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4c333cfe55e94e3/Desktop/"/>
    </mc:Choice>
  </mc:AlternateContent>
  <xr:revisionPtr revIDLastSave="71" documentId="14_{A5AF9E1D-B96A-4AD1-828B-41184FD2B3B1}" xr6:coauthVersionLast="47" xr6:coauthVersionMax="47" xr10:uidLastSave="{710DAF32-4231-42FA-8C0D-CDF43C4D728D}"/>
  <bookViews>
    <workbookView xWindow="-110" yWindow="-110" windowWidth="19420" windowHeight="11500" firstSheet="2" activeTab="5" xr2:uid="{00000000-000D-0000-FFFF-FFFF00000000}"/>
  </bookViews>
  <sheets>
    <sheet name="Pivot tables" sheetId="8" r:id="rId1"/>
    <sheet name="Interactive dashboard" sheetId="7" r:id="rId2"/>
    <sheet name="Patient Education" sheetId="3" r:id="rId3"/>
    <sheet name="Facts" sheetId="6" r:id="rId4"/>
    <sheet name="Patient Demographics" sheetId="1" r:id="rId5"/>
    <sheet name="Patient Health Records" sheetId="4" r:id="rId6"/>
    <sheet name="Billing Details" sheetId="5" r:id="rId7"/>
    <sheet name="Combined Sheet" sheetId="9" r:id="rId8"/>
    <sheet name="Sheet12" sheetId="20" r:id="rId9"/>
    <sheet name="Health report" sheetId="16" r:id="rId10"/>
    <sheet name="Demographic report" sheetId="12" r:id="rId11"/>
    <sheet name="Insurance report" sheetId="13" r:id="rId12"/>
    <sheet name="education report" sheetId="15" r:id="rId13"/>
    <sheet name="Final report" sheetId="17" r:id="rId14"/>
  </sheets>
  <definedNames>
    <definedName name="_xlnm._FilterDatabase" localSheetId="5" hidden="1">'Patient Health Records'!$A$1:$AL$1001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9" r:id="rId24"/>
    <pivotCache cacheId="10" r:id="rId25"/>
    <pivotCache cacheId="11" r:id="rId26"/>
    <pivotCache cacheId="12" r:id="rId27"/>
    <pivotCache cacheId="13" r:id="rId2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ru8QVZhulx18XqA8YXrvGUyzlA5I7tlHPIPBtDdWYiY="/>
    </ext>
  </extLst>
</workbook>
</file>

<file path=xl/calcChain.xml><?xml version="1.0" encoding="utf-8"?>
<calcChain xmlns="http://schemas.openxmlformats.org/spreadsheetml/2006/main">
  <c r="H14" i="3" l="1"/>
  <c r="H13" i="3"/>
  <c r="I5" i="3"/>
  <c r="H5" i="3"/>
  <c r="G5" i="3"/>
  <c r="N2" i="1"/>
  <c r="E5" i="7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2" i="9"/>
  <c r="P65" i="9"/>
  <c r="P66" i="9"/>
  <c r="P74" i="9"/>
  <c r="P94" i="9"/>
  <c r="P109" i="9"/>
  <c r="P171" i="9"/>
  <c r="P172" i="9"/>
  <c r="P173" i="9"/>
  <c r="P253" i="9"/>
  <c r="P256" i="9"/>
  <c r="P265" i="9"/>
  <c r="P328" i="9"/>
  <c r="P339" i="9"/>
  <c r="P346" i="9"/>
  <c r="P409" i="9"/>
  <c r="P421" i="9"/>
  <c r="P422" i="9"/>
  <c r="P423" i="9"/>
  <c r="P424" i="9"/>
  <c r="P444" i="9"/>
  <c r="P481" i="9"/>
  <c r="P483" i="9"/>
  <c r="P484" i="9"/>
  <c r="P494" i="9"/>
  <c r="P534" i="9"/>
  <c r="P565" i="9"/>
  <c r="P566" i="9"/>
  <c r="P567" i="9"/>
  <c r="P615" i="9"/>
  <c r="P618" i="9"/>
  <c r="P629" i="9"/>
  <c r="P637" i="9"/>
  <c r="P651" i="9"/>
  <c r="P697" i="9"/>
  <c r="P723" i="9"/>
  <c r="P724" i="9"/>
  <c r="P734" i="9"/>
  <c r="P738" i="9"/>
  <c r="P747" i="9"/>
  <c r="P765" i="9"/>
  <c r="P795" i="9"/>
  <c r="P796" i="9"/>
  <c r="P797" i="9"/>
  <c r="P806" i="9"/>
  <c r="P877" i="9"/>
  <c r="P885" i="9"/>
  <c r="P901" i="9"/>
  <c r="X3" i="4"/>
  <c r="P3" i="9" s="1"/>
  <c r="X4" i="4"/>
  <c r="P4" i="9" s="1"/>
  <c r="X5" i="4"/>
  <c r="P5" i="9" s="1"/>
  <c r="X6" i="4"/>
  <c r="P6" i="9" s="1"/>
  <c r="X12" i="4"/>
  <c r="P12" i="9" s="1"/>
  <c r="X17" i="4"/>
  <c r="P17" i="9" s="1"/>
  <c r="X26" i="4"/>
  <c r="P26" i="9" s="1"/>
  <c r="X28" i="4"/>
  <c r="P28" i="9" s="1"/>
  <c r="X29" i="4"/>
  <c r="P29" i="9" s="1"/>
  <c r="X32" i="4"/>
  <c r="P32" i="9" s="1"/>
  <c r="X38" i="4"/>
  <c r="P38" i="9" s="1"/>
  <c r="X39" i="4"/>
  <c r="P39" i="9" s="1"/>
  <c r="X49" i="4"/>
  <c r="P49" i="9" s="1"/>
  <c r="X61" i="4"/>
  <c r="P61" i="9" s="1"/>
  <c r="X62" i="4"/>
  <c r="P62" i="9" s="1"/>
  <c r="X63" i="4"/>
  <c r="P63" i="9" s="1"/>
  <c r="X69" i="4"/>
  <c r="P69" i="9" s="1"/>
  <c r="X74" i="4"/>
  <c r="X76" i="4"/>
  <c r="P76" i="9" s="1"/>
  <c r="X77" i="4"/>
  <c r="P77" i="9" s="1"/>
  <c r="X85" i="4"/>
  <c r="P85" i="9" s="1"/>
  <c r="X86" i="4"/>
  <c r="P86" i="9" s="1"/>
  <c r="X87" i="4"/>
  <c r="P87" i="9" s="1"/>
  <c r="X88" i="4"/>
  <c r="P88" i="9" s="1"/>
  <c r="X110" i="4"/>
  <c r="P110" i="9" s="1"/>
  <c r="X111" i="4"/>
  <c r="P111" i="9" s="1"/>
  <c r="X112" i="4"/>
  <c r="P112" i="9" s="1"/>
  <c r="X113" i="4"/>
  <c r="P113" i="9" s="1"/>
  <c r="X121" i="4"/>
  <c r="P121" i="9" s="1"/>
  <c r="X146" i="4"/>
  <c r="P146" i="9" s="1"/>
  <c r="X147" i="4"/>
  <c r="P147" i="9" s="1"/>
  <c r="X148" i="4"/>
  <c r="P148" i="9" s="1"/>
  <c r="X149" i="4"/>
  <c r="P149" i="9" s="1"/>
  <c r="X170" i="4"/>
  <c r="P170" i="9" s="1"/>
  <c r="X172" i="4"/>
  <c r="X173" i="4"/>
  <c r="X182" i="4"/>
  <c r="P182" i="9" s="1"/>
  <c r="X183" i="4"/>
  <c r="P183" i="9" s="1"/>
  <c r="X185" i="4"/>
  <c r="P185" i="9" s="1"/>
  <c r="X188" i="4"/>
  <c r="P188" i="9" s="1"/>
  <c r="X205" i="4"/>
  <c r="P205" i="9" s="1"/>
  <c r="X206" i="4"/>
  <c r="P206" i="9" s="1"/>
  <c r="X207" i="4"/>
  <c r="P207" i="9" s="1"/>
  <c r="X212" i="4"/>
  <c r="P212" i="9" s="1"/>
  <c r="X213" i="4"/>
  <c r="P213" i="9" s="1"/>
  <c r="X229" i="4"/>
  <c r="P229" i="9" s="1"/>
  <c r="X230" i="4"/>
  <c r="P230" i="9" s="1"/>
  <c r="X231" i="4"/>
  <c r="P231" i="9" s="1"/>
  <c r="X232" i="4"/>
  <c r="P232" i="9" s="1"/>
  <c r="X233" i="4"/>
  <c r="P233" i="9" s="1"/>
  <c r="X242" i="4"/>
  <c r="P242" i="9" s="1"/>
  <c r="X243" i="4"/>
  <c r="P243" i="9" s="1"/>
  <c r="X256" i="4"/>
  <c r="X257" i="4"/>
  <c r="P257" i="9" s="1"/>
  <c r="X267" i="4"/>
  <c r="P267" i="9" s="1"/>
  <c r="X268" i="4"/>
  <c r="P268" i="9" s="1"/>
  <c r="X269" i="4"/>
  <c r="P269" i="9" s="1"/>
  <c r="X290" i="4"/>
  <c r="P290" i="9" s="1"/>
  <c r="X291" i="4"/>
  <c r="P291" i="9" s="1"/>
  <c r="X292" i="4"/>
  <c r="P292" i="9" s="1"/>
  <c r="X299" i="4"/>
  <c r="P299" i="9" s="1"/>
  <c r="X313" i="4"/>
  <c r="P313" i="9" s="1"/>
  <c r="X314" i="4"/>
  <c r="P314" i="9" s="1"/>
  <c r="X316" i="4"/>
  <c r="P316" i="9" s="1"/>
  <c r="X317" i="4"/>
  <c r="P317" i="9" s="1"/>
  <c r="X320" i="4"/>
  <c r="P320" i="9" s="1"/>
  <c r="X326" i="4"/>
  <c r="P326" i="9" s="1"/>
  <c r="X339" i="4"/>
  <c r="X340" i="4"/>
  <c r="P340" i="9" s="1"/>
  <c r="X349" i="4"/>
  <c r="P349" i="9" s="1"/>
  <c r="X373" i="4"/>
  <c r="P373" i="9" s="1"/>
  <c r="X374" i="4"/>
  <c r="P374" i="9" s="1"/>
  <c r="X375" i="4"/>
  <c r="P375" i="9" s="1"/>
  <c r="X376" i="4"/>
  <c r="P376" i="9" s="1"/>
  <c r="X388" i="4"/>
  <c r="P388" i="9" s="1"/>
  <c r="X389" i="4"/>
  <c r="P389" i="9" s="1"/>
  <c r="X398" i="4"/>
  <c r="P398" i="9" s="1"/>
  <c r="X399" i="4"/>
  <c r="P399" i="9" s="1"/>
  <c r="X400" i="4"/>
  <c r="P400" i="9" s="1"/>
  <c r="X401" i="4"/>
  <c r="P401" i="9" s="1"/>
  <c r="X404" i="4"/>
  <c r="P404" i="9" s="1"/>
  <c r="X421" i="4"/>
  <c r="X434" i="4"/>
  <c r="P434" i="9" s="1"/>
  <c r="X448" i="4"/>
  <c r="P448" i="9" s="1"/>
  <c r="X449" i="4"/>
  <c r="P449" i="9" s="1"/>
  <c r="X458" i="4"/>
  <c r="P458" i="9" s="1"/>
  <c r="X460" i="4"/>
  <c r="P460" i="9" s="1"/>
  <c r="X461" i="4"/>
  <c r="P461" i="9" s="1"/>
  <c r="X483" i="4"/>
  <c r="X484" i="4"/>
  <c r="X495" i="4"/>
  <c r="P495" i="9" s="1"/>
  <c r="X506" i="4"/>
  <c r="P506" i="9" s="1"/>
  <c r="X507" i="4"/>
  <c r="P507" i="9" s="1"/>
  <c r="X518" i="4"/>
  <c r="P518" i="9" s="1"/>
  <c r="X519" i="4"/>
  <c r="P519" i="9" s="1"/>
  <c r="X520" i="4"/>
  <c r="P520" i="9" s="1"/>
  <c r="X532" i="4"/>
  <c r="P532" i="9" s="1"/>
  <c r="X533" i="4"/>
  <c r="P533" i="9" s="1"/>
  <c r="X542" i="4"/>
  <c r="P542" i="9" s="1"/>
  <c r="X543" i="4"/>
  <c r="P543" i="9" s="1"/>
  <c r="X544" i="4"/>
  <c r="P544" i="9" s="1"/>
  <c r="X545" i="4"/>
  <c r="P545" i="9" s="1"/>
  <c r="X548" i="4"/>
  <c r="P548" i="9" s="1"/>
  <c r="X567" i="4"/>
  <c r="X568" i="4"/>
  <c r="P568" i="9" s="1"/>
  <c r="X569" i="4"/>
  <c r="P569" i="9" s="1"/>
  <c r="X578" i="4"/>
  <c r="P578" i="9" s="1"/>
  <c r="X589" i="4"/>
  <c r="P589" i="9" s="1"/>
  <c r="X591" i="4"/>
  <c r="P591" i="9" s="1"/>
  <c r="X592" i="4"/>
  <c r="P592" i="9" s="1"/>
  <c r="X601" i="4"/>
  <c r="P601" i="9" s="1"/>
  <c r="X602" i="4"/>
  <c r="P602" i="9" s="1"/>
  <c r="X615" i="4"/>
  <c r="X617" i="4"/>
  <c r="P617" i="9" s="1"/>
  <c r="X626" i="4"/>
  <c r="P626" i="9" s="1"/>
  <c r="X627" i="4"/>
  <c r="P627" i="9" s="1"/>
  <c r="X628" i="4"/>
  <c r="P628" i="9" s="1"/>
  <c r="X632" i="4"/>
  <c r="P632" i="9" s="1"/>
  <c r="X649" i="4"/>
  <c r="P649" i="9" s="1"/>
  <c r="X661" i="4"/>
  <c r="P661" i="9" s="1"/>
  <c r="X674" i="4"/>
  <c r="P674" i="9" s="1"/>
  <c r="X675" i="4"/>
  <c r="P675" i="9" s="1"/>
  <c r="X676" i="4"/>
  <c r="P676" i="9" s="1"/>
  <c r="X677" i="4"/>
  <c r="P677" i="9" s="1"/>
  <c r="X685" i="4"/>
  <c r="P685" i="9" s="1"/>
  <c r="X686" i="4"/>
  <c r="P686" i="9" s="1"/>
  <c r="X700" i="4"/>
  <c r="P700" i="9" s="1"/>
  <c r="X701" i="4"/>
  <c r="P701" i="9" s="1"/>
  <c r="X710" i="4"/>
  <c r="P710" i="9" s="1"/>
  <c r="X711" i="4"/>
  <c r="P711" i="9" s="1"/>
  <c r="X712" i="4"/>
  <c r="P712" i="9" s="1"/>
  <c r="X735" i="4"/>
  <c r="P735" i="9" s="1"/>
  <c r="X745" i="4"/>
  <c r="P745" i="9" s="1"/>
  <c r="X746" i="4"/>
  <c r="P746" i="9" s="1"/>
  <c r="X759" i="4"/>
  <c r="P759" i="9" s="1"/>
  <c r="X761" i="4"/>
  <c r="P761" i="9" s="1"/>
  <c r="X769" i="4"/>
  <c r="P769" i="9" s="1"/>
  <c r="X770" i="4"/>
  <c r="P770" i="9" s="1"/>
  <c r="X771" i="4"/>
  <c r="P771" i="9" s="1"/>
  <c r="X772" i="4"/>
  <c r="P772" i="9" s="1"/>
  <c r="X782" i="4"/>
  <c r="P782" i="9" s="1"/>
  <c r="X795" i="4"/>
  <c r="X796" i="4"/>
  <c r="X797" i="4"/>
  <c r="X804" i="4"/>
  <c r="P804" i="9" s="1"/>
  <c r="X805" i="4"/>
  <c r="P805" i="9" s="1"/>
  <c r="X829" i="4"/>
  <c r="P829" i="9" s="1"/>
  <c r="X830" i="4"/>
  <c r="P830" i="9" s="1"/>
  <c r="X843" i="4"/>
  <c r="P843" i="9" s="1"/>
  <c r="X844" i="4"/>
  <c r="P844" i="9" s="1"/>
  <c r="X854" i="4"/>
  <c r="P854" i="9" s="1"/>
  <c r="X855" i="4"/>
  <c r="P855" i="9" s="1"/>
  <c r="X856" i="4"/>
  <c r="P856" i="9" s="1"/>
  <c r="X867" i="4"/>
  <c r="P867" i="9" s="1"/>
  <c r="X868" i="4"/>
  <c r="P868" i="9" s="1"/>
  <c r="X869" i="4"/>
  <c r="P869" i="9" s="1"/>
  <c r="X877" i="4"/>
  <c r="X878" i="4"/>
  <c r="P878" i="9" s="1"/>
  <c r="X879" i="4"/>
  <c r="P879" i="9" s="1"/>
  <c r="X880" i="4"/>
  <c r="P880" i="9" s="1"/>
  <c r="X892" i="4"/>
  <c r="P892" i="9" s="1"/>
  <c r="X893" i="4"/>
  <c r="P893" i="9" s="1"/>
  <c r="X902" i="4"/>
  <c r="P902" i="9" s="1"/>
  <c r="X903" i="4"/>
  <c r="P903" i="9" s="1"/>
  <c r="X904" i="4"/>
  <c r="P904" i="9" s="1"/>
  <c r="X905" i="4"/>
  <c r="P905" i="9" s="1"/>
  <c r="X926" i="4"/>
  <c r="P926" i="9" s="1"/>
  <c r="X927" i="4"/>
  <c r="P927" i="9" s="1"/>
  <c r="X928" i="4"/>
  <c r="P928" i="9" s="1"/>
  <c r="X939" i="4"/>
  <c r="P939" i="9" s="1"/>
  <c r="X940" i="4"/>
  <c r="P940" i="9" s="1"/>
  <c r="X941" i="4"/>
  <c r="P941" i="9" s="1"/>
  <c r="X949" i="4"/>
  <c r="P949" i="9" s="1"/>
  <c r="X956" i="4"/>
  <c r="P956" i="9" s="1"/>
  <c r="X973" i="4"/>
  <c r="P973" i="9" s="1"/>
  <c r="X974" i="4"/>
  <c r="P974" i="9" s="1"/>
  <c r="X975" i="4"/>
  <c r="P975" i="9" s="1"/>
  <c r="X988" i="4"/>
  <c r="P988" i="9" s="1"/>
  <c r="X997" i="4"/>
  <c r="P997" i="9" s="1"/>
  <c r="X998" i="4"/>
  <c r="P998" i="9" s="1"/>
  <c r="X999" i="4"/>
  <c r="P999" i="9" s="1"/>
  <c r="W3" i="4"/>
  <c r="W4" i="4"/>
  <c r="W5" i="4"/>
  <c r="W6" i="4"/>
  <c r="W7" i="4"/>
  <c r="X7" i="4" s="1"/>
  <c r="P7" i="9" s="1"/>
  <c r="W8" i="4"/>
  <c r="X8" i="4" s="1"/>
  <c r="P8" i="9" s="1"/>
  <c r="W9" i="4"/>
  <c r="X9" i="4" s="1"/>
  <c r="P9" i="9" s="1"/>
  <c r="W10" i="4"/>
  <c r="X10" i="4" s="1"/>
  <c r="P10" i="9" s="1"/>
  <c r="W11" i="4"/>
  <c r="X11" i="4" s="1"/>
  <c r="P11" i="9" s="1"/>
  <c r="W12" i="4"/>
  <c r="W13" i="4"/>
  <c r="X13" i="4" s="1"/>
  <c r="P13" i="9" s="1"/>
  <c r="W14" i="4"/>
  <c r="X14" i="4" s="1"/>
  <c r="P14" i="9" s="1"/>
  <c r="W15" i="4"/>
  <c r="X15" i="4" s="1"/>
  <c r="P15" i="9" s="1"/>
  <c r="W16" i="4"/>
  <c r="X16" i="4" s="1"/>
  <c r="P16" i="9" s="1"/>
  <c r="W17" i="4"/>
  <c r="W18" i="4"/>
  <c r="X18" i="4" s="1"/>
  <c r="P18" i="9" s="1"/>
  <c r="W19" i="4"/>
  <c r="X19" i="4" s="1"/>
  <c r="P19" i="9" s="1"/>
  <c r="W20" i="4"/>
  <c r="X20" i="4" s="1"/>
  <c r="P20" i="9" s="1"/>
  <c r="W21" i="4"/>
  <c r="X21" i="4" s="1"/>
  <c r="P21" i="9" s="1"/>
  <c r="W22" i="4"/>
  <c r="X22" i="4" s="1"/>
  <c r="P22" i="9" s="1"/>
  <c r="W23" i="4"/>
  <c r="X23" i="4" s="1"/>
  <c r="P23" i="9" s="1"/>
  <c r="W24" i="4"/>
  <c r="X24" i="4" s="1"/>
  <c r="P24" i="9" s="1"/>
  <c r="W25" i="4"/>
  <c r="X25" i="4" s="1"/>
  <c r="P25" i="9" s="1"/>
  <c r="W26" i="4"/>
  <c r="W27" i="4"/>
  <c r="X27" i="4" s="1"/>
  <c r="P27" i="9" s="1"/>
  <c r="W28" i="4"/>
  <c r="W29" i="4"/>
  <c r="W30" i="4"/>
  <c r="X30" i="4" s="1"/>
  <c r="P30" i="9" s="1"/>
  <c r="W31" i="4"/>
  <c r="X31" i="4" s="1"/>
  <c r="P31" i="9" s="1"/>
  <c r="W32" i="4"/>
  <c r="W33" i="4"/>
  <c r="X33" i="4" s="1"/>
  <c r="P33" i="9" s="1"/>
  <c r="W34" i="4"/>
  <c r="X34" i="4" s="1"/>
  <c r="P34" i="9" s="1"/>
  <c r="W35" i="4"/>
  <c r="X35" i="4" s="1"/>
  <c r="P35" i="9" s="1"/>
  <c r="W36" i="4"/>
  <c r="X36" i="4" s="1"/>
  <c r="P36" i="9" s="1"/>
  <c r="W37" i="4"/>
  <c r="X37" i="4" s="1"/>
  <c r="P37" i="9" s="1"/>
  <c r="W38" i="4"/>
  <c r="W39" i="4"/>
  <c r="W40" i="4"/>
  <c r="X40" i="4" s="1"/>
  <c r="P40" i="9" s="1"/>
  <c r="W41" i="4"/>
  <c r="X41" i="4" s="1"/>
  <c r="P41" i="9" s="1"/>
  <c r="W42" i="4"/>
  <c r="X42" i="4" s="1"/>
  <c r="P42" i="9" s="1"/>
  <c r="W43" i="4"/>
  <c r="X43" i="4" s="1"/>
  <c r="P43" i="9" s="1"/>
  <c r="W44" i="4"/>
  <c r="X44" i="4" s="1"/>
  <c r="P44" i="9" s="1"/>
  <c r="W45" i="4"/>
  <c r="X45" i="4" s="1"/>
  <c r="P45" i="9" s="1"/>
  <c r="W46" i="4"/>
  <c r="X46" i="4" s="1"/>
  <c r="P46" i="9" s="1"/>
  <c r="W47" i="4"/>
  <c r="X47" i="4" s="1"/>
  <c r="P47" i="9" s="1"/>
  <c r="W48" i="4"/>
  <c r="X48" i="4" s="1"/>
  <c r="P48" i="9" s="1"/>
  <c r="W49" i="4"/>
  <c r="W50" i="4"/>
  <c r="X50" i="4" s="1"/>
  <c r="P50" i="9" s="1"/>
  <c r="W51" i="4"/>
  <c r="X51" i="4" s="1"/>
  <c r="P51" i="9" s="1"/>
  <c r="W52" i="4"/>
  <c r="X52" i="4" s="1"/>
  <c r="P52" i="9" s="1"/>
  <c r="W53" i="4"/>
  <c r="X53" i="4" s="1"/>
  <c r="P53" i="9" s="1"/>
  <c r="W54" i="4"/>
  <c r="X54" i="4" s="1"/>
  <c r="P54" i="9" s="1"/>
  <c r="W55" i="4"/>
  <c r="X55" i="4" s="1"/>
  <c r="P55" i="9" s="1"/>
  <c r="W56" i="4"/>
  <c r="X56" i="4" s="1"/>
  <c r="P56" i="9" s="1"/>
  <c r="W57" i="4"/>
  <c r="X57" i="4" s="1"/>
  <c r="P57" i="9" s="1"/>
  <c r="W58" i="4"/>
  <c r="X58" i="4" s="1"/>
  <c r="P58" i="9" s="1"/>
  <c r="W59" i="4"/>
  <c r="X59" i="4" s="1"/>
  <c r="P59" i="9" s="1"/>
  <c r="W60" i="4"/>
  <c r="X60" i="4" s="1"/>
  <c r="P60" i="9" s="1"/>
  <c r="W61" i="4"/>
  <c r="W62" i="4"/>
  <c r="W63" i="4"/>
  <c r="W64" i="4"/>
  <c r="X64" i="4" s="1"/>
  <c r="P64" i="9" s="1"/>
  <c r="W65" i="4"/>
  <c r="X65" i="4" s="1"/>
  <c r="W66" i="4"/>
  <c r="X66" i="4" s="1"/>
  <c r="W67" i="4"/>
  <c r="X67" i="4" s="1"/>
  <c r="P67" i="9" s="1"/>
  <c r="W68" i="4"/>
  <c r="X68" i="4" s="1"/>
  <c r="P68" i="9" s="1"/>
  <c r="W69" i="4"/>
  <c r="W70" i="4"/>
  <c r="X70" i="4" s="1"/>
  <c r="P70" i="9" s="1"/>
  <c r="W71" i="4"/>
  <c r="X71" i="4" s="1"/>
  <c r="P71" i="9" s="1"/>
  <c r="W72" i="4"/>
  <c r="X72" i="4" s="1"/>
  <c r="P72" i="9" s="1"/>
  <c r="W73" i="4"/>
  <c r="X73" i="4" s="1"/>
  <c r="P73" i="9" s="1"/>
  <c r="W74" i="4"/>
  <c r="W75" i="4"/>
  <c r="X75" i="4" s="1"/>
  <c r="P75" i="9" s="1"/>
  <c r="W76" i="4"/>
  <c r="W77" i="4"/>
  <c r="W78" i="4"/>
  <c r="X78" i="4" s="1"/>
  <c r="P78" i="9" s="1"/>
  <c r="W79" i="4"/>
  <c r="X79" i="4" s="1"/>
  <c r="P79" i="9" s="1"/>
  <c r="W80" i="4"/>
  <c r="X80" i="4" s="1"/>
  <c r="P80" i="9" s="1"/>
  <c r="W81" i="4"/>
  <c r="X81" i="4" s="1"/>
  <c r="P81" i="9" s="1"/>
  <c r="W82" i="4"/>
  <c r="X82" i="4" s="1"/>
  <c r="P82" i="9" s="1"/>
  <c r="W83" i="4"/>
  <c r="X83" i="4" s="1"/>
  <c r="P83" i="9" s="1"/>
  <c r="W84" i="4"/>
  <c r="X84" i="4" s="1"/>
  <c r="P84" i="9" s="1"/>
  <c r="W85" i="4"/>
  <c r="W86" i="4"/>
  <c r="W87" i="4"/>
  <c r="W88" i="4"/>
  <c r="W89" i="4"/>
  <c r="X89" i="4" s="1"/>
  <c r="P89" i="9" s="1"/>
  <c r="W90" i="4"/>
  <c r="X90" i="4" s="1"/>
  <c r="P90" i="9" s="1"/>
  <c r="W91" i="4"/>
  <c r="X91" i="4" s="1"/>
  <c r="P91" i="9" s="1"/>
  <c r="W92" i="4"/>
  <c r="X92" i="4" s="1"/>
  <c r="P92" i="9" s="1"/>
  <c r="W93" i="4"/>
  <c r="X93" i="4" s="1"/>
  <c r="P93" i="9" s="1"/>
  <c r="W94" i="4"/>
  <c r="X94" i="4" s="1"/>
  <c r="W95" i="4"/>
  <c r="X95" i="4" s="1"/>
  <c r="P95" i="9" s="1"/>
  <c r="W96" i="4"/>
  <c r="X96" i="4" s="1"/>
  <c r="P96" i="9" s="1"/>
  <c r="W97" i="4"/>
  <c r="X97" i="4" s="1"/>
  <c r="P97" i="9" s="1"/>
  <c r="W98" i="4"/>
  <c r="X98" i="4" s="1"/>
  <c r="P98" i="9" s="1"/>
  <c r="W99" i="4"/>
  <c r="X99" i="4" s="1"/>
  <c r="P99" i="9" s="1"/>
  <c r="W100" i="4"/>
  <c r="X100" i="4" s="1"/>
  <c r="P100" i="9" s="1"/>
  <c r="W101" i="4"/>
  <c r="X101" i="4" s="1"/>
  <c r="P101" i="9" s="1"/>
  <c r="W102" i="4"/>
  <c r="X102" i="4" s="1"/>
  <c r="P102" i="9" s="1"/>
  <c r="W103" i="4"/>
  <c r="X103" i="4" s="1"/>
  <c r="P103" i="9" s="1"/>
  <c r="W104" i="4"/>
  <c r="X104" i="4" s="1"/>
  <c r="P104" i="9" s="1"/>
  <c r="W105" i="4"/>
  <c r="X105" i="4" s="1"/>
  <c r="P105" i="9" s="1"/>
  <c r="W106" i="4"/>
  <c r="X106" i="4" s="1"/>
  <c r="P106" i="9" s="1"/>
  <c r="W107" i="4"/>
  <c r="X107" i="4" s="1"/>
  <c r="P107" i="9" s="1"/>
  <c r="W108" i="4"/>
  <c r="X108" i="4" s="1"/>
  <c r="P108" i="9" s="1"/>
  <c r="W109" i="4"/>
  <c r="X109" i="4" s="1"/>
  <c r="W110" i="4"/>
  <c r="W111" i="4"/>
  <c r="W112" i="4"/>
  <c r="W113" i="4"/>
  <c r="W114" i="4"/>
  <c r="X114" i="4" s="1"/>
  <c r="P114" i="9" s="1"/>
  <c r="W115" i="4"/>
  <c r="X115" i="4" s="1"/>
  <c r="P115" i="9" s="1"/>
  <c r="W116" i="4"/>
  <c r="X116" i="4" s="1"/>
  <c r="P116" i="9" s="1"/>
  <c r="W117" i="4"/>
  <c r="X117" i="4" s="1"/>
  <c r="P117" i="9" s="1"/>
  <c r="W118" i="4"/>
  <c r="X118" i="4" s="1"/>
  <c r="P118" i="9" s="1"/>
  <c r="W119" i="4"/>
  <c r="X119" i="4" s="1"/>
  <c r="P119" i="9" s="1"/>
  <c r="W120" i="4"/>
  <c r="X120" i="4" s="1"/>
  <c r="P120" i="9" s="1"/>
  <c r="W121" i="4"/>
  <c r="W122" i="4"/>
  <c r="X122" i="4" s="1"/>
  <c r="P122" i="9" s="1"/>
  <c r="W123" i="4"/>
  <c r="X123" i="4" s="1"/>
  <c r="P123" i="9" s="1"/>
  <c r="W124" i="4"/>
  <c r="X124" i="4" s="1"/>
  <c r="P124" i="9" s="1"/>
  <c r="W125" i="4"/>
  <c r="X125" i="4" s="1"/>
  <c r="P125" i="9" s="1"/>
  <c r="W126" i="4"/>
  <c r="X126" i="4" s="1"/>
  <c r="P126" i="9" s="1"/>
  <c r="W127" i="4"/>
  <c r="X127" i="4" s="1"/>
  <c r="P127" i="9" s="1"/>
  <c r="W128" i="4"/>
  <c r="X128" i="4" s="1"/>
  <c r="P128" i="9" s="1"/>
  <c r="W129" i="4"/>
  <c r="X129" i="4" s="1"/>
  <c r="P129" i="9" s="1"/>
  <c r="W130" i="4"/>
  <c r="X130" i="4" s="1"/>
  <c r="P130" i="9" s="1"/>
  <c r="W131" i="4"/>
  <c r="X131" i="4" s="1"/>
  <c r="P131" i="9" s="1"/>
  <c r="W132" i="4"/>
  <c r="X132" i="4" s="1"/>
  <c r="P132" i="9" s="1"/>
  <c r="W133" i="4"/>
  <c r="X133" i="4" s="1"/>
  <c r="P133" i="9" s="1"/>
  <c r="W134" i="4"/>
  <c r="X134" i="4" s="1"/>
  <c r="P134" i="9" s="1"/>
  <c r="W135" i="4"/>
  <c r="X135" i="4" s="1"/>
  <c r="P135" i="9" s="1"/>
  <c r="W136" i="4"/>
  <c r="X136" i="4" s="1"/>
  <c r="P136" i="9" s="1"/>
  <c r="W137" i="4"/>
  <c r="X137" i="4" s="1"/>
  <c r="P137" i="9" s="1"/>
  <c r="W138" i="4"/>
  <c r="X138" i="4" s="1"/>
  <c r="P138" i="9" s="1"/>
  <c r="W139" i="4"/>
  <c r="X139" i="4" s="1"/>
  <c r="P139" i="9" s="1"/>
  <c r="W140" i="4"/>
  <c r="X140" i="4" s="1"/>
  <c r="P140" i="9" s="1"/>
  <c r="W141" i="4"/>
  <c r="X141" i="4" s="1"/>
  <c r="P141" i="9" s="1"/>
  <c r="W142" i="4"/>
  <c r="X142" i="4" s="1"/>
  <c r="P142" i="9" s="1"/>
  <c r="W143" i="4"/>
  <c r="X143" i="4" s="1"/>
  <c r="P143" i="9" s="1"/>
  <c r="W144" i="4"/>
  <c r="X144" i="4" s="1"/>
  <c r="P144" i="9" s="1"/>
  <c r="W145" i="4"/>
  <c r="X145" i="4" s="1"/>
  <c r="P145" i="9" s="1"/>
  <c r="W146" i="4"/>
  <c r="W147" i="4"/>
  <c r="W148" i="4"/>
  <c r="W149" i="4"/>
  <c r="W150" i="4"/>
  <c r="X150" i="4" s="1"/>
  <c r="P150" i="9" s="1"/>
  <c r="W151" i="4"/>
  <c r="X151" i="4" s="1"/>
  <c r="P151" i="9" s="1"/>
  <c r="W152" i="4"/>
  <c r="X152" i="4" s="1"/>
  <c r="P152" i="9" s="1"/>
  <c r="W153" i="4"/>
  <c r="X153" i="4" s="1"/>
  <c r="P153" i="9" s="1"/>
  <c r="W154" i="4"/>
  <c r="X154" i="4" s="1"/>
  <c r="P154" i="9" s="1"/>
  <c r="W155" i="4"/>
  <c r="X155" i="4" s="1"/>
  <c r="P155" i="9" s="1"/>
  <c r="W156" i="4"/>
  <c r="X156" i="4" s="1"/>
  <c r="P156" i="9" s="1"/>
  <c r="W157" i="4"/>
  <c r="X157" i="4" s="1"/>
  <c r="P157" i="9" s="1"/>
  <c r="W158" i="4"/>
  <c r="X158" i="4" s="1"/>
  <c r="P158" i="9" s="1"/>
  <c r="W159" i="4"/>
  <c r="X159" i="4" s="1"/>
  <c r="P159" i="9" s="1"/>
  <c r="W160" i="4"/>
  <c r="X160" i="4" s="1"/>
  <c r="P160" i="9" s="1"/>
  <c r="W161" i="4"/>
  <c r="X161" i="4" s="1"/>
  <c r="P161" i="9" s="1"/>
  <c r="W162" i="4"/>
  <c r="X162" i="4" s="1"/>
  <c r="P162" i="9" s="1"/>
  <c r="W163" i="4"/>
  <c r="X163" i="4" s="1"/>
  <c r="P163" i="9" s="1"/>
  <c r="W164" i="4"/>
  <c r="X164" i="4" s="1"/>
  <c r="P164" i="9" s="1"/>
  <c r="W165" i="4"/>
  <c r="X165" i="4" s="1"/>
  <c r="P165" i="9" s="1"/>
  <c r="W166" i="4"/>
  <c r="X166" i="4" s="1"/>
  <c r="P166" i="9" s="1"/>
  <c r="W167" i="4"/>
  <c r="X167" i="4" s="1"/>
  <c r="P167" i="9" s="1"/>
  <c r="W168" i="4"/>
  <c r="X168" i="4" s="1"/>
  <c r="P168" i="9" s="1"/>
  <c r="W169" i="4"/>
  <c r="X169" i="4" s="1"/>
  <c r="P169" i="9" s="1"/>
  <c r="W170" i="4"/>
  <c r="W171" i="4"/>
  <c r="X171" i="4" s="1"/>
  <c r="W172" i="4"/>
  <c r="W173" i="4"/>
  <c r="W174" i="4"/>
  <c r="X174" i="4" s="1"/>
  <c r="P174" i="9" s="1"/>
  <c r="W175" i="4"/>
  <c r="X175" i="4" s="1"/>
  <c r="P175" i="9" s="1"/>
  <c r="W176" i="4"/>
  <c r="X176" i="4" s="1"/>
  <c r="P176" i="9" s="1"/>
  <c r="W177" i="4"/>
  <c r="X177" i="4" s="1"/>
  <c r="P177" i="9" s="1"/>
  <c r="W178" i="4"/>
  <c r="X178" i="4" s="1"/>
  <c r="P178" i="9" s="1"/>
  <c r="W179" i="4"/>
  <c r="X179" i="4" s="1"/>
  <c r="P179" i="9" s="1"/>
  <c r="W180" i="4"/>
  <c r="X180" i="4" s="1"/>
  <c r="P180" i="9" s="1"/>
  <c r="W181" i="4"/>
  <c r="X181" i="4" s="1"/>
  <c r="P181" i="9" s="1"/>
  <c r="W182" i="4"/>
  <c r="W183" i="4"/>
  <c r="W184" i="4"/>
  <c r="X184" i="4" s="1"/>
  <c r="P184" i="9" s="1"/>
  <c r="W185" i="4"/>
  <c r="W186" i="4"/>
  <c r="X186" i="4" s="1"/>
  <c r="P186" i="9" s="1"/>
  <c r="W187" i="4"/>
  <c r="X187" i="4" s="1"/>
  <c r="P187" i="9" s="1"/>
  <c r="W188" i="4"/>
  <c r="W189" i="4"/>
  <c r="X189" i="4" s="1"/>
  <c r="P189" i="9" s="1"/>
  <c r="W190" i="4"/>
  <c r="X190" i="4" s="1"/>
  <c r="P190" i="9" s="1"/>
  <c r="W191" i="4"/>
  <c r="X191" i="4" s="1"/>
  <c r="P191" i="9" s="1"/>
  <c r="W192" i="4"/>
  <c r="X192" i="4" s="1"/>
  <c r="P192" i="9" s="1"/>
  <c r="W193" i="4"/>
  <c r="X193" i="4" s="1"/>
  <c r="P193" i="9" s="1"/>
  <c r="W194" i="4"/>
  <c r="X194" i="4" s="1"/>
  <c r="P194" i="9" s="1"/>
  <c r="W195" i="4"/>
  <c r="X195" i="4" s="1"/>
  <c r="P195" i="9" s="1"/>
  <c r="W196" i="4"/>
  <c r="X196" i="4" s="1"/>
  <c r="P196" i="9" s="1"/>
  <c r="W197" i="4"/>
  <c r="X197" i="4" s="1"/>
  <c r="P197" i="9" s="1"/>
  <c r="W198" i="4"/>
  <c r="X198" i="4" s="1"/>
  <c r="P198" i="9" s="1"/>
  <c r="W199" i="4"/>
  <c r="X199" i="4" s="1"/>
  <c r="P199" i="9" s="1"/>
  <c r="W200" i="4"/>
  <c r="X200" i="4" s="1"/>
  <c r="P200" i="9" s="1"/>
  <c r="W201" i="4"/>
  <c r="X201" i="4" s="1"/>
  <c r="P201" i="9" s="1"/>
  <c r="W202" i="4"/>
  <c r="X202" i="4" s="1"/>
  <c r="P202" i="9" s="1"/>
  <c r="W203" i="4"/>
  <c r="X203" i="4" s="1"/>
  <c r="P203" i="9" s="1"/>
  <c r="W204" i="4"/>
  <c r="X204" i="4" s="1"/>
  <c r="P204" i="9" s="1"/>
  <c r="W205" i="4"/>
  <c r="W206" i="4"/>
  <c r="W207" i="4"/>
  <c r="W208" i="4"/>
  <c r="X208" i="4" s="1"/>
  <c r="P208" i="9" s="1"/>
  <c r="W209" i="4"/>
  <c r="X209" i="4" s="1"/>
  <c r="P209" i="9" s="1"/>
  <c r="W210" i="4"/>
  <c r="X210" i="4" s="1"/>
  <c r="P210" i="9" s="1"/>
  <c r="W211" i="4"/>
  <c r="X211" i="4" s="1"/>
  <c r="P211" i="9" s="1"/>
  <c r="W212" i="4"/>
  <c r="W213" i="4"/>
  <c r="W214" i="4"/>
  <c r="X214" i="4" s="1"/>
  <c r="P214" i="9" s="1"/>
  <c r="W215" i="4"/>
  <c r="X215" i="4" s="1"/>
  <c r="P215" i="9" s="1"/>
  <c r="W216" i="4"/>
  <c r="X216" i="4" s="1"/>
  <c r="P216" i="9" s="1"/>
  <c r="W217" i="4"/>
  <c r="X217" i="4" s="1"/>
  <c r="P217" i="9" s="1"/>
  <c r="W218" i="4"/>
  <c r="X218" i="4" s="1"/>
  <c r="P218" i="9" s="1"/>
  <c r="W219" i="4"/>
  <c r="X219" i="4" s="1"/>
  <c r="P219" i="9" s="1"/>
  <c r="W220" i="4"/>
  <c r="X220" i="4" s="1"/>
  <c r="P220" i="9" s="1"/>
  <c r="W221" i="4"/>
  <c r="X221" i="4" s="1"/>
  <c r="P221" i="9" s="1"/>
  <c r="W222" i="4"/>
  <c r="X222" i="4" s="1"/>
  <c r="P222" i="9" s="1"/>
  <c r="W223" i="4"/>
  <c r="X223" i="4" s="1"/>
  <c r="P223" i="9" s="1"/>
  <c r="W224" i="4"/>
  <c r="X224" i="4" s="1"/>
  <c r="P224" i="9" s="1"/>
  <c r="W225" i="4"/>
  <c r="X225" i="4" s="1"/>
  <c r="P225" i="9" s="1"/>
  <c r="W226" i="4"/>
  <c r="X226" i="4" s="1"/>
  <c r="P226" i="9" s="1"/>
  <c r="W227" i="4"/>
  <c r="X227" i="4" s="1"/>
  <c r="P227" i="9" s="1"/>
  <c r="W228" i="4"/>
  <c r="X228" i="4" s="1"/>
  <c r="P228" i="9" s="1"/>
  <c r="W229" i="4"/>
  <c r="W230" i="4"/>
  <c r="W231" i="4"/>
  <c r="W232" i="4"/>
  <c r="W233" i="4"/>
  <c r="W234" i="4"/>
  <c r="X234" i="4" s="1"/>
  <c r="P234" i="9" s="1"/>
  <c r="W235" i="4"/>
  <c r="X235" i="4" s="1"/>
  <c r="P235" i="9" s="1"/>
  <c r="W236" i="4"/>
  <c r="X236" i="4" s="1"/>
  <c r="P236" i="9" s="1"/>
  <c r="W237" i="4"/>
  <c r="X237" i="4" s="1"/>
  <c r="P237" i="9" s="1"/>
  <c r="W238" i="4"/>
  <c r="X238" i="4" s="1"/>
  <c r="P238" i="9" s="1"/>
  <c r="W239" i="4"/>
  <c r="X239" i="4" s="1"/>
  <c r="P239" i="9" s="1"/>
  <c r="W240" i="4"/>
  <c r="X240" i="4" s="1"/>
  <c r="P240" i="9" s="1"/>
  <c r="W241" i="4"/>
  <c r="X241" i="4" s="1"/>
  <c r="P241" i="9" s="1"/>
  <c r="W242" i="4"/>
  <c r="W243" i="4"/>
  <c r="W244" i="4"/>
  <c r="X244" i="4" s="1"/>
  <c r="P244" i="9" s="1"/>
  <c r="W245" i="4"/>
  <c r="X245" i="4" s="1"/>
  <c r="P245" i="9" s="1"/>
  <c r="W246" i="4"/>
  <c r="X246" i="4" s="1"/>
  <c r="P246" i="9" s="1"/>
  <c r="W247" i="4"/>
  <c r="X247" i="4" s="1"/>
  <c r="P247" i="9" s="1"/>
  <c r="W248" i="4"/>
  <c r="X248" i="4" s="1"/>
  <c r="P248" i="9" s="1"/>
  <c r="W249" i="4"/>
  <c r="X249" i="4" s="1"/>
  <c r="P249" i="9" s="1"/>
  <c r="W250" i="4"/>
  <c r="X250" i="4" s="1"/>
  <c r="P250" i="9" s="1"/>
  <c r="W251" i="4"/>
  <c r="X251" i="4" s="1"/>
  <c r="P251" i="9" s="1"/>
  <c r="W252" i="4"/>
  <c r="X252" i="4" s="1"/>
  <c r="P252" i="9" s="1"/>
  <c r="W253" i="4"/>
  <c r="X253" i="4" s="1"/>
  <c r="W254" i="4"/>
  <c r="X254" i="4" s="1"/>
  <c r="P254" i="9" s="1"/>
  <c r="W255" i="4"/>
  <c r="X255" i="4" s="1"/>
  <c r="P255" i="9" s="1"/>
  <c r="W256" i="4"/>
  <c r="W257" i="4"/>
  <c r="W258" i="4"/>
  <c r="X258" i="4" s="1"/>
  <c r="P258" i="9" s="1"/>
  <c r="W259" i="4"/>
  <c r="X259" i="4" s="1"/>
  <c r="P259" i="9" s="1"/>
  <c r="W260" i="4"/>
  <c r="X260" i="4" s="1"/>
  <c r="P260" i="9" s="1"/>
  <c r="W261" i="4"/>
  <c r="X261" i="4" s="1"/>
  <c r="P261" i="9" s="1"/>
  <c r="W262" i="4"/>
  <c r="X262" i="4" s="1"/>
  <c r="P262" i="9" s="1"/>
  <c r="W263" i="4"/>
  <c r="X263" i="4" s="1"/>
  <c r="P263" i="9" s="1"/>
  <c r="W264" i="4"/>
  <c r="X264" i="4" s="1"/>
  <c r="P264" i="9" s="1"/>
  <c r="W265" i="4"/>
  <c r="X265" i="4" s="1"/>
  <c r="W266" i="4"/>
  <c r="X266" i="4" s="1"/>
  <c r="P266" i="9" s="1"/>
  <c r="W267" i="4"/>
  <c r="W268" i="4"/>
  <c r="W269" i="4"/>
  <c r="W270" i="4"/>
  <c r="X270" i="4" s="1"/>
  <c r="P270" i="9" s="1"/>
  <c r="W271" i="4"/>
  <c r="X271" i="4" s="1"/>
  <c r="P271" i="9" s="1"/>
  <c r="W272" i="4"/>
  <c r="X272" i="4" s="1"/>
  <c r="P272" i="9" s="1"/>
  <c r="W273" i="4"/>
  <c r="X273" i="4" s="1"/>
  <c r="P273" i="9" s="1"/>
  <c r="W274" i="4"/>
  <c r="X274" i="4" s="1"/>
  <c r="P274" i="9" s="1"/>
  <c r="W275" i="4"/>
  <c r="X275" i="4" s="1"/>
  <c r="P275" i="9" s="1"/>
  <c r="W276" i="4"/>
  <c r="X276" i="4" s="1"/>
  <c r="P276" i="9" s="1"/>
  <c r="W277" i="4"/>
  <c r="X277" i="4" s="1"/>
  <c r="P277" i="9" s="1"/>
  <c r="W278" i="4"/>
  <c r="X278" i="4" s="1"/>
  <c r="P278" i="9" s="1"/>
  <c r="W279" i="4"/>
  <c r="X279" i="4" s="1"/>
  <c r="P279" i="9" s="1"/>
  <c r="W280" i="4"/>
  <c r="X280" i="4" s="1"/>
  <c r="P280" i="9" s="1"/>
  <c r="W281" i="4"/>
  <c r="X281" i="4" s="1"/>
  <c r="P281" i="9" s="1"/>
  <c r="W282" i="4"/>
  <c r="X282" i="4" s="1"/>
  <c r="P282" i="9" s="1"/>
  <c r="W283" i="4"/>
  <c r="X283" i="4" s="1"/>
  <c r="P283" i="9" s="1"/>
  <c r="W284" i="4"/>
  <c r="X284" i="4" s="1"/>
  <c r="P284" i="9" s="1"/>
  <c r="W285" i="4"/>
  <c r="X285" i="4" s="1"/>
  <c r="P285" i="9" s="1"/>
  <c r="W286" i="4"/>
  <c r="X286" i="4" s="1"/>
  <c r="P286" i="9" s="1"/>
  <c r="W287" i="4"/>
  <c r="X287" i="4" s="1"/>
  <c r="P287" i="9" s="1"/>
  <c r="W288" i="4"/>
  <c r="X288" i="4" s="1"/>
  <c r="P288" i="9" s="1"/>
  <c r="W289" i="4"/>
  <c r="X289" i="4" s="1"/>
  <c r="P289" i="9" s="1"/>
  <c r="W290" i="4"/>
  <c r="W291" i="4"/>
  <c r="W292" i="4"/>
  <c r="W293" i="4"/>
  <c r="X293" i="4" s="1"/>
  <c r="P293" i="9" s="1"/>
  <c r="W294" i="4"/>
  <c r="X294" i="4" s="1"/>
  <c r="P294" i="9" s="1"/>
  <c r="W295" i="4"/>
  <c r="X295" i="4" s="1"/>
  <c r="P295" i="9" s="1"/>
  <c r="W296" i="4"/>
  <c r="X296" i="4" s="1"/>
  <c r="P296" i="9" s="1"/>
  <c r="W297" i="4"/>
  <c r="X297" i="4" s="1"/>
  <c r="P297" i="9" s="1"/>
  <c r="W298" i="4"/>
  <c r="X298" i="4" s="1"/>
  <c r="P298" i="9" s="1"/>
  <c r="W299" i="4"/>
  <c r="W300" i="4"/>
  <c r="X300" i="4" s="1"/>
  <c r="P300" i="9" s="1"/>
  <c r="W301" i="4"/>
  <c r="X301" i="4" s="1"/>
  <c r="P301" i="9" s="1"/>
  <c r="W302" i="4"/>
  <c r="X302" i="4" s="1"/>
  <c r="P302" i="9" s="1"/>
  <c r="W303" i="4"/>
  <c r="X303" i="4" s="1"/>
  <c r="P303" i="9" s="1"/>
  <c r="W304" i="4"/>
  <c r="X304" i="4" s="1"/>
  <c r="P304" i="9" s="1"/>
  <c r="W305" i="4"/>
  <c r="X305" i="4" s="1"/>
  <c r="P305" i="9" s="1"/>
  <c r="W306" i="4"/>
  <c r="X306" i="4" s="1"/>
  <c r="P306" i="9" s="1"/>
  <c r="W307" i="4"/>
  <c r="X307" i="4" s="1"/>
  <c r="P307" i="9" s="1"/>
  <c r="W308" i="4"/>
  <c r="X308" i="4" s="1"/>
  <c r="P308" i="9" s="1"/>
  <c r="W309" i="4"/>
  <c r="X309" i="4" s="1"/>
  <c r="P309" i="9" s="1"/>
  <c r="W310" i="4"/>
  <c r="X310" i="4" s="1"/>
  <c r="P310" i="9" s="1"/>
  <c r="W311" i="4"/>
  <c r="X311" i="4" s="1"/>
  <c r="P311" i="9" s="1"/>
  <c r="W312" i="4"/>
  <c r="X312" i="4" s="1"/>
  <c r="P312" i="9" s="1"/>
  <c r="W313" i="4"/>
  <c r="W314" i="4"/>
  <c r="W315" i="4"/>
  <c r="X315" i="4" s="1"/>
  <c r="P315" i="9" s="1"/>
  <c r="W316" i="4"/>
  <c r="W317" i="4"/>
  <c r="W318" i="4"/>
  <c r="X318" i="4" s="1"/>
  <c r="P318" i="9" s="1"/>
  <c r="W319" i="4"/>
  <c r="X319" i="4" s="1"/>
  <c r="P319" i="9" s="1"/>
  <c r="W320" i="4"/>
  <c r="W321" i="4"/>
  <c r="X321" i="4" s="1"/>
  <c r="P321" i="9" s="1"/>
  <c r="W322" i="4"/>
  <c r="X322" i="4" s="1"/>
  <c r="P322" i="9" s="1"/>
  <c r="W323" i="4"/>
  <c r="X323" i="4" s="1"/>
  <c r="P323" i="9" s="1"/>
  <c r="W324" i="4"/>
  <c r="X324" i="4" s="1"/>
  <c r="P324" i="9" s="1"/>
  <c r="W325" i="4"/>
  <c r="X325" i="4" s="1"/>
  <c r="P325" i="9" s="1"/>
  <c r="W326" i="4"/>
  <c r="W327" i="4"/>
  <c r="X327" i="4" s="1"/>
  <c r="P327" i="9" s="1"/>
  <c r="W328" i="4"/>
  <c r="X328" i="4" s="1"/>
  <c r="W329" i="4"/>
  <c r="X329" i="4" s="1"/>
  <c r="P329" i="9" s="1"/>
  <c r="W330" i="4"/>
  <c r="X330" i="4" s="1"/>
  <c r="P330" i="9" s="1"/>
  <c r="W331" i="4"/>
  <c r="X331" i="4" s="1"/>
  <c r="P331" i="9" s="1"/>
  <c r="W332" i="4"/>
  <c r="X332" i="4" s="1"/>
  <c r="P332" i="9" s="1"/>
  <c r="W333" i="4"/>
  <c r="X333" i="4" s="1"/>
  <c r="P333" i="9" s="1"/>
  <c r="W334" i="4"/>
  <c r="X334" i="4" s="1"/>
  <c r="P334" i="9" s="1"/>
  <c r="W335" i="4"/>
  <c r="X335" i="4" s="1"/>
  <c r="P335" i="9" s="1"/>
  <c r="W336" i="4"/>
  <c r="X336" i="4" s="1"/>
  <c r="P336" i="9" s="1"/>
  <c r="W337" i="4"/>
  <c r="X337" i="4" s="1"/>
  <c r="P337" i="9" s="1"/>
  <c r="W338" i="4"/>
  <c r="X338" i="4" s="1"/>
  <c r="P338" i="9" s="1"/>
  <c r="W339" i="4"/>
  <c r="W340" i="4"/>
  <c r="W341" i="4"/>
  <c r="X341" i="4" s="1"/>
  <c r="P341" i="9" s="1"/>
  <c r="W342" i="4"/>
  <c r="X342" i="4" s="1"/>
  <c r="P342" i="9" s="1"/>
  <c r="W343" i="4"/>
  <c r="X343" i="4" s="1"/>
  <c r="P343" i="9" s="1"/>
  <c r="W344" i="4"/>
  <c r="X344" i="4" s="1"/>
  <c r="P344" i="9" s="1"/>
  <c r="W345" i="4"/>
  <c r="X345" i="4" s="1"/>
  <c r="P345" i="9" s="1"/>
  <c r="W346" i="4"/>
  <c r="X346" i="4" s="1"/>
  <c r="W347" i="4"/>
  <c r="X347" i="4" s="1"/>
  <c r="P347" i="9" s="1"/>
  <c r="W348" i="4"/>
  <c r="X348" i="4" s="1"/>
  <c r="P348" i="9" s="1"/>
  <c r="W349" i="4"/>
  <c r="W350" i="4"/>
  <c r="X350" i="4" s="1"/>
  <c r="P350" i="9" s="1"/>
  <c r="W351" i="4"/>
  <c r="X351" i="4" s="1"/>
  <c r="P351" i="9" s="1"/>
  <c r="W352" i="4"/>
  <c r="X352" i="4" s="1"/>
  <c r="P352" i="9" s="1"/>
  <c r="W353" i="4"/>
  <c r="X353" i="4" s="1"/>
  <c r="P353" i="9" s="1"/>
  <c r="W354" i="4"/>
  <c r="X354" i="4" s="1"/>
  <c r="P354" i="9" s="1"/>
  <c r="W355" i="4"/>
  <c r="X355" i="4" s="1"/>
  <c r="P355" i="9" s="1"/>
  <c r="W356" i="4"/>
  <c r="X356" i="4" s="1"/>
  <c r="P356" i="9" s="1"/>
  <c r="W357" i="4"/>
  <c r="X357" i="4" s="1"/>
  <c r="P357" i="9" s="1"/>
  <c r="W358" i="4"/>
  <c r="X358" i="4" s="1"/>
  <c r="P358" i="9" s="1"/>
  <c r="W359" i="4"/>
  <c r="X359" i="4" s="1"/>
  <c r="P359" i="9" s="1"/>
  <c r="W360" i="4"/>
  <c r="X360" i="4" s="1"/>
  <c r="P360" i="9" s="1"/>
  <c r="W361" i="4"/>
  <c r="X361" i="4" s="1"/>
  <c r="P361" i="9" s="1"/>
  <c r="W362" i="4"/>
  <c r="X362" i="4" s="1"/>
  <c r="P362" i="9" s="1"/>
  <c r="W363" i="4"/>
  <c r="X363" i="4" s="1"/>
  <c r="P363" i="9" s="1"/>
  <c r="W364" i="4"/>
  <c r="X364" i="4" s="1"/>
  <c r="P364" i="9" s="1"/>
  <c r="W365" i="4"/>
  <c r="X365" i="4" s="1"/>
  <c r="P365" i="9" s="1"/>
  <c r="W366" i="4"/>
  <c r="X366" i="4" s="1"/>
  <c r="P366" i="9" s="1"/>
  <c r="W367" i="4"/>
  <c r="X367" i="4" s="1"/>
  <c r="P367" i="9" s="1"/>
  <c r="W368" i="4"/>
  <c r="X368" i="4" s="1"/>
  <c r="P368" i="9" s="1"/>
  <c r="W369" i="4"/>
  <c r="X369" i="4" s="1"/>
  <c r="P369" i="9" s="1"/>
  <c r="W370" i="4"/>
  <c r="X370" i="4" s="1"/>
  <c r="P370" i="9" s="1"/>
  <c r="W371" i="4"/>
  <c r="X371" i="4" s="1"/>
  <c r="P371" i="9" s="1"/>
  <c r="W372" i="4"/>
  <c r="X372" i="4" s="1"/>
  <c r="P372" i="9" s="1"/>
  <c r="W373" i="4"/>
  <c r="W374" i="4"/>
  <c r="W375" i="4"/>
  <c r="W376" i="4"/>
  <c r="W377" i="4"/>
  <c r="X377" i="4" s="1"/>
  <c r="P377" i="9" s="1"/>
  <c r="W378" i="4"/>
  <c r="X378" i="4" s="1"/>
  <c r="P378" i="9" s="1"/>
  <c r="W379" i="4"/>
  <c r="X379" i="4" s="1"/>
  <c r="P379" i="9" s="1"/>
  <c r="W380" i="4"/>
  <c r="X380" i="4" s="1"/>
  <c r="P380" i="9" s="1"/>
  <c r="W381" i="4"/>
  <c r="X381" i="4" s="1"/>
  <c r="P381" i="9" s="1"/>
  <c r="W382" i="4"/>
  <c r="X382" i="4" s="1"/>
  <c r="P382" i="9" s="1"/>
  <c r="W383" i="4"/>
  <c r="X383" i="4" s="1"/>
  <c r="P383" i="9" s="1"/>
  <c r="W384" i="4"/>
  <c r="X384" i="4" s="1"/>
  <c r="P384" i="9" s="1"/>
  <c r="W385" i="4"/>
  <c r="X385" i="4" s="1"/>
  <c r="P385" i="9" s="1"/>
  <c r="W386" i="4"/>
  <c r="X386" i="4" s="1"/>
  <c r="P386" i="9" s="1"/>
  <c r="W387" i="4"/>
  <c r="X387" i="4" s="1"/>
  <c r="P387" i="9" s="1"/>
  <c r="W388" i="4"/>
  <c r="W389" i="4"/>
  <c r="W390" i="4"/>
  <c r="X390" i="4" s="1"/>
  <c r="P390" i="9" s="1"/>
  <c r="W391" i="4"/>
  <c r="X391" i="4" s="1"/>
  <c r="P391" i="9" s="1"/>
  <c r="W392" i="4"/>
  <c r="X392" i="4" s="1"/>
  <c r="P392" i="9" s="1"/>
  <c r="W393" i="4"/>
  <c r="X393" i="4" s="1"/>
  <c r="P393" i="9" s="1"/>
  <c r="W394" i="4"/>
  <c r="X394" i="4" s="1"/>
  <c r="P394" i="9" s="1"/>
  <c r="W395" i="4"/>
  <c r="X395" i="4" s="1"/>
  <c r="P395" i="9" s="1"/>
  <c r="W396" i="4"/>
  <c r="X396" i="4" s="1"/>
  <c r="P396" i="9" s="1"/>
  <c r="W397" i="4"/>
  <c r="X397" i="4" s="1"/>
  <c r="P397" i="9" s="1"/>
  <c r="W398" i="4"/>
  <c r="W399" i="4"/>
  <c r="W400" i="4"/>
  <c r="W401" i="4"/>
  <c r="W402" i="4"/>
  <c r="X402" i="4" s="1"/>
  <c r="P402" i="9" s="1"/>
  <c r="W403" i="4"/>
  <c r="X403" i="4" s="1"/>
  <c r="P403" i="9" s="1"/>
  <c r="W404" i="4"/>
  <c r="W405" i="4"/>
  <c r="X405" i="4" s="1"/>
  <c r="P405" i="9" s="1"/>
  <c r="W406" i="4"/>
  <c r="X406" i="4" s="1"/>
  <c r="P406" i="9" s="1"/>
  <c r="W407" i="4"/>
  <c r="X407" i="4" s="1"/>
  <c r="P407" i="9" s="1"/>
  <c r="W408" i="4"/>
  <c r="X408" i="4" s="1"/>
  <c r="P408" i="9" s="1"/>
  <c r="W409" i="4"/>
  <c r="X409" i="4" s="1"/>
  <c r="W410" i="4"/>
  <c r="X410" i="4" s="1"/>
  <c r="P410" i="9" s="1"/>
  <c r="W411" i="4"/>
  <c r="X411" i="4" s="1"/>
  <c r="P411" i="9" s="1"/>
  <c r="W412" i="4"/>
  <c r="X412" i="4" s="1"/>
  <c r="P412" i="9" s="1"/>
  <c r="W413" i="4"/>
  <c r="X413" i="4" s="1"/>
  <c r="P413" i="9" s="1"/>
  <c r="W414" i="4"/>
  <c r="X414" i="4" s="1"/>
  <c r="P414" i="9" s="1"/>
  <c r="W415" i="4"/>
  <c r="X415" i="4" s="1"/>
  <c r="P415" i="9" s="1"/>
  <c r="W416" i="4"/>
  <c r="X416" i="4" s="1"/>
  <c r="P416" i="9" s="1"/>
  <c r="W417" i="4"/>
  <c r="X417" i="4" s="1"/>
  <c r="P417" i="9" s="1"/>
  <c r="W418" i="4"/>
  <c r="X418" i="4" s="1"/>
  <c r="P418" i="9" s="1"/>
  <c r="W419" i="4"/>
  <c r="X419" i="4" s="1"/>
  <c r="P419" i="9" s="1"/>
  <c r="W420" i="4"/>
  <c r="X420" i="4" s="1"/>
  <c r="P420" i="9" s="1"/>
  <c r="W421" i="4"/>
  <c r="W422" i="4"/>
  <c r="X422" i="4" s="1"/>
  <c r="W423" i="4"/>
  <c r="X423" i="4" s="1"/>
  <c r="W424" i="4"/>
  <c r="X424" i="4" s="1"/>
  <c r="W425" i="4"/>
  <c r="X425" i="4" s="1"/>
  <c r="P425" i="9" s="1"/>
  <c r="W426" i="4"/>
  <c r="X426" i="4" s="1"/>
  <c r="P426" i="9" s="1"/>
  <c r="W427" i="4"/>
  <c r="X427" i="4" s="1"/>
  <c r="P427" i="9" s="1"/>
  <c r="W428" i="4"/>
  <c r="X428" i="4" s="1"/>
  <c r="P428" i="9" s="1"/>
  <c r="W429" i="4"/>
  <c r="X429" i="4" s="1"/>
  <c r="P429" i="9" s="1"/>
  <c r="W430" i="4"/>
  <c r="X430" i="4" s="1"/>
  <c r="P430" i="9" s="1"/>
  <c r="W431" i="4"/>
  <c r="X431" i="4" s="1"/>
  <c r="P431" i="9" s="1"/>
  <c r="W432" i="4"/>
  <c r="X432" i="4" s="1"/>
  <c r="P432" i="9" s="1"/>
  <c r="W433" i="4"/>
  <c r="X433" i="4" s="1"/>
  <c r="P433" i="9" s="1"/>
  <c r="W434" i="4"/>
  <c r="W435" i="4"/>
  <c r="X435" i="4" s="1"/>
  <c r="P435" i="9" s="1"/>
  <c r="W436" i="4"/>
  <c r="X436" i="4" s="1"/>
  <c r="P436" i="9" s="1"/>
  <c r="W437" i="4"/>
  <c r="X437" i="4" s="1"/>
  <c r="P437" i="9" s="1"/>
  <c r="W438" i="4"/>
  <c r="X438" i="4" s="1"/>
  <c r="P438" i="9" s="1"/>
  <c r="W439" i="4"/>
  <c r="X439" i="4" s="1"/>
  <c r="P439" i="9" s="1"/>
  <c r="W440" i="4"/>
  <c r="X440" i="4" s="1"/>
  <c r="P440" i="9" s="1"/>
  <c r="W441" i="4"/>
  <c r="X441" i="4" s="1"/>
  <c r="P441" i="9" s="1"/>
  <c r="W442" i="4"/>
  <c r="X442" i="4" s="1"/>
  <c r="P442" i="9" s="1"/>
  <c r="W443" i="4"/>
  <c r="X443" i="4" s="1"/>
  <c r="P443" i="9" s="1"/>
  <c r="W444" i="4"/>
  <c r="X444" i="4" s="1"/>
  <c r="W445" i="4"/>
  <c r="X445" i="4" s="1"/>
  <c r="P445" i="9" s="1"/>
  <c r="W446" i="4"/>
  <c r="X446" i="4" s="1"/>
  <c r="P446" i="9" s="1"/>
  <c r="W447" i="4"/>
  <c r="X447" i="4" s="1"/>
  <c r="P447" i="9" s="1"/>
  <c r="W448" i="4"/>
  <c r="W449" i="4"/>
  <c r="W450" i="4"/>
  <c r="X450" i="4" s="1"/>
  <c r="P450" i="9" s="1"/>
  <c r="W451" i="4"/>
  <c r="X451" i="4" s="1"/>
  <c r="P451" i="9" s="1"/>
  <c r="W452" i="4"/>
  <c r="X452" i="4" s="1"/>
  <c r="P452" i="9" s="1"/>
  <c r="W453" i="4"/>
  <c r="X453" i="4" s="1"/>
  <c r="P453" i="9" s="1"/>
  <c r="W454" i="4"/>
  <c r="X454" i="4" s="1"/>
  <c r="P454" i="9" s="1"/>
  <c r="W455" i="4"/>
  <c r="X455" i="4" s="1"/>
  <c r="P455" i="9" s="1"/>
  <c r="W456" i="4"/>
  <c r="X456" i="4" s="1"/>
  <c r="P456" i="9" s="1"/>
  <c r="W457" i="4"/>
  <c r="X457" i="4" s="1"/>
  <c r="P457" i="9" s="1"/>
  <c r="W458" i="4"/>
  <c r="W459" i="4"/>
  <c r="X459" i="4" s="1"/>
  <c r="P459" i="9" s="1"/>
  <c r="W460" i="4"/>
  <c r="W461" i="4"/>
  <c r="W462" i="4"/>
  <c r="X462" i="4" s="1"/>
  <c r="P462" i="9" s="1"/>
  <c r="W463" i="4"/>
  <c r="X463" i="4" s="1"/>
  <c r="P463" i="9" s="1"/>
  <c r="W464" i="4"/>
  <c r="X464" i="4" s="1"/>
  <c r="P464" i="9" s="1"/>
  <c r="W465" i="4"/>
  <c r="X465" i="4" s="1"/>
  <c r="P465" i="9" s="1"/>
  <c r="W466" i="4"/>
  <c r="X466" i="4" s="1"/>
  <c r="P466" i="9" s="1"/>
  <c r="W467" i="4"/>
  <c r="X467" i="4" s="1"/>
  <c r="P467" i="9" s="1"/>
  <c r="W468" i="4"/>
  <c r="X468" i="4" s="1"/>
  <c r="P468" i="9" s="1"/>
  <c r="W469" i="4"/>
  <c r="X469" i="4" s="1"/>
  <c r="P469" i="9" s="1"/>
  <c r="W470" i="4"/>
  <c r="X470" i="4" s="1"/>
  <c r="P470" i="9" s="1"/>
  <c r="W471" i="4"/>
  <c r="X471" i="4" s="1"/>
  <c r="P471" i="9" s="1"/>
  <c r="W472" i="4"/>
  <c r="X472" i="4" s="1"/>
  <c r="P472" i="9" s="1"/>
  <c r="W473" i="4"/>
  <c r="X473" i="4" s="1"/>
  <c r="P473" i="9" s="1"/>
  <c r="W474" i="4"/>
  <c r="X474" i="4" s="1"/>
  <c r="P474" i="9" s="1"/>
  <c r="W475" i="4"/>
  <c r="X475" i="4" s="1"/>
  <c r="P475" i="9" s="1"/>
  <c r="W476" i="4"/>
  <c r="X476" i="4" s="1"/>
  <c r="P476" i="9" s="1"/>
  <c r="W477" i="4"/>
  <c r="X477" i="4" s="1"/>
  <c r="P477" i="9" s="1"/>
  <c r="W478" i="4"/>
  <c r="X478" i="4" s="1"/>
  <c r="P478" i="9" s="1"/>
  <c r="W479" i="4"/>
  <c r="X479" i="4" s="1"/>
  <c r="P479" i="9" s="1"/>
  <c r="W480" i="4"/>
  <c r="X480" i="4" s="1"/>
  <c r="P480" i="9" s="1"/>
  <c r="W481" i="4"/>
  <c r="X481" i="4" s="1"/>
  <c r="W482" i="4"/>
  <c r="X482" i="4" s="1"/>
  <c r="P482" i="9" s="1"/>
  <c r="W483" i="4"/>
  <c r="W484" i="4"/>
  <c r="W485" i="4"/>
  <c r="X485" i="4" s="1"/>
  <c r="P485" i="9" s="1"/>
  <c r="W486" i="4"/>
  <c r="X486" i="4" s="1"/>
  <c r="P486" i="9" s="1"/>
  <c r="W487" i="4"/>
  <c r="X487" i="4" s="1"/>
  <c r="P487" i="9" s="1"/>
  <c r="W488" i="4"/>
  <c r="X488" i="4" s="1"/>
  <c r="P488" i="9" s="1"/>
  <c r="W489" i="4"/>
  <c r="X489" i="4" s="1"/>
  <c r="P489" i="9" s="1"/>
  <c r="W490" i="4"/>
  <c r="X490" i="4" s="1"/>
  <c r="P490" i="9" s="1"/>
  <c r="W491" i="4"/>
  <c r="X491" i="4" s="1"/>
  <c r="P491" i="9" s="1"/>
  <c r="W492" i="4"/>
  <c r="X492" i="4" s="1"/>
  <c r="P492" i="9" s="1"/>
  <c r="W493" i="4"/>
  <c r="X493" i="4" s="1"/>
  <c r="P493" i="9" s="1"/>
  <c r="W494" i="4"/>
  <c r="X494" i="4" s="1"/>
  <c r="W495" i="4"/>
  <c r="W496" i="4"/>
  <c r="X496" i="4" s="1"/>
  <c r="P496" i="9" s="1"/>
  <c r="W497" i="4"/>
  <c r="X497" i="4" s="1"/>
  <c r="P497" i="9" s="1"/>
  <c r="W498" i="4"/>
  <c r="X498" i="4" s="1"/>
  <c r="P498" i="9" s="1"/>
  <c r="W499" i="4"/>
  <c r="X499" i="4" s="1"/>
  <c r="P499" i="9" s="1"/>
  <c r="W500" i="4"/>
  <c r="X500" i="4" s="1"/>
  <c r="P500" i="9" s="1"/>
  <c r="W501" i="4"/>
  <c r="X501" i="4" s="1"/>
  <c r="P501" i="9" s="1"/>
  <c r="W502" i="4"/>
  <c r="X502" i="4" s="1"/>
  <c r="P502" i="9" s="1"/>
  <c r="W503" i="4"/>
  <c r="X503" i="4" s="1"/>
  <c r="P503" i="9" s="1"/>
  <c r="W504" i="4"/>
  <c r="X504" i="4" s="1"/>
  <c r="P504" i="9" s="1"/>
  <c r="W505" i="4"/>
  <c r="X505" i="4" s="1"/>
  <c r="P505" i="9" s="1"/>
  <c r="W506" i="4"/>
  <c r="W507" i="4"/>
  <c r="W508" i="4"/>
  <c r="X508" i="4" s="1"/>
  <c r="P508" i="9" s="1"/>
  <c r="W509" i="4"/>
  <c r="X509" i="4" s="1"/>
  <c r="P509" i="9" s="1"/>
  <c r="W510" i="4"/>
  <c r="X510" i="4" s="1"/>
  <c r="P510" i="9" s="1"/>
  <c r="W511" i="4"/>
  <c r="X511" i="4" s="1"/>
  <c r="P511" i="9" s="1"/>
  <c r="W512" i="4"/>
  <c r="X512" i="4" s="1"/>
  <c r="P512" i="9" s="1"/>
  <c r="W513" i="4"/>
  <c r="X513" i="4" s="1"/>
  <c r="P513" i="9" s="1"/>
  <c r="W514" i="4"/>
  <c r="X514" i="4" s="1"/>
  <c r="P514" i="9" s="1"/>
  <c r="W515" i="4"/>
  <c r="X515" i="4" s="1"/>
  <c r="P515" i="9" s="1"/>
  <c r="W516" i="4"/>
  <c r="X516" i="4" s="1"/>
  <c r="P516" i="9" s="1"/>
  <c r="W517" i="4"/>
  <c r="X517" i="4" s="1"/>
  <c r="P517" i="9" s="1"/>
  <c r="W518" i="4"/>
  <c r="W519" i="4"/>
  <c r="W520" i="4"/>
  <c r="W521" i="4"/>
  <c r="X521" i="4" s="1"/>
  <c r="P521" i="9" s="1"/>
  <c r="W522" i="4"/>
  <c r="X522" i="4" s="1"/>
  <c r="P522" i="9" s="1"/>
  <c r="W523" i="4"/>
  <c r="X523" i="4" s="1"/>
  <c r="P523" i="9" s="1"/>
  <c r="W524" i="4"/>
  <c r="X524" i="4" s="1"/>
  <c r="P524" i="9" s="1"/>
  <c r="W525" i="4"/>
  <c r="X525" i="4" s="1"/>
  <c r="P525" i="9" s="1"/>
  <c r="W526" i="4"/>
  <c r="X526" i="4" s="1"/>
  <c r="P526" i="9" s="1"/>
  <c r="W527" i="4"/>
  <c r="X527" i="4" s="1"/>
  <c r="P527" i="9" s="1"/>
  <c r="W528" i="4"/>
  <c r="X528" i="4" s="1"/>
  <c r="P528" i="9" s="1"/>
  <c r="W529" i="4"/>
  <c r="X529" i="4" s="1"/>
  <c r="P529" i="9" s="1"/>
  <c r="W530" i="4"/>
  <c r="X530" i="4" s="1"/>
  <c r="P530" i="9" s="1"/>
  <c r="W531" i="4"/>
  <c r="X531" i="4" s="1"/>
  <c r="P531" i="9" s="1"/>
  <c r="W532" i="4"/>
  <c r="W533" i="4"/>
  <c r="W534" i="4"/>
  <c r="X534" i="4" s="1"/>
  <c r="W535" i="4"/>
  <c r="X535" i="4" s="1"/>
  <c r="P535" i="9" s="1"/>
  <c r="W536" i="4"/>
  <c r="X536" i="4" s="1"/>
  <c r="P536" i="9" s="1"/>
  <c r="W537" i="4"/>
  <c r="X537" i="4" s="1"/>
  <c r="P537" i="9" s="1"/>
  <c r="W538" i="4"/>
  <c r="X538" i="4" s="1"/>
  <c r="P538" i="9" s="1"/>
  <c r="W539" i="4"/>
  <c r="X539" i="4" s="1"/>
  <c r="P539" i="9" s="1"/>
  <c r="W540" i="4"/>
  <c r="X540" i="4" s="1"/>
  <c r="P540" i="9" s="1"/>
  <c r="W541" i="4"/>
  <c r="X541" i="4" s="1"/>
  <c r="P541" i="9" s="1"/>
  <c r="W542" i="4"/>
  <c r="W543" i="4"/>
  <c r="W544" i="4"/>
  <c r="W545" i="4"/>
  <c r="W546" i="4"/>
  <c r="X546" i="4" s="1"/>
  <c r="P546" i="9" s="1"/>
  <c r="W547" i="4"/>
  <c r="X547" i="4" s="1"/>
  <c r="P547" i="9" s="1"/>
  <c r="W548" i="4"/>
  <c r="W549" i="4"/>
  <c r="X549" i="4" s="1"/>
  <c r="P549" i="9" s="1"/>
  <c r="W550" i="4"/>
  <c r="X550" i="4" s="1"/>
  <c r="P550" i="9" s="1"/>
  <c r="W551" i="4"/>
  <c r="X551" i="4" s="1"/>
  <c r="P551" i="9" s="1"/>
  <c r="W552" i="4"/>
  <c r="X552" i="4" s="1"/>
  <c r="P552" i="9" s="1"/>
  <c r="W553" i="4"/>
  <c r="X553" i="4" s="1"/>
  <c r="P553" i="9" s="1"/>
  <c r="W554" i="4"/>
  <c r="X554" i="4" s="1"/>
  <c r="P554" i="9" s="1"/>
  <c r="W555" i="4"/>
  <c r="X555" i="4" s="1"/>
  <c r="P555" i="9" s="1"/>
  <c r="W556" i="4"/>
  <c r="X556" i="4" s="1"/>
  <c r="P556" i="9" s="1"/>
  <c r="W557" i="4"/>
  <c r="X557" i="4" s="1"/>
  <c r="P557" i="9" s="1"/>
  <c r="W558" i="4"/>
  <c r="X558" i="4" s="1"/>
  <c r="P558" i="9" s="1"/>
  <c r="W559" i="4"/>
  <c r="X559" i="4" s="1"/>
  <c r="P559" i="9" s="1"/>
  <c r="W560" i="4"/>
  <c r="X560" i="4" s="1"/>
  <c r="P560" i="9" s="1"/>
  <c r="W561" i="4"/>
  <c r="X561" i="4" s="1"/>
  <c r="P561" i="9" s="1"/>
  <c r="W562" i="4"/>
  <c r="X562" i="4" s="1"/>
  <c r="P562" i="9" s="1"/>
  <c r="W563" i="4"/>
  <c r="X563" i="4" s="1"/>
  <c r="P563" i="9" s="1"/>
  <c r="W564" i="4"/>
  <c r="X564" i="4" s="1"/>
  <c r="P564" i="9" s="1"/>
  <c r="W565" i="4"/>
  <c r="X565" i="4" s="1"/>
  <c r="W566" i="4"/>
  <c r="X566" i="4" s="1"/>
  <c r="W567" i="4"/>
  <c r="W568" i="4"/>
  <c r="W569" i="4"/>
  <c r="W570" i="4"/>
  <c r="X570" i="4" s="1"/>
  <c r="P570" i="9" s="1"/>
  <c r="W571" i="4"/>
  <c r="X571" i="4" s="1"/>
  <c r="P571" i="9" s="1"/>
  <c r="W572" i="4"/>
  <c r="X572" i="4" s="1"/>
  <c r="P572" i="9" s="1"/>
  <c r="W573" i="4"/>
  <c r="X573" i="4" s="1"/>
  <c r="P573" i="9" s="1"/>
  <c r="W574" i="4"/>
  <c r="X574" i="4" s="1"/>
  <c r="P574" i="9" s="1"/>
  <c r="W575" i="4"/>
  <c r="X575" i="4" s="1"/>
  <c r="P575" i="9" s="1"/>
  <c r="W576" i="4"/>
  <c r="X576" i="4" s="1"/>
  <c r="P576" i="9" s="1"/>
  <c r="W577" i="4"/>
  <c r="X577" i="4" s="1"/>
  <c r="P577" i="9" s="1"/>
  <c r="W578" i="4"/>
  <c r="W579" i="4"/>
  <c r="X579" i="4" s="1"/>
  <c r="P579" i="9" s="1"/>
  <c r="W580" i="4"/>
  <c r="X580" i="4" s="1"/>
  <c r="P580" i="9" s="1"/>
  <c r="W581" i="4"/>
  <c r="X581" i="4" s="1"/>
  <c r="P581" i="9" s="1"/>
  <c r="W582" i="4"/>
  <c r="X582" i="4" s="1"/>
  <c r="P582" i="9" s="1"/>
  <c r="W583" i="4"/>
  <c r="X583" i="4" s="1"/>
  <c r="P583" i="9" s="1"/>
  <c r="W584" i="4"/>
  <c r="X584" i="4" s="1"/>
  <c r="P584" i="9" s="1"/>
  <c r="W585" i="4"/>
  <c r="X585" i="4" s="1"/>
  <c r="P585" i="9" s="1"/>
  <c r="W586" i="4"/>
  <c r="X586" i="4" s="1"/>
  <c r="P586" i="9" s="1"/>
  <c r="W587" i="4"/>
  <c r="X587" i="4" s="1"/>
  <c r="P587" i="9" s="1"/>
  <c r="W588" i="4"/>
  <c r="X588" i="4" s="1"/>
  <c r="P588" i="9" s="1"/>
  <c r="W589" i="4"/>
  <c r="W590" i="4"/>
  <c r="X590" i="4" s="1"/>
  <c r="P590" i="9" s="1"/>
  <c r="W591" i="4"/>
  <c r="W592" i="4"/>
  <c r="W593" i="4"/>
  <c r="X593" i="4" s="1"/>
  <c r="P593" i="9" s="1"/>
  <c r="W594" i="4"/>
  <c r="X594" i="4" s="1"/>
  <c r="P594" i="9" s="1"/>
  <c r="W595" i="4"/>
  <c r="X595" i="4" s="1"/>
  <c r="P595" i="9" s="1"/>
  <c r="W596" i="4"/>
  <c r="X596" i="4" s="1"/>
  <c r="P596" i="9" s="1"/>
  <c r="W597" i="4"/>
  <c r="X597" i="4" s="1"/>
  <c r="P597" i="9" s="1"/>
  <c r="W598" i="4"/>
  <c r="X598" i="4" s="1"/>
  <c r="P598" i="9" s="1"/>
  <c r="W599" i="4"/>
  <c r="X599" i="4" s="1"/>
  <c r="P599" i="9" s="1"/>
  <c r="W600" i="4"/>
  <c r="X600" i="4" s="1"/>
  <c r="P600" i="9" s="1"/>
  <c r="W601" i="4"/>
  <c r="W602" i="4"/>
  <c r="W603" i="4"/>
  <c r="X603" i="4" s="1"/>
  <c r="P603" i="9" s="1"/>
  <c r="W604" i="4"/>
  <c r="X604" i="4" s="1"/>
  <c r="P604" i="9" s="1"/>
  <c r="W605" i="4"/>
  <c r="X605" i="4" s="1"/>
  <c r="P605" i="9" s="1"/>
  <c r="W606" i="4"/>
  <c r="X606" i="4" s="1"/>
  <c r="P606" i="9" s="1"/>
  <c r="W607" i="4"/>
  <c r="X607" i="4" s="1"/>
  <c r="P607" i="9" s="1"/>
  <c r="W608" i="4"/>
  <c r="X608" i="4" s="1"/>
  <c r="P608" i="9" s="1"/>
  <c r="W609" i="4"/>
  <c r="X609" i="4" s="1"/>
  <c r="P609" i="9" s="1"/>
  <c r="W610" i="4"/>
  <c r="X610" i="4" s="1"/>
  <c r="P610" i="9" s="1"/>
  <c r="W611" i="4"/>
  <c r="X611" i="4" s="1"/>
  <c r="P611" i="9" s="1"/>
  <c r="W612" i="4"/>
  <c r="X612" i="4" s="1"/>
  <c r="P612" i="9" s="1"/>
  <c r="W613" i="4"/>
  <c r="X613" i="4" s="1"/>
  <c r="P613" i="9" s="1"/>
  <c r="W614" i="4"/>
  <c r="X614" i="4" s="1"/>
  <c r="P614" i="9" s="1"/>
  <c r="W615" i="4"/>
  <c r="W616" i="4"/>
  <c r="X616" i="4" s="1"/>
  <c r="P616" i="9" s="1"/>
  <c r="W617" i="4"/>
  <c r="W618" i="4"/>
  <c r="X618" i="4" s="1"/>
  <c r="W619" i="4"/>
  <c r="X619" i="4" s="1"/>
  <c r="P619" i="9" s="1"/>
  <c r="W620" i="4"/>
  <c r="X620" i="4" s="1"/>
  <c r="P620" i="9" s="1"/>
  <c r="W621" i="4"/>
  <c r="X621" i="4" s="1"/>
  <c r="P621" i="9" s="1"/>
  <c r="W622" i="4"/>
  <c r="X622" i="4" s="1"/>
  <c r="P622" i="9" s="1"/>
  <c r="W623" i="4"/>
  <c r="X623" i="4" s="1"/>
  <c r="P623" i="9" s="1"/>
  <c r="W624" i="4"/>
  <c r="X624" i="4" s="1"/>
  <c r="P624" i="9" s="1"/>
  <c r="W625" i="4"/>
  <c r="X625" i="4" s="1"/>
  <c r="P625" i="9" s="1"/>
  <c r="W626" i="4"/>
  <c r="W627" i="4"/>
  <c r="W628" i="4"/>
  <c r="W629" i="4"/>
  <c r="X629" i="4" s="1"/>
  <c r="W630" i="4"/>
  <c r="X630" i="4" s="1"/>
  <c r="P630" i="9" s="1"/>
  <c r="W631" i="4"/>
  <c r="X631" i="4" s="1"/>
  <c r="P631" i="9" s="1"/>
  <c r="W632" i="4"/>
  <c r="W633" i="4"/>
  <c r="X633" i="4" s="1"/>
  <c r="P633" i="9" s="1"/>
  <c r="W634" i="4"/>
  <c r="X634" i="4" s="1"/>
  <c r="P634" i="9" s="1"/>
  <c r="W635" i="4"/>
  <c r="X635" i="4" s="1"/>
  <c r="P635" i="9" s="1"/>
  <c r="W636" i="4"/>
  <c r="X636" i="4" s="1"/>
  <c r="P636" i="9" s="1"/>
  <c r="W637" i="4"/>
  <c r="X637" i="4" s="1"/>
  <c r="W638" i="4"/>
  <c r="X638" i="4" s="1"/>
  <c r="P638" i="9" s="1"/>
  <c r="W639" i="4"/>
  <c r="X639" i="4" s="1"/>
  <c r="P639" i="9" s="1"/>
  <c r="W640" i="4"/>
  <c r="X640" i="4" s="1"/>
  <c r="P640" i="9" s="1"/>
  <c r="W641" i="4"/>
  <c r="X641" i="4" s="1"/>
  <c r="P641" i="9" s="1"/>
  <c r="W642" i="4"/>
  <c r="X642" i="4" s="1"/>
  <c r="P642" i="9" s="1"/>
  <c r="W643" i="4"/>
  <c r="X643" i="4" s="1"/>
  <c r="P643" i="9" s="1"/>
  <c r="W644" i="4"/>
  <c r="X644" i="4" s="1"/>
  <c r="P644" i="9" s="1"/>
  <c r="W645" i="4"/>
  <c r="X645" i="4" s="1"/>
  <c r="P645" i="9" s="1"/>
  <c r="W646" i="4"/>
  <c r="X646" i="4" s="1"/>
  <c r="P646" i="9" s="1"/>
  <c r="W647" i="4"/>
  <c r="X647" i="4" s="1"/>
  <c r="P647" i="9" s="1"/>
  <c r="W648" i="4"/>
  <c r="X648" i="4" s="1"/>
  <c r="P648" i="9" s="1"/>
  <c r="W649" i="4"/>
  <c r="W650" i="4"/>
  <c r="X650" i="4" s="1"/>
  <c r="P650" i="9" s="1"/>
  <c r="W651" i="4"/>
  <c r="X651" i="4" s="1"/>
  <c r="W652" i="4"/>
  <c r="X652" i="4" s="1"/>
  <c r="P652" i="9" s="1"/>
  <c r="W653" i="4"/>
  <c r="X653" i="4" s="1"/>
  <c r="P653" i="9" s="1"/>
  <c r="W654" i="4"/>
  <c r="X654" i="4" s="1"/>
  <c r="P654" i="9" s="1"/>
  <c r="W655" i="4"/>
  <c r="X655" i="4" s="1"/>
  <c r="P655" i="9" s="1"/>
  <c r="W656" i="4"/>
  <c r="X656" i="4" s="1"/>
  <c r="P656" i="9" s="1"/>
  <c r="W657" i="4"/>
  <c r="X657" i="4" s="1"/>
  <c r="P657" i="9" s="1"/>
  <c r="W658" i="4"/>
  <c r="X658" i="4" s="1"/>
  <c r="P658" i="9" s="1"/>
  <c r="W659" i="4"/>
  <c r="X659" i="4" s="1"/>
  <c r="P659" i="9" s="1"/>
  <c r="W660" i="4"/>
  <c r="X660" i="4" s="1"/>
  <c r="P660" i="9" s="1"/>
  <c r="W661" i="4"/>
  <c r="W662" i="4"/>
  <c r="X662" i="4" s="1"/>
  <c r="P662" i="9" s="1"/>
  <c r="W663" i="4"/>
  <c r="X663" i="4" s="1"/>
  <c r="P663" i="9" s="1"/>
  <c r="W664" i="4"/>
  <c r="X664" i="4" s="1"/>
  <c r="P664" i="9" s="1"/>
  <c r="W665" i="4"/>
  <c r="X665" i="4" s="1"/>
  <c r="P665" i="9" s="1"/>
  <c r="W666" i="4"/>
  <c r="X666" i="4" s="1"/>
  <c r="P666" i="9" s="1"/>
  <c r="W667" i="4"/>
  <c r="X667" i="4" s="1"/>
  <c r="P667" i="9" s="1"/>
  <c r="W668" i="4"/>
  <c r="X668" i="4" s="1"/>
  <c r="P668" i="9" s="1"/>
  <c r="W669" i="4"/>
  <c r="X669" i="4" s="1"/>
  <c r="P669" i="9" s="1"/>
  <c r="W670" i="4"/>
  <c r="X670" i="4" s="1"/>
  <c r="P670" i="9" s="1"/>
  <c r="W671" i="4"/>
  <c r="X671" i="4" s="1"/>
  <c r="P671" i="9" s="1"/>
  <c r="W672" i="4"/>
  <c r="X672" i="4" s="1"/>
  <c r="P672" i="9" s="1"/>
  <c r="W673" i="4"/>
  <c r="X673" i="4" s="1"/>
  <c r="P673" i="9" s="1"/>
  <c r="W674" i="4"/>
  <c r="W675" i="4"/>
  <c r="W676" i="4"/>
  <c r="W677" i="4"/>
  <c r="W678" i="4"/>
  <c r="X678" i="4" s="1"/>
  <c r="P678" i="9" s="1"/>
  <c r="W679" i="4"/>
  <c r="X679" i="4" s="1"/>
  <c r="P679" i="9" s="1"/>
  <c r="W680" i="4"/>
  <c r="X680" i="4" s="1"/>
  <c r="P680" i="9" s="1"/>
  <c r="W681" i="4"/>
  <c r="X681" i="4" s="1"/>
  <c r="P681" i="9" s="1"/>
  <c r="W682" i="4"/>
  <c r="X682" i="4" s="1"/>
  <c r="P682" i="9" s="1"/>
  <c r="W683" i="4"/>
  <c r="X683" i="4" s="1"/>
  <c r="P683" i="9" s="1"/>
  <c r="W684" i="4"/>
  <c r="X684" i="4" s="1"/>
  <c r="P684" i="9" s="1"/>
  <c r="W685" i="4"/>
  <c r="W686" i="4"/>
  <c r="W687" i="4"/>
  <c r="X687" i="4" s="1"/>
  <c r="P687" i="9" s="1"/>
  <c r="W688" i="4"/>
  <c r="X688" i="4" s="1"/>
  <c r="P688" i="9" s="1"/>
  <c r="W689" i="4"/>
  <c r="X689" i="4" s="1"/>
  <c r="P689" i="9" s="1"/>
  <c r="W690" i="4"/>
  <c r="X690" i="4" s="1"/>
  <c r="P690" i="9" s="1"/>
  <c r="W691" i="4"/>
  <c r="X691" i="4" s="1"/>
  <c r="P691" i="9" s="1"/>
  <c r="W692" i="4"/>
  <c r="X692" i="4" s="1"/>
  <c r="P692" i="9" s="1"/>
  <c r="W693" i="4"/>
  <c r="X693" i="4" s="1"/>
  <c r="P693" i="9" s="1"/>
  <c r="W694" i="4"/>
  <c r="X694" i="4" s="1"/>
  <c r="P694" i="9" s="1"/>
  <c r="W695" i="4"/>
  <c r="X695" i="4" s="1"/>
  <c r="P695" i="9" s="1"/>
  <c r="W696" i="4"/>
  <c r="X696" i="4" s="1"/>
  <c r="P696" i="9" s="1"/>
  <c r="W697" i="4"/>
  <c r="X697" i="4" s="1"/>
  <c r="W698" i="4"/>
  <c r="X698" i="4" s="1"/>
  <c r="P698" i="9" s="1"/>
  <c r="W699" i="4"/>
  <c r="X699" i="4" s="1"/>
  <c r="P699" i="9" s="1"/>
  <c r="W700" i="4"/>
  <c r="W701" i="4"/>
  <c r="W702" i="4"/>
  <c r="X702" i="4" s="1"/>
  <c r="P702" i="9" s="1"/>
  <c r="W703" i="4"/>
  <c r="X703" i="4" s="1"/>
  <c r="P703" i="9" s="1"/>
  <c r="W704" i="4"/>
  <c r="X704" i="4" s="1"/>
  <c r="P704" i="9" s="1"/>
  <c r="W705" i="4"/>
  <c r="X705" i="4" s="1"/>
  <c r="P705" i="9" s="1"/>
  <c r="W706" i="4"/>
  <c r="X706" i="4" s="1"/>
  <c r="P706" i="9" s="1"/>
  <c r="W707" i="4"/>
  <c r="X707" i="4" s="1"/>
  <c r="P707" i="9" s="1"/>
  <c r="W708" i="4"/>
  <c r="X708" i="4" s="1"/>
  <c r="P708" i="9" s="1"/>
  <c r="W709" i="4"/>
  <c r="X709" i="4" s="1"/>
  <c r="P709" i="9" s="1"/>
  <c r="W710" i="4"/>
  <c r="W711" i="4"/>
  <c r="W712" i="4"/>
  <c r="W713" i="4"/>
  <c r="X713" i="4" s="1"/>
  <c r="P713" i="9" s="1"/>
  <c r="W714" i="4"/>
  <c r="X714" i="4" s="1"/>
  <c r="P714" i="9" s="1"/>
  <c r="W715" i="4"/>
  <c r="X715" i="4" s="1"/>
  <c r="P715" i="9" s="1"/>
  <c r="W716" i="4"/>
  <c r="X716" i="4" s="1"/>
  <c r="P716" i="9" s="1"/>
  <c r="W717" i="4"/>
  <c r="X717" i="4" s="1"/>
  <c r="P717" i="9" s="1"/>
  <c r="W718" i="4"/>
  <c r="X718" i="4" s="1"/>
  <c r="P718" i="9" s="1"/>
  <c r="W719" i="4"/>
  <c r="X719" i="4" s="1"/>
  <c r="P719" i="9" s="1"/>
  <c r="W720" i="4"/>
  <c r="X720" i="4" s="1"/>
  <c r="P720" i="9" s="1"/>
  <c r="W721" i="4"/>
  <c r="X721" i="4" s="1"/>
  <c r="P721" i="9" s="1"/>
  <c r="W722" i="4"/>
  <c r="X722" i="4" s="1"/>
  <c r="P722" i="9" s="1"/>
  <c r="W723" i="4"/>
  <c r="X723" i="4" s="1"/>
  <c r="W724" i="4"/>
  <c r="X724" i="4" s="1"/>
  <c r="W725" i="4"/>
  <c r="X725" i="4" s="1"/>
  <c r="P725" i="9" s="1"/>
  <c r="W726" i="4"/>
  <c r="X726" i="4" s="1"/>
  <c r="P726" i="9" s="1"/>
  <c r="W727" i="4"/>
  <c r="X727" i="4" s="1"/>
  <c r="P727" i="9" s="1"/>
  <c r="W728" i="4"/>
  <c r="X728" i="4" s="1"/>
  <c r="P728" i="9" s="1"/>
  <c r="W729" i="4"/>
  <c r="X729" i="4" s="1"/>
  <c r="P729" i="9" s="1"/>
  <c r="W730" i="4"/>
  <c r="X730" i="4" s="1"/>
  <c r="P730" i="9" s="1"/>
  <c r="W731" i="4"/>
  <c r="X731" i="4" s="1"/>
  <c r="P731" i="9" s="1"/>
  <c r="W732" i="4"/>
  <c r="X732" i="4" s="1"/>
  <c r="P732" i="9" s="1"/>
  <c r="W733" i="4"/>
  <c r="X733" i="4" s="1"/>
  <c r="P733" i="9" s="1"/>
  <c r="W734" i="4"/>
  <c r="X734" i="4" s="1"/>
  <c r="W735" i="4"/>
  <c r="W736" i="4"/>
  <c r="X736" i="4" s="1"/>
  <c r="P736" i="9" s="1"/>
  <c r="W737" i="4"/>
  <c r="X737" i="4" s="1"/>
  <c r="P737" i="9" s="1"/>
  <c r="W738" i="4"/>
  <c r="X738" i="4" s="1"/>
  <c r="W739" i="4"/>
  <c r="X739" i="4" s="1"/>
  <c r="P739" i="9" s="1"/>
  <c r="W740" i="4"/>
  <c r="X740" i="4" s="1"/>
  <c r="P740" i="9" s="1"/>
  <c r="W741" i="4"/>
  <c r="X741" i="4" s="1"/>
  <c r="P741" i="9" s="1"/>
  <c r="W742" i="4"/>
  <c r="X742" i="4" s="1"/>
  <c r="P742" i="9" s="1"/>
  <c r="W743" i="4"/>
  <c r="X743" i="4" s="1"/>
  <c r="P743" i="9" s="1"/>
  <c r="W744" i="4"/>
  <c r="X744" i="4" s="1"/>
  <c r="P744" i="9" s="1"/>
  <c r="W745" i="4"/>
  <c r="W746" i="4"/>
  <c r="W747" i="4"/>
  <c r="X747" i="4" s="1"/>
  <c r="W748" i="4"/>
  <c r="X748" i="4" s="1"/>
  <c r="P748" i="9" s="1"/>
  <c r="W749" i="4"/>
  <c r="X749" i="4" s="1"/>
  <c r="P749" i="9" s="1"/>
  <c r="W750" i="4"/>
  <c r="X750" i="4" s="1"/>
  <c r="P750" i="9" s="1"/>
  <c r="W751" i="4"/>
  <c r="X751" i="4" s="1"/>
  <c r="P751" i="9" s="1"/>
  <c r="W752" i="4"/>
  <c r="X752" i="4" s="1"/>
  <c r="P752" i="9" s="1"/>
  <c r="W753" i="4"/>
  <c r="X753" i="4" s="1"/>
  <c r="P753" i="9" s="1"/>
  <c r="W754" i="4"/>
  <c r="X754" i="4" s="1"/>
  <c r="P754" i="9" s="1"/>
  <c r="W755" i="4"/>
  <c r="X755" i="4" s="1"/>
  <c r="P755" i="9" s="1"/>
  <c r="W756" i="4"/>
  <c r="X756" i="4" s="1"/>
  <c r="P756" i="9" s="1"/>
  <c r="W757" i="4"/>
  <c r="X757" i="4" s="1"/>
  <c r="P757" i="9" s="1"/>
  <c r="W758" i="4"/>
  <c r="X758" i="4" s="1"/>
  <c r="P758" i="9" s="1"/>
  <c r="W759" i="4"/>
  <c r="W760" i="4"/>
  <c r="X760" i="4" s="1"/>
  <c r="P760" i="9" s="1"/>
  <c r="W761" i="4"/>
  <c r="W762" i="4"/>
  <c r="X762" i="4" s="1"/>
  <c r="P762" i="9" s="1"/>
  <c r="W763" i="4"/>
  <c r="X763" i="4" s="1"/>
  <c r="P763" i="9" s="1"/>
  <c r="W764" i="4"/>
  <c r="X764" i="4" s="1"/>
  <c r="P764" i="9" s="1"/>
  <c r="W765" i="4"/>
  <c r="X765" i="4" s="1"/>
  <c r="W766" i="4"/>
  <c r="X766" i="4" s="1"/>
  <c r="P766" i="9" s="1"/>
  <c r="W767" i="4"/>
  <c r="X767" i="4" s="1"/>
  <c r="P767" i="9" s="1"/>
  <c r="W768" i="4"/>
  <c r="X768" i="4" s="1"/>
  <c r="P768" i="9" s="1"/>
  <c r="W769" i="4"/>
  <c r="W770" i="4"/>
  <c r="W771" i="4"/>
  <c r="W772" i="4"/>
  <c r="W773" i="4"/>
  <c r="X773" i="4" s="1"/>
  <c r="P773" i="9" s="1"/>
  <c r="W774" i="4"/>
  <c r="X774" i="4" s="1"/>
  <c r="P774" i="9" s="1"/>
  <c r="W775" i="4"/>
  <c r="X775" i="4" s="1"/>
  <c r="P775" i="9" s="1"/>
  <c r="W776" i="4"/>
  <c r="X776" i="4" s="1"/>
  <c r="P776" i="9" s="1"/>
  <c r="W777" i="4"/>
  <c r="X777" i="4" s="1"/>
  <c r="P777" i="9" s="1"/>
  <c r="W778" i="4"/>
  <c r="X778" i="4" s="1"/>
  <c r="P778" i="9" s="1"/>
  <c r="W779" i="4"/>
  <c r="X779" i="4" s="1"/>
  <c r="P779" i="9" s="1"/>
  <c r="W780" i="4"/>
  <c r="X780" i="4" s="1"/>
  <c r="P780" i="9" s="1"/>
  <c r="W781" i="4"/>
  <c r="X781" i="4" s="1"/>
  <c r="P781" i="9" s="1"/>
  <c r="W782" i="4"/>
  <c r="W783" i="4"/>
  <c r="X783" i="4" s="1"/>
  <c r="P783" i="9" s="1"/>
  <c r="W784" i="4"/>
  <c r="X784" i="4" s="1"/>
  <c r="P784" i="9" s="1"/>
  <c r="W785" i="4"/>
  <c r="X785" i="4" s="1"/>
  <c r="P785" i="9" s="1"/>
  <c r="W786" i="4"/>
  <c r="X786" i="4" s="1"/>
  <c r="P786" i="9" s="1"/>
  <c r="W787" i="4"/>
  <c r="X787" i="4" s="1"/>
  <c r="P787" i="9" s="1"/>
  <c r="W788" i="4"/>
  <c r="X788" i="4" s="1"/>
  <c r="P788" i="9" s="1"/>
  <c r="W789" i="4"/>
  <c r="X789" i="4" s="1"/>
  <c r="P789" i="9" s="1"/>
  <c r="W790" i="4"/>
  <c r="X790" i="4" s="1"/>
  <c r="P790" i="9" s="1"/>
  <c r="W791" i="4"/>
  <c r="X791" i="4" s="1"/>
  <c r="P791" i="9" s="1"/>
  <c r="W792" i="4"/>
  <c r="X792" i="4" s="1"/>
  <c r="P792" i="9" s="1"/>
  <c r="W793" i="4"/>
  <c r="X793" i="4" s="1"/>
  <c r="P793" i="9" s="1"/>
  <c r="W794" i="4"/>
  <c r="X794" i="4" s="1"/>
  <c r="P794" i="9" s="1"/>
  <c r="W795" i="4"/>
  <c r="W796" i="4"/>
  <c r="W797" i="4"/>
  <c r="W798" i="4"/>
  <c r="X798" i="4" s="1"/>
  <c r="P798" i="9" s="1"/>
  <c r="W799" i="4"/>
  <c r="X799" i="4" s="1"/>
  <c r="P799" i="9" s="1"/>
  <c r="W800" i="4"/>
  <c r="X800" i="4" s="1"/>
  <c r="P800" i="9" s="1"/>
  <c r="W801" i="4"/>
  <c r="X801" i="4" s="1"/>
  <c r="P801" i="9" s="1"/>
  <c r="W802" i="4"/>
  <c r="X802" i="4" s="1"/>
  <c r="P802" i="9" s="1"/>
  <c r="W803" i="4"/>
  <c r="X803" i="4" s="1"/>
  <c r="P803" i="9" s="1"/>
  <c r="W804" i="4"/>
  <c r="W805" i="4"/>
  <c r="W806" i="4"/>
  <c r="X806" i="4" s="1"/>
  <c r="W807" i="4"/>
  <c r="X807" i="4" s="1"/>
  <c r="P807" i="9" s="1"/>
  <c r="W808" i="4"/>
  <c r="X808" i="4" s="1"/>
  <c r="P808" i="9" s="1"/>
  <c r="W809" i="4"/>
  <c r="X809" i="4" s="1"/>
  <c r="P809" i="9" s="1"/>
  <c r="W810" i="4"/>
  <c r="X810" i="4" s="1"/>
  <c r="P810" i="9" s="1"/>
  <c r="W811" i="4"/>
  <c r="X811" i="4" s="1"/>
  <c r="P811" i="9" s="1"/>
  <c r="W812" i="4"/>
  <c r="X812" i="4" s="1"/>
  <c r="P812" i="9" s="1"/>
  <c r="W813" i="4"/>
  <c r="X813" i="4" s="1"/>
  <c r="P813" i="9" s="1"/>
  <c r="W814" i="4"/>
  <c r="X814" i="4" s="1"/>
  <c r="P814" i="9" s="1"/>
  <c r="W815" i="4"/>
  <c r="X815" i="4" s="1"/>
  <c r="P815" i="9" s="1"/>
  <c r="W816" i="4"/>
  <c r="X816" i="4" s="1"/>
  <c r="P816" i="9" s="1"/>
  <c r="W817" i="4"/>
  <c r="X817" i="4" s="1"/>
  <c r="P817" i="9" s="1"/>
  <c r="W818" i="4"/>
  <c r="X818" i="4" s="1"/>
  <c r="P818" i="9" s="1"/>
  <c r="W819" i="4"/>
  <c r="X819" i="4" s="1"/>
  <c r="P819" i="9" s="1"/>
  <c r="W820" i="4"/>
  <c r="X820" i="4" s="1"/>
  <c r="P820" i="9" s="1"/>
  <c r="W821" i="4"/>
  <c r="X821" i="4" s="1"/>
  <c r="P821" i="9" s="1"/>
  <c r="W822" i="4"/>
  <c r="X822" i="4" s="1"/>
  <c r="P822" i="9" s="1"/>
  <c r="W823" i="4"/>
  <c r="X823" i="4" s="1"/>
  <c r="P823" i="9" s="1"/>
  <c r="W824" i="4"/>
  <c r="X824" i="4" s="1"/>
  <c r="P824" i="9" s="1"/>
  <c r="W825" i="4"/>
  <c r="X825" i="4" s="1"/>
  <c r="P825" i="9" s="1"/>
  <c r="W826" i="4"/>
  <c r="X826" i="4" s="1"/>
  <c r="P826" i="9" s="1"/>
  <c r="W827" i="4"/>
  <c r="X827" i="4" s="1"/>
  <c r="P827" i="9" s="1"/>
  <c r="W828" i="4"/>
  <c r="X828" i="4" s="1"/>
  <c r="P828" i="9" s="1"/>
  <c r="W829" i="4"/>
  <c r="W830" i="4"/>
  <c r="W831" i="4"/>
  <c r="X831" i="4" s="1"/>
  <c r="P831" i="9" s="1"/>
  <c r="W832" i="4"/>
  <c r="X832" i="4" s="1"/>
  <c r="P832" i="9" s="1"/>
  <c r="W833" i="4"/>
  <c r="X833" i="4" s="1"/>
  <c r="P833" i="9" s="1"/>
  <c r="W834" i="4"/>
  <c r="X834" i="4" s="1"/>
  <c r="P834" i="9" s="1"/>
  <c r="W835" i="4"/>
  <c r="X835" i="4" s="1"/>
  <c r="P835" i="9" s="1"/>
  <c r="W836" i="4"/>
  <c r="X836" i="4" s="1"/>
  <c r="P836" i="9" s="1"/>
  <c r="W837" i="4"/>
  <c r="X837" i="4" s="1"/>
  <c r="P837" i="9" s="1"/>
  <c r="W838" i="4"/>
  <c r="X838" i="4" s="1"/>
  <c r="P838" i="9" s="1"/>
  <c r="W839" i="4"/>
  <c r="X839" i="4" s="1"/>
  <c r="P839" i="9" s="1"/>
  <c r="W840" i="4"/>
  <c r="X840" i="4" s="1"/>
  <c r="P840" i="9" s="1"/>
  <c r="W841" i="4"/>
  <c r="X841" i="4" s="1"/>
  <c r="P841" i="9" s="1"/>
  <c r="W842" i="4"/>
  <c r="X842" i="4" s="1"/>
  <c r="P842" i="9" s="1"/>
  <c r="W843" i="4"/>
  <c r="W844" i="4"/>
  <c r="W845" i="4"/>
  <c r="X845" i="4" s="1"/>
  <c r="P845" i="9" s="1"/>
  <c r="W846" i="4"/>
  <c r="X846" i="4" s="1"/>
  <c r="P846" i="9" s="1"/>
  <c r="W847" i="4"/>
  <c r="X847" i="4" s="1"/>
  <c r="P847" i="9" s="1"/>
  <c r="W848" i="4"/>
  <c r="X848" i="4" s="1"/>
  <c r="P848" i="9" s="1"/>
  <c r="W849" i="4"/>
  <c r="X849" i="4" s="1"/>
  <c r="P849" i="9" s="1"/>
  <c r="W850" i="4"/>
  <c r="X850" i="4" s="1"/>
  <c r="P850" i="9" s="1"/>
  <c r="W851" i="4"/>
  <c r="X851" i="4" s="1"/>
  <c r="P851" i="9" s="1"/>
  <c r="W852" i="4"/>
  <c r="X852" i="4" s="1"/>
  <c r="P852" i="9" s="1"/>
  <c r="W853" i="4"/>
  <c r="X853" i="4" s="1"/>
  <c r="P853" i="9" s="1"/>
  <c r="W854" i="4"/>
  <c r="W855" i="4"/>
  <c r="W856" i="4"/>
  <c r="W857" i="4"/>
  <c r="X857" i="4" s="1"/>
  <c r="P857" i="9" s="1"/>
  <c r="W858" i="4"/>
  <c r="X858" i="4" s="1"/>
  <c r="P858" i="9" s="1"/>
  <c r="W859" i="4"/>
  <c r="X859" i="4" s="1"/>
  <c r="P859" i="9" s="1"/>
  <c r="W860" i="4"/>
  <c r="X860" i="4" s="1"/>
  <c r="P860" i="9" s="1"/>
  <c r="W861" i="4"/>
  <c r="X861" i="4" s="1"/>
  <c r="P861" i="9" s="1"/>
  <c r="W862" i="4"/>
  <c r="X862" i="4" s="1"/>
  <c r="P862" i="9" s="1"/>
  <c r="W863" i="4"/>
  <c r="X863" i="4" s="1"/>
  <c r="P863" i="9" s="1"/>
  <c r="W864" i="4"/>
  <c r="X864" i="4" s="1"/>
  <c r="P864" i="9" s="1"/>
  <c r="W865" i="4"/>
  <c r="X865" i="4" s="1"/>
  <c r="P865" i="9" s="1"/>
  <c r="W866" i="4"/>
  <c r="X866" i="4" s="1"/>
  <c r="P866" i="9" s="1"/>
  <c r="W867" i="4"/>
  <c r="W868" i="4"/>
  <c r="W869" i="4"/>
  <c r="W870" i="4"/>
  <c r="X870" i="4" s="1"/>
  <c r="P870" i="9" s="1"/>
  <c r="W871" i="4"/>
  <c r="X871" i="4" s="1"/>
  <c r="P871" i="9" s="1"/>
  <c r="W872" i="4"/>
  <c r="X872" i="4" s="1"/>
  <c r="P872" i="9" s="1"/>
  <c r="W873" i="4"/>
  <c r="X873" i="4" s="1"/>
  <c r="P873" i="9" s="1"/>
  <c r="W874" i="4"/>
  <c r="X874" i="4" s="1"/>
  <c r="P874" i="9" s="1"/>
  <c r="W875" i="4"/>
  <c r="X875" i="4" s="1"/>
  <c r="P875" i="9" s="1"/>
  <c r="W876" i="4"/>
  <c r="X876" i="4" s="1"/>
  <c r="P876" i="9" s="1"/>
  <c r="W877" i="4"/>
  <c r="W878" i="4"/>
  <c r="W879" i="4"/>
  <c r="W880" i="4"/>
  <c r="W881" i="4"/>
  <c r="X881" i="4" s="1"/>
  <c r="P881" i="9" s="1"/>
  <c r="W882" i="4"/>
  <c r="X882" i="4" s="1"/>
  <c r="P882" i="9" s="1"/>
  <c r="W883" i="4"/>
  <c r="X883" i="4" s="1"/>
  <c r="P883" i="9" s="1"/>
  <c r="W884" i="4"/>
  <c r="X884" i="4" s="1"/>
  <c r="P884" i="9" s="1"/>
  <c r="W885" i="4"/>
  <c r="X885" i="4" s="1"/>
  <c r="W886" i="4"/>
  <c r="X886" i="4" s="1"/>
  <c r="P886" i="9" s="1"/>
  <c r="W887" i="4"/>
  <c r="X887" i="4" s="1"/>
  <c r="P887" i="9" s="1"/>
  <c r="W888" i="4"/>
  <c r="X888" i="4" s="1"/>
  <c r="P888" i="9" s="1"/>
  <c r="W889" i="4"/>
  <c r="X889" i="4" s="1"/>
  <c r="P889" i="9" s="1"/>
  <c r="W890" i="4"/>
  <c r="X890" i="4" s="1"/>
  <c r="P890" i="9" s="1"/>
  <c r="W891" i="4"/>
  <c r="X891" i="4" s="1"/>
  <c r="P891" i="9" s="1"/>
  <c r="W892" i="4"/>
  <c r="W893" i="4"/>
  <c r="W894" i="4"/>
  <c r="X894" i="4" s="1"/>
  <c r="P894" i="9" s="1"/>
  <c r="W895" i="4"/>
  <c r="X895" i="4" s="1"/>
  <c r="P895" i="9" s="1"/>
  <c r="W896" i="4"/>
  <c r="X896" i="4" s="1"/>
  <c r="P896" i="9" s="1"/>
  <c r="W897" i="4"/>
  <c r="X897" i="4" s="1"/>
  <c r="P897" i="9" s="1"/>
  <c r="W898" i="4"/>
  <c r="X898" i="4" s="1"/>
  <c r="P898" i="9" s="1"/>
  <c r="W899" i="4"/>
  <c r="X899" i="4" s="1"/>
  <c r="P899" i="9" s="1"/>
  <c r="W900" i="4"/>
  <c r="X900" i="4" s="1"/>
  <c r="P900" i="9" s="1"/>
  <c r="W901" i="4"/>
  <c r="X901" i="4" s="1"/>
  <c r="W902" i="4"/>
  <c r="W903" i="4"/>
  <c r="W904" i="4"/>
  <c r="W905" i="4"/>
  <c r="W906" i="4"/>
  <c r="X906" i="4" s="1"/>
  <c r="P906" i="9" s="1"/>
  <c r="W907" i="4"/>
  <c r="X907" i="4" s="1"/>
  <c r="P907" i="9" s="1"/>
  <c r="W908" i="4"/>
  <c r="X908" i="4" s="1"/>
  <c r="P908" i="9" s="1"/>
  <c r="W909" i="4"/>
  <c r="X909" i="4" s="1"/>
  <c r="P909" i="9" s="1"/>
  <c r="W910" i="4"/>
  <c r="X910" i="4" s="1"/>
  <c r="P910" i="9" s="1"/>
  <c r="W911" i="4"/>
  <c r="X911" i="4" s="1"/>
  <c r="P911" i="9" s="1"/>
  <c r="W912" i="4"/>
  <c r="X912" i="4" s="1"/>
  <c r="P912" i="9" s="1"/>
  <c r="W913" i="4"/>
  <c r="X913" i="4" s="1"/>
  <c r="P913" i="9" s="1"/>
  <c r="W914" i="4"/>
  <c r="X914" i="4" s="1"/>
  <c r="P914" i="9" s="1"/>
  <c r="W915" i="4"/>
  <c r="X915" i="4" s="1"/>
  <c r="P915" i="9" s="1"/>
  <c r="W916" i="4"/>
  <c r="X916" i="4" s="1"/>
  <c r="P916" i="9" s="1"/>
  <c r="W917" i="4"/>
  <c r="X917" i="4" s="1"/>
  <c r="P917" i="9" s="1"/>
  <c r="W918" i="4"/>
  <c r="X918" i="4" s="1"/>
  <c r="P918" i="9" s="1"/>
  <c r="W919" i="4"/>
  <c r="X919" i="4" s="1"/>
  <c r="P919" i="9" s="1"/>
  <c r="W920" i="4"/>
  <c r="X920" i="4" s="1"/>
  <c r="P920" i="9" s="1"/>
  <c r="W921" i="4"/>
  <c r="X921" i="4" s="1"/>
  <c r="P921" i="9" s="1"/>
  <c r="W922" i="4"/>
  <c r="X922" i="4" s="1"/>
  <c r="P922" i="9" s="1"/>
  <c r="W923" i="4"/>
  <c r="X923" i="4" s="1"/>
  <c r="P923" i="9" s="1"/>
  <c r="W924" i="4"/>
  <c r="X924" i="4" s="1"/>
  <c r="P924" i="9" s="1"/>
  <c r="W925" i="4"/>
  <c r="X925" i="4" s="1"/>
  <c r="P925" i="9" s="1"/>
  <c r="W926" i="4"/>
  <c r="W927" i="4"/>
  <c r="W928" i="4"/>
  <c r="W929" i="4"/>
  <c r="X929" i="4" s="1"/>
  <c r="P929" i="9" s="1"/>
  <c r="W930" i="4"/>
  <c r="X930" i="4" s="1"/>
  <c r="P930" i="9" s="1"/>
  <c r="W931" i="4"/>
  <c r="X931" i="4" s="1"/>
  <c r="P931" i="9" s="1"/>
  <c r="W932" i="4"/>
  <c r="X932" i="4" s="1"/>
  <c r="P932" i="9" s="1"/>
  <c r="W933" i="4"/>
  <c r="X933" i="4" s="1"/>
  <c r="P933" i="9" s="1"/>
  <c r="W934" i="4"/>
  <c r="X934" i="4" s="1"/>
  <c r="P934" i="9" s="1"/>
  <c r="W935" i="4"/>
  <c r="X935" i="4" s="1"/>
  <c r="P935" i="9" s="1"/>
  <c r="W936" i="4"/>
  <c r="X936" i="4" s="1"/>
  <c r="P936" i="9" s="1"/>
  <c r="W937" i="4"/>
  <c r="X937" i="4" s="1"/>
  <c r="P937" i="9" s="1"/>
  <c r="W938" i="4"/>
  <c r="X938" i="4" s="1"/>
  <c r="P938" i="9" s="1"/>
  <c r="W939" i="4"/>
  <c r="W940" i="4"/>
  <c r="W941" i="4"/>
  <c r="W942" i="4"/>
  <c r="X942" i="4" s="1"/>
  <c r="P942" i="9" s="1"/>
  <c r="W943" i="4"/>
  <c r="X943" i="4" s="1"/>
  <c r="P943" i="9" s="1"/>
  <c r="W944" i="4"/>
  <c r="X944" i="4" s="1"/>
  <c r="P944" i="9" s="1"/>
  <c r="W945" i="4"/>
  <c r="X945" i="4" s="1"/>
  <c r="P945" i="9" s="1"/>
  <c r="W946" i="4"/>
  <c r="X946" i="4" s="1"/>
  <c r="P946" i="9" s="1"/>
  <c r="W947" i="4"/>
  <c r="X947" i="4" s="1"/>
  <c r="P947" i="9" s="1"/>
  <c r="W948" i="4"/>
  <c r="X948" i="4" s="1"/>
  <c r="P948" i="9" s="1"/>
  <c r="W949" i="4"/>
  <c r="W950" i="4"/>
  <c r="X950" i="4" s="1"/>
  <c r="P950" i="9" s="1"/>
  <c r="W951" i="4"/>
  <c r="X951" i="4" s="1"/>
  <c r="P951" i="9" s="1"/>
  <c r="W952" i="4"/>
  <c r="X952" i="4" s="1"/>
  <c r="P952" i="9" s="1"/>
  <c r="W953" i="4"/>
  <c r="X953" i="4" s="1"/>
  <c r="P953" i="9" s="1"/>
  <c r="W954" i="4"/>
  <c r="X954" i="4" s="1"/>
  <c r="P954" i="9" s="1"/>
  <c r="W955" i="4"/>
  <c r="X955" i="4" s="1"/>
  <c r="P955" i="9" s="1"/>
  <c r="W956" i="4"/>
  <c r="W957" i="4"/>
  <c r="X957" i="4" s="1"/>
  <c r="P957" i="9" s="1"/>
  <c r="W958" i="4"/>
  <c r="X958" i="4" s="1"/>
  <c r="P958" i="9" s="1"/>
  <c r="W959" i="4"/>
  <c r="X959" i="4" s="1"/>
  <c r="P959" i="9" s="1"/>
  <c r="W960" i="4"/>
  <c r="X960" i="4" s="1"/>
  <c r="P960" i="9" s="1"/>
  <c r="W961" i="4"/>
  <c r="X961" i="4" s="1"/>
  <c r="P961" i="9" s="1"/>
  <c r="W962" i="4"/>
  <c r="X962" i="4" s="1"/>
  <c r="P962" i="9" s="1"/>
  <c r="W963" i="4"/>
  <c r="X963" i="4" s="1"/>
  <c r="P963" i="9" s="1"/>
  <c r="W964" i="4"/>
  <c r="X964" i="4" s="1"/>
  <c r="P964" i="9" s="1"/>
  <c r="W965" i="4"/>
  <c r="X965" i="4" s="1"/>
  <c r="P965" i="9" s="1"/>
  <c r="W966" i="4"/>
  <c r="X966" i="4" s="1"/>
  <c r="P966" i="9" s="1"/>
  <c r="W967" i="4"/>
  <c r="X967" i="4" s="1"/>
  <c r="P967" i="9" s="1"/>
  <c r="W968" i="4"/>
  <c r="X968" i="4" s="1"/>
  <c r="P968" i="9" s="1"/>
  <c r="W969" i="4"/>
  <c r="X969" i="4" s="1"/>
  <c r="P969" i="9" s="1"/>
  <c r="W970" i="4"/>
  <c r="X970" i="4" s="1"/>
  <c r="P970" i="9" s="1"/>
  <c r="W971" i="4"/>
  <c r="X971" i="4" s="1"/>
  <c r="P971" i="9" s="1"/>
  <c r="W972" i="4"/>
  <c r="X972" i="4" s="1"/>
  <c r="P972" i="9" s="1"/>
  <c r="W973" i="4"/>
  <c r="W974" i="4"/>
  <c r="W975" i="4"/>
  <c r="W976" i="4"/>
  <c r="X976" i="4" s="1"/>
  <c r="P976" i="9" s="1"/>
  <c r="W977" i="4"/>
  <c r="X977" i="4" s="1"/>
  <c r="P977" i="9" s="1"/>
  <c r="W978" i="4"/>
  <c r="X978" i="4" s="1"/>
  <c r="P978" i="9" s="1"/>
  <c r="W979" i="4"/>
  <c r="X979" i="4" s="1"/>
  <c r="P979" i="9" s="1"/>
  <c r="W980" i="4"/>
  <c r="X980" i="4" s="1"/>
  <c r="P980" i="9" s="1"/>
  <c r="W981" i="4"/>
  <c r="X981" i="4" s="1"/>
  <c r="P981" i="9" s="1"/>
  <c r="W982" i="4"/>
  <c r="X982" i="4" s="1"/>
  <c r="P982" i="9" s="1"/>
  <c r="W983" i="4"/>
  <c r="X983" i="4" s="1"/>
  <c r="P983" i="9" s="1"/>
  <c r="W984" i="4"/>
  <c r="X984" i="4" s="1"/>
  <c r="P984" i="9" s="1"/>
  <c r="W985" i="4"/>
  <c r="X985" i="4" s="1"/>
  <c r="P985" i="9" s="1"/>
  <c r="W986" i="4"/>
  <c r="X986" i="4" s="1"/>
  <c r="P986" i="9" s="1"/>
  <c r="W987" i="4"/>
  <c r="X987" i="4" s="1"/>
  <c r="P987" i="9" s="1"/>
  <c r="W988" i="4"/>
  <c r="W989" i="4"/>
  <c r="X989" i="4" s="1"/>
  <c r="P989" i="9" s="1"/>
  <c r="W990" i="4"/>
  <c r="X990" i="4" s="1"/>
  <c r="P990" i="9" s="1"/>
  <c r="W991" i="4"/>
  <c r="X991" i="4" s="1"/>
  <c r="P991" i="9" s="1"/>
  <c r="W992" i="4"/>
  <c r="X992" i="4" s="1"/>
  <c r="P992" i="9" s="1"/>
  <c r="W993" i="4"/>
  <c r="X993" i="4" s="1"/>
  <c r="P993" i="9" s="1"/>
  <c r="W994" i="4"/>
  <c r="X994" i="4" s="1"/>
  <c r="P994" i="9" s="1"/>
  <c r="W995" i="4"/>
  <c r="X995" i="4" s="1"/>
  <c r="P995" i="9" s="1"/>
  <c r="W996" i="4"/>
  <c r="X996" i="4" s="1"/>
  <c r="P996" i="9" s="1"/>
  <c r="W997" i="4"/>
  <c r="W998" i="4"/>
  <c r="W999" i="4"/>
  <c r="W1000" i="4"/>
  <c r="X1000" i="4" s="1"/>
  <c r="P1000" i="9" s="1"/>
  <c r="W1001" i="4"/>
  <c r="X1001" i="4" s="1"/>
  <c r="P1001" i="9" s="1"/>
  <c r="W2" i="4"/>
  <c r="X2" i="4" s="1"/>
  <c r="P2" i="9" s="1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2" i="9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2" i="9"/>
  <c r="J3" i="1" a="1"/>
  <c r="J3" i="1"/>
  <c r="J4" i="1" a="1"/>
  <c r="J4" i="1" s="1"/>
  <c r="J5" i="1" a="1"/>
  <c r="J5" i="1"/>
  <c r="J6" i="1" a="1"/>
  <c r="J6" i="1" s="1"/>
  <c r="J7" i="1" a="1"/>
  <c r="J7" i="1"/>
  <c r="J8" i="1" a="1"/>
  <c r="J8" i="1" s="1"/>
  <c r="J9" i="1" a="1"/>
  <c r="J9" i="1" s="1"/>
  <c r="J10" i="1" a="1"/>
  <c r="J10" i="1"/>
  <c r="J11" i="1" a="1"/>
  <c r="J11" i="1"/>
  <c r="J12" i="1" a="1"/>
  <c r="J12" i="1"/>
  <c r="J13" i="1" a="1"/>
  <c r="J13" i="1"/>
  <c r="J14" i="1" a="1"/>
  <c r="J14" i="1" s="1"/>
  <c r="J15" i="1" a="1"/>
  <c r="J15" i="1" s="1"/>
  <c r="J16" i="1" a="1"/>
  <c r="J16" i="1"/>
  <c r="J17" i="1" a="1"/>
  <c r="J17" i="1"/>
  <c r="J18" i="1" a="1"/>
  <c r="J18" i="1" s="1"/>
  <c r="J19" i="1" a="1"/>
  <c r="J19" i="1"/>
  <c r="J20" i="1" a="1"/>
  <c r="J20" i="1"/>
  <c r="J21" i="1" a="1"/>
  <c r="J21" i="1" s="1"/>
  <c r="J22" i="1" a="1"/>
  <c r="J22" i="1"/>
  <c r="J23" i="1" a="1"/>
  <c r="J23" i="1"/>
  <c r="J24" i="1" a="1"/>
  <c r="J24" i="1" s="1"/>
  <c r="J25" i="1" a="1"/>
  <c r="J25" i="1" s="1"/>
  <c r="J26" i="1" a="1"/>
  <c r="J26" i="1" s="1"/>
  <c r="J27" i="1" a="1"/>
  <c r="J27" i="1" s="1"/>
  <c r="J28" i="1" a="1"/>
  <c r="J28" i="1"/>
  <c r="J29" i="1" a="1"/>
  <c r="J29" i="1"/>
  <c r="J30" i="1" a="1"/>
  <c r="J30" i="1" s="1"/>
  <c r="J31" i="1" a="1"/>
  <c r="J31" i="1"/>
  <c r="J32" i="1" a="1"/>
  <c r="J32" i="1"/>
  <c r="J33" i="1" a="1"/>
  <c r="J33" i="1" s="1"/>
  <c r="J34" i="1" a="1"/>
  <c r="J34" i="1"/>
  <c r="J35" i="1" a="1"/>
  <c r="J35" i="1"/>
  <c r="J36" i="1" a="1"/>
  <c r="J36" i="1" s="1"/>
  <c r="J37" i="1" a="1"/>
  <c r="J37" i="1" s="1"/>
  <c r="J38" i="1" a="1"/>
  <c r="J38" i="1"/>
  <c r="J39" i="1" a="1"/>
  <c r="J39" i="1" s="1"/>
  <c r="J40" i="1" a="1"/>
  <c r="J40" i="1"/>
  <c r="J41" i="1" a="1"/>
  <c r="J41" i="1"/>
  <c r="J42" i="1" a="1"/>
  <c r="J42" i="1"/>
  <c r="J43" i="1" a="1"/>
  <c r="J43" i="1" s="1"/>
  <c r="J44" i="1" a="1"/>
  <c r="J44" i="1"/>
  <c r="J45" i="1" a="1"/>
  <c r="J45" i="1" s="1"/>
  <c r="J46" i="1" a="1"/>
  <c r="J46" i="1"/>
  <c r="J47" i="1" a="1"/>
  <c r="J47" i="1"/>
  <c r="J48" i="1" a="1"/>
  <c r="J48" i="1"/>
  <c r="J49" i="1" a="1"/>
  <c r="J49" i="1" s="1"/>
  <c r="J50" i="1" a="1"/>
  <c r="J50" i="1" s="1"/>
  <c r="J51" i="1" a="1"/>
  <c r="J51" i="1" s="1"/>
  <c r="J52" i="1" a="1"/>
  <c r="J52" i="1"/>
  <c r="J53" i="1" a="1"/>
  <c r="J53" i="1"/>
  <c r="J54" i="1" a="1"/>
  <c r="J54" i="1"/>
  <c r="J55" i="1" a="1"/>
  <c r="J55" i="1"/>
  <c r="J56" i="1" a="1"/>
  <c r="J56" i="1" s="1"/>
  <c r="J57" i="1" a="1"/>
  <c r="J57" i="1" s="1"/>
  <c r="J58" i="1" a="1"/>
  <c r="J58" i="1"/>
  <c r="J59" i="1" a="1"/>
  <c r="J59" i="1"/>
  <c r="J60" i="1" a="1"/>
  <c r="J60" i="1"/>
  <c r="J61" i="1" a="1"/>
  <c r="J61" i="1"/>
  <c r="J62" i="1" a="1"/>
  <c r="J62" i="1" s="1"/>
  <c r="J63" i="1" a="1"/>
  <c r="J63" i="1" s="1"/>
  <c r="J64" i="1" a="1"/>
  <c r="J64" i="1"/>
  <c r="J65" i="1" a="1"/>
  <c r="J65" i="1" s="1"/>
  <c r="J66" i="1" a="1"/>
  <c r="J66" i="1"/>
  <c r="J67" i="1" a="1"/>
  <c r="J67" i="1" s="1"/>
  <c r="J68" i="1" a="1"/>
  <c r="J68" i="1"/>
  <c r="J69" i="1" a="1"/>
  <c r="J69" i="1" s="1"/>
  <c r="J70" i="1" a="1"/>
  <c r="J70" i="1"/>
  <c r="J71" i="1" a="1"/>
  <c r="J71" i="1"/>
  <c r="J72" i="1" a="1"/>
  <c r="J72" i="1"/>
  <c r="J73" i="1" a="1"/>
  <c r="J73" i="1" s="1"/>
  <c r="J74" i="1" a="1"/>
  <c r="J74" i="1"/>
  <c r="J75" i="1" a="1"/>
  <c r="J75" i="1" s="1"/>
  <c r="J76" i="1" a="1"/>
  <c r="J76" i="1"/>
  <c r="J77" i="1" a="1"/>
  <c r="J77" i="1"/>
  <c r="J78" i="1" a="1"/>
  <c r="J78" i="1" s="1"/>
  <c r="J79" i="1" a="1"/>
  <c r="J79" i="1"/>
  <c r="J80" i="1" a="1"/>
  <c r="J80" i="1" s="1"/>
  <c r="J81" i="1" a="1"/>
  <c r="J81" i="1" s="1"/>
  <c r="J82" i="1" a="1"/>
  <c r="J82" i="1"/>
  <c r="J83" i="1" a="1"/>
  <c r="J83" i="1"/>
  <c r="J84" i="1" a="1"/>
  <c r="J84" i="1"/>
  <c r="J85" i="1" a="1"/>
  <c r="J85" i="1"/>
  <c r="J86" i="1" a="1"/>
  <c r="J86" i="1" s="1"/>
  <c r="J87" i="1" a="1"/>
  <c r="J87" i="1" s="1"/>
  <c r="J88" i="1" a="1"/>
  <c r="J88" i="1"/>
  <c r="J89" i="1" a="1"/>
  <c r="J89" i="1"/>
  <c r="J90" i="1" a="1"/>
  <c r="J90" i="1" s="1"/>
  <c r="J91" i="1" a="1"/>
  <c r="J91" i="1" s="1"/>
  <c r="J92" i="1" a="1"/>
  <c r="J92" i="1"/>
  <c r="J93" i="1" a="1"/>
  <c r="J93" i="1" s="1"/>
  <c r="J94" i="1" a="1"/>
  <c r="J94" i="1"/>
  <c r="J95" i="1" a="1"/>
  <c r="J95" i="1"/>
  <c r="J96" i="1" a="1"/>
  <c r="J96" i="1" s="1"/>
  <c r="J97" i="1" a="1"/>
  <c r="J97" i="1"/>
  <c r="J98" i="1" a="1"/>
  <c r="J98" i="1"/>
  <c r="J99" i="1" a="1"/>
  <c r="J99" i="1" s="1"/>
  <c r="J100" i="1" a="1"/>
  <c r="J100" i="1"/>
  <c r="J101" i="1" a="1"/>
  <c r="J101" i="1"/>
  <c r="J102" i="1" a="1"/>
  <c r="J102" i="1" s="1"/>
  <c r="J103" i="1" a="1"/>
  <c r="J103" i="1" s="1"/>
  <c r="J104" i="1" a="1"/>
  <c r="J104" i="1" s="1"/>
  <c r="J105" i="1" a="1"/>
  <c r="J105" i="1" s="1"/>
  <c r="J106" i="1" a="1"/>
  <c r="J106" i="1"/>
  <c r="J107" i="1" a="1"/>
  <c r="J107" i="1"/>
  <c r="J108" i="1" a="1"/>
  <c r="J108" i="1"/>
  <c r="J109" i="1" a="1"/>
  <c r="J109" i="1" s="1"/>
  <c r="J110" i="1" a="1"/>
  <c r="J110" i="1"/>
  <c r="J111" i="1" a="1"/>
  <c r="J111" i="1" s="1"/>
  <c r="J112" i="1" a="1"/>
  <c r="J112" i="1"/>
  <c r="J113" i="1" a="1"/>
  <c r="J113" i="1" s="1"/>
  <c r="J114" i="1" a="1"/>
  <c r="J114" i="1"/>
  <c r="J115" i="1" a="1"/>
  <c r="J115" i="1" s="1"/>
  <c r="J116" i="1" a="1"/>
  <c r="J116" i="1" s="1"/>
  <c r="J117" i="1" a="1"/>
  <c r="J117" i="1" s="1"/>
  <c r="J118" i="1" a="1"/>
  <c r="J118" i="1" s="1"/>
  <c r="J119" i="1" a="1"/>
  <c r="J119" i="1"/>
  <c r="J120" i="1" a="1"/>
  <c r="J120" i="1" s="1"/>
  <c r="J121" i="1" a="1"/>
  <c r="J121" i="1"/>
  <c r="J122" i="1" a="1"/>
  <c r="J122" i="1" s="1"/>
  <c r="J123" i="1" a="1"/>
  <c r="J123" i="1" s="1"/>
  <c r="J124" i="1" a="1"/>
  <c r="J124" i="1" s="1"/>
  <c r="J125" i="1" a="1"/>
  <c r="J125" i="1" s="1"/>
  <c r="J126" i="1" a="1"/>
  <c r="J126" i="1"/>
  <c r="J127" i="1" a="1"/>
  <c r="J127" i="1" s="1"/>
  <c r="J128" i="1" a="1"/>
  <c r="J128" i="1"/>
  <c r="J129" i="1" a="1"/>
  <c r="J129" i="1" s="1"/>
  <c r="J130" i="1" a="1"/>
  <c r="J130" i="1" s="1"/>
  <c r="J131" i="1" a="1"/>
  <c r="J131" i="1" s="1"/>
  <c r="J132" i="1" a="1"/>
  <c r="J132" i="1" s="1"/>
  <c r="J133" i="1" a="1"/>
  <c r="J133" i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/>
  <c r="J141" i="1" a="1"/>
  <c r="J141" i="1" s="1"/>
  <c r="J142" i="1" a="1"/>
  <c r="J142" i="1" s="1"/>
  <c r="J143" i="1" a="1"/>
  <c r="J143" i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/>
  <c r="J151" i="1" a="1"/>
  <c r="J151" i="1" s="1"/>
  <c r="J152" i="1" a="1"/>
  <c r="J152" i="1" s="1"/>
  <c r="J153" i="1" a="1"/>
  <c r="J153" i="1" s="1"/>
  <c r="J154" i="1" a="1"/>
  <c r="J154" i="1" s="1"/>
  <c r="J155" i="1" a="1"/>
  <c r="J155" i="1"/>
  <c r="J156" i="1" a="1"/>
  <c r="J156" i="1" s="1"/>
  <c r="J157" i="1" a="1"/>
  <c r="J157" i="1"/>
  <c r="J158" i="1" a="1"/>
  <c r="J158" i="1" s="1"/>
  <c r="J159" i="1" a="1"/>
  <c r="J159" i="1" s="1"/>
  <c r="J160" i="1" a="1"/>
  <c r="J160" i="1" s="1"/>
  <c r="J161" i="1" a="1"/>
  <c r="J161" i="1" s="1"/>
  <c r="J162" i="1" a="1"/>
  <c r="J162" i="1"/>
  <c r="J163" i="1" a="1"/>
  <c r="J163" i="1" s="1"/>
  <c r="J164" i="1" a="1"/>
  <c r="J164" i="1"/>
  <c r="J165" i="1" a="1"/>
  <c r="J165" i="1" s="1"/>
  <c r="J166" i="1" a="1"/>
  <c r="J166" i="1" s="1"/>
  <c r="J167" i="1" a="1"/>
  <c r="J167" i="1" s="1"/>
  <c r="J168" i="1" a="1"/>
  <c r="J168" i="1" s="1"/>
  <c r="J169" i="1" a="1"/>
  <c r="J169" i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/>
  <c r="J177" i="1" a="1"/>
  <c r="J177" i="1" s="1"/>
  <c r="J178" i="1" a="1"/>
  <c r="J178" i="1" s="1"/>
  <c r="J179" i="1" a="1"/>
  <c r="J179" i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/>
  <c r="J187" i="1" a="1"/>
  <c r="J187" i="1" s="1"/>
  <c r="J188" i="1" a="1"/>
  <c r="J188" i="1" s="1"/>
  <c r="J189" i="1" a="1"/>
  <c r="J189" i="1" s="1"/>
  <c r="J190" i="1" a="1"/>
  <c r="J190" i="1" s="1"/>
  <c r="J191" i="1" a="1"/>
  <c r="J191" i="1"/>
  <c r="J192" i="1" a="1"/>
  <c r="J192" i="1" s="1"/>
  <c r="J193" i="1" a="1"/>
  <c r="J193" i="1"/>
  <c r="J194" i="1" a="1"/>
  <c r="J194" i="1" s="1"/>
  <c r="J195" i="1" a="1"/>
  <c r="J195" i="1" s="1"/>
  <c r="J196" i="1" a="1"/>
  <c r="J196" i="1" s="1"/>
  <c r="J197" i="1" a="1"/>
  <c r="J197" i="1" s="1"/>
  <c r="J198" i="1" a="1"/>
  <c r="J198" i="1"/>
  <c r="J199" i="1" a="1"/>
  <c r="J199" i="1" s="1"/>
  <c r="J200" i="1" a="1"/>
  <c r="J200" i="1"/>
  <c r="J201" i="1" a="1"/>
  <c r="J201" i="1" s="1"/>
  <c r="J202" i="1" a="1"/>
  <c r="J202" i="1" s="1"/>
  <c r="J203" i="1" a="1"/>
  <c r="J203" i="1" s="1"/>
  <c r="J204" i="1" a="1"/>
  <c r="J204" i="1" s="1"/>
  <c r="J205" i="1" a="1"/>
  <c r="J205" i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/>
  <c r="J213" i="1" a="1"/>
  <c r="J213" i="1" s="1"/>
  <c r="J214" i="1" a="1"/>
  <c r="J214" i="1" s="1"/>
  <c r="J215" i="1" a="1"/>
  <c r="J215" i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/>
  <c r="J223" i="1" a="1"/>
  <c r="J223" i="1" s="1"/>
  <c r="J224" i="1" a="1"/>
  <c r="J224" i="1" s="1"/>
  <c r="J225" i="1" a="1"/>
  <c r="J225" i="1" s="1"/>
  <c r="J226" i="1" a="1"/>
  <c r="J226" i="1" s="1"/>
  <c r="J227" i="1" a="1"/>
  <c r="J227" i="1"/>
  <c r="J228" i="1" a="1"/>
  <c r="J228" i="1" s="1"/>
  <c r="J229" i="1" a="1"/>
  <c r="J229" i="1"/>
  <c r="J230" i="1" a="1"/>
  <c r="J230" i="1" s="1"/>
  <c r="J231" i="1" a="1"/>
  <c r="J231" i="1" s="1"/>
  <c r="J232" i="1" a="1"/>
  <c r="J232" i="1" s="1"/>
  <c r="J233" i="1" a="1"/>
  <c r="J233" i="1"/>
  <c r="J234" i="1" a="1"/>
  <c r="J234" i="1"/>
  <c r="J235" i="1" a="1"/>
  <c r="J235" i="1" s="1"/>
  <c r="J236" i="1" a="1"/>
  <c r="J236" i="1"/>
  <c r="J237" i="1" a="1"/>
  <c r="J237" i="1" s="1"/>
  <c r="J238" i="1" a="1"/>
  <c r="J238" i="1" s="1"/>
  <c r="J239" i="1" a="1"/>
  <c r="J239" i="1" s="1"/>
  <c r="J240" i="1" a="1"/>
  <c r="J240" i="1"/>
  <c r="J241" i="1" a="1"/>
  <c r="J241" i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/>
  <c r="J248" i="1" a="1"/>
  <c r="J248" i="1"/>
  <c r="J249" i="1" a="1"/>
  <c r="J249" i="1" s="1"/>
  <c r="J250" i="1" a="1"/>
  <c r="J250" i="1" s="1"/>
  <c r="J251" i="1" a="1"/>
  <c r="J251" i="1"/>
  <c r="J252" i="1" a="1"/>
  <c r="J252" i="1" s="1"/>
  <c r="J253" i="1" a="1"/>
  <c r="J253" i="1" s="1"/>
  <c r="J254" i="1" a="1"/>
  <c r="J254" i="1"/>
  <c r="J255" i="1" a="1"/>
  <c r="J255" i="1" s="1"/>
  <c r="J256" i="1" a="1"/>
  <c r="J256" i="1" s="1"/>
  <c r="J257" i="1" a="1"/>
  <c r="J257" i="1" s="1"/>
  <c r="J258" i="1" a="1"/>
  <c r="J258" i="1"/>
  <c r="J259" i="1" a="1"/>
  <c r="J259" i="1" s="1"/>
  <c r="J260" i="1" a="1"/>
  <c r="J260" i="1" s="1"/>
  <c r="J261" i="1" a="1"/>
  <c r="J261" i="1" s="1"/>
  <c r="J262" i="1" a="1"/>
  <c r="J262" i="1" s="1"/>
  <c r="J263" i="1" a="1"/>
  <c r="J263" i="1"/>
  <c r="J264" i="1" a="1"/>
  <c r="J264" i="1" s="1"/>
  <c r="J265" i="1" a="1"/>
  <c r="J265" i="1"/>
  <c r="J266" i="1" a="1"/>
  <c r="J266" i="1" s="1"/>
  <c r="J267" i="1" a="1"/>
  <c r="J267" i="1" s="1"/>
  <c r="J268" i="1" a="1"/>
  <c r="J268" i="1" s="1"/>
  <c r="J269" i="1" a="1"/>
  <c r="J269" i="1"/>
  <c r="J270" i="1" a="1"/>
  <c r="J270" i="1"/>
  <c r="J271" i="1" a="1"/>
  <c r="J271" i="1" s="1"/>
  <c r="J272" i="1" a="1"/>
  <c r="J272" i="1"/>
  <c r="J273" i="1" a="1"/>
  <c r="J273" i="1" s="1"/>
  <c r="J274" i="1" a="1"/>
  <c r="J274" i="1" s="1"/>
  <c r="J275" i="1" a="1"/>
  <c r="J275" i="1" s="1"/>
  <c r="J276" i="1" a="1"/>
  <c r="J276" i="1"/>
  <c r="J277" i="1" a="1"/>
  <c r="J277" i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/>
  <c r="J284" i="1" a="1"/>
  <c r="J284" i="1"/>
  <c r="J285" i="1" a="1"/>
  <c r="J285" i="1" s="1"/>
  <c r="J286" i="1" a="1"/>
  <c r="J286" i="1" s="1"/>
  <c r="J287" i="1" a="1"/>
  <c r="J287" i="1"/>
  <c r="J288" i="1" a="1"/>
  <c r="J288" i="1" s="1"/>
  <c r="J289" i="1" a="1"/>
  <c r="J289" i="1" s="1"/>
  <c r="J290" i="1" a="1"/>
  <c r="J290" i="1"/>
  <c r="J291" i="1" a="1"/>
  <c r="J291" i="1" s="1"/>
  <c r="J292" i="1" a="1"/>
  <c r="J292" i="1" s="1"/>
  <c r="J293" i="1" a="1"/>
  <c r="J293" i="1" s="1"/>
  <c r="J294" i="1" a="1"/>
  <c r="J294" i="1"/>
  <c r="J295" i="1" a="1"/>
  <c r="J295" i="1" s="1"/>
  <c r="J296" i="1" a="1"/>
  <c r="J296" i="1" s="1"/>
  <c r="J297" i="1" a="1"/>
  <c r="J297" i="1" s="1"/>
  <c r="J298" i="1" a="1"/>
  <c r="J298" i="1" s="1"/>
  <c r="J299" i="1" a="1"/>
  <c r="J299" i="1"/>
  <c r="J300" i="1" a="1"/>
  <c r="J300" i="1" s="1"/>
  <c r="J301" i="1" a="1"/>
  <c r="J301" i="1"/>
  <c r="J302" i="1" a="1"/>
  <c r="J302" i="1" s="1"/>
  <c r="J303" i="1" a="1"/>
  <c r="J303" i="1" s="1"/>
  <c r="J304" i="1" a="1"/>
  <c r="J304" i="1" s="1"/>
  <c r="J305" i="1" a="1"/>
  <c r="J305" i="1"/>
  <c r="J306" i="1" a="1"/>
  <c r="J306" i="1"/>
  <c r="J307" i="1" a="1"/>
  <c r="J307" i="1" s="1"/>
  <c r="J308" i="1" a="1"/>
  <c r="J308" i="1"/>
  <c r="J309" i="1" a="1"/>
  <c r="J309" i="1" s="1"/>
  <c r="J310" i="1" a="1"/>
  <c r="J310" i="1" s="1"/>
  <c r="J311" i="1" a="1"/>
  <c r="J311" i="1" s="1"/>
  <c r="J312" i="1" a="1"/>
  <c r="J312" i="1"/>
  <c r="J313" i="1" a="1"/>
  <c r="J313" i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/>
  <c r="J320" i="1" a="1"/>
  <c r="J320" i="1"/>
  <c r="J321" i="1" a="1"/>
  <c r="J321" i="1" s="1"/>
  <c r="J322" i="1" a="1"/>
  <c r="J322" i="1" s="1"/>
  <c r="J323" i="1" a="1"/>
  <c r="J323" i="1"/>
  <c r="J324" i="1" a="1"/>
  <c r="J324" i="1" s="1"/>
  <c r="J325" i="1" a="1"/>
  <c r="J325" i="1" s="1"/>
  <c r="J326" i="1" a="1"/>
  <c r="J326" i="1"/>
  <c r="J327" i="1" a="1"/>
  <c r="J327" i="1" s="1"/>
  <c r="J328" i="1" a="1"/>
  <c r="J328" i="1" s="1"/>
  <c r="J329" i="1" a="1"/>
  <c r="J329" i="1" s="1"/>
  <c r="J330" i="1" a="1"/>
  <c r="J330" i="1"/>
  <c r="J331" i="1" a="1"/>
  <c r="J331" i="1" s="1"/>
  <c r="J332" i="1" a="1"/>
  <c r="J332" i="1" s="1"/>
  <c r="J333" i="1" a="1"/>
  <c r="J333" i="1" s="1"/>
  <c r="J334" i="1" a="1"/>
  <c r="J334" i="1" s="1"/>
  <c r="J335" i="1" a="1"/>
  <c r="J335" i="1"/>
  <c r="J336" i="1" a="1"/>
  <c r="J336" i="1" s="1"/>
  <c r="J337" i="1" a="1"/>
  <c r="J337" i="1"/>
  <c r="J338" i="1" a="1"/>
  <c r="J338" i="1" s="1"/>
  <c r="J339" i="1" a="1"/>
  <c r="J339" i="1" s="1"/>
  <c r="J340" i="1" a="1"/>
  <c r="J340" i="1" s="1"/>
  <c r="J341" i="1" a="1"/>
  <c r="J341" i="1"/>
  <c r="J342" i="1" a="1"/>
  <c r="J342" i="1"/>
  <c r="J343" i="1" a="1"/>
  <c r="J343" i="1" s="1"/>
  <c r="J344" i="1" a="1"/>
  <c r="J344" i="1"/>
  <c r="J345" i="1" a="1"/>
  <c r="J345" i="1" s="1"/>
  <c r="J346" i="1" a="1"/>
  <c r="J346" i="1" s="1"/>
  <c r="J347" i="1" a="1"/>
  <c r="J347" i="1" s="1"/>
  <c r="J348" i="1" a="1"/>
  <c r="J348" i="1"/>
  <c r="J349" i="1" a="1"/>
  <c r="J349" i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/>
  <c r="J356" i="1" a="1"/>
  <c r="J356" i="1"/>
  <c r="J357" i="1" a="1"/>
  <c r="J357" i="1" s="1"/>
  <c r="J358" i="1" a="1"/>
  <c r="J358" i="1" s="1"/>
  <c r="J359" i="1" a="1"/>
  <c r="J359" i="1"/>
  <c r="J360" i="1" a="1"/>
  <c r="J360" i="1" s="1"/>
  <c r="J361" i="1" a="1"/>
  <c r="J361" i="1" s="1"/>
  <c r="J362" i="1" a="1"/>
  <c r="J362" i="1"/>
  <c r="J363" i="1" a="1"/>
  <c r="J363" i="1" s="1"/>
  <c r="J364" i="1" a="1"/>
  <c r="J364" i="1" s="1"/>
  <c r="J365" i="1" a="1"/>
  <c r="J365" i="1" s="1"/>
  <c r="J366" i="1" a="1"/>
  <c r="J366" i="1"/>
  <c r="J367" i="1" a="1"/>
  <c r="J367" i="1" s="1"/>
  <c r="J368" i="1" a="1"/>
  <c r="J368" i="1" s="1"/>
  <c r="J369" i="1" a="1"/>
  <c r="J369" i="1" s="1"/>
  <c r="J370" i="1" a="1"/>
  <c r="J370" i="1" s="1"/>
  <c r="J371" i="1" a="1"/>
  <c r="J371" i="1"/>
  <c r="J372" i="1" a="1"/>
  <c r="J372" i="1" s="1"/>
  <c r="J373" i="1" a="1"/>
  <c r="J373" i="1"/>
  <c r="J374" i="1" a="1"/>
  <c r="J374" i="1" s="1"/>
  <c r="J375" i="1" a="1"/>
  <c r="J375" i="1" s="1"/>
  <c r="J376" i="1" a="1"/>
  <c r="J376" i="1" s="1"/>
  <c r="J377" i="1" a="1"/>
  <c r="J377" i="1"/>
  <c r="J378" i="1" a="1"/>
  <c r="J378" i="1"/>
  <c r="J379" i="1" a="1"/>
  <c r="J379" i="1" s="1"/>
  <c r="J380" i="1" a="1"/>
  <c r="J380" i="1"/>
  <c r="J381" i="1" a="1"/>
  <c r="J381" i="1" s="1"/>
  <c r="J382" i="1" a="1"/>
  <c r="J382" i="1" s="1"/>
  <c r="J383" i="1" a="1"/>
  <c r="J383" i="1" s="1"/>
  <c r="J384" i="1" a="1"/>
  <c r="J384" i="1"/>
  <c r="J385" i="1" a="1"/>
  <c r="J385" i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/>
  <c r="J392" i="1" a="1"/>
  <c r="J392" i="1"/>
  <c r="J393" i="1" a="1"/>
  <c r="J393" i="1" s="1"/>
  <c r="J394" i="1" a="1"/>
  <c r="J394" i="1" s="1"/>
  <c r="J395" i="1" a="1"/>
  <c r="J395" i="1"/>
  <c r="J396" i="1" a="1"/>
  <c r="J396" i="1" s="1"/>
  <c r="J397" i="1" a="1"/>
  <c r="J397" i="1" s="1"/>
  <c r="J398" i="1" a="1"/>
  <c r="J398" i="1"/>
  <c r="J399" i="1" a="1"/>
  <c r="J399" i="1" s="1"/>
  <c r="J400" i="1" a="1"/>
  <c r="J400" i="1" s="1"/>
  <c r="J401" i="1" a="1"/>
  <c r="J401" i="1" s="1"/>
  <c r="J402" i="1" a="1"/>
  <c r="J402" i="1"/>
  <c r="J403" i="1" a="1"/>
  <c r="J403" i="1" s="1"/>
  <c r="J404" i="1" a="1"/>
  <c r="J404" i="1" s="1"/>
  <c r="J405" i="1" a="1"/>
  <c r="J405" i="1" s="1"/>
  <c r="J406" i="1" a="1"/>
  <c r="J406" i="1" s="1"/>
  <c r="J407" i="1" a="1"/>
  <c r="J407" i="1"/>
  <c r="J408" i="1" a="1"/>
  <c r="J408" i="1" s="1"/>
  <c r="J409" i="1" a="1"/>
  <c r="J409" i="1"/>
  <c r="J410" i="1" a="1"/>
  <c r="J410" i="1" s="1"/>
  <c r="J411" i="1" a="1"/>
  <c r="J411" i="1" s="1"/>
  <c r="J412" i="1" a="1"/>
  <c r="J412" i="1" s="1"/>
  <c r="J413" i="1" a="1"/>
  <c r="J413" i="1"/>
  <c r="J414" i="1" a="1"/>
  <c r="J414" i="1"/>
  <c r="J415" i="1" a="1"/>
  <c r="J415" i="1" s="1"/>
  <c r="J416" i="1" a="1"/>
  <c r="J416" i="1"/>
  <c r="J417" i="1" a="1"/>
  <c r="J417" i="1" s="1"/>
  <c r="J418" i="1" a="1"/>
  <c r="J418" i="1" s="1"/>
  <c r="J419" i="1" a="1"/>
  <c r="J419" i="1" s="1"/>
  <c r="J420" i="1" a="1"/>
  <c r="J420" i="1"/>
  <c r="J421" i="1" a="1"/>
  <c r="J421" i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/>
  <c r="J428" i="1" a="1"/>
  <c r="J428" i="1"/>
  <c r="J429" i="1" a="1"/>
  <c r="J429" i="1" s="1"/>
  <c r="J430" i="1" a="1"/>
  <c r="J430" i="1" s="1"/>
  <c r="J431" i="1" a="1"/>
  <c r="J431" i="1"/>
  <c r="J432" i="1" a="1"/>
  <c r="J432" i="1" s="1"/>
  <c r="J433" i="1" a="1"/>
  <c r="J433" i="1" s="1"/>
  <c r="J434" i="1" a="1"/>
  <c r="J434" i="1"/>
  <c r="J435" i="1" a="1"/>
  <c r="J435" i="1" s="1"/>
  <c r="J436" i="1" a="1"/>
  <c r="J436" i="1" s="1"/>
  <c r="J437" i="1" a="1"/>
  <c r="J437" i="1" s="1"/>
  <c r="J438" i="1" a="1"/>
  <c r="J438" i="1"/>
  <c r="J439" i="1" a="1"/>
  <c r="J439" i="1" s="1"/>
  <c r="J440" i="1" a="1"/>
  <c r="J440" i="1" s="1"/>
  <c r="J441" i="1" a="1"/>
  <c r="J441" i="1" s="1"/>
  <c r="J442" i="1" a="1"/>
  <c r="J442" i="1" s="1"/>
  <c r="J443" i="1" a="1"/>
  <c r="J443" i="1"/>
  <c r="J444" i="1" a="1"/>
  <c r="J444" i="1" s="1"/>
  <c r="J445" i="1" a="1"/>
  <c r="J445" i="1"/>
  <c r="J446" i="1" a="1"/>
  <c r="J446" i="1" s="1"/>
  <c r="J447" i="1" a="1"/>
  <c r="J447" i="1" s="1"/>
  <c r="J448" i="1" a="1"/>
  <c r="J448" i="1" s="1"/>
  <c r="J449" i="1" a="1"/>
  <c r="J449" i="1"/>
  <c r="J450" i="1" a="1"/>
  <c r="J450" i="1"/>
  <c r="J451" i="1" a="1"/>
  <c r="J451" i="1" s="1"/>
  <c r="J452" i="1" a="1"/>
  <c r="J452" i="1"/>
  <c r="J453" i="1" a="1"/>
  <c r="J453" i="1" s="1"/>
  <c r="J454" i="1" a="1"/>
  <c r="J454" i="1" s="1"/>
  <c r="J455" i="1" a="1"/>
  <c r="J455" i="1" s="1"/>
  <c r="J456" i="1" a="1"/>
  <c r="J456" i="1"/>
  <c r="J457" i="1" a="1"/>
  <c r="J457" i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/>
  <c r="J464" i="1" a="1"/>
  <c r="J464" i="1"/>
  <c r="J465" i="1" a="1"/>
  <c r="J465" i="1" s="1"/>
  <c r="J466" i="1" a="1"/>
  <c r="J466" i="1" s="1"/>
  <c r="J467" i="1" a="1"/>
  <c r="J467" i="1"/>
  <c r="J468" i="1" a="1"/>
  <c r="J468" i="1" s="1"/>
  <c r="J469" i="1" a="1"/>
  <c r="J469" i="1" s="1"/>
  <c r="J470" i="1" a="1"/>
  <c r="J470" i="1"/>
  <c r="J471" i="1" a="1"/>
  <c r="J471" i="1" s="1"/>
  <c r="J472" i="1" a="1"/>
  <c r="J472" i="1" s="1"/>
  <c r="J473" i="1" a="1"/>
  <c r="J473" i="1" s="1"/>
  <c r="J474" i="1" a="1"/>
  <c r="J474" i="1"/>
  <c r="J475" i="1" a="1"/>
  <c r="J475" i="1" s="1"/>
  <c r="J476" i="1" a="1"/>
  <c r="J476" i="1" s="1"/>
  <c r="J477" i="1" a="1"/>
  <c r="J477" i="1" s="1"/>
  <c r="J478" i="1" a="1"/>
  <c r="J478" i="1" s="1"/>
  <c r="J479" i="1" a="1"/>
  <c r="J479" i="1"/>
  <c r="J480" i="1" a="1"/>
  <c r="J480" i="1" s="1"/>
  <c r="J481" i="1" a="1"/>
  <c r="J481" i="1"/>
  <c r="J482" i="1" a="1"/>
  <c r="J482" i="1" s="1"/>
  <c r="J483" i="1" a="1"/>
  <c r="J483" i="1" s="1"/>
  <c r="J484" i="1" a="1"/>
  <c r="J484" i="1" s="1"/>
  <c r="J485" i="1" a="1"/>
  <c r="J485" i="1"/>
  <c r="J486" i="1" a="1"/>
  <c r="J486" i="1"/>
  <c r="J487" i="1" a="1"/>
  <c r="J487" i="1" s="1"/>
  <c r="J488" i="1" a="1"/>
  <c r="J488" i="1"/>
  <c r="J489" i="1" a="1"/>
  <c r="J489" i="1" s="1"/>
  <c r="J490" i="1" a="1"/>
  <c r="J490" i="1" s="1"/>
  <c r="J491" i="1" a="1"/>
  <c r="J491" i="1" s="1"/>
  <c r="J492" i="1" a="1"/>
  <c r="J492" i="1"/>
  <c r="J493" i="1" a="1"/>
  <c r="J493" i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/>
  <c r="J500" i="1" a="1"/>
  <c r="J500" i="1"/>
  <c r="J501" i="1" a="1"/>
  <c r="J501" i="1" s="1"/>
  <c r="J502" i="1" a="1"/>
  <c r="J502" i="1" s="1"/>
  <c r="J503" i="1" a="1"/>
  <c r="J503" i="1"/>
  <c r="J504" i="1" a="1"/>
  <c r="J504" i="1" s="1"/>
  <c r="J505" i="1" a="1"/>
  <c r="J505" i="1" s="1"/>
  <c r="J506" i="1" a="1"/>
  <c r="J506" i="1"/>
  <c r="J507" i="1" a="1"/>
  <c r="J507" i="1" s="1"/>
  <c r="J508" i="1" a="1"/>
  <c r="J508" i="1" s="1"/>
  <c r="J509" i="1" a="1"/>
  <c r="J509" i="1" s="1"/>
  <c r="J510" i="1" a="1"/>
  <c r="J510" i="1"/>
  <c r="J511" i="1" a="1"/>
  <c r="J511" i="1" s="1"/>
  <c r="J512" i="1" a="1"/>
  <c r="J512" i="1" s="1"/>
  <c r="J513" i="1" a="1"/>
  <c r="J513" i="1" s="1"/>
  <c r="J514" i="1" a="1"/>
  <c r="J514" i="1" s="1"/>
  <c r="J515" i="1" a="1"/>
  <c r="J515" i="1"/>
  <c r="J516" i="1" a="1"/>
  <c r="J516" i="1" s="1"/>
  <c r="J517" i="1" a="1"/>
  <c r="J517" i="1"/>
  <c r="J518" i="1" a="1"/>
  <c r="J518" i="1" s="1"/>
  <c r="J519" i="1" a="1"/>
  <c r="J519" i="1" s="1"/>
  <c r="J520" i="1" a="1"/>
  <c r="J520" i="1" s="1"/>
  <c r="J521" i="1" a="1"/>
  <c r="J521" i="1"/>
  <c r="J522" i="1" a="1"/>
  <c r="J522" i="1" s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 s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 s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 s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 s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 s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 s="1"/>
  <c r="J559" i="1" a="1"/>
  <c r="J559" i="1"/>
  <c r="J560" i="1" a="1"/>
  <c r="J560" i="1"/>
  <c r="J561" i="1" a="1"/>
  <c r="J561" i="1"/>
  <c r="J562" i="1" a="1"/>
  <c r="J562" i="1"/>
  <c r="J563" i="1" a="1"/>
  <c r="J563" i="1" s="1"/>
  <c r="J564" i="1" a="1"/>
  <c r="J564" i="1" s="1"/>
  <c r="J565" i="1" a="1"/>
  <c r="J565" i="1"/>
  <c r="J566" i="1" a="1"/>
  <c r="J566" i="1"/>
  <c r="J567" i="1" a="1"/>
  <c r="J567" i="1"/>
  <c r="J568" i="1" a="1"/>
  <c r="J568" i="1"/>
  <c r="J569" i="1" a="1"/>
  <c r="J569" i="1" s="1"/>
  <c r="J570" i="1" a="1"/>
  <c r="J570" i="1" s="1"/>
  <c r="J571" i="1" a="1"/>
  <c r="J571" i="1"/>
  <c r="J572" i="1" a="1"/>
  <c r="J572" i="1"/>
  <c r="J573" i="1" a="1"/>
  <c r="J573" i="1"/>
  <c r="J574" i="1" a="1"/>
  <c r="J574" i="1"/>
  <c r="J575" i="1" a="1"/>
  <c r="J575" i="1" s="1"/>
  <c r="J576" i="1" a="1"/>
  <c r="J576" i="1" s="1"/>
  <c r="J577" i="1" a="1"/>
  <c r="J577" i="1"/>
  <c r="J578" i="1" a="1"/>
  <c r="J578" i="1"/>
  <c r="J579" i="1" a="1"/>
  <c r="J579" i="1"/>
  <c r="J580" i="1" a="1"/>
  <c r="J580" i="1"/>
  <c r="J581" i="1" a="1"/>
  <c r="J581" i="1" s="1"/>
  <c r="J582" i="1" a="1"/>
  <c r="J582" i="1" s="1"/>
  <c r="J583" i="1" a="1"/>
  <c r="J583" i="1"/>
  <c r="J584" i="1" a="1"/>
  <c r="J584" i="1"/>
  <c r="J585" i="1" a="1"/>
  <c r="J585" i="1"/>
  <c r="J586" i="1" a="1"/>
  <c r="J586" i="1"/>
  <c r="J587" i="1" a="1"/>
  <c r="J587" i="1" s="1"/>
  <c r="J588" i="1" a="1"/>
  <c r="J588" i="1" s="1"/>
  <c r="J589" i="1" a="1"/>
  <c r="J589" i="1"/>
  <c r="J590" i="1" a="1"/>
  <c r="J590" i="1"/>
  <c r="J591" i="1" a="1"/>
  <c r="J591" i="1"/>
  <c r="J592" i="1" a="1"/>
  <c r="J592" i="1"/>
  <c r="J593" i="1" a="1"/>
  <c r="J593" i="1" s="1"/>
  <c r="J594" i="1" a="1"/>
  <c r="J594" i="1" s="1"/>
  <c r="J595" i="1" a="1"/>
  <c r="J595" i="1"/>
  <c r="J596" i="1" a="1"/>
  <c r="J596" i="1"/>
  <c r="J597" i="1" a="1"/>
  <c r="J597" i="1"/>
  <c r="J598" i="1" a="1"/>
  <c r="J598" i="1"/>
  <c r="J599" i="1" a="1"/>
  <c r="J599" i="1" s="1"/>
  <c r="J600" i="1" a="1"/>
  <c r="J600" i="1" s="1"/>
  <c r="J601" i="1" a="1"/>
  <c r="J601" i="1"/>
  <c r="J602" i="1" a="1"/>
  <c r="J602" i="1"/>
  <c r="J603" i="1" a="1"/>
  <c r="J603" i="1"/>
  <c r="J604" i="1" a="1"/>
  <c r="J604" i="1"/>
  <c r="J605" i="1" a="1"/>
  <c r="J605" i="1" s="1"/>
  <c r="J606" i="1" a="1"/>
  <c r="J606" i="1" s="1"/>
  <c r="J607" i="1" a="1"/>
  <c r="J607" i="1"/>
  <c r="J608" i="1" a="1"/>
  <c r="J608" i="1"/>
  <c r="J609" i="1" a="1"/>
  <c r="J609" i="1"/>
  <c r="J610" i="1" a="1"/>
  <c r="J610" i="1"/>
  <c r="J611" i="1" a="1"/>
  <c r="J611" i="1" s="1"/>
  <c r="J612" i="1" a="1"/>
  <c r="J612" i="1" s="1"/>
  <c r="J613" i="1" a="1"/>
  <c r="J613" i="1"/>
  <c r="J614" i="1" a="1"/>
  <c r="J614" i="1"/>
  <c r="J615" i="1" a="1"/>
  <c r="J615" i="1"/>
  <c r="J616" i="1" a="1"/>
  <c r="J616" i="1"/>
  <c r="J617" i="1" a="1"/>
  <c r="J617" i="1" s="1"/>
  <c r="J618" i="1" a="1"/>
  <c r="J618" i="1" s="1"/>
  <c r="J619" i="1" a="1"/>
  <c r="J619" i="1"/>
  <c r="J620" i="1" a="1"/>
  <c r="J620" i="1"/>
  <c r="J621" i="1" a="1"/>
  <c r="J621" i="1"/>
  <c r="J622" i="1" a="1"/>
  <c r="J622" i="1"/>
  <c r="J623" i="1" a="1"/>
  <c r="J623" i="1" s="1"/>
  <c r="J624" i="1" a="1"/>
  <c r="J624" i="1" s="1"/>
  <c r="J625" i="1" a="1"/>
  <c r="J625" i="1"/>
  <c r="J626" i="1" a="1"/>
  <c r="J626" i="1"/>
  <c r="J627" i="1" a="1"/>
  <c r="J627" i="1"/>
  <c r="J628" i="1" a="1"/>
  <c r="J628" i="1"/>
  <c r="J629" i="1" a="1"/>
  <c r="J629" i="1" s="1"/>
  <c r="J630" i="1" a="1"/>
  <c r="J630" i="1" s="1"/>
  <c r="J631" i="1" a="1"/>
  <c r="J631" i="1"/>
  <c r="J632" i="1" a="1"/>
  <c r="J632" i="1"/>
  <c r="J633" i="1" a="1"/>
  <c r="J633" i="1"/>
  <c r="J634" i="1" a="1"/>
  <c r="J634" i="1"/>
  <c r="J635" i="1" a="1"/>
  <c r="J635" i="1" s="1"/>
  <c r="J636" i="1" a="1"/>
  <c r="J636" i="1" s="1"/>
  <c r="J637" i="1" a="1"/>
  <c r="J637" i="1"/>
  <c r="J638" i="1" a="1"/>
  <c r="J638" i="1"/>
  <c r="J639" i="1" a="1"/>
  <c r="J639" i="1"/>
  <c r="J640" i="1" a="1"/>
  <c r="J640" i="1"/>
  <c r="J641" i="1" a="1"/>
  <c r="J641" i="1" s="1"/>
  <c r="J642" i="1" a="1"/>
  <c r="J642" i="1" s="1"/>
  <c r="J643" i="1" a="1"/>
  <c r="J643" i="1"/>
  <c r="J644" i="1" a="1"/>
  <c r="J644" i="1"/>
  <c r="J645" i="1" a="1"/>
  <c r="J645" i="1"/>
  <c r="J646" i="1" a="1"/>
  <c r="J646" i="1"/>
  <c r="J647" i="1" a="1"/>
  <c r="J647" i="1" s="1"/>
  <c r="J648" i="1" a="1"/>
  <c r="J648" i="1" s="1"/>
  <c r="J649" i="1" a="1"/>
  <c r="J649" i="1"/>
  <c r="J650" i="1" a="1"/>
  <c r="J650" i="1"/>
  <c r="J651" i="1" a="1"/>
  <c r="J651" i="1"/>
  <c r="J652" i="1" a="1"/>
  <c r="J652" i="1"/>
  <c r="J653" i="1" a="1"/>
  <c r="J653" i="1" s="1"/>
  <c r="J654" i="1" a="1"/>
  <c r="J654" i="1" s="1"/>
  <c r="J655" i="1" a="1"/>
  <c r="J655" i="1"/>
  <c r="J656" i="1" a="1"/>
  <c r="J656" i="1"/>
  <c r="J657" i="1" a="1"/>
  <c r="J657" i="1"/>
  <c r="J658" i="1" a="1"/>
  <c r="J658" i="1"/>
  <c r="J659" i="1" a="1"/>
  <c r="J659" i="1" s="1"/>
  <c r="J660" i="1" a="1"/>
  <c r="J660" i="1" s="1"/>
  <c r="J661" i="1" a="1"/>
  <c r="J661" i="1"/>
  <c r="J662" i="1" a="1"/>
  <c r="J662" i="1"/>
  <c r="J663" i="1" a="1"/>
  <c r="J663" i="1"/>
  <c r="J664" i="1" a="1"/>
  <c r="J664" i="1"/>
  <c r="J665" i="1" a="1"/>
  <c r="J665" i="1" s="1"/>
  <c r="J666" i="1" a="1"/>
  <c r="J666" i="1" s="1"/>
  <c r="J667" i="1" a="1"/>
  <c r="J667" i="1"/>
  <c r="J668" i="1" a="1"/>
  <c r="J668" i="1"/>
  <c r="J669" i="1" a="1"/>
  <c r="J669" i="1"/>
  <c r="J670" i="1" a="1"/>
  <c r="J670" i="1"/>
  <c r="J671" i="1" a="1"/>
  <c r="J671" i="1" s="1"/>
  <c r="J672" i="1" a="1"/>
  <c r="J672" i="1" s="1"/>
  <c r="J673" i="1" a="1"/>
  <c r="J673" i="1"/>
  <c r="J674" i="1" a="1"/>
  <c r="J674" i="1"/>
  <c r="J675" i="1" a="1"/>
  <c r="J675" i="1"/>
  <c r="J676" i="1" a="1"/>
  <c r="J676" i="1"/>
  <c r="J677" i="1" a="1"/>
  <c r="J677" i="1" s="1"/>
  <c r="J678" i="1" a="1"/>
  <c r="J678" i="1" s="1"/>
  <c r="J679" i="1" a="1"/>
  <c r="J679" i="1"/>
  <c r="J680" i="1" a="1"/>
  <c r="J680" i="1"/>
  <c r="J681" i="1" a="1"/>
  <c r="J681" i="1"/>
  <c r="J682" i="1" a="1"/>
  <c r="J682" i="1"/>
  <c r="J683" i="1" a="1"/>
  <c r="J683" i="1" s="1"/>
  <c r="J684" i="1" a="1"/>
  <c r="J684" i="1" s="1"/>
  <c r="J685" i="1" a="1"/>
  <c r="J685" i="1"/>
  <c r="J686" i="1" a="1"/>
  <c r="J686" i="1"/>
  <c r="J687" i="1" a="1"/>
  <c r="J687" i="1"/>
  <c r="J688" i="1" a="1"/>
  <c r="J688" i="1"/>
  <c r="J689" i="1" a="1"/>
  <c r="J689" i="1" s="1"/>
  <c r="J690" i="1" a="1"/>
  <c r="J690" i="1" s="1"/>
  <c r="J691" i="1" a="1"/>
  <c r="J691" i="1" s="1"/>
  <c r="J692" i="1" a="1"/>
  <c r="J692" i="1"/>
  <c r="J693" i="1" a="1"/>
  <c r="J693" i="1"/>
  <c r="J694" i="1" a="1"/>
  <c r="J694" i="1"/>
  <c r="J695" i="1" a="1"/>
  <c r="J695" i="1" s="1"/>
  <c r="J696" i="1" a="1"/>
  <c r="J696" i="1" s="1"/>
  <c r="J697" i="1" a="1"/>
  <c r="J697" i="1" s="1"/>
  <c r="J698" i="1" a="1"/>
  <c r="J698" i="1"/>
  <c r="J699" i="1" a="1"/>
  <c r="J699" i="1"/>
  <c r="J700" i="1" a="1"/>
  <c r="J700" i="1"/>
  <c r="J701" i="1" a="1"/>
  <c r="J701" i="1" s="1"/>
  <c r="J702" i="1" a="1"/>
  <c r="J702" i="1" s="1"/>
  <c r="J703" i="1" a="1"/>
  <c r="J703" i="1" s="1"/>
  <c r="J704" i="1" a="1"/>
  <c r="J704" i="1"/>
  <c r="J705" i="1" a="1"/>
  <c r="J705" i="1"/>
  <c r="J706" i="1" a="1"/>
  <c r="J706" i="1"/>
  <c r="J707" i="1" a="1"/>
  <c r="J707" i="1" s="1"/>
  <c r="J708" i="1" a="1"/>
  <c r="J708" i="1" s="1"/>
  <c r="J709" i="1" a="1"/>
  <c r="J709" i="1" s="1"/>
  <c r="J710" i="1" a="1"/>
  <c r="J710" i="1"/>
  <c r="J711" i="1" a="1"/>
  <c r="J711" i="1"/>
  <c r="J712" i="1" a="1"/>
  <c r="J712" i="1"/>
  <c r="J713" i="1" a="1"/>
  <c r="J713" i="1" s="1"/>
  <c r="J714" i="1" a="1"/>
  <c r="J714" i="1" s="1"/>
  <c r="J715" i="1" a="1"/>
  <c r="J715" i="1" s="1"/>
  <c r="J716" i="1" a="1"/>
  <c r="J716" i="1"/>
  <c r="J717" i="1" a="1"/>
  <c r="J717" i="1"/>
  <c r="J718" i="1" a="1"/>
  <c r="J718" i="1"/>
  <c r="J719" i="1" a="1"/>
  <c r="J719" i="1" s="1"/>
  <c r="J720" i="1" a="1"/>
  <c r="J720" i="1" s="1"/>
  <c r="J721" i="1" a="1"/>
  <c r="J721" i="1" s="1"/>
  <c r="J722" i="1" a="1"/>
  <c r="J722" i="1"/>
  <c r="J723" i="1" a="1"/>
  <c r="J723" i="1"/>
  <c r="J724" i="1" a="1"/>
  <c r="J724" i="1"/>
  <c r="J725" i="1" a="1"/>
  <c r="J725" i="1" s="1"/>
  <c r="J726" i="1" a="1"/>
  <c r="J726" i="1" s="1"/>
  <c r="J727" i="1" a="1"/>
  <c r="J727" i="1" s="1"/>
  <c r="J728" i="1" a="1"/>
  <c r="J728" i="1"/>
  <c r="J729" i="1" a="1"/>
  <c r="J729" i="1"/>
  <c r="J730" i="1" a="1"/>
  <c r="J730" i="1"/>
  <c r="J731" i="1" a="1"/>
  <c r="J731" i="1" s="1"/>
  <c r="J732" i="1" a="1"/>
  <c r="J732" i="1" s="1"/>
  <c r="J733" i="1" a="1"/>
  <c r="J733" i="1" s="1"/>
  <c r="J734" i="1" a="1"/>
  <c r="J734" i="1"/>
  <c r="J735" i="1" a="1"/>
  <c r="J735" i="1"/>
  <c r="J736" i="1" a="1"/>
  <c r="J736" i="1"/>
  <c r="J737" i="1" a="1"/>
  <c r="J737" i="1" s="1"/>
  <c r="J738" i="1" a="1"/>
  <c r="J738" i="1" s="1"/>
  <c r="J739" i="1" a="1"/>
  <c r="J739" i="1" s="1"/>
  <c r="J740" i="1" a="1"/>
  <c r="J740" i="1"/>
  <c r="J741" i="1" a="1"/>
  <c r="J741" i="1"/>
  <c r="J742" i="1" a="1"/>
  <c r="J742" i="1"/>
  <c r="J743" i="1" a="1"/>
  <c r="J743" i="1" s="1"/>
  <c r="J744" i="1" a="1"/>
  <c r="J744" i="1" s="1"/>
  <c r="J745" i="1" a="1"/>
  <c r="J745" i="1" s="1"/>
  <c r="J746" i="1" a="1"/>
  <c r="J746" i="1"/>
  <c r="J747" i="1" a="1"/>
  <c r="J747" i="1"/>
  <c r="J748" i="1" a="1"/>
  <c r="J748" i="1" s="1"/>
  <c r="J749" i="1" a="1"/>
  <c r="J749" i="1" s="1"/>
  <c r="J750" i="1" a="1"/>
  <c r="J750" i="1" s="1"/>
  <c r="J751" i="1" a="1"/>
  <c r="J751" i="1" s="1"/>
  <c r="J752" i="1" a="1"/>
  <c r="J752" i="1"/>
  <c r="J753" i="1" a="1"/>
  <c r="J753" i="1"/>
  <c r="J754" i="1" a="1"/>
  <c r="J754" i="1" s="1"/>
  <c r="J755" i="1" a="1"/>
  <c r="J755" i="1" s="1"/>
  <c r="J756" i="1" a="1"/>
  <c r="J756" i="1" s="1"/>
  <c r="J757" i="1" a="1"/>
  <c r="J757" i="1" s="1"/>
  <c r="J758" i="1" a="1"/>
  <c r="J758" i="1"/>
  <c r="J759" i="1" a="1"/>
  <c r="J759" i="1"/>
  <c r="J760" i="1" a="1"/>
  <c r="J760" i="1" s="1"/>
  <c r="J761" i="1" a="1"/>
  <c r="J761" i="1" s="1"/>
  <c r="J762" i="1" a="1"/>
  <c r="J762" i="1" s="1"/>
  <c r="J763" i="1" a="1"/>
  <c r="J763" i="1" s="1"/>
  <c r="J764" i="1" a="1"/>
  <c r="J764" i="1"/>
  <c r="J765" i="1" a="1"/>
  <c r="J765" i="1"/>
  <c r="J766" i="1" a="1"/>
  <c r="J766" i="1" s="1"/>
  <c r="J767" i="1" a="1"/>
  <c r="J767" i="1" s="1"/>
  <c r="J768" i="1" a="1"/>
  <c r="J768" i="1" s="1"/>
  <c r="J769" i="1" a="1"/>
  <c r="J769" i="1" s="1"/>
  <c r="J770" i="1" a="1"/>
  <c r="J770" i="1"/>
  <c r="J771" i="1" a="1"/>
  <c r="J771" i="1"/>
  <c r="J772" i="1" a="1"/>
  <c r="J772" i="1" s="1"/>
  <c r="J773" i="1" a="1"/>
  <c r="J773" i="1" s="1"/>
  <c r="J774" i="1" a="1"/>
  <c r="J774" i="1" s="1"/>
  <c r="J775" i="1" a="1"/>
  <c r="J775" i="1" s="1"/>
  <c r="J776" i="1" a="1"/>
  <c r="J776" i="1"/>
  <c r="J777" i="1" a="1"/>
  <c r="J777" i="1"/>
  <c r="J778" i="1" a="1"/>
  <c r="J778" i="1" s="1"/>
  <c r="J779" i="1" a="1"/>
  <c r="J779" i="1" s="1"/>
  <c r="J780" i="1" a="1"/>
  <c r="J780" i="1" s="1"/>
  <c r="J781" i="1" a="1"/>
  <c r="J781" i="1" s="1"/>
  <c r="J782" i="1" a="1"/>
  <c r="J782" i="1"/>
  <c r="J783" i="1" a="1"/>
  <c r="J783" i="1"/>
  <c r="J784" i="1" a="1"/>
  <c r="J784" i="1" s="1"/>
  <c r="J785" i="1" a="1"/>
  <c r="J785" i="1" s="1"/>
  <c r="J786" i="1" a="1"/>
  <c r="J786" i="1" s="1"/>
  <c r="J787" i="1" a="1"/>
  <c r="J787" i="1" s="1"/>
  <c r="J788" i="1" a="1"/>
  <c r="J788" i="1"/>
  <c r="J789" i="1" a="1"/>
  <c r="J789" i="1"/>
  <c r="J790" i="1" a="1"/>
  <c r="J790" i="1" s="1"/>
  <c r="J791" i="1" a="1"/>
  <c r="J791" i="1" s="1"/>
  <c r="J792" i="1" a="1"/>
  <c r="J792" i="1" s="1"/>
  <c r="J793" i="1" a="1"/>
  <c r="J793" i="1" s="1"/>
  <c r="J794" i="1" a="1"/>
  <c r="J794" i="1"/>
  <c r="J795" i="1" a="1"/>
  <c r="J795" i="1"/>
  <c r="J796" i="1" a="1"/>
  <c r="J796" i="1" s="1"/>
  <c r="J797" i="1" a="1"/>
  <c r="J797" i="1" s="1"/>
  <c r="J798" i="1" a="1"/>
  <c r="J798" i="1" s="1"/>
  <c r="J799" i="1" a="1"/>
  <c r="J799" i="1" s="1"/>
  <c r="J800" i="1" a="1"/>
  <c r="J800" i="1"/>
  <c r="J801" i="1" a="1"/>
  <c r="J801" i="1"/>
  <c r="J802" i="1" a="1"/>
  <c r="J802" i="1" s="1"/>
  <c r="J803" i="1" a="1"/>
  <c r="J803" i="1" s="1"/>
  <c r="J804" i="1" a="1"/>
  <c r="J804" i="1" s="1"/>
  <c r="J805" i="1" a="1"/>
  <c r="J805" i="1" s="1"/>
  <c r="J806" i="1" a="1"/>
  <c r="J806" i="1"/>
  <c r="J807" i="1" a="1"/>
  <c r="J807" i="1"/>
  <c r="J808" i="1" a="1"/>
  <c r="J808" i="1" s="1"/>
  <c r="J809" i="1" a="1"/>
  <c r="J809" i="1" s="1"/>
  <c r="J810" i="1" a="1"/>
  <c r="J810" i="1" s="1"/>
  <c r="J811" i="1" a="1"/>
  <c r="J811" i="1" s="1"/>
  <c r="J812" i="1" a="1"/>
  <c r="J812" i="1"/>
  <c r="J813" i="1" a="1"/>
  <c r="J813" i="1"/>
  <c r="J814" i="1" a="1"/>
  <c r="J814" i="1" s="1"/>
  <c r="J815" i="1" a="1"/>
  <c r="J815" i="1" s="1"/>
  <c r="J816" i="1" a="1"/>
  <c r="J816" i="1" s="1"/>
  <c r="J817" i="1" a="1"/>
  <c r="J817" i="1" s="1"/>
  <c r="J818" i="1" a="1"/>
  <c r="J818" i="1"/>
  <c r="J819" i="1" a="1"/>
  <c r="J819" i="1"/>
  <c r="J820" i="1" a="1"/>
  <c r="J820" i="1" s="1"/>
  <c r="J821" i="1" a="1"/>
  <c r="J821" i="1" s="1"/>
  <c r="J822" i="1" a="1"/>
  <c r="J822" i="1" s="1"/>
  <c r="J823" i="1" a="1"/>
  <c r="J823" i="1" s="1"/>
  <c r="J824" i="1" a="1"/>
  <c r="J824" i="1"/>
  <c r="J825" i="1" a="1"/>
  <c r="J825" i="1"/>
  <c r="J826" i="1" a="1"/>
  <c r="J826" i="1" s="1"/>
  <c r="J827" i="1" a="1"/>
  <c r="J827" i="1" s="1"/>
  <c r="J828" i="1" a="1"/>
  <c r="J828" i="1" s="1"/>
  <c r="J829" i="1" a="1"/>
  <c r="J829" i="1" s="1"/>
  <c r="J830" i="1" a="1"/>
  <c r="J830" i="1"/>
  <c r="J831" i="1" a="1"/>
  <c r="J831" i="1"/>
  <c r="J832" i="1" a="1"/>
  <c r="J832" i="1" s="1"/>
  <c r="J833" i="1" a="1"/>
  <c r="J833" i="1" s="1"/>
  <c r="J834" i="1" a="1"/>
  <c r="J834" i="1" s="1"/>
  <c r="J835" i="1" a="1"/>
  <c r="J835" i="1" s="1"/>
  <c r="J836" i="1" a="1"/>
  <c r="J836" i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/>
  <c r="J957" i="1" a="1"/>
  <c r="J957" i="1"/>
  <c r="J958" i="1" a="1"/>
  <c r="J958" i="1" s="1"/>
  <c r="J959" i="1" a="1"/>
  <c r="J959" i="1" s="1"/>
  <c r="J960" i="1" a="1"/>
  <c r="J960" i="1" s="1"/>
  <c r="J961" i="1" a="1"/>
  <c r="J961" i="1" s="1"/>
  <c r="J962" i="1" a="1"/>
  <c r="J962" i="1"/>
  <c r="J963" i="1" a="1"/>
  <c r="J963" i="1"/>
  <c r="J964" i="1" a="1"/>
  <c r="J964" i="1" s="1"/>
  <c r="J965" i="1" a="1"/>
  <c r="J965" i="1" s="1"/>
  <c r="J966" i="1" a="1"/>
  <c r="J966" i="1" s="1"/>
  <c r="J967" i="1" a="1"/>
  <c r="J967" i="1" s="1"/>
  <c r="J968" i="1" a="1"/>
  <c r="J968" i="1"/>
  <c r="J969" i="1" a="1"/>
  <c r="J969" i="1"/>
  <c r="J970" i="1" a="1"/>
  <c r="J970" i="1" s="1"/>
  <c r="J971" i="1" a="1"/>
  <c r="J971" i="1" s="1"/>
  <c r="J972" i="1" a="1"/>
  <c r="J972" i="1" s="1"/>
  <c r="J973" i="1" a="1"/>
  <c r="J973" i="1" s="1"/>
  <c r="J974" i="1" a="1"/>
  <c r="J974" i="1"/>
  <c r="J975" i="1" a="1"/>
  <c r="J975" i="1"/>
  <c r="J976" i="1" a="1"/>
  <c r="J976" i="1" s="1"/>
  <c r="J977" i="1" a="1"/>
  <c r="J977" i="1" s="1"/>
  <c r="J978" i="1" a="1"/>
  <c r="J978" i="1" s="1"/>
  <c r="J979" i="1" a="1"/>
  <c r="J979" i="1" s="1"/>
  <c r="J980" i="1" a="1"/>
  <c r="J980" i="1"/>
  <c r="J981" i="1" a="1"/>
  <c r="J981" i="1"/>
  <c r="J982" i="1" a="1"/>
  <c r="J982" i="1" s="1"/>
  <c r="J983" i="1" a="1"/>
  <c r="J983" i="1" s="1"/>
  <c r="J984" i="1" a="1"/>
  <c r="J984" i="1" s="1"/>
  <c r="J985" i="1" a="1"/>
  <c r="J985" i="1" s="1"/>
  <c r="J986" i="1" a="1"/>
  <c r="J986" i="1"/>
  <c r="J987" i="1" a="1"/>
  <c r="J987" i="1"/>
  <c r="J988" i="1" a="1"/>
  <c r="J988" i="1" s="1"/>
  <c r="J989" i="1" a="1"/>
  <c r="J989" i="1" s="1"/>
  <c r="J990" i="1" a="1"/>
  <c r="J990" i="1" s="1"/>
  <c r="J991" i="1" a="1"/>
  <c r="J991" i="1" s="1"/>
  <c r="J992" i="1" a="1"/>
  <c r="J992" i="1"/>
  <c r="J993" i="1" a="1"/>
  <c r="J993" i="1"/>
  <c r="J994" i="1" a="1"/>
  <c r="J994" i="1" s="1"/>
  <c r="J995" i="1" a="1"/>
  <c r="J995" i="1" s="1"/>
  <c r="J996" i="1" a="1"/>
  <c r="J996" i="1" s="1"/>
  <c r="J997" i="1" a="1"/>
  <c r="J997" i="1" s="1"/>
  <c r="J998" i="1" a="1"/>
  <c r="J998" i="1"/>
  <c r="J999" i="1" a="1"/>
  <c r="J999" i="1"/>
  <c r="J1000" i="1" a="1"/>
  <c r="J1000" i="1" s="1"/>
  <c r="J1001" i="1" a="1"/>
  <c r="J1001" i="1" s="1"/>
  <c r="J2" i="1" a="1"/>
  <c r="J2" i="1" s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3" i="1"/>
  <c r="H33" i="1" s="1"/>
  <c r="I33" i="1" s="1"/>
  <c r="G34" i="1"/>
  <c r="H34" i="1" s="1"/>
  <c r="I34" i="1" s="1"/>
  <c r="G35" i="1"/>
  <c r="H35" i="1" s="1"/>
  <c r="I35" i="1" s="1"/>
  <c r="G36" i="1"/>
  <c r="H36" i="1" s="1"/>
  <c r="I36" i="1" s="1"/>
  <c r="G37" i="1"/>
  <c r="H37" i="1" s="1"/>
  <c r="I37" i="1" s="1"/>
  <c r="G38" i="1"/>
  <c r="H38" i="1" s="1"/>
  <c r="I38" i="1" s="1"/>
  <c r="G39" i="1"/>
  <c r="H39" i="1" s="1"/>
  <c r="I39" i="1" s="1"/>
  <c r="G40" i="1"/>
  <c r="H40" i="1" s="1"/>
  <c r="I40" i="1" s="1"/>
  <c r="G41" i="1"/>
  <c r="H41" i="1" s="1"/>
  <c r="I41" i="1" s="1"/>
  <c r="G42" i="1"/>
  <c r="H42" i="1" s="1"/>
  <c r="I42" i="1" s="1"/>
  <c r="G43" i="1"/>
  <c r="H43" i="1" s="1"/>
  <c r="I43" i="1" s="1"/>
  <c r="G44" i="1"/>
  <c r="H44" i="1" s="1"/>
  <c r="I44" i="1" s="1"/>
  <c r="G45" i="1"/>
  <c r="H45" i="1" s="1"/>
  <c r="I45" i="1" s="1"/>
  <c r="G46" i="1"/>
  <c r="H46" i="1" s="1"/>
  <c r="I46" i="1" s="1"/>
  <c r="G47" i="1"/>
  <c r="H47" i="1" s="1"/>
  <c r="I47" i="1" s="1"/>
  <c r="G48" i="1"/>
  <c r="H48" i="1" s="1"/>
  <c r="I48" i="1" s="1"/>
  <c r="G49" i="1"/>
  <c r="H49" i="1" s="1"/>
  <c r="I49" i="1" s="1"/>
  <c r="G50" i="1"/>
  <c r="H50" i="1" s="1"/>
  <c r="I50" i="1" s="1"/>
  <c r="G51" i="1"/>
  <c r="H51" i="1" s="1"/>
  <c r="I51" i="1" s="1"/>
  <c r="G52" i="1"/>
  <c r="H52" i="1" s="1"/>
  <c r="I52" i="1" s="1"/>
  <c r="G53" i="1"/>
  <c r="H53" i="1" s="1"/>
  <c r="I53" i="1" s="1"/>
  <c r="G54" i="1"/>
  <c r="H54" i="1" s="1"/>
  <c r="I54" i="1" s="1"/>
  <c r="G55" i="1"/>
  <c r="H55" i="1" s="1"/>
  <c r="I55" i="1" s="1"/>
  <c r="G56" i="1"/>
  <c r="H56" i="1" s="1"/>
  <c r="I56" i="1" s="1"/>
  <c r="G57" i="1"/>
  <c r="H57" i="1" s="1"/>
  <c r="I57" i="1" s="1"/>
  <c r="G58" i="1"/>
  <c r="H58" i="1" s="1"/>
  <c r="I58" i="1" s="1"/>
  <c r="G59" i="1"/>
  <c r="H59" i="1" s="1"/>
  <c r="I59" i="1" s="1"/>
  <c r="G60" i="1"/>
  <c r="H60" i="1" s="1"/>
  <c r="I60" i="1" s="1"/>
  <c r="G61" i="1"/>
  <c r="H61" i="1" s="1"/>
  <c r="I61" i="1" s="1"/>
  <c r="G62" i="1"/>
  <c r="H62" i="1" s="1"/>
  <c r="I62" i="1" s="1"/>
  <c r="G63" i="1"/>
  <c r="H63" i="1" s="1"/>
  <c r="I63" i="1" s="1"/>
  <c r="G64" i="1"/>
  <c r="H64" i="1" s="1"/>
  <c r="I64" i="1" s="1"/>
  <c r="G65" i="1"/>
  <c r="H65" i="1" s="1"/>
  <c r="I65" i="1" s="1"/>
  <c r="G66" i="1"/>
  <c r="H66" i="1" s="1"/>
  <c r="I66" i="1" s="1"/>
  <c r="G67" i="1"/>
  <c r="H67" i="1" s="1"/>
  <c r="I67" i="1" s="1"/>
  <c r="G68" i="1"/>
  <c r="H68" i="1" s="1"/>
  <c r="I68" i="1" s="1"/>
  <c r="G69" i="1"/>
  <c r="H69" i="1" s="1"/>
  <c r="I69" i="1" s="1"/>
  <c r="G70" i="1"/>
  <c r="H70" i="1" s="1"/>
  <c r="I70" i="1" s="1"/>
  <c r="G71" i="1"/>
  <c r="H71" i="1" s="1"/>
  <c r="I71" i="1" s="1"/>
  <c r="G72" i="1"/>
  <c r="H72" i="1" s="1"/>
  <c r="I72" i="1" s="1"/>
  <c r="G73" i="1"/>
  <c r="H73" i="1" s="1"/>
  <c r="I73" i="1" s="1"/>
  <c r="G74" i="1"/>
  <c r="H74" i="1" s="1"/>
  <c r="I74" i="1" s="1"/>
  <c r="G75" i="1"/>
  <c r="H75" i="1" s="1"/>
  <c r="I75" i="1" s="1"/>
  <c r="G76" i="1"/>
  <c r="H76" i="1" s="1"/>
  <c r="I76" i="1" s="1"/>
  <c r="G77" i="1"/>
  <c r="H77" i="1" s="1"/>
  <c r="I77" i="1" s="1"/>
  <c r="G78" i="1"/>
  <c r="H78" i="1" s="1"/>
  <c r="I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92" i="1"/>
  <c r="H92" i="1" s="1"/>
  <c r="I92" i="1" s="1"/>
  <c r="G93" i="1"/>
  <c r="H93" i="1" s="1"/>
  <c r="I93" i="1" s="1"/>
  <c r="G94" i="1"/>
  <c r="H94" i="1" s="1"/>
  <c r="I94" i="1" s="1"/>
  <c r="G95" i="1"/>
  <c r="H95" i="1" s="1"/>
  <c r="I95" i="1" s="1"/>
  <c r="G96" i="1"/>
  <c r="H96" i="1" s="1"/>
  <c r="I96" i="1" s="1"/>
  <c r="G97" i="1"/>
  <c r="H97" i="1" s="1"/>
  <c r="I97" i="1" s="1"/>
  <c r="G98" i="1"/>
  <c r="H98" i="1" s="1"/>
  <c r="I98" i="1" s="1"/>
  <c r="G99" i="1"/>
  <c r="H99" i="1" s="1"/>
  <c r="I99" i="1" s="1"/>
  <c r="G100" i="1"/>
  <c r="H100" i="1" s="1"/>
  <c r="I100" i="1" s="1"/>
  <c r="G101" i="1"/>
  <c r="H101" i="1" s="1"/>
  <c r="I101" i="1" s="1"/>
  <c r="G102" i="1"/>
  <c r="H102" i="1" s="1"/>
  <c r="I102" i="1" s="1"/>
  <c r="G103" i="1"/>
  <c r="H103" i="1" s="1"/>
  <c r="I103" i="1" s="1"/>
  <c r="G104" i="1"/>
  <c r="H104" i="1" s="1"/>
  <c r="I104" i="1" s="1"/>
  <c r="G105" i="1"/>
  <c r="H105" i="1" s="1"/>
  <c r="I105" i="1" s="1"/>
  <c r="G106" i="1"/>
  <c r="H106" i="1" s="1"/>
  <c r="I106" i="1" s="1"/>
  <c r="G107" i="1"/>
  <c r="H107" i="1" s="1"/>
  <c r="I107" i="1" s="1"/>
  <c r="G108" i="1"/>
  <c r="H108" i="1" s="1"/>
  <c r="I108" i="1" s="1"/>
  <c r="G109" i="1"/>
  <c r="H109" i="1" s="1"/>
  <c r="I109" i="1" s="1"/>
  <c r="G110" i="1"/>
  <c r="H110" i="1" s="1"/>
  <c r="I110" i="1" s="1"/>
  <c r="G111" i="1"/>
  <c r="H111" i="1" s="1"/>
  <c r="I111" i="1" s="1"/>
  <c r="G112" i="1"/>
  <c r="H112" i="1" s="1"/>
  <c r="I112" i="1" s="1"/>
  <c r="G113" i="1"/>
  <c r="H113" i="1" s="1"/>
  <c r="I113" i="1" s="1"/>
  <c r="G114" i="1"/>
  <c r="H114" i="1" s="1"/>
  <c r="I114" i="1" s="1"/>
  <c r="G115" i="1"/>
  <c r="H115" i="1" s="1"/>
  <c r="I115" i="1" s="1"/>
  <c r="G116" i="1"/>
  <c r="H116" i="1" s="1"/>
  <c r="I116" i="1" s="1"/>
  <c r="G117" i="1"/>
  <c r="H117" i="1" s="1"/>
  <c r="I117" i="1" s="1"/>
  <c r="G118" i="1"/>
  <c r="H118" i="1" s="1"/>
  <c r="I118" i="1" s="1"/>
  <c r="G119" i="1"/>
  <c r="H119" i="1" s="1"/>
  <c r="I119" i="1" s="1"/>
  <c r="G120" i="1"/>
  <c r="H120" i="1" s="1"/>
  <c r="I120" i="1" s="1"/>
  <c r="G121" i="1"/>
  <c r="H121" i="1" s="1"/>
  <c r="I121" i="1" s="1"/>
  <c r="G122" i="1"/>
  <c r="H122" i="1" s="1"/>
  <c r="I122" i="1" s="1"/>
  <c r="G123" i="1"/>
  <c r="H123" i="1" s="1"/>
  <c r="I123" i="1" s="1"/>
  <c r="G124" i="1"/>
  <c r="H124" i="1" s="1"/>
  <c r="I124" i="1" s="1"/>
  <c r="G125" i="1"/>
  <c r="H125" i="1" s="1"/>
  <c r="I125" i="1" s="1"/>
  <c r="G126" i="1"/>
  <c r="H126" i="1" s="1"/>
  <c r="I126" i="1" s="1"/>
  <c r="G127" i="1"/>
  <c r="H127" i="1" s="1"/>
  <c r="I127" i="1" s="1"/>
  <c r="G128" i="1"/>
  <c r="H128" i="1" s="1"/>
  <c r="I128" i="1" s="1"/>
  <c r="G129" i="1"/>
  <c r="H129" i="1" s="1"/>
  <c r="I129" i="1" s="1"/>
  <c r="G130" i="1"/>
  <c r="H130" i="1" s="1"/>
  <c r="I130" i="1" s="1"/>
  <c r="G131" i="1"/>
  <c r="H131" i="1" s="1"/>
  <c r="I131" i="1" s="1"/>
  <c r="G132" i="1"/>
  <c r="H132" i="1" s="1"/>
  <c r="I132" i="1" s="1"/>
  <c r="G133" i="1"/>
  <c r="H133" i="1" s="1"/>
  <c r="I133" i="1" s="1"/>
  <c r="G134" i="1"/>
  <c r="H134" i="1" s="1"/>
  <c r="I134" i="1" s="1"/>
  <c r="G135" i="1"/>
  <c r="H135" i="1" s="1"/>
  <c r="I135" i="1" s="1"/>
  <c r="G136" i="1"/>
  <c r="H136" i="1" s="1"/>
  <c r="I136" i="1" s="1"/>
  <c r="G137" i="1"/>
  <c r="H137" i="1" s="1"/>
  <c r="I137" i="1" s="1"/>
  <c r="G138" i="1"/>
  <c r="H138" i="1" s="1"/>
  <c r="I138" i="1" s="1"/>
  <c r="G139" i="1"/>
  <c r="H139" i="1" s="1"/>
  <c r="I139" i="1" s="1"/>
  <c r="G140" i="1"/>
  <c r="H140" i="1" s="1"/>
  <c r="I140" i="1" s="1"/>
  <c r="G141" i="1"/>
  <c r="H141" i="1" s="1"/>
  <c r="I141" i="1" s="1"/>
  <c r="G142" i="1"/>
  <c r="H142" i="1" s="1"/>
  <c r="I142" i="1" s="1"/>
  <c r="G143" i="1"/>
  <c r="H143" i="1" s="1"/>
  <c r="I143" i="1" s="1"/>
  <c r="G144" i="1"/>
  <c r="H144" i="1" s="1"/>
  <c r="I144" i="1" s="1"/>
  <c r="G145" i="1"/>
  <c r="H145" i="1" s="1"/>
  <c r="I145" i="1" s="1"/>
  <c r="G146" i="1"/>
  <c r="H146" i="1" s="1"/>
  <c r="I146" i="1" s="1"/>
  <c r="G147" i="1"/>
  <c r="H147" i="1" s="1"/>
  <c r="I147" i="1" s="1"/>
  <c r="G148" i="1"/>
  <c r="H148" i="1" s="1"/>
  <c r="I148" i="1" s="1"/>
  <c r="G149" i="1"/>
  <c r="H149" i="1" s="1"/>
  <c r="I149" i="1" s="1"/>
  <c r="G150" i="1"/>
  <c r="H150" i="1" s="1"/>
  <c r="I150" i="1" s="1"/>
  <c r="G151" i="1"/>
  <c r="H151" i="1" s="1"/>
  <c r="I151" i="1" s="1"/>
  <c r="G152" i="1"/>
  <c r="H152" i="1" s="1"/>
  <c r="I152" i="1" s="1"/>
  <c r="G153" i="1"/>
  <c r="H153" i="1" s="1"/>
  <c r="I153" i="1" s="1"/>
  <c r="G154" i="1"/>
  <c r="H154" i="1" s="1"/>
  <c r="I154" i="1" s="1"/>
  <c r="G155" i="1"/>
  <c r="H155" i="1" s="1"/>
  <c r="I155" i="1" s="1"/>
  <c r="G156" i="1"/>
  <c r="H156" i="1" s="1"/>
  <c r="I156" i="1" s="1"/>
  <c r="G157" i="1"/>
  <c r="H157" i="1" s="1"/>
  <c r="I157" i="1" s="1"/>
  <c r="G158" i="1"/>
  <c r="H158" i="1" s="1"/>
  <c r="I158" i="1" s="1"/>
  <c r="G159" i="1"/>
  <c r="H159" i="1" s="1"/>
  <c r="I159" i="1" s="1"/>
  <c r="G160" i="1"/>
  <c r="H160" i="1" s="1"/>
  <c r="I160" i="1" s="1"/>
  <c r="G161" i="1"/>
  <c r="H161" i="1" s="1"/>
  <c r="I161" i="1" s="1"/>
  <c r="G162" i="1"/>
  <c r="H162" i="1" s="1"/>
  <c r="I162" i="1" s="1"/>
  <c r="G163" i="1"/>
  <c r="H163" i="1" s="1"/>
  <c r="I163" i="1" s="1"/>
  <c r="G164" i="1"/>
  <c r="H164" i="1" s="1"/>
  <c r="I164" i="1" s="1"/>
  <c r="G165" i="1"/>
  <c r="H165" i="1" s="1"/>
  <c r="I165" i="1" s="1"/>
  <c r="G166" i="1"/>
  <c r="H166" i="1" s="1"/>
  <c r="I166" i="1" s="1"/>
  <c r="G167" i="1"/>
  <c r="H167" i="1" s="1"/>
  <c r="I167" i="1" s="1"/>
  <c r="G168" i="1"/>
  <c r="H168" i="1" s="1"/>
  <c r="I168" i="1" s="1"/>
  <c r="G169" i="1"/>
  <c r="H169" i="1" s="1"/>
  <c r="I169" i="1" s="1"/>
  <c r="G170" i="1"/>
  <c r="H170" i="1" s="1"/>
  <c r="I170" i="1" s="1"/>
  <c r="G171" i="1"/>
  <c r="H171" i="1" s="1"/>
  <c r="I171" i="1" s="1"/>
  <c r="G172" i="1"/>
  <c r="H172" i="1" s="1"/>
  <c r="I172" i="1" s="1"/>
  <c r="G173" i="1"/>
  <c r="H173" i="1" s="1"/>
  <c r="I173" i="1" s="1"/>
  <c r="G174" i="1"/>
  <c r="H174" i="1" s="1"/>
  <c r="I174" i="1" s="1"/>
  <c r="G175" i="1"/>
  <c r="H175" i="1" s="1"/>
  <c r="I175" i="1" s="1"/>
  <c r="G176" i="1"/>
  <c r="H176" i="1" s="1"/>
  <c r="I176" i="1" s="1"/>
  <c r="G177" i="1"/>
  <c r="H177" i="1" s="1"/>
  <c r="I177" i="1" s="1"/>
  <c r="G178" i="1"/>
  <c r="H178" i="1" s="1"/>
  <c r="I178" i="1" s="1"/>
  <c r="G179" i="1"/>
  <c r="H179" i="1" s="1"/>
  <c r="I179" i="1" s="1"/>
  <c r="G180" i="1"/>
  <c r="H180" i="1" s="1"/>
  <c r="I180" i="1" s="1"/>
  <c r="G181" i="1"/>
  <c r="H181" i="1" s="1"/>
  <c r="I181" i="1" s="1"/>
  <c r="G182" i="1"/>
  <c r="H182" i="1" s="1"/>
  <c r="I182" i="1" s="1"/>
  <c r="G183" i="1"/>
  <c r="H183" i="1" s="1"/>
  <c r="I183" i="1" s="1"/>
  <c r="G184" i="1"/>
  <c r="H184" i="1" s="1"/>
  <c r="I184" i="1" s="1"/>
  <c r="G185" i="1"/>
  <c r="H185" i="1" s="1"/>
  <c r="I185" i="1" s="1"/>
  <c r="G186" i="1"/>
  <c r="H186" i="1" s="1"/>
  <c r="I186" i="1" s="1"/>
  <c r="G187" i="1"/>
  <c r="H187" i="1" s="1"/>
  <c r="I187" i="1" s="1"/>
  <c r="G188" i="1"/>
  <c r="H188" i="1" s="1"/>
  <c r="I188" i="1" s="1"/>
  <c r="G189" i="1"/>
  <c r="H189" i="1" s="1"/>
  <c r="I189" i="1" s="1"/>
  <c r="G190" i="1"/>
  <c r="H190" i="1" s="1"/>
  <c r="I190" i="1" s="1"/>
  <c r="G191" i="1"/>
  <c r="H191" i="1" s="1"/>
  <c r="I191" i="1" s="1"/>
  <c r="G192" i="1"/>
  <c r="H192" i="1" s="1"/>
  <c r="I192" i="1" s="1"/>
  <c r="G193" i="1"/>
  <c r="H193" i="1" s="1"/>
  <c r="I193" i="1" s="1"/>
  <c r="G194" i="1"/>
  <c r="H194" i="1" s="1"/>
  <c r="I194" i="1" s="1"/>
  <c r="G195" i="1"/>
  <c r="H195" i="1" s="1"/>
  <c r="I195" i="1" s="1"/>
  <c r="G196" i="1"/>
  <c r="H196" i="1" s="1"/>
  <c r="I196" i="1" s="1"/>
  <c r="G197" i="1"/>
  <c r="H197" i="1" s="1"/>
  <c r="I197" i="1" s="1"/>
  <c r="G198" i="1"/>
  <c r="H198" i="1" s="1"/>
  <c r="I198" i="1" s="1"/>
  <c r="G199" i="1"/>
  <c r="H199" i="1" s="1"/>
  <c r="I199" i="1" s="1"/>
  <c r="G200" i="1"/>
  <c r="H200" i="1" s="1"/>
  <c r="I200" i="1" s="1"/>
  <c r="G201" i="1"/>
  <c r="H201" i="1" s="1"/>
  <c r="I201" i="1" s="1"/>
  <c r="G202" i="1"/>
  <c r="H202" i="1" s="1"/>
  <c r="I202" i="1" s="1"/>
  <c r="G203" i="1"/>
  <c r="H203" i="1" s="1"/>
  <c r="I203" i="1" s="1"/>
  <c r="G204" i="1"/>
  <c r="H204" i="1" s="1"/>
  <c r="I204" i="1" s="1"/>
  <c r="G205" i="1"/>
  <c r="H205" i="1" s="1"/>
  <c r="I205" i="1" s="1"/>
  <c r="G206" i="1"/>
  <c r="H206" i="1" s="1"/>
  <c r="I206" i="1" s="1"/>
  <c r="G207" i="1"/>
  <c r="H207" i="1" s="1"/>
  <c r="I207" i="1" s="1"/>
  <c r="G208" i="1"/>
  <c r="H208" i="1" s="1"/>
  <c r="I208" i="1" s="1"/>
  <c r="G209" i="1"/>
  <c r="H209" i="1" s="1"/>
  <c r="I209" i="1" s="1"/>
  <c r="G210" i="1"/>
  <c r="H210" i="1" s="1"/>
  <c r="I210" i="1" s="1"/>
  <c r="G211" i="1"/>
  <c r="H211" i="1" s="1"/>
  <c r="I211" i="1" s="1"/>
  <c r="G212" i="1"/>
  <c r="H212" i="1" s="1"/>
  <c r="I212" i="1" s="1"/>
  <c r="G213" i="1"/>
  <c r="H213" i="1" s="1"/>
  <c r="I213" i="1" s="1"/>
  <c r="G214" i="1"/>
  <c r="H214" i="1" s="1"/>
  <c r="I214" i="1" s="1"/>
  <c r="G215" i="1"/>
  <c r="H215" i="1" s="1"/>
  <c r="I215" i="1" s="1"/>
  <c r="G216" i="1"/>
  <c r="H216" i="1" s="1"/>
  <c r="I216" i="1" s="1"/>
  <c r="G217" i="1"/>
  <c r="H217" i="1" s="1"/>
  <c r="I217" i="1" s="1"/>
  <c r="G218" i="1"/>
  <c r="H218" i="1" s="1"/>
  <c r="I218" i="1" s="1"/>
  <c r="G219" i="1"/>
  <c r="H219" i="1" s="1"/>
  <c r="I219" i="1" s="1"/>
  <c r="G220" i="1"/>
  <c r="H220" i="1" s="1"/>
  <c r="I220" i="1" s="1"/>
  <c r="G221" i="1"/>
  <c r="H221" i="1" s="1"/>
  <c r="I221" i="1" s="1"/>
  <c r="G222" i="1"/>
  <c r="H222" i="1" s="1"/>
  <c r="I222" i="1" s="1"/>
  <c r="G223" i="1"/>
  <c r="H223" i="1" s="1"/>
  <c r="I223" i="1" s="1"/>
  <c r="G224" i="1"/>
  <c r="H224" i="1" s="1"/>
  <c r="I224" i="1" s="1"/>
  <c r="G225" i="1"/>
  <c r="H225" i="1" s="1"/>
  <c r="I225" i="1" s="1"/>
  <c r="G226" i="1"/>
  <c r="H226" i="1" s="1"/>
  <c r="I226" i="1" s="1"/>
  <c r="G227" i="1"/>
  <c r="H227" i="1" s="1"/>
  <c r="I227" i="1" s="1"/>
  <c r="G228" i="1"/>
  <c r="H228" i="1" s="1"/>
  <c r="I228" i="1" s="1"/>
  <c r="G229" i="1"/>
  <c r="H229" i="1" s="1"/>
  <c r="I229" i="1" s="1"/>
  <c r="G230" i="1"/>
  <c r="H230" i="1" s="1"/>
  <c r="I230" i="1" s="1"/>
  <c r="G231" i="1"/>
  <c r="H231" i="1" s="1"/>
  <c r="I231" i="1" s="1"/>
  <c r="G232" i="1"/>
  <c r="H232" i="1" s="1"/>
  <c r="I232" i="1" s="1"/>
  <c r="G233" i="1"/>
  <c r="H233" i="1" s="1"/>
  <c r="I233" i="1" s="1"/>
  <c r="G234" i="1"/>
  <c r="H234" i="1" s="1"/>
  <c r="I234" i="1" s="1"/>
  <c r="G235" i="1"/>
  <c r="H235" i="1" s="1"/>
  <c r="I235" i="1" s="1"/>
  <c r="G236" i="1"/>
  <c r="H236" i="1" s="1"/>
  <c r="I236" i="1" s="1"/>
  <c r="G237" i="1"/>
  <c r="H237" i="1" s="1"/>
  <c r="I237" i="1" s="1"/>
  <c r="G238" i="1"/>
  <c r="H238" i="1" s="1"/>
  <c r="I238" i="1" s="1"/>
  <c r="G239" i="1"/>
  <c r="H239" i="1" s="1"/>
  <c r="I239" i="1" s="1"/>
  <c r="G240" i="1"/>
  <c r="H240" i="1" s="1"/>
  <c r="I240" i="1" s="1"/>
  <c r="G241" i="1"/>
  <c r="H241" i="1" s="1"/>
  <c r="I241" i="1" s="1"/>
  <c r="G242" i="1"/>
  <c r="H242" i="1" s="1"/>
  <c r="I242" i="1" s="1"/>
  <c r="G243" i="1"/>
  <c r="H243" i="1" s="1"/>
  <c r="I243" i="1" s="1"/>
  <c r="G244" i="1"/>
  <c r="H244" i="1" s="1"/>
  <c r="I244" i="1" s="1"/>
  <c r="G245" i="1"/>
  <c r="H245" i="1" s="1"/>
  <c r="I245" i="1" s="1"/>
  <c r="G246" i="1"/>
  <c r="H246" i="1" s="1"/>
  <c r="I246" i="1" s="1"/>
  <c r="G247" i="1"/>
  <c r="H247" i="1" s="1"/>
  <c r="I247" i="1" s="1"/>
  <c r="G248" i="1"/>
  <c r="H248" i="1" s="1"/>
  <c r="I248" i="1" s="1"/>
  <c r="G249" i="1"/>
  <c r="H249" i="1" s="1"/>
  <c r="I249" i="1" s="1"/>
  <c r="G250" i="1"/>
  <c r="H250" i="1" s="1"/>
  <c r="I250" i="1" s="1"/>
  <c r="G251" i="1"/>
  <c r="H251" i="1" s="1"/>
  <c r="I251" i="1" s="1"/>
  <c r="G252" i="1"/>
  <c r="H252" i="1" s="1"/>
  <c r="I252" i="1" s="1"/>
  <c r="G253" i="1"/>
  <c r="H253" i="1" s="1"/>
  <c r="I253" i="1" s="1"/>
  <c r="G254" i="1"/>
  <c r="H254" i="1" s="1"/>
  <c r="I254" i="1" s="1"/>
  <c r="G255" i="1"/>
  <c r="H255" i="1" s="1"/>
  <c r="I255" i="1" s="1"/>
  <c r="G256" i="1"/>
  <c r="H256" i="1" s="1"/>
  <c r="I256" i="1" s="1"/>
  <c r="G257" i="1"/>
  <c r="H257" i="1" s="1"/>
  <c r="I257" i="1" s="1"/>
  <c r="G258" i="1"/>
  <c r="H258" i="1" s="1"/>
  <c r="I258" i="1" s="1"/>
  <c r="G259" i="1"/>
  <c r="H259" i="1" s="1"/>
  <c r="I259" i="1" s="1"/>
  <c r="G260" i="1"/>
  <c r="H260" i="1" s="1"/>
  <c r="I260" i="1" s="1"/>
  <c r="G261" i="1"/>
  <c r="H261" i="1" s="1"/>
  <c r="I261" i="1" s="1"/>
  <c r="G262" i="1"/>
  <c r="H262" i="1" s="1"/>
  <c r="I262" i="1" s="1"/>
  <c r="G263" i="1"/>
  <c r="H263" i="1" s="1"/>
  <c r="I263" i="1" s="1"/>
  <c r="G264" i="1"/>
  <c r="H264" i="1" s="1"/>
  <c r="I264" i="1" s="1"/>
  <c r="G265" i="1"/>
  <c r="H265" i="1" s="1"/>
  <c r="I265" i="1" s="1"/>
  <c r="G266" i="1"/>
  <c r="H266" i="1" s="1"/>
  <c r="I266" i="1" s="1"/>
  <c r="G267" i="1"/>
  <c r="H267" i="1" s="1"/>
  <c r="I267" i="1" s="1"/>
  <c r="G268" i="1"/>
  <c r="H268" i="1" s="1"/>
  <c r="I268" i="1" s="1"/>
  <c r="G269" i="1"/>
  <c r="H269" i="1" s="1"/>
  <c r="I269" i="1" s="1"/>
  <c r="G270" i="1"/>
  <c r="H270" i="1" s="1"/>
  <c r="I270" i="1" s="1"/>
  <c r="G271" i="1"/>
  <c r="H271" i="1" s="1"/>
  <c r="I271" i="1" s="1"/>
  <c r="G272" i="1"/>
  <c r="H272" i="1" s="1"/>
  <c r="I272" i="1" s="1"/>
  <c r="G273" i="1"/>
  <c r="H273" i="1" s="1"/>
  <c r="I273" i="1" s="1"/>
  <c r="G274" i="1"/>
  <c r="H274" i="1" s="1"/>
  <c r="I274" i="1" s="1"/>
  <c r="G275" i="1"/>
  <c r="H275" i="1" s="1"/>
  <c r="I275" i="1" s="1"/>
  <c r="G276" i="1"/>
  <c r="H276" i="1" s="1"/>
  <c r="I276" i="1" s="1"/>
  <c r="G277" i="1"/>
  <c r="H277" i="1" s="1"/>
  <c r="I277" i="1" s="1"/>
  <c r="G278" i="1"/>
  <c r="H278" i="1" s="1"/>
  <c r="I278" i="1" s="1"/>
  <c r="G279" i="1"/>
  <c r="H279" i="1" s="1"/>
  <c r="I279" i="1" s="1"/>
  <c r="G280" i="1"/>
  <c r="H280" i="1" s="1"/>
  <c r="I280" i="1" s="1"/>
  <c r="G281" i="1"/>
  <c r="H281" i="1" s="1"/>
  <c r="I281" i="1" s="1"/>
  <c r="G282" i="1"/>
  <c r="H282" i="1" s="1"/>
  <c r="I282" i="1" s="1"/>
  <c r="G283" i="1"/>
  <c r="H283" i="1" s="1"/>
  <c r="I283" i="1" s="1"/>
  <c r="G284" i="1"/>
  <c r="H284" i="1" s="1"/>
  <c r="I284" i="1" s="1"/>
  <c r="G285" i="1"/>
  <c r="H285" i="1" s="1"/>
  <c r="I285" i="1" s="1"/>
  <c r="G286" i="1"/>
  <c r="H286" i="1" s="1"/>
  <c r="I286" i="1" s="1"/>
  <c r="G287" i="1"/>
  <c r="H287" i="1" s="1"/>
  <c r="I287" i="1" s="1"/>
  <c r="G288" i="1"/>
  <c r="H288" i="1" s="1"/>
  <c r="I288" i="1" s="1"/>
  <c r="G289" i="1"/>
  <c r="H289" i="1" s="1"/>
  <c r="I289" i="1" s="1"/>
  <c r="G290" i="1"/>
  <c r="H290" i="1" s="1"/>
  <c r="I290" i="1" s="1"/>
  <c r="G291" i="1"/>
  <c r="H291" i="1" s="1"/>
  <c r="I291" i="1" s="1"/>
  <c r="G292" i="1"/>
  <c r="H292" i="1" s="1"/>
  <c r="I292" i="1" s="1"/>
  <c r="G293" i="1"/>
  <c r="H293" i="1" s="1"/>
  <c r="I293" i="1" s="1"/>
  <c r="G294" i="1"/>
  <c r="H294" i="1" s="1"/>
  <c r="I294" i="1" s="1"/>
  <c r="G295" i="1"/>
  <c r="H295" i="1" s="1"/>
  <c r="I295" i="1" s="1"/>
  <c r="G296" i="1"/>
  <c r="H296" i="1" s="1"/>
  <c r="I296" i="1" s="1"/>
  <c r="G297" i="1"/>
  <c r="H297" i="1" s="1"/>
  <c r="I297" i="1" s="1"/>
  <c r="G298" i="1"/>
  <c r="H298" i="1" s="1"/>
  <c r="I298" i="1" s="1"/>
  <c r="G299" i="1"/>
  <c r="H299" i="1" s="1"/>
  <c r="I299" i="1" s="1"/>
  <c r="G300" i="1"/>
  <c r="H300" i="1" s="1"/>
  <c r="I300" i="1" s="1"/>
  <c r="G301" i="1"/>
  <c r="H301" i="1" s="1"/>
  <c r="I301" i="1" s="1"/>
  <c r="G302" i="1"/>
  <c r="H302" i="1" s="1"/>
  <c r="I302" i="1" s="1"/>
  <c r="G303" i="1"/>
  <c r="H303" i="1" s="1"/>
  <c r="I303" i="1" s="1"/>
  <c r="G304" i="1"/>
  <c r="H304" i="1" s="1"/>
  <c r="I304" i="1" s="1"/>
  <c r="G305" i="1"/>
  <c r="H305" i="1" s="1"/>
  <c r="I305" i="1" s="1"/>
  <c r="G306" i="1"/>
  <c r="H306" i="1" s="1"/>
  <c r="I306" i="1" s="1"/>
  <c r="G307" i="1"/>
  <c r="H307" i="1" s="1"/>
  <c r="I307" i="1" s="1"/>
  <c r="G308" i="1"/>
  <c r="H308" i="1" s="1"/>
  <c r="I308" i="1" s="1"/>
  <c r="G309" i="1"/>
  <c r="H309" i="1" s="1"/>
  <c r="I309" i="1" s="1"/>
  <c r="G310" i="1"/>
  <c r="H310" i="1" s="1"/>
  <c r="I310" i="1" s="1"/>
  <c r="G311" i="1"/>
  <c r="H311" i="1" s="1"/>
  <c r="I311" i="1" s="1"/>
  <c r="G312" i="1"/>
  <c r="H312" i="1" s="1"/>
  <c r="I312" i="1" s="1"/>
  <c r="G313" i="1"/>
  <c r="H313" i="1" s="1"/>
  <c r="I313" i="1" s="1"/>
  <c r="G314" i="1"/>
  <c r="H314" i="1" s="1"/>
  <c r="I314" i="1" s="1"/>
  <c r="G315" i="1"/>
  <c r="H315" i="1" s="1"/>
  <c r="I315" i="1" s="1"/>
  <c r="G316" i="1"/>
  <c r="H316" i="1" s="1"/>
  <c r="I316" i="1" s="1"/>
  <c r="G317" i="1"/>
  <c r="H317" i="1" s="1"/>
  <c r="I317" i="1" s="1"/>
  <c r="G318" i="1"/>
  <c r="H318" i="1" s="1"/>
  <c r="I318" i="1" s="1"/>
  <c r="G319" i="1"/>
  <c r="H319" i="1" s="1"/>
  <c r="I319" i="1" s="1"/>
  <c r="G320" i="1"/>
  <c r="H320" i="1" s="1"/>
  <c r="I320" i="1" s="1"/>
  <c r="G321" i="1"/>
  <c r="H321" i="1" s="1"/>
  <c r="I321" i="1" s="1"/>
  <c r="G322" i="1"/>
  <c r="H322" i="1" s="1"/>
  <c r="I322" i="1" s="1"/>
  <c r="G323" i="1"/>
  <c r="H323" i="1" s="1"/>
  <c r="I323" i="1" s="1"/>
  <c r="G324" i="1"/>
  <c r="H324" i="1" s="1"/>
  <c r="I324" i="1" s="1"/>
  <c r="G325" i="1"/>
  <c r="H325" i="1" s="1"/>
  <c r="I325" i="1" s="1"/>
  <c r="G326" i="1"/>
  <c r="H326" i="1" s="1"/>
  <c r="I326" i="1" s="1"/>
  <c r="G327" i="1"/>
  <c r="H327" i="1" s="1"/>
  <c r="I327" i="1" s="1"/>
  <c r="G328" i="1"/>
  <c r="H328" i="1" s="1"/>
  <c r="I328" i="1" s="1"/>
  <c r="G329" i="1"/>
  <c r="H329" i="1" s="1"/>
  <c r="I329" i="1" s="1"/>
  <c r="G330" i="1"/>
  <c r="H330" i="1" s="1"/>
  <c r="I330" i="1" s="1"/>
  <c r="G331" i="1"/>
  <c r="H331" i="1" s="1"/>
  <c r="I331" i="1" s="1"/>
  <c r="G332" i="1"/>
  <c r="H332" i="1" s="1"/>
  <c r="I332" i="1" s="1"/>
  <c r="G333" i="1"/>
  <c r="H333" i="1" s="1"/>
  <c r="I333" i="1" s="1"/>
  <c r="G334" i="1"/>
  <c r="H334" i="1" s="1"/>
  <c r="I334" i="1" s="1"/>
  <c r="G335" i="1"/>
  <c r="H335" i="1" s="1"/>
  <c r="I335" i="1" s="1"/>
  <c r="G336" i="1"/>
  <c r="H336" i="1" s="1"/>
  <c r="I336" i="1" s="1"/>
  <c r="G337" i="1"/>
  <c r="H337" i="1" s="1"/>
  <c r="I337" i="1" s="1"/>
  <c r="G338" i="1"/>
  <c r="H338" i="1" s="1"/>
  <c r="I338" i="1" s="1"/>
  <c r="G339" i="1"/>
  <c r="H339" i="1" s="1"/>
  <c r="I339" i="1" s="1"/>
  <c r="G340" i="1"/>
  <c r="H340" i="1" s="1"/>
  <c r="I340" i="1" s="1"/>
  <c r="G341" i="1"/>
  <c r="H341" i="1" s="1"/>
  <c r="I341" i="1" s="1"/>
  <c r="G342" i="1"/>
  <c r="H342" i="1" s="1"/>
  <c r="I342" i="1" s="1"/>
  <c r="G343" i="1"/>
  <c r="H343" i="1" s="1"/>
  <c r="I343" i="1" s="1"/>
  <c r="G344" i="1"/>
  <c r="H344" i="1" s="1"/>
  <c r="I344" i="1" s="1"/>
  <c r="G345" i="1"/>
  <c r="H345" i="1" s="1"/>
  <c r="I345" i="1" s="1"/>
  <c r="G346" i="1"/>
  <c r="H346" i="1" s="1"/>
  <c r="I346" i="1" s="1"/>
  <c r="G347" i="1"/>
  <c r="H347" i="1" s="1"/>
  <c r="I347" i="1" s="1"/>
  <c r="G348" i="1"/>
  <c r="H348" i="1" s="1"/>
  <c r="I348" i="1" s="1"/>
  <c r="G349" i="1"/>
  <c r="H349" i="1" s="1"/>
  <c r="I349" i="1" s="1"/>
  <c r="G350" i="1"/>
  <c r="H350" i="1" s="1"/>
  <c r="I350" i="1" s="1"/>
  <c r="G351" i="1"/>
  <c r="H351" i="1" s="1"/>
  <c r="I351" i="1" s="1"/>
  <c r="G352" i="1"/>
  <c r="H352" i="1" s="1"/>
  <c r="I352" i="1" s="1"/>
  <c r="G353" i="1"/>
  <c r="H353" i="1" s="1"/>
  <c r="I353" i="1" s="1"/>
  <c r="G354" i="1"/>
  <c r="H354" i="1" s="1"/>
  <c r="I354" i="1" s="1"/>
  <c r="G355" i="1"/>
  <c r="H355" i="1" s="1"/>
  <c r="I355" i="1" s="1"/>
  <c r="G356" i="1"/>
  <c r="H356" i="1" s="1"/>
  <c r="I356" i="1" s="1"/>
  <c r="G357" i="1"/>
  <c r="H357" i="1" s="1"/>
  <c r="I357" i="1" s="1"/>
  <c r="G358" i="1"/>
  <c r="H358" i="1" s="1"/>
  <c r="I358" i="1" s="1"/>
  <c r="G359" i="1"/>
  <c r="H359" i="1" s="1"/>
  <c r="I359" i="1" s="1"/>
  <c r="G360" i="1"/>
  <c r="H360" i="1" s="1"/>
  <c r="I360" i="1" s="1"/>
  <c r="G361" i="1"/>
  <c r="H361" i="1" s="1"/>
  <c r="I361" i="1" s="1"/>
  <c r="G362" i="1"/>
  <c r="H362" i="1" s="1"/>
  <c r="I362" i="1" s="1"/>
  <c r="G363" i="1"/>
  <c r="H363" i="1" s="1"/>
  <c r="I363" i="1" s="1"/>
  <c r="G364" i="1"/>
  <c r="H364" i="1" s="1"/>
  <c r="I364" i="1" s="1"/>
  <c r="G365" i="1"/>
  <c r="H365" i="1" s="1"/>
  <c r="I365" i="1" s="1"/>
  <c r="G366" i="1"/>
  <c r="H366" i="1" s="1"/>
  <c r="I366" i="1" s="1"/>
  <c r="G367" i="1"/>
  <c r="H367" i="1" s="1"/>
  <c r="I367" i="1" s="1"/>
  <c r="G368" i="1"/>
  <c r="H368" i="1" s="1"/>
  <c r="I368" i="1" s="1"/>
  <c r="G369" i="1"/>
  <c r="H369" i="1" s="1"/>
  <c r="I369" i="1" s="1"/>
  <c r="G370" i="1"/>
  <c r="H370" i="1" s="1"/>
  <c r="I370" i="1" s="1"/>
  <c r="G371" i="1"/>
  <c r="H371" i="1" s="1"/>
  <c r="I371" i="1" s="1"/>
  <c r="G372" i="1"/>
  <c r="H372" i="1" s="1"/>
  <c r="I372" i="1" s="1"/>
  <c r="G373" i="1"/>
  <c r="H373" i="1" s="1"/>
  <c r="I373" i="1" s="1"/>
  <c r="G374" i="1"/>
  <c r="H374" i="1" s="1"/>
  <c r="I374" i="1" s="1"/>
  <c r="G375" i="1"/>
  <c r="H375" i="1" s="1"/>
  <c r="I375" i="1" s="1"/>
  <c r="G376" i="1"/>
  <c r="H376" i="1" s="1"/>
  <c r="I376" i="1" s="1"/>
  <c r="G377" i="1"/>
  <c r="H377" i="1" s="1"/>
  <c r="I377" i="1" s="1"/>
  <c r="G378" i="1"/>
  <c r="H378" i="1" s="1"/>
  <c r="I378" i="1" s="1"/>
  <c r="G379" i="1"/>
  <c r="H379" i="1" s="1"/>
  <c r="I379" i="1" s="1"/>
  <c r="G380" i="1"/>
  <c r="H380" i="1" s="1"/>
  <c r="I380" i="1" s="1"/>
  <c r="G381" i="1"/>
  <c r="H381" i="1" s="1"/>
  <c r="I381" i="1" s="1"/>
  <c r="G382" i="1"/>
  <c r="H382" i="1" s="1"/>
  <c r="I382" i="1" s="1"/>
  <c r="G383" i="1"/>
  <c r="H383" i="1" s="1"/>
  <c r="I383" i="1" s="1"/>
  <c r="G384" i="1"/>
  <c r="H384" i="1" s="1"/>
  <c r="I384" i="1" s="1"/>
  <c r="G385" i="1"/>
  <c r="H385" i="1" s="1"/>
  <c r="I385" i="1" s="1"/>
  <c r="G386" i="1"/>
  <c r="H386" i="1" s="1"/>
  <c r="I386" i="1" s="1"/>
  <c r="G387" i="1"/>
  <c r="H387" i="1" s="1"/>
  <c r="I387" i="1" s="1"/>
  <c r="G388" i="1"/>
  <c r="H388" i="1" s="1"/>
  <c r="I388" i="1" s="1"/>
  <c r="G389" i="1"/>
  <c r="H389" i="1" s="1"/>
  <c r="I389" i="1" s="1"/>
  <c r="G390" i="1"/>
  <c r="H390" i="1" s="1"/>
  <c r="I390" i="1" s="1"/>
  <c r="G391" i="1"/>
  <c r="H391" i="1" s="1"/>
  <c r="I391" i="1" s="1"/>
  <c r="G392" i="1"/>
  <c r="H392" i="1" s="1"/>
  <c r="I392" i="1" s="1"/>
  <c r="G393" i="1"/>
  <c r="H393" i="1" s="1"/>
  <c r="I393" i="1" s="1"/>
  <c r="G394" i="1"/>
  <c r="H394" i="1" s="1"/>
  <c r="I394" i="1" s="1"/>
  <c r="G395" i="1"/>
  <c r="H395" i="1" s="1"/>
  <c r="I395" i="1" s="1"/>
  <c r="G396" i="1"/>
  <c r="H396" i="1" s="1"/>
  <c r="I396" i="1" s="1"/>
  <c r="G397" i="1"/>
  <c r="H397" i="1" s="1"/>
  <c r="I397" i="1" s="1"/>
  <c r="G398" i="1"/>
  <c r="H398" i="1" s="1"/>
  <c r="I398" i="1" s="1"/>
  <c r="G399" i="1"/>
  <c r="H399" i="1" s="1"/>
  <c r="I399" i="1" s="1"/>
  <c r="G400" i="1"/>
  <c r="H400" i="1" s="1"/>
  <c r="I400" i="1" s="1"/>
  <c r="G401" i="1"/>
  <c r="H401" i="1" s="1"/>
  <c r="I401" i="1" s="1"/>
  <c r="G402" i="1"/>
  <c r="H402" i="1" s="1"/>
  <c r="I402" i="1" s="1"/>
  <c r="G403" i="1"/>
  <c r="H403" i="1" s="1"/>
  <c r="I403" i="1" s="1"/>
  <c r="G404" i="1"/>
  <c r="H404" i="1" s="1"/>
  <c r="I404" i="1" s="1"/>
  <c r="G405" i="1"/>
  <c r="H405" i="1" s="1"/>
  <c r="I405" i="1" s="1"/>
  <c r="G406" i="1"/>
  <c r="H406" i="1" s="1"/>
  <c r="I406" i="1" s="1"/>
  <c r="G407" i="1"/>
  <c r="H407" i="1" s="1"/>
  <c r="I407" i="1" s="1"/>
  <c r="G408" i="1"/>
  <c r="H408" i="1" s="1"/>
  <c r="I408" i="1" s="1"/>
  <c r="G409" i="1"/>
  <c r="H409" i="1" s="1"/>
  <c r="I409" i="1" s="1"/>
  <c r="G410" i="1"/>
  <c r="H410" i="1" s="1"/>
  <c r="I410" i="1" s="1"/>
  <c r="G411" i="1"/>
  <c r="H411" i="1" s="1"/>
  <c r="I411" i="1" s="1"/>
  <c r="G412" i="1"/>
  <c r="H412" i="1" s="1"/>
  <c r="I412" i="1" s="1"/>
  <c r="G413" i="1"/>
  <c r="H413" i="1" s="1"/>
  <c r="I413" i="1" s="1"/>
  <c r="G414" i="1"/>
  <c r="H414" i="1" s="1"/>
  <c r="I414" i="1" s="1"/>
  <c r="G415" i="1"/>
  <c r="H415" i="1" s="1"/>
  <c r="I415" i="1" s="1"/>
  <c r="G416" i="1"/>
  <c r="H416" i="1" s="1"/>
  <c r="I416" i="1" s="1"/>
  <c r="G417" i="1"/>
  <c r="H417" i="1" s="1"/>
  <c r="I417" i="1" s="1"/>
  <c r="G418" i="1"/>
  <c r="H418" i="1" s="1"/>
  <c r="I418" i="1" s="1"/>
  <c r="G419" i="1"/>
  <c r="H419" i="1" s="1"/>
  <c r="I419" i="1" s="1"/>
  <c r="G420" i="1"/>
  <c r="H420" i="1" s="1"/>
  <c r="I420" i="1" s="1"/>
  <c r="G421" i="1"/>
  <c r="H421" i="1" s="1"/>
  <c r="I421" i="1" s="1"/>
  <c r="G422" i="1"/>
  <c r="H422" i="1" s="1"/>
  <c r="I422" i="1" s="1"/>
  <c r="G423" i="1"/>
  <c r="H423" i="1" s="1"/>
  <c r="I423" i="1" s="1"/>
  <c r="G424" i="1"/>
  <c r="H424" i="1" s="1"/>
  <c r="I424" i="1" s="1"/>
  <c r="G425" i="1"/>
  <c r="H425" i="1" s="1"/>
  <c r="I425" i="1" s="1"/>
  <c r="G426" i="1"/>
  <c r="H426" i="1" s="1"/>
  <c r="I426" i="1" s="1"/>
  <c r="G427" i="1"/>
  <c r="H427" i="1" s="1"/>
  <c r="I427" i="1" s="1"/>
  <c r="G428" i="1"/>
  <c r="H428" i="1" s="1"/>
  <c r="I428" i="1" s="1"/>
  <c r="G429" i="1"/>
  <c r="H429" i="1" s="1"/>
  <c r="I429" i="1" s="1"/>
  <c r="G430" i="1"/>
  <c r="H430" i="1" s="1"/>
  <c r="I430" i="1" s="1"/>
  <c r="G431" i="1"/>
  <c r="H431" i="1" s="1"/>
  <c r="I431" i="1" s="1"/>
  <c r="G432" i="1"/>
  <c r="H432" i="1" s="1"/>
  <c r="I432" i="1" s="1"/>
  <c r="G433" i="1"/>
  <c r="H433" i="1" s="1"/>
  <c r="I433" i="1" s="1"/>
  <c r="G434" i="1"/>
  <c r="H434" i="1" s="1"/>
  <c r="I434" i="1" s="1"/>
  <c r="G435" i="1"/>
  <c r="H435" i="1" s="1"/>
  <c r="I435" i="1" s="1"/>
  <c r="G436" i="1"/>
  <c r="H436" i="1" s="1"/>
  <c r="I436" i="1" s="1"/>
  <c r="G437" i="1"/>
  <c r="H437" i="1" s="1"/>
  <c r="I437" i="1" s="1"/>
  <c r="G438" i="1"/>
  <c r="H438" i="1" s="1"/>
  <c r="I438" i="1" s="1"/>
  <c r="G439" i="1"/>
  <c r="H439" i="1" s="1"/>
  <c r="I439" i="1" s="1"/>
  <c r="G440" i="1"/>
  <c r="H440" i="1" s="1"/>
  <c r="I440" i="1" s="1"/>
  <c r="G441" i="1"/>
  <c r="H441" i="1" s="1"/>
  <c r="I441" i="1" s="1"/>
  <c r="G442" i="1"/>
  <c r="H442" i="1" s="1"/>
  <c r="I442" i="1" s="1"/>
  <c r="G443" i="1"/>
  <c r="H443" i="1" s="1"/>
  <c r="I443" i="1" s="1"/>
  <c r="G444" i="1"/>
  <c r="H444" i="1" s="1"/>
  <c r="I444" i="1" s="1"/>
  <c r="G445" i="1"/>
  <c r="H445" i="1" s="1"/>
  <c r="I445" i="1" s="1"/>
  <c r="G446" i="1"/>
  <c r="H446" i="1" s="1"/>
  <c r="I446" i="1" s="1"/>
  <c r="G447" i="1"/>
  <c r="H447" i="1" s="1"/>
  <c r="I447" i="1" s="1"/>
  <c r="G448" i="1"/>
  <c r="H448" i="1" s="1"/>
  <c r="I448" i="1" s="1"/>
  <c r="G449" i="1"/>
  <c r="H449" i="1" s="1"/>
  <c r="I449" i="1" s="1"/>
  <c r="G450" i="1"/>
  <c r="H450" i="1" s="1"/>
  <c r="I450" i="1" s="1"/>
  <c r="G451" i="1"/>
  <c r="H451" i="1" s="1"/>
  <c r="I451" i="1" s="1"/>
  <c r="G452" i="1"/>
  <c r="H452" i="1" s="1"/>
  <c r="I452" i="1" s="1"/>
  <c r="G453" i="1"/>
  <c r="H453" i="1" s="1"/>
  <c r="I453" i="1" s="1"/>
  <c r="G454" i="1"/>
  <c r="H454" i="1" s="1"/>
  <c r="I454" i="1" s="1"/>
  <c r="G455" i="1"/>
  <c r="H455" i="1" s="1"/>
  <c r="I455" i="1" s="1"/>
  <c r="G456" i="1"/>
  <c r="H456" i="1" s="1"/>
  <c r="I456" i="1" s="1"/>
  <c r="G457" i="1"/>
  <c r="H457" i="1" s="1"/>
  <c r="I457" i="1" s="1"/>
  <c r="G458" i="1"/>
  <c r="H458" i="1" s="1"/>
  <c r="I458" i="1" s="1"/>
  <c r="G459" i="1"/>
  <c r="H459" i="1" s="1"/>
  <c r="I459" i="1" s="1"/>
  <c r="G460" i="1"/>
  <c r="H460" i="1" s="1"/>
  <c r="I460" i="1" s="1"/>
  <c r="G461" i="1"/>
  <c r="H461" i="1" s="1"/>
  <c r="I461" i="1" s="1"/>
  <c r="G462" i="1"/>
  <c r="H462" i="1" s="1"/>
  <c r="I462" i="1" s="1"/>
  <c r="G463" i="1"/>
  <c r="H463" i="1" s="1"/>
  <c r="I463" i="1" s="1"/>
  <c r="G464" i="1"/>
  <c r="H464" i="1" s="1"/>
  <c r="I464" i="1" s="1"/>
  <c r="G465" i="1"/>
  <c r="H465" i="1" s="1"/>
  <c r="I465" i="1" s="1"/>
  <c r="G466" i="1"/>
  <c r="H466" i="1" s="1"/>
  <c r="I466" i="1" s="1"/>
  <c r="G467" i="1"/>
  <c r="H467" i="1" s="1"/>
  <c r="I467" i="1" s="1"/>
  <c r="G468" i="1"/>
  <c r="H468" i="1" s="1"/>
  <c r="I468" i="1" s="1"/>
  <c r="G469" i="1"/>
  <c r="H469" i="1" s="1"/>
  <c r="I469" i="1" s="1"/>
  <c r="G470" i="1"/>
  <c r="H470" i="1" s="1"/>
  <c r="I470" i="1" s="1"/>
  <c r="G471" i="1"/>
  <c r="H471" i="1" s="1"/>
  <c r="I471" i="1" s="1"/>
  <c r="G472" i="1"/>
  <c r="H472" i="1" s="1"/>
  <c r="I472" i="1" s="1"/>
  <c r="G473" i="1"/>
  <c r="H473" i="1" s="1"/>
  <c r="I473" i="1" s="1"/>
  <c r="G474" i="1"/>
  <c r="H474" i="1" s="1"/>
  <c r="I474" i="1" s="1"/>
  <c r="G475" i="1"/>
  <c r="H475" i="1" s="1"/>
  <c r="I475" i="1" s="1"/>
  <c r="G476" i="1"/>
  <c r="H476" i="1" s="1"/>
  <c r="I476" i="1" s="1"/>
  <c r="G477" i="1"/>
  <c r="H477" i="1" s="1"/>
  <c r="I477" i="1" s="1"/>
  <c r="G478" i="1"/>
  <c r="H478" i="1" s="1"/>
  <c r="I478" i="1" s="1"/>
  <c r="G479" i="1"/>
  <c r="H479" i="1" s="1"/>
  <c r="I479" i="1" s="1"/>
  <c r="G480" i="1"/>
  <c r="H480" i="1" s="1"/>
  <c r="I480" i="1" s="1"/>
  <c r="G481" i="1"/>
  <c r="H481" i="1" s="1"/>
  <c r="I481" i="1" s="1"/>
  <c r="G482" i="1"/>
  <c r="H482" i="1" s="1"/>
  <c r="I482" i="1" s="1"/>
  <c r="G483" i="1"/>
  <c r="H483" i="1" s="1"/>
  <c r="I483" i="1" s="1"/>
  <c r="G484" i="1"/>
  <c r="H484" i="1" s="1"/>
  <c r="I484" i="1" s="1"/>
  <c r="G485" i="1"/>
  <c r="H485" i="1" s="1"/>
  <c r="I485" i="1" s="1"/>
  <c r="G486" i="1"/>
  <c r="H486" i="1" s="1"/>
  <c r="I486" i="1" s="1"/>
  <c r="G487" i="1"/>
  <c r="H487" i="1" s="1"/>
  <c r="I487" i="1" s="1"/>
  <c r="G488" i="1"/>
  <c r="H488" i="1" s="1"/>
  <c r="I488" i="1" s="1"/>
  <c r="G489" i="1"/>
  <c r="H489" i="1" s="1"/>
  <c r="I489" i="1" s="1"/>
  <c r="G490" i="1"/>
  <c r="H490" i="1" s="1"/>
  <c r="I490" i="1" s="1"/>
  <c r="G491" i="1"/>
  <c r="H491" i="1" s="1"/>
  <c r="I491" i="1" s="1"/>
  <c r="G492" i="1"/>
  <c r="H492" i="1" s="1"/>
  <c r="I492" i="1" s="1"/>
  <c r="G493" i="1"/>
  <c r="H493" i="1" s="1"/>
  <c r="I493" i="1" s="1"/>
  <c r="G494" i="1"/>
  <c r="H494" i="1" s="1"/>
  <c r="I494" i="1" s="1"/>
  <c r="G495" i="1"/>
  <c r="H495" i="1" s="1"/>
  <c r="I495" i="1" s="1"/>
  <c r="G496" i="1"/>
  <c r="H496" i="1" s="1"/>
  <c r="I496" i="1" s="1"/>
  <c r="G497" i="1"/>
  <c r="H497" i="1" s="1"/>
  <c r="I497" i="1" s="1"/>
  <c r="G498" i="1"/>
  <c r="H498" i="1" s="1"/>
  <c r="I498" i="1" s="1"/>
  <c r="G499" i="1"/>
  <c r="H499" i="1" s="1"/>
  <c r="I499" i="1" s="1"/>
  <c r="G500" i="1"/>
  <c r="H500" i="1" s="1"/>
  <c r="I500" i="1" s="1"/>
  <c r="G501" i="1"/>
  <c r="H501" i="1" s="1"/>
  <c r="I501" i="1" s="1"/>
  <c r="G502" i="1"/>
  <c r="H502" i="1" s="1"/>
  <c r="I502" i="1" s="1"/>
  <c r="G503" i="1"/>
  <c r="H503" i="1" s="1"/>
  <c r="I503" i="1" s="1"/>
  <c r="G504" i="1"/>
  <c r="H504" i="1" s="1"/>
  <c r="I504" i="1" s="1"/>
  <c r="G505" i="1"/>
  <c r="H505" i="1" s="1"/>
  <c r="I505" i="1" s="1"/>
  <c r="G506" i="1"/>
  <c r="H506" i="1" s="1"/>
  <c r="I506" i="1" s="1"/>
  <c r="G507" i="1"/>
  <c r="H507" i="1" s="1"/>
  <c r="I507" i="1" s="1"/>
  <c r="G508" i="1"/>
  <c r="H508" i="1" s="1"/>
  <c r="I508" i="1" s="1"/>
  <c r="G509" i="1"/>
  <c r="H509" i="1" s="1"/>
  <c r="I509" i="1" s="1"/>
  <c r="G510" i="1"/>
  <c r="H510" i="1" s="1"/>
  <c r="I510" i="1" s="1"/>
  <c r="G511" i="1"/>
  <c r="H511" i="1" s="1"/>
  <c r="I511" i="1" s="1"/>
  <c r="G512" i="1"/>
  <c r="H512" i="1" s="1"/>
  <c r="I512" i="1" s="1"/>
  <c r="G513" i="1"/>
  <c r="H513" i="1" s="1"/>
  <c r="I513" i="1" s="1"/>
  <c r="G514" i="1"/>
  <c r="H514" i="1" s="1"/>
  <c r="I514" i="1" s="1"/>
  <c r="G515" i="1"/>
  <c r="H515" i="1" s="1"/>
  <c r="I515" i="1" s="1"/>
  <c r="G516" i="1"/>
  <c r="H516" i="1" s="1"/>
  <c r="I516" i="1" s="1"/>
  <c r="G517" i="1"/>
  <c r="H517" i="1" s="1"/>
  <c r="I517" i="1" s="1"/>
  <c r="G518" i="1"/>
  <c r="H518" i="1" s="1"/>
  <c r="I518" i="1" s="1"/>
  <c r="G519" i="1"/>
  <c r="H519" i="1" s="1"/>
  <c r="I519" i="1" s="1"/>
  <c r="G520" i="1"/>
  <c r="H520" i="1" s="1"/>
  <c r="I520" i="1" s="1"/>
  <c r="G521" i="1"/>
  <c r="H521" i="1" s="1"/>
  <c r="I521" i="1" s="1"/>
  <c r="G522" i="1"/>
  <c r="H522" i="1" s="1"/>
  <c r="I522" i="1" s="1"/>
  <c r="G523" i="1"/>
  <c r="H523" i="1" s="1"/>
  <c r="I523" i="1" s="1"/>
  <c r="G524" i="1"/>
  <c r="H524" i="1" s="1"/>
  <c r="I524" i="1" s="1"/>
  <c r="G525" i="1"/>
  <c r="H525" i="1" s="1"/>
  <c r="I525" i="1" s="1"/>
  <c r="G526" i="1"/>
  <c r="H526" i="1" s="1"/>
  <c r="I526" i="1" s="1"/>
  <c r="G527" i="1"/>
  <c r="H527" i="1" s="1"/>
  <c r="I527" i="1" s="1"/>
  <c r="G528" i="1"/>
  <c r="H528" i="1" s="1"/>
  <c r="I528" i="1" s="1"/>
  <c r="G529" i="1"/>
  <c r="H529" i="1" s="1"/>
  <c r="I529" i="1" s="1"/>
  <c r="G530" i="1"/>
  <c r="H530" i="1" s="1"/>
  <c r="I530" i="1" s="1"/>
  <c r="G531" i="1"/>
  <c r="H531" i="1" s="1"/>
  <c r="I531" i="1" s="1"/>
  <c r="G532" i="1"/>
  <c r="H532" i="1" s="1"/>
  <c r="I532" i="1" s="1"/>
  <c r="G533" i="1"/>
  <c r="H533" i="1" s="1"/>
  <c r="I533" i="1" s="1"/>
  <c r="G534" i="1"/>
  <c r="H534" i="1" s="1"/>
  <c r="I534" i="1" s="1"/>
  <c r="G535" i="1"/>
  <c r="H535" i="1" s="1"/>
  <c r="I535" i="1" s="1"/>
  <c r="G536" i="1"/>
  <c r="H536" i="1" s="1"/>
  <c r="I536" i="1" s="1"/>
  <c r="G537" i="1"/>
  <c r="H537" i="1" s="1"/>
  <c r="I537" i="1" s="1"/>
  <c r="G538" i="1"/>
  <c r="H538" i="1" s="1"/>
  <c r="I538" i="1" s="1"/>
  <c r="G539" i="1"/>
  <c r="H539" i="1" s="1"/>
  <c r="I539" i="1" s="1"/>
  <c r="G540" i="1"/>
  <c r="H540" i="1" s="1"/>
  <c r="I540" i="1" s="1"/>
  <c r="G541" i="1"/>
  <c r="H541" i="1" s="1"/>
  <c r="I541" i="1" s="1"/>
  <c r="G542" i="1"/>
  <c r="H542" i="1" s="1"/>
  <c r="I542" i="1" s="1"/>
  <c r="G543" i="1"/>
  <c r="H543" i="1" s="1"/>
  <c r="I543" i="1" s="1"/>
  <c r="G544" i="1"/>
  <c r="H544" i="1" s="1"/>
  <c r="I544" i="1" s="1"/>
  <c r="G545" i="1"/>
  <c r="H545" i="1" s="1"/>
  <c r="I545" i="1" s="1"/>
  <c r="G546" i="1"/>
  <c r="H546" i="1" s="1"/>
  <c r="I546" i="1" s="1"/>
  <c r="G547" i="1"/>
  <c r="H547" i="1" s="1"/>
  <c r="I547" i="1" s="1"/>
  <c r="G548" i="1"/>
  <c r="H548" i="1" s="1"/>
  <c r="I548" i="1" s="1"/>
  <c r="G549" i="1"/>
  <c r="H549" i="1" s="1"/>
  <c r="I549" i="1" s="1"/>
  <c r="G550" i="1"/>
  <c r="H550" i="1" s="1"/>
  <c r="I550" i="1" s="1"/>
  <c r="G551" i="1"/>
  <c r="H551" i="1" s="1"/>
  <c r="I551" i="1" s="1"/>
  <c r="G552" i="1"/>
  <c r="H552" i="1" s="1"/>
  <c r="I552" i="1" s="1"/>
  <c r="G553" i="1"/>
  <c r="H553" i="1" s="1"/>
  <c r="I553" i="1" s="1"/>
  <c r="G554" i="1"/>
  <c r="H554" i="1" s="1"/>
  <c r="I554" i="1" s="1"/>
  <c r="G555" i="1"/>
  <c r="H555" i="1" s="1"/>
  <c r="I555" i="1" s="1"/>
  <c r="G556" i="1"/>
  <c r="H556" i="1" s="1"/>
  <c r="I556" i="1" s="1"/>
  <c r="G557" i="1"/>
  <c r="H557" i="1" s="1"/>
  <c r="I557" i="1" s="1"/>
  <c r="G558" i="1"/>
  <c r="H558" i="1" s="1"/>
  <c r="I558" i="1" s="1"/>
  <c r="G559" i="1"/>
  <c r="H559" i="1" s="1"/>
  <c r="I559" i="1" s="1"/>
  <c r="G560" i="1"/>
  <c r="H560" i="1" s="1"/>
  <c r="I560" i="1" s="1"/>
  <c r="G561" i="1"/>
  <c r="H561" i="1" s="1"/>
  <c r="I561" i="1" s="1"/>
  <c r="G562" i="1"/>
  <c r="H562" i="1" s="1"/>
  <c r="I562" i="1" s="1"/>
  <c r="G563" i="1"/>
  <c r="H563" i="1" s="1"/>
  <c r="I563" i="1" s="1"/>
  <c r="G564" i="1"/>
  <c r="H564" i="1" s="1"/>
  <c r="I564" i="1" s="1"/>
  <c r="G565" i="1"/>
  <c r="H565" i="1" s="1"/>
  <c r="I565" i="1" s="1"/>
  <c r="G566" i="1"/>
  <c r="H566" i="1" s="1"/>
  <c r="I566" i="1" s="1"/>
  <c r="G567" i="1"/>
  <c r="H567" i="1" s="1"/>
  <c r="I567" i="1" s="1"/>
  <c r="G568" i="1"/>
  <c r="H568" i="1" s="1"/>
  <c r="I568" i="1" s="1"/>
  <c r="G569" i="1"/>
  <c r="H569" i="1" s="1"/>
  <c r="I569" i="1" s="1"/>
  <c r="G570" i="1"/>
  <c r="H570" i="1" s="1"/>
  <c r="I570" i="1" s="1"/>
  <c r="G571" i="1"/>
  <c r="H571" i="1" s="1"/>
  <c r="I571" i="1" s="1"/>
  <c r="G572" i="1"/>
  <c r="H572" i="1" s="1"/>
  <c r="I572" i="1" s="1"/>
  <c r="G573" i="1"/>
  <c r="H573" i="1" s="1"/>
  <c r="I573" i="1" s="1"/>
  <c r="G574" i="1"/>
  <c r="H574" i="1" s="1"/>
  <c r="I574" i="1" s="1"/>
  <c r="G575" i="1"/>
  <c r="H575" i="1" s="1"/>
  <c r="I575" i="1" s="1"/>
  <c r="G576" i="1"/>
  <c r="H576" i="1" s="1"/>
  <c r="I576" i="1" s="1"/>
  <c r="G577" i="1"/>
  <c r="H577" i="1" s="1"/>
  <c r="I577" i="1" s="1"/>
  <c r="G578" i="1"/>
  <c r="H578" i="1" s="1"/>
  <c r="I578" i="1" s="1"/>
  <c r="G579" i="1"/>
  <c r="H579" i="1" s="1"/>
  <c r="I579" i="1" s="1"/>
  <c r="G580" i="1"/>
  <c r="H580" i="1" s="1"/>
  <c r="I580" i="1" s="1"/>
  <c r="G581" i="1"/>
  <c r="H581" i="1" s="1"/>
  <c r="I581" i="1" s="1"/>
  <c r="G582" i="1"/>
  <c r="H582" i="1" s="1"/>
  <c r="I582" i="1" s="1"/>
  <c r="G583" i="1"/>
  <c r="H583" i="1" s="1"/>
  <c r="I583" i="1" s="1"/>
  <c r="G584" i="1"/>
  <c r="H584" i="1" s="1"/>
  <c r="I584" i="1" s="1"/>
  <c r="G585" i="1"/>
  <c r="H585" i="1" s="1"/>
  <c r="I585" i="1" s="1"/>
  <c r="G586" i="1"/>
  <c r="H586" i="1" s="1"/>
  <c r="I586" i="1" s="1"/>
  <c r="G587" i="1"/>
  <c r="H587" i="1" s="1"/>
  <c r="I587" i="1" s="1"/>
  <c r="G588" i="1"/>
  <c r="H588" i="1" s="1"/>
  <c r="I588" i="1" s="1"/>
  <c r="G589" i="1"/>
  <c r="H589" i="1" s="1"/>
  <c r="I589" i="1" s="1"/>
  <c r="G590" i="1"/>
  <c r="H590" i="1" s="1"/>
  <c r="I590" i="1" s="1"/>
  <c r="G591" i="1"/>
  <c r="H591" i="1" s="1"/>
  <c r="I591" i="1" s="1"/>
  <c r="G592" i="1"/>
  <c r="H592" i="1" s="1"/>
  <c r="I592" i="1" s="1"/>
  <c r="G593" i="1"/>
  <c r="H593" i="1" s="1"/>
  <c r="I593" i="1" s="1"/>
  <c r="G594" i="1"/>
  <c r="H594" i="1" s="1"/>
  <c r="I594" i="1" s="1"/>
  <c r="G595" i="1"/>
  <c r="H595" i="1" s="1"/>
  <c r="I595" i="1" s="1"/>
  <c r="G596" i="1"/>
  <c r="H596" i="1" s="1"/>
  <c r="I596" i="1" s="1"/>
  <c r="G597" i="1"/>
  <c r="H597" i="1" s="1"/>
  <c r="I597" i="1" s="1"/>
  <c r="G598" i="1"/>
  <c r="H598" i="1" s="1"/>
  <c r="I598" i="1" s="1"/>
  <c r="G599" i="1"/>
  <c r="H599" i="1" s="1"/>
  <c r="I599" i="1" s="1"/>
  <c r="G600" i="1"/>
  <c r="H600" i="1" s="1"/>
  <c r="I600" i="1" s="1"/>
  <c r="G601" i="1"/>
  <c r="H601" i="1" s="1"/>
  <c r="I601" i="1" s="1"/>
  <c r="G602" i="1"/>
  <c r="H602" i="1" s="1"/>
  <c r="I602" i="1" s="1"/>
  <c r="G603" i="1"/>
  <c r="H603" i="1" s="1"/>
  <c r="I603" i="1" s="1"/>
  <c r="G604" i="1"/>
  <c r="H604" i="1" s="1"/>
  <c r="I604" i="1" s="1"/>
  <c r="G605" i="1"/>
  <c r="H605" i="1" s="1"/>
  <c r="I605" i="1" s="1"/>
  <c r="G606" i="1"/>
  <c r="H606" i="1" s="1"/>
  <c r="I606" i="1" s="1"/>
  <c r="G607" i="1"/>
  <c r="H607" i="1" s="1"/>
  <c r="I607" i="1" s="1"/>
  <c r="G608" i="1"/>
  <c r="H608" i="1" s="1"/>
  <c r="I608" i="1" s="1"/>
  <c r="G609" i="1"/>
  <c r="H609" i="1" s="1"/>
  <c r="I609" i="1" s="1"/>
  <c r="G610" i="1"/>
  <c r="H610" i="1" s="1"/>
  <c r="I610" i="1" s="1"/>
  <c r="G611" i="1"/>
  <c r="H611" i="1" s="1"/>
  <c r="I611" i="1" s="1"/>
  <c r="G612" i="1"/>
  <c r="H612" i="1" s="1"/>
  <c r="I612" i="1" s="1"/>
  <c r="G613" i="1"/>
  <c r="H613" i="1" s="1"/>
  <c r="I613" i="1" s="1"/>
  <c r="G614" i="1"/>
  <c r="H614" i="1" s="1"/>
  <c r="I614" i="1" s="1"/>
  <c r="G615" i="1"/>
  <c r="H615" i="1" s="1"/>
  <c r="I615" i="1" s="1"/>
  <c r="G616" i="1"/>
  <c r="H616" i="1" s="1"/>
  <c r="I616" i="1" s="1"/>
  <c r="G617" i="1"/>
  <c r="H617" i="1" s="1"/>
  <c r="I617" i="1" s="1"/>
  <c r="G618" i="1"/>
  <c r="H618" i="1" s="1"/>
  <c r="I618" i="1" s="1"/>
  <c r="G619" i="1"/>
  <c r="H619" i="1" s="1"/>
  <c r="I619" i="1" s="1"/>
  <c r="G620" i="1"/>
  <c r="H620" i="1" s="1"/>
  <c r="I620" i="1" s="1"/>
  <c r="G621" i="1"/>
  <c r="H621" i="1" s="1"/>
  <c r="I621" i="1" s="1"/>
  <c r="G622" i="1"/>
  <c r="H622" i="1" s="1"/>
  <c r="I622" i="1" s="1"/>
  <c r="G623" i="1"/>
  <c r="H623" i="1" s="1"/>
  <c r="I623" i="1" s="1"/>
  <c r="G624" i="1"/>
  <c r="H624" i="1" s="1"/>
  <c r="I624" i="1" s="1"/>
  <c r="G625" i="1"/>
  <c r="H625" i="1" s="1"/>
  <c r="I625" i="1" s="1"/>
  <c r="G626" i="1"/>
  <c r="H626" i="1" s="1"/>
  <c r="I626" i="1" s="1"/>
  <c r="G627" i="1"/>
  <c r="H627" i="1" s="1"/>
  <c r="I627" i="1" s="1"/>
  <c r="G628" i="1"/>
  <c r="H628" i="1" s="1"/>
  <c r="I628" i="1" s="1"/>
  <c r="G629" i="1"/>
  <c r="H629" i="1" s="1"/>
  <c r="I629" i="1" s="1"/>
  <c r="G630" i="1"/>
  <c r="H630" i="1" s="1"/>
  <c r="I630" i="1" s="1"/>
  <c r="G631" i="1"/>
  <c r="H631" i="1" s="1"/>
  <c r="I631" i="1" s="1"/>
  <c r="G632" i="1"/>
  <c r="H632" i="1" s="1"/>
  <c r="I632" i="1" s="1"/>
  <c r="G633" i="1"/>
  <c r="H633" i="1" s="1"/>
  <c r="I633" i="1" s="1"/>
  <c r="G634" i="1"/>
  <c r="H634" i="1" s="1"/>
  <c r="I634" i="1" s="1"/>
  <c r="G635" i="1"/>
  <c r="H635" i="1" s="1"/>
  <c r="I635" i="1" s="1"/>
  <c r="G636" i="1"/>
  <c r="H636" i="1" s="1"/>
  <c r="I636" i="1" s="1"/>
  <c r="G637" i="1"/>
  <c r="H637" i="1" s="1"/>
  <c r="I637" i="1" s="1"/>
  <c r="G638" i="1"/>
  <c r="H638" i="1" s="1"/>
  <c r="I638" i="1" s="1"/>
  <c r="G639" i="1"/>
  <c r="H639" i="1" s="1"/>
  <c r="I639" i="1" s="1"/>
  <c r="G640" i="1"/>
  <c r="H640" i="1" s="1"/>
  <c r="I640" i="1" s="1"/>
  <c r="G641" i="1"/>
  <c r="H641" i="1" s="1"/>
  <c r="I641" i="1" s="1"/>
  <c r="G642" i="1"/>
  <c r="H642" i="1" s="1"/>
  <c r="I642" i="1" s="1"/>
  <c r="G643" i="1"/>
  <c r="H643" i="1" s="1"/>
  <c r="I643" i="1" s="1"/>
  <c r="G644" i="1"/>
  <c r="H644" i="1" s="1"/>
  <c r="I644" i="1" s="1"/>
  <c r="G645" i="1"/>
  <c r="H645" i="1" s="1"/>
  <c r="I645" i="1" s="1"/>
  <c r="G646" i="1"/>
  <c r="H646" i="1" s="1"/>
  <c r="I646" i="1" s="1"/>
  <c r="G647" i="1"/>
  <c r="H647" i="1" s="1"/>
  <c r="I647" i="1" s="1"/>
  <c r="G648" i="1"/>
  <c r="H648" i="1" s="1"/>
  <c r="I648" i="1" s="1"/>
  <c r="G649" i="1"/>
  <c r="H649" i="1" s="1"/>
  <c r="I649" i="1" s="1"/>
  <c r="G650" i="1"/>
  <c r="H650" i="1" s="1"/>
  <c r="I650" i="1" s="1"/>
  <c r="G651" i="1"/>
  <c r="H651" i="1" s="1"/>
  <c r="I651" i="1" s="1"/>
  <c r="G652" i="1"/>
  <c r="H652" i="1" s="1"/>
  <c r="I652" i="1" s="1"/>
  <c r="G653" i="1"/>
  <c r="H653" i="1" s="1"/>
  <c r="I653" i="1" s="1"/>
  <c r="G654" i="1"/>
  <c r="H654" i="1" s="1"/>
  <c r="I654" i="1" s="1"/>
  <c r="G655" i="1"/>
  <c r="H655" i="1" s="1"/>
  <c r="I655" i="1" s="1"/>
  <c r="G656" i="1"/>
  <c r="H656" i="1" s="1"/>
  <c r="I656" i="1" s="1"/>
  <c r="G657" i="1"/>
  <c r="H657" i="1" s="1"/>
  <c r="I657" i="1" s="1"/>
  <c r="G658" i="1"/>
  <c r="H658" i="1" s="1"/>
  <c r="I658" i="1" s="1"/>
  <c r="G659" i="1"/>
  <c r="H659" i="1" s="1"/>
  <c r="I659" i="1" s="1"/>
  <c r="G660" i="1"/>
  <c r="H660" i="1" s="1"/>
  <c r="I660" i="1" s="1"/>
  <c r="G661" i="1"/>
  <c r="H661" i="1" s="1"/>
  <c r="I661" i="1" s="1"/>
  <c r="G662" i="1"/>
  <c r="H662" i="1" s="1"/>
  <c r="I662" i="1" s="1"/>
  <c r="G663" i="1"/>
  <c r="H663" i="1" s="1"/>
  <c r="I663" i="1" s="1"/>
  <c r="G664" i="1"/>
  <c r="H664" i="1" s="1"/>
  <c r="I664" i="1" s="1"/>
  <c r="G665" i="1"/>
  <c r="H665" i="1" s="1"/>
  <c r="I665" i="1" s="1"/>
  <c r="G666" i="1"/>
  <c r="H666" i="1" s="1"/>
  <c r="I666" i="1" s="1"/>
  <c r="G667" i="1"/>
  <c r="H667" i="1" s="1"/>
  <c r="I667" i="1" s="1"/>
  <c r="G668" i="1"/>
  <c r="H668" i="1" s="1"/>
  <c r="I668" i="1" s="1"/>
  <c r="G669" i="1"/>
  <c r="H669" i="1" s="1"/>
  <c r="I669" i="1" s="1"/>
  <c r="G670" i="1"/>
  <c r="H670" i="1" s="1"/>
  <c r="I670" i="1" s="1"/>
  <c r="G671" i="1"/>
  <c r="H671" i="1" s="1"/>
  <c r="I671" i="1" s="1"/>
  <c r="G672" i="1"/>
  <c r="H672" i="1" s="1"/>
  <c r="I672" i="1" s="1"/>
  <c r="G673" i="1"/>
  <c r="H673" i="1" s="1"/>
  <c r="I673" i="1" s="1"/>
  <c r="G674" i="1"/>
  <c r="H674" i="1" s="1"/>
  <c r="I674" i="1" s="1"/>
  <c r="G675" i="1"/>
  <c r="H675" i="1" s="1"/>
  <c r="I675" i="1" s="1"/>
  <c r="G676" i="1"/>
  <c r="H676" i="1" s="1"/>
  <c r="I676" i="1" s="1"/>
  <c r="G677" i="1"/>
  <c r="H677" i="1" s="1"/>
  <c r="I677" i="1" s="1"/>
  <c r="G678" i="1"/>
  <c r="H678" i="1" s="1"/>
  <c r="I678" i="1" s="1"/>
  <c r="G679" i="1"/>
  <c r="H679" i="1" s="1"/>
  <c r="I679" i="1" s="1"/>
  <c r="G680" i="1"/>
  <c r="H680" i="1" s="1"/>
  <c r="I680" i="1" s="1"/>
  <c r="G681" i="1"/>
  <c r="H681" i="1" s="1"/>
  <c r="I681" i="1" s="1"/>
  <c r="G682" i="1"/>
  <c r="H682" i="1" s="1"/>
  <c r="I682" i="1" s="1"/>
  <c r="G683" i="1"/>
  <c r="H683" i="1" s="1"/>
  <c r="I683" i="1" s="1"/>
  <c r="G684" i="1"/>
  <c r="H684" i="1" s="1"/>
  <c r="I684" i="1" s="1"/>
  <c r="G685" i="1"/>
  <c r="H685" i="1" s="1"/>
  <c r="I685" i="1" s="1"/>
  <c r="G686" i="1"/>
  <c r="H686" i="1" s="1"/>
  <c r="I686" i="1" s="1"/>
  <c r="G687" i="1"/>
  <c r="H687" i="1" s="1"/>
  <c r="I687" i="1" s="1"/>
  <c r="G688" i="1"/>
  <c r="H688" i="1" s="1"/>
  <c r="I688" i="1" s="1"/>
  <c r="G689" i="1"/>
  <c r="H689" i="1" s="1"/>
  <c r="I689" i="1" s="1"/>
  <c r="G690" i="1"/>
  <c r="H690" i="1" s="1"/>
  <c r="I690" i="1" s="1"/>
  <c r="G691" i="1"/>
  <c r="H691" i="1" s="1"/>
  <c r="I691" i="1" s="1"/>
  <c r="G692" i="1"/>
  <c r="H692" i="1" s="1"/>
  <c r="I692" i="1" s="1"/>
  <c r="G693" i="1"/>
  <c r="H693" i="1" s="1"/>
  <c r="I693" i="1" s="1"/>
  <c r="G694" i="1"/>
  <c r="H694" i="1" s="1"/>
  <c r="I694" i="1" s="1"/>
  <c r="G695" i="1"/>
  <c r="H695" i="1" s="1"/>
  <c r="I695" i="1" s="1"/>
  <c r="G696" i="1"/>
  <c r="H696" i="1" s="1"/>
  <c r="I696" i="1" s="1"/>
  <c r="G697" i="1"/>
  <c r="H697" i="1" s="1"/>
  <c r="I697" i="1" s="1"/>
  <c r="G698" i="1"/>
  <c r="H698" i="1" s="1"/>
  <c r="I698" i="1" s="1"/>
  <c r="G699" i="1"/>
  <c r="H699" i="1" s="1"/>
  <c r="I699" i="1" s="1"/>
  <c r="G700" i="1"/>
  <c r="H700" i="1" s="1"/>
  <c r="I700" i="1" s="1"/>
  <c r="G701" i="1"/>
  <c r="H701" i="1" s="1"/>
  <c r="I701" i="1" s="1"/>
  <c r="G702" i="1"/>
  <c r="H702" i="1" s="1"/>
  <c r="I702" i="1" s="1"/>
  <c r="G703" i="1"/>
  <c r="H703" i="1" s="1"/>
  <c r="I703" i="1" s="1"/>
  <c r="G704" i="1"/>
  <c r="H704" i="1" s="1"/>
  <c r="I704" i="1" s="1"/>
  <c r="G705" i="1"/>
  <c r="H705" i="1" s="1"/>
  <c r="I705" i="1" s="1"/>
  <c r="G706" i="1"/>
  <c r="H706" i="1" s="1"/>
  <c r="I706" i="1" s="1"/>
  <c r="G707" i="1"/>
  <c r="H707" i="1" s="1"/>
  <c r="I707" i="1" s="1"/>
  <c r="G708" i="1"/>
  <c r="H708" i="1" s="1"/>
  <c r="I708" i="1" s="1"/>
  <c r="G709" i="1"/>
  <c r="H709" i="1" s="1"/>
  <c r="I709" i="1" s="1"/>
  <c r="G710" i="1"/>
  <c r="H710" i="1" s="1"/>
  <c r="I710" i="1" s="1"/>
  <c r="G711" i="1"/>
  <c r="H711" i="1" s="1"/>
  <c r="I711" i="1" s="1"/>
  <c r="G712" i="1"/>
  <c r="H712" i="1" s="1"/>
  <c r="I712" i="1" s="1"/>
  <c r="G713" i="1"/>
  <c r="H713" i="1" s="1"/>
  <c r="I713" i="1" s="1"/>
  <c r="G714" i="1"/>
  <c r="H714" i="1" s="1"/>
  <c r="I714" i="1" s="1"/>
  <c r="G715" i="1"/>
  <c r="H715" i="1" s="1"/>
  <c r="I715" i="1" s="1"/>
  <c r="G716" i="1"/>
  <c r="H716" i="1" s="1"/>
  <c r="I716" i="1" s="1"/>
  <c r="G717" i="1"/>
  <c r="H717" i="1" s="1"/>
  <c r="I717" i="1" s="1"/>
  <c r="G718" i="1"/>
  <c r="H718" i="1" s="1"/>
  <c r="I718" i="1" s="1"/>
  <c r="G719" i="1"/>
  <c r="H719" i="1" s="1"/>
  <c r="I719" i="1" s="1"/>
  <c r="G720" i="1"/>
  <c r="H720" i="1" s="1"/>
  <c r="I720" i="1" s="1"/>
  <c r="G721" i="1"/>
  <c r="H721" i="1" s="1"/>
  <c r="I721" i="1" s="1"/>
  <c r="G722" i="1"/>
  <c r="H722" i="1" s="1"/>
  <c r="I722" i="1" s="1"/>
  <c r="G723" i="1"/>
  <c r="H723" i="1" s="1"/>
  <c r="I723" i="1" s="1"/>
  <c r="G724" i="1"/>
  <c r="H724" i="1" s="1"/>
  <c r="I724" i="1" s="1"/>
  <c r="G725" i="1"/>
  <c r="H725" i="1" s="1"/>
  <c r="I725" i="1" s="1"/>
  <c r="G726" i="1"/>
  <c r="H726" i="1" s="1"/>
  <c r="I726" i="1" s="1"/>
  <c r="G727" i="1"/>
  <c r="H727" i="1" s="1"/>
  <c r="I727" i="1" s="1"/>
  <c r="G728" i="1"/>
  <c r="H728" i="1" s="1"/>
  <c r="I728" i="1" s="1"/>
  <c r="G729" i="1"/>
  <c r="H729" i="1" s="1"/>
  <c r="I729" i="1" s="1"/>
  <c r="G730" i="1"/>
  <c r="H730" i="1" s="1"/>
  <c r="I730" i="1" s="1"/>
  <c r="G731" i="1"/>
  <c r="H731" i="1" s="1"/>
  <c r="I731" i="1" s="1"/>
  <c r="G732" i="1"/>
  <c r="H732" i="1" s="1"/>
  <c r="I732" i="1" s="1"/>
  <c r="G733" i="1"/>
  <c r="H733" i="1" s="1"/>
  <c r="I733" i="1" s="1"/>
  <c r="G734" i="1"/>
  <c r="H734" i="1" s="1"/>
  <c r="I734" i="1" s="1"/>
  <c r="G735" i="1"/>
  <c r="H735" i="1" s="1"/>
  <c r="I735" i="1" s="1"/>
  <c r="G736" i="1"/>
  <c r="H736" i="1" s="1"/>
  <c r="I736" i="1" s="1"/>
  <c r="G737" i="1"/>
  <c r="H737" i="1" s="1"/>
  <c r="I737" i="1" s="1"/>
  <c r="G738" i="1"/>
  <c r="H738" i="1" s="1"/>
  <c r="I738" i="1" s="1"/>
  <c r="G739" i="1"/>
  <c r="H739" i="1" s="1"/>
  <c r="I739" i="1" s="1"/>
  <c r="G740" i="1"/>
  <c r="H740" i="1" s="1"/>
  <c r="I740" i="1" s="1"/>
  <c r="G741" i="1"/>
  <c r="H741" i="1" s="1"/>
  <c r="I741" i="1" s="1"/>
  <c r="G742" i="1"/>
  <c r="H742" i="1" s="1"/>
  <c r="I742" i="1" s="1"/>
  <c r="G743" i="1"/>
  <c r="H743" i="1" s="1"/>
  <c r="I743" i="1" s="1"/>
  <c r="G744" i="1"/>
  <c r="H744" i="1" s="1"/>
  <c r="I744" i="1" s="1"/>
  <c r="G745" i="1"/>
  <c r="H745" i="1" s="1"/>
  <c r="I745" i="1" s="1"/>
  <c r="G746" i="1"/>
  <c r="H746" i="1" s="1"/>
  <c r="I746" i="1" s="1"/>
  <c r="G747" i="1"/>
  <c r="H747" i="1" s="1"/>
  <c r="I747" i="1" s="1"/>
  <c r="G748" i="1"/>
  <c r="H748" i="1" s="1"/>
  <c r="I748" i="1" s="1"/>
  <c r="G749" i="1"/>
  <c r="H749" i="1" s="1"/>
  <c r="I749" i="1" s="1"/>
  <c r="G750" i="1"/>
  <c r="H750" i="1" s="1"/>
  <c r="I750" i="1" s="1"/>
  <c r="G751" i="1"/>
  <c r="H751" i="1" s="1"/>
  <c r="I751" i="1" s="1"/>
  <c r="G752" i="1"/>
  <c r="H752" i="1" s="1"/>
  <c r="I752" i="1" s="1"/>
  <c r="G753" i="1"/>
  <c r="H753" i="1" s="1"/>
  <c r="I753" i="1" s="1"/>
  <c r="G754" i="1"/>
  <c r="H754" i="1" s="1"/>
  <c r="I754" i="1" s="1"/>
  <c r="G755" i="1"/>
  <c r="H755" i="1" s="1"/>
  <c r="I755" i="1" s="1"/>
  <c r="G756" i="1"/>
  <c r="H756" i="1" s="1"/>
  <c r="I756" i="1" s="1"/>
  <c r="G757" i="1"/>
  <c r="H757" i="1" s="1"/>
  <c r="I757" i="1" s="1"/>
  <c r="G758" i="1"/>
  <c r="H758" i="1" s="1"/>
  <c r="I758" i="1" s="1"/>
  <c r="G759" i="1"/>
  <c r="H759" i="1" s="1"/>
  <c r="I759" i="1" s="1"/>
  <c r="G760" i="1"/>
  <c r="H760" i="1" s="1"/>
  <c r="I760" i="1" s="1"/>
  <c r="G761" i="1"/>
  <c r="H761" i="1" s="1"/>
  <c r="I761" i="1" s="1"/>
  <c r="G762" i="1"/>
  <c r="H762" i="1" s="1"/>
  <c r="I762" i="1" s="1"/>
  <c r="G763" i="1"/>
  <c r="H763" i="1" s="1"/>
  <c r="I763" i="1" s="1"/>
  <c r="G764" i="1"/>
  <c r="H764" i="1" s="1"/>
  <c r="I764" i="1" s="1"/>
  <c r="G765" i="1"/>
  <c r="H765" i="1" s="1"/>
  <c r="I765" i="1" s="1"/>
  <c r="G766" i="1"/>
  <c r="H766" i="1" s="1"/>
  <c r="I766" i="1" s="1"/>
  <c r="G767" i="1"/>
  <c r="H767" i="1" s="1"/>
  <c r="I767" i="1" s="1"/>
  <c r="G768" i="1"/>
  <c r="H768" i="1" s="1"/>
  <c r="I768" i="1" s="1"/>
  <c r="G769" i="1"/>
  <c r="H769" i="1" s="1"/>
  <c r="I769" i="1" s="1"/>
  <c r="G770" i="1"/>
  <c r="H770" i="1" s="1"/>
  <c r="I770" i="1" s="1"/>
  <c r="G771" i="1"/>
  <c r="H771" i="1" s="1"/>
  <c r="I771" i="1" s="1"/>
  <c r="G772" i="1"/>
  <c r="H772" i="1" s="1"/>
  <c r="I772" i="1" s="1"/>
  <c r="G773" i="1"/>
  <c r="H773" i="1" s="1"/>
  <c r="I773" i="1" s="1"/>
  <c r="G774" i="1"/>
  <c r="H774" i="1" s="1"/>
  <c r="I774" i="1" s="1"/>
  <c r="G775" i="1"/>
  <c r="H775" i="1" s="1"/>
  <c r="I775" i="1" s="1"/>
  <c r="G776" i="1"/>
  <c r="H776" i="1" s="1"/>
  <c r="I776" i="1" s="1"/>
  <c r="G777" i="1"/>
  <c r="H777" i="1" s="1"/>
  <c r="I777" i="1" s="1"/>
  <c r="G778" i="1"/>
  <c r="H778" i="1" s="1"/>
  <c r="I778" i="1" s="1"/>
  <c r="G779" i="1"/>
  <c r="H779" i="1" s="1"/>
  <c r="I779" i="1" s="1"/>
  <c r="G780" i="1"/>
  <c r="H780" i="1" s="1"/>
  <c r="I780" i="1" s="1"/>
  <c r="G781" i="1"/>
  <c r="H781" i="1" s="1"/>
  <c r="I781" i="1" s="1"/>
  <c r="G782" i="1"/>
  <c r="H782" i="1" s="1"/>
  <c r="I782" i="1" s="1"/>
  <c r="G783" i="1"/>
  <c r="H783" i="1" s="1"/>
  <c r="I783" i="1" s="1"/>
  <c r="G784" i="1"/>
  <c r="H784" i="1" s="1"/>
  <c r="I784" i="1" s="1"/>
  <c r="G785" i="1"/>
  <c r="H785" i="1" s="1"/>
  <c r="I785" i="1" s="1"/>
  <c r="G786" i="1"/>
  <c r="H786" i="1" s="1"/>
  <c r="I786" i="1" s="1"/>
  <c r="G787" i="1"/>
  <c r="H787" i="1" s="1"/>
  <c r="I787" i="1" s="1"/>
  <c r="G788" i="1"/>
  <c r="H788" i="1" s="1"/>
  <c r="I788" i="1" s="1"/>
  <c r="G789" i="1"/>
  <c r="H789" i="1" s="1"/>
  <c r="I789" i="1" s="1"/>
  <c r="G790" i="1"/>
  <c r="H790" i="1" s="1"/>
  <c r="I790" i="1" s="1"/>
  <c r="G791" i="1"/>
  <c r="H791" i="1" s="1"/>
  <c r="I791" i="1" s="1"/>
  <c r="G792" i="1"/>
  <c r="H792" i="1" s="1"/>
  <c r="I792" i="1" s="1"/>
  <c r="G793" i="1"/>
  <c r="H793" i="1" s="1"/>
  <c r="I793" i="1" s="1"/>
  <c r="G794" i="1"/>
  <c r="H794" i="1" s="1"/>
  <c r="I794" i="1" s="1"/>
  <c r="G795" i="1"/>
  <c r="H795" i="1" s="1"/>
  <c r="I795" i="1" s="1"/>
  <c r="G796" i="1"/>
  <c r="H796" i="1" s="1"/>
  <c r="I796" i="1" s="1"/>
  <c r="G797" i="1"/>
  <c r="H797" i="1" s="1"/>
  <c r="I797" i="1" s="1"/>
  <c r="G798" i="1"/>
  <c r="H798" i="1" s="1"/>
  <c r="I798" i="1" s="1"/>
  <c r="G799" i="1"/>
  <c r="H799" i="1" s="1"/>
  <c r="I799" i="1" s="1"/>
  <c r="G800" i="1"/>
  <c r="H800" i="1" s="1"/>
  <c r="I800" i="1" s="1"/>
  <c r="G801" i="1"/>
  <c r="H801" i="1" s="1"/>
  <c r="I801" i="1" s="1"/>
  <c r="G802" i="1"/>
  <c r="H802" i="1" s="1"/>
  <c r="I802" i="1" s="1"/>
  <c r="G803" i="1"/>
  <c r="H803" i="1" s="1"/>
  <c r="I803" i="1" s="1"/>
  <c r="G804" i="1"/>
  <c r="H804" i="1" s="1"/>
  <c r="I804" i="1" s="1"/>
  <c r="G805" i="1"/>
  <c r="H805" i="1" s="1"/>
  <c r="I805" i="1" s="1"/>
  <c r="G806" i="1"/>
  <c r="H806" i="1" s="1"/>
  <c r="I806" i="1" s="1"/>
  <c r="G807" i="1"/>
  <c r="H807" i="1" s="1"/>
  <c r="I807" i="1" s="1"/>
  <c r="G808" i="1"/>
  <c r="H808" i="1" s="1"/>
  <c r="I808" i="1" s="1"/>
  <c r="G809" i="1"/>
  <c r="H809" i="1" s="1"/>
  <c r="I809" i="1" s="1"/>
  <c r="G810" i="1"/>
  <c r="H810" i="1" s="1"/>
  <c r="I810" i="1" s="1"/>
  <c r="G811" i="1"/>
  <c r="H811" i="1" s="1"/>
  <c r="I811" i="1" s="1"/>
  <c r="G812" i="1"/>
  <c r="H812" i="1" s="1"/>
  <c r="I812" i="1" s="1"/>
  <c r="G813" i="1"/>
  <c r="H813" i="1" s="1"/>
  <c r="I813" i="1" s="1"/>
  <c r="G814" i="1"/>
  <c r="H814" i="1" s="1"/>
  <c r="I814" i="1" s="1"/>
  <c r="G815" i="1"/>
  <c r="H815" i="1" s="1"/>
  <c r="I815" i="1" s="1"/>
  <c r="G816" i="1"/>
  <c r="H816" i="1" s="1"/>
  <c r="I816" i="1" s="1"/>
  <c r="G817" i="1"/>
  <c r="H817" i="1" s="1"/>
  <c r="I817" i="1" s="1"/>
  <c r="G818" i="1"/>
  <c r="H818" i="1" s="1"/>
  <c r="I818" i="1" s="1"/>
  <c r="G819" i="1"/>
  <c r="H819" i="1" s="1"/>
  <c r="I819" i="1" s="1"/>
  <c r="G820" i="1"/>
  <c r="H820" i="1" s="1"/>
  <c r="I820" i="1" s="1"/>
  <c r="G821" i="1"/>
  <c r="H821" i="1" s="1"/>
  <c r="I821" i="1" s="1"/>
  <c r="G822" i="1"/>
  <c r="H822" i="1" s="1"/>
  <c r="I822" i="1" s="1"/>
  <c r="G823" i="1"/>
  <c r="H823" i="1" s="1"/>
  <c r="I823" i="1" s="1"/>
  <c r="G824" i="1"/>
  <c r="H824" i="1" s="1"/>
  <c r="I824" i="1" s="1"/>
  <c r="G825" i="1"/>
  <c r="H825" i="1" s="1"/>
  <c r="I825" i="1" s="1"/>
  <c r="G826" i="1"/>
  <c r="H826" i="1" s="1"/>
  <c r="I826" i="1" s="1"/>
  <c r="G827" i="1"/>
  <c r="H827" i="1" s="1"/>
  <c r="I827" i="1" s="1"/>
  <c r="G828" i="1"/>
  <c r="H828" i="1" s="1"/>
  <c r="I828" i="1" s="1"/>
  <c r="G829" i="1"/>
  <c r="H829" i="1" s="1"/>
  <c r="I829" i="1" s="1"/>
  <c r="G830" i="1"/>
  <c r="H830" i="1" s="1"/>
  <c r="I830" i="1" s="1"/>
  <c r="G831" i="1"/>
  <c r="H831" i="1" s="1"/>
  <c r="I831" i="1" s="1"/>
  <c r="G832" i="1"/>
  <c r="H832" i="1" s="1"/>
  <c r="I832" i="1" s="1"/>
  <c r="G833" i="1"/>
  <c r="H833" i="1" s="1"/>
  <c r="I833" i="1" s="1"/>
  <c r="G834" i="1"/>
  <c r="H834" i="1" s="1"/>
  <c r="I834" i="1" s="1"/>
  <c r="G835" i="1"/>
  <c r="H835" i="1" s="1"/>
  <c r="I835" i="1" s="1"/>
  <c r="G836" i="1"/>
  <c r="H836" i="1" s="1"/>
  <c r="I836" i="1" s="1"/>
  <c r="G837" i="1"/>
  <c r="H837" i="1" s="1"/>
  <c r="I837" i="1" s="1"/>
  <c r="G838" i="1"/>
  <c r="H838" i="1" s="1"/>
  <c r="I838" i="1" s="1"/>
  <c r="G839" i="1"/>
  <c r="H839" i="1" s="1"/>
  <c r="I839" i="1" s="1"/>
  <c r="G840" i="1"/>
  <c r="H840" i="1" s="1"/>
  <c r="I840" i="1" s="1"/>
  <c r="G841" i="1"/>
  <c r="H841" i="1" s="1"/>
  <c r="I841" i="1" s="1"/>
  <c r="G842" i="1"/>
  <c r="H842" i="1" s="1"/>
  <c r="I842" i="1" s="1"/>
  <c r="G843" i="1"/>
  <c r="H843" i="1" s="1"/>
  <c r="I843" i="1" s="1"/>
  <c r="G844" i="1"/>
  <c r="H844" i="1" s="1"/>
  <c r="I844" i="1" s="1"/>
  <c r="G845" i="1"/>
  <c r="H845" i="1" s="1"/>
  <c r="I845" i="1" s="1"/>
  <c r="G846" i="1"/>
  <c r="H846" i="1" s="1"/>
  <c r="I846" i="1" s="1"/>
  <c r="G847" i="1"/>
  <c r="H847" i="1" s="1"/>
  <c r="I847" i="1" s="1"/>
  <c r="G848" i="1"/>
  <c r="H848" i="1" s="1"/>
  <c r="I848" i="1" s="1"/>
  <c r="G849" i="1"/>
  <c r="H849" i="1" s="1"/>
  <c r="I849" i="1" s="1"/>
  <c r="G850" i="1"/>
  <c r="H850" i="1" s="1"/>
  <c r="I850" i="1" s="1"/>
  <c r="G851" i="1"/>
  <c r="H851" i="1" s="1"/>
  <c r="I851" i="1" s="1"/>
  <c r="G852" i="1"/>
  <c r="H852" i="1" s="1"/>
  <c r="I852" i="1" s="1"/>
  <c r="G853" i="1"/>
  <c r="H853" i="1" s="1"/>
  <c r="I853" i="1" s="1"/>
  <c r="G854" i="1"/>
  <c r="H854" i="1" s="1"/>
  <c r="I854" i="1" s="1"/>
  <c r="G855" i="1"/>
  <c r="H855" i="1" s="1"/>
  <c r="I855" i="1" s="1"/>
  <c r="G856" i="1"/>
  <c r="H856" i="1" s="1"/>
  <c r="I856" i="1" s="1"/>
  <c r="G857" i="1"/>
  <c r="H857" i="1" s="1"/>
  <c r="I857" i="1" s="1"/>
  <c r="G858" i="1"/>
  <c r="H858" i="1" s="1"/>
  <c r="I858" i="1" s="1"/>
  <c r="G859" i="1"/>
  <c r="H859" i="1" s="1"/>
  <c r="I859" i="1" s="1"/>
  <c r="G860" i="1"/>
  <c r="H860" i="1" s="1"/>
  <c r="I860" i="1" s="1"/>
  <c r="G861" i="1"/>
  <c r="H861" i="1" s="1"/>
  <c r="I861" i="1" s="1"/>
  <c r="G862" i="1"/>
  <c r="H862" i="1" s="1"/>
  <c r="I862" i="1" s="1"/>
  <c r="G863" i="1"/>
  <c r="H863" i="1" s="1"/>
  <c r="I863" i="1" s="1"/>
  <c r="G864" i="1"/>
  <c r="H864" i="1" s="1"/>
  <c r="I864" i="1" s="1"/>
  <c r="G865" i="1"/>
  <c r="H865" i="1" s="1"/>
  <c r="I865" i="1" s="1"/>
  <c r="G866" i="1"/>
  <c r="H866" i="1" s="1"/>
  <c r="I866" i="1" s="1"/>
  <c r="G867" i="1"/>
  <c r="H867" i="1" s="1"/>
  <c r="I867" i="1" s="1"/>
  <c r="G868" i="1"/>
  <c r="H868" i="1" s="1"/>
  <c r="I868" i="1" s="1"/>
  <c r="G869" i="1"/>
  <c r="H869" i="1" s="1"/>
  <c r="I869" i="1" s="1"/>
  <c r="G870" i="1"/>
  <c r="H870" i="1" s="1"/>
  <c r="I870" i="1" s="1"/>
  <c r="G871" i="1"/>
  <c r="H871" i="1" s="1"/>
  <c r="I871" i="1" s="1"/>
  <c r="G872" i="1"/>
  <c r="H872" i="1" s="1"/>
  <c r="I872" i="1" s="1"/>
  <c r="G873" i="1"/>
  <c r="H873" i="1" s="1"/>
  <c r="I873" i="1" s="1"/>
  <c r="G874" i="1"/>
  <c r="H874" i="1" s="1"/>
  <c r="I874" i="1" s="1"/>
  <c r="G875" i="1"/>
  <c r="H875" i="1" s="1"/>
  <c r="I875" i="1" s="1"/>
  <c r="G876" i="1"/>
  <c r="H876" i="1" s="1"/>
  <c r="I876" i="1" s="1"/>
  <c r="G877" i="1"/>
  <c r="H877" i="1" s="1"/>
  <c r="I877" i="1" s="1"/>
  <c r="G878" i="1"/>
  <c r="H878" i="1" s="1"/>
  <c r="I878" i="1" s="1"/>
  <c r="G879" i="1"/>
  <c r="H879" i="1" s="1"/>
  <c r="I879" i="1" s="1"/>
  <c r="G880" i="1"/>
  <c r="H880" i="1" s="1"/>
  <c r="I880" i="1" s="1"/>
  <c r="G881" i="1"/>
  <c r="H881" i="1" s="1"/>
  <c r="I881" i="1" s="1"/>
  <c r="G882" i="1"/>
  <c r="H882" i="1" s="1"/>
  <c r="I882" i="1" s="1"/>
  <c r="G883" i="1"/>
  <c r="H883" i="1" s="1"/>
  <c r="I883" i="1" s="1"/>
  <c r="G884" i="1"/>
  <c r="H884" i="1" s="1"/>
  <c r="I884" i="1" s="1"/>
  <c r="G885" i="1"/>
  <c r="H885" i="1" s="1"/>
  <c r="I885" i="1" s="1"/>
  <c r="G886" i="1"/>
  <c r="H886" i="1" s="1"/>
  <c r="I886" i="1" s="1"/>
  <c r="G887" i="1"/>
  <c r="H887" i="1" s="1"/>
  <c r="I887" i="1" s="1"/>
  <c r="G888" i="1"/>
  <c r="H888" i="1" s="1"/>
  <c r="I888" i="1" s="1"/>
  <c r="G889" i="1"/>
  <c r="H889" i="1" s="1"/>
  <c r="I889" i="1" s="1"/>
  <c r="G890" i="1"/>
  <c r="H890" i="1" s="1"/>
  <c r="I890" i="1" s="1"/>
  <c r="G891" i="1"/>
  <c r="H891" i="1" s="1"/>
  <c r="I891" i="1" s="1"/>
  <c r="G892" i="1"/>
  <c r="H892" i="1" s="1"/>
  <c r="I892" i="1" s="1"/>
  <c r="G893" i="1"/>
  <c r="H893" i="1" s="1"/>
  <c r="I893" i="1" s="1"/>
  <c r="G894" i="1"/>
  <c r="H894" i="1" s="1"/>
  <c r="I894" i="1" s="1"/>
  <c r="G895" i="1"/>
  <c r="H895" i="1" s="1"/>
  <c r="I895" i="1" s="1"/>
  <c r="G896" i="1"/>
  <c r="H896" i="1" s="1"/>
  <c r="I896" i="1" s="1"/>
  <c r="G897" i="1"/>
  <c r="H897" i="1" s="1"/>
  <c r="I897" i="1" s="1"/>
  <c r="G898" i="1"/>
  <c r="H898" i="1" s="1"/>
  <c r="I898" i="1" s="1"/>
  <c r="G899" i="1"/>
  <c r="H899" i="1" s="1"/>
  <c r="I899" i="1" s="1"/>
  <c r="G900" i="1"/>
  <c r="H900" i="1" s="1"/>
  <c r="I900" i="1" s="1"/>
  <c r="G901" i="1"/>
  <c r="H901" i="1" s="1"/>
  <c r="I901" i="1" s="1"/>
  <c r="G902" i="1"/>
  <c r="H902" i="1" s="1"/>
  <c r="I902" i="1" s="1"/>
  <c r="G903" i="1"/>
  <c r="H903" i="1" s="1"/>
  <c r="I903" i="1" s="1"/>
  <c r="G904" i="1"/>
  <c r="H904" i="1" s="1"/>
  <c r="I904" i="1" s="1"/>
  <c r="G905" i="1"/>
  <c r="H905" i="1" s="1"/>
  <c r="I905" i="1" s="1"/>
  <c r="G906" i="1"/>
  <c r="H906" i="1" s="1"/>
  <c r="I906" i="1" s="1"/>
  <c r="G907" i="1"/>
  <c r="H907" i="1" s="1"/>
  <c r="I907" i="1" s="1"/>
  <c r="G908" i="1"/>
  <c r="H908" i="1" s="1"/>
  <c r="I908" i="1" s="1"/>
  <c r="G909" i="1"/>
  <c r="H909" i="1" s="1"/>
  <c r="I909" i="1" s="1"/>
  <c r="G910" i="1"/>
  <c r="H910" i="1" s="1"/>
  <c r="I910" i="1" s="1"/>
  <c r="G911" i="1"/>
  <c r="H911" i="1" s="1"/>
  <c r="I911" i="1" s="1"/>
  <c r="G912" i="1"/>
  <c r="H912" i="1" s="1"/>
  <c r="I912" i="1" s="1"/>
  <c r="G913" i="1"/>
  <c r="H913" i="1" s="1"/>
  <c r="I913" i="1" s="1"/>
  <c r="G914" i="1"/>
  <c r="H914" i="1" s="1"/>
  <c r="I914" i="1" s="1"/>
  <c r="G915" i="1"/>
  <c r="H915" i="1" s="1"/>
  <c r="I915" i="1" s="1"/>
  <c r="G916" i="1"/>
  <c r="H916" i="1" s="1"/>
  <c r="I916" i="1" s="1"/>
  <c r="G917" i="1"/>
  <c r="H917" i="1" s="1"/>
  <c r="I917" i="1" s="1"/>
  <c r="G918" i="1"/>
  <c r="H918" i="1" s="1"/>
  <c r="I918" i="1" s="1"/>
  <c r="G919" i="1"/>
  <c r="H919" i="1" s="1"/>
  <c r="I919" i="1" s="1"/>
  <c r="G920" i="1"/>
  <c r="H920" i="1" s="1"/>
  <c r="I920" i="1" s="1"/>
  <c r="G921" i="1"/>
  <c r="H921" i="1" s="1"/>
  <c r="I921" i="1" s="1"/>
  <c r="G922" i="1"/>
  <c r="H922" i="1" s="1"/>
  <c r="I922" i="1" s="1"/>
  <c r="G923" i="1"/>
  <c r="H923" i="1" s="1"/>
  <c r="I923" i="1" s="1"/>
  <c r="G924" i="1"/>
  <c r="H924" i="1" s="1"/>
  <c r="I924" i="1" s="1"/>
  <c r="G925" i="1"/>
  <c r="H925" i="1" s="1"/>
  <c r="I925" i="1" s="1"/>
  <c r="G926" i="1"/>
  <c r="H926" i="1" s="1"/>
  <c r="I926" i="1" s="1"/>
  <c r="G927" i="1"/>
  <c r="H927" i="1" s="1"/>
  <c r="I927" i="1" s="1"/>
  <c r="G928" i="1"/>
  <c r="H928" i="1" s="1"/>
  <c r="I928" i="1" s="1"/>
  <c r="G929" i="1"/>
  <c r="H929" i="1" s="1"/>
  <c r="I929" i="1" s="1"/>
  <c r="G930" i="1"/>
  <c r="H930" i="1" s="1"/>
  <c r="I930" i="1" s="1"/>
  <c r="G931" i="1"/>
  <c r="H931" i="1" s="1"/>
  <c r="I931" i="1" s="1"/>
  <c r="G932" i="1"/>
  <c r="H932" i="1" s="1"/>
  <c r="I932" i="1" s="1"/>
  <c r="G933" i="1"/>
  <c r="H933" i="1" s="1"/>
  <c r="I933" i="1" s="1"/>
  <c r="G934" i="1"/>
  <c r="H934" i="1" s="1"/>
  <c r="I934" i="1" s="1"/>
  <c r="G935" i="1"/>
  <c r="H935" i="1" s="1"/>
  <c r="I935" i="1" s="1"/>
  <c r="G936" i="1"/>
  <c r="H936" i="1" s="1"/>
  <c r="I936" i="1" s="1"/>
  <c r="G937" i="1"/>
  <c r="H937" i="1" s="1"/>
  <c r="I937" i="1" s="1"/>
  <c r="G938" i="1"/>
  <c r="H938" i="1" s="1"/>
  <c r="I938" i="1" s="1"/>
  <c r="G939" i="1"/>
  <c r="H939" i="1" s="1"/>
  <c r="I939" i="1" s="1"/>
  <c r="G940" i="1"/>
  <c r="H940" i="1" s="1"/>
  <c r="I940" i="1" s="1"/>
  <c r="G941" i="1"/>
  <c r="H941" i="1" s="1"/>
  <c r="I941" i="1" s="1"/>
  <c r="G942" i="1"/>
  <c r="H942" i="1" s="1"/>
  <c r="I942" i="1" s="1"/>
  <c r="G943" i="1"/>
  <c r="H943" i="1" s="1"/>
  <c r="I943" i="1" s="1"/>
  <c r="G944" i="1"/>
  <c r="H944" i="1" s="1"/>
  <c r="I944" i="1" s="1"/>
  <c r="G945" i="1"/>
  <c r="H945" i="1" s="1"/>
  <c r="I945" i="1" s="1"/>
  <c r="G946" i="1"/>
  <c r="H946" i="1" s="1"/>
  <c r="I946" i="1" s="1"/>
  <c r="G947" i="1"/>
  <c r="H947" i="1" s="1"/>
  <c r="I947" i="1" s="1"/>
  <c r="G948" i="1"/>
  <c r="H948" i="1" s="1"/>
  <c r="I948" i="1" s="1"/>
  <c r="G949" i="1"/>
  <c r="H949" i="1" s="1"/>
  <c r="I949" i="1" s="1"/>
  <c r="G950" i="1"/>
  <c r="H950" i="1" s="1"/>
  <c r="I950" i="1" s="1"/>
  <c r="G951" i="1"/>
  <c r="H951" i="1" s="1"/>
  <c r="I951" i="1" s="1"/>
  <c r="G952" i="1"/>
  <c r="H952" i="1" s="1"/>
  <c r="I952" i="1" s="1"/>
  <c r="G953" i="1"/>
  <c r="H953" i="1" s="1"/>
  <c r="I953" i="1" s="1"/>
  <c r="G954" i="1"/>
  <c r="H954" i="1" s="1"/>
  <c r="I954" i="1" s="1"/>
  <c r="G955" i="1"/>
  <c r="H955" i="1" s="1"/>
  <c r="I955" i="1" s="1"/>
  <c r="G956" i="1"/>
  <c r="H956" i="1" s="1"/>
  <c r="I956" i="1" s="1"/>
  <c r="G957" i="1"/>
  <c r="H957" i="1" s="1"/>
  <c r="I957" i="1" s="1"/>
  <c r="G958" i="1"/>
  <c r="H958" i="1" s="1"/>
  <c r="I958" i="1" s="1"/>
  <c r="G959" i="1"/>
  <c r="H959" i="1" s="1"/>
  <c r="I959" i="1" s="1"/>
  <c r="G960" i="1"/>
  <c r="H960" i="1" s="1"/>
  <c r="I960" i="1" s="1"/>
  <c r="G961" i="1"/>
  <c r="H961" i="1" s="1"/>
  <c r="I961" i="1" s="1"/>
  <c r="G962" i="1"/>
  <c r="H962" i="1" s="1"/>
  <c r="I962" i="1" s="1"/>
  <c r="G963" i="1"/>
  <c r="H963" i="1" s="1"/>
  <c r="I963" i="1" s="1"/>
  <c r="G964" i="1"/>
  <c r="H964" i="1" s="1"/>
  <c r="I964" i="1" s="1"/>
  <c r="G965" i="1"/>
  <c r="H965" i="1" s="1"/>
  <c r="I965" i="1" s="1"/>
  <c r="G966" i="1"/>
  <c r="H966" i="1" s="1"/>
  <c r="I966" i="1" s="1"/>
  <c r="G967" i="1"/>
  <c r="H967" i="1" s="1"/>
  <c r="I967" i="1" s="1"/>
  <c r="G968" i="1"/>
  <c r="H968" i="1" s="1"/>
  <c r="I968" i="1" s="1"/>
  <c r="G969" i="1"/>
  <c r="H969" i="1" s="1"/>
  <c r="I969" i="1" s="1"/>
  <c r="G970" i="1"/>
  <c r="H970" i="1" s="1"/>
  <c r="I970" i="1" s="1"/>
  <c r="G971" i="1"/>
  <c r="H971" i="1" s="1"/>
  <c r="I971" i="1" s="1"/>
  <c r="G972" i="1"/>
  <c r="H972" i="1" s="1"/>
  <c r="I972" i="1" s="1"/>
  <c r="G973" i="1"/>
  <c r="H973" i="1" s="1"/>
  <c r="I973" i="1" s="1"/>
  <c r="G974" i="1"/>
  <c r="H974" i="1" s="1"/>
  <c r="I974" i="1" s="1"/>
  <c r="G975" i="1"/>
  <c r="H975" i="1" s="1"/>
  <c r="I975" i="1" s="1"/>
  <c r="G976" i="1"/>
  <c r="H976" i="1" s="1"/>
  <c r="I976" i="1" s="1"/>
  <c r="G977" i="1"/>
  <c r="H977" i="1" s="1"/>
  <c r="I977" i="1" s="1"/>
  <c r="G978" i="1"/>
  <c r="H978" i="1" s="1"/>
  <c r="I978" i="1" s="1"/>
  <c r="G979" i="1"/>
  <c r="H979" i="1" s="1"/>
  <c r="I979" i="1" s="1"/>
  <c r="G980" i="1"/>
  <c r="H980" i="1" s="1"/>
  <c r="I980" i="1" s="1"/>
  <c r="G981" i="1"/>
  <c r="H981" i="1" s="1"/>
  <c r="I981" i="1" s="1"/>
  <c r="G982" i="1"/>
  <c r="H982" i="1" s="1"/>
  <c r="I982" i="1" s="1"/>
  <c r="G983" i="1"/>
  <c r="H983" i="1" s="1"/>
  <c r="I983" i="1" s="1"/>
  <c r="G984" i="1"/>
  <c r="H984" i="1" s="1"/>
  <c r="I984" i="1" s="1"/>
  <c r="G985" i="1"/>
  <c r="H985" i="1" s="1"/>
  <c r="I985" i="1" s="1"/>
  <c r="G986" i="1"/>
  <c r="H986" i="1" s="1"/>
  <c r="I986" i="1" s="1"/>
  <c r="G987" i="1"/>
  <c r="H987" i="1" s="1"/>
  <c r="I987" i="1" s="1"/>
  <c r="G988" i="1"/>
  <c r="H988" i="1" s="1"/>
  <c r="I988" i="1" s="1"/>
  <c r="G989" i="1"/>
  <c r="H989" i="1" s="1"/>
  <c r="I989" i="1" s="1"/>
  <c r="G990" i="1"/>
  <c r="H990" i="1" s="1"/>
  <c r="I990" i="1" s="1"/>
  <c r="G991" i="1"/>
  <c r="H991" i="1" s="1"/>
  <c r="I991" i="1" s="1"/>
  <c r="G992" i="1"/>
  <c r="H992" i="1" s="1"/>
  <c r="I992" i="1" s="1"/>
  <c r="G993" i="1"/>
  <c r="H993" i="1" s="1"/>
  <c r="I993" i="1" s="1"/>
  <c r="G994" i="1"/>
  <c r="H994" i="1" s="1"/>
  <c r="I994" i="1" s="1"/>
  <c r="G995" i="1"/>
  <c r="H995" i="1" s="1"/>
  <c r="I995" i="1" s="1"/>
  <c r="G996" i="1"/>
  <c r="H996" i="1" s="1"/>
  <c r="I996" i="1" s="1"/>
  <c r="G997" i="1"/>
  <c r="H997" i="1" s="1"/>
  <c r="I997" i="1" s="1"/>
  <c r="G998" i="1"/>
  <c r="H998" i="1" s="1"/>
  <c r="I998" i="1" s="1"/>
  <c r="G999" i="1"/>
  <c r="H999" i="1" s="1"/>
  <c r="I999" i="1" s="1"/>
  <c r="G1000" i="1"/>
  <c r="H1000" i="1" s="1"/>
  <c r="I1000" i="1" s="1"/>
  <c r="G1001" i="1"/>
  <c r="H1001" i="1" s="1"/>
  <c r="I1001" i="1" s="1"/>
  <c r="G2" i="1"/>
  <c r="H2" i="1" s="1"/>
  <c r="I2" i="1" s="1"/>
  <c r="D10" i="7"/>
  <c r="H10" i="7"/>
  <c r="G5" i="7"/>
  <c r="D5" i="7"/>
  <c r="C2" i="5" a="1"/>
  <c r="C2" i="5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AF3" i="4"/>
  <c r="O3" i="9" s="1"/>
  <c r="AF4" i="4"/>
  <c r="O4" i="9" s="1"/>
  <c r="AF5" i="4"/>
  <c r="O5" i="9" s="1"/>
  <c r="AF6" i="4"/>
  <c r="O6" i="9" s="1"/>
  <c r="AF7" i="4"/>
  <c r="O7" i="9" s="1"/>
  <c r="AF8" i="4"/>
  <c r="O8" i="9" s="1"/>
  <c r="AF9" i="4"/>
  <c r="O9" i="9" s="1"/>
  <c r="AF10" i="4"/>
  <c r="O10" i="9" s="1"/>
  <c r="AF11" i="4"/>
  <c r="O11" i="9" s="1"/>
  <c r="AF12" i="4"/>
  <c r="O12" i="9" s="1"/>
  <c r="AF13" i="4"/>
  <c r="O13" i="9" s="1"/>
  <c r="AF14" i="4"/>
  <c r="O14" i="9" s="1"/>
  <c r="AF15" i="4"/>
  <c r="O15" i="9" s="1"/>
  <c r="AF16" i="4"/>
  <c r="O16" i="9" s="1"/>
  <c r="AF17" i="4"/>
  <c r="O17" i="9" s="1"/>
  <c r="AF18" i="4"/>
  <c r="O18" i="9" s="1"/>
  <c r="AF19" i="4"/>
  <c r="O19" i="9" s="1"/>
  <c r="AF20" i="4"/>
  <c r="O20" i="9" s="1"/>
  <c r="AF21" i="4"/>
  <c r="O21" i="9" s="1"/>
  <c r="AF22" i="4"/>
  <c r="O22" i="9" s="1"/>
  <c r="AF23" i="4"/>
  <c r="O23" i="9" s="1"/>
  <c r="AF24" i="4"/>
  <c r="O24" i="9" s="1"/>
  <c r="AF25" i="4"/>
  <c r="O25" i="9" s="1"/>
  <c r="AF26" i="4"/>
  <c r="O26" i="9" s="1"/>
  <c r="AF27" i="4"/>
  <c r="O27" i="9" s="1"/>
  <c r="AF28" i="4"/>
  <c r="O28" i="9" s="1"/>
  <c r="AF29" i="4"/>
  <c r="O29" i="9" s="1"/>
  <c r="AF30" i="4"/>
  <c r="O30" i="9" s="1"/>
  <c r="AF31" i="4"/>
  <c r="O31" i="9" s="1"/>
  <c r="AF32" i="4"/>
  <c r="O32" i="9" s="1"/>
  <c r="AF33" i="4"/>
  <c r="O33" i="9" s="1"/>
  <c r="AF34" i="4"/>
  <c r="O34" i="9" s="1"/>
  <c r="AF35" i="4"/>
  <c r="O35" i="9" s="1"/>
  <c r="AF36" i="4"/>
  <c r="O36" i="9" s="1"/>
  <c r="AF37" i="4"/>
  <c r="O37" i="9" s="1"/>
  <c r="AF38" i="4"/>
  <c r="O38" i="9" s="1"/>
  <c r="AF39" i="4"/>
  <c r="O39" i="9" s="1"/>
  <c r="AF40" i="4"/>
  <c r="O40" i="9" s="1"/>
  <c r="AF41" i="4"/>
  <c r="O41" i="9" s="1"/>
  <c r="AF42" i="4"/>
  <c r="O42" i="9" s="1"/>
  <c r="AF43" i="4"/>
  <c r="O43" i="9" s="1"/>
  <c r="AF44" i="4"/>
  <c r="O44" i="9" s="1"/>
  <c r="AF45" i="4"/>
  <c r="O45" i="9" s="1"/>
  <c r="AF46" i="4"/>
  <c r="O46" i="9" s="1"/>
  <c r="AF47" i="4"/>
  <c r="O47" i="9" s="1"/>
  <c r="AF48" i="4"/>
  <c r="O48" i="9" s="1"/>
  <c r="AF49" i="4"/>
  <c r="O49" i="9" s="1"/>
  <c r="AF50" i="4"/>
  <c r="O50" i="9" s="1"/>
  <c r="AF51" i="4"/>
  <c r="O51" i="9" s="1"/>
  <c r="AF52" i="4"/>
  <c r="O52" i="9" s="1"/>
  <c r="AF53" i="4"/>
  <c r="O53" i="9" s="1"/>
  <c r="AF54" i="4"/>
  <c r="O54" i="9" s="1"/>
  <c r="AF55" i="4"/>
  <c r="O55" i="9" s="1"/>
  <c r="AF56" i="4"/>
  <c r="O56" i="9" s="1"/>
  <c r="AF57" i="4"/>
  <c r="O57" i="9" s="1"/>
  <c r="AF58" i="4"/>
  <c r="O58" i="9" s="1"/>
  <c r="AF59" i="4"/>
  <c r="O59" i="9" s="1"/>
  <c r="AF60" i="4"/>
  <c r="O60" i="9" s="1"/>
  <c r="AF61" i="4"/>
  <c r="O61" i="9" s="1"/>
  <c r="AF62" i="4"/>
  <c r="O62" i="9" s="1"/>
  <c r="AF63" i="4"/>
  <c r="O63" i="9" s="1"/>
  <c r="AF64" i="4"/>
  <c r="O64" i="9" s="1"/>
  <c r="AF65" i="4"/>
  <c r="O65" i="9" s="1"/>
  <c r="AF66" i="4"/>
  <c r="O66" i="9" s="1"/>
  <c r="AF67" i="4"/>
  <c r="O67" i="9" s="1"/>
  <c r="AF68" i="4"/>
  <c r="O68" i="9" s="1"/>
  <c r="AF69" i="4"/>
  <c r="O69" i="9" s="1"/>
  <c r="AF70" i="4"/>
  <c r="O70" i="9" s="1"/>
  <c r="AF71" i="4"/>
  <c r="O71" i="9" s="1"/>
  <c r="AF72" i="4"/>
  <c r="O72" i="9" s="1"/>
  <c r="AF73" i="4"/>
  <c r="O73" i="9" s="1"/>
  <c r="AF74" i="4"/>
  <c r="O74" i="9" s="1"/>
  <c r="AF75" i="4"/>
  <c r="O75" i="9" s="1"/>
  <c r="AF76" i="4"/>
  <c r="O76" i="9" s="1"/>
  <c r="AF77" i="4"/>
  <c r="O77" i="9" s="1"/>
  <c r="AF78" i="4"/>
  <c r="O78" i="9" s="1"/>
  <c r="AF79" i="4"/>
  <c r="O79" i="9" s="1"/>
  <c r="AF80" i="4"/>
  <c r="O80" i="9" s="1"/>
  <c r="AF81" i="4"/>
  <c r="O81" i="9" s="1"/>
  <c r="AF82" i="4"/>
  <c r="O82" i="9" s="1"/>
  <c r="AF83" i="4"/>
  <c r="O83" i="9" s="1"/>
  <c r="AF84" i="4"/>
  <c r="O84" i="9" s="1"/>
  <c r="AF85" i="4"/>
  <c r="O85" i="9" s="1"/>
  <c r="AF86" i="4"/>
  <c r="O86" i="9" s="1"/>
  <c r="AF87" i="4"/>
  <c r="O87" i="9" s="1"/>
  <c r="AF88" i="4"/>
  <c r="O88" i="9" s="1"/>
  <c r="AF89" i="4"/>
  <c r="O89" i="9" s="1"/>
  <c r="AF90" i="4"/>
  <c r="O90" i="9" s="1"/>
  <c r="AF91" i="4"/>
  <c r="O91" i="9" s="1"/>
  <c r="AF92" i="4"/>
  <c r="O92" i="9" s="1"/>
  <c r="AF93" i="4"/>
  <c r="O93" i="9" s="1"/>
  <c r="AF94" i="4"/>
  <c r="O94" i="9" s="1"/>
  <c r="AF95" i="4"/>
  <c r="O95" i="9" s="1"/>
  <c r="AF96" i="4"/>
  <c r="O96" i="9" s="1"/>
  <c r="AF97" i="4"/>
  <c r="O97" i="9" s="1"/>
  <c r="AF98" i="4"/>
  <c r="O98" i="9" s="1"/>
  <c r="AF99" i="4"/>
  <c r="O99" i="9" s="1"/>
  <c r="AF100" i="4"/>
  <c r="O100" i="9" s="1"/>
  <c r="AF101" i="4"/>
  <c r="O101" i="9" s="1"/>
  <c r="AF102" i="4"/>
  <c r="O102" i="9" s="1"/>
  <c r="AF103" i="4"/>
  <c r="O103" i="9" s="1"/>
  <c r="AF104" i="4"/>
  <c r="O104" i="9" s="1"/>
  <c r="AF105" i="4"/>
  <c r="O105" i="9" s="1"/>
  <c r="AF106" i="4"/>
  <c r="O106" i="9" s="1"/>
  <c r="AF107" i="4"/>
  <c r="O107" i="9" s="1"/>
  <c r="AF108" i="4"/>
  <c r="O108" i="9" s="1"/>
  <c r="AF109" i="4"/>
  <c r="O109" i="9" s="1"/>
  <c r="AF110" i="4"/>
  <c r="O110" i="9" s="1"/>
  <c r="AF111" i="4"/>
  <c r="O111" i="9" s="1"/>
  <c r="AF112" i="4"/>
  <c r="O112" i="9" s="1"/>
  <c r="AF113" i="4"/>
  <c r="O113" i="9" s="1"/>
  <c r="AF114" i="4"/>
  <c r="O114" i="9" s="1"/>
  <c r="AF115" i="4"/>
  <c r="O115" i="9" s="1"/>
  <c r="AF116" i="4"/>
  <c r="O116" i="9" s="1"/>
  <c r="AF117" i="4"/>
  <c r="O117" i="9" s="1"/>
  <c r="AF118" i="4"/>
  <c r="O118" i="9" s="1"/>
  <c r="AF119" i="4"/>
  <c r="O119" i="9" s="1"/>
  <c r="AF120" i="4"/>
  <c r="O120" i="9" s="1"/>
  <c r="AF121" i="4"/>
  <c r="O121" i="9" s="1"/>
  <c r="AF122" i="4"/>
  <c r="O122" i="9" s="1"/>
  <c r="AF123" i="4"/>
  <c r="O123" i="9" s="1"/>
  <c r="AF124" i="4"/>
  <c r="O124" i="9" s="1"/>
  <c r="AF125" i="4"/>
  <c r="O125" i="9" s="1"/>
  <c r="AF126" i="4"/>
  <c r="O126" i="9" s="1"/>
  <c r="AF127" i="4"/>
  <c r="O127" i="9" s="1"/>
  <c r="AF128" i="4"/>
  <c r="O128" i="9" s="1"/>
  <c r="AF129" i="4"/>
  <c r="O129" i="9" s="1"/>
  <c r="AF130" i="4"/>
  <c r="O130" i="9" s="1"/>
  <c r="AF131" i="4"/>
  <c r="O131" i="9" s="1"/>
  <c r="AF132" i="4"/>
  <c r="O132" i="9" s="1"/>
  <c r="AF133" i="4"/>
  <c r="O133" i="9" s="1"/>
  <c r="AF134" i="4"/>
  <c r="O134" i="9" s="1"/>
  <c r="AF135" i="4"/>
  <c r="O135" i="9" s="1"/>
  <c r="AF136" i="4"/>
  <c r="O136" i="9" s="1"/>
  <c r="AF137" i="4"/>
  <c r="O137" i="9" s="1"/>
  <c r="AF138" i="4"/>
  <c r="O138" i="9" s="1"/>
  <c r="AF139" i="4"/>
  <c r="O139" i="9" s="1"/>
  <c r="AF140" i="4"/>
  <c r="O140" i="9" s="1"/>
  <c r="AF141" i="4"/>
  <c r="O141" i="9" s="1"/>
  <c r="AF142" i="4"/>
  <c r="O142" i="9" s="1"/>
  <c r="AF143" i="4"/>
  <c r="O143" i="9" s="1"/>
  <c r="AF144" i="4"/>
  <c r="O144" i="9" s="1"/>
  <c r="AF145" i="4"/>
  <c r="O145" i="9" s="1"/>
  <c r="AF146" i="4"/>
  <c r="O146" i="9" s="1"/>
  <c r="AF147" i="4"/>
  <c r="O147" i="9" s="1"/>
  <c r="AF148" i="4"/>
  <c r="O148" i="9" s="1"/>
  <c r="AF149" i="4"/>
  <c r="O149" i="9" s="1"/>
  <c r="AF150" i="4"/>
  <c r="O150" i="9" s="1"/>
  <c r="AF151" i="4"/>
  <c r="O151" i="9" s="1"/>
  <c r="AF152" i="4"/>
  <c r="O152" i="9" s="1"/>
  <c r="AF153" i="4"/>
  <c r="O153" i="9" s="1"/>
  <c r="AF154" i="4"/>
  <c r="O154" i="9" s="1"/>
  <c r="AF155" i="4"/>
  <c r="O155" i="9" s="1"/>
  <c r="AF156" i="4"/>
  <c r="O156" i="9" s="1"/>
  <c r="AF157" i="4"/>
  <c r="O157" i="9" s="1"/>
  <c r="AF158" i="4"/>
  <c r="O158" i="9" s="1"/>
  <c r="AF159" i="4"/>
  <c r="O159" i="9" s="1"/>
  <c r="AF160" i="4"/>
  <c r="O160" i="9" s="1"/>
  <c r="AF161" i="4"/>
  <c r="O161" i="9" s="1"/>
  <c r="AF162" i="4"/>
  <c r="O162" i="9" s="1"/>
  <c r="AF163" i="4"/>
  <c r="O163" i="9" s="1"/>
  <c r="AF164" i="4"/>
  <c r="O164" i="9" s="1"/>
  <c r="AF165" i="4"/>
  <c r="O165" i="9" s="1"/>
  <c r="AF166" i="4"/>
  <c r="O166" i="9" s="1"/>
  <c r="AF167" i="4"/>
  <c r="O167" i="9" s="1"/>
  <c r="AF168" i="4"/>
  <c r="O168" i="9" s="1"/>
  <c r="AF169" i="4"/>
  <c r="O169" i="9" s="1"/>
  <c r="AF170" i="4"/>
  <c r="O170" i="9" s="1"/>
  <c r="AF171" i="4"/>
  <c r="O171" i="9" s="1"/>
  <c r="AF172" i="4"/>
  <c r="O172" i="9" s="1"/>
  <c r="AF173" i="4"/>
  <c r="O173" i="9" s="1"/>
  <c r="AF174" i="4"/>
  <c r="O174" i="9" s="1"/>
  <c r="AF175" i="4"/>
  <c r="O175" i="9" s="1"/>
  <c r="AF176" i="4"/>
  <c r="O176" i="9" s="1"/>
  <c r="AF177" i="4"/>
  <c r="O177" i="9" s="1"/>
  <c r="AF178" i="4"/>
  <c r="O178" i="9" s="1"/>
  <c r="AF179" i="4"/>
  <c r="O179" i="9" s="1"/>
  <c r="AF180" i="4"/>
  <c r="O180" i="9" s="1"/>
  <c r="AF181" i="4"/>
  <c r="O181" i="9" s="1"/>
  <c r="AF182" i="4"/>
  <c r="O182" i="9" s="1"/>
  <c r="AF183" i="4"/>
  <c r="O183" i="9" s="1"/>
  <c r="AF184" i="4"/>
  <c r="O184" i="9" s="1"/>
  <c r="AF185" i="4"/>
  <c r="O185" i="9" s="1"/>
  <c r="AF186" i="4"/>
  <c r="O186" i="9" s="1"/>
  <c r="AF187" i="4"/>
  <c r="O187" i="9" s="1"/>
  <c r="AF188" i="4"/>
  <c r="O188" i="9" s="1"/>
  <c r="AF189" i="4"/>
  <c r="O189" i="9" s="1"/>
  <c r="AF190" i="4"/>
  <c r="O190" i="9" s="1"/>
  <c r="AF191" i="4"/>
  <c r="O191" i="9" s="1"/>
  <c r="AF192" i="4"/>
  <c r="O192" i="9" s="1"/>
  <c r="AF193" i="4"/>
  <c r="O193" i="9" s="1"/>
  <c r="AF194" i="4"/>
  <c r="O194" i="9" s="1"/>
  <c r="AF195" i="4"/>
  <c r="O195" i="9" s="1"/>
  <c r="AF196" i="4"/>
  <c r="O196" i="9" s="1"/>
  <c r="AF197" i="4"/>
  <c r="O197" i="9" s="1"/>
  <c r="AF198" i="4"/>
  <c r="O198" i="9" s="1"/>
  <c r="AF199" i="4"/>
  <c r="O199" i="9" s="1"/>
  <c r="AF200" i="4"/>
  <c r="O200" i="9" s="1"/>
  <c r="AF201" i="4"/>
  <c r="O201" i="9" s="1"/>
  <c r="AF202" i="4"/>
  <c r="O202" i="9" s="1"/>
  <c r="AF203" i="4"/>
  <c r="O203" i="9" s="1"/>
  <c r="AF204" i="4"/>
  <c r="O204" i="9" s="1"/>
  <c r="AF205" i="4"/>
  <c r="O205" i="9" s="1"/>
  <c r="AF206" i="4"/>
  <c r="O206" i="9" s="1"/>
  <c r="AF207" i="4"/>
  <c r="O207" i="9" s="1"/>
  <c r="AF208" i="4"/>
  <c r="O208" i="9" s="1"/>
  <c r="AF209" i="4"/>
  <c r="O209" i="9" s="1"/>
  <c r="AF210" i="4"/>
  <c r="O210" i="9" s="1"/>
  <c r="AF211" i="4"/>
  <c r="O211" i="9" s="1"/>
  <c r="AF212" i="4"/>
  <c r="O212" i="9" s="1"/>
  <c r="AF213" i="4"/>
  <c r="O213" i="9" s="1"/>
  <c r="AF214" i="4"/>
  <c r="O214" i="9" s="1"/>
  <c r="AF215" i="4"/>
  <c r="O215" i="9" s="1"/>
  <c r="AF216" i="4"/>
  <c r="O216" i="9" s="1"/>
  <c r="AF217" i="4"/>
  <c r="O217" i="9" s="1"/>
  <c r="AF218" i="4"/>
  <c r="O218" i="9" s="1"/>
  <c r="AF219" i="4"/>
  <c r="O219" i="9" s="1"/>
  <c r="AF220" i="4"/>
  <c r="O220" i="9" s="1"/>
  <c r="AF221" i="4"/>
  <c r="O221" i="9" s="1"/>
  <c r="AF222" i="4"/>
  <c r="O222" i="9" s="1"/>
  <c r="AF223" i="4"/>
  <c r="O223" i="9" s="1"/>
  <c r="AF224" i="4"/>
  <c r="O224" i="9" s="1"/>
  <c r="AF225" i="4"/>
  <c r="O225" i="9" s="1"/>
  <c r="AF226" i="4"/>
  <c r="O226" i="9" s="1"/>
  <c r="AF227" i="4"/>
  <c r="O227" i="9" s="1"/>
  <c r="AF228" i="4"/>
  <c r="O228" i="9" s="1"/>
  <c r="AF229" i="4"/>
  <c r="O229" i="9" s="1"/>
  <c r="AF230" i="4"/>
  <c r="O230" i="9" s="1"/>
  <c r="AF231" i="4"/>
  <c r="O231" i="9" s="1"/>
  <c r="AF232" i="4"/>
  <c r="O232" i="9" s="1"/>
  <c r="AF233" i="4"/>
  <c r="O233" i="9" s="1"/>
  <c r="AF234" i="4"/>
  <c r="O234" i="9" s="1"/>
  <c r="AF235" i="4"/>
  <c r="O235" i="9" s="1"/>
  <c r="AF236" i="4"/>
  <c r="O236" i="9" s="1"/>
  <c r="AF237" i="4"/>
  <c r="O237" i="9" s="1"/>
  <c r="AF238" i="4"/>
  <c r="O238" i="9" s="1"/>
  <c r="AF239" i="4"/>
  <c r="O239" i="9" s="1"/>
  <c r="AF240" i="4"/>
  <c r="O240" i="9" s="1"/>
  <c r="AF241" i="4"/>
  <c r="O241" i="9" s="1"/>
  <c r="AF242" i="4"/>
  <c r="O242" i="9" s="1"/>
  <c r="AF243" i="4"/>
  <c r="O243" i="9" s="1"/>
  <c r="AF244" i="4"/>
  <c r="O244" i="9" s="1"/>
  <c r="AF245" i="4"/>
  <c r="O245" i="9" s="1"/>
  <c r="AF246" i="4"/>
  <c r="O246" i="9" s="1"/>
  <c r="AF247" i="4"/>
  <c r="O247" i="9" s="1"/>
  <c r="AF248" i="4"/>
  <c r="O248" i="9" s="1"/>
  <c r="AF249" i="4"/>
  <c r="O249" i="9" s="1"/>
  <c r="AF250" i="4"/>
  <c r="O250" i="9" s="1"/>
  <c r="AF251" i="4"/>
  <c r="O251" i="9" s="1"/>
  <c r="AF252" i="4"/>
  <c r="O252" i="9" s="1"/>
  <c r="AF253" i="4"/>
  <c r="O253" i="9" s="1"/>
  <c r="AF254" i="4"/>
  <c r="O254" i="9" s="1"/>
  <c r="AF255" i="4"/>
  <c r="O255" i="9" s="1"/>
  <c r="AF256" i="4"/>
  <c r="O256" i="9" s="1"/>
  <c r="AF257" i="4"/>
  <c r="O257" i="9" s="1"/>
  <c r="AF258" i="4"/>
  <c r="O258" i="9" s="1"/>
  <c r="AF259" i="4"/>
  <c r="O259" i="9" s="1"/>
  <c r="AF260" i="4"/>
  <c r="O260" i="9" s="1"/>
  <c r="AF261" i="4"/>
  <c r="O261" i="9" s="1"/>
  <c r="AF262" i="4"/>
  <c r="O262" i="9" s="1"/>
  <c r="AF263" i="4"/>
  <c r="O263" i="9" s="1"/>
  <c r="AF264" i="4"/>
  <c r="O264" i="9" s="1"/>
  <c r="AF265" i="4"/>
  <c r="O265" i="9" s="1"/>
  <c r="AF266" i="4"/>
  <c r="O266" i="9" s="1"/>
  <c r="AF267" i="4"/>
  <c r="O267" i="9" s="1"/>
  <c r="AF268" i="4"/>
  <c r="O268" i="9" s="1"/>
  <c r="AF269" i="4"/>
  <c r="O269" i="9" s="1"/>
  <c r="AF270" i="4"/>
  <c r="O270" i="9" s="1"/>
  <c r="AF271" i="4"/>
  <c r="O271" i="9" s="1"/>
  <c r="AF272" i="4"/>
  <c r="O272" i="9" s="1"/>
  <c r="AF273" i="4"/>
  <c r="O273" i="9" s="1"/>
  <c r="AF274" i="4"/>
  <c r="O274" i="9" s="1"/>
  <c r="AF275" i="4"/>
  <c r="O275" i="9" s="1"/>
  <c r="AF276" i="4"/>
  <c r="O276" i="9" s="1"/>
  <c r="AF277" i="4"/>
  <c r="O277" i="9" s="1"/>
  <c r="AF278" i="4"/>
  <c r="O278" i="9" s="1"/>
  <c r="AF279" i="4"/>
  <c r="O279" i="9" s="1"/>
  <c r="AF280" i="4"/>
  <c r="O280" i="9" s="1"/>
  <c r="AF281" i="4"/>
  <c r="O281" i="9" s="1"/>
  <c r="AF282" i="4"/>
  <c r="O282" i="9" s="1"/>
  <c r="AF283" i="4"/>
  <c r="O283" i="9" s="1"/>
  <c r="AF284" i="4"/>
  <c r="O284" i="9" s="1"/>
  <c r="AF285" i="4"/>
  <c r="O285" i="9" s="1"/>
  <c r="AF286" i="4"/>
  <c r="O286" i="9" s="1"/>
  <c r="AF287" i="4"/>
  <c r="O287" i="9" s="1"/>
  <c r="AF288" i="4"/>
  <c r="O288" i="9" s="1"/>
  <c r="AF289" i="4"/>
  <c r="O289" i="9" s="1"/>
  <c r="AF290" i="4"/>
  <c r="O290" i="9" s="1"/>
  <c r="AF291" i="4"/>
  <c r="O291" i="9" s="1"/>
  <c r="AF292" i="4"/>
  <c r="O292" i="9" s="1"/>
  <c r="AF293" i="4"/>
  <c r="O293" i="9" s="1"/>
  <c r="AF294" i="4"/>
  <c r="O294" i="9" s="1"/>
  <c r="AF295" i="4"/>
  <c r="O295" i="9" s="1"/>
  <c r="AF296" i="4"/>
  <c r="O296" i="9" s="1"/>
  <c r="AF297" i="4"/>
  <c r="O297" i="9" s="1"/>
  <c r="AF298" i="4"/>
  <c r="O298" i="9" s="1"/>
  <c r="AF299" i="4"/>
  <c r="O299" i="9" s="1"/>
  <c r="AF300" i="4"/>
  <c r="O300" i="9" s="1"/>
  <c r="AF301" i="4"/>
  <c r="O301" i="9" s="1"/>
  <c r="AF302" i="4"/>
  <c r="O302" i="9" s="1"/>
  <c r="AF303" i="4"/>
  <c r="O303" i="9" s="1"/>
  <c r="AF304" i="4"/>
  <c r="O304" i="9" s="1"/>
  <c r="AF305" i="4"/>
  <c r="O305" i="9" s="1"/>
  <c r="AF306" i="4"/>
  <c r="O306" i="9" s="1"/>
  <c r="AF307" i="4"/>
  <c r="O307" i="9" s="1"/>
  <c r="AF308" i="4"/>
  <c r="O308" i="9" s="1"/>
  <c r="AF309" i="4"/>
  <c r="O309" i="9" s="1"/>
  <c r="AF310" i="4"/>
  <c r="O310" i="9" s="1"/>
  <c r="AF311" i="4"/>
  <c r="O311" i="9" s="1"/>
  <c r="AF312" i="4"/>
  <c r="O312" i="9" s="1"/>
  <c r="AF313" i="4"/>
  <c r="O313" i="9" s="1"/>
  <c r="AF314" i="4"/>
  <c r="O314" i="9" s="1"/>
  <c r="AF315" i="4"/>
  <c r="O315" i="9" s="1"/>
  <c r="AF316" i="4"/>
  <c r="O316" i="9" s="1"/>
  <c r="AF317" i="4"/>
  <c r="O317" i="9" s="1"/>
  <c r="AF318" i="4"/>
  <c r="O318" i="9" s="1"/>
  <c r="AF319" i="4"/>
  <c r="O319" i="9" s="1"/>
  <c r="AF320" i="4"/>
  <c r="O320" i="9" s="1"/>
  <c r="AF321" i="4"/>
  <c r="O321" i="9" s="1"/>
  <c r="AF322" i="4"/>
  <c r="O322" i="9" s="1"/>
  <c r="AF323" i="4"/>
  <c r="O323" i="9" s="1"/>
  <c r="AF324" i="4"/>
  <c r="O324" i="9" s="1"/>
  <c r="AF325" i="4"/>
  <c r="O325" i="9" s="1"/>
  <c r="AF326" i="4"/>
  <c r="O326" i="9" s="1"/>
  <c r="AF327" i="4"/>
  <c r="O327" i="9" s="1"/>
  <c r="AF328" i="4"/>
  <c r="O328" i="9" s="1"/>
  <c r="AF329" i="4"/>
  <c r="O329" i="9" s="1"/>
  <c r="AF330" i="4"/>
  <c r="O330" i="9" s="1"/>
  <c r="AF331" i="4"/>
  <c r="O331" i="9" s="1"/>
  <c r="AF332" i="4"/>
  <c r="O332" i="9" s="1"/>
  <c r="AF333" i="4"/>
  <c r="O333" i="9" s="1"/>
  <c r="AF334" i="4"/>
  <c r="O334" i="9" s="1"/>
  <c r="AF335" i="4"/>
  <c r="O335" i="9" s="1"/>
  <c r="AF336" i="4"/>
  <c r="O336" i="9" s="1"/>
  <c r="AF337" i="4"/>
  <c r="O337" i="9" s="1"/>
  <c r="AF338" i="4"/>
  <c r="O338" i="9" s="1"/>
  <c r="AF339" i="4"/>
  <c r="O339" i="9" s="1"/>
  <c r="AF340" i="4"/>
  <c r="O340" i="9" s="1"/>
  <c r="AF341" i="4"/>
  <c r="O341" i="9" s="1"/>
  <c r="AF342" i="4"/>
  <c r="O342" i="9" s="1"/>
  <c r="AF343" i="4"/>
  <c r="O343" i="9" s="1"/>
  <c r="AF344" i="4"/>
  <c r="O344" i="9" s="1"/>
  <c r="AF345" i="4"/>
  <c r="O345" i="9" s="1"/>
  <c r="AF346" i="4"/>
  <c r="O346" i="9" s="1"/>
  <c r="AF347" i="4"/>
  <c r="O347" i="9" s="1"/>
  <c r="AF348" i="4"/>
  <c r="O348" i="9" s="1"/>
  <c r="AF349" i="4"/>
  <c r="O349" i="9" s="1"/>
  <c r="AF350" i="4"/>
  <c r="O350" i="9" s="1"/>
  <c r="AF351" i="4"/>
  <c r="O351" i="9" s="1"/>
  <c r="AF352" i="4"/>
  <c r="O352" i="9" s="1"/>
  <c r="AF353" i="4"/>
  <c r="O353" i="9" s="1"/>
  <c r="AF354" i="4"/>
  <c r="O354" i="9" s="1"/>
  <c r="AF355" i="4"/>
  <c r="O355" i="9" s="1"/>
  <c r="AF356" i="4"/>
  <c r="O356" i="9" s="1"/>
  <c r="AF357" i="4"/>
  <c r="O357" i="9" s="1"/>
  <c r="AF358" i="4"/>
  <c r="O358" i="9" s="1"/>
  <c r="AF359" i="4"/>
  <c r="O359" i="9" s="1"/>
  <c r="AF360" i="4"/>
  <c r="O360" i="9" s="1"/>
  <c r="AF361" i="4"/>
  <c r="O361" i="9" s="1"/>
  <c r="AF362" i="4"/>
  <c r="O362" i="9" s="1"/>
  <c r="AF363" i="4"/>
  <c r="O363" i="9" s="1"/>
  <c r="AF364" i="4"/>
  <c r="O364" i="9" s="1"/>
  <c r="AF365" i="4"/>
  <c r="O365" i="9" s="1"/>
  <c r="AF366" i="4"/>
  <c r="O366" i="9" s="1"/>
  <c r="AF367" i="4"/>
  <c r="O367" i="9" s="1"/>
  <c r="AF368" i="4"/>
  <c r="O368" i="9" s="1"/>
  <c r="AF369" i="4"/>
  <c r="O369" i="9" s="1"/>
  <c r="AF370" i="4"/>
  <c r="O370" i="9" s="1"/>
  <c r="AF371" i="4"/>
  <c r="O371" i="9" s="1"/>
  <c r="AF372" i="4"/>
  <c r="O372" i="9" s="1"/>
  <c r="AF373" i="4"/>
  <c r="O373" i="9" s="1"/>
  <c r="AF374" i="4"/>
  <c r="O374" i="9" s="1"/>
  <c r="AF375" i="4"/>
  <c r="O375" i="9" s="1"/>
  <c r="AF376" i="4"/>
  <c r="O376" i="9" s="1"/>
  <c r="AF377" i="4"/>
  <c r="O377" i="9" s="1"/>
  <c r="AF378" i="4"/>
  <c r="O378" i="9" s="1"/>
  <c r="AF379" i="4"/>
  <c r="O379" i="9" s="1"/>
  <c r="AF380" i="4"/>
  <c r="O380" i="9" s="1"/>
  <c r="AF381" i="4"/>
  <c r="O381" i="9" s="1"/>
  <c r="AF382" i="4"/>
  <c r="O382" i="9" s="1"/>
  <c r="AF383" i="4"/>
  <c r="O383" i="9" s="1"/>
  <c r="AF384" i="4"/>
  <c r="O384" i="9" s="1"/>
  <c r="AF385" i="4"/>
  <c r="O385" i="9" s="1"/>
  <c r="AF386" i="4"/>
  <c r="O386" i="9" s="1"/>
  <c r="AF387" i="4"/>
  <c r="O387" i="9" s="1"/>
  <c r="AF388" i="4"/>
  <c r="O388" i="9" s="1"/>
  <c r="AF389" i="4"/>
  <c r="O389" i="9" s="1"/>
  <c r="AF390" i="4"/>
  <c r="O390" i="9" s="1"/>
  <c r="AF391" i="4"/>
  <c r="O391" i="9" s="1"/>
  <c r="AF392" i="4"/>
  <c r="O392" i="9" s="1"/>
  <c r="AF393" i="4"/>
  <c r="O393" i="9" s="1"/>
  <c r="AF394" i="4"/>
  <c r="O394" i="9" s="1"/>
  <c r="AF395" i="4"/>
  <c r="O395" i="9" s="1"/>
  <c r="AF396" i="4"/>
  <c r="O396" i="9" s="1"/>
  <c r="AF397" i="4"/>
  <c r="O397" i="9" s="1"/>
  <c r="AF398" i="4"/>
  <c r="O398" i="9" s="1"/>
  <c r="AF399" i="4"/>
  <c r="O399" i="9" s="1"/>
  <c r="AF400" i="4"/>
  <c r="O400" i="9" s="1"/>
  <c r="AF401" i="4"/>
  <c r="O401" i="9" s="1"/>
  <c r="AF402" i="4"/>
  <c r="O402" i="9" s="1"/>
  <c r="AF403" i="4"/>
  <c r="O403" i="9" s="1"/>
  <c r="AF404" i="4"/>
  <c r="O404" i="9" s="1"/>
  <c r="AF405" i="4"/>
  <c r="O405" i="9" s="1"/>
  <c r="AF406" i="4"/>
  <c r="O406" i="9" s="1"/>
  <c r="AF407" i="4"/>
  <c r="O407" i="9" s="1"/>
  <c r="AF408" i="4"/>
  <c r="O408" i="9" s="1"/>
  <c r="AF409" i="4"/>
  <c r="O409" i="9" s="1"/>
  <c r="AF410" i="4"/>
  <c r="O410" i="9" s="1"/>
  <c r="AF411" i="4"/>
  <c r="O411" i="9" s="1"/>
  <c r="AF412" i="4"/>
  <c r="O412" i="9" s="1"/>
  <c r="AF413" i="4"/>
  <c r="O413" i="9" s="1"/>
  <c r="AF414" i="4"/>
  <c r="O414" i="9" s="1"/>
  <c r="AF415" i="4"/>
  <c r="O415" i="9" s="1"/>
  <c r="AF416" i="4"/>
  <c r="O416" i="9" s="1"/>
  <c r="AF417" i="4"/>
  <c r="O417" i="9" s="1"/>
  <c r="AF418" i="4"/>
  <c r="O418" i="9" s="1"/>
  <c r="AF419" i="4"/>
  <c r="O419" i="9" s="1"/>
  <c r="AF420" i="4"/>
  <c r="O420" i="9" s="1"/>
  <c r="AF421" i="4"/>
  <c r="O421" i="9" s="1"/>
  <c r="AF422" i="4"/>
  <c r="O422" i="9" s="1"/>
  <c r="AF423" i="4"/>
  <c r="O423" i="9" s="1"/>
  <c r="AF424" i="4"/>
  <c r="O424" i="9" s="1"/>
  <c r="AF425" i="4"/>
  <c r="O425" i="9" s="1"/>
  <c r="AF426" i="4"/>
  <c r="O426" i="9" s="1"/>
  <c r="AF427" i="4"/>
  <c r="O427" i="9" s="1"/>
  <c r="AF428" i="4"/>
  <c r="O428" i="9" s="1"/>
  <c r="AF429" i="4"/>
  <c r="O429" i="9" s="1"/>
  <c r="AF430" i="4"/>
  <c r="O430" i="9" s="1"/>
  <c r="AF431" i="4"/>
  <c r="O431" i="9" s="1"/>
  <c r="AF432" i="4"/>
  <c r="O432" i="9" s="1"/>
  <c r="AF433" i="4"/>
  <c r="O433" i="9" s="1"/>
  <c r="AF434" i="4"/>
  <c r="O434" i="9" s="1"/>
  <c r="AF435" i="4"/>
  <c r="O435" i="9" s="1"/>
  <c r="AF436" i="4"/>
  <c r="O436" i="9" s="1"/>
  <c r="AF437" i="4"/>
  <c r="O437" i="9" s="1"/>
  <c r="AF438" i="4"/>
  <c r="O438" i="9" s="1"/>
  <c r="AF439" i="4"/>
  <c r="O439" i="9" s="1"/>
  <c r="AF440" i="4"/>
  <c r="O440" i="9" s="1"/>
  <c r="AF441" i="4"/>
  <c r="O441" i="9" s="1"/>
  <c r="AF442" i="4"/>
  <c r="O442" i="9" s="1"/>
  <c r="AF443" i="4"/>
  <c r="O443" i="9" s="1"/>
  <c r="AF444" i="4"/>
  <c r="O444" i="9" s="1"/>
  <c r="AF445" i="4"/>
  <c r="O445" i="9" s="1"/>
  <c r="AF446" i="4"/>
  <c r="O446" i="9" s="1"/>
  <c r="AF447" i="4"/>
  <c r="O447" i="9" s="1"/>
  <c r="AF448" i="4"/>
  <c r="O448" i="9" s="1"/>
  <c r="AF449" i="4"/>
  <c r="O449" i="9" s="1"/>
  <c r="AF450" i="4"/>
  <c r="O450" i="9" s="1"/>
  <c r="AF451" i="4"/>
  <c r="O451" i="9" s="1"/>
  <c r="AF452" i="4"/>
  <c r="O452" i="9" s="1"/>
  <c r="AF453" i="4"/>
  <c r="O453" i="9" s="1"/>
  <c r="AF454" i="4"/>
  <c r="O454" i="9" s="1"/>
  <c r="AF455" i="4"/>
  <c r="O455" i="9" s="1"/>
  <c r="AF456" i="4"/>
  <c r="O456" i="9" s="1"/>
  <c r="AF457" i="4"/>
  <c r="O457" i="9" s="1"/>
  <c r="AF458" i="4"/>
  <c r="O458" i="9" s="1"/>
  <c r="AF459" i="4"/>
  <c r="O459" i="9" s="1"/>
  <c r="AF460" i="4"/>
  <c r="O460" i="9" s="1"/>
  <c r="AF461" i="4"/>
  <c r="O461" i="9" s="1"/>
  <c r="AF462" i="4"/>
  <c r="O462" i="9" s="1"/>
  <c r="AF463" i="4"/>
  <c r="O463" i="9" s="1"/>
  <c r="AF464" i="4"/>
  <c r="O464" i="9" s="1"/>
  <c r="AF465" i="4"/>
  <c r="O465" i="9" s="1"/>
  <c r="AF466" i="4"/>
  <c r="O466" i="9" s="1"/>
  <c r="AF467" i="4"/>
  <c r="O467" i="9" s="1"/>
  <c r="AF468" i="4"/>
  <c r="O468" i="9" s="1"/>
  <c r="AF469" i="4"/>
  <c r="O469" i="9" s="1"/>
  <c r="AF470" i="4"/>
  <c r="O470" i="9" s="1"/>
  <c r="AF471" i="4"/>
  <c r="O471" i="9" s="1"/>
  <c r="AF472" i="4"/>
  <c r="O472" i="9" s="1"/>
  <c r="AF473" i="4"/>
  <c r="O473" i="9" s="1"/>
  <c r="AF474" i="4"/>
  <c r="O474" i="9" s="1"/>
  <c r="AF475" i="4"/>
  <c r="O475" i="9" s="1"/>
  <c r="AF476" i="4"/>
  <c r="O476" i="9" s="1"/>
  <c r="AF477" i="4"/>
  <c r="O477" i="9" s="1"/>
  <c r="AF478" i="4"/>
  <c r="O478" i="9" s="1"/>
  <c r="AF479" i="4"/>
  <c r="O479" i="9" s="1"/>
  <c r="AF480" i="4"/>
  <c r="O480" i="9" s="1"/>
  <c r="AF481" i="4"/>
  <c r="O481" i="9" s="1"/>
  <c r="AF482" i="4"/>
  <c r="O482" i="9" s="1"/>
  <c r="AF483" i="4"/>
  <c r="O483" i="9" s="1"/>
  <c r="AF484" i="4"/>
  <c r="O484" i="9" s="1"/>
  <c r="AF485" i="4"/>
  <c r="O485" i="9" s="1"/>
  <c r="AF486" i="4"/>
  <c r="O486" i="9" s="1"/>
  <c r="AF487" i="4"/>
  <c r="O487" i="9" s="1"/>
  <c r="AF488" i="4"/>
  <c r="O488" i="9" s="1"/>
  <c r="AF489" i="4"/>
  <c r="O489" i="9" s="1"/>
  <c r="AF490" i="4"/>
  <c r="O490" i="9" s="1"/>
  <c r="AF491" i="4"/>
  <c r="O491" i="9" s="1"/>
  <c r="AF492" i="4"/>
  <c r="O492" i="9" s="1"/>
  <c r="AF493" i="4"/>
  <c r="O493" i="9" s="1"/>
  <c r="AF494" i="4"/>
  <c r="O494" i="9" s="1"/>
  <c r="AF495" i="4"/>
  <c r="O495" i="9" s="1"/>
  <c r="AF496" i="4"/>
  <c r="O496" i="9" s="1"/>
  <c r="AF497" i="4"/>
  <c r="O497" i="9" s="1"/>
  <c r="AF498" i="4"/>
  <c r="O498" i="9" s="1"/>
  <c r="AF499" i="4"/>
  <c r="O499" i="9" s="1"/>
  <c r="AF500" i="4"/>
  <c r="O500" i="9" s="1"/>
  <c r="AF501" i="4"/>
  <c r="O501" i="9" s="1"/>
  <c r="AF502" i="4"/>
  <c r="O502" i="9" s="1"/>
  <c r="AF503" i="4"/>
  <c r="O503" i="9" s="1"/>
  <c r="AF504" i="4"/>
  <c r="O504" i="9" s="1"/>
  <c r="AF505" i="4"/>
  <c r="O505" i="9" s="1"/>
  <c r="AF506" i="4"/>
  <c r="O506" i="9" s="1"/>
  <c r="AF507" i="4"/>
  <c r="O507" i="9" s="1"/>
  <c r="AF508" i="4"/>
  <c r="O508" i="9" s="1"/>
  <c r="AF509" i="4"/>
  <c r="O509" i="9" s="1"/>
  <c r="AF510" i="4"/>
  <c r="O510" i="9" s="1"/>
  <c r="AF511" i="4"/>
  <c r="O511" i="9" s="1"/>
  <c r="AF512" i="4"/>
  <c r="O512" i="9" s="1"/>
  <c r="AF513" i="4"/>
  <c r="O513" i="9" s="1"/>
  <c r="AF514" i="4"/>
  <c r="O514" i="9" s="1"/>
  <c r="AF515" i="4"/>
  <c r="O515" i="9" s="1"/>
  <c r="AF516" i="4"/>
  <c r="O516" i="9" s="1"/>
  <c r="AF517" i="4"/>
  <c r="O517" i="9" s="1"/>
  <c r="AF518" i="4"/>
  <c r="O518" i="9" s="1"/>
  <c r="AF519" i="4"/>
  <c r="O519" i="9" s="1"/>
  <c r="AF520" i="4"/>
  <c r="O520" i="9" s="1"/>
  <c r="AF521" i="4"/>
  <c r="O521" i="9" s="1"/>
  <c r="AF522" i="4"/>
  <c r="O522" i="9" s="1"/>
  <c r="AF523" i="4"/>
  <c r="O523" i="9" s="1"/>
  <c r="AF524" i="4"/>
  <c r="O524" i="9" s="1"/>
  <c r="AF525" i="4"/>
  <c r="O525" i="9" s="1"/>
  <c r="AF526" i="4"/>
  <c r="O526" i="9" s="1"/>
  <c r="AF527" i="4"/>
  <c r="O527" i="9" s="1"/>
  <c r="AF528" i="4"/>
  <c r="O528" i="9" s="1"/>
  <c r="AF529" i="4"/>
  <c r="O529" i="9" s="1"/>
  <c r="AF530" i="4"/>
  <c r="O530" i="9" s="1"/>
  <c r="AF531" i="4"/>
  <c r="O531" i="9" s="1"/>
  <c r="AF532" i="4"/>
  <c r="O532" i="9" s="1"/>
  <c r="AF533" i="4"/>
  <c r="O533" i="9" s="1"/>
  <c r="AF534" i="4"/>
  <c r="O534" i="9" s="1"/>
  <c r="AF535" i="4"/>
  <c r="O535" i="9" s="1"/>
  <c r="AF536" i="4"/>
  <c r="O536" i="9" s="1"/>
  <c r="AF537" i="4"/>
  <c r="O537" i="9" s="1"/>
  <c r="AF538" i="4"/>
  <c r="O538" i="9" s="1"/>
  <c r="AF539" i="4"/>
  <c r="O539" i="9" s="1"/>
  <c r="AF540" i="4"/>
  <c r="O540" i="9" s="1"/>
  <c r="AF541" i="4"/>
  <c r="O541" i="9" s="1"/>
  <c r="AF542" i="4"/>
  <c r="O542" i="9" s="1"/>
  <c r="AF543" i="4"/>
  <c r="O543" i="9" s="1"/>
  <c r="AF544" i="4"/>
  <c r="O544" i="9" s="1"/>
  <c r="AF545" i="4"/>
  <c r="O545" i="9" s="1"/>
  <c r="AF546" i="4"/>
  <c r="O546" i="9" s="1"/>
  <c r="AF547" i="4"/>
  <c r="O547" i="9" s="1"/>
  <c r="AF548" i="4"/>
  <c r="O548" i="9" s="1"/>
  <c r="AF549" i="4"/>
  <c r="O549" i="9" s="1"/>
  <c r="AF550" i="4"/>
  <c r="O550" i="9" s="1"/>
  <c r="AF551" i="4"/>
  <c r="O551" i="9" s="1"/>
  <c r="AF552" i="4"/>
  <c r="O552" i="9" s="1"/>
  <c r="AF553" i="4"/>
  <c r="O553" i="9" s="1"/>
  <c r="AF554" i="4"/>
  <c r="O554" i="9" s="1"/>
  <c r="AF555" i="4"/>
  <c r="O555" i="9" s="1"/>
  <c r="AF556" i="4"/>
  <c r="O556" i="9" s="1"/>
  <c r="AF557" i="4"/>
  <c r="O557" i="9" s="1"/>
  <c r="AF558" i="4"/>
  <c r="O558" i="9" s="1"/>
  <c r="AF559" i="4"/>
  <c r="O559" i="9" s="1"/>
  <c r="AF560" i="4"/>
  <c r="O560" i="9" s="1"/>
  <c r="AF561" i="4"/>
  <c r="O561" i="9" s="1"/>
  <c r="AF562" i="4"/>
  <c r="O562" i="9" s="1"/>
  <c r="AF563" i="4"/>
  <c r="O563" i="9" s="1"/>
  <c r="AF564" i="4"/>
  <c r="O564" i="9" s="1"/>
  <c r="AF565" i="4"/>
  <c r="O565" i="9" s="1"/>
  <c r="AF566" i="4"/>
  <c r="O566" i="9" s="1"/>
  <c r="AF567" i="4"/>
  <c r="O567" i="9" s="1"/>
  <c r="AF568" i="4"/>
  <c r="O568" i="9" s="1"/>
  <c r="AF569" i="4"/>
  <c r="O569" i="9" s="1"/>
  <c r="AF570" i="4"/>
  <c r="O570" i="9" s="1"/>
  <c r="AF571" i="4"/>
  <c r="O571" i="9" s="1"/>
  <c r="AF572" i="4"/>
  <c r="O572" i="9" s="1"/>
  <c r="AF573" i="4"/>
  <c r="O573" i="9" s="1"/>
  <c r="AF574" i="4"/>
  <c r="O574" i="9" s="1"/>
  <c r="AF575" i="4"/>
  <c r="O575" i="9" s="1"/>
  <c r="AF576" i="4"/>
  <c r="O576" i="9" s="1"/>
  <c r="AF577" i="4"/>
  <c r="O577" i="9" s="1"/>
  <c r="AF578" i="4"/>
  <c r="O578" i="9" s="1"/>
  <c r="AF579" i="4"/>
  <c r="O579" i="9" s="1"/>
  <c r="AF580" i="4"/>
  <c r="O580" i="9" s="1"/>
  <c r="AF581" i="4"/>
  <c r="O581" i="9" s="1"/>
  <c r="AF582" i="4"/>
  <c r="O582" i="9" s="1"/>
  <c r="AF583" i="4"/>
  <c r="O583" i="9" s="1"/>
  <c r="AF584" i="4"/>
  <c r="O584" i="9" s="1"/>
  <c r="AF585" i="4"/>
  <c r="O585" i="9" s="1"/>
  <c r="AF586" i="4"/>
  <c r="O586" i="9" s="1"/>
  <c r="AF587" i="4"/>
  <c r="O587" i="9" s="1"/>
  <c r="AF588" i="4"/>
  <c r="O588" i="9" s="1"/>
  <c r="AF589" i="4"/>
  <c r="O589" i="9" s="1"/>
  <c r="AF590" i="4"/>
  <c r="O590" i="9" s="1"/>
  <c r="AF591" i="4"/>
  <c r="O591" i="9" s="1"/>
  <c r="AF592" i="4"/>
  <c r="O592" i="9" s="1"/>
  <c r="AF593" i="4"/>
  <c r="O593" i="9" s="1"/>
  <c r="AF594" i="4"/>
  <c r="O594" i="9" s="1"/>
  <c r="AF595" i="4"/>
  <c r="O595" i="9" s="1"/>
  <c r="AF596" i="4"/>
  <c r="O596" i="9" s="1"/>
  <c r="AF597" i="4"/>
  <c r="O597" i="9" s="1"/>
  <c r="AF598" i="4"/>
  <c r="O598" i="9" s="1"/>
  <c r="AF599" i="4"/>
  <c r="O599" i="9" s="1"/>
  <c r="AF600" i="4"/>
  <c r="O600" i="9" s="1"/>
  <c r="AF601" i="4"/>
  <c r="O601" i="9" s="1"/>
  <c r="AF602" i="4"/>
  <c r="O602" i="9" s="1"/>
  <c r="AF603" i="4"/>
  <c r="O603" i="9" s="1"/>
  <c r="AF604" i="4"/>
  <c r="O604" i="9" s="1"/>
  <c r="AF605" i="4"/>
  <c r="O605" i="9" s="1"/>
  <c r="AF606" i="4"/>
  <c r="O606" i="9" s="1"/>
  <c r="AF607" i="4"/>
  <c r="O607" i="9" s="1"/>
  <c r="AF608" i="4"/>
  <c r="O608" i="9" s="1"/>
  <c r="AF609" i="4"/>
  <c r="O609" i="9" s="1"/>
  <c r="AF610" i="4"/>
  <c r="O610" i="9" s="1"/>
  <c r="AF611" i="4"/>
  <c r="O611" i="9" s="1"/>
  <c r="AF612" i="4"/>
  <c r="O612" i="9" s="1"/>
  <c r="AF613" i="4"/>
  <c r="O613" i="9" s="1"/>
  <c r="AF614" i="4"/>
  <c r="O614" i="9" s="1"/>
  <c r="AF615" i="4"/>
  <c r="O615" i="9" s="1"/>
  <c r="AF616" i="4"/>
  <c r="O616" i="9" s="1"/>
  <c r="AF617" i="4"/>
  <c r="O617" i="9" s="1"/>
  <c r="AF618" i="4"/>
  <c r="O618" i="9" s="1"/>
  <c r="AF619" i="4"/>
  <c r="O619" i="9" s="1"/>
  <c r="AF620" i="4"/>
  <c r="O620" i="9" s="1"/>
  <c r="AF621" i="4"/>
  <c r="O621" i="9" s="1"/>
  <c r="AF622" i="4"/>
  <c r="O622" i="9" s="1"/>
  <c r="AF623" i="4"/>
  <c r="O623" i="9" s="1"/>
  <c r="AF624" i="4"/>
  <c r="O624" i="9" s="1"/>
  <c r="AF625" i="4"/>
  <c r="O625" i="9" s="1"/>
  <c r="AF626" i="4"/>
  <c r="O626" i="9" s="1"/>
  <c r="AF627" i="4"/>
  <c r="O627" i="9" s="1"/>
  <c r="AF628" i="4"/>
  <c r="O628" i="9" s="1"/>
  <c r="AF629" i="4"/>
  <c r="O629" i="9" s="1"/>
  <c r="AF630" i="4"/>
  <c r="O630" i="9" s="1"/>
  <c r="AF631" i="4"/>
  <c r="O631" i="9" s="1"/>
  <c r="AF632" i="4"/>
  <c r="O632" i="9" s="1"/>
  <c r="AF633" i="4"/>
  <c r="O633" i="9" s="1"/>
  <c r="AF634" i="4"/>
  <c r="O634" i="9" s="1"/>
  <c r="AF635" i="4"/>
  <c r="O635" i="9" s="1"/>
  <c r="AF636" i="4"/>
  <c r="O636" i="9" s="1"/>
  <c r="AF637" i="4"/>
  <c r="O637" i="9" s="1"/>
  <c r="AF638" i="4"/>
  <c r="O638" i="9" s="1"/>
  <c r="AF639" i="4"/>
  <c r="O639" i="9" s="1"/>
  <c r="AF640" i="4"/>
  <c r="O640" i="9" s="1"/>
  <c r="AF641" i="4"/>
  <c r="O641" i="9" s="1"/>
  <c r="AF642" i="4"/>
  <c r="O642" i="9" s="1"/>
  <c r="AF643" i="4"/>
  <c r="O643" i="9" s="1"/>
  <c r="AF644" i="4"/>
  <c r="O644" i="9" s="1"/>
  <c r="AF645" i="4"/>
  <c r="O645" i="9" s="1"/>
  <c r="AF646" i="4"/>
  <c r="O646" i="9" s="1"/>
  <c r="AF647" i="4"/>
  <c r="O647" i="9" s="1"/>
  <c r="AF648" i="4"/>
  <c r="O648" i="9" s="1"/>
  <c r="AF649" i="4"/>
  <c r="O649" i="9" s="1"/>
  <c r="AF650" i="4"/>
  <c r="O650" i="9" s="1"/>
  <c r="AF651" i="4"/>
  <c r="O651" i="9" s="1"/>
  <c r="AF652" i="4"/>
  <c r="O652" i="9" s="1"/>
  <c r="AF653" i="4"/>
  <c r="O653" i="9" s="1"/>
  <c r="AF654" i="4"/>
  <c r="O654" i="9" s="1"/>
  <c r="AF655" i="4"/>
  <c r="O655" i="9" s="1"/>
  <c r="AF656" i="4"/>
  <c r="O656" i="9" s="1"/>
  <c r="AF657" i="4"/>
  <c r="O657" i="9" s="1"/>
  <c r="AF658" i="4"/>
  <c r="O658" i="9" s="1"/>
  <c r="AF659" i="4"/>
  <c r="O659" i="9" s="1"/>
  <c r="AF660" i="4"/>
  <c r="O660" i="9" s="1"/>
  <c r="AF661" i="4"/>
  <c r="O661" i="9" s="1"/>
  <c r="AF662" i="4"/>
  <c r="O662" i="9" s="1"/>
  <c r="AF663" i="4"/>
  <c r="O663" i="9" s="1"/>
  <c r="AF664" i="4"/>
  <c r="O664" i="9" s="1"/>
  <c r="AF665" i="4"/>
  <c r="O665" i="9" s="1"/>
  <c r="AF666" i="4"/>
  <c r="O666" i="9" s="1"/>
  <c r="AF667" i="4"/>
  <c r="O667" i="9" s="1"/>
  <c r="AF668" i="4"/>
  <c r="O668" i="9" s="1"/>
  <c r="AF669" i="4"/>
  <c r="O669" i="9" s="1"/>
  <c r="AF670" i="4"/>
  <c r="O670" i="9" s="1"/>
  <c r="AF671" i="4"/>
  <c r="O671" i="9" s="1"/>
  <c r="AF672" i="4"/>
  <c r="O672" i="9" s="1"/>
  <c r="AF673" i="4"/>
  <c r="O673" i="9" s="1"/>
  <c r="AF674" i="4"/>
  <c r="O674" i="9" s="1"/>
  <c r="AF675" i="4"/>
  <c r="O675" i="9" s="1"/>
  <c r="AF676" i="4"/>
  <c r="O676" i="9" s="1"/>
  <c r="AF677" i="4"/>
  <c r="O677" i="9" s="1"/>
  <c r="AF678" i="4"/>
  <c r="O678" i="9" s="1"/>
  <c r="AF679" i="4"/>
  <c r="O679" i="9" s="1"/>
  <c r="AF680" i="4"/>
  <c r="O680" i="9" s="1"/>
  <c r="AF681" i="4"/>
  <c r="O681" i="9" s="1"/>
  <c r="AF682" i="4"/>
  <c r="O682" i="9" s="1"/>
  <c r="AF683" i="4"/>
  <c r="O683" i="9" s="1"/>
  <c r="AF684" i="4"/>
  <c r="O684" i="9" s="1"/>
  <c r="AF685" i="4"/>
  <c r="O685" i="9" s="1"/>
  <c r="AF686" i="4"/>
  <c r="O686" i="9" s="1"/>
  <c r="AF687" i="4"/>
  <c r="O687" i="9" s="1"/>
  <c r="AF688" i="4"/>
  <c r="O688" i="9" s="1"/>
  <c r="AF689" i="4"/>
  <c r="O689" i="9" s="1"/>
  <c r="AF690" i="4"/>
  <c r="O690" i="9" s="1"/>
  <c r="AF691" i="4"/>
  <c r="O691" i="9" s="1"/>
  <c r="AF692" i="4"/>
  <c r="O692" i="9" s="1"/>
  <c r="AF693" i="4"/>
  <c r="O693" i="9" s="1"/>
  <c r="AF694" i="4"/>
  <c r="O694" i="9" s="1"/>
  <c r="AF695" i="4"/>
  <c r="O695" i="9" s="1"/>
  <c r="AF696" i="4"/>
  <c r="O696" i="9" s="1"/>
  <c r="AF697" i="4"/>
  <c r="O697" i="9" s="1"/>
  <c r="AF698" i="4"/>
  <c r="O698" i="9" s="1"/>
  <c r="AF699" i="4"/>
  <c r="O699" i="9" s="1"/>
  <c r="AF700" i="4"/>
  <c r="O700" i="9" s="1"/>
  <c r="AF701" i="4"/>
  <c r="O701" i="9" s="1"/>
  <c r="AF702" i="4"/>
  <c r="O702" i="9" s="1"/>
  <c r="AF703" i="4"/>
  <c r="O703" i="9" s="1"/>
  <c r="AF704" i="4"/>
  <c r="O704" i="9" s="1"/>
  <c r="AF705" i="4"/>
  <c r="O705" i="9" s="1"/>
  <c r="AF706" i="4"/>
  <c r="O706" i="9" s="1"/>
  <c r="AF707" i="4"/>
  <c r="O707" i="9" s="1"/>
  <c r="AF708" i="4"/>
  <c r="O708" i="9" s="1"/>
  <c r="AF709" i="4"/>
  <c r="O709" i="9" s="1"/>
  <c r="AF710" i="4"/>
  <c r="O710" i="9" s="1"/>
  <c r="AF711" i="4"/>
  <c r="O711" i="9" s="1"/>
  <c r="AF712" i="4"/>
  <c r="O712" i="9" s="1"/>
  <c r="AF713" i="4"/>
  <c r="O713" i="9" s="1"/>
  <c r="AF714" i="4"/>
  <c r="O714" i="9" s="1"/>
  <c r="AF715" i="4"/>
  <c r="O715" i="9" s="1"/>
  <c r="AF716" i="4"/>
  <c r="O716" i="9" s="1"/>
  <c r="AF717" i="4"/>
  <c r="O717" i="9" s="1"/>
  <c r="AF718" i="4"/>
  <c r="O718" i="9" s="1"/>
  <c r="AF719" i="4"/>
  <c r="O719" i="9" s="1"/>
  <c r="AF720" i="4"/>
  <c r="O720" i="9" s="1"/>
  <c r="AF721" i="4"/>
  <c r="O721" i="9" s="1"/>
  <c r="AF722" i="4"/>
  <c r="O722" i="9" s="1"/>
  <c r="AF723" i="4"/>
  <c r="O723" i="9" s="1"/>
  <c r="AF724" i="4"/>
  <c r="O724" i="9" s="1"/>
  <c r="AF725" i="4"/>
  <c r="O725" i="9" s="1"/>
  <c r="AF726" i="4"/>
  <c r="O726" i="9" s="1"/>
  <c r="AF727" i="4"/>
  <c r="O727" i="9" s="1"/>
  <c r="AF728" i="4"/>
  <c r="O728" i="9" s="1"/>
  <c r="AF729" i="4"/>
  <c r="O729" i="9" s="1"/>
  <c r="AF730" i="4"/>
  <c r="O730" i="9" s="1"/>
  <c r="AF731" i="4"/>
  <c r="O731" i="9" s="1"/>
  <c r="AF732" i="4"/>
  <c r="O732" i="9" s="1"/>
  <c r="AF733" i="4"/>
  <c r="O733" i="9" s="1"/>
  <c r="AF734" i="4"/>
  <c r="O734" i="9" s="1"/>
  <c r="AF735" i="4"/>
  <c r="O735" i="9" s="1"/>
  <c r="AF736" i="4"/>
  <c r="O736" i="9" s="1"/>
  <c r="AF737" i="4"/>
  <c r="O737" i="9" s="1"/>
  <c r="AF738" i="4"/>
  <c r="O738" i="9" s="1"/>
  <c r="AF739" i="4"/>
  <c r="O739" i="9" s="1"/>
  <c r="AF740" i="4"/>
  <c r="O740" i="9" s="1"/>
  <c r="AF741" i="4"/>
  <c r="O741" i="9" s="1"/>
  <c r="AF742" i="4"/>
  <c r="O742" i="9" s="1"/>
  <c r="AF743" i="4"/>
  <c r="O743" i="9" s="1"/>
  <c r="AF744" i="4"/>
  <c r="O744" i="9" s="1"/>
  <c r="AF745" i="4"/>
  <c r="O745" i="9" s="1"/>
  <c r="AF746" i="4"/>
  <c r="O746" i="9" s="1"/>
  <c r="AF747" i="4"/>
  <c r="O747" i="9" s="1"/>
  <c r="AF748" i="4"/>
  <c r="O748" i="9" s="1"/>
  <c r="AF749" i="4"/>
  <c r="O749" i="9" s="1"/>
  <c r="AF750" i="4"/>
  <c r="O750" i="9" s="1"/>
  <c r="AF751" i="4"/>
  <c r="O751" i="9" s="1"/>
  <c r="AF752" i="4"/>
  <c r="O752" i="9" s="1"/>
  <c r="AF753" i="4"/>
  <c r="O753" i="9" s="1"/>
  <c r="AF754" i="4"/>
  <c r="O754" i="9" s="1"/>
  <c r="AF755" i="4"/>
  <c r="O755" i="9" s="1"/>
  <c r="AF756" i="4"/>
  <c r="O756" i="9" s="1"/>
  <c r="AF757" i="4"/>
  <c r="O757" i="9" s="1"/>
  <c r="AF758" i="4"/>
  <c r="O758" i="9" s="1"/>
  <c r="AF759" i="4"/>
  <c r="O759" i="9" s="1"/>
  <c r="AF760" i="4"/>
  <c r="O760" i="9" s="1"/>
  <c r="AF761" i="4"/>
  <c r="O761" i="9" s="1"/>
  <c r="AF762" i="4"/>
  <c r="O762" i="9" s="1"/>
  <c r="AF763" i="4"/>
  <c r="O763" i="9" s="1"/>
  <c r="AF764" i="4"/>
  <c r="O764" i="9" s="1"/>
  <c r="AF765" i="4"/>
  <c r="O765" i="9" s="1"/>
  <c r="AF766" i="4"/>
  <c r="O766" i="9" s="1"/>
  <c r="AF767" i="4"/>
  <c r="O767" i="9" s="1"/>
  <c r="AF768" i="4"/>
  <c r="O768" i="9" s="1"/>
  <c r="AF769" i="4"/>
  <c r="O769" i="9" s="1"/>
  <c r="AF770" i="4"/>
  <c r="O770" i="9" s="1"/>
  <c r="AF771" i="4"/>
  <c r="O771" i="9" s="1"/>
  <c r="AF772" i="4"/>
  <c r="O772" i="9" s="1"/>
  <c r="AF773" i="4"/>
  <c r="O773" i="9" s="1"/>
  <c r="AF774" i="4"/>
  <c r="O774" i="9" s="1"/>
  <c r="AF775" i="4"/>
  <c r="O775" i="9" s="1"/>
  <c r="AF776" i="4"/>
  <c r="O776" i="9" s="1"/>
  <c r="AF777" i="4"/>
  <c r="O777" i="9" s="1"/>
  <c r="AF778" i="4"/>
  <c r="O778" i="9" s="1"/>
  <c r="AF779" i="4"/>
  <c r="O779" i="9" s="1"/>
  <c r="AF780" i="4"/>
  <c r="O780" i="9" s="1"/>
  <c r="AF781" i="4"/>
  <c r="O781" i="9" s="1"/>
  <c r="AF782" i="4"/>
  <c r="O782" i="9" s="1"/>
  <c r="AF783" i="4"/>
  <c r="O783" i="9" s="1"/>
  <c r="AF784" i="4"/>
  <c r="O784" i="9" s="1"/>
  <c r="AF785" i="4"/>
  <c r="O785" i="9" s="1"/>
  <c r="AF786" i="4"/>
  <c r="O786" i="9" s="1"/>
  <c r="AF787" i="4"/>
  <c r="O787" i="9" s="1"/>
  <c r="AF788" i="4"/>
  <c r="O788" i="9" s="1"/>
  <c r="AF789" i="4"/>
  <c r="O789" i="9" s="1"/>
  <c r="AF790" i="4"/>
  <c r="O790" i="9" s="1"/>
  <c r="AF791" i="4"/>
  <c r="O791" i="9" s="1"/>
  <c r="AF792" i="4"/>
  <c r="O792" i="9" s="1"/>
  <c r="AF793" i="4"/>
  <c r="O793" i="9" s="1"/>
  <c r="AF794" i="4"/>
  <c r="O794" i="9" s="1"/>
  <c r="AF795" i="4"/>
  <c r="O795" i="9" s="1"/>
  <c r="AF796" i="4"/>
  <c r="O796" i="9" s="1"/>
  <c r="AF797" i="4"/>
  <c r="O797" i="9" s="1"/>
  <c r="AF798" i="4"/>
  <c r="O798" i="9" s="1"/>
  <c r="AF799" i="4"/>
  <c r="O799" i="9" s="1"/>
  <c r="AF800" i="4"/>
  <c r="O800" i="9" s="1"/>
  <c r="AF801" i="4"/>
  <c r="O801" i="9" s="1"/>
  <c r="AF802" i="4"/>
  <c r="O802" i="9" s="1"/>
  <c r="AF803" i="4"/>
  <c r="O803" i="9" s="1"/>
  <c r="AF804" i="4"/>
  <c r="O804" i="9" s="1"/>
  <c r="AF805" i="4"/>
  <c r="O805" i="9" s="1"/>
  <c r="AF806" i="4"/>
  <c r="O806" i="9" s="1"/>
  <c r="AF807" i="4"/>
  <c r="O807" i="9" s="1"/>
  <c r="AF808" i="4"/>
  <c r="O808" i="9" s="1"/>
  <c r="AF809" i="4"/>
  <c r="O809" i="9" s="1"/>
  <c r="AF810" i="4"/>
  <c r="O810" i="9" s="1"/>
  <c r="AF811" i="4"/>
  <c r="O811" i="9" s="1"/>
  <c r="AF812" i="4"/>
  <c r="O812" i="9" s="1"/>
  <c r="AF813" i="4"/>
  <c r="O813" i="9" s="1"/>
  <c r="AF814" i="4"/>
  <c r="O814" i="9" s="1"/>
  <c r="AF815" i="4"/>
  <c r="O815" i="9" s="1"/>
  <c r="AF816" i="4"/>
  <c r="O816" i="9" s="1"/>
  <c r="AF817" i="4"/>
  <c r="O817" i="9" s="1"/>
  <c r="AF818" i="4"/>
  <c r="O818" i="9" s="1"/>
  <c r="AF819" i="4"/>
  <c r="O819" i="9" s="1"/>
  <c r="AF820" i="4"/>
  <c r="O820" i="9" s="1"/>
  <c r="AF821" i="4"/>
  <c r="O821" i="9" s="1"/>
  <c r="AF822" i="4"/>
  <c r="O822" i="9" s="1"/>
  <c r="AF823" i="4"/>
  <c r="O823" i="9" s="1"/>
  <c r="AF824" i="4"/>
  <c r="O824" i="9" s="1"/>
  <c r="AF825" i="4"/>
  <c r="O825" i="9" s="1"/>
  <c r="AF826" i="4"/>
  <c r="O826" i="9" s="1"/>
  <c r="AF827" i="4"/>
  <c r="O827" i="9" s="1"/>
  <c r="AF828" i="4"/>
  <c r="O828" i="9" s="1"/>
  <c r="AF829" i="4"/>
  <c r="O829" i="9" s="1"/>
  <c r="AF830" i="4"/>
  <c r="O830" i="9" s="1"/>
  <c r="AF831" i="4"/>
  <c r="O831" i="9" s="1"/>
  <c r="AF832" i="4"/>
  <c r="O832" i="9" s="1"/>
  <c r="AF833" i="4"/>
  <c r="O833" i="9" s="1"/>
  <c r="AF834" i="4"/>
  <c r="O834" i="9" s="1"/>
  <c r="AF835" i="4"/>
  <c r="O835" i="9" s="1"/>
  <c r="AF836" i="4"/>
  <c r="O836" i="9" s="1"/>
  <c r="AF837" i="4"/>
  <c r="O837" i="9" s="1"/>
  <c r="AF838" i="4"/>
  <c r="O838" i="9" s="1"/>
  <c r="AF839" i="4"/>
  <c r="O839" i="9" s="1"/>
  <c r="AF840" i="4"/>
  <c r="O840" i="9" s="1"/>
  <c r="AF841" i="4"/>
  <c r="O841" i="9" s="1"/>
  <c r="AF842" i="4"/>
  <c r="O842" i="9" s="1"/>
  <c r="AF843" i="4"/>
  <c r="O843" i="9" s="1"/>
  <c r="AF844" i="4"/>
  <c r="O844" i="9" s="1"/>
  <c r="AF845" i="4"/>
  <c r="O845" i="9" s="1"/>
  <c r="AF846" i="4"/>
  <c r="O846" i="9" s="1"/>
  <c r="AF847" i="4"/>
  <c r="O847" i="9" s="1"/>
  <c r="AF848" i="4"/>
  <c r="O848" i="9" s="1"/>
  <c r="AF849" i="4"/>
  <c r="O849" i="9" s="1"/>
  <c r="AF850" i="4"/>
  <c r="O850" i="9" s="1"/>
  <c r="AF851" i="4"/>
  <c r="O851" i="9" s="1"/>
  <c r="AF852" i="4"/>
  <c r="O852" i="9" s="1"/>
  <c r="AF853" i="4"/>
  <c r="O853" i="9" s="1"/>
  <c r="AF854" i="4"/>
  <c r="O854" i="9" s="1"/>
  <c r="AF855" i="4"/>
  <c r="O855" i="9" s="1"/>
  <c r="AF856" i="4"/>
  <c r="O856" i="9" s="1"/>
  <c r="AF857" i="4"/>
  <c r="O857" i="9" s="1"/>
  <c r="AF858" i="4"/>
  <c r="O858" i="9" s="1"/>
  <c r="AF859" i="4"/>
  <c r="O859" i="9" s="1"/>
  <c r="AF860" i="4"/>
  <c r="O860" i="9" s="1"/>
  <c r="AF861" i="4"/>
  <c r="O861" i="9" s="1"/>
  <c r="AF862" i="4"/>
  <c r="O862" i="9" s="1"/>
  <c r="AF863" i="4"/>
  <c r="O863" i="9" s="1"/>
  <c r="AF864" i="4"/>
  <c r="O864" i="9" s="1"/>
  <c r="AF865" i="4"/>
  <c r="O865" i="9" s="1"/>
  <c r="AF866" i="4"/>
  <c r="O866" i="9" s="1"/>
  <c r="AF867" i="4"/>
  <c r="O867" i="9" s="1"/>
  <c r="AF868" i="4"/>
  <c r="O868" i="9" s="1"/>
  <c r="AF869" i="4"/>
  <c r="O869" i="9" s="1"/>
  <c r="AF870" i="4"/>
  <c r="O870" i="9" s="1"/>
  <c r="AF871" i="4"/>
  <c r="O871" i="9" s="1"/>
  <c r="AF872" i="4"/>
  <c r="O872" i="9" s="1"/>
  <c r="AF873" i="4"/>
  <c r="O873" i="9" s="1"/>
  <c r="AF874" i="4"/>
  <c r="O874" i="9" s="1"/>
  <c r="AF875" i="4"/>
  <c r="O875" i="9" s="1"/>
  <c r="AF876" i="4"/>
  <c r="O876" i="9" s="1"/>
  <c r="AF877" i="4"/>
  <c r="O877" i="9" s="1"/>
  <c r="AF878" i="4"/>
  <c r="O878" i="9" s="1"/>
  <c r="AF879" i="4"/>
  <c r="O879" i="9" s="1"/>
  <c r="AF880" i="4"/>
  <c r="O880" i="9" s="1"/>
  <c r="AF881" i="4"/>
  <c r="O881" i="9" s="1"/>
  <c r="AF882" i="4"/>
  <c r="O882" i="9" s="1"/>
  <c r="AF883" i="4"/>
  <c r="O883" i="9" s="1"/>
  <c r="AF884" i="4"/>
  <c r="O884" i="9" s="1"/>
  <c r="AF885" i="4"/>
  <c r="O885" i="9" s="1"/>
  <c r="AF886" i="4"/>
  <c r="O886" i="9" s="1"/>
  <c r="AF887" i="4"/>
  <c r="O887" i="9" s="1"/>
  <c r="AF888" i="4"/>
  <c r="O888" i="9" s="1"/>
  <c r="AF889" i="4"/>
  <c r="O889" i="9" s="1"/>
  <c r="AF890" i="4"/>
  <c r="O890" i="9" s="1"/>
  <c r="AF891" i="4"/>
  <c r="O891" i="9" s="1"/>
  <c r="AF892" i="4"/>
  <c r="O892" i="9" s="1"/>
  <c r="AF893" i="4"/>
  <c r="O893" i="9" s="1"/>
  <c r="AF894" i="4"/>
  <c r="O894" i="9" s="1"/>
  <c r="AF895" i="4"/>
  <c r="O895" i="9" s="1"/>
  <c r="AF896" i="4"/>
  <c r="O896" i="9" s="1"/>
  <c r="AF897" i="4"/>
  <c r="O897" i="9" s="1"/>
  <c r="AF898" i="4"/>
  <c r="O898" i="9" s="1"/>
  <c r="AF899" i="4"/>
  <c r="O899" i="9" s="1"/>
  <c r="AF900" i="4"/>
  <c r="O900" i="9" s="1"/>
  <c r="AF901" i="4"/>
  <c r="O901" i="9" s="1"/>
  <c r="AF902" i="4"/>
  <c r="O902" i="9" s="1"/>
  <c r="AF903" i="4"/>
  <c r="O903" i="9" s="1"/>
  <c r="AF904" i="4"/>
  <c r="O904" i="9" s="1"/>
  <c r="AF905" i="4"/>
  <c r="O905" i="9" s="1"/>
  <c r="AF906" i="4"/>
  <c r="O906" i="9" s="1"/>
  <c r="AF907" i="4"/>
  <c r="O907" i="9" s="1"/>
  <c r="AF908" i="4"/>
  <c r="O908" i="9" s="1"/>
  <c r="AF909" i="4"/>
  <c r="O909" i="9" s="1"/>
  <c r="AF910" i="4"/>
  <c r="O910" i="9" s="1"/>
  <c r="AF911" i="4"/>
  <c r="O911" i="9" s="1"/>
  <c r="AF912" i="4"/>
  <c r="O912" i="9" s="1"/>
  <c r="AF913" i="4"/>
  <c r="O913" i="9" s="1"/>
  <c r="AF914" i="4"/>
  <c r="O914" i="9" s="1"/>
  <c r="AF915" i="4"/>
  <c r="O915" i="9" s="1"/>
  <c r="AF916" i="4"/>
  <c r="O916" i="9" s="1"/>
  <c r="AF917" i="4"/>
  <c r="O917" i="9" s="1"/>
  <c r="AF918" i="4"/>
  <c r="O918" i="9" s="1"/>
  <c r="AF919" i="4"/>
  <c r="O919" i="9" s="1"/>
  <c r="AF920" i="4"/>
  <c r="O920" i="9" s="1"/>
  <c r="AF921" i="4"/>
  <c r="O921" i="9" s="1"/>
  <c r="AF922" i="4"/>
  <c r="O922" i="9" s="1"/>
  <c r="AF923" i="4"/>
  <c r="O923" i="9" s="1"/>
  <c r="AF924" i="4"/>
  <c r="O924" i="9" s="1"/>
  <c r="AF925" i="4"/>
  <c r="O925" i="9" s="1"/>
  <c r="AF926" i="4"/>
  <c r="O926" i="9" s="1"/>
  <c r="AF927" i="4"/>
  <c r="O927" i="9" s="1"/>
  <c r="AF928" i="4"/>
  <c r="O928" i="9" s="1"/>
  <c r="AF929" i="4"/>
  <c r="O929" i="9" s="1"/>
  <c r="AF930" i="4"/>
  <c r="O930" i="9" s="1"/>
  <c r="AF931" i="4"/>
  <c r="O931" i="9" s="1"/>
  <c r="AF932" i="4"/>
  <c r="O932" i="9" s="1"/>
  <c r="AF933" i="4"/>
  <c r="O933" i="9" s="1"/>
  <c r="AF934" i="4"/>
  <c r="O934" i="9" s="1"/>
  <c r="AF935" i="4"/>
  <c r="O935" i="9" s="1"/>
  <c r="AF936" i="4"/>
  <c r="O936" i="9" s="1"/>
  <c r="AF937" i="4"/>
  <c r="O937" i="9" s="1"/>
  <c r="AF938" i="4"/>
  <c r="O938" i="9" s="1"/>
  <c r="AF939" i="4"/>
  <c r="O939" i="9" s="1"/>
  <c r="AF940" i="4"/>
  <c r="O940" i="9" s="1"/>
  <c r="AF941" i="4"/>
  <c r="O941" i="9" s="1"/>
  <c r="AF942" i="4"/>
  <c r="O942" i="9" s="1"/>
  <c r="AF943" i="4"/>
  <c r="O943" i="9" s="1"/>
  <c r="AF944" i="4"/>
  <c r="O944" i="9" s="1"/>
  <c r="AF945" i="4"/>
  <c r="O945" i="9" s="1"/>
  <c r="AF946" i="4"/>
  <c r="O946" i="9" s="1"/>
  <c r="AF947" i="4"/>
  <c r="O947" i="9" s="1"/>
  <c r="AF948" i="4"/>
  <c r="O948" i="9" s="1"/>
  <c r="AF949" i="4"/>
  <c r="O949" i="9" s="1"/>
  <c r="AF950" i="4"/>
  <c r="O950" i="9" s="1"/>
  <c r="AF951" i="4"/>
  <c r="O951" i="9" s="1"/>
  <c r="AF952" i="4"/>
  <c r="O952" i="9" s="1"/>
  <c r="AF953" i="4"/>
  <c r="O953" i="9" s="1"/>
  <c r="AF954" i="4"/>
  <c r="O954" i="9" s="1"/>
  <c r="AF955" i="4"/>
  <c r="O955" i="9" s="1"/>
  <c r="AF956" i="4"/>
  <c r="O956" i="9" s="1"/>
  <c r="AF957" i="4"/>
  <c r="O957" i="9" s="1"/>
  <c r="AF958" i="4"/>
  <c r="O958" i="9" s="1"/>
  <c r="AF959" i="4"/>
  <c r="O959" i="9" s="1"/>
  <c r="AF960" i="4"/>
  <c r="O960" i="9" s="1"/>
  <c r="AF961" i="4"/>
  <c r="O961" i="9" s="1"/>
  <c r="AF962" i="4"/>
  <c r="O962" i="9" s="1"/>
  <c r="AF963" i="4"/>
  <c r="O963" i="9" s="1"/>
  <c r="AF964" i="4"/>
  <c r="O964" i="9" s="1"/>
  <c r="AF965" i="4"/>
  <c r="O965" i="9" s="1"/>
  <c r="AF966" i="4"/>
  <c r="O966" i="9" s="1"/>
  <c r="AF967" i="4"/>
  <c r="O967" i="9" s="1"/>
  <c r="AF968" i="4"/>
  <c r="O968" i="9" s="1"/>
  <c r="AF969" i="4"/>
  <c r="O969" i="9" s="1"/>
  <c r="AF970" i="4"/>
  <c r="O970" i="9" s="1"/>
  <c r="AF971" i="4"/>
  <c r="O971" i="9" s="1"/>
  <c r="AF972" i="4"/>
  <c r="O972" i="9" s="1"/>
  <c r="AF973" i="4"/>
  <c r="O973" i="9" s="1"/>
  <c r="AF974" i="4"/>
  <c r="O974" i="9" s="1"/>
  <c r="AF975" i="4"/>
  <c r="O975" i="9" s="1"/>
  <c r="AF976" i="4"/>
  <c r="O976" i="9" s="1"/>
  <c r="AF977" i="4"/>
  <c r="O977" i="9" s="1"/>
  <c r="AF978" i="4"/>
  <c r="O978" i="9" s="1"/>
  <c r="AF979" i="4"/>
  <c r="O979" i="9" s="1"/>
  <c r="AF980" i="4"/>
  <c r="O980" i="9" s="1"/>
  <c r="AF981" i="4"/>
  <c r="O981" i="9" s="1"/>
  <c r="AF982" i="4"/>
  <c r="O982" i="9" s="1"/>
  <c r="AF983" i="4"/>
  <c r="O983" i="9" s="1"/>
  <c r="AF984" i="4"/>
  <c r="O984" i="9" s="1"/>
  <c r="AF985" i="4"/>
  <c r="O985" i="9" s="1"/>
  <c r="AF986" i="4"/>
  <c r="O986" i="9" s="1"/>
  <c r="AF987" i="4"/>
  <c r="O987" i="9" s="1"/>
  <c r="AF988" i="4"/>
  <c r="O988" i="9" s="1"/>
  <c r="AF989" i="4"/>
  <c r="O989" i="9" s="1"/>
  <c r="AF990" i="4"/>
  <c r="O990" i="9" s="1"/>
  <c r="AF991" i="4"/>
  <c r="O991" i="9" s="1"/>
  <c r="AF992" i="4"/>
  <c r="O992" i="9" s="1"/>
  <c r="AF993" i="4"/>
  <c r="O993" i="9" s="1"/>
  <c r="AF994" i="4"/>
  <c r="O994" i="9" s="1"/>
  <c r="AF995" i="4"/>
  <c r="O995" i="9" s="1"/>
  <c r="AF996" i="4"/>
  <c r="O996" i="9" s="1"/>
  <c r="AF997" i="4"/>
  <c r="O997" i="9" s="1"/>
  <c r="AF998" i="4"/>
  <c r="O998" i="9" s="1"/>
  <c r="AF999" i="4"/>
  <c r="O999" i="9" s="1"/>
  <c r="AF1000" i="4"/>
  <c r="O1000" i="9" s="1"/>
  <c r="AF1001" i="4"/>
  <c r="O1001" i="9" s="1"/>
  <c r="AF2" i="4"/>
  <c r="O2" i="9" s="1"/>
  <c r="N4" i="1"/>
  <c r="W4" i="1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AK2" i="4" a="1"/>
  <c r="AK2" i="4" s="1"/>
  <c r="AL2" i="4" s="1"/>
  <c r="N21" i="1"/>
  <c r="W21" i="1" s="1"/>
  <c r="N22" i="1"/>
  <c r="W22" i="1" s="1"/>
  <c r="N23" i="1"/>
  <c r="W23" i="1" s="1"/>
  <c r="N24" i="1"/>
  <c r="W24" i="1" s="1"/>
  <c r="N25" i="1"/>
  <c r="W25" i="1" s="1"/>
  <c r="N26" i="1"/>
  <c r="W26" i="1" s="1"/>
  <c r="N27" i="1"/>
  <c r="W27" i="1" s="1"/>
  <c r="N28" i="1"/>
  <c r="W28" i="1" s="1"/>
  <c r="N29" i="1"/>
  <c r="W29" i="1" s="1"/>
  <c r="N30" i="1"/>
  <c r="W30" i="1" s="1"/>
  <c r="N31" i="1"/>
  <c r="W31" i="1" s="1"/>
  <c r="N32" i="1"/>
  <c r="W32" i="1" s="1"/>
  <c r="N33" i="1"/>
  <c r="W33" i="1" s="1"/>
  <c r="N34" i="1"/>
  <c r="W34" i="1" s="1"/>
  <c r="N35" i="1"/>
  <c r="W35" i="1" s="1"/>
  <c r="N36" i="1"/>
  <c r="W36" i="1" s="1"/>
  <c r="N37" i="1"/>
  <c r="W37" i="1" s="1"/>
  <c r="N38" i="1"/>
  <c r="W38" i="1" s="1"/>
  <c r="N39" i="1"/>
  <c r="W39" i="1" s="1"/>
  <c r="N40" i="1"/>
  <c r="W40" i="1" s="1"/>
  <c r="N41" i="1"/>
  <c r="W41" i="1" s="1"/>
  <c r="N42" i="1"/>
  <c r="W42" i="1" s="1"/>
  <c r="N43" i="1"/>
  <c r="W43" i="1" s="1"/>
  <c r="N44" i="1"/>
  <c r="W44" i="1" s="1"/>
  <c r="N45" i="1"/>
  <c r="W45" i="1" s="1"/>
  <c r="N46" i="1"/>
  <c r="W46" i="1" s="1"/>
  <c r="N47" i="1"/>
  <c r="W47" i="1" s="1"/>
  <c r="N48" i="1"/>
  <c r="W48" i="1" s="1"/>
  <c r="N49" i="1"/>
  <c r="W49" i="1" s="1"/>
  <c r="N50" i="1"/>
  <c r="W50" i="1" s="1"/>
  <c r="N51" i="1"/>
  <c r="W51" i="1" s="1"/>
  <c r="N52" i="1"/>
  <c r="W52" i="1" s="1"/>
  <c r="N53" i="1"/>
  <c r="W53" i="1" s="1"/>
  <c r="N54" i="1"/>
  <c r="W54" i="1" s="1"/>
  <c r="N55" i="1"/>
  <c r="W55" i="1" s="1"/>
  <c r="N56" i="1"/>
  <c r="W56" i="1" s="1"/>
  <c r="N57" i="1"/>
  <c r="W57" i="1" s="1"/>
  <c r="N58" i="1"/>
  <c r="W58" i="1" s="1"/>
  <c r="N59" i="1"/>
  <c r="W59" i="1" s="1"/>
  <c r="N60" i="1"/>
  <c r="W60" i="1" s="1"/>
  <c r="N61" i="1"/>
  <c r="W61" i="1" s="1"/>
  <c r="N62" i="1"/>
  <c r="W62" i="1" s="1"/>
  <c r="N63" i="1"/>
  <c r="W63" i="1" s="1"/>
  <c r="N64" i="1"/>
  <c r="W64" i="1" s="1"/>
  <c r="N65" i="1"/>
  <c r="W65" i="1" s="1"/>
  <c r="N66" i="1"/>
  <c r="W66" i="1" s="1"/>
  <c r="N67" i="1"/>
  <c r="W67" i="1" s="1"/>
  <c r="N68" i="1"/>
  <c r="W68" i="1" s="1"/>
  <c r="N69" i="1"/>
  <c r="W69" i="1" s="1"/>
  <c r="N70" i="1"/>
  <c r="W70" i="1" s="1"/>
  <c r="N71" i="1"/>
  <c r="W71" i="1" s="1"/>
  <c r="N72" i="1"/>
  <c r="W72" i="1" s="1"/>
  <c r="N73" i="1"/>
  <c r="W73" i="1" s="1"/>
  <c r="N74" i="1"/>
  <c r="W74" i="1" s="1"/>
  <c r="N75" i="1"/>
  <c r="W75" i="1" s="1"/>
  <c r="N76" i="1"/>
  <c r="W76" i="1" s="1"/>
  <c r="N77" i="1"/>
  <c r="W77" i="1" s="1"/>
  <c r="N78" i="1"/>
  <c r="W78" i="1" s="1"/>
  <c r="N79" i="1"/>
  <c r="W79" i="1" s="1"/>
  <c r="N80" i="1"/>
  <c r="W80" i="1" s="1"/>
  <c r="N81" i="1"/>
  <c r="W81" i="1" s="1"/>
  <c r="N82" i="1"/>
  <c r="W82" i="1" s="1"/>
  <c r="N83" i="1"/>
  <c r="W83" i="1" s="1"/>
  <c r="N84" i="1"/>
  <c r="W84" i="1" s="1"/>
  <c r="N85" i="1"/>
  <c r="W85" i="1" s="1"/>
  <c r="N86" i="1"/>
  <c r="W86" i="1" s="1"/>
  <c r="N87" i="1"/>
  <c r="W87" i="1" s="1"/>
  <c r="N88" i="1"/>
  <c r="W88" i="1" s="1"/>
  <c r="N89" i="1"/>
  <c r="W89" i="1" s="1"/>
  <c r="N90" i="1"/>
  <c r="W90" i="1" s="1"/>
  <c r="N91" i="1"/>
  <c r="W91" i="1" s="1"/>
  <c r="N92" i="1"/>
  <c r="W92" i="1" s="1"/>
  <c r="N93" i="1"/>
  <c r="W93" i="1" s="1"/>
  <c r="N94" i="1"/>
  <c r="W94" i="1" s="1"/>
  <c r="N95" i="1"/>
  <c r="W95" i="1" s="1"/>
  <c r="N96" i="1"/>
  <c r="W96" i="1" s="1"/>
  <c r="N97" i="1"/>
  <c r="W97" i="1" s="1"/>
  <c r="N98" i="1"/>
  <c r="W98" i="1" s="1"/>
  <c r="N99" i="1"/>
  <c r="W99" i="1" s="1"/>
  <c r="N100" i="1"/>
  <c r="W100" i="1" s="1"/>
  <c r="N101" i="1"/>
  <c r="W101" i="1" s="1"/>
  <c r="N102" i="1"/>
  <c r="W102" i="1" s="1"/>
  <c r="N103" i="1"/>
  <c r="W103" i="1" s="1"/>
  <c r="N104" i="1"/>
  <c r="W104" i="1" s="1"/>
  <c r="N105" i="1"/>
  <c r="W105" i="1" s="1"/>
  <c r="N106" i="1"/>
  <c r="W106" i="1" s="1"/>
  <c r="N107" i="1"/>
  <c r="W107" i="1" s="1"/>
  <c r="N108" i="1"/>
  <c r="W108" i="1" s="1"/>
  <c r="N109" i="1"/>
  <c r="W109" i="1" s="1"/>
  <c r="N110" i="1"/>
  <c r="W110" i="1" s="1"/>
  <c r="N111" i="1"/>
  <c r="W111" i="1" s="1"/>
  <c r="N112" i="1"/>
  <c r="W112" i="1" s="1"/>
  <c r="N113" i="1"/>
  <c r="W113" i="1" s="1"/>
  <c r="N114" i="1"/>
  <c r="W114" i="1" s="1"/>
  <c r="N115" i="1"/>
  <c r="W115" i="1" s="1"/>
  <c r="N116" i="1"/>
  <c r="W116" i="1" s="1"/>
  <c r="N117" i="1"/>
  <c r="W117" i="1" s="1"/>
  <c r="N118" i="1"/>
  <c r="W118" i="1" s="1"/>
  <c r="N119" i="1"/>
  <c r="W119" i="1" s="1"/>
  <c r="N120" i="1"/>
  <c r="W120" i="1" s="1"/>
  <c r="N121" i="1"/>
  <c r="W121" i="1" s="1"/>
  <c r="N122" i="1"/>
  <c r="W122" i="1" s="1"/>
  <c r="N123" i="1"/>
  <c r="W123" i="1" s="1"/>
  <c r="N124" i="1"/>
  <c r="W124" i="1" s="1"/>
  <c r="N125" i="1"/>
  <c r="W125" i="1" s="1"/>
  <c r="N126" i="1"/>
  <c r="W126" i="1" s="1"/>
  <c r="N127" i="1"/>
  <c r="W127" i="1" s="1"/>
  <c r="N128" i="1"/>
  <c r="W128" i="1" s="1"/>
  <c r="N129" i="1"/>
  <c r="W129" i="1" s="1"/>
  <c r="N130" i="1"/>
  <c r="W130" i="1" s="1"/>
  <c r="N131" i="1"/>
  <c r="W131" i="1" s="1"/>
  <c r="N132" i="1"/>
  <c r="W132" i="1" s="1"/>
  <c r="N133" i="1"/>
  <c r="W133" i="1" s="1"/>
  <c r="N134" i="1"/>
  <c r="W134" i="1" s="1"/>
  <c r="N135" i="1"/>
  <c r="W135" i="1" s="1"/>
  <c r="N136" i="1"/>
  <c r="W136" i="1" s="1"/>
  <c r="N137" i="1"/>
  <c r="W137" i="1" s="1"/>
  <c r="N138" i="1"/>
  <c r="W138" i="1" s="1"/>
  <c r="N139" i="1"/>
  <c r="W139" i="1" s="1"/>
  <c r="N140" i="1"/>
  <c r="W140" i="1" s="1"/>
  <c r="N141" i="1"/>
  <c r="W141" i="1" s="1"/>
  <c r="N142" i="1"/>
  <c r="W142" i="1" s="1"/>
  <c r="N143" i="1"/>
  <c r="W143" i="1" s="1"/>
  <c r="N144" i="1"/>
  <c r="W144" i="1" s="1"/>
  <c r="N145" i="1"/>
  <c r="W145" i="1" s="1"/>
  <c r="N146" i="1"/>
  <c r="W146" i="1" s="1"/>
  <c r="N147" i="1"/>
  <c r="W147" i="1" s="1"/>
  <c r="N148" i="1"/>
  <c r="W148" i="1" s="1"/>
  <c r="N149" i="1"/>
  <c r="W149" i="1" s="1"/>
  <c r="N150" i="1"/>
  <c r="W150" i="1" s="1"/>
  <c r="N151" i="1"/>
  <c r="W151" i="1" s="1"/>
  <c r="N152" i="1"/>
  <c r="W152" i="1" s="1"/>
  <c r="N153" i="1"/>
  <c r="W153" i="1" s="1"/>
  <c r="N154" i="1"/>
  <c r="W154" i="1" s="1"/>
  <c r="N155" i="1"/>
  <c r="W155" i="1" s="1"/>
  <c r="N156" i="1"/>
  <c r="W156" i="1" s="1"/>
  <c r="N157" i="1"/>
  <c r="W157" i="1" s="1"/>
  <c r="N158" i="1"/>
  <c r="W158" i="1" s="1"/>
  <c r="N159" i="1"/>
  <c r="W159" i="1" s="1"/>
  <c r="N160" i="1"/>
  <c r="W160" i="1" s="1"/>
  <c r="N161" i="1"/>
  <c r="W161" i="1" s="1"/>
  <c r="N162" i="1"/>
  <c r="W162" i="1" s="1"/>
  <c r="N163" i="1"/>
  <c r="W163" i="1" s="1"/>
  <c r="N164" i="1"/>
  <c r="W164" i="1" s="1"/>
  <c r="N165" i="1"/>
  <c r="W165" i="1" s="1"/>
  <c r="N166" i="1"/>
  <c r="W166" i="1" s="1"/>
  <c r="N167" i="1"/>
  <c r="W167" i="1" s="1"/>
  <c r="N168" i="1"/>
  <c r="W168" i="1" s="1"/>
  <c r="N169" i="1"/>
  <c r="W169" i="1" s="1"/>
  <c r="N170" i="1"/>
  <c r="W170" i="1" s="1"/>
  <c r="N171" i="1"/>
  <c r="W171" i="1" s="1"/>
  <c r="N172" i="1"/>
  <c r="W172" i="1" s="1"/>
  <c r="N173" i="1"/>
  <c r="W173" i="1" s="1"/>
  <c r="N174" i="1"/>
  <c r="W174" i="1" s="1"/>
  <c r="N175" i="1"/>
  <c r="W175" i="1" s="1"/>
  <c r="N176" i="1"/>
  <c r="W176" i="1" s="1"/>
  <c r="N177" i="1"/>
  <c r="W177" i="1" s="1"/>
  <c r="N178" i="1"/>
  <c r="W178" i="1" s="1"/>
  <c r="N179" i="1"/>
  <c r="W179" i="1" s="1"/>
  <c r="N180" i="1"/>
  <c r="W180" i="1" s="1"/>
  <c r="N181" i="1"/>
  <c r="W181" i="1" s="1"/>
  <c r="N182" i="1"/>
  <c r="W182" i="1" s="1"/>
  <c r="N183" i="1"/>
  <c r="W183" i="1" s="1"/>
  <c r="N184" i="1"/>
  <c r="W184" i="1" s="1"/>
  <c r="N185" i="1"/>
  <c r="W185" i="1" s="1"/>
  <c r="N186" i="1"/>
  <c r="W186" i="1" s="1"/>
  <c r="N187" i="1"/>
  <c r="W187" i="1" s="1"/>
  <c r="N188" i="1"/>
  <c r="W188" i="1" s="1"/>
  <c r="N189" i="1"/>
  <c r="W189" i="1" s="1"/>
  <c r="N190" i="1"/>
  <c r="W190" i="1" s="1"/>
  <c r="N191" i="1"/>
  <c r="W191" i="1" s="1"/>
  <c r="N192" i="1"/>
  <c r="W192" i="1" s="1"/>
  <c r="N193" i="1"/>
  <c r="W193" i="1" s="1"/>
  <c r="N194" i="1"/>
  <c r="W194" i="1" s="1"/>
  <c r="N195" i="1"/>
  <c r="W195" i="1" s="1"/>
  <c r="N196" i="1"/>
  <c r="W196" i="1" s="1"/>
  <c r="N197" i="1"/>
  <c r="W197" i="1" s="1"/>
  <c r="N198" i="1"/>
  <c r="W198" i="1" s="1"/>
  <c r="N199" i="1"/>
  <c r="W199" i="1" s="1"/>
  <c r="N200" i="1"/>
  <c r="W200" i="1" s="1"/>
  <c r="N201" i="1"/>
  <c r="W201" i="1" s="1"/>
  <c r="N202" i="1"/>
  <c r="W202" i="1" s="1"/>
  <c r="N203" i="1"/>
  <c r="W203" i="1" s="1"/>
  <c r="N204" i="1"/>
  <c r="W204" i="1" s="1"/>
  <c r="N205" i="1"/>
  <c r="W205" i="1" s="1"/>
  <c r="N206" i="1"/>
  <c r="W206" i="1" s="1"/>
  <c r="N207" i="1"/>
  <c r="W207" i="1" s="1"/>
  <c r="N208" i="1"/>
  <c r="W208" i="1" s="1"/>
  <c r="N209" i="1"/>
  <c r="W209" i="1" s="1"/>
  <c r="N210" i="1"/>
  <c r="W210" i="1" s="1"/>
  <c r="N211" i="1"/>
  <c r="W211" i="1" s="1"/>
  <c r="N212" i="1"/>
  <c r="W212" i="1" s="1"/>
  <c r="N213" i="1"/>
  <c r="W213" i="1" s="1"/>
  <c r="N214" i="1"/>
  <c r="W214" i="1" s="1"/>
  <c r="N215" i="1"/>
  <c r="W215" i="1" s="1"/>
  <c r="N216" i="1"/>
  <c r="W216" i="1" s="1"/>
  <c r="N217" i="1"/>
  <c r="W217" i="1" s="1"/>
  <c r="N218" i="1"/>
  <c r="W218" i="1" s="1"/>
  <c r="N219" i="1"/>
  <c r="W219" i="1" s="1"/>
  <c r="N220" i="1"/>
  <c r="W220" i="1" s="1"/>
  <c r="N221" i="1"/>
  <c r="W221" i="1" s="1"/>
  <c r="N222" i="1"/>
  <c r="W222" i="1" s="1"/>
  <c r="N223" i="1"/>
  <c r="W223" i="1" s="1"/>
  <c r="N224" i="1"/>
  <c r="W224" i="1" s="1"/>
  <c r="N225" i="1"/>
  <c r="W225" i="1" s="1"/>
  <c r="N226" i="1"/>
  <c r="W226" i="1" s="1"/>
  <c r="N227" i="1"/>
  <c r="W227" i="1" s="1"/>
  <c r="N228" i="1"/>
  <c r="W228" i="1" s="1"/>
  <c r="N229" i="1"/>
  <c r="W229" i="1" s="1"/>
  <c r="N230" i="1"/>
  <c r="W230" i="1" s="1"/>
  <c r="N231" i="1"/>
  <c r="W231" i="1" s="1"/>
  <c r="N232" i="1"/>
  <c r="W232" i="1" s="1"/>
  <c r="N233" i="1"/>
  <c r="W233" i="1" s="1"/>
  <c r="N234" i="1"/>
  <c r="W234" i="1" s="1"/>
  <c r="N235" i="1"/>
  <c r="W235" i="1" s="1"/>
  <c r="N236" i="1"/>
  <c r="W236" i="1" s="1"/>
  <c r="N237" i="1"/>
  <c r="W237" i="1" s="1"/>
  <c r="N238" i="1"/>
  <c r="W238" i="1" s="1"/>
  <c r="N239" i="1"/>
  <c r="W239" i="1" s="1"/>
  <c r="N240" i="1"/>
  <c r="W240" i="1" s="1"/>
  <c r="N241" i="1"/>
  <c r="W241" i="1" s="1"/>
  <c r="N242" i="1"/>
  <c r="W242" i="1" s="1"/>
  <c r="N243" i="1"/>
  <c r="W243" i="1" s="1"/>
  <c r="N244" i="1"/>
  <c r="W244" i="1" s="1"/>
  <c r="N245" i="1"/>
  <c r="W245" i="1" s="1"/>
  <c r="N246" i="1"/>
  <c r="W246" i="1" s="1"/>
  <c r="N247" i="1"/>
  <c r="W247" i="1" s="1"/>
  <c r="N248" i="1"/>
  <c r="W248" i="1" s="1"/>
  <c r="N249" i="1"/>
  <c r="W249" i="1" s="1"/>
  <c r="N250" i="1"/>
  <c r="W250" i="1" s="1"/>
  <c r="N251" i="1"/>
  <c r="W251" i="1" s="1"/>
  <c r="N252" i="1"/>
  <c r="W252" i="1" s="1"/>
  <c r="N253" i="1"/>
  <c r="W253" i="1" s="1"/>
  <c r="N254" i="1"/>
  <c r="W254" i="1" s="1"/>
  <c r="N255" i="1"/>
  <c r="W255" i="1" s="1"/>
  <c r="N256" i="1"/>
  <c r="W256" i="1" s="1"/>
  <c r="N257" i="1"/>
  <c r="W257" i="1" s="1"/>
  <c r="N258" i="1"/>
  <c r="W258" i="1" s="1"/>
  <c r="N259" i="1"/>
  <c r="W259" i="1" s="1"/>
  <c r="N260" i="1"/>
  <c r="W260" i="1" s="1"/>
  <c r="N261" i="1"/>
  <c r="W261" i="1" s="1"/>
  <c r="N262" i="1"/>
  <c r="W262" i="1" s="1"/>
  <c r="N263" i="1"/>
  <c r="W263" i="1" s="1"/>
  <c r="N264" i="1"/>
  <c r="W264" i="1" s="1"/>
  <c r="N265" i="1"/>
  <c r="W265" i="1" s="1"/>
  <c r="N266" i="1"/>
  <c r="W266" i="1" s="1"/>
  <c r="N267" i="1"/>
  <c r="W267" i="1" s="1"/>
  <c r="N268" i="1"/>
  <c r="W268" i="1" s="1"/>
  <c r="N269" i="1"/>
  <c r="W269" i="1" s="1"/>
  <c r="N270" i="1"/>
  <c r="W270" i="1" s="1"/>
  <c r="N271" i="1"/>
  <c r="W271" i="1" s="1"/>
  <c r="N272" i="1"/>
  <c r="W272" i="1" s="1"/>
  <c r="N273" i="1"/>
  <c r="W273" i="1" s="1"/>
  <c r="N274" i="1"/>
  <c r="W274" i="1" s="1"/>
  <c r="N275" i="1"/>
  <c r="W275" i="1" s="1"/>
  <c r="N276" i="1"/>
  <c r="W276" i="1" s="1"/>
  <c r="N277" i="1"/>
  <c r="W277" i="1" s="1"/>
  <c r="N278" i="1"/>
  <c r="W278" i="1" s="1"/>
  <c r="N279" i="1"/>
  <c r="W279" i="1" s="1"/>
  <c r="N280" i="1"/>
  <c r="W280" i="1" s="1"/>
  <c r="N281" i="1"/>
  <c r="W281" i="1" s="1"/>
  <c r="N282" i="1"/>
  <c r="W282" i="1" s="1"/>
  <c r="N283" i="1"/>
  <c r="W283" i="1" s="1"/>
  <c r="N284" i="1"/>
  <c r="W284" i="1" s="1"/>
  <c r="N285" i="1"/>
  <c r="W285" i="1" s="1"/>
  <c r="N286" i="1"/>
  <c r="W286" i="1" s="1"/>
  <c r="N287" i="1"/>
  <c r="W287" i="1" s="1"/>
  <c r="N288" i="1"/>
  <c r="W288" i="1" s="1"/>
  <c r="N289" i="1"/>
  <c r="W289" i="1" s="1"/>
  <c r="N290" i="1"/>
  <c r="W290" i="1" s="1"/>
  <c r="N291" i="1"/>
  <c r="W291" i="1" s="1"/>
  <c r="N292" i="1"/>
  <c r="W292" i="1" s="1"/>
  <c r="N293" i="1"/>
  <c r="W293" i="1" s="1"/>
  <c r="N294" i="1"/>
  <c r="W294" i="1" s="1"/>
  <c r="N295" i="1"/>
  <c r="W295" i="1" s="1"/>
  <c r="N296" i="1"/>
  <c r="W296" i="1" s="1"/>
  <c r="N297" i="1"/>
  <c r="W297" i="1" s="1"/>
  <c r="N298" i="1"/>
  <c r="W298" i="1" s="1"/>
  <c r="N299" i="1"/>
  <c r="W299" i="1" s="1"/>
  <c r="N300" i="1"/>
  <c r="W300" i="1" s="1"/>
  <c r="N301" i="1"/>
  <c r="W301" i="1" s="1"/>
  <c r="N302" i="1"/>
  <c r="W302" i="1" s="1"/>
  <c r="N303" i="1"/>
  <c r="W303" i="1" s="1"/>
  <c r="N304" i="1"/>
  <c r="W304" i="1" s="1"/>
  <c r="N305" i="1"/>
  <c r="W305" i="1" s="1"/>
  <c r="N306" i="1"/>
  <c r="W306" i="1" s="1"/>
  <c r="N307" i="1"/>
  <c r="W307" i="1" s="1"/>
  <c r="N308" i="1"/>
  <c r="W308" i="1" s="1"/>
  <c r="N309" i="1"/>
  <c r="W309" i="1" s="1"/>
  <c r="N310" i="1"/>
  <c r="W310" i="1" s="1"/>
  <c r="N311" i="1"/>
  <c r="W311" i="1" s="1"/>
  <c r="N312" i="1"/>
  <c r="W312" i="1" s="1"/>
  <c r="N313" i="1"/>
  <c r="W313" i="1" s="1"/>
  <c r="N314" i="1"/>
  <c r="W314" i="1" s="1"/>
  <c r="N315" i="1"/>
  <c r="W315" i="1" s="1"/>
  <c r="N316" i="1"/>
  <c r="W316" i="1" s="1"/>
  <c r="N317" i="1"/>
  <c r="W317" i="1" s="1"/>
  <c r="N318" i="1"/>
  <c r="W318" i="1" s="1"/>
  <c r="N319" i="1"/>
  <c r="W319" i="1" s="1"/>
  <c r="N320" i="1"/>
  <c r="W320" i="1" s="1"/>
  <c r="N321" i="1"/>
  <c r="W321" i="1" s="1"/>
  <c r="N322" i="1"/>
  <c r="W322" i="1" s="1"/>
  <c r="N323" i="1"/>
  <c r="W323" i="1" s="1"/>
  <c r="N324" i="1"/>
  <c r="W324" i="1" s="1"/>
  <c r="N325" i="1"/>
  <c r="W325" i="1" s="1"/>
  <c r="N326" i="1"/>
  <c r="W326" i="1" s="1"/>
  <c r="N327" i="1"/>
  <c r="W327" i="1" s="1"/>
  <c r="N328" i="1"/>
  <c r="W328" i="1" s="1"/>
  <c r="N329" i="1"/>
  <c r="W329" i="1" s="1"/>
  <c r="N330" i="1"/>
  <c r="W330" i="1" s="1"/>
  <c r="N331" i="1"/>
  <c r="W331" i="1" s="1"/>
  <c r="N332" i="1"/>
  <c r="W332" i="1" s="1"/>
  <c r="N333" i="1"/>
  <c r="W333" i="1" s="1"/>
  <c r="N334" i="1"/>
  <c r="W334" i="1" s="1"/>
  <c r="N335" i="1"/>
  <c r="W335" i="1" s="1"/>
  <c r="N336" i="1"/>
  <c r="W336" i="1" s="1"/>
  <c r="N337" i="1"/>
  <c r="W337" i="1" s="1"/>
  <c r="N338" i="1"/>
  <c r="W338" i="1" s="1"/>
  <c r="N339" i="1"/>
  <c r="W339" i="1" s="1"/>
  <c r="N340" i="1"/>
  <c r="W340" i="1" s="1"/>
  <c r="N341" i="1"/>
  <c r="W341" i="1" s="1"/>
  <c r="N342" i="1"/>
  <c r="W342" i="1" s="1"/>
  <c r="N343" i="1"/>
  <c r="W343" i="1" s="1"/>
  <c r="N344" i="1"/>
  <c r="W344" i="1" s="1"/>
  <c r="N345" i="1"/>
  <c r="W345" i="1" s="1"/>
  <c r="N346" i="1"/>
  <c r="W346" i="1" s="1"/>
  <c r="N347" i="1"/>
  <c r="W347" i="1" s="1"/>
  <c r="N348" i="1"/>
  <c r="W348" i="1" s="1"/>
  <c r="N349" i="1"/>
  <c r="W349" i="1" s="1"/>
  <c r="N350" i="1"/>
  <c r="W350" i="1" s="1"/>
  <c r="N351" i="1"/>
  <c r="W351" i="1" s="1"/>
  <c r="N352" i="1"/>
  <c r="W352" i="1" s="1"/>
  <c r="N353" i="1"/>
  <c r="W353" i="1" s="1"/>
  <c r="N354" i="1"/>
  <c r="W354" i="1" s="1"/>
  <c r="N355" i="1"/>
  <c r="W355" i="1" s="1"/>
  <c r="N356" i="1"/>
  <c r="W356" i="1" s="1"/>
  <c r="N357" i="1"/>
  <c r="W357" i="1" s="1"/>
  <c r="N358" i="1"/>
  <c r="W358" i="1" s="1"/>
  <c r="N359" i="1"/>
  <c r="W359" i="1" s="1"/>
  <c r="N360" i="1"/>
  <c r="W360" i="1" s="1"/>
  <c r="N361" i="1"/>
  <c r="W361" i="1" s="1"/>
  <c r="N362" i="1"/>
  <c r="W362" i="1" s="1"/>
  <c r="N363" i="1"/>
  <c r="W363" i="1" s="1"/>
  <c r="N364" i="1"/>
  <c r="W364" i="1" s="1"/>
  <c r="N365" i="1"/>
  <c r="W365" i="1" s="1"/>
  <c r="N366" i="1"/>
  <c r="W366" i="1" s="1"/>
  <c r="N367" i="1"/>
  <c r="W367" i="1" s="1"/>
  <c r="N368" i="1"/>
  <c r="W368" i="1" s="1"/>
  <c r="N369" i="1"/>
  <c r="W369" i="1" s="1"/>
  <c r="N370" i="1"/>
  <c r="W370" i="1" s="1"/>
  <c r="N371" i="1"/>
  <c r="W371" i="1" s="1"/>
  <c r="N372" i="1"/>
  <c r="W372" i="1" s="1"/>
  <c r="N373" i="1"/>
  <c r="W373" i="1" s="1"/>
  <c r="N374" i="1"/>
  <c r="W374" i="1" s="1"/>
  <c r="N375" i="1"/>
  <c r="W375" i="1" s="1"/>
  <c r="N376" i="1"/>
  <c r="W376" i="1" s="1"/>
  <c r="N377" i="1"/>
  <c r="W377" i="1" s="1"/>
  <c r="N378" i="1"/>
  <c r="W378" i="1" s="1"/>
  <c r="N379" i="1"/>
  <c r="W379" i="1" s="1"/>
  <c r="N380" i="1"/>
  <c r="W380" i="1" s="1"/>
  <c r="N381" i="1"/>
  <c r="W381" i="1" s="1"/>
  <c r="N382" i="1"/>
  <c r="W382" i="1" s="1"/>
  <c r="N383" i="1"/>
  <c r="W383" i="1" s="1"/>
  <c r="N384" i="1"/>
  <c r="W384" i="1" s="1"/>
  <c r="N385" i="1"/>
  <c r="W385" i="1" s="1"/>
  <c r="N386" i="1"/>
  <c r="W386" i="1" s="1"/>
  <c r="N387" i="1"/>
  <c r="W387" i="1" s="1"/>
  <c r="N388" i="1"/>
  <c r="W388" i="1" s="1"/>
  <c r="N389" i="1"/>
  <c r="W389" i="1" s="1"/>
  <c r="N390" i="1"/>
  <c r="W390" i="1" s="1"/>
  <c r="N391" i="1"/>
  <c r="W391" i="1" s="1"/>
  <c r="N392" i="1"/>
  <c r="W392" i="1" s="1"/>
  <c r="N393" i="1"/>
  <c r="W393" i="1" s="1"/>
  <c r="N394" i="1"/>
  <c r="W394" i="1" s="1"/>
  <c r="N395" i="1"/>
  <c r="W395" i="1" s="1"/>
  <c r="N396" i="1"/>
  <c r="W396" i="1" s="1"/>
  <c r="N397" i="1"/>
  <c r="W397" i="1" s="1"/>
  <c r="N398" i="1"/>
  <c r="W398" i="1" s="1"/>
  <c r="N399" i="1"/>
  <c r="W399" i="1" s="1"/>
  <c r="N400" i="1"/>
  <c r="W400" i="1" s="1"/>
  <c r="N401" i="1"/>
  <c r="W401" i="1" s="1"/>
  <c r="N402" i="1"/>
  <c r="W402" i="1" s="1"/>
  <c r="N403" i="1"/>
  <c r="W403" i="1" s="1"/>
  <c r="N404" i="1"/>
  <c r="W404" i="1" s="1"/>
  <c r="N405" i="1"/>
  <c r="W405" i="1" s="1"/>
  <c r="N406" i="1"/>
  <c r="W406" i="1" s="1"/>
  <c r="N407" i="1"/>
  <c r="W407" i="1" s="1"/>
  <c r="N408" i="1"/>
  <c r="W408" i="1" s="1"/>
  <c r="N409" i="1"/>
  <c r="W409" i="1" s="1"/>
  <c r="N410" i="1"/>
  <c r="W410" i="1" s="1"/>
  <c r="N411" i="1"/>
  <c r="W411" i="1" s="1"/>
  <c r="N412" i="1"/>
  <c r="W412" i="1" s="1"/>
  <c r="N413" i="1"/>
  <c r="W413" i="1" s="1"/>
  <c r="N414" i="1"/>
  <c r="W414" i="1" s="1"/>
  <c r="N415" i="1"/>
  <c r="W415" i="1" s="1"/>
  <c r="N416" i="1"/>
  <c r="W416" i="1" s="1"/>
  <c r="N417" i="1"/>
  <c r="W417" i="1" s="1"/>
  <c r="N418" i="1"/>
  <c r="W418" i="1" s="1"/>
  <c r="N419" i="1"/>
  <c r="W419" i="1" s="1"/>
  <c r="N420" i="1"/>
  <c r="W420" i="1" s="1"/>
  <c r="N421" i="1"/>
  <c r="W421" i="1" s="1"/>
  <c r="N422" i="1"/>
  <c r="W422" i="1" s="1"/>
  <c r="N423" i="1"/>
  <c r="W423" i="1" s="1"/>
  <c r="N424" i="1"/>
  <c r="W424" i="1" s="1"/>
  <c r="N425" i="1"/>
  <c r="W425" i="1" s="1"/>
  <c r="N426" i="1"/>
  <c r="W426" i="1" s="1"/>
  <c r="N427" i="1"/>
  <c r="W427" i="1" s="1"/>
  <c r="N428" i="1"/>
  <c r="W428" i="1" s="1"/>
  <c r="N429" i="1"/>
  <c r="W429" i="1" s="1"/>
  <c r="N430" i="1"/>
  <c r="W430" i="1" s="1"/>
  <c r="N431" i="1"/>
  <c r="W431" i="1" s="1"/>
  <c r="N432" i="1"/>
  <c r="W432" i="1" s="1"/>
  <c r="N433" i="1"/>
  <c r="W433" i="1" s="1"/>
  <c r="N434" i="1"/>
  <c r="W434" i="1" s="1"/>
  <c r="N435" i="1"/>
  <c r="W435" i="1" s="1"/>
  <c r="N436" i="1"/>
  <c r="W436" i="1" s="1"/>
  <c r="N437" i="1"/>
  <c r="W437" i="1" s="1"/>
  <c r="N438" i="1"/>
  <c r="W438" i="1" s="1"/>
  <c r="N439" i="1"/>
  <c r="W439" i="1" s="1"/>
  <c r="N440" i="1"/>
  <c r="W440" i="1" s="1"/>
  <c r="N441" i="1"/>
  <c r="W441" i="1" s="1"/>
  <c r="N442" i="1"/>
  <c r="W442" i="1" s="1"/>
  <c r="N443" i="1"/>
  <c r="W443" i="1" s="1"/>
  <c r="N444" i="1"/>
  <c r="W444" i="1" s="1"/>
  <c r="N445" i="1"/>
  <c r="W445" i="1" s="1"/>
  <c r="N446" i="1"/>
  <c r="W446" i="1" s="1"/>
  <c r="N447" i="1"/>
  <c r="W447" i="1" s="1"/>
  <c r="N448" i="1"/>
  <c r="W448" i="1" s="1"/>
  <c r="N449" i="1"/>
  <c r="W449" i="1" s="1"/>
  <c r="N450" i="1"/>
  <c r="W450" i="1" s="1"/>
  <c r="N451" i="1"/>
  <c r="W451" i="1" s="1"/>
  <c r="N452" i="1"/>
  <c r="W452" i="1" s="1"/>
  <c r="N453" i="1"/>
  <c r="W453" i="1" s="1"/>
  <c r="N454" i="1"/>
  <c r="W454" i="1" s="1"/>
  <c r="N455" i="1"/>
  <c r="W455" i="1" s="1"/>
  <c r="N456" i="1"/>
  <c r="W456" i="1" s="1"/>
  <c r="N457" i="1"/>
  <c r="W457" i="1" s="1"/>
  <c r="N458" i="1"/>
  <c r="W458" i="1" s="1"/>
  <c r="N459" i="1"/>
  <c r="W459" i="1" s="1"/>
  <c r="N460" i="1"/>
  <c r="W460" i="1" s="1"/>
  <c r="N461" i="1"/>
  <c r="W461" i="1" s="1"/>
  <c r="N462" i="1"/>
  <c r="W462" i="1" s="1"/>
  <c r="N463" i="1"/>
  <c r="W463" i="1" s="1"/>
  <c r="N464" i="1"/>
  <c r="W464" i="1" s="1"/>
  <c r="N465" i="1"/>
  <c r="W465" i="1" s="1"/>
  <c r="N466" i="1"/>
  <c r="W466" i="1" s="1"/>
  <c r="N467" i="1"/>
  <c r="W467" i="1" s="1"/>
  <c r="N468" i="1"/>
  <c r="W468" i="1" s="1"/>
  <c r="N469" i="1"/>
  <c r="W469" i="1" s="1"/>
  <c r="N470" i="1"/>
  <c r="W470" i="1" s="1"/>
  <c r="N471" i="1"/>
  <c r="W471" i="1" s="1"/>
  <c r="N472" i="1"/>
  <c r="W472" i="1" s="1"/>
  <c r="N473" i="1"/>
  <c r="W473" i="1" s="1"/>
  <c r="N474" i="1"/>
  <c r="W474" i="1" s="1"/>
  <c r="N475" i="1"/>
  <c r="W475" i="1" s="1"/>
  <c r="N476" i="1"/>
  <c r="W476" i="1" s="1"/>
  <c r="N477" i="1"/>
  <c r="W477" i="1" s="1"/>
  <c r="N478" i="1"/>
  <c r="W478" i="1" s="1"/>
  <c r="N479" i="1"/>
  <c r="W479" i="1" s="1"/>
  <c r="N480" i="1"/>
  <c r="W480" i="1" s="1"/>
  <c r="N481" i="1"/>
  <c r="W481" i="1" s="1"/>
  <c r="N482" i="1"/>
  <c r="W482" i="1" s="1"/>
  <c r="N483" i="1"/>
  <c r="W483" i="1" s="1"/>
  <c r="N484" i="1"/>
  <c r="W484" i="1" s="1"/>
  <c r="N485" i="1"/>
  <c r="W485" i="1" s="1"/>
  <c r="N486" i="1"/>
  <c r="W486" i="1" s="1"/>
  <c r="N487" i="1"/>
  <c r="W487" i="1" s="1"/>
  <c r="N488" i="1"/>
  <c r="W488" i="1" s="1"/>
  <c r="N489" i="1"/>
  <c r="W489" i="1" s="1"/>
  <c r="N490" i="1"/>
  <c r="W490" i="1" s="1"/>
  <c r="N491" i="1"/>
  <c r="W491" i="1" s="1"/>
  <c r="N492" i="1"/>
  <c r="W492" i="1" s="1"/>
  <c r="N493" i="1"/>
  <c r="W493" i="1" s="1"/>
  <c r="N494" i="1"/>
  <c r="W494" i="1" s="1"/>
  <c r="N495" i="1"/>
  <c r="W495" i="1" s="1"/>
  <c r="N496" i="1"/>
  <c r="W496" i="1" s="1"/>
  <c r="N497" i="1"/>
  <c r="W497" i="1" s="1"/>
  <c r="N498" i="1"/>
  <c r="W498" i="1" s="1"/>
  <c r="N499" i="1"/>
  <c r="W499" i="1" s="1"/>
  <c r="N500" i="1"/>
  <c r="W500" i="1" s="1"/>
  <c r="N501" i="1"/>
  <c r="W501" i="1" s="1"/>
  <c r="N502" i="1"/>
  <c r="W502" i="1" s="1"/>
  <c r="N503" i="1"/>
  <c r="W503" i="1" s="1"/>
  <c r="N504" i="1"/>
  <c r="W504" i="1" s="1"/>
  <c r="N505" i="1"/>
  <c r="W505" i="1" s="1"/>
  <c r="N506" i="1"/>
  <c r="W506" i="1" s="1"/>
  <c r="N507" i="1"/>
  <c r="W507" i="1" s="1"/>
  <c r="N508" i="1"/>
  <c r="W508" i="1" s="1"/>
  <c r="N509" i="1"/>
  <c r="W509" i="1" s="1"/>
  <c r="N510" i="1"/>
  <c r="W510" i="1" s="1"/>
  <c r="N511" i="1"/>
  <c r="W511" i="1" s="1"/>
  <c r="N512" i="1"/>
  <c r="W512" i="1" s="1"/>
  <c r="N513" i="1"/>
  <c r="W513" i="1" s="1"/>
  <c r="N514" i="1"/>
  <c r="W514" i="1" s="1"/>
  <c r="N515" i="1"/>
  <c r="W515" i="1" s="1"/>
  <c r="N516" i="1"/>
  <c r="W516" i="1" s="1"/>
  <c r="N517" i="1"/>
  <c r="W517" i="1" s="1"/>
  <c r="N518" i="1"/>
  <c r="W518" i="1" s="1"/>
  <c r="N519" i="1"/>
  <c r="W519" i="1" s="1"/>
  <c r="N520" i="1"/>
  <c r="W520" i="1" s="1"/>
  <c r="N521" i="1"/>
  <c r="W521" i="1" s="1"/>
  <c r="N522" i="1"/>
  <c r="W522" i="1" s="1"/>
  <c r="N523" i="1"/>
  <c r="W523" i="1" s="1"/>
  <c r="N524" i="1"/>
  <c r="W524" i="1" s="1"/>
  <c r="N525" i="1"/>
  <c r="W525" i="1" s="1"/>
  <c r="N526" i="1"/>
  <c r="W526" i="1" s="1"/>
  <c r="N527" i="1"/>
  <c r="W527" i="1" s="1"/>
  <c r="N528" i="1"/>
  <c r="W528" i="1" s="1"/>
  <c r="N529" i="1"/>
  <c r="W529" i="1" s="1"/>
  <c r="N530" i="1"/>
  <c r="W530" i="1" s="1"/>
  <c r="N531" i="1"/>
  <c r="W531" i="1" s="1"/>
  <c r="N532" i="1"/>
  <c r="W532" i="1" s="1"/>
  <c r="N533" i="1"/>
  <c r="W533" i="1" s="1"/>
  <c r="N534" i="1"/>
  <c r="W534" i="1" s="1"/>
  <c r="N535" i="1"/>
  <c r="W535" i="1" s="1"/>
  <c r="N536" i="1"/>
  <c r="W536" i="1" s="1"/>
  <c r="N537" i="1"/>
  <c r="W537" i="1" s="1"/>
  <c r="N538" i="1"/>
  <c r="W538" i="1" s="1"/>
  <c r="N539" i="1"/>
  <c r="W539" i="1" s="1"/>
  <c r="N540" i="1"/>
  <c r="W540" i="1" s="1"/>
  <c r="N541" i="1"/>
  <c r="W541" i="1" s="1"/>
  <c r="N542" i="1"/>
  <c r="W542" i="1" s="1"/>
  <c r="N543" i="1"/>
  <c r="W543" i="1" s="1"/>
  <c r="N544" i="1"/>
  <c r="W544" i="1" s="1"/>
  <c r="N545" i="1"/>
  <c r="W545" i="1" s="1"/>
  <c r="N546" i="1"/>
  <c r="W546" i="1" s="1"/>
  <c r="N547" i="1"/>
  <c r="W547" i="1" s="1"/>
  <c r="N548" i="1"/>
  <c r="W548" i="1" s="1"/>
  <c r="N549" i="1"/>
  <c r="W549" i="1" s="1"/>
  <c r="N550" i="1"/>
  <c r="W550" i="1" s="1"/>
  <c r="N551" i="1"/>
  <c r="W551" i="1" s="1"/>
  <c r="N552" i="1"/>
  <c r="W552" i="1" s="1"/>
  <c r="N553" i="1"/>
  <c r="W553" i="1" s="1"/>
  <c r="N554" i="1"/>
  <c r="W554" i="1" s="1"/>
  <c r="N555" i="1"/>
  <c r="W555" i="1" s="1"/>
  <c r="N556" i="1"/>
  <c r="W556" i="1" s="1"/>
  <c r="N557" i="1"/>
  <c r="W557" i="1" s="1"/>
  <c r="N558" i="1"/>
  <c r="W558" i="1" s="1"/>
  <c r="N559" i="1"/>
  <c r="W559" i="1" s="1"/>
  <c r="N560" i="1"/>
  <c r="W560" i="1" s="1"/>
  <c r="N561" i="1"/>
  <c r="W561" i="1" s="1"/>
  <c r="N562" i="1"/>
  <c r="W562" i="1" s="1"/>
  <c r="N563" i="1"/>
  <c r="W563" i="1" s="1"/>
  <c r="N564" i="1"/>
  <c r="W564" i="1" s="1"/>
  <c r="N565" i="1"/>
  <c r="W565" i="1" s="1"/>
  <c r="N566" i="1"/>
  <c r="W566" i="1" s="1"/>
  <c r="N567" i="1"/>
  <c r="W567" i="1" s="1"/>
  <c r="N568" i="1"/>
  <c r="W568" i="1" s="1"/>
  <c r="N569" i="1"/>
  <c r="W569" i="1" s="1"/>
  <c r="N570" i="1"/>
  <c r="W570" i="1" s="1"/>
  <c r="N571" i="1"/>
  <c r="W571" i="1" s="1"/>
  <c r="N572" i="1"/>
  <c r="W572" i="1" s="1"/>
  <c r="N573" i="1"/>
  <c r="W573" i="1" s="1"/>
  <c r="N574" i="1"/>
  <c r="W574" i="1" s="1"/>
  <c r="N575" i="1"/>
  <c r="W575" i="1" s="1"/>
  <c r="N576" i="1"/>
  <c r="W576" i="1" s="1"/>
  <c r="N577" i="1"/>
  <c r="W577" i="1" s="1"/>
  <c r="N578" i="1"/>
  <c r="W578" i="1" s="1"/>
  <c r="N579" i="1"/>
  <c r="W579" i="1" s="1"/>
  <c r="N580" i="1"/>
  <c r="W580" i="1" s="1"/>
  <c r="N581" i="1"/>
  <c r="W581" i="1" s="1"/>
  <c r="N582" i="1"/>
  <c r="W582" i="1" s="1"/>
  <c r="N583" i="1"/>
  <c r="W583" i="1" s="1"/>
  <c r="N584" i="1"/>
  <c r="W584" i="1" s="1"/>
  <c r="N585" i="1"/>
  <c r="W585" i="1" s="1"/>
  <c r="N586" i="1"/>
  <c r="W586" i="1" s="1"/>
  <c r="N587" i="1"/>
  <c r="W587" i="1" s="1"/>
  <c r="N588" i="1"/>
  <c r="W588" i="1" s="1"/>
  <c r="N589" i="1"/>
  <c r="W589" i="1" s="1"/>
  <c r="N590" i="1"/>
  <c r="W590" i="1" s="1"/>
  <c r="N591" i="1"/>
  <c r="W591" i="1" s="1"/>
  <c r="N592" i="1"/>
  <c r="W592" i="1" s="1"/>
  <c r="N593" i="1"/>
  <c r="W593" i="1" s="1"/>
  <c r="N594" i="1"/>
  <c r="W594" i="1" s="1"/>
  <c r="N595" i="1"/>
  <c r="W595" i="1" s="1"/>
  <c r="N596" i="1"/>
  <c r="W596" i="1" s="1"/>
  <c r="N597" i="1"/>
  <c r="W597" i="1" s="1"/>
  <c r="N598" i="1"/>
  <c r="W598" i="1" s="1"/>
  <c r="N599" i="1"/>
  <c r="W599" i="1" s="1"/>
  <c r="N600" i="1"/>
  <c r="W600" i="1" s="1"/>
  <c r="N601" i="1"/>
  <c r="W601" i="1" s="1"/>
  <c r="N602" i="1"/>
  <c r="W602" i="1" s="1"/>
  <c r="N603" i="1"/>
  <c r="W603" i="1" s="1"/>
  <c r="N604" i="1"/>
  <c r="W604" i="1" s="1"/>
  <c r="N605" i="1"/>
  <c r="W605" i="1" s="1"/>
  <c r="N606" i="1"/>
  <c r="W606" i="1" s="1"/>
  <c r="N607" i="1"/>
  <c r="W607" i="1" s="1"/>
  <c r="N608" i="1"/>
  <c r="W608" i="1" s="1"/>
  <c r="N609" i="1"/>
  <c r="W609" i="1" s="1"/>
  <c r="N610" i="1"/>
  <c r="W610" i="1" s="1"/>
  <c r="N611" i="1"/>
  <c r="W611" i="1" s="1"/>
  <c r="N612" i="1"/>
  <c r="W612" i="1" s="1"/>
  <c r="N613" i="1"/>
  <c r="W613" i="1" s="1"/>
  <c r="N614" i="1"/>
  <c r="W614" i="1" s="1"/>
  <c r="N615" i="1"/>
  <c r="W615" i="1" s="1"/>
  <c r="N616" i="1"/>
  <c r="W616" i="1" s="1"/>
  <c r="N617" i="1"/>
  <c r="W617" i="1" s="1"/>
  <c r="N618" i="1"/>
  <c r="W618" i="1" s="1"/>
  <c r="N619" i="1"/>
  <c r="W619" i="1" s="1"/>
  <c r="N620" i="1"/>
  <c r="W620" i="1" s="1"/>
  <c r="N621" i="1"/>
  <c r="W621" i="1" s="1"/>
  <c r="N622" i="1"/>
  <c r="W622" i="1" s="1"/>
  <c r="N623" i="1"/>
  <c r="W623" i="1" s="1"/>
  <c r="N624" i="1"/>
  <c r="W624" i="1" s="1"/>
  <c r="N625" i="1"/>
  <c r="W625" i="1" s="1"/>
  <c r="N626" i="1"/>
  <c r="W626" i="1" s="1"/>
  <c r="N627" i="1"/>
  <c r="W627" i="1" s="1"/>
  <c r="N628" i="1"/>
  <c r="W628" i="1" s="1"/>
  <c r="N629" i="1"/>
  <c r="W629" i="1" s="1"/>
  <c r="N630" i="1"/>
  <c r="W630" i="1" s="1"/>
  <c r="N631" i="1"/>
  <c r="W631" i="1" s="1"/>
  <c r="N632" i="1"/>
  <c r="W632" i="1" s="1"/>
  <c r="N633" i="1"/>
  <c r="W633" i="1" s="1"/>
  <c r="N634" i="1"/>
  <c r="W634" i="1" s="1"/>
  <c r="N635" i="1"/>
  <c r="W635" i="1" s="1"/>
  <c r="N636" i="1"/>
  <c r="W636" i="1" s="1"/>
  <c r="N637" i="1"/>
  <c r="W637" i="1" s="1"/>
  <c r="N638" i="1"/>
  <c r="W638" i="1" s="1"/>
  <c r="N639" i="1"/>
  <c r="W639" i="1" s="1"/>
  <c r="N640" i="1"/>
  <c r="W640" i="1" s="1"/>
  <c r="N641" i="1"/>
  <c r="W641" i="1" s="1"/>
  <c r="N642" i="1"/>
  <c r="W642" i="1" s="1"/>
  <c r="N643" i="1"/>
  <c r="W643" i="1" s="1"/>
  <c r="N644" i="1"/>
  <c r="W644" i="1" s="1"/>
  <c r="N645" i="1"/>
  <c r="W645" i="1" s="1"/>
  <c r="N646" i="1"/>
  <c r="W646" i="1" s="1"/>
  <c r="N647" i="1"/>
  <c r="W647" i="1" s="1"/>
  <c r="N648" i="1"/>
  <c r="W648" i="1" s="1"/>
  <c r="N649" i="1"/>
  <c r="W649" i="1" s="1"/>
  <c r="N650" i="1"/>
  <c r="W650" i="1" s="1"/>
  <c r="N651" i="1"/>
  <c r="W651" i="1" s="1"/>
  <c r="N652" i="1"/>
  <c r="W652" i="1" s="1"/>
  <c r="N653" i="1"/>
  <c r="W653" i="1" s="1"/>
  <c r="N654" i="1"/>
  <c r="W654" i="1" s="1"/>
  <c r="N655" i="1"/>
  <c r="W655" i="1" s="1"/>
  <c r="N656" i="1"/>
  <c r="W656" i="1" s="1"/>
  <c r="N657" i="1"/>
  <c r="W657" i="1" s="1"/>
  <c r="N658" i="1"/>
  <c r="W658" i="1" s="1"/>
  <c r="N659" i="1"/>
  <c r="W659" i="1" s="1"/>
  <c r="N660" i="1"/>
  <c r="W660" i="1" s="1"/>
  <c r="N661" i="1"/>
  <c r="W661" i="1" s="1"/>
  <c r="N662" i="1"/>
  <c r="W662" i="1" s="1"/>
  <c r="N663" i="1"/>
  <c r="W663" i="1" s="1"/>
  <c r="N664" i="1"/>
  <c r="W664" i="1" s="1"/>
  <c r="N665" i="1"/>
  <c r="W665" i="1" s="1"/>
  <c r="N666" i="1"/>
  <c r="W666" i="1" s="1"/>
  <c r="N667" i="1"/>
  <c r="W667" i="1" s="1"/>
  <c r="N668" i="1"/>
  <c r="W668" i="1" s="1"/>
  <c r="N669" i="1"/>
  <c r="W669" i="1" s="1"/>
  <c r="N670" i="1"/>
  <c r="W670" i="1" s="1"/>
  <c r="N671" i="1"/>
  <c r="W671" i="1" s="1"/>
  <c r="N672" i="1"/>
  <c r="W672" i="1" s="1"/>
  <c r="N673" i="1"/>
  <c r="W673" i="1" s="1"/>
  <c r="N674" i="1"/>
  <c r="W674" i="1" s="1"/>
  <c r="N675" i="1"/>
  <c r="W675" i="1" s="1"/>
  <c r="N676" i="1"/>
  <c r="W676" i="1" s="1"/>
  <c r="N677" i="1"/>
  <c r="W677" i="1" s="1"/>
  <c r="N678" i="1"/>
  <c r="W678" i="1" s="1"/>
  <c r="N679" i="1"/>
  <c r="W679" i="1" s="1"/>
  <c r="N680" i="1"/>
  <c r="W680" i="1" s="1"/>
  <c r="N681" i="1"/>
  <c r="W681" i="1" s="1"/>
  <c r="N682" i="1"/>
  <c r="W682" i="1" s="1"/>
  <c r="N683" i="1"/>
  <c r="W683" i="1" s="1"/>
  <c r="N684" i="1"/>
  <c r="W684" i="1" s="1"/>
  <c r="N685" i="1"/>
  <c r="W685" i="1" s="1"/>
  <c r="N686" i="1"/>
  <c r="W686" i="1" s="1"/>
  <c r="N687" i="1"/>
  <c r="W687" i="1" s="1"/>
  <c r="N688" i="1"/>
  <c r="W688" i="1" s="1"/>
  <c r="N689" i="1"/>
  <c r="W689" i="1" s="1"/>
  <c r="N690" i="1"/>
  <c r="W690" i="1" s="1"/>
  <c r="N691" i="1"/>
  <c r="W691" i="1" s="1"/>
  <c r="N692" i="1"/>
  <c r="W692" i="1" s="1"/>
  <c r="N693" i="1"/>
  <c r="W693" i="1" s="1"/>
  <c r="N694" i="1"/>
  <c r="W694" i="1" s="1"/>
  <c r="N695" i="1"/>
  <c r="W695" i="1" s="1"/>
  <c r="N696" i="1"/>
  <c r="W696" i="1" s="1"/>
  <c r="N697" i="1"/>
  <c r="W697" i="1" s="1"/>
  <c r="N698" i="1"/>
  <c r="W698" i="1" s="1"/>
  <c r="N699" i="1"/>
  <c r="W699" i="1" s="1"/>
  <c r="N700" i="1"/>
  <c r="W700" i="1" s="1"/>
  <c r="N701" i="1"/>
  <c r="W701" i="1" s="1"/>
  <c r="N702" i="1"/>
  <c r="W702" i="1" s="1"/>
  <c r="N703" i="1"/>
  <c r="W703" i="1" s="1"/>
  <c r="N704" i="1"/>
  <c r="W704" i="1" s="1"/>
  <c r="N705" i="1"/>
  <c r="W705" i="1" s="1"/>
  <c r="N706" i="1"/>
  <c r="W706" i="1" s="1"/>
  <c r="N707" i="1"/>
  <c r="W707" i="1" s="1"/>
  <c r="N708" i="1"/>
  <c r="W708" i="1" s="1"/>
  <c r="N709" i="1"/>
  <c r="W709" i="1" s="1"/>
  <c r="N710" i="1"/>
  <c r="W710" i="1" s="1"/>
  <c r="N711" i="1"/>
  <c r="W711" i="1" s="1"/>
  <c r="N712" i="1"/>
  <c r="W712" i="1" s="1"/>
  <c r="N713" i="1"/>
  <c r="W713" i="1" s="1"/>
  <c r="N714" i="1"/>
  <c r="W714" i="1" s="1"/>
  <c r="N715" i="1"/>
  <c r="W715" i="1" s="1"/>
  <c r="N716" i="1"/>
  <c r="W716" i="1" s="1"/>
  <c r="N717" i="1"/>
  <c r="W717" i="1" s="1"/>
  <c r="N718" i="1"/>
  <c r="W718" i="1" s="1"/>
  <c r="N719" i="1"/>
  <c r="W719" i="1" s="1"/>
  <c r="N720" i="1"/>
  <c r="W720" i="1" s="1"/>
  <c r="N721" i="1"/>
  <c r="W721" i="1" s="1"/>
  <c r="N722" i="1"/>
  <c r="W722" i="1" s="1"/>
  <c r="N723" i="1"/>
  <c r="W723" i="1" s="1"/>
  <c r="N724" i="1"/>
  <c r="W724" i="1" s="1"/>
  <c r="N725" i="1"/>
  <c r="W725" i="1" s="1"/>
  <c r="N726" i="1"/>
  <c r="W726" i="1" s="1"/>
  <c r="N727" i="1"/>
  <c r="W727" i="1" s="1"/>
  <c r="N728" i="1"/>
  <c r="W728" i="1" s="1"/>
  <c r="N729" i="1"/>
  <c r="W729" i="1" s="1"/>
  <c r="N730" i="1"/>
  <c r="W730" i="1" s="1"/>
  <c r="N731" i="1"/>
  <c r="W731" i="1" s="1"/>
  <c r="N732" i="1"/>
  <c r="W732" i="1" s="1"/>
  <c r="N733" i="1"/>
  <c r="W733" i="1" s="1"/>
  <c r="N734" i="1"/>
  <c r="W734" i="1" s="1"/>
  <c r="N735" i="1"/>
  <c r="W735" i="1" s="1"/>
  <c r="N736" i="1"/>
  <c r="W736" i="1" s="1"/>
  <c r="N737" i="1"/>
  <c r="W737" i="1" s="1"/>
  <c r="N738" i="1"/>
  <c r="W738" i="1" s="1"/>
  <c r="N739" i="1"/>
  <c r="W739" i="1" s="1"/>
  <c r="N740" i="1"/>
  <c r="W740" i="1" s="1"/>
  <c r="N741" i="1"/>
  <c r="W741" i="1" s="1"/>
  <c r="N742" i="1"/>
  <c r="W742" i="1" s="1"/>
  <c r="N743" i="1"/>
  <c r="W743" i="1" s="1"/>
  <c r="N744" i="1"/>
  <c r="W744" i="1" s="1"/>
  <c r="N745" i="1"/>
  <c r="W745" i="1" s="1"/>
  <c r="N746" i="1"/>
  <c r="W746" i="1" s="1"/>
  <c r="N747" i="1"/>
  <c r="W747" i="1" s="1"/>
  <c r="N748" i="1"/>
  <c r="W748" i="1" s="1"/>
  <c r="N749" i="1"/>
  <c r="W749" i="1" s="1"/>
  <c r="N750" i="1"/>
  <c r="W750" i="1" s="1"/>
  <c r="N751" i="1"/>
  <c r="W751" i="1" s="1"/>
  <c r="N752" i="1"/>
  <c r="W752" i="1" s="1"/>
  <c r="N753" i="1"/>
  <c r="W753" i="1" s="1"/>
  <c r="N754" i="1"/>
  <c r="W754" i="1" s="1"/>
  <c r="N755" i="1"/>
  <c r="W755" i="1" s="1"/>
  <c r="N756" i="1"/>
  <c r="W756" i="1" s="1"/>
  <c r="N757" i="1"/>
  <c r="W757" i="1" s="1"/>
  <c r="N758" i="1"/>
  <c r="W758" i="1" s="1"/>
  <c r="N759" i="1"/>
  <c r="W759" i="1" s="1"/>
  <c r="N760" i="1"/>
  <c r="W760" i="1" s="1"/>
  <c r="N761" i="1"/>
  <c r="W761" i="1" s="1"/>
  <c r="N762" i="1"/>
  <c r="W762" i="1" s="1"/>
  <c r="N763" i="1"/>
  <c r="W763" i="1" s="1"/>
  <c r="N764" i="1"/>
  <c r="W764" i="1" s="1"/>
  <c r="N765" i="1"/>
  <c r="W765" i="1" s="1"/>
  <c r="N766" i="1"/>
  <c r="W766" i="1" s="1"/>
  <c r="N767" i="1"/>
  <c r="W767" i="1" s="1"/>
  <c r="N768" i="1"/>
  <c r="W768" i="1" s="1"/>
  <c r="N769" i="1"/>
  <c r="W769" i="1" s="1"/>
  <c r="N770" i="1"/>
  <c r="W770" i="1" s="1"/>
  <c r="N771" i="1"/>
  <c r="W771" i="1" s="1"/>
  <c r="N772" i="1"/>
  <c r="W772" i="1" s="1"/>
  <c r="N773" i="1"/>
  <c r="W773" i="1" s="1"/>
  <c r="N774" i="1"/>
  <c r="W774" i="1" s="1"/>
  <c r="N775" i="1"/>
  <c r="W775" i="1" s="1"/>
  <c r="N776" i="1"/>
  <c r="W776" i="1" s="1"/>
  <c r="N777" i="1"/>
  <c r="W777" i="1" s="1"/>
  <c r="N778" i="1"/>
  <c r="W778" i="1" s="1"/>
  <c r="N779" i="1"/>
  <c r="W779" i="1" s="1"/>
  <c r="N780" i="1"/>
  <c r="W780" i="1" s="1"/>
  <c r="N781" i="1"/>
  <c r="W781" i="1" s="1"/>
  <c r="N782" i="1"/>
  <c r="W782" i="1" s="1"/>
  <c r="N783" i="1"/>
  <c r="W783" i="1" s="1"/>
  <c r="N784" i="1"/>
  <c r="W784" i="1" s="1"/>
  <c r="N785" i="1"/>
  <c r="W785" i="1" s="1"/>
  <c r="N786" i="1"/>
  <c r="W786" i="1" s="1"/>
  <c r="N787" i="1"/>
  <c r="W787" i="1" s="1"/>
  <c r="N788" i="1"/>
  <c r="W788" i="1" s="1"/>
  <c r="N789" i="1"/>
  <c r="W789" i="1" s="1"/>
  <c r="N790" i="1"/>
  <c r="W790" i="1" s="1"/>
  <c r="N791" i="1"/>
  <c r="W791" i="1" s="1"/>
  <c r="N792" i="1"/>
  <c r="W792" i="1" s="1"/>
  <c r="N793" i="1"/>
  <c r="W793" i="1" s="1"/>
  <c r="N794" i="1"/>
  <c r="W794" i="1" s="1"/>
  <c r="N795" i="1"/>
  <c r="W795" i="1" s="1"/>
  <c r="N796" i="1"/>
  <c r="W796" i="1" s="1"/>
  <c r="N797" i="1"/>
  <c r="W797" i="1" s="1"/>
  <c r="N798" i="1"/>
  <c r="W798" i="1" s="1"/>
  <c r="N799" i="1"/>
  <c r="W799" i="1" s="1"/>
  <c r="N800" i="1"/>
  <c r="W800" i="1" s="1"/>
  <c r="N801" i="1"/>
  <c r="W801" i="1" s="1"/>
  <c r="N802" i="1"/>
  <c r="W802" i="1" s="1"/>
  <c r="N803" i="1"/>
  <c r="W803" i="1" s="1"/>
  <c r="N804" i="1"/>
  <c r="W804" i="1" s="1"/>
  <c r="N805" i="1"/>
  <c r="W805" i="1" s="1"/>
  <c r="N806" i="1"/>
  <c r="W806" i="1" s="1"/>
  <c r="N807" i="1"/>
  <c r="W807" i="1" s="1"/>
  <c r="N808" i="1"/>
  <c r="W808" i="1" s="1"/>
  <c r="N809" i="1"/>
  <c r="W809" i="1" s="1"/>
  <c r="N810" i="1"/>
  <c r="W810" i="1" s="1"/>
  <c r="N811" i="1"/>
  <c r="W811" i="1" s="1"/>
  <c r="N812" i="1"/>
  <c r="W812" i="1" s="1"/>
  <c r="N813" i="1"/>
  <c r="W813" i="1" s="1"/>
  <c r="N814" i="1"/>
  <c r="W814" i="1" s="1"/>
  <c r="N815" i="1"/>
  <c r="W815" i="1" s="1"/>
  <c r="N816" i="1"/>
  <c r="W816" i="1" s="1"/>
  <c r="N817" i="1"/>
  <c r="W817" i="1" s="1"/>
  <c r="N818" i="1"/>
  <c r="W818" i="1" s="1"/>
  <c r="N819" i="1"/>
  <c r="W819" i="1" s="1"/>
  <c r="N820" i="1"/>
  <c r="W820" i="1" s="1"/>
  <c r="N821" i="1"/>
  <c r="W821" i="1" s="1"/>
  <c r="N822" i="1"/>
  <c r="W822" i="1" s="1"/>
  <c r="N823" i="1"/>
  <c r="W823" i="1" s="1"/>
  <c r="N824" i="1"/>
  <c r="W824" i="1" s="1"/>
  <c r="N825" i="1"/>
  <c r="W825" i="1" s="1"/>
  <c r="N826" i="1"/>
  <c r="W826" i="1" s="1"/>
  <c r="N827" i="1"/>
  <c r="W827" i="1" s="1"/>
  <c r="N828" i="1"/>
  <c r="W828" i="1" s="1"/>
  <c r="N829" i="1"/>
  <c r="W829" i="1" s="1"/>
  <c r="N830" i="1"/>
  <c r="W830" i="1" s="1"/>
  <c r="N831" i="1"/>
  <c r="W831" i="1" s="1"/>
  <c r="N832" i="1"/>
  <c r="W832" i="1" s="1"/>
  <c r="N833" i="1"/>
  <c r="W833" i="1" s="1"/>
  <c r="N834" i="1"/>
  <c r="W834" i="1" s="1"/>
  <c r="N835" i="1"/>
  <c r="W835" i="1" s="1"/>
  <c r="N836" i="1"/>
  <c r="W836" i="1" s="1"/>
  <c r="N837" i="1"/>
  <c r="W837" i="1" s="1"/>
  <c r="N838" i="1"/>
  <c r="W838" i="1" s="1"/>
  <c r="N839" i="1"/>
  <c r="W839" i="1" s="1"/>
  <c r="N840" i="1"/>
  <c r="W840" i="1" s="1"/>
  <c r="N841" i="1"/>
  <c r="W841" i="1" s="1"/>
  <c r="N842" i="1"/>
  <c r="W842" i="1" s="1"/>
  <c r="N843" i="1"/>
  <c r="W843" i="1" s="1"/>
  <c r="N844" i="1"/>
  <c r="W844" i="1" s="1"/>
  <c r="N845" i="1"/>
  <c r="W845" i="1" s="1"/>
  <c r="N846" i="1"/>
  <c r="W846" i="1" s="1"/>
  <c r="N847" i="1"/>
  <c r="W847" i="1" s="1"/>
  <c r="N848" i="1"/>
  <c r="W848" i="1" s="1"/>
  <c r="N849" i="1"/>
  <c r="W849" i="1" s="1"/>
  <c r="N850" i="1"/>
  <c r="W850" i="1" s="1"/>
  <c r="N851" i="1"/>
  <c r="W851" i="1" s="1"/>
  <c r="N852" i="1"/>
  <c r="W852" i="1" s="1"/>
  <c r="N853" i="1"/>
  <c r="W853" i="1" s="1"/>
  <c r="N854" i="1"/>
  <c r="W854" i="1" s="1"/>
  <c r="N855" i="1"/>
  <c r="W855" i="1" s="1"/>
  <c r="N856" i="1"/>
  <c r="W856" i="1" s="1"/>
  <c r="N857" i="1"/>
  <c r="W857" i="1" s="1"/>
  <c r="N858" i="1"/>
  <c r="W858" i="1" s="1"/>
  <c r="N859" i="1"/>
  <c r="W859" i="1" s="1"/>
  <c r="N860" i="1"/>
  <c r="W860" i="1" s="1"/>
  <c r="N861" i="1"/>
  <c r="W861" i="1" s="1"/>
  <c r="N862" i="1"/>
  <c r="W862" i="1" s="1"/>
  <c r="N863" i="1"/>
  <c r="W863" i="1" s="1"/>
  <c r="N864" i="1"/>
  <c r="W864" i="1" s="1"/>
  <c r="N865" i="1"/>
  <c r="W865" i="1" s="1"/>
  <c r="N866" i="1"/>
  <c r="W866" i="1" s="1"/>
  <c r="N867" i="1"/>
  <c r="W867" i="1" s="1"/>
  <c r="N868" i="1"/>
  <c r="W868" i="1" s="1"/>
  <c r="N869" i="1"/>
  <c r="W869" i="1" s="1"/>
  <c r="N870" i="1"/>
  <c r="W870" i="1" s="1"/>
  <c r="N871" i="1"/>
  <c r="W871" i="1" s="1"/>
  <c r="N872" i="1"/>
  <c r="W872" i="1" s="1"/>
  <c r="N873" i="1"/>
  <c r="W873" i="1" s="1"/>
  <c r="N874" i="1"/>
  <c r="W874" i="1" s="1"/>
  <c r="N875" i="1"/>
  <c r="W875" i="1" s="1"/>
  <c r="N876" i="1"/>
  <c r="W876" i="1" s="1"/>
  <c r="N877" i="1"/>
  <c r="W877" i="1" s="1"/>
  <c r="N878" i="1"/>
  <c r="W878" i="1" s="1"/>
  <c r="N879" i="1"/>
  <c r="W879" i="1" s="1"/>
  <c r="N880" i="1"/>
  <c r="W880" i="1" s="1"/>
  <c r="N881" i="1"/>
  <c r="W881" i="1" s="1"/>
  <c r="N882" i="1"/>
  <c r="W882" i="1" s="1"/>
  <c r="N883" i="1"/>
  <c r="W883" i="1" s="1"/>
  <c r="N884" i="1"/>
  <c r="W884" i="1" s="1"/>
  <c r="N885" i="1"/>
  <c r="W885" i="1" s="1"/>
  <c r="N886" i="1"/>
  <c r="W886" i="1" s="1"/>
  <c r="N887" i="1"/>
  <c r="W887" i="1" s="1"/>
  <c r="N888" i="1"/>
  <c r="W888" i="1" s="1"/>
  <c r="N889" i="1"/>
  <c r="W889" i="1" s="1"/>
  <c r="N890" i="1"/>
  <c r="W890" i="1" s="1"/>
  <c r="N891" i="1"/>
  <c r="W891" i="1" s="1"/>
  <c r="N892" i="1"/>
  <c r="W892" i="1" s="1"/>
  <c r="N893" i="1"/>
  <c r="W893" i="1" s="1"/>
  <c r="N894" i="1"/>
  <c r="W894" i="1" s="1"/>
  <c r="N895" i="1"/>
  <c r="W895" i="1" s="1"/>
  <c r="N896" i="1"/>
  <c r="W896" i="1" s="1"/>
  <c r="N897" i="1"/>
  <c r="W897" i="1" s="1"/>
  <c r="N898" i="1"/>
  <c r="W898" i="1" s="1"/>
  <c r="N899" i="1"/>
  <c r="W899" i="1" s="1"/>
  <c r="N900" i="1"/>
  <c r="W900" i="1" s="1"/>
  <c r="N901" i="1"/>
  <c r="W901" i="1" s="1"/>
  <c r="N902" i="1"/>
  <c r="W902" i="1" s="1"/>
  <c r="N903" i="1"/>
  <c r="W903" i="1" s="1"/>
  <c r="N904" i="1"/>
  <c r="W904" i="1" s="1"/>
  <c r="N905" i="1"/>
  <c r="W905" i="1" s="1"/>
  <c r="N906" i="1"/>
  <c r="W906" i="1" s="1"/>
  <c r="N907" i="1"/>
  <c r="W907" i="1" s="1"/>
  <c r="N908" i="1"/>
  <c r="W908" i="1" s="1"/>
  <c r="N909" i="1"/>
  <c r="W909" i="1" s="1"/>
  <c r="N910" i="1"/>
  <c r="W910" i="1" s="1"/>
  <c r="N911" i="1"/>
  <c r="W911" i="1" s="1"/>
  <c r="N912" i="1"/>
  <c r="W912" i="1" s="1"/>
  <c r="N913" i="1"/>
  <c r="W913" i="1" s="1"/>
  <c r="N914" i="1"/>
  <c r="W914" i="1" s="1"/>
  <c r="N915" i="1"/>
  <c r="W915" i="1" s="1"/>
  <c r="N916" i="1"/>
  <c r="W916" i="1" s="1"/>
  <c r="N917" i="1"/>
  <c r="W917" i="1" s="1"/>
  <c r="N918" i="1"/>
  <c r="W918" i="1" s="1"/>
  <c r="N919" i="1"/>
  <c r="W919" i="1" s="1"/>
  <c r="N920" i="1"/>
  <c r="W920" i="1" s="1"/>
  <c r="N921" i="1"/>
  <c r="W921" i="1" s="1"/>
  <c r="N922" i="1"/>
  <c r="W922" i="1" s="1"/>
  <c r="N923" i="1"/>
  <c r="W923" i="1" s="1"/>
  <c r="N924" i="1"/>
  <c r="W924" i="1" s="1"/>
  <c r="N925" i="1"/>
  <c r="W925" i="1" s="1"/>
  <c r="N926" i="1"/>
  <c r="W926" i="1" s="1"/>
  <c r="N927" i="1"/>
  <c r="W927" i="1" s="1"/>
  <c r="N928" i="1"/>
  <c r="W928" i="1" s="1"/>
  <c r="N929" i="1"/>
  <c r="W929" i="1" s="1"/>
  <c r="N930" i="1"/>
  <c r="W930" i="1" s="1"/>
  <c r="N931" i="1"/>
  <c r="W931" i="1" s="1"/>
  <c r="N932" i="1"/>
  <c r="W932" i="1" s="1"/>
  <c r="N933" i="1"/>
  <c r="W933" i="1" s="1"/>
  <c r="N934" i="1"/>
  <c r="W934" i="1" s="1"/>
  <c r="N935" i="1"/>
  <c r="W935" i="1" s="1"/>
  <c r="N936" i="1"/>
  <c r="W936" i="1" s="1"/>
  <c r="N937" i="1"/>
  <c r="W937" i="1" s="1"/>
  <c r="N938" i="1"/>
  <c r="W938" i="1" s="1"/>
  <c r="N939" i="1"/>
  <c r="W939" i="1" s="1"/>
  <c r="N940" i="1"/>
  <c r="W940" i="1" s="1"/>
  <c r="N941" i="1"/>
  <c r="W941" i="1" s="1"/>
  <c r="N942" i="1"/>
  <c r="W942" i="1" s="1"/>
  <c r="N943" i="1"/>
  <c r="W943" i="1" s="1"/>
  <c r="N944" i="1"/>
  <c r="W944" i="1" s="1"/>
  <c r="N945" i="1"/>
  <c r="W945" i="1" s="1"/>
  <c r="N946" i="1"/>
  <c r="W946" i="1" s="1"/>
  <c r="N947" i="1"/>
  <c r="W947" i="1" s="1"/>
  <c r="N948" i="1"/>
  <c r="W948" i="1" s="1"/>
  <c r="N949" i="1"/>
  <c r="W949" i="1" s="1"/>
  <c r="N950" i="1"/>
  <c r="W950" i="1" s="1"/>
  <c r="N951" i="1"/>
  <c r="W951" i="1" s="1"/>
  <c r="N952" i="1"/>
  <c r="W952" i="1" s="1"/>
  <c r="N953" i="1"/>
  <c r="W953" i="1" s="1"/>
  <c r="N954" i="1"/>
  <c r="W954" i="1" s="1"/>
  <c r="N955" i="1"/>
  <c r="W955" i="1" s="1"/>
  <c r="N956" i="1"/>
  <c r="W956" i="1" s="1"/>
  <c r="N957" i="1"/>
  <c r="W957" i="1" s="1"/>
  <c r="N958" i="1"/>
  <c r="W958" i="1" s="1"/>
  <c r="N959" i="1"/>
  <c r="W959" i="1" s="1"/>
  <c r="N960" i="1"/>
  <c r="W960" i="1" s="1"/>
  <c r="N961" i="1"/>
  <c r="W961" i="1" s="1"/>
  <c r="N962" i="1"/>
  <c r="W962" i="1" s="1"/>
  <c r="N963" i="1"/>
  <c r="W963" i="1" s="1"/>
  <c r="N964" i="1"/>
  <c r="W964" i="1" s="1"/>
  <c r="N965" i="1"/>
  <c r="W965" i="1" s="1"/>
  <c r="N966" i="1"/>
  <c r="W966" i="1" s="1"/>
  <c r="N967" i="1"/>
  <c r="W967" i="1" s="1"/>
  <c r="N968" i="1"/>
  <c r="W968" i="1" s="1"/>
  <c r="N969" i="1"/>
  <c r="W969" i="1" s="1"/>
  <c r="N970" i="1"/>
  <c r="W970" i="1" s="1"/>
  <c r="N971" i="1"/>
  <c r="W971" i="1" s="1"/>
  <c r="N972" i="1"/>
  <c r="W972" i="1" s="1"/>
  <c r="N973" i="1"/>
  <c r="W973" i="1" s="1"/>
  <c r="N974" i="1"/>
  <c r="W974" i="1" s="1"/>
  <c r="N975" i="1"/>
  <c r="W975" i="1" s="1"/>
  <c r="N976" i="1"/>
  <c r="W976" i="1" s="1"/>
  <c r="N977" i="1"/>
  <c r="W977" i="1" s="1"/>
  <c r="N978" i="1"/>
  <c r="W978" i="1" s="1"/>
  <c r="N979" i="1"/>
  <c r="W979" i="1" s="1"/>
  <c r="N980" i="1"/>
  <c r="W980" i="1" s="1"/>
  <c r="N981" i="1"/>
  <c r="W981" i="1" s="1"/>
  <c r="N982" i="1"/>
  <c r="W982" i="1" s="1"/>
  <c r="N983" i="1"/>
  <c r="W983" i="1" s="1"/>
  <c r="N984" i="1"/>
  <c r="W984" i="1" s="1"/>
  <c r="N985" i="1"/>
  <c r="W985" i="1" s="1"/>
  <c r="N986" i="1"/>
  <c r="W986" i="1" s="1"/>
  <c r="N987" i="1"/>
  <c r="W987" i="1" s="1"/>
  <c r="N988" i="1"/>
  <c r="W988" i="1" s="1"/>
  <c r="N989" i="1"/>
  <c r="W989" i="1" s="1"/>
  <c r="N990" i="1"/>
  <c r="W990" i="1" s="1"/>
  <c r="N991" i="1"/>
  <c r="W991" i="1" s="1"/>
  <c r="N992" i="1"/>
  <c r="W992" i="1" s="1"/>
  <c r="N993" i="1"/>
  <c r="W993" i="1" s="1"/>
  <c r="N994" i="1"/>
  <c r="W994" i="1" s="1"/>
  <c r="N995" i="1"/>
  <c r="W995" i="1" s="1"/>
  <c r="N996" i="1"/>
  <c r="W996" i="1" s="1"/>
  <c r="N997" i="1"/>
  <c r="W997" i="1" s="1"/>
  <c r="N998" i="1"/>
  <c r="W998" i="1" s="1"/>
  <c r="N999" i="1"/>
  <c r="W999" i="1" s="1"/>
  <c r="N1000" i="1"/>
  <c r="W1000" i="1" s="1"/>
  <c r="N1001" i="1"/>
  <c r="W1001" i="1" s="1"/>
  <c r="N14" i="1"/>
  <c r="W14" i="1" s="1"/>
  <c r="N15" i="1"/>
  <c r="W15" i="1" s="1"/>
  <c r="N16" i="1"/>
  <c r="W16" i="1" s="1"/>
  <c r="N17" i="1"/>
  <c r="W17" i="1" s="1"/>
  <c r="N18" i="1"/>
  <c r="W18" i="1" s="1"/>
  <c r="N19" i="1"/>
  <c r="W19" i="1" s="1"/>
  <c r="N20" i="1"/>
  <c r="W20" i="1" s="1"/>
  <c r="N3" i="1"/>
  <c r="W3" i="1" s="1"/>
  <c r="N5" i="1"/>
  <c r="W5" i="1" s="1"/>
  <c r="N6" i="1"/>
  <c r="W6" i="1" s="1"/>
  <c r="N7" i="1"/>
  <c r="W7" i="1" s="1"/>
  <c r="N8" i="1"/>
  <c r="W8" i="1" s="1"/>
  <c r="N9" i="1"/>
  <c r="W9" i="1" s="1"/>
  <c r="N10" i="1"/>
  <c r="W10" i="1" s="1"/>
  <c r="N11" i="1"/>
  <c r="W11" i="1" s="1"/>
  <c r="N12" i="1"/>
  <c r="W12" i="1" s="1"/>
  <c r="N13" i="1"/>
  <c r="W13" i="1" s="1"/>
  <c r="W2" i="1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2" i="4"/>
  <c r="AC3" i="4"/>
  <c r="AD3" i="4" s="1"/>
  <c r="L3" i="9" s="1"/>
  <c r="AC4" i="4"/>
  <c r="AD4" i="4" s="1"/>
  <c r="L4" i="9" s="1"/>
  <c r="AC5" i="4"/>
  <c r="AD5" i="4" s="1"/>
  <c r="L5" i="9" s="1"/>
  <c r="AC6" i="4"/>
  <c r="AD6" i="4" s="1"/>
  <c r="L6" i="9" s="1"/>
  <c r="AC7" i="4"/>
  <c r="AD7" i="4" s="1"/>
  <c r="L7" i="9" s="1"/>
  <c r="AC8" i="4"/>
  <c r="AD8" i="4" s="1"/>
  <c r="L8" i="9" s="1"/>
  <c r="AC9" i="4"/>
  <c r="AD9" i="4" s="1"/>
  <c r="L9" i="9" s="1"/>
  <c r="AC10" i="4"/>
  <c r="AD10" i="4" s="1"/>
  <c r="L10" i="9" s="1"/>
  <c r="AC11" i="4"/>
  <c r="AD11" i="4" s="1"/>
  <c r="L11" i="9" s="1"/>
  <c r="AC12" i="4"/>
  <c r="AD12" i="4" s="1"/>
  <c r="L12" i="9" s="1"/>
  <c r="AC13" i="4"/>
  <c r="AD13" i="4" s="1"/>
  <c r="L13" i="9" s="1"/>
  <c r="AC14" i="4"/>
  <c r="AD14" i="4" s="1"/>
  <c r="L14" i="9" s="1"/>
  <c r="AC15" i="4"/>
  <c r="AD15" i="4" s="1"/>
  <c r="L15" i="9" s="1"/>
  <c r="AC16" i="4"/>
  <c r="AD16" i="4" s="1"/>
  <c r="L16" i="9" s="1"/>
  <c r="AC17" i="4"/>
  <c r="AD17" i="4" s="1"/>
  <c r="L17" i="9" s="1"/>
  <c r="AC18" i="4"/>
  <c r="AD18" i="4" s="1"/>
  <c r="L18" i="9" s="1"/>
  <c r="AC19" i="4"/>
  <c r="AD19" i="4" s="1"/>
  <c r="L19" i="9" s="1"/>
  <c r="AC20" i="4"/>
  <c r="AD20" i="4" s="1"/>
  <c r="L20" i="9" s="1"/>
  <c r="AC21" i="4"/>
  <c r="AD21" i="4" s="1"/>
  <c r="L21" i="9" s="1"/>
  <c r="AC22" i="4"/>
  <c r="AD22" i="4" s="1"/>
  <c r="L22" i="9" s="1"/>
  <c r="AC23" i="4"/>
  <c r="AD23" i="4" s="1"/>
  <c r="L23" i="9" s="1"/>
  <c r="AC24" i="4"/>
  <c r="AD24" i="4" s="1"/>
  <c r="L24" i="9" s="1"/>
  <c r="AC25" i="4"/>
  <c r="AD25" i="4" s="1"/>
  <c r="L25" i="9" s="1"/>
  <c r="AC26" i="4"/>
  <c r="AD26" i="4" s="1"/>
  <c r="L26" i="9" s="1"/>
  <c r="AC27" i="4"/>
  <c r="AD27" i="4" s="1"/>
  <c r="L27" i="9" s="1"/>
  <c r="AC28" i="4"/>
  <c r="AD28" i="4" s="1"/>
  <c r="L28" i="9" s="1"/>
  <c r="AC29" i="4"/>
  <c r="AD29" i="4" s="1"/>
  <c r="L29" i="9" s="1"/>
  <c r="AC30" i="4"/>
  <c r="AD30" i="4" s="1"/>
  <c r="L30" i="9" s="1"/>
  <c r="AC31" i="4"/>
  <c r="AD31" i="4" s="1"/>
  <c r="L31" i="9" s="1"/>
  <c r="AC32" i="4"/>
  <c r="AD32" i="4" s="1"/>
  <c r="L32" i="9" s="1"/>
  <c r="AC33" i="4"/>
  <c r="AD33" i="4" s="1"/>
  <c r="L33" i="9" s="1"/>
  <c r="AC34" i="4"/>
  <c r="AD34" i="4" s="1"/>
  <c r="L34" i="9" s="1"/>
  <c r="AC35" i="4"/>
  <c r="AD35" i="4" s="1"/>
  <c r="L35" i="9" s="1"/>
  <c r="AC36" i="4"/>
  <c r="AD36" i="4" s="1"/>
  <c r="L36" i="9" s="1"/>
  <c r="AC37" i="4"/>
  <c r="AD37" i="4" s="1"/>
  <c r="L37" i="9" s="1"/>
  <c r="AC38" i="4"/>
  <c r="AD38" i="4" s="1"/>
  <c r="L38" i="9" s="1"/>
  <c r="AC39" i="4"/>
  <c r="AD39" i="4" s="1"/>
  <c r="L39" i="9" s="1"/>
  <c r="AC40" i="4"/>
  <c r="AD40" i="4" s="1"/>
  <c r="L40" i="9" s="1"/>
  <c r="AC41" i="4"/>
  <c r="AD41" i="4" s="1"/>
  <c r="L41" i="9" s="1"/>
  <c r="AC42" i="4"/>
  <c r="AD42" i="4" s="1"/>
  <c r="L42" i="9" s="1"/>
  <c r="AC43" i="4"/>
  <c r="AD43" i="4" s="1"/>
  <c r="L43" i="9" s="1"/>
  <c r="AC44" i="4"/>
  <c r="AD44" i="4" s="1"/>
  <c r="L44" i="9" s="1"/>
  <c r="AC45" i="4"/>
  <c r="AD45" i="4" s="1"/>
  <c r="L45" i="9" s="1"/>
  <c r="AC46" i="4"/>
  <c r="AD46" i="4" s="1"/>
  <c r="L46" i="9" s="1"/>
  <c r="AC47" i="4"/>
  <c r="AD47" i="4" s="1"/>
  <c r="L47" i="9" s="1"/>
  <c r="AC48" i="4"/>
  <c r="AD48" i="4" s="1"/>
  <c r="L48" i="9" s="1"/>
  <c r="AC49" i="4"/>
  <c r="AD49" i="4" s="1"/>
  <c r="L49" i="9" s="1"/>
  <c r="AC50" i="4"/>
  <c r="AD50" i="4" s="1"/>
  <c r="L50" i="9" s="1"/>
  <c r="AC51" i="4"/>
  <c r="AD51" i="4" s="1"/>
  <c r="L51" i="9" s="1"/>
  <c r="AC52" i="4"/>
  <c r="AD52" i="4" s="1"/>
  <c r="L52" i="9" s="1"/>
  <c r="AC53" i="4"/>
  <c r="AD53" i="4" s="1"/>
  <c r="L53" i="9" s="1"/>
  <c r="AC54" i="4"/>
  <c r="AD54" i="4" s="1"/>
  <c r="L54" i="9" s="1"/>
  <c r="AC55" i="4"/>
  <c r="AD55" i="4" s="1"/>
  <c r="L55" i="9" s="1"/>
  <c r="AC56" i="4"/>
  <c r="AD56" i="4" s="1"/>
  <c r="L56" i="9" s="1"/>
  <c r="AC57" i="4"/>
  <c r="AD57" i="4" s="1"/>
  <c r="L57" i="9" s="1"/>
  <c r="AC58" i="4"/>
  <c r="AD58" i="4" s="1"/>
  <c r="L58" i="9" s="1"/>
  <c r="AC59" i="4"/>
  <c r="AD59" i="4" s="1"/>
  <c r="L59" i="9" s="1"/>
  <c r="AC60" i="4"/>
  <c r="AD60" i="4" s="1"/>
  <c r="L60" i="9" s="1"/>
  <c r="AC61" i="4"/>
  <c r="AD61" i="4" s="1"/>
  <c r="L61" i="9" s="1"/>
  <c r="AC62" i="4"/>
  <c r="AD62" i="4" s="1"/>
  <c r="L62" i="9" s="1"/>
  <c r="AC63" i="4"/>
  <c r="AD63" i="4" s="1"/>
  <c r="L63" i="9" s="1"/>
  <c r="AC64" i="4"/>
  <c r="AD64" i="4" s="1"/>
  <c r="L64" i="9" s="1"/>
  <c r="AC65" i="4"/>
  <c r="AD65" i="4" s="1"/>
  <c r="L65" i="9" s="1"/>
  <c r="AC66" i="4"/>
  <c r="AD66" i="4" s="1"/>
  <c r="L66" i="9" s="1"/>
  <c r="AC67" i="4"/>
  <c r="AD67" i="4" s="1"/>
  <c r="L67" i="9" s="1"/>
  <c r="AC68" i="4"/>
  <c r="AD68" i="4" s="1"/>
  <c r="L68" i="9" s="1"/>
  <c r="AC69" i="4"/>
  <c r="AD69" i="4" s="1"/>
  <c r="L69" i="9" s="1"/>
  <c r="AC70" i="4"/>
  <c r="AD70" i="4" s="1"/>
  <c r="L70" i="9" s="1"/>
  <c r="AC71" i="4"/>
  <c r="AD71" i="4" s="1"/>
  <c r="L71" i="9" s="1"/>
  <c r="AC72" i="4"/>
  <c r="AD72" i="4" s="1"/>
  <c r="L72" i="9" s="1"/>
  <c r="AC73" i="4"/>
  <c r="AD73" i="4" s="1"/>
  <c r="L73" i="9" s="1"/>
  <c r="AC74" i="4"/>
  <c r="AD74" i="4" s="1"/>
  <c r="L74" i="9" s="1"/>
  <c r="AC75" i="4"/>
  <c r="AD75" i="4" s="1"/>
  <c r="L75" i="9" s="1"/>
  <c r="AC76" i="4"/>
  <c r="AD76" i="4" s="1"/>
  <c r="L76" i="9" s="1"/>
  <c r="AC77" i="4"/>
  <c r="AD77" i="4" s="1"/>
  <c r="L77" i="9" s="1"/>
  <c r="AC78" i="4"/>
  <c r="AD78" i="4" s="1"/>
  <c r="L78" i="9" s="1"/>
  <c r="AC79" i="4"/>
  <c r="AD79" i="4" s="1"/>
  <c r="L79" i="9" s="1"/>
  <c r="AC80" i="4"/>
  <c r="AD80" i="4" s="1"/>
  <c r="L80" i="9" s="1"/>
  <c r="AC81" i="4"/>
  <c r="AD81" i="4" s="1"/>
  <c r="L81" i="9" s="1"/>
  <c r="AC82" i="4"/>
  <c r="AD82" i="4" s="1"/>
  <c r="L82" i="9" s="1"/>
  <c r="AC83" i="4"/>
  <c r="AD83" i="4" s="1"/>
  <c r="L83" i="9" s="1"/>
  <c r="AC84" i="4"/>
  <c r="AD84" i="4" s="1"/>
  <c r="L84" i="9" s="1"/>
  <c r="AC85" i="4"/>
  <c r="AD85" i="4" s="1"/>
  <c r="L85" i="9" s="1"/>
  <c r="AC86" i="4"/>
  <c r="AD86" i="4" s="1"/>
  <c r="L86" i="9" s="1"/>
  <c r="AC87" i="4"/>
  <c r="AD87" i="4" s="1"/>
  <c r="L87" i="9" s="1"/>
  <c r="AC88" i="4"/>
  <c r="AD88" i="4" s="1"/>
  <c r="L88" i="9" s="1"/>
  <c r="AC89" i="4"/>
  <c r="AD89" i="4" s="1"/>
  <c r="L89" i="9" s="1"/>
  <c r="AC90" i="4"/>
  <c r="AD90" i="4" s="1"/>
  <c r="L90" i="9" s="1"/>
  <c r="AC91" i="4"/>
  <c r="AD91" i="4" s="1"/>
  <c r="L91" i="9" s="1"/>
  <c r="AC92" i="4"/>
  <c r="AD92" i="4" s="1"/>
  <c r="L92" i="9" s="1"/>
  <c r="AC93" i="4"/>
  <c r="AD93" i="4" s="1"/>
  <c r="L93" i="9" s="1"/>
  <c r="AC94" i="4"/>
  <c r="AD94" i="4" s="1"/>
  <c r="L94" i="9" s="1"/>
  <c r="AC95" i="4"/>
  <c r="AD95" i="4" s="1"/>
  <c r="L95" i="9" s="1"/>
  <c r="AC96" i="4"/>
  <c r="AD96" i="4" s="1"/>
  <c r="L96" i="9" s="1"/>
  <c r="AC97" i="4"/>
  <c r="AD97" i="4" s="1"/>
  <c r="L97" i="9" s="1"/>
  <c r="AC98" i="4"/>
  <c r="AD98" i="4" s="1"/>
  <c r="L98" i="9" s="1"/>
  <c r="AC99" i="4"/>
  <c r="AD99" i="4" s="1"/>
  <c r="L99" i="9" s="1"/>
  <c r="AC100" i="4"/>
  <c r="AD100" i="4" s="1"/>
  <c r="L100" i="9" s="1"/>
  <c r="AC101" i="4"/>
  <c r="AD101" i="4" s="1"/>
  <c r="L101" i="9" s="1"/>
  <c r="AC102" i="4"/>
  <c r="AD102" i="4" s="1"/>
  <c r="L102" i="9" s="1"/>
  <c r="AC103" i="4"/>
  <c r="AD103" i="4" s="1"/>
  <c r="L103" i="9" s="1"/>
  <c r="AC104" i="4"/>
  <c r="AD104" i="4" s="1"/>
  <c r="L104" i="9" s="1"/>
  <c r="AC105" i="4"/>
  <c r="AD105" i="4" s="1"/>
  <c r="L105" i="9" s="1"/>
  <c r="AC106" i="4"/>
  <c r="AD106" i="4" s="1"/>
  <c r="L106" i="9" s="1"/>
  <c r="AC107" i="4"/>
  <c r="AD107" i="4" s="1"/>
  <c r="L107" i="9" s="1"/>
  <c r="AC108" i="4"/>
  <c r="AD108" i="4" s="1"/>
  <c r="L108" i="9" s="1"/>
  <c r="AC109" i="4"/>
  <c r="AD109" i="4" s="1"/>
  <c r="L109" i="9" s="1"/>
  <c r="AC110" i="4"/>
  <c r="AD110" i="4" s="1"/>
  <c r="L110" i="9" s="1"/>
  <c r="AC111" i="4"/>
  <c r="AD111" i="4" s="1"/>
  <c r="L111" i="9" s="1"/>
  <c r="AC112" i="4"/>
  <c r="AD112" i="4" s="1"/>
  <c r="L112" i="9" s="1"/>
  <c r="AC113" i="4"/>
  <c r="AD113" i="4" s="1"/>
  <c r="L113" i="9" s="1"/>
  <c r="AC114" i="4"/>
  <c r="AD114" i="4" s="1"/>
  <c r="L114" i="9" s="1"/>
  <c r="AC115" i="4"/>
  <c r="AD115" i="4" s="1"/>
  <c r="L115" i="9" s="1"/>
  <c r="AC116" i="4"/>
  <c r="AD116" i="4" s="1"/>
  <c r="L116" i="9" s="1"/>
  <c r="AC117" i="4"/>
  <c r="AD117" i="4" s="1"/>
  <c r="L117" i="9" s="1"/>
  <c r="AC118" i="4"/>
  <c r="AD118" i="4" s="1"/>
  <c r="L118" i="9" s="1"/>
  <c r="AC119" i="4"/>
  <c r="AD119" i="4" s="1"/>
  <c r="L119" i="9" s="1"/>
  <c r="AC120" i="4"/>
  <c r="AD120" i="4" s="1"/>
  <c r="L120" i="9" s="1"/>
  <c r="AC121" i="4"/>
  <c r="AD121" i="4" s="1"/>
  <c r="L121" i="9" s="1"/>
  <c r="AC122" i="4"/>
  <c r="AD122" i="4" s="1"/>
  <c r="L122" i="9" s="1"/>
  <c r="AC123" i="4"/>
  <c r="AD123" i="4" s="1"/>
  <c r="L123" i="9" s="1"/>
  <c r="AC124" i="4"/>
  <c r="AD124" i="4" s="1"/>
  <c r="L124" i="9" s="1"/>
  <c r="AC125" i="4"/>
  <c r="AD125" i="4" s="1"/>
  <c r="L125" i="9" s="1"/>
  <c r="AC126" i="4"/>
  <c r="AD126" i="4" s="1"/>
  <c r="L126" i="9" s="1"/>
  <c r="AC127" i="4"/>
  <c r="AD127" i="4" s="1"/>
  <c r="L127" i="9" s="1"/>
  <c r="AC128" i="4"/>
  <c r="AD128" i="4" s="1"/>
  <c r="L128" i="9" s="1"/>
  <c r="AC129" i="4"/>
  <c r="AD129" i="4" s="1"/>
  <c r="L129" i="9" s="1"/>
  <c r="AC130" i="4"/>
  <c r="AD130" i="4" s="1"/>
  <c r="L130" i="9" s="1"/>
  <c r="AC131" i="4"/>
  <c r="AD131" i="4" s="1"/>
  <c r="L131" i="9" s="1"/>
  <c r="AC132" i="4"/>
  <c r="AD132" i="4" s="1"/>
  <c r="L132" i="9" s="1"/>
  <c r="AC133" i="4"/>
  <c r="AD133" i="4" s="1"/>
  <c r="L133" i="9" s="1"/>
  <c r="AC134" i="4"/>
  <c r="AD134" i="4" s="1"/>
  <c r="L134" i="9" s="1"/>
  <c r="AC135" i="4"/>
  <c r="AD135" i="4" s="1"/>
  <c r="L135" i="9" s="1"/>
  <c r="AC136" i="4"/>
  <c r="AD136" i="4" s="1"/>
  <c r="L136" i="9" s="1"/>
  <c r="AC137" i="4"/>
  <c r="AD137" i="4" s="1"/>
  <c r="L137" i="9" s="1"/>
  <c r="AC138" i="4"/>
  <c r="AD138" i="4" s="1"/>
  <c r="L138" i="9" s="1"/>
  <c r="AC139" i="4"/>
  <c r="AD139" i="4" s="1"/>
  <c r="L139" i="9" s="1"/>
  <c r="AC140" i="4"/>
  <c r="AD140" i="4" s="1"/>
  <c r="L140" i="9" s="1"/>
  <c r="AC141" i="4"/>
  <c r="AD141" i="4" s="1"/>
  <c r="L141" i="9" s="1"/>
  <c r="AC142" i="4"/>
  <c r="AD142" i="4" s="1"/>
  <c r="L142" i="9" s="1"/>
  <c r="AC143" i="4"/>
  <c r="AD143" i="4" s="1"/>
  <c r="L143" i="9" s="1"/>
  <c r="AC144" i="4"/>
  <c r="AD144" i="4" s="1"/>
  <c r="L144" i="9" s="1"/>
  <c r="AC145" i="4"/>
  <c r="AD145" i="4" s="1"/>
  <c r="L145" i="9" s="1"/>
  <c r="AC146" i="4"/>
  <c r="AD146" i="4" s="1"/>
  <c r="L146" i="9" s="1"/>
  <c r="AC147" i="4"/>
  <c r="AD147" i="4" s="1"/>
  <c r="L147" i="9" s="1"/>
  <c r="AC148" i="4"/>
  <c r="AD148" i="4" s="1"/>
  <c r="L148" i="9" s="1"/>
  <c r="AC149" i="4"/>
  <c r="AD149" i="4" s="1"/>
  <c r="L149" i="9" s="1"/>
  <c r="AC150" i="4"/>
  <c r="AD150" i="4" s="1"/>
  <c r="L150" i="9" s="1"/>
  <c r="AC151" i="4"/>
  <c r="AD151" i="4" s="1"/>
  <c r="L151" i="9" s="1"/>
  <c r="AC152" i="4"/>
  <c r="AD152" i="4" s="1"/>
  <c r="L152" i="9" s="1"/>
  <c r="AC153" i="4"/>
  <c r="AD153" i="4" s="1"/>
  <c r="L153" i="9" s="1"/>
  <c r="AC154" i="4"/>
  <c r="AD154" i="4" s="1"/>
  <c r="L154" i="9" s="1"/>
  <c r="AC155" i="4"/>
  <c r="AD155" i="4" s="1"/>
  <c r="L155" i="9" s="1"/>
  <c r="AC156" i="4"/>
  <c r="AD156" i="4" s="1"/>
  <c r="L156" i="9" s="1"/>
  <c r="AC157" i="4"/>
  <c r="AD157" i="4" s="1"/>
  <c r="L157" i="9" s="1"/>
  <c r="AC158" i="4"/>
  <c r="AD158" i="4" s="1"/>
  <c r="L158" i="9" s="1"/>
  <c r="AC159" i="4"/>
  <c r="AD159" i="4" s="1"/>
  <c r="L159" i="9" s="1"/>
  <c r="AC160" i="4"/>
  <c r="AD160" i="4" s="1"/>
  <c r="L160" i="9" s="1"/>
  <c r="AC161" i="4"/>
  <c r="AD161" i="4" s="1"/>
  <c r="L161" i="9" s="1"/>
  <c r="AC162" i="4"/>
  <c r="AD162" i="4" s="1"/>
  <c r="L162" i="9" s="1"/>
  <c r="AC163" i="4"/>
  <c r="AD163" i="4" s="1"/>
  <c r="L163" i="9" s="1"/>
  <c r="AC164" i="4"/>
  <c r="AD164" i="4" s="1"/>
  <c r="L164" i="9" s="1"/>
  <c r="AC165" i="4"/>
  <c r="AD165" i="4" s="1"/>
  <c r="L165" i="9" s="1"/>
  <c r="AC166" i="4"/>
  <c r="AD166" i="4" s="1"/>
  <c r="L166" i="9" s="1"/>
  <c r="AC167" i="4"/>
  <c r="AD167" i="4" s="1"/>
  <c r="L167" i="9" s="1"/>
  <c r="AC168" i="4"/>
  <c r="AD168" i="4" s="1"/>
  <c r="L168" i="9" s="1"/>
  <c r="AC169" i="4"/>
  <c r="AD169" i="4" s="1"/>
  <c r="L169" i="9" s="1"/>
  <c r="AC170" i="4"/>
  <c r="AD170" i="4" s="1"/>
  <c r="L170" i="9" s="1"/>
  <c r="AC171" i="4"/>
  <c r="AD171" i="4" s="1"/>
  <c r="L171" i="9" s="1"/>
  <c r="AC172" i="4"/>
  <c r="AD172" i="4" s="1"/>
  <c r="L172" i="9" s="1"/>
  <c r="AC173" i="4"/>
  <c r="AD173" i="4" s="1"/>
  <c r="L173" i="9" s="1"/>
  <c r="AC174" i="4"/>
  <c r="AD174" i="4" s="1"/>
  <c r="L174" i="9" s="1"/>
  <c r="AC175" i="4"/>
  <c r="AD175" i="4" s="1"/>
  <c r="L175" i="9" s="1"/>
  <c r="AC176" i="4"/>
  <c r="AD176" i="4" s="1"/>
  <c r="L176" i="9" s="1"/>
  <c r="AC177" i="4"/>
  <c r="AD177" i="4" s="1"/>
  <c r="L177" i="9" s="1"/>
  <c r="AC178" i="4"/>
  <c r="AD178" i="4" s="1"/>
  <c r="L178" i="9" s="1"/>
  <c r="AC179" i="4"/>
  <c r="AD179" i="4" s="1"/>
  <c r="L179" i="9" s="1"/>
  <c r="AC180" i="4"/>
  <c r="AD180" i="4" s="1"/>
  <c r="L180" i="9" s="1"/>
  <c r="AC181" i="4"/>
  <c r="AD181" i="4" s="1"/>
  <c r="L181" i="9" s="1"/>
  <c r="AC182" i="4"/>
  <c r="AD182" i="4" s="1"/>
  <c r="L182" i="9" s="1"/>
  <c r="AC183" i="4"/>
  <c r="AD183" i="4" s="1"/>
  <c r="L183" i="9" s="1"/>
  <c r="AC184" i="4"/>
  <c r="AD184" i="4" s="1"/>
  <c r="L184" i="9" s="1"/>
  <c r="AC185" i="4"/>
  <c r="AD185" i="4" s="1"/>
  <c r="L185" i="9" s="1"/>
  <c r="AC186" i="4"/>
  <c r="AD186" i="4" s="1"/>
  <c r="L186" i="9" s="1"/>
  <c r="AC187" i="4"/>
  <c r="AD187" i="4" s="1"/>
  <c r="L187" i="9" s="1"/>
  <c r="AC188" i="4"/>
  <c r="AD188" i="4" s="1"/>
  <c r="L188" i="9" s="1"/>
  <c r="AC189" i="4"/>
  <c r="AD189" i="4" s="1"/>
  <c r="L189" i="9" s="1"/>
  <c r="AC190" i="4"/>
  <c r="AD190" i="4" s="1"/>
  <c r="L190" i="9" s="1"/>
  <c r="AC191" i="4"/>
  <c r="AD191" i="4" s="1"/>
  <c r="L191" i="9" s="1"/>
  <c r="AC192" i="4"/>
  <c r="AD192" i="4" s="1"/>
  <c r="L192" i="9" s="1"/>
  <c r="AC193" i="4"/>
  <c r="AD193" i="4" s="1"/>
  <c r="L193" i="9" s="1"/>
  <c r="AC194" i="4"/>
  <c r="AD194" i="4" s="1"/>
  <c r="L194" i="9" s="1"/>
  <c r="AC195" i="4"/>
  <c r="AD195" i="4" s="1"/>
  <c r="L195" i="9" s="1"/>
  <c r="AC196" i="4"/>
  <c r="AD196" i="4" s="1"/>
  <c r="L196" i="9" s="1"/>
  <c r="AC197" i="4"/>
  <c r="AD197" i="4" s="1"/>
  <c r="L197" i="9" s="1"/>
  <c r="AC198" i="4"/>
  <c r="AD198" i="4" s="1"/>
  <c r="L198" i="9" s="1"/>
  <c r="AC199" i="4"/>
  <c r="AD199" i="4" s="1"/>
  <c r="L199" i="9" s="1"/>
  <c r="AC200" i="4"/>
  <c r="AD200" i="4" s="1"/>
  <c r="L200" i="9" s="1"/>
  <c r="AC201" i="4"/>
  <c r="AD201" i="4" s="1"/>
  <c r="L201" i="9" s="1"/>
  <c r="AC202" i="4"/>
  <c r="AD202" i="4" s="1"/>
  <c r="L202" i="9" s="1"/>
  <c r="AC203" i="4"/>
  <c r="AD203" i="4" s="1"/>
  <c r="L203" i="9" s="1"/>
  <c r="AC204" i="4"/>
  <c r="AD204" i="4" s="1"/>
  <c r="L204" i="9" s="1"/>
  <c r="AC205" i="4"/>
  <c r="AD205" i="4" s="1"/>
  <c r="L205" i="9" s="1"/>
  <c r="AC206" i="4"/>
  <c r="AD206" i="4" s="1"/>
  <c r="L206" i="9" s="1"/>
  <c r="AC207" i="4"/>
  <c r="AD207" i="4" s="1"/>
  <c r="L207" i="9" s="1"/>
  <c r="AC208" i="4"/>
  <c r="AD208" i="4" s="1"/>
  <c r="L208" i="9" s="1"/>
  <c r="AC209" i="4"/>
  <c r="AD209" i="4" s="1"/>
  <c r="L209" i="9" s="1"/>
  <c r="AC210" i="4"/>
  <c r="AD210" i="4" s="1"/>
  <c r="L210" i="9" s="1"/>
  <c r="AC211" i="4"/>
  <c r="AD211" i="4" s="1"/>
  <c r="L211" i="9" s="1"/>
  <c r="AC212" i="4"/>
  <c r="AD212" i="4" s="1"/>
  <c r="L212" i="9" s="1"/>
  <c r="AC213" i="4"/>
  <c r="AD213" i="4" s="1"/>
  <c r="L213" i="9" s="1"/>
  <c r="AC214" i="4"/>
  <c r="AD214" i="4" s="1"/>
  <c r="L214" i="9" s="1"/>
  <c r="AC215" i="4"/>
  <c r="AD215" i="4" s="1"/>
  <c r="L215" i="9" s="1"/>
  <c r="AC216" i="4"/>
  <c r="AD216" i="4" s="1"/>
  <c r="L216" i="9" s="1"/>
  <c r="AC217" i="4"/>
  <c r="AD217" i="4" s="1"/>
  <c r="L217" i="9" s="1"/>
  <c r="AC218" i="4"/>
  <c r="AD218" i="4" s="1"/>
  <c r="L218" i="9" s="1"/>
  <c r="AC219" i="4"/>
  <c r="AD219" i="4" s="1"/>
  <c r="L219" i="9" s="1"/>
  <c r="AC220" i="4"/>
  <c r="AD220" i="4" s="1"/>
  <c r="L220" i="9" s="1"/>
  <c r="AC221" i="4"/>
  <c r="AD221" i="4" s="1"/>
  <c r="L221" i="9" s="1"/>
  <c r="AC222" i="4"/>
  <c r="AD222" i="4" s="1"/>
  <c r="L222" i="9" s="1"/>
  <c r="AC223" i="4"/>
  <c r="AD223" i="4" s="1"/>
  <c r="L223" i="9" s="1"/>
  <c r="AC224" i="4"/>
  <c r="AD224" i="4" s="1"/>
  <c r="L224" i="9" s="1"/>
  <c r="AC225" i="4"/>
  <c r="AD225" i="4" s="1"/>
  <c r="L225" i="9" s="1"/>
  <c r="AC226" i="4"/>
  <c r="AD226" i="4" s="1"/>
  <c r="L226" i="9" s="1"/>
  <c r="AC227" i="4"/>
  <c r="AD227" i="4" s="1"/>
  <c r="L227" i="9" s="1"/>
  <c r="AC228" i="4"/>
  <c r="AD228" i="4" s="1"/>
  <c r="L228" i="9" s="1"/>
  <c r="AC229" i="4"/>
  <c r="AD229" i="4" s="1"/>
  <c r="L229" i="9" s="1"/>
  <c r="AC230" i="4"/>
  <c r="AD230" i="4" s="1"/>
  <c r="L230" i="9" s="1"/>
  <c r="AC231" i="4"/>
  <c r="AD231" i="4" s="1"/>
  <c r="L231" i="9" s="1"/>
  <c r="AC232" i="4"/>
  <c r="AD232" i="4" s="1"/>
  <c r="L232" i="9" s="1"/>
  <c r="AC233" i="4"/>
  <c r="AD233" i="4" s="1"/>
  <c r="L233" i="9" s="1"/>
  <c r="AC234" i="4"/>
  <c r="AD234" i="4" s="1"/>
  <c r="L234" i="9" s="1"/>
  <c r="AC235" i="4"/>
  <c r="AD235" i="4" s="1"/>
  <c r="L235" i="9" s="1"/>
  <c r="AC236" i="4"/>
  <c r="AD236" i="4" s="1"/>
  <c r="L236" i="9" s="1"/>
  <c r="AC237" i="4"/>
  <c r="AD237" i="4" s="1"/>
  <c r="L237" i="9" s="1"/>
  <c r="AC238" i="4"/>
  <c r="AD238" i="4" s="1"/>
  <c r="L238" i="9" s="1"/>
  <c r="AC239" i="4"/>
  <c r="AD239" i="4" s="1"/>
  <c r="L239" i="9" s="1"/>
  <c r="AC240" i="4"/>
  <c r="AD240" i="4" s="1"/>
  <c r="L240" i="9" s="1"/>
  <c r="AC241" i="4"/>
  <c r="AD241" i="4" s="1"/>
  <c r="L241" i="9" s="1"/>
  <c r="AC242" i="4"/>
  <c r="AD242" i="4" s="1"/>
  <c r="L242" i="9" s="1"/>
  <c r="AC243" i="4"/>
  <c r="AD243" i="4" s="1"/>
  <c r="L243" i="9" s="1"/>
  <c r="AC244" i="4"/>
  <c r="AD244" i="4" s="1"/>
  <c r="L244" i="9" s="1"/>
  <c r="AC245" i="4"/>
  <c r="AD245" i="4" s="1"/>
  <c r="L245" i="9" s="1"/>
  <c r="AC246" i="4"/>
  <c r="AD246" i="4" s="1"/>
  <c r="L246" i="9" s="1"/>
  <c r="AC247" i="4"/>
  <c r="AD247" i="4" s="1"/>
  <c r="L247" i="9" s="1"/>
  <c r="AC248" i="4"/>
  <c r="AD248" i="4" s="1"/>
  <c r="L248" i="9" s="1"/>
  <c r="AC249" i="4"/>
  <c r="AD249" i="4" s="1"/>
  <c r="L249" i="9" s="1"/>
  <c r="AC250" i="4"/>
  <c r="AD250" i="4" s="1"/>
  <c r="L250" i="9" s="1"/>
  <c r="AC251" i="4"/>
  <c r="AD251" i="4" s="1"/>
  <c r="L251" i="9" s="1"/>
  <c r="AC252" i="4"/>
  <c r="AD252" i="4" s="1"/>
  <c r="L252" i="9" s="1"/>
  <c r="AC253" i="4"/>
  <c r="AD253" i="4" s="1"/>
  <c r="L253" i="9" s="1"/>
  <c r="AC254" i="4"/>
  <c r="AD254" i="4" s="1"/>
  <c r="L254" i="9" s="1"/>
  <c r="AC255" i="4"/>
  <c r="AD255" i="4" s="1"/>
  <c r="L255" i="9" s="1"/>
  <c r="AC256" i="4"/>
  <c r="AD256" i="4" s="1"/>
  <c r="L256" i="9" s="1"/>
  <c r="AC257" i="4"/>
  <c r="AD257" i="4" s="1"/>
  <c r="L257" i="9" s="1"/>
  <c r="AC258" i="4"/>
  <c r="AD258" i="4" s="1"/>
  <c r="L258" i="9" s="1"/>
  <c r="AC259" i="4"/>
  <c r="AD259" i="4" s="1"/>
  <c r="L259" i="9" s="1"/>
  <c r="AC260" i="4"/>
  <c r="AD260" i="4" s="1"/>
  <c r="L260" i="9" s="1"/>
  <c r="AC261" i="4"/>
  <c r="AD261" i="4" s="1"/>
  <c r="L261" i="9" s="1"/>
  <c r="AC262" i="4"/>
  <c r="AD262" i="4" s="1"/>
  <c r="L262" i="9" s="1"/>
  <c r="AC263" i="4"/>
  <c r="AD263" i="4" s="1"/>
  <c r="L263" i="9" s="1"/>
  <c r="AC264" i="4"/>
  <c r="AD264" i="4" s="1"/>
  <c r="L264" i="9" s="1"/>
  <c r="AC265" i="4"/>
  <c r="AD265" i="4" s="1"/>
  <c r="L265" i="9" s="1"/>
  <c r="AC266" i="4"/>
  <c r="AD266" i="4" s="1"/>
  <c r="L266" i="9" s="1"/>
  <c r="AC267" i="4"/>
  <c r="AD267" i="4" s="1"/>
  <c r="L267" i="9" s="1"/>
  <c r="AC268" i="4"/>
  <c r="AD268" i="4" s="1"/>
  <c r="L268" i="9" s="1"/>
  <c r="AC269" i="4"/>
  <c r="AD269" i="4" s="1"/>
  <c r="L269" i="9" s="1"/>
  <c r="AC270" i="4"/>
  <c r="AD270" i="4" s="1"/>
  <c r="L270" i="9" s="1"/>
  <c r="AC271" i="4"/>
  <c r="AD271" i="4" s="1"/>
  <c r="L271" i="9" s="1"/>
  <c r="AC272" i="4"/>
  <c r="AD272" i="4" s="1"/>
  <c r="L272" i="9" s="1"/>
  <c r="AC273" i="4"/>
  <c r="AD273" i="4" s="1"/>
  <c r="L273" i="9" s="1"/>
  <c r="AC274" i="4"/>
  <c r="AD274" i="4" s="1"/>
  <c r="L274" i="9" s="1"/>
  <c r="AC275" i="4"/>
  <c r="AD275" i="4" s="1"/>
  <c r="L275" i="9" s="1"/>
  <c r="AC276" i="4"/>
  <c r="AD276" i="4" s="1"/>
  <c r="L276" i="9" s="1"/>
  <c r="AC277" i="4"/>
  <c r="AD277" i="4" s="1"/>
  <c r="L277" i="9" s="1"/>
  <c r="AC278" i="4"/>
  <c r="AD278" i="4" s="1"/>
  <c r="L278" i="9" s="1"/>
  <c r="AC279" i="4"/>
  <c r="AD279" i="4" s="1"/>
  <c r="L279" i="9" s="1"/>
  <c r="AC280" i="4"/>
  <c r="AD280" i="4" s="1"/>
  <c r="L280" i="9" s="1"/>
  <c r="AC281" i="4"/>
  <c r="AD281" i="4" s="1"/>
  <c r="L281" i="9" s="1"/>
  <c r="AC282" i="4"/>
  <c r="AD282" i="4" s="1"/>
  <c r="L282" i="9" s="1"/>
  <c r="AC283" i="4"/>
  <c r="AD283" i="4" s="1"/>
  <c r="L283" i="9" s="1"/>
  <c r="AC284" i="4"/>
  <c r="AD284" i="4" s="1"/>
  <c r="L284" i="9" s="1"/>
  <c r="AC285" i="4"/>
  <c r="AD285" i="4" s="1"/>
  <c r="L285" i="9" s="1"/>
  <c r="AC286" i="4"/>
  <c r="AD286" i="4" s="1"/>
  <c r="L286" i="9" s="1"/>
  <c r="AC287" i="4"/>
  <c r="AD287" i="4" s="1"/>
  <c r="L287" i="9" s="1"/>
  <c r="AC288" i="4"/>
  <c r="AD288" i="4" s="1"/>
  <c r="L288" i="9" s="1"/>
  <c r="AC289" i="4"/>
  <c r="AD289" i="4" s="1"/>
  <c r="L289" i="9" s="1"/>
  <c r="AC290" i="4"/>
  <c r="AD290" i="4" s="1"/>
  <c r="L290" i="9" s="1"/>
  <c r="AC291" i="4"/>
  <c r="AD291" i="4" s="1"/>
  <c r="L291" i="9" s="1"/>
  <c r="AC292" i="4"/>
  <c r="AD292" i="4" s="1"/>
  <c r="L292" i="9" s="1"/>
  <c r="AC293" i="4"/>
  <c r="AD293" i="4" s="1"/>
  <c r="L293" i="9" s="1"/>
  <c r="AC294" i="4"/>
  <c r="AD294" i="4" s="1"/>
  <c r="L294" i="9" s="1"/>
  <c r="AC295" i="4"/>
  <c r="AD295" i="4" s="1"/>
  <c r="L295" i="9" s="1"/>
  <c r="AC296" i="4"/>
  <c r="AD296" i="4" s="1"/>
  <c r="L296" i="9" s="1"/>
  <c r="AC297" i="4"/>
  <c r="AD297" i="4" s="1"/>
  <c r="L297" i="9" s="1"/>
  <c r="AC298" i="4"/>
  <c r="AD298" i="4" s="1"/>
  <c r="L298" i="9" s="1"/>
  <c r="AC299" i="4"/>
  <c r="AD299" i="4" s="1"/>
  <c r="L299" i="9" s="1"/>
  <c r="AC300" i="4"/>
  <c r="AD300" i="4" s="1"/>
  <c r="L300" i="9" s="1"/>
  <c r="AC301" i="4"/>
  <c r="AD301" i="4" s="1"/>
  <c r="L301" i="9" s="1"/>
  <c r="AC302" i="4"/>
  <c r="AD302" i="4" s="1"/>
  <c r="L302" i="9" s="1"/>
  <c r="AC303" i="4"/>
  <c r="AD303" i="4" s="1"/>
  <c r="L303" i="9" s="1"/>
  <c r="AC304" i="4"/>
  <c r="AD304" i="4" s="1"/>
  <c r="L304" i="9" s="1"/>
  <c r="AC305" i="4"/>
  <c r="AD305" i="4" s="1"/>
  <c r="L305" i="9" s="1"/>
  <c r="AC306" i="4"/>
  <c r="AD306" i="4" s="1"/>
  <c r="L306" i="9" s="1"/>
  <c r="AC307" i="4"/>
  <c r="AD307" i="4" s="1"/>
  <c r="L307" i="9" s="1"/>
  <c r="AC308" i="4"/>
  <c r="AD308" i="4" s="1"/>
  <c r="L308" i="9" s="1"/>
  <c r="AC309" i="4"/>
  <c r="AD309" i="4" s="1"/>
  <c r="L309" i="9" s="1"/>
  <c r="AC310" i="4"/>
  <c r="AD310" i="4" s="1"/>
  <c r="L310" i="9" s="1"/>
  <c r="AC311" i="4"/>
  <c r="AD311" i="4" s="1"/>
  <c r="L311" i="9" s="1"/>
  <c r="AC312" i="4"/>
  <c r="AD312" i="4" s="1"/>
  <c r="L312" i="9" s="1"/>
  <c r="AC313" i="4"/>
  <c r="AD313" i="4" s="1"/>
  <c r="L313" i="9" s="1"/>
  <c r="AC314" i="4"/>
  <c r="AD314" i="4" s="1"/>
  <c r="L314" i="9" s="1"/>
  <c r="AC315" i="4"/>
  <c r="AD315" i="4" s="1"/>
  <c r="L315" i="9" s="1"/>
  <c r="AC316" i="4"/>
  <c r="AD316" i="4" s="1"/>
  <c r="L316" i="9" s="1"/>
  <c r="AC317" i="4"/>
  <c r="AD317" i="4" s="1"/>
  <c r="L317" i="9" s="1"/>
  <c r="AC318" i="4"/>
  <c r="AD318" i="4" s="1"/>
  <c r="L318" i="9" s="1"/>
  <c r="AC319" i="4"/>
  <c r="AD319" i="4" s="1"/>
  <c r="L319" i="9" s="1"/>
  <c r="AC320" i="4"/>
  <c r="AD320" i="4" s="1"/>
  <c r="L320" i="9" s="1"/>
  <c r="AC321" i="4"/>
  <c r="AD321" i="4" s="1"/>
  <c r="L321" i="9" s="1"/>
  <c r="AC322" i="4"/>
  <c r="AD322" i="4" s="1"/>
  <c r="L322" i="9" s="1"/>
  <c r="AC323" i="4"/>
  <c r="AD323" i="4" s="1"/>
  <c r="L323" i="9" s="1"/>
  <c r="AC324" i="4"/>
  <c r="AD324" i="4" s="1"/>
  <c r="L324" i="9" s="1"/>
  <c r="AC325" i="4"/>
  <c r="AD325" i="4" s="1"/>
  <c r="L325" i="9" s="1"/>
  <c r="AC326" i="4"/>
  <c r="AD326" i="4" s="1"/>
  <c r="L326" i="9" s="1"/>
  <c r="AC327" i="4"/>
  <c r="AD327" i="4" s="1"/>
  <c r="L327" i="9" s="1"/>
  <c r="AC328" i="4"/>
  <c r="AD328" i="4" s="1"/>
  <c r="L328" i="9" s="1"/>
  <c r="AC329" i="4"/>
  <c r="AD329" i="4" s="1"/>
  <c r="L329" i="9" s="1"/>
  <c r="AC330" i="4"/>
  <c r="AD330" i="4" s="1"/>
  <c r="L330" i="9" s="1"/>
  <c r="AC331" i="4"/>
  <c r="AD331" i="4" s="1"/>
  <c r="L331" i="9" s="1"/>
  <c r="AC332" i="4"/>
  <c r="AD332" i="4" s="1"/>
  <c r="L332" i="9" s="1"/>
  <c r="AC333" i="4"/>
  <c r="AD333" i="4" s="1"/>
  <c r="L333" i="9" s="1"/>
  <c r="AC334" i="4"/>
  <c r="AD334" i="4" s="1"/>
  <c r="L334" i="9" s="1"/>
  <c r="AC335" i="4"/>
  <c r="AD335" i="4" s="1"/>
  <c r="L335" i="9" s="1"/>
  <c r="AC336" i="4"/>
  <c r="AD336" i="4" s="1"/>
  <c r="L336" i="9" s="1"/>
  <c r="AC337" i="4"/>
  <c r="AD337" i="4" s="1"/>
  <c r="L337" i="9" s="1"/>
  <c r="AC338" i="4"/>
  <c r="AD338" i="4" s="1"/>
  <c r="L338" i="9" s="1"/>
  <c r="AC339" i="4"/>
  <c r="AD339" i="4" s="1"/>
  <c r="L339" i="9" s="1"/>
  <c r="AC340" i="4"/>
  <c r="AD340" i="4" s="1"/>
  <c r="L340" i="9" s="1"/>
  <c r="AC341" i="4"/>
  <c r="AD341" i="4" s="1"/>
  <c r="L341" i="9" s="1"/>
  <c r="AC342" i="4"/>
  <c r="AD342" i="4" s="1"/>
  <c r="L342" i="9" s="1"/>
  <c r="AC343" i="4"/>
  <c r="AD343" i="4" s="1"/>
  <c r="L343" i="9" s="1"/>
  <c r="AC344" i="4"/>
  <c r="AD344" i="4" s="1"/>
  <c r="L344" i="9" s="1"/>
  <c r="AC345" i="4"/>
  <c r="AD345" i="4" s="1"/>
  <c r="L345" i="9" s="1"/>
  <c r="AC346" i="4"/>
  <c r="AD346" i="4" s="1"/>
  <c r="L346" i="9" s="1"/>
  <c r="AC347" i="4"/>
  <c r="AD347" i="4" s="1"/>
  <c r="L347" i="9" s="1"/>
  <c r="AC348" i="4"/>
  <c r="AD348" i="4" s="1"/>
  <c r="L348" i="9" s="1"/>
  <c r="AC349" i="4"/>
  <c r="AD349" i="4" s="1"/>
  <c r="L349" i="9" s="1"/>
  <c r="AC350" i="4"/>
  <c r="AD350" i="4" s="1"/>
  <c r="L350" i="9" s="1"/>
  <c r="AC351" i="4"/>
  <c r="AD351" i="4" s="1"/>
  <c r="L351" i="9" s="1"/>
  <c r="AC352" i="4"/>
  <c r="AD352" i="4" s="1"/>
  <c r="L352" i="9" s="1"/>
  <c r="AC353" i="4"/>
  <c r="AD353" i="4" s="1"/>
  <c r="L353" i="9" s="1"/>
  <c r="AC354" i="4"/>
  <c r="AD354" i="4" s="1"/>
  <c r="L354" i="9" s="1"/>
  <c r="AC355" i="4"/>
  <c r="AD355" i="4" s="1"/>
  <c r="L355" i="9" s="1"/>
  <c r="AC356" i="4"/>
  <c r="AD356" i="4" s="1"/>
  <c r="L356" i="9" s="1"/>
  <c r="AC357" i="4"/>
  <c r="AD357" i="4" s="1"/>
  <c r="L357" i="9" s="1"/>
  <c r="AC358" i="4"/>
  <c r="AD358" i="4" s="1"/>
  <c r="L358" i="9" s="1"/>
  <c r="AC359" i="4"/>
  <c r="AD359" i="4" s="1"/>
  <c r="L359" i="9" s="1"/>
  <c r="AC360" i="4"/>
  <c r="AD360" i="4" s="1"/>
  <c r="L360" i="9" s="1"/>
  <c r="AC361" i="4"/>
  <c r="AD361" i="4" s="1"/>
  <c r="L361" i="9" s="1"/>
  <c r="AC362" i="4"/>
  <c r="AD362" i="4" s="1"/>
  <c r="L362" i="9" s="1"/>
  <c r="AC363" i="4"/>
  <c r="AD363" i="4" s="1"/>
  <c r="L363" i="9" s="1"/>
  <c r="AC364" i="4"/>
  <c r="AD364" i="4" s="1"/>
  <c r="L364" i="9" s="1"/>
  <c r="AC365" i="4"/>
  <c r="AD365" i="4" s="1"/>
  <c r="L365" i="9" s="1"/>
  <c r="AC366" i="4"/>
  <c r="AD366" i="4" s="1"/>
  <c r="L366" i="9" s="1"/>
  <c r="AC367" i="4"/>
  <c r="AD367" i="4" s="1"/>
  <c r="L367" i="9" s="1"/>
  <c r="AC368" i="4"/>
  <c r="AD368" i="4" s="1"/>
  <c r="L368" i="9" s="1"/>
  <c r="AC369" i="4"/>
  <c r="AD369" i="4" s="1"/>
  <c r="L369" i="9" s="1"/>
  <c r="AC370" i="4"/>
  <c r="AD370" i="4" s="1"/>
  <c r="L370" i="9" s="1"/>
  <c r="AC371" i="4"/>
  <c r="AD371" i="4" s="1"/>
  <c r="L371" i="9" s="1"/>
  <c r="AC372" i="4"/>
  <c r="AD372" i="4" s="1"/>
  <c r="L372" i="9" s="1"/>
  <c r="AC373" i="4"/>
  <c r="AD373" i="4" s="1"/>
  <c r="L373" i="9" s="1"/>
  <c r="AC374" i="4"/>
  <c r="AD374" i="4" s="1"/>
  <c r="L374" i="9" s="1"/>
  <c r="AC375" i="4"/>
  <c r="AD375" i="4" s="1"/>
  <c r="L375" i="9" s="1"/>
  <c r="AC376" i="4"/>
  <c r="AD376" i="4" s="1"/>
  <c r="L376" i="9" s="1"/>
  <c r="AC377" i="4"/>
  <c r="AD377" i="4" s="1"/>
  <c r="L377" i="9" s="1"/>
  <c r="AC378" i="4"/>
  <c r="AD378" i="4" s="1"/>
  <c r="L378" i="9" s="1"/>
  <c r="AC379" i="4"/>
  <c r="AD379" i="4" s="1"/>
  <c r="L379" i="9" s="1"/>
  <c r="AC380" i="4"/>
  <c r="AD380" i="4" s="1"/>
  <c r="L380" i="9" s="1"/>
  <c r="AC381" i="4"/>
  <c r="AD381" i="4" s="1"/>
  <c r="L381" i="9" s="1"/>
  <c r="AC382" i="4"/>
  <c r="AD382" i="4" s="1"/>
  <c r="L382" i="9" s="1"/>
  <c r="AC383" i="4"/>
  <c r="AD383" i="4" s="1"/>
  <c r="L383" i="9" s="1"/>
  <c r="AC384" i="4"/>
  <c r="AD384" i="4" s="1"/>
  <c r="L384" i="9" s="1"/>
  <c r="AC385" i="4"/>
  <c r="AD385" i="4" s="1"/>
  <c r="L385" i="9" s="1"/>
  <c r="AC386" i="4"/>
  <c r="AD386" i="4" s="1"/>
  <c r="L386" i="9" s="1"/>
  <c r="AC387" i="4"/>
  <c r="AD387" i="4" s="1"/>
  <c r="L387" i="9" s="1"/>
  <c r="AC388" i="4"/>
  <c r="AD388" i="4" s="1"/>
  <c r="L388" i="9" s="1"/>
  <c r="AC389" i="4"/>
  <c r="AD389" i="4" s="1"/>
  <c r="L389" i="9" s="1"/>
  <c r="AC390" i="4"/>
  <c r="AD390" i="4" s="1"/>
  <c r="L390" i="9" s="1"/>
  <c r="AC391" i="4"/>
  <c r="AD391" i="4" s="1"/>
  <c r="L391" i="9" s="1"/>
  <c r="AC392" i="4"/>
  <c r="AD392" i="4" s="1"/>
  <c r="L392" i="9" s="1"/>
  <c r="AC393" i="4"/>
  <c r="AD393" i="4" s="1"/>
  <c r="L393" i="9" s="1"/>
  <c r="AC394" i="4"/>
  <c r="AD394" i="4" s="1"/>
  <c r="L394" i="9" s="1"/>
  <c r="AC395" i="4"/>
  <c r="AD395" i="4" s="1"/>
  <c r="L395" i="9" s="1"/>
  <c r="AC396" i="4"/>
  <c r="AD396" i="4" s="1"/>
  <c r="L396" i="9" s="1"/>
  <c r="AC397" i="4"/>
  <c r="AD397" i="4" s="1"/>
  <c r="L397" i="9" s="1"/>
  <c r="AC398" i="4"/>
  <c r="AD398" i="4" s="1"/>
  <c r="L398" i="9" s="1"/>
  <c r="AC399" i="4"/>
  <c r="AD399" i="4" s="1"/>
  <c r="L399" i="9" s="1"/>
  <c r="AC400" i="4"/>
  <c r="AD400" i="4" s="1"/>
  <c r="L400" i="9" s="1"/>
  <c r="AC401" i="4"/>
  <c r="AD401" i="4" s="1"/>
  <c r="L401" i="9" s="1"/>
  <c r="AC402" i="4"/>
  <c r="AD402" i="4" s="1"/>
  <c r="L402" i="9" s="1"/>
  <c r="AC403" i="4"/>
  <c r="AD403" i="4" s="1"/>
  <c r="L403" i="9" s="1"/>
  <c r="AC404" i="4"/>
  <c r="AD404" i="4" s="1"/>
  <c r="L404" i="9" s="1"/>
  <c r="AC405" i="4"/>
  <c r="AD405" i="4" s="1"/>
  <c r="L405" i="9" s="1"/>
  <c r="AC406" i="4"/>
  <c r="AD406" i="4" s="1"/>
  <c r="L406" i="9" s="1"/>
  <c r="AC407" i="4"/>
  <c r="AD407" i="4" s="1"/>
  <c r="L407" i="9" s="1"/>
  <c r="AC408" i="4"/>
  <c r="AD408" i="4" s="1"/>
  <c r="L408" i="9" s="1"/>
  <c r="AC409" i="4"/>
  <c r="AD409" i="4" s="1"/>
  <c r="L409" i="9" s="1"/>
  <c r="AC410" i="4"/>
  <c r="AD410" i="4" s="1"/>
  <c r="L410" i="9" s="1"/>
  <c r="AC411" i="4"/>
  <c r="AD411" i="4" s="1"/>
  <c r="L411" i="9" s="1"/>
  <c r="AC412" i="4"/>
  <c r="AD412" i="4" s="1"/>
  <c r="L412" i="9" s="1"/>
  <c r="AC413" i="4"/>
  <c r="AD413" i="4" s="1"/>
  <c r="L413" i="9" s="1"/>
  <c r="AC414" i="4"/>
  <c r="AD414" i="4" s="1"/>
  <c r="L414" i="9" s="1"/>
  <c r="AC415" i="4"/>
  <c r="AD415" i="4" s="1"/>
  <c r="L415" i="9" s="1"/>
  <c r="AC416" i="4"/>
  <c r="AD416" i="4" s="1"/>
  <c r="L416" i="9" s="1"/>
  <c r="AC417" i="4"/>
  <c r="AD417" i="4" s="1"/>
  <c r="L417" i="9" s="1"/>
  <c r="AC418" i="4"/>
  <c r="AD418" i="4" s="1"/>
  <c r="L418" i="9" s="1"/>
  <c r="AC419" i="4"/>
  <c r="AD419" i="4" s="1"/>
  <c r="L419" i="9" s="1"/>
  <c r="AC420" i="4"/>
  <c r="AD420" i="4" s="1"/>
  <c r="L420" i="9" s="1"/>
  <c r="AC421" i="4"/>
  <c r="AD421" i="4" s="1"/>
  <c r="L421" i="9" s="1"/>
  <c r="AC422" i="4"/>
  <c r="AD422" i="4" s="1"/>
  <c r="L422" i="9" s="1"/>
  <c r="AC423" i="4"/>
  <c r="AD423" i="4" s="1"/>
  <c r="L423" i="9" s="1"/>
  <c r="AC424" i="4"/>
  <c r="AD424" i="4" s="1"/>
  <c r="L424" i="9" s="1"/>
  <c r="AC425" i="4"/>
  <c r="AD425" i="4" s="1"/>
  <c r="L425" i="9" s="1"/>
  <c r="AC426" i="4"/>
  <c r="AD426" i="4" s="1"/>
  <c r="L426" i="9" s="1"/>
  <c r="AC427" i="4"/>
  <c r="AD427" i="4" s="1"/>
  <c r="L427" i="9" s="1"/>
  <c r="AC428" i="4"/>
  <c r="AD428" i="4" s="1"/>
  <c r="L428" i="9" s="1"/>
  <c r="AC429" i="4"/>
  <c r="AD429" i="4" s="1"/>
  <c r="L429" i="9" s="1"/>
  <c r="AC430" i="4"/>
  <c r="AD430" i="4" s="1"/>
  <c r="L430" i="9" s="1"/>
  <c r="AC431" i="4"/>
  <c r="AD431" i="4" s="1"/>
  <c r="L431" i="9" s="1"/>
  <c r="AC432" i="4"/>
  <c r="AD432" i="4" s="1"/>
  <c r="L432" i="9" s="1"/>
  <c r="AC433" i="4"/>
  <c r="AD433" i="4" s="1"/>
  <c r="L433" i="9" s="1"/>
  <c r="AC434" i="4"/>
  <c r="AD434" i="4" s="1"/>
  <c r="L434" i="9" s="1"/>
  <c r="AC435" i="4"/>
  <c r="AD435" i="4" s="1"/>
  <c r="L435" i="9" s="1"/>
  <c r="AC436" i="4"/>
  <c r="AD436" i="4" s="1"/>
  <c r="L436" i="9" s="1"/>
  <c r="AC437" i="4"/>
  <c r="AD437" i="4" s="1"/>
  <c r="L437" i="9" s="1"/>
  <c r="AC438" i="4"/>
  <c r="AD438" i="4" s="1"/>
  <c r="L438" i="9" s="1"/>
  <c r="AC439" i="4"/>
  <c r="AD439" i="4" s="1"/>
  <c r="L439" i="9" s="1"/>
  <c r="AC440" i="4"/>
  <c r="AD440" i="4" s="1"/>
  <c r="L440" i="9" s="1"/>
  <c r="AC441" i="4"/>
  <c r="AD441" i="4" s="1"/>
  <c r="L441" i="9" s="1"/>
  <c r="AC442" i="4"/>
  <c r="AD442" i="4" s="1"/>
  <c r="L442" i="9" s="1"/>
  <c r="AC443" i="4"/>
  <c r="AD443" i="4" s="1"/>
  <c r="L443" i="9" s="1"/>
  <c r="AC444" i="4"/>
  <c r="AD444" i="4" s="1"/>
  <c r="L444" i="9" s="1"/>
  <c r="AC445" i="4"/>
  <c r="AD445" i="4" s="1"/>
  <c r="L445" i="9" s="1"/>
  <c r="AC446" i="4"/>
  <c r="AD446" i="4" s="1"/>
  <c r="L446" i="9" s="1"/>
  <c r="AC447" i="4"/>
  <c r="AD447" i="4" s="1"/>
  <c r="L447" i="9" s="1"/>
  <c r="AC448" i="4"/>
  <c r="AD448" i="4" s="1"/>
  <c r="L448" i="9" s="1"/>
  <c r="AC449" i="4"/>
  <c r="AD449" i="4" s="1"/>
  <c r="L449" i="9" s="1"/>
  <c r="AC450" i="4"/>
  <c r="AD450" i="4" s="1"/>
  <c r="L450" i="9" s="1"/>
  <c r="AC451" i="4"/>
  <c r="AD451" i="4" s="1"/>
  <c r="L451" i="9" s="1"/>
  <c r="AC452" i="4"/>
  <c r="AD452" i="4" s="1"/>
  <c r="L452" i="9" s="1"/>
  <c r="AC453" i="4"/>
  <c r="AD453" i="4" s="1"/>
  <c r="L453" i="9" s="1"/>
  <c r="AC454" i="4"/>
  <c r="AD454" i="4" s="1"/>
  <c r="L454" i="9" s="1"/>
  <c r="AC455" i="4"/>
  <c r="AD455" i="4" s="1"/>
  <c r="L455" i="9" s="1"/>
  <c r="AC456" i="4"/>
  <c r="AD456" i="4" s="1"/>
  <c r="L456" i="9" s="1"/>
  <c r="AC457" i="4"/>
  <c r="AD457" i="4" s="1"/>
  <c r="L457" i="9" s="1"/>
  <c r="AC458" i="4"/>
  <c r="AD458" i="4" s="1"/>
  <c r="L458" i="9" s="1"/>
  <c r="AC459" i="4"/>
  <c r="AD459" i="4" s="1"/>
  <c r="L459" i="9" s="1"/>
  <c r="AC460" i="4"/>
  <c r="AD460" i="4" s="1"/>
  <c r="L460" i="9" s="1"/>
  <c r="AC461" i="4"/>
  <c r="AD461" i="4" s="1"/>
  <c r="L461" i="9" s="1"/>
  <c r="AC462" i="4"/>
  <c r="AD462" i="4" s="1"/>
  <c r="L462" i="9" s="1"/>
  <c r="AC463" i="4"/>
  <c r="AD463" i="4" s="1"/>
  <c r="L463" i="9" s="1"/>
  <c r="AC464" i="4"/>
  <c r="AD464" i="4" s="1"/>
  <c r="L464" i="9" s="1"/>
  <c r="AC465" i="4"/>
  <c r="AD465" i="4" s="1"/>
  <c r="L465" i="9" s="1"/>
  <c r="AC466" i="4"/>
  <c r="AD466" i="4" s="1"/>
  <c r="L466" i="9" s="1"/>
  <c r="AC467" i="4"/>
  <c r="AD467" i="4" s="1"/>
  <c r="L467" i="9" s="1"/>
  <c r="AC468" i="4"/>
  <c r="AD468" i="4" s="1"/>
  <c r="L468" i="9" s="1"/>
  <c r="AC469" i="4"/>
  <c r="AD469" i="4" s="1"/>
  <c r="L469" i="9" s="1"/>
  <c r="AC470" i="4"/>
  <c r="AD470" i="4" s="1"/>
  <c r="L470" i="9" s="1"/>
  <c r="AC471" i="4"/>
  <c r="AD471" i="4" s="1"/>
  <c r="L471" i="9" s="1"/>
  <c r="AC472" i="4"/>
  <c r="AD472" i="4" s="1"/>
  <c r="L472" i="9" s="1"/>
  <c r="AC473" i="4"/>
  <c r="AD473" i="4" s="1"/>
  <c r="L473" i="9" s="1"/>
  <c r="AC474" i="4"/>
  <c r="AD474" i="4" s="1"/>
  <c r="L474" i="9" s="1"/>
  <c r="AC475" i="4"/>
  <c r="AD475" i="4" s="1"/>
  <c r="L475" i="9" s="1"/>
  <c r="AC476" i="4"/>
  <c r="AD476" i="4" s="1"/>
  <c r="L476" i="9" s="1"/>
  <c r="AC477" i="4"/>
  <c r="AD477" i="4" s="1"/>
  <c r="L477" i="9" s="1"/>
  <c r="AC478" i="4"/>
  <c r="AD478" i="4" s="1"/>
  <c r="L478" i="9" s="1"/>
  <c r="AC479" i="4"/>
  <c r="AD479" i="4" s="1"/>
  <c r="L479" i="9" s="1"/>
  <c r="AC480" i="4"/>
  <c r="AD480" i="4" s="1"/>
  <c r="L480" i="9" s="1"/>
  <c r="AC481" i="4"/>
  <c r="AD481" i="4" s="1"/>
  <c r="L481" i="9" s="1"/>
  <c r="AC482" i="4"/>
  <c r="AD482" i="4" s="1"/>
  <c r="L482" i="9" s="1"/>
  <c r="AC483" i="4"/>
  <c r="AD483" i="4" s="1"/>
  <c r="L483" i="9" s="1"/>
  <c r="AC484" i="4"/>
  <c r="AD484" i="4" s="1"/>
  <c r="L484" i="9" s="1"/>
  <c r="AC485" i="4"/>
  <c r="AD485" i="4" s="1"/>
  <c r="L485" i="9" s="1"/>
  <c r="AC486" i="4"/>
  <c r="AD486" i="4" s="1"/>
  <c r="L486" i="9" s="1"/>
  <c r="AC487" i="4"/>
  <c r="AD487" i="4" s="1"/>
  <c r="L487" i="9" s="1"/>
  <c r="AC488" i="4"/>
  <c r="AD488" i="4" s="1"/>
  <c r="L488" i="9" s="1"/>
  <c r="AC489" i="4"/>
  <c r="AD489" i="4" s="1"/>
  <c r="L489" i="9" s="1"/>
  <c r="AC490" i="4"/>
  <c r="AD490" i="4" s="1"/>
  <c r="L490" i="9" s="1"/>
  <c r="AC491" i="4"/>
  <c r="AD491" i="4" s="1"/>
  <c r="L491" i="9" s="1"/>
  <c r="AC492" i="4"/>
  <c r="AD492" i="4" s="1"/>
  <c r="L492" i="9" s="1"/>
  <c r="AC493" i="4"/>
  <c r="AD493" i="4" s="1"/>
  <c r="L493" i="9" s="1"/>
  <c r="AC494" i="4"/>
  <c r="AD494" i="4" s="1"/>
  <c r="L494" i="9" s="1"/>
  <c r="AC495" i="4"/>
  <c r="AD495" i="4" s="1"/>
  <c r="L495" i="9" s="1"/>
  <c r="AC496" i="4"/>
  <c r="AD496" i="4" s="1"/>
  <c r="L496" i="9" s="1"/>
  <c r="AC497" i="4"/>
  <c r="AD497" i="4" s="1"/>
  <c r="L497" i="9" s="1"/>
  <c r="AC498" i="4"/>
  <c r="AD498" i="4" s="1"/>
  <c r="L498" i="9" s="1"/>
  <c r="AC499" i="4"/>
  <c r="AD499" i="4" s="1"/>
  <c r="L499" i="9" s="1"/>
  <c r="AC500" i="4"/>
  <c r="AD500" i="4" s="1"/>
  <c r="L500" i="9" s="1"/>
  <c r="AC501" i="4"/>
  <c r="AD501" i="4" s="1"/>
  <c r="L501" i="9" s="1"/>
  <c r="AC502" i="4"/>
  <c r="AD502" i="4" s="1"/>
  <c r="L502" i="9" s="1"/>
  <c r="AC503" i="4"/>
  <c r="AD503" i="4" s="1"/>
  <c r="L503" i="9" s="1"/>
  <c r="AC504" i="4"/>
  <c r="AD504" i="4" s="1"/>
  <c r="L504" i="9" s="1"/>
  <c r="AC505" i="4"/>
  <c r="AD505" i="4" s="1"/>
  <c r="L505" i="9" s="1"/>
  <c r="AC506" i="4"/>
  <c r="AD506" i="4" s="1"/>
  <c r="L506" i="9" s="1"/>
  <c r="AC507" i="4"/>
  <c r="AD507" i="4" s="1"/>
  <c r="L507" i="9" s="1"/>
  <c r="AC508" i="4"/>
  <c r="AD508" i="4" s="1"/>
  <c r="L508" i="9" s="1"/>
  <c r="AC509" i="4"/>
  <c r="AD509" i="4" s="1"/>
  <c r="L509" i="9" s="1"/>
  <c r="AC510" i="4"/>
  <c r="AD510" i="4" s="1"/>
  <c r="L510" i="9" s="1"/>
  <c r="AC511" i="4"/>
  <c r="AD511" i="4" s="1"/>
  <c r="L511" i="9" s="1"/>
  <c r="AC512" i="4"/>
  <c r="AD512" i="4" s="1"/>
  <c r="L512" i="9" s="1"/>
  <c r="AC513" i="4"/>
  <c r="AD513" i="4" s="1"/>
  <c r="L513" i="9" s="1"/>
  <c r="AC514" i="4"/>
  <c r="AD514" i="4" s="1"/>
  <c r="L514" i="9" s="1"/>
  <c r="AC515" i="4"/>
  <c r="AD515" i="4" s="1"/>
  <c r="L515" i="9" s="1"/>
  <c r="AC516" i="4"/>
  <c r="AD516" i="4" s="1"/>
  <c r="L516" i="9" s="1"/>
  <c r="AC517" i="4"/>
  <c r="AD517" i="4" s="1"/>
  <c r="L517" i="9" s="1"/>
  <c r="AC518" i="4"/>
  <c r="AD518" i="4" s="1"/>
  <c r="L518" i="9" s="1"/>
  <c r="AC519" i="4"/>
  <c r="AD519" i="4" s="1"/>
  <c r="L519" i="9" s="1"/>
  <c r="AC520" i="4"/>
  <c r="AD520" i="4" s="1"/>
  <c r="L520" i="9" s="1"/>
  <c r="AC521" i="4"/>
  <c r="AD521" i="4" s="1"/>
  <c r="L521" i="9" s="1"/>
  <c r="AC522" i="4"/>
  <c r="AD522" i="4" s="1"/>
  <c r="L522" i="9" s="1"/>
  <c r="AC523" i="4"/>
  <c r="AD523" i="4" s="1"/>
  <c r="L523" i="9" s="1"/>
  <c r="AC524" i="4"/>
  <c r="AD524" i="4" s="1"/>
  <c r="L524" i="9" s="1"/>
  <c r="AC525" i="4"/>
  <c r="AD525" i="4" s="1"/>
  <c r="L525" i="9" s="1"/>
  <c r="AC526" i="4"/>
  <c r="AD526" i="4" s="1"/>
  <c r="L526" i="9" s="1"/>
  <c r="AC527" i="4"/>
  <c r="AD527" i="4" s="1"/>
  <c r="L527" i="9" s="1"/>
  <c r="AC528" i="4"/>
  <c r="AD528" i="4" s="1"/>
  <c r="L528" i="9" s="1"/>
  <c r="AC529" i="4"/>
  <c r="AD529" i="4" s="1"/>
  <c r="L529" i="9" s="1"/>
  <c r="AC530" i="4"/>
  <c r="AD530" i="4" s="1"/>
  <c r="L530" i="9" s="1"/>
  <c r="AC531" i="4"/>
  <c r="AD531" i="4" s="1"/>
  <c r="L531" i="9" s="1"/>
  <c r="AC532" i="4"/>
  <c r="AD532" i="4" s="1"/>
  <c r="L532" i="9" s="1"/>
  <c r="AC533" i="4"/>
  <c r="AD533" i="4" s="1"/>
  <c r="L533" i="9" s="1"/>
  <c r="AC534" i="4"/>
  <c r="AD534" i="4" s="1"/>
  <c r="L534" i="9" s="1"/>
  <c r="AC535" i="4"/>
  <c r="AD535" i="4" s="1"/>
  <c r="L535" i="9" s="1"/>
  <c r="AC536" i="4"/>
  <c r="AD536" i="4" s="1"/>
  <c r="L536" i="9" s="1"/>
  <c r="AC537" i="4"/>
  <c r="AD537" i="4" s="1"/>
  <c r="L537" i="9" s="1"/>
  <c r="AC538" i="4"/>
  <c r="AD538" i="4" s="1"/>
  <c r="L538" i="9" s="1"/>
  <c r="AC539" i="4"/>
  <c r="AD539" i="4" s="1"/>
  <c r="L539" i="9" s="1"/>
  <c r="AC540" i="4"/>
  <c r="AD540" i="4" s="1"/>
  <c r="L540" i="9" s="1"/>
  <c r="AC541" i="4"/>
  <c r="AD541" i="4" s="1"/>
  <c r="L541" i="9" s="1"/>
  <c r="AC542" i="4"/>
  <c r="AD542" i="4" s="1"/>
  <c r="L542" i="9" s="1"/>
  <c r="AC543" i="4"/>
  <c r="AD543" i="4" s="1"/>
  <c r="L543" i="9" s="1"/>
  <c r="AC544" i="4"/>
  <c r="AD544" i="4" s="1"/>
  <c r="L544" i="9" s="1"/>
  <c r="AC545" i="4"/>
  <c r="AD545" i="4" s="1"/>
  <c r="L545" i="9" s="1"/>
  <c r="AC546" i="4"/>
  <c r="AD546" i="4" s="1"/>
  <c r="L546" i="9" s="1"/>
  <c r="AC547" i="4"/>
  <c r="AD547" i="4" s="1"/>
  <c r="L547" i="9" s="1"/>
  <c r="AC548" i="4"/>
  <c r="AD548" i="4" s="1"/>
  <c r="L548" i="9" s="1"/>
  <c r="AC549" i="4"/>
  <c r="AD549" i="4" s="1"/>
  <c r="L549" i="9" s="1"/>
  <c r="AC550" i="4"/>
  <c r="AD550" i="4" s="1"/>
  <c r="L550" i="9" s="1"/>
  <c r="AC551" i="4"/>
  <c r="AD551" i="4" s="1"/>
  <c r="L551" i="9" s="1"/>
  <c r="AC552" i="4"/>
  <c r="AD552" i="4" s="1"/>
  <c r="L552" i="9" s="1"/>
  <c r="AC553" i="4"/>
  <c r="AD553" i="4" s="1"/>
  <c r="L553" i="9" s="1"/>
  <c r="AC554" i="4"/>
  <c r="AD554" i="4" s="1"/>
  <c r="L554" i="9" s="1"/>
  <c r="AC555" i="4"/>
  <c r="AD555" i="4" s="1"/>
  <c r="L555" i="9" s="1"/>
  <c r="AC556" i="4"/>
  <c r="AD556" i="4" s="1"/>
  <c r="L556" i="9" s="1"/>
  <c r="AC557" i="4"/>
  <c r="AD557" i="4" s="1"/>
  <c r="L557" i="9" s="1"/>
  <c r="AC558" i="4"/>
  <c r="AD558" i="4" s="1"/>
  <c r="L558" i="9" s="1"/>
  <c r="AC559" i="4"/>
  <c r="AD559" i="4" s="1"/>
  <c r="L559" i="9" s="1"/>
  <c r="AC560" i="4"/>
  <c r="AD560" i="4" s="1"/>
  <c r="L560" i="9" s="1"/>
  <c r="AC561" i="4"/>
  <c r="AD561" i="4" s="1"/>
  <c r="L561" i="9" s="1"/>
  <c r="AC562" i="4"/>
  <c r="AD562" i="4" s="1"/>
  <c r="L562" i="9" s="1"/>
  <c r="AC563" i="4"/>
  <c r="AD563" i="4" s="1"/>
  <c r="L563" i="9" s="1"/>
  <c r="AC564" i="4"/>
  <c r="AD564" i="4" s="1"/>
  <c r="L564" i="9" s="1"/>
  <c r="AC565" i="4"/>
  <c r="AD565" i="4" s="1"/>
  <c r="L565" i="9" s="1"/>
  <c r="AC566" i="4"/>
  <c r="AD566" i="4" s="1"/>
  <c r="L566" i="9" s="1"/>
  <c r="AC567" i="4"/>
  <c r="AD567" i="4" s="1"/>
  <c r="L567" i="9" s="1"/>
  <c r="AC568" i="4"/>
  <c r="AD568" i="4" s="1"/>
  <c r="L568" i="9" s="1"/>
  <c r="AC569" i="4"/>
  <c r="AD569" i="4" s="1"/>
  <c r="L569" i="9" s="1"/>
  <c r="AC570" i="4"/>
  <c r="AD570" i="4" s="1"/>
  <c r="L570" i="9" s="1"/>
  <c r="AC571" i="4"/>
  <c r="AD571" i="4" s="1"/>
  <c r="L571" i="9" s="1"/>
  <c r="AC572" i="4"/>
  <c r="AD572" i="4" s="1"/>
  <c r="L572" i="9" s="1"/>
  <c r="AC573" i="4"/>
  <c r="AD573" i="4" s="1"/>
  <c r="L573" i="9" s="1"/>
  <c r="AC574" i="4"/>
  <c r="AD574" i="4" s="1"/>
  <c r="L574" i="9" s="1"/>
  <c r="AC575" i="4"/>
  <c r="AD575" i="4" s="1"/>
  <c r="L575" i="9" s="1"/>
  <c r="AC576" i="4"/>
  <c r="AD576" i="4" s="1"/>
  <c r="L576" i="9" s="1"/>
  <c r="AC577" i="4"/>
  <c r="AD577" i="4" s="1"/>
  <c r="L577" i="9" s="1"/>
  <c r="AC578" i="4"/>
  <c r="AD578" i="4" s="1"/>
  <c r="L578" i="9" s="1"/>
  <c r="AC579" i="4"/>
  <c r="AD579" i="4" s="1"/>
  <c r="L579" i="9" s="1"/>
  <c r="AC580" i="4"/>
  <c r="AD580" i="4" s="1"/>
  <c r="L580" i="9" s="1"/>
  <c r="AC581" i="4"/>
  <c r="AD581" i="4" s="1"/>
  <c r="L581" i="9" s="1"/>
  <c r="AC582" i="4"/>
  <c r="AD582" i="4" s="1"/>
  <c r="L582" i="9" s="1"/>
  <c r="AC583" i="4"/>
  <c r="AD583" i="4" s="1"/>
  <c r="L583" i="9" s="1"/>
  <c r="AC584" i="4"/>
  <c r="AD584" i="4" s="1"/>
  <c r="L584" i="9" s="1"/>
  <c r="AC585" i="4"/>
  <c r="AD585" i="4" s="1"/>
  <c r="L585" i="9" s="1"/>
  <c r="AC586" i="4"/>
  <c r="AD586" i="4" s="1"/>
  <c r="L586" i="9" s="1"/>
  <c r="AC587" i="4"/>
  <c r="AD587" i="4" s="1"/>
  <c r="L587" i="9" s="1"/>
  <c r="AC588" i="4"/>
  <c r="AD588" i="4" s="1"/>
  <c r="L588" i="9" s="1"/>
  <c r="AC589" i="4"/>
  <c r="AD589" i="4" s="1"/>
  <c r="L589" i="9" s="1"/>
  <c r="AC590" i="4"/>
  <c r="AD590" i="4" s="1"/>
  <c r="L590" i="9" s="1"/>
  <c r="AC591" i="4"/>
  <c r="AD591" i="4" s="1"/>
  <c r="L591" i="9" s="1"/>
  <c r="AC592" i="4"/>
  <c r="AD592" i="4" s="1"/>
  <c r="L592" i="9" s="1"/>
  <c r="AC593" i="4"/>
  <c r="AD593" i="4" s="1"/>
  <c r="L593" i="9" s="1"/>
  <c r="AC594" i="4"/>
  <c r="AD594" i="4" s="1"/>
  <c r="L594" i="9" s="1"/>
  <c r="AC595" i="4"/>
  <c r="AD595" i="4" s="1"/>
  <c r="L595" i="9" s="1"/>
  <c r="AC596" i="4"/>
  <c r="AD596" i="4" s="1"/>
  <c r="L596" i="9" s="1"/>
  <c r="AC597" i="4"/>
  <c r="AD597" i="4" s="1"/>
  <c r="L597" i="9" s="1"/>
  <c r="AC598" i="4"/>
  <c r="AD598" i="4" s="1"/>
  <c r="L598" i="9" s="1"/>
  <c r="AC599" i="4"/>
  <c r="AD599" i="4" s="1"/>
  <c r="L599" i="9" s="1"/>
  <c r="AC600" i="4"/>
  <c r="AD600" i="4" s="1"/>
  <c r="L600" i="9" s="1"/>
  <c r="AC601" i="4"/>
  <c r="AD601" i="4" s="1"/>
  <c r="L601" i="9" s="1"/>
  <c r="AC602" i="4"/>
  <c r="AD602" i="4" s="1"/>
  <c r="L602" i="9" s="1"/>
  <c r="AC603" i="4"/>
  <c r="AD603" i="4" s="1"/>
  <c r="L603" i="9" s="1"/>
  <c r="AC604" i="4"/>
  <c r="AD604" i="4" s="1"/>
  <c r="L604" i="9" s="1"/>
  <c r="AC605" i="4"/>
  <c r="AD605" i="4" s="1"/>
  <c r="L605" i="9" s="1"/>
  <c r="AC606" i="4"/>
  <c r="AD606" i="4" s="1"/>
  <c r="L606" i="9" s="1"/>
  <c r="AC607" i="4"/>
  <c r="AD607" i="4" s="1"/>
  <c r="L607" i="9" s="1"/>
  <c r="AC608" i="4"/>
  <c r="AD608" i="4" s="1"/>
  <c r="L608" i="9" s="1"/>
  <c r="AC609" i="4"/>
  <c r="AD609" i="4" s="1"/>
  <c r="L609" i="9" s="1"/>
  <c r="AC610" i="4"/>
  <c r="AD610" i="4" s="1"/>
  <c r="L610" i="9" s="1"/>
  <c r="AC611" i="4"/>
  <c r="AD611" i="4" s="1"/>
  <c r="L611" i="9" s="1"/>
  <c r="AC612" i="4"/>
  <c r="AD612" i="4" s="1"/>
  <c r="L612" i="9" s="1"/>
  <c r="AC613" i="4"/>
  <c r="AD613" i="4" s="1"/>
  <c r="L613" i="9" s="1"/>
  <c r="AC614" i="4"/>
  <c r="AD614" i="4" s="1"/>
  <c r="L614" i="9" s="1"/>
  <c r="AC615" i="4"/>
  <c r="AD615" i="4" s="1"/>
  <c r="L615" i="9" s="1"/>
  <c r="AC616" i="4"/>
  <c r="AD616" i="4" s="1"/>
  <c r="L616" i="9" s="1"/>
  <c r="AC617" i="4"/>
  <c r="AD617" i="4" s="1"/>
  <c r="L617" i="9" s="1"/>
  <c r="AC618" i="4"/>
  <c r="AD618" i="4" s="1"/>
  <c r="L618" i="9" s="1"/>
  <c r="AC619" i="4"/>
  <c r="AD619" i="4" s="1"/>
  <c r="L619" i="9" s="1"/>
  <c r="AC620" i="4"/>
  <c r="AD620" i="4" s="1"/>
  <c r="L620" i="9" s="1"/>
  <c r="AC621" i="4"/>
  <c r="AD621" i="4" s="1"/>
  <c r="L621" i="9" s="1"/>
  <c r="AC622" i="4"/>
  <c r="AD622" i="4" s="1"/>
  <c r="L622" i="9" s="1"/>
  <c r="AC623" i="4"/>
  <c r="AD623" i="4" s="1"/>
  <c r="L623" i="9" s="1"/>
  <c r="AC624" i="4"/>
  <c r="AD624" i="4" s="1"/>
  <c r="L624" i="9" s="1"/>
  <c r="AC625" i="4"/>
  <c r="AD625" i="4" s="1"/>
  <c r="L625" i="9" s="1"/>
  <c r="AC626" i="4"/>
  <c r="AD626" i="4" s="1"/>
  <c r="L626" i="9" s="1"/>
  <c r="AC627" i="4"/>
  <c r="AD627" i="4" s="1"/>
  <c r="L627" i="9" s="1"/>
  <c r="AC628" i="4"/>
  <c r="AD628" i="4" s="1"/>
  <c r="L628" i="9" s="1"/>
  <c r="AC629" i="4"/>
  <c r="AD629" i="4" s="1"/>
  <c r="L629" i="9" s="1"/>
  <c r="AC630" i="4"/>
  <c r="AD630" i="4" s="1"/>
  <c r="L630" i="9" s="1"/>
  <c r="AC631" i="4"/>
  <c r="AD631" i="4" s="1"/>
  <c r="L631" i="9" s="1"/>
  <c r="AC632" i="4"/>
  <c r="AD632" i="4" s="1"/>
  <c r="L632" i="9" s="1"/>
  <c r="AC633" i="4"/>
  <c r="AD633" i="4" s="1"/>
  <c r="L633" i="9" s="1"/>
  <c r="AC634" i="4"/>
  <c r="AD634" i="4" s="1"/>
  <c r="L634" i="9" s="1"/>
  <c r="AC635" i="4"/>
  <c r="AD635" i="4" s="1"/>
  <c r="L635" i="9" s="1"/>
  <c r="AC636" i="4"/>
  <c r="AD636" i="4" s="1"/>
  <c r="L636" i="9" s="1"/>
  <c r="AC637" i="4"/>
  <c r="AD637" i="4" s="1"/>
  <c r="L637" i="9" s="1"/>
  <c r="AC638" i="4"/>
  <c r="AD638" i="4" s="1"/>
  <c r="L638" i="9" s="1"/>
  <c r="AC639" i="4"/>
  <c r="AD639" i="4" s="1"/>
  <c r="L639" i="9" s="1"/>
  <c r="AC640" i="4"/>
  <c r="AD640" i="4" s="1"/>
  <c r="L640" i="9" s="1"/>
  <c r="AC641" i="4"/>
  <c r="AD641" i="4" s="1"/>
  <c r="L641" i="9" s="1"/>
  <c r="AC642" i="4"/>
  <c r="AD642" i="4" s="1"/>
  <c r="L642" i="9" s="1"/>
  <c r="AC643" i="4"/>
  <c r="AD643" i="4" s="1"/>
  <c r="L643" i="9" s="1"/>
  <c r="AC644" i="4"/>
  <c r="AD644" i="4" s="1"/>
  <c r="L644" i="9" s="1"/>
  <c r="AC645" i="4"/>
  <c r="AD645" i="4" s="1"/>
  <c r="L645" i="9" s="1"/>
  <c r="AC646" i="4"/>
  <c r="AD646" i="4" s="1"/>
  <c r="L646" i="9" s="1"/>
  <c r="AC647" i="4"/>
  <c r="AD647" i="4" s="1"/>
  <c r="L647" i="9" s="1"/>
  <c r="AC648" i="4"/>
  <c r="AD648" i="4" s="1"/>
  <c r="L648" i="9" s="1"/>
  <c r="AC649" i="4"/>
  <c r="AD649" i="4" s="1"/>
  <c r="L649" i="9" s="1"/>
  <c r="AC650" i="4"/>
  <c r="AD650" i="4" s="1"/>
  <c r="L650" i="9" s="1"/>
  <c r="AC651" i="4"/>
  <c r="AD651" i="4" s="1"/>
  <c r="L651" i="9" s="1"/>
  <c r="AC652" i="4"/>
  <c r="AD652" i="4" s="1"/>
  <c r="L652" i="9" s="1"/>
  <c r="AC653" i="4"/>
  <c r="AD653" i="4" s="1"/>
  <c r="L653" i="9" s="1"/>
  <c r="AC654" i="4"/>
  <c r="AD654" i="4" s="1"/>
  <c r="L654" i="9" s="1"/>
  <c r="AC655" i="4"/>
  <c r="AD655" i="4" s="1"/>
  <c r="L655" i="9" s="1"/>
  <c r="AC656" i="4"/>
  <c r="AD656" i="4" s="1"/>
  <c r="L656" i="9" s="1"/>
  <c r="AC657" i="4"/>
  <c r="AD657" i="4" s="1"/>
  <c r="L657" i="9" s="1"/>
  <c r="AC658" i="4"/>
  <c r="AD658" i="4" s="1"/>
  <c r="L658" i="9" s="1"/>
  <c r="AC659" i="4"/>
  <c r="AD659" i="4" s="1"/>
  <c r="L659" i="9" s="1"/>
  <c r="AC660" i="4"/>
  <c r="AD660" i="4" s="1"/>
  <c r="L660" i="9" s="1"/>
  <c r="AC661" i="4"/>
  <c r="AD661" i="4" s="1"/>
  <c r="L661" i="9" s="1"/>
  <c r="AC662" i="4"/>
  <c r="AD662" i="4" s="1"/>
  <c r="L662" i="9" s="1"/>
  <c r="AC663" i="4"/>
  <c r="AD663" i="4" s="1"/>
  <c r="L663" i="9" s="1"/>
  <c r="AC664" i="4"/>
  <c r="AD664" i="4" s="1"/>
  <c r="L664" i="9" s="1"/>
  <c r="AC665" i="4"/>
  <c r="AD665" i="4" s="1"/>
  <c r="L665" i="9" s="1"/>
  <c r="AC666" i="4"/>
  <c r="AD666" i="4" s="1"/>
  <c r="L666" i="9" s="1"/>
  <c r="AC667" i="4"/>
  <c r="AD667" i="4" s="1"/>
  <c r="L667" i="9" s="1"/>
  <c r="AC668" i="4"/>
  <c r="AD668" i="4" s="1"/>
  <c r="L668" i="9" s="1"/>
  <c r="AC669" i="4"/>
  <c r="AD669" i="4" s="1"/>
  <c r="L669" i="9" s="1"/>
  <c r="AC670" i="4"/>
  <c r="AD670" i="4" s="1"/>
  <c r="L670" i="9" s="1"/>
  <c r="AC671" i="4"/>
  <c r="AD671" i="4" s="1"/>
  <c r="L671" i="9" s="1"/>
  <c r="AC672" i="4"/>
  <c r="AD672" i="4" s="1"/>
  <c r="L672" i="9" s="1"/>
  <c r="AC673" i="4"/>
  <c r="AD673" i="4" s="1"/>
  <c r="L673" i="9" s="1"/>
  <c r="AC674" i="4"/>
  <c r="AD674" i="4" s="1"/>
  <c r="L674" i="9" s="1"/>
  <c r="AC675" i="4"/>
  <c r="AD675" i="4" s="1"/>
  <c r="L675" i="9" s="1"/>
  <c r="AC676" i="4"/>
  <c r="AD676" i="4" s="1"/>
  <c r="L676" i="9" s="1"/>
  <c r="AC677" i="4"/>
  <c r="AD677" i="4" s="1"/>
  <c r="L677" i="9" s="1"/>
  <c r="AC678" i="4"/>
  <c r="AD678" i="4" s="1"/>
  <c r="L678" i="9" s="1"/>
  <c r="AC679" i="4"/>
  <c r="AD679" i="4" s="1"/>
  <c r="L679" i="9" s="1"/>
  <c r="AC680" i="4"/>
  <c r="AD680" i="4" s="1"/>
  <c r="L680" i="9" s="1"/>
  <c r="AC681" i="4"/>
  <c r="AD681" i="4" s="1"/>
  <c r="L681" i="9" s="1"/>
  <c r="AC682" i="4"/>
  <c r="AD682" i="4" s="1"/>
  <c r="L682" i="9" s="1"/>
  <c r="AC683" i="4"/>
  <c r="AD683" i="4" s="1"/>
  <c r="L683" i="9" s="1"/>
  <c r="AC684" i="4"/>
  <c r="AD684" i="4" s="1"/>
  <c r="L684" i="9" s="1"/>
  <c r="AC685" i="4"/>
  <c r="AD685" i="4" s="1"/>
  <c r="L685" i="9" s="1"/>
  <c r="AC686" i="4"/>
  <c r="AD686" i="4" s="1"/>
  <c r="L686" i="9" s="1"/>
  <c r="AC687" i="4"/>
  <c r="AD687" i="4" s="1"/>
  <c r="L687" i="9" s="1"/>
  <c r="AC688" i="4"/>
  <c r="AD688" i="4" s="1"/>
  <c r="L688" i="9" s="1"/>
  <c r="AC689" i="4"/>
  <c r="AD689" i="4" s="1"/>
  <c r="L689" i="9" s="1"/>
  <c r="AC690" i="4"/>
  <c r="AD690" i="4" s="1"/>
  <c r="L690" i="9" s="1"/>
  <c r="AC691" i="4"/>
  <c r="AD691" i="4" s="1"/>
  <c r="L691" i="9" s="1"/>
  <c r="AC692" i="4"/>
  <c r="AD692" i="4" s="1"/>
  <c r="L692" i="9" s="1"/>
  <c r="AC693" i="4"/>
  <c r="AD693" i="4" s="1"/>
  <c r="L693" i="9" s="1"/>
  <c r="AC694" i="4"/>
  <c r="AD694" i="4" s="1"/>
  <c r="L694" i="9" s="1"/>
  <c r="AC695" i="4"/>
  <c r="AD695" i="4" s="1"/>
  <c r="L695" i="9" s="1"/>
  <c r="AC696" i="4"/>
  <c r="AD696" i="4" s="1"/>
  <c r="L696" i="9" s="1"/>
  <c r="AC697" i="4"/>
  <c r="AD697" i="4" s="1"/>
  <c r="L697" i="9" s="1"/>
  <c r="AC698" i="4"/>
  <c r="AD698" i="4" s="1"/>
  <c r="L698" i="9" s="1"/>
  <c r="AC699" i="4"/>
  <c r="AD699" i="4" s="1"/>
  <c r="L699" i="9" s="1"/>
  <c r="AC700" i="4"/>
  <c r="AD700" i="4" s="1"/>
  <c r="L700" i="9" s="1"/>
  <c r="AC701" i="4"/>
  <c r="AD701" i="4" s="1"/>
  <c r="L701" i="9" s="1"/>
  <c r="AC702" i="4"/>
  <c r="AD702" i="4" s="1"/>
  <c r="L702" i="9" s="1"/>
  <c r="AC703" i="4"/>
  <c r="AD703" i="4" s="1"/>
  <c r="L703" i="9" s="1"/>
  <c r="AC704" i="4"/>
  <c r="AD704" i="4" s="1"/>
  <c r="L704" i="9" s="1"/>
  <c r="AC705" i="4"/>
  <c r="AD705" i="4" s="1"/>
  <c r="L705" i="9" s="1"/>
  <c r="AC706" i="4"/>
  <c r="AD706" i="4" s="1"/>
  <c r="L706" i="9" s="1"/>
  <c r="AC707" i="4"/>
  <c r="AD707" i="4" s="1"/>
  <c r="L707" i="9" s="1"/>
  <c r="AC708" i="4"/>
  <c r="AD708" i="4" s="1"/>
  <c r="L708" i="9" s="1"/>
  <c r="AC709" i="4"/>
  <c r="AD709" i="4" s="1"/>
  <c r="L709" i="9" s="1"/>
  <c r="AC710" i="4"/>
  <c r="AD710" i="4" s="1"/>
  <c r="L710" i="9" s="1"/>
  <c r="AC711" i="4"/>
  <c r="AD711" i="4" s="1"/>
  <c r="L711" i="9" s="1"/>
  <c r="AC712" i="4"/>
  <c r="AD712" i="4" s="1"/>
  <c r="L712" i="9" s="1"/>
  <c r="AC713" i="4"/>
  <c r="AD713" i="4" s="1"/>
  <c r="L713" i="9" s="1"/>
  <c r="AC714" i="4"/>
  <c r="AD714" i="4" s="1"/>
  <c r="L714" i="9" s="1"/>
  <c r="AC715" i="4"/>
  <c r="AD715" i="4" s="1"/>
  <c r="L715" i="9" s="1"/>
  <c r="AC716" i="4"/>
  <c r="AD716" i="4" s="1"/>
  <c r="L716" i="9" s="1"/>
  <c r="AC717" i="4"/>
  <c r="AD717" i="4" s="1"/>
  <c r="L717" i="9" s="1"/>
  <c r="AC718" i="4"/>
  <c r="AD718" i="4" s="1"/>
  <c r="L718" i="9" s="1"/>
  <c r="AC719" i="4"/>
  <c r="AD719" i="4" s="1"/>
  <c r="L719" i="9" s="1"/>
  <c r="AC720" i="4"/>
  <c r="AD720" i="4" s="1"/>
  <c r="L720" i="9" s="1"/>
  <c r="AC721" i="4"/>
  <c r="AD721" i="4" s="1"/>
  <c r="L721" i="9" s="1"/>
  <c r="AC722" i="4"/>
  <c r="AD722" i="4" s="1"/>
  <c r="L722" i="9" s="1"/>
  <c r="AC723" i="4"/>
  <c r="AD723" i="4" s="1"/>
  <c r="L723" i="9" s="1"/>
  <c r="AC724" i="4"/>
  <c r="AD724" i="4" s="1"/>
  <c r="L724" i="9" s="1"/>
  <c r="AC725" i="4"/>
  <c r="AD725" i="4" s="1"/>
  <c r="L725" i="9" s="1"/>
  <c r="AC726" i="4"/>
  <c r="AD726" i="4" s="1"/>
  <c r="L726" i="9" s="1"/>
  <c r="AC727" i="4"/>
  <c r="AD727" i="4" s="1"/>
  <c r="L727" i="9" s="1"/>
  <c r="AC728" i="4"/>
  <c r="AD728" i="4" s="1"/>
  <c r="L728" i="9" s="1"/>
  <c r="AC729" i="4"/>
  <c r="AD729" i="4" s="1"/>
  <c r="L729" i="9" s="1"/>
  <c r="AC730" i="4"/>
  <c r="AD730" i="4" s="1"/>
  <c r="L730" i="9" s="1"/>
  <c r="AC731" i="4"/>
  <c r="AD731" i="4" s="1"/>
  <c r="L731" i="9" s="1"/>
  <c r="AC732" i="4"/>
  <c r="AD732" i="4" s="1"/>
  <c r="L732" i="9" s="1"/>
  <c r="AC733" i="4"/>
  <c r="AD733" i="4" s="1"/>
  <c r="L733" i="9" s="1"/>
  <c r="AC734" i="4"/>
  <c r="AD734" i="4" s="1"/>
  <c r="L734" i="9" s="1"/>
  <c r="AC735" i="4"/>
  <c r="AD735" i="4" s="1"/>
  <c r="L735" i="9" s="1"/>
  <c r="AC736" i="4"/>
  <c r="AD736" i="4" s="1"/>
  <c r="L736" i="9" s="1"/>
  <c r="AC737" i="4"/>
  <c r="AD737" i="4" s="1"/>
  <c r="L737" i="9" s="1"/>
  <c r="AC738" i="4"/>
  <c r="AD738" i="4" s="1"/>
  <c r="L738" i="9" s="1"/>
  <c r="AC739" i="4"/>
  <c r="AD739" i="4" s="1"/>
  <c r="L739" i="9" s="1"/>
  <c r="AC740" i="4"/>
  <c r="AD740" i="4" s="1"/>
  <c r="L740" i="9" s="1"/>
  <c r="AC741" i="4"/>
  <c r="AD741" i="4" s="1"/>
  <c r="L741" i="9" s="1"/>
  <c r="AC742" i="4"/>
  <c r="AD742" i="4" s="1"/>
  <c r="L742" i="9" s="1"/>
  <c r="AC743" i="4"/>
  <c r="AD743" i="4" s="1"/>
  <c r="L743" i="9" s="1"/>
  <c r="AC744" i="4"/>
  <c r="AD744" i="4" s="1"/>
  <c r="L744" i="9" s="1"/>
  <c r="AC745" i="4"/>
  <c r="AD745" i="4" s="1"/>
  <c r="L745" i="9" s="1"/>
  <c r="AC746" i="4"/>
  <c r="AD746" i="4" s="1"/>
  <c r="L746" i="9" s="1"/>
  <c r="AC747" i="4"/>
  <c r="AD747" i="4" s="1"/>
  <c r="L747" i="9" s="1"/>
  <c r="AC748" i="4"/>
  <c r="AD748" i="4" s="1"/>
  <c r="L748" i="9" s="1"/>
  <c r="AC749" i="4"/>
  <c r="AD749" i="4" s="1"/>
  <c r="L749" i="9" s="1"/>
  <c r="AC750" i="4"/>
  <c r="AD750" i="4" s="1"/>
  <c r="L750" i="9" s="1"/>
  <c r="AC751" i="4"/>
  <c r="AD751" i="4" s="1"/>
  <c r="L751" i="9" s="1"/>
  <c r="AC752" i="4"/>
  <c r="AD752" i="4" s="1"/>
  <c r="L752" i="9" s="1"/>
  <c r="AC753" i="4"/>
  <c r="AD753" i="4" s="1"/>
  <c r="L753" i="9" s="1"/>
  <c r="AC754" i="4"/>
  <c r="AD754" i="4" s="1"/>
  <c r="L754" i="9" s="1"/>
  <c r="AC755" i="4"/>
  <c r="AD755" i="4" s="1"/>
  <c r="L755" i="9" s="1"/>
  <c r="AC756" i="4"/>
  <c r="AD756" i="4" s="1"/>
  <c r="L756" i="9" s="1"/>
  <c r="AC757" i="4"/>
  <c r="AD757" i="4" s="1"/>
  <c r="L757" i="9" s="1"/>
  <c r="AC758" i="4"/>
  <c r="AD758" i="4" s="1"/>
  <c r="L758" i="9" s="1"/>
  <c r="AC759" i="4"/>
  <c r="AD759" i="4" s="1"/>
  <c r="L759" i="9" s="1"/>
  <c r="AC760" i="4"/>
  <c r="AD760" i="4" s="1"/>
  <c r="L760" i="9" s="1"/>
  <c r="AC761" i="4"/>
  <c r="AD761" i="4" s="1"/>
  <c r="L761" i="9" s="1"/>
  <c r="AC762" i="4"/>
  <c r="AD762" i="4" s="1"/>
  <c r="L762" i="9" s="1"/>
  <c r="AC763" i="4"/>
  <c r="AD763" i="4" s="1"/>
  <c r="L763" i="9" s="1"/>
  <c r="AC764" i="4"/>
  <c r="AD764" i="4" s="1"/>
  <c r="L764" i="9" s="1"/>
  <c r="AC765" i="4"/>
  <c r="AD765" i="4" s="1"/>
  <c r="L765" i="9" s="1"/>
  <c r="AC766" i="4"/>
  <c r="AD766" i="4" s="1"/>
  <c r="L766" i="9" s="1"/>
  <c r="AC767" i="4"/>
  <c r="AD767" i="4" s="1"/>
  <c r="L767" i="9" s="1"/>
  <c r="AC768" i="4"/>
  <c r="AD768" i="4" s="1"/>
  <c r="L768" i="9" s="1"/>
  <c r="AC769" i="4"/>
  <c r="AD769" i="4" s="1"/>
  <c r="L769" i="9" s="1"/>
  <c r="AC770" i="4"/>
  <c r="AD770" i="4" s="1"/>
  <c r="L770" i="9" s="1"/>
  <c r="AC771" i="4"/>
  <c r="AD771" i="4" s="1"/>
  <c r="L771" i="9" s="1"/>
  <c r="AC772" i="4"/>
  <c r="AD772" i="4" s="1"/>
  <c r="L772" i="9" s="1"/>
  <c r="AC773" i="4"/>
  <c r="AD773" i="4" s="1"/>
  <c r="L773" i="9" s="1"/>
  <c r="AC774" i="4"/>
  <c r="AD774" i="4" s="1"/>
  <c r="L774" i="9" s="1"/>
  <c r="AC775" i="4"/>
  <c r="AD775" i="4" s="1"/>
  <c r="L775" i="9" s="1"/>
  <c r="AC776" i="4"/>
  <c r="AD776" i="4" s="1"/>
  <c r="L776" i="9" s="1"/>
  <c r="AC777" i="4"/>
  <c r="AD777" i="4" s="1"/>
  <c r="L777" i="9" s="1"/>
  <c r="AC778" i="4"/>
  <c r="AD778" i="4" s="1"/>
  <c r="L778" i="9" s="1"/>
  <c r="AC779" i="4"/>
  <c r="AD779" i="4" s="1"/>
  <c r="L779" i="9" s="1"/>
  <c r="AC780" i="4"/>
  <c r="AD780" i="4" s="1"/>
  <c r="L780" i="9" s="1"/>
  <c r="AC781" i="4"/>
  <c r="AD781" i="4" s="1"/>
  <c r="L781" i="9" s="1"/>
  <c r="AC782" i="4"/>
  <c r="AD782" i="4" s="1"/>
  <c r="L782" i="9" s="1"/>
  <c r="AC783" i="4"/>
  <c r="AD783" i="4" s="1"/>
  <c r="L783" i="9" s="1"/>
  <c r="AC784" i="4"/>
  <c r="AD784" i="4" s="1"/>
  <c r="L784" i="9" s="1"/>
  <c r="AC785" i="4"/>
  <c r="AD785" i="4" s="1"/>
  <c r="L785" i="9" s="1"/>
  <c r="AC786" i="4"/>
  <c r="AD786" i="4" s="1"/>
  <c r="L786" i="9" s="1"/>
  <c r="AC787" i="4"/>
  <c r="AD787" i="4" s="1"/>
  <c r="L787" i="9" s="1"/>
  <c r="AC788" i="4"/>
  <c r="AD788" i="4" s="1"/>
  <c r="L788" i="9" s="1"/>
  <c r="AC789" i="4"/>
  <c r="AD789" i="4" s="1"/>
  <c r="L789" i="9" s="1"/>
  <c r="AC790" i="4"/>
  <c r="AD790" i="4" s="1"/>
  <c r="L790" i="9" s="1"/>
  <c r="AC791" i="4"/>
  <c r="AD791" i="4" s="1"/>
  <c r="L791" i="9" s="1"/>
  <c r="AC792" i="4"/>
  <c r="AD792" i="4" s="1"/>
  <c r="L792" i="9" s="1"/>
  <c r="AC793" i="4"/>
  <c r="AD793" i="4" s="1"/>
  <c r="L793" i="9" s="1"/>
  <c r="AC794" i="4"/>
  <c r="AD794" i="4" s="1"/>
  <c r="L794" i="9" s="1"/>
  <c r="AC795" i="4"/>
  <c r="AD795" i="4" s="1"/>
  <c r="L795" i="9" s="1"/>
  <c r="AC796" i="4"/>
  <c r="AD796" i="4" s="1"/>
  <c r="L796" i="9" s="1"/>
  <c r="AC797" i="4"/>
  <c r="AD797" i="4" s="1"/>
  <c r="L797" i="9" s="1"/>
  <c r="AC798" i="4"/>
  <c r="AD798" i="4" s="1"/>
  <c r="L798" i="9" s="1"/>
  <c r="AC799" i="4"/>
  <c r="AD799" i="4" s="1"/>
  <c r="L799" i="9" s="1"/>
  <c r="AC800" i="4"/>
  <c r="AD800" i="4" s="1"/>
  <c r="L800" i="9" s="1"/>
  <c r="AC801" i="4"/>
  <c r="AD801" i="4" s="1"/>
  <c r="L801" i="9" s="1"/>
  <c r="AC802" i="4"/>
  <c r="AD802" i="4" s="1"/>
  <c r="L802" i="9" s="1"/>
  <c r="AC803" i="4"/>
  <c r="AD803" i="4" s="1"/>
  <c r="L803" i="9" s="1"/>
  <c r="AC804" i="4"/>
  <c r="AD804" i="4" s="1"/>
  <c r="L804" i="9" s="1"/>
  <c r="AC805" i="4"/>
  <c r="AD805" i="4" s="1"/>
  <c r="L805" i="9" s="1"/>
  <c r="AC806" i="4"/>
  <c r="AD806" i="4" s="1"/>
  <c r="L806" i="9" s="1"/>
  <c r="AC807" i="4"/>
  <c r="AD807" i="4" s="1"/>
  <c r="L807" i="9" s="1"/>
  <c r="AC808" i="4"/>
  <c r="AD808" i="4" s="1"/>
  <c r="L808" i="9" s="1"/>
  <c r="AC809" i="4"/>
  <c r="AD809" i="4" s="1"/>
  <c r="L809" i="9" s="1"/>
  <c r="AC810" i="4"/>
  <c r="AD810" i="4" s="1"/>
  <c r="L810" i="9" s="1"/>
  <c r="AC811" i="4"/>
  <c r="AD811" i="4" s="1"/>
  <c r="L811" i="9" s="1"/>
  <c r="AC812" i="4"/>
  <c r="AD812" i="4" s="1"/>
  <c r="L812" i="9" s="1"/>
  <c r="AC813" i="4"/>
  <c r="AD813" i="4" s="1"/>
  <c r="L813" i="9" s="1"/>
  <c r="AC814" i="4"/>
  <c r="AD814" i="4" s="1"/>
  <c r="L814" i="9" s="1"/>
  <c r="AC815" i="4"/>
  <c r="AD815" i="4" s="1"/>
  <c r="L815" i="9" s="1"/>
  <c r="AC816" i="4"/>
  <c r="AD816" i="4" s="1"/>
  <c r="L816" i="9" s="1"/>
  <c r="AC817" i="4"/>
  <c r="AD817" i="4" s="1"/>
  <c r="L817" i="9" s="1"/>
  <c r="AC818" i="4"/>
  <c r="AD818" i="4" s="1"/>
  <c r="L818" i="9" s="1"/>
  <c r="AC819" i="4"/>
  <c r="AD819" i="4" s="1"/>
  <c r="L819" i="9" s="1"/>
  <c r="AC820" i="4"/>
  <c r="AD820" i="4" s="1"/>
  <c r="L820" i="9" s="1"/>
  <c r="AC821" i="4"/>
  <c r="AD821" i="4" s="1"/>
  <c r="L821" i="9" s="1"/>
  <c r="AC822" i="4"/>
  <c r="AD822" i="4" s="1"/>
  <c r="L822" i="9" s="1"/>
  <c r="AC823" i="4"/>
  <c r="AD823" i="4" s="1"/>
  <c r="L823" i="9" s="1"/>
  <c r="AC824" i="4"/>
  <c r="AD824" i="4" s="1"/>
  <c r="L824" i="9" s="1"/>
  <c r="AC825" i="4"/>
  <c r="AD825" i="4" s="1"/>
  <c r="L825" i="9" s="1"/>
  <c r="AC826" i="4"/>
  <c r="AD826" i="4" s="1"/>
  <c r="L826" i="9" s="1"/>
  <c r="AC827" i="4"/>
  <c r="AD827" i="4" s="1"/>
  <c r="L827" i="9" s="1"/>
  <c r="AC828" i="4"/>
  <c r="AD828" i="4" s="1"/>
  <c r="L828" i="9" s="1"/>
  <c r="AC829" i="4"/>
  <c r="AD829" i="4" s="1"/>
  <c r="L829" i="9" s="1"/>
  <c r="AC830" i="4"/>
  <c r="AD830" i="4" s="1"/>
  <c r="L830" i="9" s="1"/>
  <c r="AC831" i="4"/>
  <c r="AD831" i="4" s="1"/>
  <c r="L831" i="9" s="1"/>
  <c r="AC832" i="4"/>
  <c r="AD832" i="4" s="1"/>
  <c r="L832" i="9" s="1"/>
  <c r="AC833" i="4"/>
  <c r="AD833" i="4" s="1"/>
  <c r="L833" i="9" s="1"/>
  <c r="AC834" i="4"/>
  <c r="AD834" i="4" s="1"/>
  <c r="L834" i="9" s="1"/>
  <c r="AC835" i="4"/>
  <c r="AD835" i="4" s="1"/>
  <c r="L835" i="9" s="1"/>
  <c r="AC836" i="4"/>
  <c r="AD836" i="4" s="1"/>
  <c r="L836" i="9" s="1"/>
  <c r="AC837" i="4"/>
  <c r="AD837" i="4" s="1"/>
  <c r="L837" i="9" s="1"/>
  <c r="AC838" i="4"/>
  <c r="AD838" i="4" s="1"/>
  <c r="L838" i="9" s="1"/>
  <c r="AC839" i="4"/>
  <c r="AD839" i="4" s="1"/>
  <c r="L839" i="9" s="1"/>
  <c r="AC840" i="4"/>
  <c r="AD840" i="4" s="1"/>
  <c r="L840" i="9" s="1"/>
  <c r="AC841" i="4"/>
  <c r="AD841" i="4" s="1"/>
  <c r="L841" i="9" s="1"/>
  <c r="AC842" i="4"/>
  <c r="AD842" i="4" s="1"/>
  <c r="L842" i="9" s="1"/>
  <c r="AC843" i="4"/>
  <c r="AD843" i="4" s="1"/>
  <c r="L843" i="9" s="1"/>
  <c r="AC844" i="4"/>
  <c r="AD844" i="4" s="1"/>
  <c r="L844" i="9" s="1"/>
  <c r="AC845" i="4"/>
  <c r="AD845" i="4" s="1"/>
  <c r="L845" i="9" s="1"/>
  <c r="AC846" i="4"/>
  <c r="AD846" i="4" s="1"/>
  <c r="L846" i="9" s="1"/>
  <c r="AC847" i="4"/>
  <c r="AD847" i="4" s="1"/>
  <c r="L847" i="9" s="1"/>
  <c r="AC848" i="4"/>
  <c r="AD848" i="4" s="1"/>
  <c r="L848" i="9" s="1"/>
  <c r="AC849" i="4"/>
  <c r="AD849" i="4" s="1"/>
  <c r="L849" i="9" s="1"/>
  <c r="AC850" i="4"/>
  <c r="AD850" i="4" s="1"/>
  <c r="L850" i="9" s="1"/>
  <c r="AC851" i="4"/>
  <c r="AD851" i="4" s="1"/>
  <c r="L851" i="9" s="1"/>
  <c r="AC852" i="4"/>
  <c r="AD852" i="4" s="1"/>
  <c r="L852" i="9" s="1"/>
  <c r="AC853" i="4"/>
  <c r="AD853" i="4" s="1"/>
  <c r="L853" i="9" s="1"/>
  <c r="AC854" i="4"/>
  <c r="AD854" i="4" s="1"/>
  <c r="L854" i="9" s="1"/>
  <c r="AC855" i="4"/>
  <c r="AD855" i="4" s="1"/>
  <c r="L855" i="9" s="1"/>
  <c r="AC856" i="4"/>
  <c r="AD856" i="4" s="1"/>
  <c r="L856" i="9" s="1"/>
  <c r="AC857" i="4"/>
  <c r="AD857" i="4" s="1"/>
  <c r="L857" i="9" s="1"/>
  <c r="AC858" i="4"/>
  <c r="AD858" i="4" s="1"/>
  <c r="L858" i="9" s="1"/>
  <c r="AC859" i="4"/>
  <c r="AD859" i="4" s="1"/>
  <c r="L859" i="9" s="1"/>
  <c r="AC860" i="4"/>
  <c r="AD860" i="4" s="1"/>
  <c r="L860" i="9" s="1"/>
  <c r="AC861" i="4"/>
  <c r="AD861" i="4" s="1"/>
  <c r="L861" i="9" s="1"/>
  <c r="AC862" i="4"/>
  <c r="AD862" i="4" s="1"/>
  <c r="L862" i="9" s="1"/>
  <c r="AC863" i="4"/>
  <c r="AD863" i="4" s="1"/>
  <c r="L863" i="9" s="1"/>
  <c r="AC864" i="4"/>
  <c r="AD864" i="4" s="1"/>
  <c r="L864" i="9" s="1"/>
  <c r="AC865" i="4"/>
  <c r="AD865" i="4" s="1"/>
  <c r="L865" i="9" s="1"/>
  <c r="AC866" i="4"/>
  <c r="AD866" i="4" s="1"/>
  <c r="L866" i="9" s="1"/>
  <c r="AC867" i="4"/>
  <c r="AD867" i="4" s="1"/>
  <c r="L867" i="9" s="1"/>
  <c r="AC868" i="4"/>
  <c r="AD868" i="4" s="1"/>
  <c r="L868" i="9" s="1"/>
  <c r="AC869" i="4"/>
  <c r="AD869" i="4" s="1"/>
  <c r="L869" i="9" s="1"/>
  <c r="AC870" i="4"/>
  <c r="AD870" i="4" s="1"/>
  <c r="L870" i="9" s="1"/>
  <c r="AC871" i="4"/>
  <c r="AD871" i="4" s="1"/>
  <c r="L871" i="9" s="1"/>
  <c r="AC872" i="4"/>
  <c r="AD872" i="4" s="1"/>
  <c r="L872" i="9" s="1"/>
  <c r="AC873" i="4"/>
  <c r="AD873" i="4" s="1"/>
  <c r="L873" i="9" s="1"/>
  <c r="AC874" i="4"/>
  <c r="AD874" i="4" s="1"/>
  <c r="L874" i="9" s="1"/>
  <c r="AC875" i="4"/>
  <c r="AD875" i="4" s="1"/>
  <c r="L875" i="9" s="1"/>
  <c r="AC876" i="4"/>
  <c r="AD876" i="4" s="1"/>
  <c r="L876" i="9" s="1"/>
  <c r="AC877" i="4"/>
  <c r="AD877" i="4" s="1"/>
  <c r="L877" i="9" s="1"/>
  <c r="AC878" i="4"/>
  <c r="AD878" i="4" s="1"/>
  <c r="L878" i="9" s="1"/>
  <c r="AC879" i="4"/>
  <c r="AD879" i="4" s="1"/>
  <c r="L879" i="9" s="1"/>
  <c r="AC880" i="4"/>
  <c r="AD880" i="4" s="1"/>
  <c r="L880" i="9" s="1"/>
  <c r="AC881" i="4"/>
  <c r="AD881" i="4" s="1"/>
  <c r="L881" i="9" s="1"/>
  <c r="AC882" i="4"/>
  <c r="AD882" i="4" s="1"/>
  <c r="L882" i="9" s="1"/>
  <c r="AC883" i="4"/>
  <c r="AD883" i="4" s="1"/>
  <c r="L883" i="9" s="1"/>
  <c r="AC884" i="4"/>
  <c r="AD884" i="4" s="1"/>
  <c r="L884" i="9" s="1"/>
  <c r="AC885" i="4"/>
  <c r="AD885" i="4" s="1"/>
  <c r="L885" i="9" s="1"/>
  <c r="AC886" i="4"/>
  <c r="AD886" i="4" s="1"/>
  <c r="L886" i="9" s="1"/>
  <c r="AC887" i="4"/>
  <c r="AD887" i="4" s="1"/>
  <c r="L887" i="9" s="1"/>
  <c r="AC888" i="4"/>
  <c r="AD888" i="4" s="1"/>
  <c r="L888" i="9" s="1"/>
  <c r="AC889" i="4"/>
  <c r="AD889" i="4" s="1"/>
  <c r="L889" i="9" s="1"/>
  <c r="AC890" i="4"/>
  <c r="AD890" i="4" s="1"/>
  <c r="L890" i="9" s="1"/>
  <c r="AC891" i="4"/>
  <c r="AD891" i="4" s="1"/>
  <c r="L891" i="9" s="1"/>
  <c r="AC892" i="4"/>
  <c r="AD892" i="4" s="1"/>
  <c r="L892" i="9" s="1"/>
  <c r="AC893" i="4"/>
  <c r="AD893" i="4" s="1"/>
  <c r="L893" i="9" s="1"/>
  <c r="AC894" i="4"/>
  <c r="AD894" i="4" s="1"/>
  <c r="L894" i="9" s="1"/>
  <c r="AC895" i="4"/>
  <c r="AD895" i="4" s="1"/>
  <c r="L895" i="9" s="1"/>
  <c r="AC896" i="4"/>
  <c r="AD896" i="4" s="1"/>
  <c r="L896" i="9" s="1"/>
  <c r="AC897" i="4"/>
  <c r="AD897" i="4" s="1"/>
  <c r="L897" i="9" s="1"/>
  <c r="AC898" i="4"/>
  <c r="AD898" i="4" s="1"/>
  <c r="L898" i="9" s="1"/>
  <c r="AC899" i="4"/>
  <c r="AD899" i="4" s="1"/>
  <c r="L899" i="9" s="1"/>
  <c r="AC900" i="4"/>
  <c r="AD900" i="4" s="1"/>
  <c r="L900" i="9" s="1"/>
  <c r="AC901" i="4"/>
  <c r="AD901" i="4" s="1"/>
  <c r="L901" i="9" s="1"/>
  <c r="AC902" i="4"/>
  <c r="AD902" i="4" s="1"/>
  <c r="L902" i="9" s="1"/>
  <c r="AC903" i="4"/>
  <c r="AD903" i="4" s="1"/>
  <c r="L903" i="9" s="1"/>
  <c r="AC904" i="4"/>
  <c r="AD904" i="4" s="1"/>
  <c r="L904" i="9" s="1"/>
  <c r="AC905" i="4"/>
  <c r="AD905" i="4" s="1"/>
  <c r="L905" i="9" s="1"/>
  <c r="AC906" i="4"/>
  <c r="AD906" i="4" s="1"/>
  <c r="L906" i="9" s="1"/>
  <c r="AC907" i="4"/>
  <c r="AD907" i="4" s="1"/>
  <c r="L907" i="9" s="1"/>
  <c r="AC908" i="4"/>
  <c r="AD908" i="4" s="1"/>
  <c r="L908" i="9" s="1"/>
  <c r="AC909" i="4"/>
  <c r="AD909" i="4" s="1"/>
  <c r="L909" i="9" s="1"/>
  <c r="AC910" i="4"/>
  <c r="AD910" i="4" s="1"/>
  <c r="L910" i="9" s="1"/>
  <c r="AC911" i="4"/>
  <c r="AD911" i="4" s="1"/>
  <c r="L911" i="9" s="1"/>
  <c r="AC912" i="4"/>
  <c r="AD912" i="4" s="1"/>
  <c r="L912" i="9" s="1"/>
  <c r="AC913" i="4"/>
  <c r="AD913" i="4" s="1"/>
  <c r="L913" i="9" s="1"/>
  <c r="AC914" i="4"/>
  <c r="AD914" i="4" s="1"/>
  <c r="L914" i="9" s="1"/>
  <c r="AC915" i="4"/>
  <c r="AD915" i="4" s="1"/>
  <c r="L915" i="9" s="1"/>
  <c r="AC916" i="4"/>
  <c r="AD916" i="4" s="1"/>
  <c r="L916" i="9" s="1"/>
  <c r="AC917" i="4"/>
  <c r="AD917" i="4" s="1"/>
  <c r="L917" i="9" s="1"/>
  <c r="AC918" i="4"/>
  <c r="AD918" i="4" s="1"/>
  <c r="L918" i="9" s="1"/>
  <c r="AC919" i="4"/>
  <c r="AD919" i="4" s="1"/>
  <c r="L919" i="9" s="1"/>
  <c r="AC920" i="4"/>
  <c r="AD920" i="4" s="1"/>
  <c r="L920" i="9" s="1"/>
  <c r="AC921" i="4"/>
  <c r="AD921" i="4" s="1"/>
  <c r="L921" i="9" s="1"/>
  <c r="AC922" i="4"/>
  <c r="AD922" i="4" s="1"/>
  <c r="L922" i="9" s="1"/>
  <c r="AC923" i="4"/>
  <c r="AD923" i="4" s="1"/>
  <c r="L923" i="9" s="1"/>
  <c r="AC924" i="4"/>
  <c r="AD924" i="4" s="1"/>
  <c r="L924" i="9" s="1"/>
  <c r="AC925" i="4"/>
  <c r="AD925" i="4" s="1"/>
  <c r="L925" i="9" s="1"/>
  <c r="AC926" i="4"/>
  <c r="AD926" i="4" s="1"/>
  <c r="L926" i="9" s="1"/>
  <c r="AC927" i="4"/>
  <c r="AD927" i="4" s="1"/>
  <c r="L927" i="9" s="1"/>
  <c r="AC928" i="4"/>
  <c r="AD928" i="4" s="1"/>
  <c r="L928" i="9" s="1"/>
  <c r="AC929" i="4"/>
  <c r="AD929" i="4" s="1"/>
  <c r="L929" i="9" s="1"/>
  <c r="AC930" i="4"/>
  <c r="AD930" i="4" s="1"/>
  <c r="L930" i="9" s="1"/>
  <c r="AC931" i="4"/>
  <c r="AD931" i="4" s="1"/>
  <c r="L931" i="9" s="1"/>
  <c r="AC932" i="4"/>
  <c r="AD932" i="4" s="1"/>
  <c r="L932" i="9" s="1"/>
  <c r="AC933" i="4"/>
  <c r="AD933" i="4" s="1"/>
  <c r="L933" i="9" s="1"/>
  <c r="AC934" i="4"/>
  <c r="AD934" i="4" s="1"/>
  <c r="L934" i="9" s="1"/>
  <c r="AC935" i="4"/>
  <c r="AD935" i="4" s="1"/>
  <c r="L935" i="9" s="1"/>
  <c r="AC936" i="4"/>
  <c r="AD936" i="4" s="1"/>
  <c r="L936" i="9" s="1"/>
  <c r="AC937" i="4"/>
  <c r="AD937" i="4" s="1"/>
  <c r="L937" i="9" s="1"/>
  <c r="AC938" i="4"/>
  <c r="AD938" i="4" s="1"/>
  <c r="L938" i="9" s="1"/>
  <c r="AC939" i="4"/>
  <c r="AD939" i="4" s="1"/>
  <c r="L939" i="9" s="1"/>
  <c r="AC940" i="4"/>
  <c r="AD940" i="4" s="1"/>
  <c r="L940" i="9" s="1"/>
  <c r="AC941" i="4"/>
  <c r="AD941" i="4" s="1"/>
  <c r="L941" i="9" s="1"/>
  <c r="AC942" i="4"/>
  <c r="AD942" i="4" s="1"/>
  <c r="L942" i="9" s="1"/>
  <c r="AC943" i="4"/>
  <c r="AD943" i="4" s="1"/>
  <c r="L943" i="9" s="1"/>
  <c r="AC944" i="4"/>
  <c r="AD944" i="4" s="1"/>
  <c r="L944" i="9" s="1"/>
  <c r="AC945" i="4"/>
  <c r="AD945" i="4" s="1"/>
  <c r="L945" i="9" s="1"/>
  <c r="AC946" i="4"/>
  <c r="AD946" i="4" s="1"/>
  <c r="L946" i="9" s="1"/>
  <c r="AC947" i="4"/>
  <c r="AD947" i="4" s="1"/>
  <c r="L947" i="9" s="1"/>
  <c r="AC948" i="4"/>
  <c r="AD948" i="4" s="1"/>
  <c r="L948" i="9" s="1"/>
  <c r="AC949" i="4"/>
  <c r="AD949" i="4" s="1"/>
  <c r="L949" i="9" s="1"/>
  <c r="AC950" i="4"/>
  <c r="AD950" i="4" s="1"/>
  <c r="L950" i="9" s="1"/>
  <c r="AC951" i="4"/>
  <c r="AD951" i="4" s="1"/>
  <c r="L951" i="9" s="1"/>
  <c r="AC952" i="4"/>
  <c r="AD952" i="4" s="1"/>
  <c r="L952" i="9" s="1"/>
  <c r="AC953" i="4"/>
  <c r="AD953" i="4" s="1"/>
  <c r="L953" i="9" s="1"/>
  <c r="AC954" i="4"/>
  <c r="AD954" i="4" s="1"/>
  <c r="L954" i="9" s="1"/>
  <c r="AC955" i="4"/>
  <c r="AD955" i="4" s="1"/>
  <c r="L955" i="9" s="1"/>
  <c r="AC956" i="4"/>
  <c r="AD956" i="4" s="1"/>
  <c r="L956" i="9" s="1"/>
  <c r="AC957" i="4"/>
  <c r="AD957" i="4" s="1"/>
  <c r="L957" i="9" s="1"/>
  <c r="AC958" i="4"/>
  <c r="AD958" i="4" s="1"/>
  <c r="L958" i="9" s="1"/>
  <c r="AC959" i="4"/>
  <c r="AD959" i="4" s="1"/>
  <c r="L959" i="9" s="1"/>
  <c r="AC960" i="4"/>
  <c r="AD960" i="4" s="1"/>
  <c r="L960" i="9" s="1"/>
  <c r="AC961" i="4"/>
  <c r="AD961" i="4" s="1"/>
  <c r="L961" i="9" s="1"/>
  <c r="AC962" i="4"/>
  <c r="AD962" i="4" s="1"/>
  <c r="L962" i="9" s="1"/>
  <c r="AC963" i="4"/>
  <c r="AD963" i="4" s="1"/>
  <c r="L963" i="9" s="1"/>
  <c r="AC964" i="4"/>
  <c r="AD964" i="4" s="1"/>
  <c r="L964" i="9" s="1"/>
  <c r="AC965" i="4"/>
  <c r="AD965" i="4" s="1"/>
  <c r="L965" i="9" s="1"/>
  <c r="AC966" i="4"/>
  <c r="AD966" i="4" s="1"/>
  <c r="L966" i="9" s="1"/>
  <c r="AC967" i="4"/>
  <c r="AD967" i="4" s="1"/>
  <c r="L967" i="9" s="1"/>
  <c r="AC968" i="4"/>
  <c r="AD968" i="4" s="1"/>
  <c r="L968" i="9" s="1"/>
  <c r="AC969" i="4"/>
  <c r="AD969" i="4" s="1"/>
  <c r="L969" i="9" s="1"/>
  <c r="AC970" i="4"/>
  <c r="AD970" i="4" s="1"/>
  <c r="L970" i="9" s="1"/>
  <c r="AC971" i="4"/>
  <c r="AD971" i="4" s="1"/>
  <c r="L971" i="9" s="1"/>
  <c r="AC972" i="4"/>
  <c r="AD972" i="4" s="1"/>
  <c r="L972" i="9" s="1"/>
  <c r="AC973" i="4"/>
  <c r="AD973" i="4" s="1"/>
  <c r="L973" i="9" s="1"/>
  <c r="AC974" i="4"/>
  <c r="AD974" i="4" s="1"/>
  <c r="L974" i="9" s="1"/>
  <c r="AC975" i="4"/>
  <c r="AD975" i="4" s="1"/>
  <c r="L975" i="9" s="1"/>
  <c r="AC976" i="4"/>
  <c r="AD976" i="4" s="1"/>
  <c r="L976" i="9" s="1"/>
  <c r="AC977" i="4"/>
  <c r="AD977" i="4" s="1"/>
  <c r="L977" i="9" s="1"/>
  <c r="AC978" i="4"/>
  <c r="AD978" i="4" s="1"/>
  <c r="L978" i="9" s="1"/>
  <c r="AC979" i="4"/>
  <c r="AD979" i="4" s="1"/>
  <c r="L979" i="9" s="1"/>
  <c r="AC980" i="4"/>
  <c r="AD980" i="4" s="1"/>
  <c r="L980" i="9" s="1"/>
  <c r="AC981" i="4"/>
  <c r="AD981" i="4" s="1"/>
  <c r="L981" i="9" s="1"/>
  <c r="AC982" i="4"/>
  <c r="AD982" i="4" s="1"/>
  <c r="L982" i="9" s="1"/>
  <c r="AC983" i="4"/>
  <c r="AD983" i="4" s="1"/>
  <c r="L983" i="9" s="1"/>
  <c r="AC984" i="4"/>
  <c r="AD984" i="4" s="1"/>
  <c r="L984" i="9" s="1"/>
  <c r="AC985" i="4"/>
  <c r="AD985" i="4" s="1"/>
  <c r="L985" i="9" s="1"/>
  <c r="AC986" i="4"/>
  <c r="AD986" i="4" s="1"/>
  <c r="L986" i="9" s="1"/>
  <c r="AC987" i="4"/>
  <c r="AD987" i="4" s="1"/>
  <c r="L987" i="9" s="1"/>
  <c r="AC988" i="4"/>
  <c r="AD988" i="4" s="1"/>
  <c r="L988" i="9" s="1"/>
  <c r="AC989" i="4"/>
  <c r="AD989" i="4" s="1"/>
  <c r="L989" i="9" s="1"/>
  <c r="AC990" i="4"/>
  <c r="AD990" i="4" s="1"/>
  <c r="L990" i="9" s="1"/>
  <c r="AC991" i="4"/>
  <c r="AD991" i="4" s="1"/>
  <c r="L991" i="9" s="1"/>
  <c r="AC992" i="4"/>
  <c r="AD992" i="4" s="1"/>
  <c r="L992" i="9" s="1"/>
  <c r="AC993" i="4"/>
  <c r="AD993" i="4" s="1"/>
  <c r="L993" i="9" s="1"/>
  <c r="AC994" i="4"/>
  <c r="AD994" i="4" s="1"/>
  <c r="L994" i="9" s="1"/>
  <c r="AC995" i="4"/>
  <c r="AD995" i="4" s="1"/>
  <c r="L995" i="9" s="1"/>
  <c r="AC996" i="4"/>
  <c r="AD996" i="4" s="1"/>
  <c r="L996" i="9" s="1"/>
  <c r="AC997" i="4"/>
  <c r="AD997" i="4" s="1"/>
  <c r="L997" i="9" s="1"/>
  <c r="AC998" i="4"/>
  <c r="AD998" i="4" s="1"/>
  <c r="L998" i="9" s="1"/>
  <c r="AC999" i="4"/>
  <c r="AD999" i="4" s="1"/>
  <c r="L999" i="9" s="1"/>
  <c r="AC1000" i="4"/>
  <c r="AD1000" i="4" s="1"/>
  <c r="L1000" i="9" s="1"/>
  <c r="AC1001" i="4"/>
  <c r="AD1001" i="4" s="1"/>
  <c r="L1001" i="9" s="1"/>
  <c r="AC2" i="4"/>
  <c r="AD2" i="4" s="1"/>
  <c r="L2" i="9" s="1"/>
  <c r="R3" i="4"/>
  <c r="S3" i="4" s="1"/>
  <c r="Q3" i="9" s="1"/>
  <c r="R4" i="4"/>
  <c r="S4" i="4" s="1"/>
  <c r="Q4" i="9" s="1"/>
  <c r="R5" i="4"/>
  <c r="S5" i="4" s="1"/>
  <c r="Q5" i="9" s="1"/>
  <c r="R6" i="4"/>
  <c r="S6" i="4" s="1"/>
  <c r="Q6" i="9" s="1"/>
  <c r="R7" i="4"/>
  <c r="S7" i="4" s="1"/>
  <c r="Q7" i="9" s="1"/>
  <c r="R8" i="4"/>
  <c r="S8" i="4" s="1"/>
  <c r="Q8" i="9" s="1"/>
  <c r="R9" i="4"/>
  <c r="S9" i="4" s="1"/>
  <c r="Q9" i="9" s="1"/>
  <c r="R10" i="4"/>
  <c r="S10" i="4" s="1"/>
  <c r="Q10" i="9" s="1"/>
  <c r="R11" i="4"/>
  <c r="S11" i="4" s="1"/>
  <c r="Q11" i="9" s="1"/>
  <c r="R12" i="4"/>
  <c r="S12" i="4" s="1"/>
  <c r="Q12" i="9" s="1"/>
  <c r="R13" i="4"/>
  <c r="S13" i="4" s="1"/>
  <c r="Q13" i="9" s="1"/>
  <c r="R14" i="4"/>
  <c r="S14" i="4" s="1"/>
  <c r="Q14" i="9" s="1"/>
  <c r="R15" i="4"/>
  <c r="S15" i="4" s="1"/>
  <c r="Q15" i="9" s="1"/>
  <c r="R16" i="4"/>
  <c r="S16" i="4" s="1"/>
  <c r="Q16" i="9" s="1"/>
  <c r="R17" i="4"/>
  <c r="S17" i="4" s="1"/>
  <c r="Q17" i="9" s="1"/>
  <c r="R18" i="4"/>
  <c r="S18" i="4" s="1"/>
  <c r="Q18" i="9" s="1"/>
  <c r="R19" i="4"/>
  <c r="S19" i="4" s="1"/>
  <c r="Q19" i="9" s="1"/>
  <c r="R20" i="4"/>
  <c r="S20" i="4" s="1"/>
  <c r="Q20" i="9" s="1"/>
  <c r="R21" i="4"/>
  <c r="S21" i="4" s="1"/>
  <c r="Q21" i="9" s="1"/>
  <c r="R22" i="4"/>
  <c r="S22" i="4" s="1"/>
  <c r="Q22" i="9" s="1"/>
  <c r="R23" i="4"/>
  <c r="S23" i="4" s="1"/>
  <c r="Q23" i="9" s="1"/>
  <c r="R24" i="4"/>
  <c r="S24" i="4" s="1"/>
  <c r="Q24" i="9" s="1"/>
  <c r="R25" i="4"/>
  <c r="S25" i="4" s="1"/>
  <c r="Q25" i="9" s="1"/>
  <c r="R26" i="4"/>
  <c r="S26" i="4" s="1"/>
  <c r="Q26" i="9" s="1"/>
  <c r="R27" i="4"/>
  <c r="S27" i="4" s="1"/>
  <c r="Q27" i="9" s="1"/>
  <c r="R28" i="4"/>
  <c r="S28" i="4" s="1"/>
  <c r="Q28" i="9" s="1"/>
  <c r="R29" i="4"/>
  <c r="S29" i="4" s="1"/>
  <c r="Q29" i="9" s="1"/>
  <c r="R30" i="4"/>
  <c r="S30" i="4" s="1"/>
  <c r="Q30" i="9" s="1"/>
  <c r="R31" i="4"/>
  <c r="S31" i="4" s="1"/>
  <c r="Q31" i="9" s="1"/>
  <c r="R32" i="4"/>
  <c r="S32" i="4" s="1"/>
  <c r="Q32" i="9" s="1"/>
  <c r="R33" i="4"/>
  <c r="S33" i="4" s="1"/>
  <c r="Q33" i="9" s="1"/>
  <c r="R34" i="4"/>
  <c r="S34" i="4" s="1"/>
  <c r="Q34" i="9" s="1"/>
  <c r="R35" i="4"/>
  <c r="S35" i="4" s="1"/>
  <c r="Q35" i="9" s="1"/>
  <c r="R36" i="4"/>
  <c r="S36" i="4" s="1"/>
  <c r="Q36" i="9" s="1"/>
  <c r="R37" i="4"/>
  <c r="S37" i="4" s="1"/>
  <c r="Q37" i="9" s="1"/>
  <c r="R38" i="4"/>
  <c r="S38" i="4" s="1"/>
  <c r="Q38" i="9" s="1"/>
  <c r="R39" i="4"/>
  <c r="S39" i="4" s="1"/>
  <c r="Q39" i="9" s="1"/>
  <c r="R40" i="4"/>
  <c r="S40" i="4" s="1"/>
  <c r="Q40" i="9" s="1"/>
  <c r="R41" i="4"/>
  <c r="S41" i="4" s="1"/>
  <c r="Q41" i="9" s="1"/>
  <c r="R42" i="4"/>
  <c r="S42" i="4" s="1"/>
  <c r="Q42" i="9" s="1"/>
  <c r="R43" i="4"/>
  <c r="S43" i="4" s="1"/>
  <c r="Q43" i="9" s="1"/>
  <c r="R44" i="4"/>
  <c r="S44" i="4" s="1"/>
  <c r="Q44" i="9" s="1"/>
  <c r="R45" i="4"/>
  <c r="S45" i="4" s="1"/>
  <c r="Q45" i="9" s="1"/>
  <c r="R46" i="4"/>
  <c r="S46" i="4" s="1"/>
  <c r="Q46" i="9" s="1"/>
  <c r="R47" i="4"/>
  <c r="S47" i="4" s="1"/>
  <c r="Q47" i="9" s="1"/>
  <c r="R48" i="4"/>
  <c r="S48" i="4" s="1"/>
  <c r="Q48" i="9" s="1"/>
  <c r="R49" i="4"/>
  <c r="S49" i="4" s="1"/>
  <c r="Q49" i="9" s="1"/>
  <c r="R50" i="4"/>
  <c r="S50" i="4" s="1"/>
  <c r="Q50" i="9" s="1"/>
  <c r="R51" i="4"/>
  <c r="S51" i="4" s="1"/>
  <c r="Q51" i="9" s="1"/>
  <c r="R52" i="4"/>
  <c r="S52" i="4" s="1"/>
  <c r="Q52" i="9" s="1"/>
  <c r="R53" i="4"/>
  <c r="S53" i="4" s="1"/>
  <c r="Q53" i="9" s="1"/>
  <c r="R54" i="4"/>
  <c r="S54" i="4" s="1"/>
  <c r="Q54" i="9" s="1"/>
  <c r="R55" i="4"/>
  <c r="S55" i="4" s="1"/>
  <c r="Q55" i="9" s="1"/>
  <c r="R56" i="4"/>
  <c r="S56" i="4" s="1"/>
  <c r="Q56" i="9" s="1"/>
  <c r="R57" i="4"/>
  <c r="S57" i="4" s="1"/>
  <c r="Q57" i="9" s="1"/>
  <c r="R58" i="4"/>
  <c r="S58" i="4" s="1"/>
  <c r="Q58" i="9" s="1"/>
  <c r="R59" i="4"/>
  <c r="S59" i="4" s="1"/>
  <c r="Q59" i="9" s="1"/>
  <c r="R60" i="4"/>
  <c r="S60" i="4" s="1"/>
  <c r="Q60" i="9" s="1"/>
  <c r="R61" i="4"/>
  <c r="S61" i="4" s="1"/>
  <c r="Q61" i="9" s="1"/>
  <c r="R62" i="4"/>
  <c r="S62" i="4" s="1"/>
  <c r="Q62" i="9" s="1"/>
  <c r="R63" i="4"/>
  <c r="S63" i="4" s="1"/>
  <c r="Q63" i="9" s="1"/>
  <c r="R64" i="4"/>
  <c r="S64" i="4" s="1"/>
  <c r="Q64" i="9" s="1"/>
  <c r="R65" i="4"/>
  <c r="S65" i="4" s="1"/>
  <c r="Q65" i="9" s="1"/>
  <c r="R66" i="4"/>
  <c r="S66" i="4" s="1"/>
  <c r="Q66" i="9" s="1"/>
  <c r="R67" i="4"/>
  <c r="S67" i="4" s="1"/>
  <c r="Q67" i="9" s="1"/>
  <c r="R68" i="4"/>
  <c r="S68" i="4" s="1"/>
  <c r="Q68" i="9" s="1"/>
  <c r="R69" i="4"/>
  <c r="S69" i="4" s="1"/>
  <c r="Q69" i="9" s="1"/>
  <c r="R70" i="4"/>
  <c r="S70" i="4" s="1"/>
  <c r="Q70" i="9" s="1"/>
  <c r="R71" i="4"/>
  <c r="S71" i="4" s="1"/>
  <c r="Q71" i="9" s="1"/>
  <c r="R72" i="4"/>
  <c r="S72" i="4" s="1"/>
  <c r="Q72" i="9" s="1"/>
  <c r="R73" i="4"/>
  <c r="S73" i="4" s="1"/>
  <c r="Q73" i="9" s="1"/>
  <c r="R74" i="4"/>
  <c r="S74" i="4" s="1"/>
  <c r="Q74" i="9" s="1"/>
  <c r="R75" i="4"/>
  <c r="S75" i="4" s="1"/>
  <c r="Q75" i="9" s="1"/>
  <c r="R76" i="4"/>
  <c r="S76" i="4" s="1"/>
  <c r="Q76" i="9" s="1"/>
  <c r="R77" i="4"/>
  <c r="S77" i="4" s="1"/>
  <c r="Q77" i="9" s="1"/>
  <c r="R78" i="4"/>
  <c r="S78" i="4" s="1"/>
  <c r="Q78" i="9" s="1"/>
  <c r="R79" i="4"/>
  <c r="S79" i="4" s="1"/>
  <c r="Q79" i="9" s="1"/>
  <c r="R80" i="4"/>
  <c r="S80" i="4" s="1"/>
  <c r="Q80" i="9" s="1"/>
  <c r="R81" i="4"/>
  <c r="S81" i="4" s="1"/>
  <c r="Q81" i="9" s="1"/>
  <c r="R82" i="4"/>
  <c r="S82" i="4" s="1"/>
  <c r="Q82" i="9" s="1"/>
  <c r="R83" i="4"/>
  <c r="S83" i="4" s="1"/>
  <c r="Q83" i="9" s="1"/>
  <c r="R84" i="4"/>
  <c r="S84" i="4" s="1"/>
  <c r="Q84" i="9" s="1"/>
  <c r="R85" i="4"/>
  <c r="S85" i="4" s="1"/>
  <c r="Q85" i="9" s="1"/>
  <c r="R86" i="4"/>
  <c r="S86" i="4" s="1"/>
  <c r="Q86" i="9" s="1"/>
  <c r="R87" i="4"/>
  <c r="S87" i="4" s="1"/>
  <c r="Q87" i="9" s="1"/>
  <c r="R88" i="4"/>
  <c r="S88" i="4" s="1"/>
  <c r="Q88" i="9" s="1"/>
  <c r="R89" i="4"/>
  <c r="S89" i="4" s="1"/>
  <c r="Q89" i="9" s="1"/>
  <c r="R90" i="4"/>
  <c r="S90" i="4" s="1"/>
  <c r="Q90" i="9" s="1"/>
  <c r="R91" i="4"/>
  <c r="S91" i="4" s="1"/>
  <c r="Q91" i="9" s="1"/>
  <c r="R92" i="4"/>
  <c r="S92" i="4" s="1"/>
  <c r="Q92" i="9" s="1"/>
  <c r="R93" i="4"/>
  <c r="S93" i="4" s="1"/>
  <c r="Q93" i="9" s="1"/>
  <c r="R94" i="4"/>
  <c r="S94" i="4" s="1"/>
  <c r="Q94" i="9" s="1"/>
  <c r="R95" i="4"/>
  <c r="S95" i="4" s="1"/>
  <c r="Q95" i="9" s="1"/>
  <c r="R96" i="4"/>
  <c r="S96" i="4" s="1"/>
  <c r="Q96" i="9" s="1"/>
  <c r="R97" i="4"/>
  <c r="S97" i="4" s="1"/>
  <c r="Q97" i="9" s="1"/>
  <c r="R98" i="4"/>
  <c r="S98" i="4" s="1"/>
  <c r="Q98" i="9" s="1"/>
  <c r="R99" i="4"/>
  <c r="S99" i="4" s="1"/>
  <c r="Q99" i="9" s="1"/>
  <c r="R100" i="4"/>
  <c r="S100" i="4" s="1"/>
  <c r="Q100" i="9" s="1"/>
  <c r="R101" i="4"/>
  <c r="S101" i="4" s="1"/>
  <c r="Q101" i="9" s="1"/>
  <c r="R102" i="4"/>
  <c r="S102" i="4" s="1"/>
  <c r="Q102" i="9" s="1"/>
  <c r="R103" i="4"/>
  <c r="S103" i="4" s="1"/>
  <c r="Q103" i="9" s="1"/>
  <c r="R104" i="4"/>
  <c r="S104" i="4" s="1"/>
  <c r="Q104" i="9" s="1"/>
  <c r="R105" i="4"/>
  <c r="S105" i="4" s="1"/>
  <c r="Q105" i="9" s="1"/>
  <c r="R106" i="4"/>
  <c r="S106" i="4" s="1"/>
  <c r="Q106" i="9" s="1"/>
  <c r="R107" i="4"/>
  <c r="S107" i="4" s="1"/>
  <c r="Q107" i="9" s="1"/>
  <c r="R108" i="4"/>
  <c r="S108" i="4" s="1"/>
  <c r="Q108" i="9" s="1"/>
  <c r="R109" i="4"/>
  <c r="S109" i="4" s="1"/>
  <c r="Q109" i="9" s="1"/>
  <c r="R110" i="4"/>
  <c r="S110" i="4" s="1"/>
  <c r="Q110" i="9" s="1"/>
  <c r="R111" i="4"/>
  <c r="S111" i="4" s="1"/>
  <c r="Q111" i="9" s="1"/>
  <c r="R112" i="4"/>
  <c r="S112" i="4" s="1"/>
  <c r="Q112" i="9" s="1"/>
  <c r="R113" i="4"/>
  <c r="S113" i="4" s="1"/>
  <c r="Q113" i="9" s="1"/>
  <c r="R114" i="4"/>
  <c r="S114" i="4" s="1"/>
  <c r="Q114" i="9" s="1"/>
  <c r="R115" i="4"/>
  <c r="S115" i="4" s="1"/>
  <c r="Q115" i="9" s="1"/>
  <c r="R116" i="4"/>
  <c r="S116" i="4" s="1"/>
  <c r="Q116" i="9" s="1"/>
  <c r="R117" i="4"/>
  <c r="S117" i="4" s="1"/>
  <c r="Q117" i="9" s="1"/>
  <c r="R118" i="4"/>
  <c r="S118" i="4" s="1"/>
  <c r="Q118" i="9" s="1"/>
  <c r="R119" i="4"/>
  <c r="S119" i="4" s="1"/>
  <c r="Q119" i="9" s="1"/>
  <c r="R120" i="4"/>
  <c r="S120" i="4" s="1"/>
  <c r="Q120" i="9" s="1"/>
  <c r="R121" i="4"/>
  <c r="S121" i="4" s="1"/>
  <c r="Q121" i="9" s="1"/>
  <c r="R122" i="4"/>
  <c r="S122" i="4" s="1"/>
  <c r="Q122" i="9" s="1"/>
  <c r="R123" i="4"/>
  <c r="S123" i="4" s="1"/>
  <c r="Q123" i="9" s="1"/>
  <c r="R124" i="4"/>
  <c r="S124" i="4" s="1"/>
  <c r="Q124" i="9" s="1"/>
  <c r="R125" i="4"/>
  <c r="S125" i="4" s="1"/>
  <c r="Q125" i="9" s="1"/>
  <c r="R126" i="4"/>
  <c r="S126" i="4" s="1"/>
  <c r="Q126" i="9" s="1"/>
  <c r="R127" i="4"/>
  <c r="S127" i="4" s="1"/>
  <c r="Q127" i="9" s="1"/>
  <c r="R128" i="4"/>
  <c r="S128" i="4" s="1"/>
  <c r="Q128" i="9" s="1"/>
  <c r="R129" i="4"/>
  <c r="S129" i="4" s="1"/>
  <c r="Q129" i="9" s="1"/>
  <c r="R130" i="4"/>
  <c r="S130" i="4" s="1"/>
  <c r="Q130" i="9" s="1"/>
  <c r="R131" i="4"/>
  <c r="S131" i="4" s="1"/>
  <c r="Q131" i="9" s="1"/>
  <c r="R132" i="4"/>
  <c r="S132" i="4" s="1"/>
  <c r="Q132" i="9" s="1"/>
  <c r="R133" i="4"/>
  <c r="S133" i="4" s="1"/>
  <c r="Q133" i="9" s="1"/>
  <c r="R134" i="4"/>
  <c r="S134" i="4" s="1"/>
  <c r="Q134" i="9" s="1"/>
  <c r="R135" i="4"/>
  <c r="S135" i="4" s="1"/>
  <c r="Q135" i="9" s="1"/>
  <c r="R136" i="4"/>
  <c r="S136" i="4" s="1"/>
  <c r="Q136" i="9" s="1"/>
  <c r="R137" i="4"/>
  <c r="S137" i="4" s="1"/>
  <c r="Q137" i="9" s="1"/>
  <c r="R138" i="4"/>
  <c r="S138" i="4" s="1"/>
  <c r="Q138" i="9" s="1"/>
  <c r="R139" i="4"/>
  <c r="S139" i="4" s="1"/>
  <c r="Q139" i="9" s="1"/>
  <c r="R140" i="4"/>
  <c r="S140" i="4" s="1"/>
  <c r="Q140" i="9" s="1"/>
  <c r="R141" i="4"/>
  <c r="S141" i="4" s="1"/>
  <c r="Q141" i="9" s="1"/>
  <c r="R142" i="4"/>
  <c r="S142" i="4" s="1"/>
  <c r="Q142" i="9" s="1"/>
  <c r="R143" i="4"/>
  <c r="S143" i="4" s="1"/>
  <c r="Q143" i="9" s="1"/>
  <c r="R144" i="4"/>
  <c r="S144" i="4" s="1"/>
  <c r="Q144" i="9" s="1"/>
  <c r="R145" i="4"/>
  <c r="S145" i="4" s="1"/>
  <c r="Q145" i="9" s="1"/>
  <c r="R146" i="4"/>
  <c r="S146" i="4" s="1"/>
  <c r="Q146" i="9" s="1"/>
  <c r="R147" i="4"/>
  <c r="S147" i="4" s="1"/>
  <c r="Q147" i="9" s="1"/>
  <c r="R148" i="4"/>
  <c r="S148" i="4" s="1"/>
  <c r="Q148" i="9" s="1"/>
  <c r="R149" i="4"/>
  <c r="S149" i="4" s="1"/>
  <c r="Q149" i="9" s="1"/>
  <c r="R150" i="4"/>
  <c r="S150" i="4" s="1"/>
  <c r="Q150" i="9" s="1"/>
  <c r="R151" i="4"/>
  <c r="S151" i="4" s="1"/>
  <c r="Q151" i="9" s="1"/>
  <c r="R152" i="4"/>
  <c r="S152" i="4" s="1"/>
  <c r="Q152" i="9" s="1"/>
  <c r="R153" i="4"/>
  <c r="S153" i="4" s="1"/>
  <c r="Q153" i="9" s="1"/>
  <c r="R154" i="4"/>
  <c r="S154" i="4" s="1"/>
  <c r="Q154" i="9" s="1"/>
  <c r="R155" i="4"/>
  <c r="S155" i="4" s="1"/>
  <c r="Q155" i="9" s="1"/>
  <c r="R156" i="4"/>
  <c r="S156" i="4" s="1"/>
  <c r="Q156" i="9" s="1"/>
  <c r="R157" i="4"/>
  <c r="S157" i="4" s="1"/>
  <c r="Q157" i="9" s="1"/>
  <c r="R158" i="4"/>
  <c r="S158" i="4" s="1"/>
  <c r="Q158" i="9" s="1"/>
  <c r="R159" i="4"/>
  <c r="S159" i="4" s="1"/>
  <c r="Q159" i="9" s="1"/>
  <c r="R160" i="4"/>
  <c r="S160" i="4" s="1"/>
  <c r="Q160" i="9" s="1"/>
  <c r="R161" i="4"/>
  <c r="S161" i="4" s="1"/>
  <c r="Q161" i="9" s="1"/>
  <c r="R162" i="4"/>
  <c r="S162" i="4" s="1"/>
  <c r="Q162" i="9" s="1"/>
  <c r="R163" i="4"/>
  <c r="S163" i="4" s="1"/>
  <c r="Q163" i="9" s="1"/>
  <c r="R164" i="4"/>
  <c r="S164" i="4" s="1"/>
  <c r="Q164" i="9" s="1"/>
  <c r="R165" i="4"/>
  <c r="S165" i="4" s="1"/>
  <c r="Q165" i="9" s="1"/>
  <c r="R166" i="4"/>
  <c r="S166" i="4" s="1"/>
  <c r="Q166" i="9" s="1"/>
  <c r="R167" i="4"/>
  <c r="S167" i="4" s="1"/>
  <c r="Q167" i="9" s="1"/>
  <c r="R168" i="4"/>
  <c r="S168" i="4" s="1"/>
  <c r="Q168" i="9" s="1"/>
  <c r="R169" i="4"/>
  <c r="S169" i="4" s="1"/>
  <c r="Q169" i="9" s="1"/>
  <c r="R170" i="4"/>
  <c r="S170" i="4" s="1"/>
  <c r="Q170" i="9" s="1"/>
  <c r="R171" i="4"/>
  <c r="S171" i="4" s="1"/>
  <c r="Q171" i="9" s="1"/>
  <c r="R172" i="4"/>
  <c r="S172" i="4" s="1"/>
  <c r="Q172" i="9" s="1"/>
  <c r="R173" i="4"/>
  <c r="S173" i="4" s="1"/>
  <c r="Q173" i="9" s="1"/>
  <c r="R174" i="4"/>
  <c r="S174" i="4" s="1"/>
  <c r="Q174" i="9" s="1"/>
  <c r="R175" i="4"/>
  <c r="S175" i="4" s="1"/>
  <c r="Q175" i="9" s="1"/>
  <c r="R176" i="4"/>
  <c r="S176" i="4" s="1"/>
  <c r="Q176" i="9" s="1"/>
  <c r="R177" i="4"/>
  <c r="S177" i="4" s="1"/>
  <c r="Q177" i="9" s="1"/>
  <c r="R178" i="4"/>
  <c r="S178" i="4" s="1"/>
  <c r="Q178" i="9" s="1"/>
  <c r="R179" i="4"/>
  <c r="S179" i="4" s="1"/>
  <c r="Q179" i="9" s="1"/>
  <c r="R180" i="4"/>
  <c r="S180" i="4" s="1"/>
  <c r="Q180" i="9" s="1"/>
  <c r="R181" i="4"/>
  <c r="S181" i="4" s="1"/>
  <c r="Q181" i="9" s="1"/>
  <c r="R182" i="4"/>
  <c r="S182" i="4" s="1"/>
  <c r="Q182" i="9" s="1"/>
  <c r="R183" i="4"/>
  <c r="S183" i="4" s="1"/>
  <c r="Q183" i="9" s="1"/>
  <c r="R184" i="4"/>
  <c r="S184" i="4" s="1"/>
  <c r="Q184" i="9" s="1"/>
  <c r="R185" i="4"/>
  <c r="S185" i="4" s="1"/>
  <c r="Q185" i="9" s="1"/>
  <c r="R186" i="4"/>
  <c r="S186" i="4" s="1"/>
  <c r="Q186" i="9" s="1"/>
  <c r="R187" i="4"/>
  <c r="S187" i="4" s="1"/>
  <c r="Q187" i="9" s="1"/>
  <c r="R188" i="4"/>
  <c r="S188" i="4" s="1"/>
  <c r="Q188" i="9" s="1"/>
  <c r="R189" i="4"/>
  <c r="S189" i="4" s="1"/>
  <c r="Q189" i="9" s="1"/>
  <c r="R190" i="4"/>
  <c r="S190" i="4" s="1"/>
  <c r="Q190" i="9" s="1"/>
  <c r="R191" i="4"/>
  <c r="S191" i="4" s="1"/>
  <c r="Q191" i="9" s="1"/>
  <c r="R192" i="4"/>
  <c r="S192" i="4" s="1"/>
  <c r="Q192" i="9" s="1"/>
  <c r="R193" i="4"/>
  <c r="S193" i="4" s="1"/>
  <c r="Q193" i="9" s="1"/>
  <c r="R194" i="4"/>
  <c r="S194" i="4" s="1"/>
  <c r="Q194" i="9" s="1"/>
  <c r="R195" i="4"/>
  <c r="S195" i="4" s="1"/>
  <c r="Q195" i="9" s="1"/>
  <c r="R196" i="4"/>
  <c r="S196" i="4" s="1"/>
  <c r="Q196" i="9" s="1"/>
  <c r="R197" i="4"/>
  <c r="S197" i="4" s="1"/>
  <c r="Q197" i="9" s="1"/>
  <c r="R198" i="4"/>
  <c r="S198" i="4" s="1"/>
  <c r="Q198" i="9" s="1"/>
  <c r="R199" i="4"/>
  <c r="S199" i="4" s="1"/>
  <c r="Q199" i="9" s="1"/>
  <c r="R200" i="4"/>
  <c r="S200" i="4" s="1"/>
  <c r="Q200" i="9" s="1"/>
  <c r="R201" i="4"/>
  <c r="S201" i="4" s="1"/>
  <c r="Q201" i="9" s="1"/>
  <c r="R202" i="4"/>
  <c r="S202" i="4" s="1"/>
  <c r="Q202" i="9" s="1"/>
  <c r="R203" i="4"/>
  <c r="S203" i="4" s="1"/>
  <c r="Q203" i="9" s="1"/>
  <c r="R204" i="4"/>
  <c r="S204" i="4" s="1"/>
  <c r="Q204" i="9" s="1"/>
  <c r="R205" i="4"/>
  <c r="S205" i="4" s="1"/>
  <c r="Q205" i="9" s="1"/>
  <c r="R206" i="4"/>
  <c r="S206" i="4" s="1"/>
  <c r="Q206" i="9" s="1"/>
  <c r="R207" i="4"/>
  <c r="S207" i="4" s="1"/>
  <c r="Q207" i="9" s="1"/>
  <c r="R208" i="4"/>
  <c r="S208" i="4" s="1"/>
  <c r="Q208" i="9" s="1"/>
  <c r="R209" i="4"/>
  <c r="S209" i="4" s="1"/>
  <c r="Q209" i="9" s="1"/>
  <c r="R210" i="4"/>
  <c r="S210" i="4" s="1"/>
  <c r="Q210" i="9" s="1"/>
  <c r="R211" i="4"/>
  <c r="S211" i="4" s="1"/>
  <c r="Q211" i="9" s="1"/>
  <c r="R212" i="4"/>
  <c r="S212" i="4" s="1"/>
  <c r="Q212" i="9" s="1"/>
  <c r="R213" i="4"/>
  <c r="S213" i="4" s="1"/>
  <c r="Q213" i="9" s="1"/>
  <c r="R214" i="4"/>
  <c r="S214" i="4" s="1"/>
  <c r="Q214" i="9" s="1"/>
  <c r="R215" i="4"/>
  <c r="S215" i="4" s="1"/>
  <c r="Q215" i="9" s="1"/>
  <c r="R216" i="4"/>
  <c r="S216" i="4" s="1"/>
  <c r="Q216" i="9" s="1"/>
  <c r="R217" i="4"/>
  <c r="S217" i="4" s="1"/>
  <c r="Q217" i="9" s="1"/>
  <c r="R218" i="4"/>
  <c r="S218" i="4" s="1"/>
  <c r="Q218" i="9" s="1"/>
  <c r="R219" i="4"/>
  <c r="S219" i="4" s="1"/>
  <c r="Q219" i="9" s="1"/>
  <c r="R220" i="4"/>
  <c r="S220" i="4" s="1"/>
  <c r="Q220" i="9" s="1"/>
  <c r="R221" i="4"/>
  <c r="S221" i="4" s="1"/>
  <c r="Q221" i="9" s="1"/>
  <c r="R222" i="4"/>
  <c r="S222" i="4" s="1"/>
  <c r="Q222" i="9" s="1"/>
  <c r="R223" i="4"/>
  <c r="S223" i="4" s="1"/>
  <c r="Q223" i="9" s="1"/>
  <c r="R224" i="4"/>
  <c r="S224" i="4" s="1"/>
  <c r="Q224" i="9" s="1"/>
  <c r="R225" i="4"/>
  <c r="S225" i="4" s="1"/>
  <c r="Q225" i="9" s="1"/>
  <c r="R226" i="4"/>
  <c r="S226" i="4" s="1"/>
  <c r="Q226" i="9" s="1"/>
  <c r="R227" i="4"/>
  <c r="S227" i="4" s="1"/>
  <c r="Q227" i="9" s="1"/>
  <c r="R228" i="4"/>
  <c r="S228" i="4" s="1"/>
  <c r="Q228" i="9" s="1"/>
  <c r="R229" i="4"/>
  <c r="S229" i="4" s="1"/>
  <c r="Q229" i="9" s="1"/>
  <c r="R230" i="4"/>
  <c r="S230" i="4" s="1"/>
  <c r="Q230" i="9" s="1"/>
  <c r="R231" i="4"/>
  <c r="S231" i="4" s="1"/>
  <c r="Q231" i="9" s="1"/>
  <c r="R232" i="4"/>
  <c r="S232" i="4" s="1"/>
  <c r="Q232" i="9" s="1"/>
  <c r="R233" i="4"/>
  <c r="S233" i="4" s="1"/>
  <c r="Q233" i="9" s="1"/>
  <c r="R234" i="4"/>
  <c r="S234" i="4" s="1"/>
  <c r="Q234" i="9" s="1"/>
  <c r="R235" i="4"/>
  <c r="S235" i="4" s="1"/>
  <c r="Q235" i="9" s="1"/>
  <c r="R236" i="4"/>
  <c r="S236" i="4" s="1"/>
  <c r="Q236" i="9" s="1"/>
  <c r="R237" i="4"/>
  <c r="S237" i="4" s="1"/>
  <c r="Q237" i="9" s="1"/>
  <c r="R238" i="4"/>
  <c r="S238" i="4" s="1"/>
  <c r="Q238" i="9" s="1"/>
  <c r="R239" i="4"/>
  <c r="S239" i="4" s="1"/>
  <c r="Q239" i="9" s="1"/>
  <c r="R240" i="4"/>
  <c r="S240" i="4" s="1"/>
  <c r="Q240" i="9" s="1"/>
  <c r="R241" i="4"/>
  <c r="S241" i="4" s="1"/>
  <c r="Q241" i="9" s="1"/>
  <c r="R242" i="4"/>
  <c r="S242" i="4" s="1"/>
  <c r="Q242" i="9" s="1"/>
  <c r="R243" i="4"/>
  <c r="S243" i="4" s="1"/>
  <c r="Q243" i="9" s="1"/>
  <c r="R244" i="4"/>
  <c r="S244" i="4" s="1"/>
  <c r="Q244" i="9" s="1"/>
  <c r="R245" i="4"/>
  <c r="S245" i="4" s="1"/>
  <c r="Q245" i="9" s="1"/>
  <c r="R246" i="4"/>
  <c r="S246" i="4" s="1"/>
  <c r="Q246" i="9" s="1"/>
  <c r="R247" i="4"/>
  <c r="S247" i="4" s="1"/>
  <c r="Q247" i="9" s="1"/>
  <c r="R248" i="4"/>
  <c r="S248" i="4" s="1"/>
  <c r="Q248" i="9" s="1"/>
  <c r="R249" i="4"/>
  <c r="S249" i="4" s="1"/>
  <c r="Q249" i="9" s="1"/>
  <c r="R250" i="4"/>
  <c r="S250" i="4" s="1"/>
  <c r="Q250" i="9" s="1"/>
  <c r="R251" i="4"/>
  <c r="S251" i="4" s="1"/>
  <c r="Q251" i="9" s="1"/>
  <c r="R252" i="4"/>
  <c r="S252" i="4" s="1"/>
  <c r="Q252" i="9" s="1"/>
  <c r="R253" i="4"/>
  <c r="S253" i="4" s="1"/>
  <c r="Q253" i="9" s="1"/>
  <c r="R254" i="4"/>
  <c r="S254" i="4" s="1"/>
  <c r="Q254" i="9" s="1"/>
  <c r="R255" i="4"/>
  <c r="S255" i="4" s="1"/>
  <c r="Q255" i="9" s="1"/>
  <c r="R256" i="4"/>
  <c r="S256" i="4" s="1"/>
  <c r="Q256" i="9" s="1"/>
  <c r="R257" i="4"/>
  <c r="S257" i="4" s="1"/>
  <c r="Q257" i="9" s="1"/>
  <c r="R258" i="4"/>
  <c r="S258" i="4" s="1"/>
  <c r="Q258" i="9" s="1"/>
  <c r="R259" i="4"/>
  <c r="S259" i="4" s="1"/>
  <c r="Q259" i="9" s="1"/>
  <c r="R260" i="4"/>
  <c r="S260" i="4" s="1"/>
  <c r="Q260" i="9" s="1"/>
  <c r="R261" i="4"/>
  <c r="S261" i="4" s="1"/>
  <c r="Q261" i="9" s="1"/>
  <c r="R262" i="4"/>
  <c r="S262" i="4" s="1"/>
  <c r="Q262" i="9" s="1"/>
  <c r="R263" i="4"/>
  <c r="S263" i="4" s="1"/>
  <c r="Q263" i="9" s="1"/>
  <c r="R264" i="4"/>
  <c r="S264" i="4" s="1"/>
  <c r="Q264" i="9" s="1"/>
  <c r="R265" i="4"/>
  <c r="S265" i="4" s="1"/>
  <c r="Q265" i="9" s="1"/>
  <c r="R266" i="4"/>
  <c r="S266" i="4" s="1"/>
  <c r="Q266" i="9" s="1"/>
  <c r="R267" i="4"/>
  <c r="S267" i="4" s="1"/>
  <c r="Q267" i="9" s="1"/>
  <c r="R268" i="4"/>
  <c r="S268" i="4" s="1"/>
  <c r="Q268" i="9" s="1"/>
  <c r="R269" i="4"/>
  <c r="S269" i="4" s="1"/>
  <c r="Q269" i="9" s="1"/>
  <c r="R270" i="4"/>
  <c r="S270" i="4" s="1"/>
  <c r="Q270" i="9" s="1"/>
  <c r="R271" i="4"/>
  <c r="S271" i="4" s="1"/>
  <c r="Q271" i="9" s="1"/>
  <c r="R272" i="4"/>
  <c r="S272" i="4" s="1"/>
  <c r="Q272" i="9" s="1"/>
  <c r="R273" i="4"/>
  <c r="S273" i="4" s="1"/>
  <c r="Q273" i="9" s="1"/>
  <c r="R274" i="4"/>
  <c r="S274" i="4" s="1"/>
  <c r="Q274" i="9" s="1"/>
  <c r="R275" i="4"/>
  <c r="S275" i="4" s="1"/>
  <c r="Q275" i="9" s="1"/>
  <c r="R276" i="4"/>
  <c r="S276" i="4" s="1"/>
  <c r="Q276" i="9" s="1"/>
  <c r="R277" i="4"/>
  <c r="S277" i="4" s="1"/>
  <c r="Q277" i="9" s="1"/>
  <c r="R278" i="4"/>
  <c r="S278" i="4" s="1"/>
  <c r="Q278" i="9" s="1"/>
  <c r="R279" i="4"/>
  <c r="S279" i="4" s="1"/>
  <c r="Q279" i="9" s="1"/>
  <c r="R280" i="4"/>
  <c r="S280" i="4" s="1"/>
  <c r="Q280" i="9" s="1"/>
  <c r="R281" i="4"/>
  <c r="S281" i="4" s="1"/>
  <c r="Q281" i="9" s="1"/>
  <c r="R282" i="4"/>
  <c r="S282" i="4" s="1"/>
  <c r="Q282" i="9" s="1"/>
  <c r="R283" i="4"/>
  <c r="S283" i="4" s="1"/>
  <c r="Q283" i="9" s="1"/>
  <c r="R284" i="4"/>
  <c r="S284" i="4" s="1"/>
  <c r="Q284" i="9" s="1"/>
  <c r="R285" i="4"/>
  <c r="S285" i="4" s="1"/>
  <c r="Q285" i="9" s="1"/>
  <c r="R286" i="4"/>
  <c r="S286" i="4" s="1"/>
  <c r="Q286" i="9" s="1"/>
  <c r="R287" i="4"/>
  <c r="S287" i="4" s="1"/>
  <c r="Q287" i="9" s="1"/>
  <c r="R288" i="4"/>
  <c r="S288" i="4" s="1"/>
  <c r="Q288" i="9" s="1"/>
  <c r="R289" i="4"/>
  <c r="S289" i="4" s="1"/>
  <c r="Q289" i="9" s="1"/>
  <c r="R290" i="4"/>
  <c r="S290" i="4" s="1"/>
  <c r="Q290" i="9" s="1"/>
  <c r="R291" i="4"/>
  <c r="S291" i="4" s="1"/>
  <c r="Q291" i="9" s="1"/>
  <c r="R292" i="4"/>
  <c r="S292" i="4" s="1"/>
  <c r="Q292" i="9" s="1"/>
  <c r="R293" i="4"/>
  <c r="S293" i="4" s="1"/>
  <c r="Q293" i="9" s="1"/>
  <c r="R294" i="4"/>
  <c r="S294" i="4" s="1"/>
  <c r="Q294" i="9" s="1"/>
  <c r="R295" i="4"/>
  <c r="S295" i="4" s="1"/>
  <c r="Q295" i="9" s="1"/>
  <c r="R296" i="4"/>
  <c r="S296" i="4" s="1"/>
  <c r="Q296" i="9" s="1"/>
  <c r="R297" i="4"/>
  <c r="S297" i="4" s="1"/>
  <c r="Q297" i="9" s="1"/>
  <c r="R298" i="4"/>
  <c r="S298" i="4" s="1"/>
  <c r="Q298" i="9" s="1"/>
  <c r="R299" i="4"/>
  <c r="S299" i="4" s="1"/>
  <c r="Q299" i="9" s="1"/>
  <c r="R300" i="4"/>
  <c r="S300" i="4" s="1"/>
  <c r="Q300" i="9" s="1"/>
  <c r="R301" i="4"/>
  <c r="S301" i="4" s="1"/>
  <c r="Q301" i="9" s="1"/>
  <c r="R302" i="4"/>
  <c r="S302" i="4" s="1"/>
  <c r="Q302" i="9" s="1"/>
  <c r="R303" i="4"/>
  <c r="S303" i="4" s="1"/>
  <c r="Q303" i="9" s="1"/>
  <c r="R304" i="4"/>
  <c r="S304" i="4" s="1"/>
  <c r="Q304" i="9" s="1"/>
  <c r="R305" i="4"/>
  <c r="S305" i="4" s="1"/>
  <c r="Q305" i="9" s="1"/>
  <c r="R306" i="4"/>
  <c r="S306" i="4" s="1"/>
  <c r="Q306" i="9" s="1"/>
  <c r="R307" i="4"/>
  <c r="S307" i="4" s="1"/>
  <c r="Q307" i="9" s="1"/>
  <c r="R308" i="4"/>
  <c r="S308" i="4" s="1"/>
  <c r="Q308" i="9" s="1"/>
  <c r="R309" i="4"/>
  <c r="S309" i="4" s="1"/>
  <c r="Q309" i="9" s="1"/>
  <c r="R310" i="4"/>
  <c r="S310" i="4" s="1"/>
  <c r="Q310" i="9" s="1"/>
  <c r="R311" i="4"/>
  <c r="S311" i="4" s="1"/>
  <c r="Q311" i="9" s="1"/>
  <c r="R312" i="4"/>
  <c r="S312" i="4" s="1"/>
  <c r="Q312" i="9" s="1"/>
  <c r="R313" i="4"/>
  <c r="S313" i="4" s="1"/>
  <c r="Q313" i="9" s="1"/>
  <c r="R314" i="4"/>
  <c r="S314" i="4" s="1"/>
  <c r="Q314" i="9" s="1"/>
  <c r="R315" i="4"/>
  <c r="S315" i="4" s="1"/>
  <c r="Q315" i="9" s="1"/>
  <c r="R316" i="4"/>
  <c r="S316" i="4" s="1"/>
  <c r="Q316" i="9" s="1"/>
  <c r="R317" i="4"/>
  <c r="S317" i="4" s="1"/>
  <c r="Q317" i="9" s="1"/>
  <c r="R318" i="4"/>
  <c r="S318" i="4" s="1"/>
  <c r="Q318" i="9" s="1"/>
  <c r="R319" i="4"/>
  <c r="S319" i="4" s="1"/>
  <c r="Q319" i="9" s="1"/>
  <c r="R320" i="4"/>
  <c r="S320" i="4" s="1"/>
  <c r="Q320" i="9" s="1"/>
  <c r="R321" i="4"/>
  <c r="S321" i="4" s="1"/>
  <c r="Q321" i="9" s="1"/>
  <c r="R322" i="4"/>
  <c r="S322" i="4" s="1"/>
  <c r="Q322" i="9" s="1"/>
  <c r="R323" i="4"/>
  <c r="S323" i="4" s="1"/>
  <c r="Q323" i="9" s="1"/>
  <c r="R324" i="4"/>
  <c r="S324" i="4" s="1"/>
  <c r="Q324" i="9" s="1"/>
  <c r="R325" i="4"/>
  <c r="S325" i="4" s="1"/>
  <c r="Q325" i="9" s="1"/>
  <c r="R326" i="4"/>
  <c r="S326" i="4" s="1"/>
  <c r="Q326" i="9" s="1"/>
  <c r="R327" i="4"/>
  <c r="S327" i="4" s="1"/>
  <c r="Q327" i="9" s="1"/>
  <c r="R328" i="4"/>
  <c r="S328" i="4" s="1"/>
  <c r="Q328" i="9" s="1"/>
  <c r="R329" i="4"/>
  <c r="S329" i="4" s="1"/>
  <c r="Q329" i="9" s="1"/>
  <c r="R330" i="4"/>
  <c r="S330" i="4" s="1"/>
  <c r="Q330" i="9" s="1"/>
  <c r="R331" i="4"/>
  <c r="S331" i="4" s="1"/>
  <c r="Q331" i="9" s="1"/>
  <c r="R332" i="4"/>
  <c r="S332" i="4" s="1"/>
  <c r="Q332" i="9" s="1"/>
  <c r="R333" i="4"/>
  <c r="S333" i="4" s="1"/>
  <c r="Q333" i="9" s="1"/>
  <c r="R334" i="4"/>
  <c r="S334" i="4" s="1"/>
  <c r="Q334" i="9" s="1"/>
  <c r="R335" i="4"/>
  <c r="S335" i="4" s="1"/>
  <c r="Q335" i="9" s="1"/>
  <c r="R336" i="4"/>
  <c r="S336" i="4" s="1"/>
  <c r="Q336" i="9" s="1"/>
  <c r="R337" i="4"/>
  <c r="S337" i="4" s="1"/>
  <c r="Q337" i="9" s="1"/>
  <c r="R338" i="4"/>
  <c r="S338" i="4" s="1"/>
  <c r="Q338" i="9" s="1"/>
  <c r="R339" i="4"/>
  <c r="S339" i="4" s="1"/>
  <c r="Q339" i="9" s="1"/>
  <c r="R340" i="4"/>
  <c r="S340" i="4" s="1"/>
  <c r="Q340" i="9" s="1"/>
  <c r="R341" i="4"/>
  <c r="S341" i="4" s="1"/>
  <c r="Q341" i="9" s="1"/>
  <c r="R342" i="4"/>
  <c r="S342" i="4" s="1"/>
  <c r="Q342" i="9" s="1"/>
  <c r="R343" i="4"/>
  <c r="S343" i="4" s="1"/>
  <c r="Q343" i="9" s="1"/>
  <c r="R344" i="4"/>
  <c r="S344" i="4" s="1"/>
  <c r="Q344" i="9" s="1"/>
  <c r="R345" i="4"/>
  <c r="S345" i="4" s="1"/>
  <c r="Q345" i="9" s="1"/>
  <c r="R346" i="4"/>
  <c r="S346" i="4" s="1"/>
  <c r="Q346" i="9" s="1"/>
  <c r="R347" i="4"/>
  <c r="S347" i="4" s="1"/>
  <c r="Q347" i="9" s="1"/>
  <c r="R348" i="4"/>
  <c r="S348" i="4" s="1"/>
  <c r="Q348" i="9" s="1"/>
  <c r="R349" i="4"/>
  <c r="S349" i="4" s="1"/>
  <c r="Q349" i="9" s="1"/>
  <c r="R350" i="4"/>
  <c r="S350" i="4" s="1"/>
  <c r="Q350" i="9" s="1"/>
  <c r="R351" i="4"/>
  <c r="S351" i="4" s="1"/>
  <c r="Q351" i="9" s="1"/>
  <c r="R352" i="4"/>
  <c r="S352" i="4" s="1"/>
  <c r="Q352" i="9" s="1"/>
  <c r="R353" i="4"/>
  <c r="S353" i="4" s="1"/>
  <c r="Q353" i="9" s="1"/>
  <c r="R354" i="4"/>
  <c r="S354" i="4" s="1"/>
  <c r="Q354" i="9" s="1"/>
  <c r="R355" i="4"/>
  <c r="S355" i="4" s="1"/>
  <c r="Q355" i="9" s="1"/>
  <c r="R356" i="4"/>
  <c r="S356" i="4" s="1"/>
  <c r="Q356" i="9" s="1"/>
  <c r="R357" i="4"/>
  <c r="S357" i="4" s="1"/>
  <c r="Q357" i="9" s="1"/>
  <c r="R358" i="4"/>
  <c r="S358" i="4" s="1"/>
  <c r="Q358" i="9" s="1"/>
  <c r="R359" i="4"/>
  <c r="S359" i="4" s="1"/>
  <c r="Q359" i="9" s="1"/>
  <c r="R360" i="4"/>
  <c r="S360" i="4" s="1"/>
  <c r="Q360" i="9" s="1"/>
  <c r="R361" i="4"/>
  <c r="S361" i="4" s="1"/>
  <c r="Q361" i="9" s="1"/>
  <c r="R362" i="4"/>
  <c r="S362" i="4" s="1"/>
  <c r="Q362" i="9" s="1"/>
  <c r="R363" i="4"/>
  <c r="S363" i="4" s="1"/>
  <c r="Q363" i="9" s="1"/>
  <c r="R364" i="4"/>
  <c r="S364" i="4" s="1"/>
  <c r="Q364" i="9" s="1"/>
  <c r="R365" i="4"/>
  <c r="S365" i="4" s="1"/>
  <c r="Q365" i="9" s="1"/>
  <c r="R366" i="4"/>
  <c r="S366" i="4" s="1"/>
  <c r="Q366" i="9" s="1"/>
  <c r="R367" i="4"/>
  <c r="S367" i="4" s="1"/>
  <c r="Q367" i="9" s="1"/>
  <c r="R368" i="4"/>
  <c r="S368" i="4" s="1"/>
  <c r="Q368" i="9" s="1"/>
  <c r="R369" i="4"/>
  <c r="S369" i="4" s="1"/>
  <c r="Q369" i="9" s="1"/>
  <c r="R370" i="4"/>
  <c r="S370" i="4" s="1"/>
  <c r="Q370" i="9" s="1"/>
  <c r="R371" i="4"/>
  <c r="S371" i="4" s="1"/>
  <c r="Q371" i="9" s="1"/>
  <c r="R372" i="4"/>
  <c r="S372" i="4" s="1"/>
  <c r="Q372" i="9" s="1"/>
  <c r="R373" i="4"/>
  <c r="S373" i="4" s="1"/>
  <c r="Q373" i="9" s="1"/>
  <c r="R374" i="4"/>
  <c r="S374" i="4" s="1"/>
  <c r="Q374" i="9" s="1"/>
  <c r="R375" i="4"/>
  <c r="S375" i="4" s="1"/>
  <c r="Q375" i="9" s="1"/>
  <c r="R376" i="4"/>
  <c r="S376" i="4" s="1"/>
  <c r="Q376" i="9" s="1"/>
  <c r="R377" i="4"/>
  <c r="S377" i="4" s="1"/>
  <c r="Q377" i="9" s="1"/>
  <c r="R378" i="4"/>
  <c r="S378" i="4" s="1"/>
  <c r="Q378" i="9" s="1"/>
  <c r="R379" i="4"/>
  <c r="S379" i="4" s="1"/>
  <c r="Q379" i="9" s="1"/>
  <c r="R380" i="4"/>
  <c r="S380" i="4" s="1"/>
  <c r="Q380" i="9" s="1"/>
  <c r="R381" i="4"/>
  <c r="S381" i="4" s="1"/>
  <c r="Q381" i="9" s="1"/>
  <c r="R382" i="4"/>
  <c r="S382" i="4" s="1"/>
  <c r="Q382" i="9" s="1"/>
  <c r="R383" i="4"/>
  <c r="S383" i="4" s="1"/>
  <c r="Q383" i="9" s="1"/>
  <c r="R384" i="4"/>
  <c r="S384" i="4" s="1"/>
  <c r="Q384" i="9" s="1"/>
  <c r="R385" i="4"/>
  <c r="S385" i="4" s="1"/>
  <c r="Q385" i="9" s="1"/>
  <c r="R386" i="4"/>
  <c r="S386" i="4" s="1"/>
  <c r="Q386" i="9" s="1"/>
  <c r="R387" i="4"/>
  <c r="S387" i="4" s="1"/>
  <c r="Q387" i="9" s="1"/>
  <c r="R388" i="4"/>
  <c r="S388" i="4" s="1"/>
  <c r="Q388" i="9" s="1"/>
  <c r="R389" i="4"/>
  <c r="S389" i="4" s="1"/>
  <c r="Q389" i="9" s="1"/>
  <c r="R390" i="4"/>
  <c r="S390" i="4" s="1"/>
  <c r="Q390" i="9" s="1"/>
  <c r="R391" i="4"/>
  <c r="S391" i="4" s="1"/>
  <c r="Q391" i="9" s="1"/>
  <c r="R392" i="4"/>
  <c r="S392" i="4" s="1"/>
  <c r="Q392" i="9" s="1"/>
  <c r="R393" i="4"/>
  <c r="S393" i="4" s="1"/>
  <c r="Q393" i="9" s="1"/>
  <c r="R394" i="4"/>
  <c r="S394" i="4" s="1"/>
  <c r="Q394" i="9" s="1"/>
  <c r="R395" i="4"/>
  <c r="S395" i="4" s="1"/>
  <c r="Q395" i="9" s="1"/>
  <c r="R396" i="4"/>
  <c r="S396" i="4" s="1"/>
  <c r="Q396" i="9" s="1"/>
  <c r="R397" i="4"/>
  <c r="S397" i="4" s="1"/>
  <c r="Q397" i="9" s="1"/>
  <c r="R398" i="4"/>
  <c r="S398" i="4" s="1"/>
  <c r="Q398" i="9" s="1"/>
  <c r="R399" i="4"/>
  <c r="S399" i="4" s="1"/>
  <c r="Q399" i="9" s="1"/>
  <c r="R400" i="4"/>
  <c r="S400" i="4" s="1"/>
  <c r="Q400" i="9" s="1"/>
  <c r="R401" i="4"/>
  <c r="S401" i="4" s="1"/>
  <c r="Q401" i="9" s="1"/>
  <c r="R402" i="4"/>
  <c r="S402" i="4" s="1"/>
  <c r="Q402" i="9" s="1"/>
  <c r="R403" i="4"/>
  <c r="S403" i="4" s="1"/>
  <c r="Q403" i="9" s="1"/>
  <c r="R404" i="4"/>
  <c r="S404" i="4" s="1"/>
  <c r="Q404" i="9" s="1"/>
  <c r="R405" i="4"/>
  <c r="S405" i="4" s="1"/>
  <c r="Q405" i="9" s="1"/>
  <c r="R406" i="4"/>
  <c r="S406" i="4" s="1"/>
  <c r="Q406" i="9" s="1"/>
  <c r="R407" i="4"/>
  <c r="S407" i="4" s="1"/>
  <c r="Q407" i="9" s="1"/>
  <c r="R408" i="4"/>
  <c r="S408" i="4" s="1"/>
  <c r="Q408" i="9" s="1"/>
  <c r="R409" i="4"/>
  <c r="S409" i="4" s="1"/>
  <c r="Q409" i="9" s="1"/>
  <c r="R410" i="4"/>
  <c r="S410" i="4" s="1"/>
  <c r="Q410" i="9" s="1"/>
  <c r="R411" i="4"/>
  <c r="S411" i="4" s="1"/>
  <c r="Q411" i="9" s="1"/>
  <c r="R412" i="4"/>
  <c r="S412" i="4" s="1"/>
  <c r="Q412" i="9" s="1"/>
  <c r="R413" i="4"/>
  <c r="S413" i="4" s="1"/>
  <c r="Q413" i="9" s="1"/>
  <c r="R414" i="4"/>
  <c r="S414" i="4" s="1"/>
  <c r="Q414" i="9" s="1"/>
  <c r="R415" i="4"/>
  <c r="S415" i="4" s="1"/>
  <c r="Q415" i="9" s="1"/>
  <c r="R416" i="4"/>
  <c r="S416" i="4" s="1"/>
  <c r="Q416" i="9" s="1"/>
  <c r="R417" i="4"/>
  <c r="S417" i="4" s="1"/>
  <c r="Q417" i="9" s="1"/>
  <c r="R418" i="4"/>
  <c r="S418" i="4" s="1"/>
  <c r="Q418" i="9" s="1"/>
  <c r="R419" i="4"/>
  <c r="S419" i="4" s="1"/>
  <c r="Q419" i="9" s="1"/>
  <c r="R420" i="4"/>
  <c r="S420" i="4" s="1"/>
  <c r="Q420" i="9" s="1"/>
  <c r="R421" i="4"/>
  <c r="S421" i="4" s="1"/>
  <c r="Q421" i="9" s="1"/>
  <c r="R422" i="4"/>
  <c r="S422" i="4" s="1"/>
  <c r="Q422" i="9" s="1"/>
  <c r="R423" i="4"/>
  <c r="S423" i="4" s="1"/>
  <c r="Q423" i="9" s="1"/>
  <c r="R424" i="4"/>
  <c r="S424" i="4" s="1"/>
  <c r="Q424" i="9" s="1"/>
  <c r="R425" i="4"/>
  <c r="S425" i="4" s="1"/>
  <c r="Q425" i="9" s="1"/>
  <c r="R426" i="4"/>
  <c r="S426" i="4" s="1"/>
  <c r="Q426" i="9" s="1"/>
  <c r="R427" i="4"/>
  <c r="S427" i="4" s="1"/>
  <c r="Q427" i="9" s="1"/>
  <c r="R428" i="4"/>
  <c r="S428" i="4" s="1"/>
  <c r="Q428" i="9" s="1"/>
  <c r="R429" i="4"/>
  <c r="S429" i="4" s="1"/>
  <c r="Q429" i="9" s="1"/>
  <c r="R430" i="4"/>
  <c r="S430" i="4" s="1"/>
  <c r="Q430" i="9" s="1"/>
  <c r="R431" i="4"/>
  <c r="S431" i="4" s="1"/>
  <c r="Q431" i="9" s="1"/>
  <c r="R432" i="4"/>
  <c r="S432" i="4" s="1"/>
  <c r="Q432" i="9" s="1"/>
  <c r="R433" i="4"/>
  <c r="S433" i="4" s="1"/>
  <c r="Q433" i="9" s="1"/>
  <c r="R434" i="4"/>
  <c r="S434" i="4" s="1"/>
  <c r="Q434" i="9" s="1"/>
  <c r="R435" i="4"/>
  <c r="S435" i="4" s="1"/>
  <c r="Q435" i="9" s="1"/>
  <c r="R436" i="4"/>
  <c r="S436" i="4" s="1"/>
  <c r="Q436" i="9" s="1"/>
  <c r="R437" i="4"/>
  <c r="S437" i="4" s="1"/>
  <c r="Q437" i="9" s="1"/>
  <c r="R438" i="4"/>
  <c r="S438" i="4" s="1"/>
  <c r="Q438" i="9" s="1"/>
  <c r="R439" i="4"/>
  <c r="S439" i="4" s="1"/>
  <c r="Q439" i="9" s="1"/>
  <c r="R440" i="4"/>
  <c r="S440" i="4" s="1"/>
  <c r="Q440" i="9" s="1"/>
  <c r="R441" i="4"/>
  <c r="S441" i="4" s="1"/>
  <c r="Q441" i="9" s="1"/>
  <c r="R442" i="4"/>
  <c r="S442" i="4" s="1"/>
  <c r="Q442" i="9" s="1"/>
  <c r="R443" i="4"/>
  <c r="S443" i="4" s="1"/>
  <c r="Q443" i="9" s="1"/>
  <c r="R444" i="4"/>
  <c r="S444" i="4" s="1"/>
  <c r="Q444" i="9" s="1"/>
  <c r="R445" i="4"/>
  <c r="S445" i="4" s="1"/>
  <c r="Q445" i="9" s="1"/>
  <c r="R446" i="4"/>
  <c r="S446" i="4" s="1"/>
  <c r="Q446" i="9" s="1"/>
  <c r="R447" i="4"/>
  <c r="S447" i="4" s="1"/>
  <c r="Q447" i="9" s="1"/>
  <c r="R448" i="4"/>
  <c r="S448" i="4" s="1"/>
  <c r="Q448" i="9" s="1"/>
  <c r="R449" i="4"/>
  <c r="S449" i="4" s="1"/>
  <c r="Q449" i="9" s="1"/>
  <c r="R450" i="4"/>
  <c r="S450" i="4" s="1"/>
  <c r="Q450" i="9" s="1"/>
  <c r="R451" i="4"/>
  <c r="S451" i="4" s="1"/>
  <c r="Q451" i="9" s="1"/>
  <c r="R452" i="4"/>
  <c r="S452" i="4" s="1"/>
  <c r="Q452" i="9" s="1"/>
  <c r="R453" i="4"/>
  <c r="S453" i="4" s="1"/>
  <c r="Q453" i="9" s="1"/>
  <c r="R454" i="4"/>
  <c r="S454" i="4" s="1"/>
  <c r="Q454" i="9" s="1"/>
  <c r="R455" i="4"/>
  <c r="S455" i="4" s="1"/>
  <c r="Q455" i="9" s="1"/>
  <c r="R456" i="4"/>
  <c r="S456" i="4" s="1"/>
  <c r="Q456" i="9" s="1"/>
  <c r="R457" i="4"/>
  <c r="S457" i="4" s="1"/>
  <c r="Q457" i="9" s="1"/>
  <c r="R458" i="4"/>
  <c r="S458" i="4" s="1"/>
  <c r="Q458" i="9" s="1"/>
  <c r="R459" i="4"/>
  <c r="S459" i="4" s="1"/>
  <c r="Q459" i="9" s="1"/>
  <c r="R460" i="4"/>
  <c r="S460" i="4" s="1"/>
  <c r="Q460" i="9" s="1"/>
  <c r="R461" i="4"/>
  <c r="S461" i="4" s="1"/>
  <c r="Q461" i="9" s="1"/>
  <c r="R462" i="4"/>
  <c r="S462" i="4" s="1"/>
  <c r="Q462" i="9" s="1"/>
  <c r="R463" i="4"/>
  <c r="S463" i="4" s="1"/>
  <c r="Q463" i="9" s="1"/>
  <c r="R464" i="4"/>
  <c r="S464" i="4" s="1"/>
  <c r="Q464" i="9" s="1"/>
  <c r="R465" i="4"/>
  <c r="S465" i="4" s="1"/>
  <c r="Q465" i="9" s="1"/>
  <c r="R466" i="4"/>
  <c r="S466" i="4" s="1"/>
  <c r="Q466" i="9" s="1"/>
  <c r="R467" i="4"/>
  <c r="S467" i="4" s="1"/>
  <c r="Q467" i="9" s="1"/>
  <c r="R468" i="4"/>
  <c r="S468" i="4" s="1"/>
  <c r="Q468" i="9" s="1"/>
  <c r="R469" i="4"/>
  <c r="S469" i="4" s="1"/>
  <c r="Q469" i="9" s="1"/>
  <c r="R470" i="4"/>
  <c r="S470" i="4" s="1"/>
  <c r="Q470" i="9" s="1"/>
  <c r="R471" i="4"/>
  <c r="S471" i="4" s="1"/>
  <c r="Q471" i="9" s="1"/>
  <c r="R472" i="4"/>
  <c r="S472" i="4" s="1"/>
  <c r="Q472" i="9" s="1"/>
  <c r="R473" i="4"/>
  <c r="S473" i="4" s="1"/>
  <c r="Q473" i="9" s="1"/>
  <c r="R474" i="4"/>
  <c r="S474" i="4" s="1"/>
  <c r="Q474" i="9" s="1"/>
  <c r="R475" i="4"/>
  <c r="S475" i="4" s="1"/>
  <c r="Q475" i="9" s="1"/>
  <c r="R476" i="4"/>
  <c r="S476" i="4" s="1"/>
  <c r="Q476" i="9" s="1"/>
  <c r="R477" i="4"/>
  <c r="S477" i="4" s="1"/>
  <c r="Q477" i="9" s="1"/>
  <c r="R478" i="4"/>
  <c r="S478" i="4" s="1"/>
  <c r="Q478" i="9" s="1"/>
  <c r="R479" i="4"/>
  <c r="S479" i="4" s="1"/>
  <c r="Q479" i="9" s="1"/>
  <c r="R480" i="4"/>
  <c r="S480" i="4" s="1"/>
  <c r="Q480" i="9" s="1"/>
  <c r="R481" i="4"/>
  <c r="S481" i="4" s="1"/>
  <c r="Q481" i="9" s="1"/>
  <c r="R482" i="4"/>
  <c r="S482" i="4" s="1"/>
  <c r="Q482" i="9" s="1"/>
  <c r="R483" i="4"/>
  <c r="S483" i="4" s="1"/>
  <c r="Q483" i="9" s="1"/>
  <c r="R484" i="4"/>
  <c r="S484" i="4" s="1"/>
  <c r="Q484" i="9" s="1"/>
  <c r="R485" i="4"/>
  <c r="S485" i="4" s="1"/>
  <c r="Q485" i="9" s="1"/>
  <c r="R486" i="4"/>
  <c r="S486" i="4" s="1"/>
  <c r="Q486" i="9" s="1"/>
  <c r="R487" i="4"/>
  <c r="S487" i="4" s="1"/>
  <c r="Q487" i="9" s="1"/>
  <c r="R488" i="4"/>
  <c r="S488" i="4" s="1"/>
  <c r="Q488" i="9" s="1"/>
  <c r="R489" i="4"/>
  <c r="S489" i="4" s="1"/>
  <c r="Q489" i="9" s="1"/>
  <c r="R490" i="4"/>
  <c r="S490" i="4" s="1"/>
  <c r="Q490" i="9" s="1"/>
  <c r="R491" i="4"/>
  <c r="S491" i="4" s="1"/>
  <c r="Q491" i="9" s="1"/>
  <c r="R492" i="4"/>
  <c r="S492" i="4" s="1"/>
  <c r="Q492" i="9" s="1"/>
  <c r="R493" i="4"/>
  <c r="S493" i="4" s="1"/>
  <c r="Q493" i="9" s="1"/>
  <c r="R494" i="4"/>
  <c r="S494" i="4" s="1"/>
  <c r="Q494" i="9" s="1"/>
  <c r="R495" i="4"/>
  <c r="S495" i="4" s="1"/>
  <c r="Q495" i="9" s="1"/>
  <c r="R496" i="4"/>
  <c r="S496" i="4" s="1"/>
  <c r="Q496" i="9" s="1"/>
  <c r="R497" i="4"/>
  <c r="S497" i="4" s="1"/>
  <c r="Q497" i="9" s="1"/>
  <c r="R498" i="4"/>
  <c r="S498" i="4" s="1"/>
  <c r="Q498" i="9" s="1"/>
  <c r="R499" i="4"/>
  <c r="S499" i="4" s="1"/>
  <c r="Q499" i="9" s="1"/>
  <c r="R500" i="4"/>
  <c r="S500" i="4" s="1"/>
  <c r="Q500" i="9" s="1"/>
  <c r="R501" i="4"/>
  <c r="S501" i="4" s="1"/>
  <c r="Q501" i="9" s="1"/>
  <c r="R502" i="4"/>
  <c r="S502" i="4" s="1"/>
  <c r="Q502" i="9" s="1"/>
  <c r="R503" i="4"/>
  <c r="S503" i="4" s="1"/>
  <c r="Q503" i="9" s="1"/>
  <c r="R504" i="4"/>
  <c r="S504" i="4" s="1"/>
  <c r="Q504" i="9" s="1"/>
  <c r="R505" i="4"/>
  <c r="S505" i="4" s="1"/>
  <c r="Q505" i="9" s="1"/>
  <c r="R506" i="4"/>
  <c r="S506" i="4" s="1"/>
  <c r="Q506" i="9" s="1"/>
  <c r="R507" i="4"/>
  <c r="S507" i="4" s="1"/>
  <c r="Q507" i="9" s="1"/>
  <c r="R508" i="4"/>
  <c r="S508" i="4" s="1"/>
  <c r="Q508" i="9" s="1"/>
  <c r="R509" i="4"/>
  <c r="S509" i="4" s="1"/>
  <c r="Q509" i="9" s="1"/>
  <c r="R510" i="4"/>
  <c r="S510" i="4" s="1"/>
  <c r="Q510" i="9" s="1"/>
  <c r="R511" i="4"/>
  <c r="S511" i="4" s="1"/>
  <c r="Q511" i="9" s="1"/>
  <c r="R512" i="4"/>
  <c r="S512" i="4" s="1"/>
  <c r="Q512" i="9" s="1"/>
  <c r="R513" i="4"/>
  <c r="S513" i="4" s="1"/>
  <c r="Q513" i="9" s="1"/>
  <c r="R514" i="4"/>
  <c r="S514" i="4" s="1"/>
  <c r="Q514" i="9" s="1"/>
  <c r="R515" i="4"/>
  <c r="S515" i="4" s="1"/>
  <c r="Q515" i="9" s="1"/>
  <c r="R516" i="4"/>
  <c r="S516" i="4" s="1"/>
  <c r="Q516" i="9" s="1"/>
  <c r="R517" i="4"/>
  <c r="S517" i="4" s="1"/>
  <c r="Q517" i="9" s="1"/>
  <c r="R518" i="4"/>
  <c r="S518" i="4" s="1"/>
  <c r="Q518" i="9" s="1"/>
  <c r="R519" i="4"/>
  <c r="S519" i="4" s="1"/>
  <c r="Q519" i="9" s="1"/>
  <c r="R520" i="4"/>
  <c r="S520" i="4" s="1"/>
  <c r="Q520" i="9" s="1"/>
  <c r="R521" i="4"/>
  <c r="S521" i="4" s="1"/>
  <c r="Q521" i="9" s="1"/>
  <c r="R522" i="4"/>
  <c r="S522" i="4" s="1"/>
  <c r="Q522" i="9" s="1"/>
  <c r="R523" i="4"/>
  <c r="S523" i="4" s="1"/>
  <c r="Q523" i="9" s="1"/>
  <c r="R524" i="4"/>
  <c r="S524" i="4" s="1"/>
  <c r="Q524" i="9" s="1"/>
  <c r="R525" i="4"/>
  <c r="S525" i="4" s="1"/>
  <c r="Q525" i="9" s="1"/>
  <c r="R526" i="4"/>
  <c r="S526" i="4" s="1"/>
  <c r="Q526" i="9" s="1"/>
  <c r="R527" i="4"/>
  <c r="S527" i="4" s="1"/>
  <c r="Q527" i="9" s="1"/>
  <c r="R528" i="4"/>
  <c r="S528" i="4" s="1"/>
  <c r="Q528" i="9" s="1"/>
  <c r="R529" i="4"/>
  <c r="S529" i="4" s="1"/>
  <c r="Q529" i="9" s="1"/>
  <c r="R530" i="4"/>
  <c r="S530" i="4" s="1"/>
  <c r="Q530" i="9" s="1"/>
  <c r="R531" i="4"/>
  <c r="S531" i="4" s="1"/>
  <c r="Q531" i="9" s="1"/>
  <c r="R532" i="4"/>
  <c r="S532" i="4" s="1"/>
  <c r="Q532" i="9" s="1"/>
  <c r="R533" i="4"/>
  <c r="S533" i="4" s="1"/>
  <c r="Q533" i="9" s="1"/>
  <c r="R534" i="4"/>
  <c r="S534" i="4" s="1"/>
  <c r="Q534" i="9" s="1"/>
  <c r="R535" i="4"/>
  <c r="S535" i="4" s="1"/>
  <c r="Q535" i="9" s="1"/>
  <c r="R536" i="4"/>
  <c r="S536" i="4" s="1"/>
  <c r="Q536" i="9" s="1"/>
  <c r="R537" i="4"/>
  <c r="S537" i="4" s="1"/>
  <c r="Q537" i="9" s="1"/>
  <c r="R538" i="4"/>
  <c r="S538" i="4" s="1"/>
  <c r="Q538" i="9" s="1"/>
  <c r="R539" i="4"/>
  <c r="S539" i="4" s="1"/>
  <c r="Q539" i="9" s="1"/>
  <c r="R540" i="4"/>
  <c r="S540" i="4" s="1"/>
  <c r="Q540" i="9" s="1"/>
  <c r="R541" i="4"/>
  <c r="S541" i="4" s="1"/>
  <c r="Q541" i="9" s="1"/>
  <c r="R542" i="4"/>
  <c r="S542" i="4" s="1"/>
  <c r="Q542" i="9" s="1"/>
  <c r="R543" i="4"/>
  <c r="S543" i="4" s="1"/>
  <c r="Q543" i="9" s="1"/>
  <c r="R544" i="4"/>
  <c r="S544" i="4" s="1"/>
  <c r="Q544" i="9" s="1"/>
  <c r="R545" i="4"/>
  <c r="S545" i="4" s="1"/>
  <c r="Q545" i="9" s="1"/>
  <c r="R546" i="4"/>
  <c r="S546" i="4" s="1"/>
  <c r="Q546" i="9" s="1"/>
  <c r="R547" i="4"/>
  <c r="S547" i="4" s="1"/>
  <c r="Q547" i="9" s="1"/>
  <c r="R548" i="4"/>
  <c r="S548" i="4" s="1"/>
  <c r="Q548" i="9" s="1"/>
  <c r="R549" i="4"/>
  <c r="S549" i="4" s="1"/>
  <c r="Q549" i="9" s="1"/>
  <c r="R550" i="4"/>
  <c r="S550" i="4" s="1"/>
  <c r="Q550" i="9" s="1"/>
  <c r="R551" i="4"/>
  <c r="S551" i="4" s="1"/>
  <c r="Q551" i="9" s="1"/>
  <c r="R552" i="4"/>
  <c r="S552" i="4" s="1"/>
  <c r="Q552" i="9" s="1"/>
  <c r="R553" i="4"/>
  <c r="S553" i="4" s="1"/>
  <c r="Q553" i="9" s="1"/>
  <c r="R554" i="4"/>
  <c r="S554" i="4" s="1"/>
  <c r="Q554" i="9" s="1"/>
  <c r="R555" i="4"/>
  <c r="S555" i="4" s="1"/>
  <c r="Q555" i="9" s="1"/>
  <c r="R556" i="4"/>
  <c r="S556" i="4" s="1"/>
  <c r="Q556" i="9" s="1"/>
  <c r="R557" i="4"/>
  <c r="S557" i="4" s="1"/>
  <c r="Q557" i="9" s="1"/>
  <c r="R558" i="4"/>
  <c r="S558" i="4" s="1"/>
  <c r="Q558" i="9" s="1"/>
  <c r="R559" i="4"/>
  <c r="S559" i="4" s="1"/>
  <c r="Q559" i="9" s="1"/>
  <c r="R560" i="4"/>
  <c r="S560" i="4" s="1"/>
  <c r="Q560" i="9" s="1"/>
  <c r="R561" i="4"/>
  <c r="S561" i="4" s="1"/>
  <c r="Q561" i="9" s="1"/>
  <c r="R562" i="4"/>
  <c r="S562" i="4" s="1"/>
  <c r="Q562" i="9" s="1"/>
  <c r="R563" i="4"/>
  <c r="S563" i="4" s="1"/>
  <c r="Q563" i="9" s="1"/>
  <c r="R564" i="4"/>
  <c r="S564" i="4" s="1"/>
  <c r="Q564" i="9" s="1"/>
  <c r="R565" i="4"/>
  <c r="S565" i="4" s="1"/>
  <c r="Q565" i="9" s="1"/>
  <c r="R566" i="4"/>
  <c r="S566" i="4" s="1"/>
  <c r="Q566" i="9" s="1"/>
  <c r="R567" i="4"/>
  <c r="S567" i="4" s="1"/>
  <c r="Q567" i="9" s="1"/>
  <c r="R568" i="4"/>
  <c r="S568" i="4" s="1"/>
  <c r="Q568" i="9" s="1"/>
  <c r="R569" i="4"/>
  <c r="S569" i="4" s="1"/>
  <c r="Q569" i="9" s="1"/>
  <c r="R570" i="4"/>
  <c r="S570" i="4" s="1"/>
  <c r="Q570" i="9" s="1"/>
  <c r="R571" i="4"/>
  <c r="S571" i="4" s="1"/>
  <c r="Q571" i="9" s="1"/>
  <c r="R572" i="4"/>
  <c r="S572" i="4" s="1"/>
  <c r="Q572" i="9" s="1"/>
  <c r="R573" i="4"/>
  <c r="S573" i="4" s="1"/>
  <c r="Q573" i="9" s="1"/>
  <c r="R574" i="4"/>
  <c r="S574" i="4" s="1"/>
  <c r="Q574" i="9" s="1"/>
  <c r="R575" i="4"/>
  <c r="S575" i="4" s="1"/>
  <c r="Q575" i="9" s="1"/>
  <c r="R576" i="4"/>
  <c r="S576" i="4" s="1"/>
  <c r="Q576" i="9" s="1"/>
  <c r="R577" i="4"/>
  <c r="S577" i="4" s="1"/>
  <c r="Q577" i="9" s="1"/>
  <c r="R578" i="4"/>
  <c r="S578" i="4" s="1"/>
  <c r="Q578" i="9" s="1"/>
  <c r="R579" i="4"/>
  <c r="S579" i="4" s="1"/>
  <c r="Q579" i="9" s="1"/>
  <c r="R580" i="4"/>
  <c r="S580" i="4" s="1"/>
  <c r="Q580" i="9" s="1"/>
  <c r="R581" i="4"/>
  <c r="S581" i="4" s="1"/>
  <c r="Q581" i="9" s="1"/>
  <c r="R582" i="4"/>
  <c r="S582" i="4" s="1"/>
  <c r="Q582" i="9" s="1"/>
  <c r="R583" i="4"/>
  <c r="S583" i="4" s="1"/>
  <c r="Q583" i="9" s="1"/>
  <c r="R584" i="4"/>
  <c r="S584" i="4" s="1"/>
  <c r="Q584" i="9" s="1"/>
  <c r="R585" i="4"/>
  <c r="S585" i="4" s="1"/>
  <c r="Q585" i="9" s="1"/>
  <c r="R586" i="4"/>
  <c r="S586" i="4" s="1"/>
  <c r="Q586" i="9" s="1"/>
  <c r="R587" i="4"/>
  <c r="S587" i="4" s="1"/>
  <c r="Q587" i="9" s="1"/>
  <c r="R588" i="4"/>
  <c r="S588" i="4" s="1"/>
  <c r="Q588" i="9" s="1"/>
  <c r="R589" i="4"/>
  <c r="S589" i="4" s="1"/>
  <c r="Q589" i="9" s="1"/>
  <c r="R590" i="4"/>
  <c r="S590" i="4" s="1"/>
  <c r="Q590" i="9" s="1"/>
  <c r="R591" i="4"/>
  <c r="S591" i="4" s="1"/>
  <c r="Q591" i="9" s="1"/>
  <c r="R592" i="4"/>
  <c r="S592" i="4" s="1"/>
  <c r="Q592" i="9" s="1"/>
  <c r="R593" i="4"/>
  <c r="S593" i="4" s="1"/>
  <c r="Q593" i="9" s="1"/>
  <c r="R594" i="4"/>
  <c r="S594" i="4" s="1"/>
  <c r="Q594" i="9" s="1"/>
  <c r="R595" i="4"/>
  <c r="S595" i="4" s="1"/>
  <c r="Q595" i="9" s="1"/>
  <c r="R596" i="4"/>
  <c r="S596" i="4" s="1"/>
  <c r="Q596" i="9" s="1"/>
  <c r="R597" i="4"/>
  <c r="S597" i="4" s="1"/>
  <c r="Q597" i="9" s="1"/>
  <c r="R598" i="4"/>
  <c r="S598" i="4" s="1"/>
  <c r="Q598" i="9" s="1"/>
  <c r="R599" i="4"/>
  <c r="S599" i="4" s="1"/>
  <c r="Q599" i="9" s="1"/>
  <c r="R600" i="4"/>
  <c r="S600" i="4" s="1"/>
  <c r="Q600" i="9" s="1"/>
  <c r="R601" i="4"/>
  <c r="S601" i="4" s="1"/>
  <c r="Q601" i="9" s="1"/>
  <c r="R602" i="4"/>
  <c r="S602" i="4" s="1"/>
  <c r="Q602" i="9" s="1"/>
  <c r="R603" i="4"/>
  <c r="S603" i="4" s="1"/>
  <c r="Q603" i="9" s="1"/>
  <c r="R604" i="4"/>
  <c r="S604" i="4" s="1"/>
  <c r="Q604" i="9" s="1"/>
  <c r="R605" i="4"/>
  <c r="S605" i="4" s="1"/>
  <c r="Q605" i="9" s="1"/>
  <c r="R606" i="4"/>
  <c r="S606" i="4" s="1"/>
  <c r="Q606" i="9" s="1"/>
  <c r="R607" i="4"/>
  <c r="S607" i="4" s="1"/>
  <c r="Q607" i="9" s="1"/>
  <c r="R608" i="4"/>
  <c r="S608" i="4" s="1"/>
  <c r="Q608" i="9" s="1"/>
  <c r="R609" i="4"/>
  <c r="S609" i="4" s="1"/>
  <c r="Q609" i="9" s="1"/>
  <c r="R610" i="4"/>
  <c r="S610" i="4" s="1"/>
  <c r="Q610" i="9" s="1"/>
  <c r="R611" i="4"/>
  <c r="S611" i="4" s="1"/>
  <c r="Q611" i="9" s="1"/>
  <c r="R612" i="4"/>
  <c r="S612" i="4" s="1"/>
  <c r="Q612" i="9" s="1"/>
  <c r="R613" i="4"/>
  <c r="S613" i="4" s="1"/>
  <c r="Q613" i="9" s="1"/>
  <c r="R614" i="4"/>
  <c r="S614" i="4" s="1"/>
  <c r="Q614" i="9" s="1"/>
  <c r="R615" i="4"/>
  <c r="S615" i="4" s="1"/>
  <c r="Q615" i="9" s="1"/>
  <c r="R616" i="4"/>
  <c r="S616" i="4" s="1"/>
  <c r="Q616" i="9" s="1"/>
  <c r="R617" i="4"/>
  <c r="S617" i="4" s="1"/>
  <c r="Q617" i="9" s="1"/>
  <c r="R618" i="4"/>
  <c r="S618" i="4" s="1"/>
  <c r="Q618" i="9" s="1"/>
  <c r="R619" i="4"/>
  <c r="S619" i="4" s="1"/>
  <c r="Q619" i="9" s="1"/>
  <c r="R620" i="4"/>
  <c r="S620" i="4" s="1"/>
  <c r="Q620" i="9" s="1"/>
  <c r="R621" i="4"/>
  <c r="S621" i="4" s="1"/>
  <c r="Q621" i="9" s="1"/>
  <c r="R622" i="4"/>
  <c r="S622" i="4" s="1"/>
  <c r="Q622" i="9" s="1"/>
  <c r="R623" i="4"/>
  <c r="S623" i="4" s="1"/>
  <c r="Q623" i="9" s="1"/>
  <c r="R624" i="4"/>
  <c r="S624" i="4" s="1"/>
  <c r="Q624" i="9" s="1"/>
  <c r="R625" i="4"/>
  <c r="S625" i="4" s="1"/>
  <c r="Q625" i="9" s="1"/>
  <c r="R626" i="4"/>
  <c r="S626" i="4" s="1"/>
  <c r="Q626" i="9" s="1"/>
  <c r="R627" i="4"/>
  <c r="S627" i="4" s="1"/>
  <c r="Q627" i="9" s="1"/>
  <c r="R628" i="4"/>
  <c r="S628" i="4" s="1"/>
  <c r="Q628" i="9" s="1"/>
  <c r="R629" i="4"/>
  <c r="S629" i="4" s="1"/>
  <c r="Q629" i="9" s="1"/>
  <c r="R630" i="4"/>
  <c r="S630" i="4" s="1"/>
  <c r="Q630" i="9" s="1"/>
  <c r="R631" i="4"/>
  <c r="S631" i="4" s="1"/>
  <c r="Q631" i="9" s="1"/>
  <c r="R632" i="4"/>
  <c r="S632" i="4" s="1"/>
  <c r="Q632" i="9" s="1"/>
  <c r="R633" i="4"/>
  <c r="S633" i="4" s="1"/>
  <c r="Q633" i="9" s="1"/>
  <c r="R634" i="4"/>
  <c r="S634" i="4" s="1"/>
  <c r="Q634" i="9" s="1"/>
  <c r="R635" i="4"/>
  <c r="S635" i="4" s="1"/>
  <c r="Q635" i="9" s="1"/>
  <c r="R636" i="4"/>
  <c r="S636" i="4" s="1"/>
  <c r="Q636" i="9" s="1"/>
  <c r="R637" i="4"/>
  <c r="S637" i="4" s="1"/>
  <c r="Q637" i="9" s="1"/>
  <c r="R638" i="4"/>
  <c r="S638" i="4" s="1"/>
  <c r="Q638" i="9" s="1"/>
  <c r="R639" i="4"/>
  <c r="S639" i="4" s="1"/>
  <c r="Q639" i="9" s="1"/>
  <c r="R640" i="4"/>
  <c r="S640" i="4" s="1"/>
  <c r="Q640" i="9" s="1"/>
  <c r="R641" i="4"/>
  <c r="S641" i="4" s="1"/>
  <c r="Q641" i="9" s="1"/>
  <c r="R642" i="4"/>
  <c r="S642" i="4" s="1"/>
  <c r="Q642" i="9" s="1"/>
  <c r="R643" i="4"/>
  <c r="S643" i="4" s="1"/>
  <c r="Q643" i="9" s="1"/>
  <c r="R644" i="4"/>
  <c r="S644" i="4" s="1"/>
  <c r="Q644" i="9" s="1"/>
  <c r="R645" i="4"/>
  <c r="S645" i="4" s="1"/>
  <c r="Q645" i="9" s="1"/>
  <c r="R646" i="4"/>
  <c r="S646" i="4" s="1"/>
  <c r="Q646" i="9" s="1"/>
  <c r="R647" i="4"/>
  <c r="S647" i="4" s="1"/>
  <c r="Q647" i="9" s="1"/>
  <c r="R648" i="4"/>
  <c r="S648" i="4" s="1"/>
  <c r="Q648" i="9" s="1"/>
  <c r="R649" i="4"/>
  <c r="S649" i="4" s="1"/>
  <c r="Q649" i="9" s="1"/>
  <c r="R650" i="4"/>
  <c r="S650" i="4" s="1"/>
  <c r="Q650" i="9" s="1"/>
  <c r="R651" i="4"/>
  <c r="S651" i="4" s="1"/>
  <c r="Q651" i="9" s="1"/>
  <c r="R652" i="4"/>
  <c r="S652" i="4" s="1"/>
  <c r="Q652" i="9" s="1"/>
  <c r="R653" i="4"/>
  <c r="S653" i="4" s="1"/>
  <c r="Q653" i="9" s="1"/>
  <c r="R654" i="4"/>
  <c r="S654" i="4" s="1"/>
  <c r="Q654" i="9" s="1"/>
  <c r="R655" i="4"/>
  <c r="S655" i="4" s="1"/>
  <c r="Q655" i="9" s="1"/>
  <c r="R656" i="4"/>
  <c r="S656" i="4" s="1"/>
  <c r="Q656" i="9" s="1"/>
  <c r="R657" i="4"/>
  <c r="S657" i="4" s="1"/>
  <c r="Q657" i="9" s="1"/>
  <c r="R658" i="4"/>
  <c r="S658" i="4" s="1"/>
  <c r="Q658" i="9" s="1"/>
  <c r="R659" i="4"/>
  <c r="S659" i="4" s="1"/>
  <c r="Q659" i="9" s="1"/>
  <c r="R660" i="4"/>
  <c r="S660" i="4" s="1"/>
  <c r="Q660" i="9" s="1"/>
  <c r="R661" i="4"/>
  <c r="S661" i="4" s="1"/>
  <c r="Q661" i="9" s="1"/>
  <c r="R662" i="4"/>
  <c r="S662" i="4" s="1"/>
  <c r="Q662" i="9" s="1"/>
  <c r="R663" i="4"/>
  <c r="S663" i="4" s="1"/>
  <c r="Q663" i="9" s="1"/>
  <c r="R664" i="4"/>
  <c r="S664" i="4" s="1"/>
  <c r="Q664" i="9" s="1"/>
  <c r="R665" i="4"/>
  <c r="S665" i="4" s="1"/>
  <c r="Q665" i="9" s="1"/>
  <c r="R666" i="4"/>
  <c r="S666" i="4" s="1"/>
  <c r="Q666" i="9" s="1"/>
  <c r="R667" i="4"/>
  <c r="S667" i="4" s="1"/>
  <c r="Q667" i="9" s="1"/>
  <c r="R668" i="4"/>
  <c r="S668" i="4" s="1"/>
  <c r="Q668" i="9" s="1"/>
  <c r="R669" i="4"/>
  <c r="S669" i="4" s="1"/>
  <c r="Q669" i="9" s="1"/>
  <c r="R670" i="4"/>
  <c r="S670" i="4" s="1"/>
  <c r="Q670" i="9" s="1"/>
  <c r="R671" i="4"/>
  <c r="S671" i="4" s="1"/>
  <c r="Q671" i="9" s="1"/>
  <c r="R672" i="4"/>
  <c r="S672" i="4" s="1"/>
  <c r="Q672" i="9" s="1"/>
  <c r="R673" i="4"/>
  <c r="S673" i="4" s="1"/>
  <c r="Q673" i="9" s="1"/>
  <c r="R674" i="4"/>
  <c r="S674" i="4" s="1"/>
  <c r="Q674" i="9" s="1"/>
  <c r="R675" i="4"/>
  <c r="S675" i="4" s="1"/>
  <c r="Q675" i="9" s="1"/>
  <c r="R676" i="4"/>
  <c r="S676" i="4" s="1"/>
  <c r="Q676" i="9" s="1"/>
  <c r="R677" i="4"/>
  <c r="S677" i="4" s="1"/>
  <c r="Q677" i="9" s="1"/>
  <c r="R678" i="4"/>
  <c r="S678" i="4" s="1"/>
  <c r="Q678" i="9" s="1"/>
  <c r="R679" i="4"/>
  <c r="S679" i="4" s="1"/>
  <c r="Q679" i="9" s="1"/>
  <c r="R680" i="4"/>
  <c r="S680" i="4" s="1"/>
  <c r="Q680" i="9" s="1"/>
  <c r="R681" i="4"/>
  <c r="S681" i="4" s="1"/>
  <c r="Q681" i="9" s="1"/>
  <c r="R682" i="4"/>
  <c r="S682" i="4" s="1"/>
  <c r="Q682" i="9" s="1"/>
  <c r="R683" i="4"/>
  <c r="S683" i="4" s="1"/>
  <c r="Q683" i="9" s="1"/>
  <c r="R684" i="4"/>
  <c r="S684" i="4" s="1"/>
  <c r="Q684" i="9" s="1"/>
  <c r="R685" i="4"/>
  <c r="S685" i="4" s="1"/>
  <c r="Q685" i="9" s="1"/>
  <c r="R686" i="4"/>
  <c r="S686" i="4" s="1"/>
  <c r="Q686" i="9" s="1"/>
  <c r="R687" i="4"/>
  <c r="S687" i="4" s="1"/>
  <c r="Q687" i="9" s="1"/>
  <c r="R688" i="4"/>
  <c r="S688" i="4" s="1"/>
  <c r="Q688" i="9" s="1"/>
  <c r="R689" i="4"/>
  <c r="S689" i="4" s="1"/>
  <c r="Q689" i="9" s="1"/>
  <c r="R690" i="4"/>
  <c r="S690" i="4" s="1"/>
  <c r="Q690" i="9" s="1"/>
  <c r="R691" i="4"/>
  <c r="S691" i="4" s="1"/>
  <c r="Q691" i="9" s="1"/>
  <c r="R692" i="4"/>
  <c r="S692" i="4" s="1"/>
  <c r="Q692" i="9" s="1"/>
  <c r="R693" i="4"/>
  <c r="S693" i="4" s="1"/>
  <c r="Q693" i="9" s="1"/>
  <c r="R694" i="4"/>
  <c r="S694" i="4" s="1"/>
  <c r="Q694" i="9" s="1"/>
  <c r="R695" i="4"/>
  <c r="S695" i="4" s="1"/>
  <c r="Q695" i="9" s="1"/>
  <c r="R696" i="4"/>
  <c r="S696" i="4" s="1"/>
  <c r="Q696" i="9" s="1"/>
  <c r="R697" i="4"/>
  <c r="S697" i="4" s="1"/>
  <c r="Q697" i="9" s="1"/>
  <c r="R698" i="4"/>
  <c r="S698" i="4" s="1"/>
  <c r="Q698" i="9" s="1"/>
  <c r="R699" i="4"/>
  <c r="S699" i="4" s="1"/>
  <c r="Q699" i="9" s="1"/>
  <c r="R700" i="4"/>
  <c r="S700" i="4" s="1"/>
  <c r="Q700" i="9" s="1"/>
  <c r="R701" i="4"/>
  <c r="S701" i="4" s="1"/>
  <c r="Q701" i="9" s="1"/>
  <c r="R702" i="4"/>
  <c r="S702" i="4" s="1"/>
  <c r="Q702" i="9" s="1"/>
  <c r="R703" i="4"/>
  <c r="S703" i="4" s="1"/>
  <c r="Q703" i="9" s="1"/>
  <c r="R704" i="4"/>
  <c r="S704" i="4" s="1"/>
  <c r="Q704" i="9" s="1"/>
  <c r="R705" i="4"/>
  <c r="S705" i="4" s="1"/>
  <c r="Q705" i="9" s="1"/>
  <c r="R706" i="4"/>
  <c r="S706" i="4" s="1"/>
  <c r="Q706" i="9" s="1"/>
  <c r="R707" i="4"/>
  <c r="S707" i="4" s="1"/>
  <c r="Q707" i="9" s="1"/>
  <c r="R708" i="4"/>
  <c r="S708" i="4" s="1"/>
  <c r="Q708" i="9" s="1"/>
  <c r="R709" i="4"/>
  <c r="S709" i="4" s="1"/>
  <c r="Q709" i="9" s="1"/>
  <c r="R710" i="4"/>
  <c r="S710" i="4" s="1"/>
  <c r="Q710" i="9" s="1"/>
  <c r="R711" i="4"/>
  <c r="S711" i="4" s="1"/>
  <c r="Q711" i="9" s="1"/>
  <c r="R712" i="4"/>
  <c r="S712" i="4" s="1"/>
  <c r="Q712" i="9" s="1"/>
  <c r="R713" i="4"/>
  <c r="S713" i="4" s="1"/>
  <c r="Q713" i="9" s="1"/>
  <c r="R714" i="4"/>
  <c r="S714" i="4" s="1"/>
  <c r="Q714" i="9" s="1"/>
  <c r="R715" i="4"/>
  <c r="S715" i="4" s="1"/>
  <c r="Q715" i="9" s="1"/>
  <c r="R716" i="4"/>
  <c r="S716" i="4" s="1"/>
  <c r="Q716" i="9" s="1"/>
  <c r="R717" i="4"/>
  <c r="S717" i="4" s="1"/>
  <c r="Q717" i="9" s="1"/>
  <c r="R718" i="4"/>
  <c r="S718" i="4" s="1"/>
  <c r="Q718" i="9" s="1"/>
  <c r="R719" i="4"/>
  <c r="S719" i="4" s="1"/>
  <c r="Q719" i="9" s="1"/>
  <c r="R720" i="4"/>
  <c r="S720" i="4" s="1"/>
  <c r="Q720" i="9" s="1"/>
  <c r="R721" i="4"/>
  <c r="S721" i="4" s="1"/>
  <c r="Q721" i="9" s="1"/>
  <c r="R722" i="4"/>
  <c r="S722" i="4" s="1"/>
  <c r="Q722" i="9" s="1"/>
  <c r="R723" i="4"/>
  <c r="S723" i="4" s="1"/>
  <c r="Q723" i="9" s="1"/>
  <c r="R724" i="4"/>
  <c r="S724" i="4" s="1"/>
  <c r="Q724" i="9" s="1"/>
  <c r="R725" i="4"/>
  <c r="S725" i="4" s="1"/>
  <c r="Q725" i="9" s="1"/>
  <c r="R726" i="4"/>
  <c r="S726" i="4" s="1"/>
  <c r="Q726" i="9" s="1"/>
  <c r="R727" i="4"/>
  <c r="S727" i="4" s="1"/>
  <c r="Q727" i="9" s="1"/>
  <c r="R728" i="4"/>
  <c r="S728" i="4" s="1"/>
  <c r="Q728" i="9" s="1"/>
  <c r="R729" i="4"/>
  <c r="S729" i="4" s="1"/>
  <c r="Q729" i="9" s="1"/>
  <c r="R730" i="4"/>
  <c r="S730" i="4" s="1"/>
  <c r="Q730" i="9" s="1"/>
  <c r="R731" i="4"/>
  <c r="S731" i="4" s="1"/>
  <c r="Q731" i="9" s="1"/>
  <c r="R732" i="4"/>
  <c r="S732" i="4" s="1"/>
  <c r="Q732" i="9" s="1"/>
  <c r="R733" i="4"/>
  <c r="S733" i="4" s="1"/>
  <c r="Q733" i="9" s="1"/>
  <c r="R734" i="4"/>
  <c r="S734" i="4" s="1"/>
  <c r="Q734" i="9" s="1"/>
  <c r="R735" i="4"/>
  <c r="S735" i="4" s="1"/>
  <c r="Q735" i="9" s="1"/>
  <c r="R736" i="4"/>
  <c r="S736" i="4" s="1"/>
  <c r="Q736" i="9" s="1"/>
  <c r="R737" i="4"/>
  <c r="S737" i="4" s="1"/>
  <c r="Q737" i="9" s="1"/>
  <c r="R738" i="4"/>
  <c r="S738" i="4" s="1"/>
  <c r="Q738" i="9" s="1"/>
  <c r="R739" i="4"/>
  <c r="S739" i="4" s="1"/>
  <c r="Q739" i="9" s="1"/>
  <c r="R740" i="4"/>
  <c r="S740" i="4" s="1"/>
  <c r="Q740" i="9" s="1"/>
  <c r="R741" i="4"/>
  <c r="S741" i="4" s="1"/>
  <c r="Q741" i="9" s="1"/>
  <c r="R742" i="4"/>
  <c r="S742" i="4" s="1"/>
  <c r="Q742" i="9" s="1"/>
  <c r="R743" i="4"/>
  <c r="S743" i="4" s="1"/>
  <c r="Q743" i="9" s="1"/>
  <c r="R744" i="4"/>
  <c r="S744" i="4" s="1"/>
  <c r="Q744" i="9" s="1"/>
  <c r="R745" i="4"/>
  <c r="S745" i="4" s="1"/>
  <c r="Q745" i="9" s="1"/>
  <c r="R746" i="4"/>
  <c r="S746" i="4" s="1"/>
  <c r="Q746" i="9" s="1"/>
  <c r="R747" i="4"/>
  <c r="S747" i="4" s="1"/>
  <c r="Q747" i="9" s="1"/>
  <c r="R748" i="4"/>
  <c r="S748" i="4" s="1"/>
  <c r="Q748" i="9" s="1"/>
  <c r="R749" i="4"/>
  <c r="S749" i="4" s="1"/>
  <c r="Q749" i="9" s="1"/>
  <c r="R750" i="4"/>
  <c r="S750" i="4" s="1"/>
  <c r="Q750" i="9" s="1"/>
  <c r="R751" i="4"/>
  <c r="S751" i="4" s="1"/>
  <c r="Q751" i="9" s="1"/>
  <c r="R752" i="4"/>
  <c r="S752" i="4" s="1"/>
  <c r="Q752" i="9" s="1"/>
  <c r="R753" i="4"/>
  <c r="S753" i="4" s="1"/>
  <c r="Q753" i="9" s="1"/>
  <c r="R754" i="4"/>
  <c r="S754" i="4" s="1"/>
  <c r="Q754" i="9" s="1"/>
  <c r="R755" i="4"/>
  <c r="S755" i="4" s="1"/>
  <c r="Q755" i="9" s="1"/>
  <c r="R756" i="4"/>
  <c r="S756" i="4" s="1"/>
  <c r="Q756" i="9" s="1"/>
  <c r="R757" i="4"/>
  <c r="S757" i="4" s="1"/>
  <c r="Q757" i="9" s="1"/>
  <c r="R758" i="4"/>
  <c r="S758" i="4" s="1"/>
  <c r="Q758" i="9" s="1"/>
  <c r="R759" i="4"/>
  <c r="S759" i="4" s="1"/>
  <c r="Q759" i="9" s="1"/>
  <c r="R760" i="4"/>
  <c r="S760" i="4" s="1"/>
  <c r="Q760" i="9" s="1"/>
  <c r="R761" i="4"/>
  <c r="S761" i="4" s="1"/>
  <c r="Q761" i="9" s="1"/>
  <c r="R762" i="4"/>
  <c r="S762" i="4" s="1"/>
  <c r="Q762" i="9" s="1"/>
  <c r="R763" i="4"/>
  <c r="S763" i="4" s="1"/>
  <c r="Q763" i="9" s="1"/>
  <c r="R764" i="4"/>
  <c r="S764" i="4" s="1"/>
  <c r="Q764" i="9" s="1"/>
  <c r="R765" i="4"/>
  <c r="S765" i="4" s="1"/>
  <c r="Q765" i="9" s="1"/>
  <c r="R766" i="4"/>
  <c r="S766" i="4" s="1"/>
  <c r="Q766" i="9" s="1"/>
  <c r="R767" i="4"/>
  <c r="S767" i="4" s="1"/>
  <c r="Q767" i="9" s="1"/>
  <c r="R768" i="4"/>
  <c r="S768" i="4" s="1"/>
  <c r="Q768" i="9" s="1"/>
  <c r="R769" i="4"/>
  <c r="S769" i="4" s="1"/>
  <c r="Q769" i="9" s="1"/>
  <c r="R770" i="4"/>
  <c r="S770" i="4" s="1"/>
  <c r="Q770" i="9" s="1"/>
  <c r="R771" i="4"/>
  <c r="S771" i="4" s="1"/>
  <c r="Q771" i="9" s="1"/>
  <c r="R772" i="4"/>
  <c r="S772" i="4" s="1"/>
  <c r="Q772" i="9" s="1"/>
  <c r="R773" i="4"/>
  <c r="S773" i="4" s="1"/>
  <c r="Q773" i="9" s="1"/>
  <c r="R774" i="4"/>
  <c r="S774" i="4" s="1"/>
  <c r="Q774" i="9" s="1"/>
  <c r="R775" i="4"/>
  <c r="S775" i="4" s="1"/>
  <c r="Q775" i="9" s="1"/>
  <c r="R776" i="4"/>
  <c r="S776" i="4" s="1"/>
  <c r="Q776" i="9" s="1"/>
  <c r="R777" i="4"/>
  <c r="S777" i="4" s="1"/>
  <c r="Q777" i="9" s="1"/>
  <c r="R778" i="4"/>
  <c r="S778" i="4" s="1"/>
  <c r="Q778" i="9" s="1"/>
  <c r="R779" i="4"/>
  <c r="S779" i="4" s="1"/>
  <c r="Q779" i="9" s="1"/>
  <c r="R780" i="4"/>
  <c r="S780" i="4" s="1"/>
  <c r="Q780" i="9" s="1"/>
  <c r="R781" i="4"/>
  <c r="S781" i="4" s="1"/>
  <c r="Q781" i="9" s="1"/>
  <c r="R782" i="4"/>
  <c r="S782" i="4" s="1"/>
  <c r="Q782" i="9" s="1"/>
  <c r="R783" i="4"/>
  <c r="S783" i="4" s="1"/>
  <c r="Q783" i="9" s="1"/>
  <c r="R784" i="4"/>
  <c r="S784" i="4" s="1"/>
  <c r="Q784" i="9" s="1"/>
  <c r="R785" i="4"/>
  <c r="S785" i="4" s="1"/>
  <c r="Q785" i="9" s="1"/>
  <c r="R786" i="4"/>
  <c r="S786" i="4" s="1"/>
  <c r="Q786" i="9" s="1"/>
  <c r="R787" i="4"/>
  <c r="S787" i="4" s="1"/>
  <c r="Q787" i="9" s="1"/>
  <c r="R788" i="4"/>
  <c r="S788" i="4" s="1"/>
  <c r="Q788" i="9" s="1"/>
  <c r="R789" i="4"/>
  <c r="S789" i="4" s="1"/>
  <c r="Q789" i="9" s="1"/>
  <c r="R790" i="4"/>
  <c r="S790" i="4" s="1"/>
  <c r="Q790" i="9" s="1"/>
  <c r="R791" i="4"/>
  <c r="S791" i="4" s="1"/>
  <c r="Q791" i="9" s="1"/>
  <c r="R792" i="4"/>
  <c r="S792" i="4" s="1"/>
  <c r="Q792" i="9" s="1"/>
  <c r="R793" i="4"/>
  <c r="S793" i="4" s="1"/>
  <c r="Q793" i="9" s="1"/>
  <c r="R794" i="4"/>
  <c r="S794" i="4" s="1"/>
  <c r="Q794" i="9" s="1"/>
  <c r="R795" i="4"/>
  <c r="S795" i="4" s="1"/>
  <c r="Q795" i="9" s="1"/>
  <c r="R796" i="4"/>
  <c r="S796" i="4" s="1"/>
  <c r="Q796" i="9" s="1"/>
  <c r="R797" i="4"/>
  <c r="S797" i="4" s="1"/>
  <c r="Q797" i="9" s="1"/>
  <c r="R798" i="4"/>
  <c r="S798" i="4" s="1"/>
  <c r="Q798" i="9" s="1"/>
  <c r="R799" i="4"/>
  <c r="S799" i="4" s="1"/>
  <c r="Q799" i="9" s="1"/>
  <c r="R800" i="4"/>
  <c r="S800" i="4" s="1"/>
  <c r="Q800" i="9" s="1"/>
  <c r="R801" i="4"/>
  <c r="S801" i="4" s="1"/>
  <c r="Q801" i="9" s="1"/>
  <c r="R802" i="4"/>
  <c r="S802" i="4" s="1"/>
  <c r="Q802" i="9" s="1"/>
  <c r="R803" i="4"/>
  <c r="S803" i="4" s="1"/>
  <c r="Q803" i="9" s="1"/>
  <c r="R804" i="4"/>
  <c r="S804" i="4" s="1"/>
  <c r="Q804" i="9" s="1"/>
  <c r="R805" i="4"/>
  <c r="S805" i="4" s="1"/>
  <c r="Q805" i="9" s="1"/>
  <c r="R806" i="4"/>
  <c r="S806" i="4" s="1"/>
  <c r="Q806" i="9" s="1"/>
  <c r="R807" i="4"/>
  <c r="S807" i="4" s="1"/>
  <c r="Q807" i="9" s="1"/>
  <c r="R808" i="4"/>
  <c r="S808" i="4" s="1"/>
  <c r="Q808" i="9" s="1"/>
  <c r="R809" i="4"/>
  <c r="S809" i="4" s="1"/>
  <c r="Q809" i="9" s="1"/>
  <c r="R810" i="4"/>
  <c r="S810" i="4" s="1"/>
  <c r="Q810" i="9" s="1"/>
  <c r="R811" i="4"/>
  <c r="S811" i="4" s="1"/>
  <c r="Q811" i="9" s="1"/>
  <c r="R812" i="4"/>
  <c r="S812" i="4" s="1"/>
  <c r="Q812" i="9" s="1"/>
  <c r="R813" i="4"/>
  <c r="S813" i="4" s="1"/>
  <c r="Q813" i="9" s="1"/>
  <c r="R814" i="4"/>
  <c r="S814" i="4" s="1"/>
  <c r="Q814" i="9" s="1"/>
  <c r="R815" i="4"/>
  <c r="S815" i="4" s="1"/>
  <c r="Q815" i="9" s="1"/>
  <c r="R816" i="4"/>
  <c r="S816" i="4" s="1"/>
  <c r="Q816" i="9" s="1"/>
  <c r="R817" i="4"/>
  <c r="S817" i="4" s="1"/>
  <c r="Q817" i="9" s="1"/>
  <c r="R818" i="4"/>
  <c r="S818" i="4" s="1"/>
  <c r="Q818" i="9" s="1"/>
  <c r="R819" i="4"/>
  <c r="S819" i="4" s="1"/>
  <c r="Q819" i="9" s="1"/>
  <c r="R820" i="4"/>
  <c r="S820" i="4" s="1"/>
  <c r="Q820" i="9" s="1"/>
  <c r="R821" i="4"/>
  <c r="S821" i="4" s="1"/>
  <c r="Q821" i="9" s="1"/>
  <c r="R822" i="4"/>
  <c r="S822" i="4" s="1"/>
  <c r="Q822" i="9" s="1"/>
  <c r="R823" i="4"/>
  <c r="S823" i="4" s="1"/>
  <c r="Q823" i="9" s="1"/>
  <c r="R824" i="4"/>
  <c r="S824" i="4" s="1"/>
  <c r="Q824" i="9" s="1"/>
  <c r="R825" i="4"/>
  <c r="S825" i="4" s="1"/>
  <c r="Q825" i="9" s="1"/>
  <c r="R826" i="4"/>
  <c r="S826" i="4" s="1"/>
  <c r="Q826" i="9" s="1"/>
  <c r="R827" i="4"/>
  <c r="S827" i="4" s="1"/>
  <c r="Q827" i="9" s="1"/>
  <c r="R828" i="4"/>
  <c r="S828" i="4" s="1"/>
  <c r="Q828" i="9" s="1"/>
  <c r="R829" i="4"/>
  <c r="S829" i="4" s="1"/>
  <c r="Q829" i="9" s="1"/>
  <c r="R830" i="4"/>
  <c r="S830" i="4" s="1"/>
  <c r="Q830" i="9" s="1"/>
  <c r="R831" i="4"/>
  <c r="S831" i="4" s="1"/>
  <c r="Q831" i="9" s="1"/>
  <c r="R832" i="4"/>
  <c r="S832" i="4" s="1"/>
  <c r="Q832" i="9" s="1"/>
  <c r="R833" i="4"/>
  <c r="S833" i="4" s="1"/>
  <c r="Q833" i="9" s="1"/>
  <c r="R834" i="4"/>
  <c r="S834" i="4" s="1"/>
  <c r="Q834" i="9" s="1"/>
  <c r="R835" i="4"/>
  <c r="S835" i="4" s="1"/>
  <c r="Q835" i="9" s="1"/>
  <c r="R836" i="4"/>
  <c r="S836" i="4" s="1"/>
  <c r="Q836" i="9" s="1"/>
  <c r="R837" i="4"/>
  <c r="S837" i="4" s="1"/>
  <c r="Q837" i="9" s="1"/>
  <c r="R838" i="4"/>
  <c r="S838" i="4" s="1"/>
  <c r="Q838" i="9" s="1"/>
  <c r="R839" i="4"/>
  <c r="S839" i="4" s="1"/>
  <c r="Q839" i="9" s="1"/>
  <c r="R840" i="4"/>
  <c r="S840" i="4" s="1"/>
  <c r="Q840" i="9" s="1"/>
  <c r="R841" i="4"/>
  <c r="S841" i="4" s="1"/>
  <c r="Q841" i="9" s="1"/>
  <c r="R842" i="4"/>
  <c r="S842" i="4" s="1"/>
  <c r="Q842" i="9" s="1"/>
  <c r="R843" i="4"/>
  <c r="S843" i="4" s="1"/>
  <c r="Q843" i="9" s="1"/>
  <c r="R844" i="4"/>
  <c r="S844" i="4" s="1"/>
  <c r="Q844" i="9" s="1"/>
  <c r="R845" i="4"/>
  <c r="S845" i="4" s="1"/>
  <c r="Q845" i="9" s="1"/>
  <c r="R846" i="4"/>
  <c r="S846" i="4" s="1"/>
  <c r="Q846" i="9" s="1"/>
  <c r="R847" i="4"/>
  <c r="S847" i="4" s="1"/>
  <c r="Q847" i="9" s="1"/>
  <c r="R848" i="4"/>
  <c r="S848" i="4" s="1"/>
  <c r="Q848" i="9" s="1"/>
  <c r="R849" i="4"/>
  <c r="S849" i="4" s="1"/>
  <c r="Q849" i="9" s="1"/>
  <c r="R850" i="4"/>
  <c r="S850" i="4" s="1"/>
  <c r="Q850" i="9" s="1"/>
  <c r="R851" i="4"/>
  <c r="S851" i="4" s="1"/>
  <c r="Q851" i="9" s="1"/>
  <c r="R852" i="4"/>
  <c r="S852" i="4" s="1"/>
  <c r="Q852" i="9" s="1"/>
  <c r="R853" i="4"/>
  <c r="S853" i="4" s="1"/>
  <c r="Q853" i="9" s="1"/>
  <c r="R854" i="4"/>
  <c r="S854" i="4" s="1"/>
  <c r="Q854" i="9" s="1"/>
  <c r="R855" i="4"/>
  <c r="S855" i="4" s="1"/>
  <c r="Q855" i="9" s="1"/>
  <c r="R856" i="4"/>
  <c r="S856" i="4" s="1"/>
  <c r="Q856" i="9" s="1"/>
  <c r="R857" i="4"/>
  <c r="S857" i="4" s="1"/>
  <c r="Q857" i="9" s="1"/>
  <c r="R858" i="4"/>
  <c r="S858" i="4" s="1"/>
  <c r="Q858" i="9" s="1"/>
  <c r="R859" i="4"/>
  <c r="S859" i="4" s="1"/>
  <c r="Q859" i="9" s="1"/>
  <c r="R860" i="4"/>
  <c r="S860" i="4" s="1"/>
  <c r="Q860" i="9" s="1"/>
  <c r="R861" i="4"/>
  <c r="S861" i="4" s="1"/>
  <c r="Q861" i="9" s="1"/>
  <c r="R862" i="4"/>
  <c r="S862" i="4" s="1"/>
  <c r="Q862" i="9" s="1"/>
  <c r="R863" i="4"/>
  <c r="S863" i="4" s="1"/>
  <c r="Q863" i="9" s="1"/>
  <c r="R864" i="4"/>
  <c r="S864" i="4" s="1"/>
  <c r="Q864" i="9" s="1"/>
  <c r="R865" i="4"/>
  <c r="S865" i="4" s="1"/>
  <c r="Q865" i="9" s="1"/>
  <c r="R866" i="4"/>
  <c r="S866" i="4" s="1"/>
  <c r="Q866" i="9" s="1"/>
  <c r="R867" i="4"/>
  <c r="S867" i="4" s="1"/>
  <c r="Q867" i="9" s="1"/>
  <c r="R868" i="4"/>
  <c r="S868" i="4" s="1"/>
  <c r="Q868" i="9" s="1"/>
  <c r="R869" i="4"/>
  <c r="S869" i="4" s="1"/>
  <c r="Q869" i="9" s="1"/>
  <c r="R870" i="4"/>
  <c r="S870" i="4" s="1"/>
  <c r="Q870" i="9" s="1"/>
  <c r="R871" i="4"/>
  <c r="S871" i="4" s="1"/>
  <c r="Q871" i="9" s="1"/>
  <c r="R872" i="4"/>
  <c r="S872" i="4" s="1"/>
  <c r="Q872" i="9" s="1"/>
  <c r="R873" i="4"/>
  <c r="S873" i="4" s="1"/>
  <c r="Q873" i="9" s="1"/>
  <c r="R874" i="4"/>
  <c r="S874" i="4" s="1"/>
  <c r="Q874" i="9" s="1"/>
  <c r="R875" i="4"/>
  <c r="S875" i="4" s="1"/>
  <c r="Q875" i="9" s="1"/>
  <c r="R876" i="4"/>
  <c r="S876" i="4" s="1"/>
  <c r="Q876" i="9" s="1"/>
  <c r="R877" i="4"/>
  <c r="S877" i="4" s="1"/>
  <c r="Q877" i="9" s="1"/>
  <c r="R878" i="4"/>
  <c r="S878" i="4" s="1"/>
  <c r="Q878" i="9" s="1"/>
  <c r="R879" i="4"/>
  <c r="S879" i="4" s="1"/>
  <c r="Q879" i="9" s="1"/>
  <c r="R880" i="4"/>
  <c r="S880" i="4" s="1"/>
  <c r="Q880" i="9" s="1"/>
  <c r="R881" i="4"/>
  <c r="S881" i="4" s="1"/>
  <c r="Q881" i="9" s="1"/>
  <c r="R882" i="4"/>
  <c r="S882" i="4" s="1"/>
  <c r="Q882" i="9" s="1"/>
  <c r="R883" i="4"/>
  <c r="S883" i="4" s="1"/>
  <c r="Q883" i="9" s="1"/>
  <c r="R884" i="4"/>
  <c r="S884" i="4" s="1"/>
  <c r="Q884" i="9" s="1"/>
  <c r="R885" i="4"/>
  <c r="S885" i="4" s="1"/>
  <c r="Q885" i="9" s="1"/>
  <c r="R886" i="4"/>
  <c r="S886" i="4" s="1"/>
  <c r="Q886" i="9" s="1"/>
  <c r="R887" i="4"/>
  <c r="S887" i="4" s="1"/>
  <c r="Q887" i="9" s="1"/>
  <c r="R888" i="4"/>
  <c r="S888" i="4" s="1"/>
  <c r="Q888" i="9" s="1"/>
  <c r="R889" i="4"/>
  <c r="S889" i="4" s="1"/>
  <c r="Q889" i="9" s="1"/>
  <c r="R890" i="4"/>
  <c r="S890" i="4" s="1"/>
  <c r="Q890" i="9" s="1"/>
  <c r="R891" i="4"/>
  <c r="S891" i="4" s="1"/>
  <c r="Q891" i="9" s="1"/>
  <c r="R892" i="4"/>
  <c r="S892" i="4" s="1"/>
  <c r="Q892" i="9" s="1"/>
  <c r="R893" i="4"/>
  <c r="S893" i="4" s="1"/>
  <c r="Q893" i="9" s="1"/>
  <c r="R894" i="4"/>
  <c r="S894" i="4" s="1"/>
  <c r="Q894" i="9" s="1"/>
  <c r="R895" i="4"/>
  <c r="S895" i="4" s="1"/>
  <c r="Q895" i="9" s="1"/>
  <c r="R896" i="4"/>
  <c r="S896" i="4" s="1"/>
  <c r="Q896" i="9" s="1"/>
  <c r="R897" i="4"/>
  <c r="S897" i="4" s="1"/>
  <c r="Q897" i="9" s="1"/>
  <c r="R898" i="4"/>
  <c r="S898" i="4" s="1"/>
  <c r="Q898" i="9" s="1"/>
  <c r="R899" i="4"/>
  <c r="S899" i="4" s="1"/>
  <c r="Q899" i="9" s="1"/>
  <c r="R900" i="4"/>
  <c r="S900" i="4" s="1"/>
  <c r="Q900" i="9" s="1"/>
  <c r="R901" i="4"/>
  <c r="S901" i="4" s="1"/>
  <c r="Q901" i="9" s="1"/>
  <c r="R902" i="4"/>
  <c r="S902" i="4" s="1"/>
  <c r="Q902" i="9" s="1"/>
  <c r="R903" i="4"/>
  <c r="S903" i="4" s="1"/>
  <c r="Q903" i="9" s="1"/>
  <c r="R904" i="4"/>
  <c r="S904" i="4" s="1"/>
  <c r="Q904" i="9" s="1"/>
  <c r="R905" i="4"/>
  <c r="S905" i="4" s="1"/>
  <c r="Q905" i="9" s="1"/>
  <c r="R906" i="4"/>
  <c r="S906" i="4" s="1"/>
  <c r="Q906" i="9" s="1"/>
  <c r="R907" i="4"/>
  <c r="S907" i="4" s="1"/>
  <c r="Q907" i="9" s="1"/>
  <c r="R908" i="4"/>
  <c r="S908" i="4" s="1"/>
  <c r="Q908" i="9" s="1"/>
  <c r="R909" i="4"/>
  <c r="S909" i="4" s="1"/>
  <c r="Q909" i="9" s="1"/>
  <c r="R910" i="4"/>
  <c r="S910" i="4" s="1"/>
  <c r="Q910" i="9" s="1"/>
  <c r="R911" i="4"/>
  <c r="S911" i="4" s="1"/>
  <c r="Q911" i="9" s="1"/>
  <c r="R912" i="4"/>
  <c r="S912" i="4" s="1"/>
  <c r="Q912" i="9" s="1"/>
  <c r="R913" i="4"/>
  <c r="S913" i="4" s="1"/>
  <c r="Q913" i="9" s="1"/>
  <c r="R914" i="4"/>
  <c r="S914" i="4" s="1"/>
  <c r="Q914" i="9" s="1"/>
  <c r="R915" i="4"/>
  <c r="S915" i="4" s="1"/>
  <c r="Q915" i="9" s="1"/>
  <c r="R916" i="4"/>
  <c r="S916" i="4" s="1"/>
  <c r="Q916" i="9" s="1"/>
  <c r="R917" i="4"/>
  <c r="S917" i="4" s="1"/>
  <c r="Q917" i="9" s="1"/>
  <c r="R918" i="4"/>
  <c r="S918" i="4" s="1"/>
  <c r="Q918" i="9" s="1"/>
  <c r="R919" i="4"/>
  <c r="S919" i="4" s="1"/>
  <c r="Q919" i="9" s="1"/>
  <c r="R920" i="4"/>
  <c r="S920" i="4" s="1"/>
  <c r="Q920" i="9" s="1"/>
  <c r="R921" i="4"/>
  <c r="S921" i="4" s="1"/>
  <c r="Q921" i="9" s="1"/>
  <c r="R922" i="4"/>
  <c r="S922" i="4" s="1"/>
  <c r="Q922" i="9" s="1"/>
  <c r="R923" i="4"/>
  <c r="S923" i="4" s="1"/>
  <c r="Q923" i="9" s="1"/>
  <c r="R924" i="4"/>
  <c r="S924" i="4" s="1"/>
  <c r="Q924" i="9" s="1"/>
  <c r="R925" i="4"/>
  <c r="S925" i="4" s="1"/>
  <c r="Q925" i="9" s="1"/>
  <c r="R926" i="4"/>
  <c r="S926" i="4" s="1"/>
  <c r="Q926" i="9" s="1"/>
  <c r="R927" i="4"/>
  <c r="S927" i="4" s="1"/>
  <c r="Q927" i="9" s="1"/>
  <c r="R928" i="4"/>
  <c r="S928" i="4" s="1"/>
  <c r="Q928" i="9" s="1"/>
  <c r="R929" i="4"/>
  <c r="S929" i="4" s="1"/>
  <c r="Q929" i="9" s="1"/>
  <c r="R930" i="4"/>
  <c r="S930" i="4" s="1"/>
  <c r="Q930" i="9" s="1"/>
  <c r="R931" i="4"/>
  <c r="S931" i="4" s="1"/>
  <c r="Q931" i="9" s="1"/>
  <c r="R932" i="4"/>
  <c r="S932" i="4" s="1"/>
  <c r="Q932" i="9" s="1"/>
  <c r="R933" i="4"/>
  <c r="S933" i="4" s="1"/>
  <c r="Q933" i="9" s="1"/>
  <c r="R934" i="4"/>
  <c r="S934" i="4" s="1"/>
  <c r="Q934" i="9" s="1"/>
  <c r="R935" i="4"/>
  <c r="S935" i="4" s="1"/>
  <c r="Q935" i="9" s="1"/>
  <c r="R936" i="4"/>
  <c r="S936" i="4" s="1"/>
  <c r="Q936" i="9" s="1"/>
  <c r="R937" i="4"/>
  <c r="S937" i="4" s="1"/>
  <c r="Q937" i="9" s="1"/>
  <c r="R938" i="4"/>
  <c r="S938" i="4" s="1"/>
  <c r="Q938" i="9" s="1"/>
  <c r="R939" i="4"/>
  <c r="S939" i="4" s="1"/>
  <c r="Q939" i="9" s="1"/>
  <c r="R940" i="4"/>
  <c r="S940" i="4" s="1"/>
  <c r="Q940" i="9" s="1"/>
  <c r="R941" i="4"/>
  <c r="S941" i="4" s="1"/>
  <c r="Q941" i="9" s="1"/>
  <c r="R942" i="4"/>
  <c r="S942" i="4" s="1"/>
  <c r="Q942" i="9" s="1"/>
  <c r="R943" i="4"/>
  <c r="S943" i="4" s="1"/>
  <c r="Q943" i="9" s="1"/>
  <c r="R944" i="4"/>
  <c r="S944" i="4" s="1"/>
  <c r="Q944" i="9" s="1"/>
  <c r="R945" i="4"/>
  <c r="S945" i="4" s="1"/>
  <c r="Q945" i="9" s="1"/>
  <c r="R946" i="4"/>
  <c r="S946" i="4" s="1"/>
  <c r="Q946" i="9" s="1"/>
  <c r="R947" i="4"/>
  <c r="S947" i="4" s="1"/>
  <c r="Q947" i="9" s="1"/>
  <c r="R948" i="4"/>
  <c r="S948" i="4" s="1"/>
  <c r="Q948" i="9" s="1"/>
  <c r="R949" i="4"/>
  <c r="S949" i="4" s="1"/>
  <c r="Q949" i="9" s="1"/>
  <c r="R950" i="4"/>
  <c r="S950" i="4" s="1"/>
  <c r="Q950" i="9" s="1"/>
  <c r="R951" i="4"/>
  <c r="S951" i="4" s="1"/>
  <c r="Q951" i="9" s="1"/>
  <c r="R952" i="4"/>
  <c r="S952" i="4" s="1"/>
  <c r="Q952" i="9" s="1"/>
  <c r="R953" i="4"/>
  <c r="S953" i="4" s="1"/>
  <c r="Q953" i="9" s="1"/>
  <c r="R954" i="4"/>
  <c r="S954" i="4" s="1"/>
  <c r="Q954" i="9" s="1"/>
  <c r="R955" i="4"/>
  <c r="S955" i="4" s="1"/>
  <c r="Q955" i="9" s="1"/>
  <c r="R956" i="4"/>
  <c r="S956" i="4" s="1"/>
  <c r="Q956" i="9" s="1"/>
  <c r="R957" i="4"/>
  <c r="S957" i="4" s="1"/>
  <c r="Q957" i="9" s="1"/>
  <c r="R958" i="4"/>
  <c r="S958" i="4" s="1"/>
  <c r="Q958" i="9" s="1"/>
  <c r="R959" i="4"/>
  <c r="S959" i="4" s="1"/>
  <c r="Q959" i="9" s="1"/>
  <c r="R960" i="4"/>
  <c r="S960" i="4" s="1"/>
  <c r="Q960" i="9" s="1"/>
  <c r="R961" i="4"/>
  <c r="S961" i="4" s="1"/>
  <c r="Q961" i="9" s="1"/>
  <c r="R962" i="4"/>
  <c r="S962" i="4" s="1"/>
  <c r="Q962" i="9" s="1"/>
  <c r="R963" i="4"/>
  <c r="S963" i="4" s="1"/>
  <c r="Q963" i="9" s="1"/>
  <c r="R964" i="4"/>
  <c r="S964" i="4" s="1"/>
  <c r="Q964" i="9" s="1"/>
  <c r="R965" i="4"/>
  <c r="S965" i="4" s="1"/>
  <c r="Q965" i="9" s="1"/>
  <c r="R966" i="4"/>
  <c r="S966" i="4" s="1"/>
  <c r="Q966" i="9" s="1"/>
  <c r="R967" i="4"/>
  <c r="S967" i="4" s="1"/>
  <c r="Q967" i="9" s="1"/>
  <c r="R968" i="4"/>
  <c r="S968" i="4" s="1"/>
  <c r="Q968" i="9" s="1"/>
  <c r="R969" i="4"/>
  <c r="S969" i="4" s="1"/>
  <c r="Q969" i="9" s="1"/>
  <c r="R970" i="4"/>
  <c r="S970" i="4" s="1"/>
  <c r="Q970" i="9" s="1"/>
  <c r="R971" i="4"/>
  <c r="S971" i="4" s="1"/>
  <c r="Q971" i="9" s="1"/>
  <c r="R972" i="4"/>
  <c r="S972" i="4" s="1"/>
  <c r="Q972" i="9" s="1"/>
  <c r="R973" i="4"/>
  <c r="S973" i="4" s="1"/>
  <c r="Q973" i="9" s="1"/>
  <c r="R974" i="4"/>
  <c r="S974" i="4" s="1"/>
  <c r="Q974" i="9" s="1"/>
  <c r="R975" i="4"/>
  <c r="S975" i="4" s="1"/>
  <c r="Q975" i="9" s="1"/>
  <c r="R976" i="4"/>
  <c r="S976" i="4" s="1"/>
  <c r="Q976" i="9" s="1"/>
  <c r="R977" i="4"/>
  <c r="S977" i="4" s="1"/>
  <c r="Q977" i="9" s="1"/>
  <c r="R978" i="4"/>
  <c r="S978" i="4" s="1"/>
  <c r="Q978" i="9" s="1"/>
  <c r="R979" i="4"/>
  <c r="S979" i="4" s="1"/>
  <c r="Q979" i="9" s="1"/>
  <c r="R980" i="4"/>
  <c r="S980" i="4" s="1"/>
  <c r="Q980" i="9" s="1"/>
  <c r="R981" i="4"/>
  <c r="S981" i="4" s="1"/>
  <c r="Q981" i="9" s="1"/>
  <c r="R982" i="4"/>
  <c r="S982" i="4" s="1"/>
  <c r="Q982" i="9" s="1"/>
  <c r="R983" i="4"/>
  <c r="S983" i="4" s="1"/>
  <c r="Q983" i="9" s="1"/>
  <c r="R984" i="4"/>
  <c r="S984" i="4" s="1"/>
  <c r="Q984" i="9" s="1"/>
  <c r="R985" i="4"/>
  <c r="S985" i="4" s="1"/>
  <c r="Q985" i="9" s="1"/>
  <c r="R986" i="4"/>
  <c r="S986" i="4" s="1"/>
  <c r="Q986" i="9" s="1"/>
  <c r="R987" i="4"/>
  <c r="S987" i="4" s="1"/>
  <c r="Q987" i="9" s="1"/>
  <c r="R988" i="4"/>
  <c r="S988" i="4" s="1"/>
  <c r="Q988" i="9" s="1"/>
  <c r="R989" i="4"/>
  <c r="S989" i="4" s="1"/>
  <c r="Q989" i="9" s="1"/>
  <c r="R990" i="4"/>
  <c r="S990" i="4" s="1"/>
  <c r="Q990" i="9" s="1"/>
  <c r="R991" i="4"/>
  <c r="S991" i="4" s="1"/>
  <c r="Q991" i="9" s="1"/>
  <c r="R992" i="4"/>
  <c r="S992" i="4" s="1"/>
  <c r="Q992" i="9" s="1"/>
  <c r="R993" i="4"/>
  <c r="S993" i="4" s="1"/>
  <c r="Q993" i="9" s="1"/>
  <c r="R994" i="4"/>
  <c r="S994" i="4" s="1"/>
  <c r="Q994" i="9" s="1"/>
  <c r="R995" i="4"/>
  <c r="S995" i="4" s="1"/>
  <c r="Q995" i="9" s="1"/>
  <c r="R996" i="4"/>
  <c r="S996" i="4" s="1"/>
  <c r="Q996" i="9" s="1"/>
  <c r="R997" i="4"/>
  <c r="S997" i="4" s="1"/>
  <c r="Q997" i="9" s="1"/>
  <c r="R998" i="4"/>
  <c r="S998" i="4" s="1"/>
  <c r="Q998" i="9" s="1"/>
  <c r="R999" i="4"/>
  <c r="S999" i="4" s="1"/>
  <c r="Q999" i="9" s="1"/>
  <c r="R1000" i="4"/>
  <c r="S1000" i="4" s="1"/>
  <c r="Q1000" i="9" s="1"/>
  <c r="R1001" i="4"/>
  <c r="S1001" i="4" s="1"/>
  <c r="Q1001" i="9" s="1"/>
  <c r="R2" i="4"/>
  <c r="S2" i="4" s="1"/>
  <c r="Q2" i="9" s="1"/>
  <c r="O3" i="4"/>
  <c r="P3" i="4" s="1"/>
  <c r="J3" i="9" s="1"/>
  <c r="O4" i="4"/>
  <c r="P4" i="4" s="1"/>
  <c r="J4" i="9" s="1"/>
  <c r="O5" i="4"/>
  <c r="P5" i="4" s="1"/>
  <c r="J5" i="9" s="1"/>
  <c r="O6" i="4"/>
  <c r="P6" i="4" s="1"/>
  <c r="J6" i="9" s="1"/>
  <c r="O7" i="4"/>
  <c r="P7" i="4" s="1"/>
  <c r="J7" i="9" s="1"/>
  <c r="O8" i="4"/>
  <c r="P8" i="4" s="1"/>
  <c r="J8" i="9" s="1"/>
  <c r="O9" i="4"/>
  <c r="P9" i="4" s="1"/>
  <c r="J9" i="9" s="1"/>
  <c r="O10" i="4"/>
  <c r="P10" i="4" s="1"/>
  <c r="J10" i="9" s="1"/>
  <c r="O11" i="4"/>
  <c r="P11" i="4" s="1"/>
  <c r="J11" i="9" s="1"/>
  <c r="O12" i="4"/>
  <c r="P12" i="4" s="1"/>
  <c r="J12" i="9" s="1"/>
  <c r="O13" i="4"/>
  <c r="P13" i="4" s="1"/>
  <c r="J13" i="9" s="1"/>
  <c r="O14" i="4"/>
  <c r="P14" i="4" s="1"/>
  <c r="J14" i="9" s="1"/>
  <c r="O15" i="4"/>
  <c r="P15" i="4" s="1"/>
  <c r="J15" i="9" s="1"/>
  <c r="O16" i="4"/>
  <c r="P16" i="4" s="1"/>
  <c r="J16" i="9" s="1"/>
  <c r="O17" i="4"/>
  <c r="P17" i="4" s="1"/>
  <c r="J17" i="9" s="1"/>
  <c r="O18" i="4"/>
  <c r="P18" i="4" s="1"/>
  <c r="J18" i="9" s="1"/>
  <c r="O19" i="4"/>
  <c r="P19" i="4" s="1"/>
  <c r="J19" i="9" s="1"/>
  <c r="O20" i="4"/>
  <c r="P20" i="4" s="1"/>
  <c r="J20" i="9" s="1"/>
  <c r="O21" i="4"/>
  <c r="P21" i="4" s="1"/>
  <c r="J21" i="9" s="1"/>
  <c r="O22" i="4"/>
  <c r="P22" i="4" s="1"/>
  <c r="J22" i="9" s="1"/>
  <c r="O23" i="4"/>
  <c r="P23" i="4" s="1"/>
  <c r="J23" i="9" s="1"/>
  <c r="O24" i="4"/>
  <c r="P24" i="4" s="1"/>
  <c r="J24" i="9" s="1"/>
  <c r="O25" i="4"/>
  <c r="P25" i="4" s="1"/>
  <c r="J25" i="9" s="1"/>
  <c r="O26" i="4"/>
  <c r="P26" i="4" s="1"/>
  <c r="J26" i="9" s="1"/>
  <c r="O27" i="4"/>
  <c r="P27" i="4" s="1"/>
  <c r="J27" i="9" s="1"/>
  <c r="O28" i="4"/>
  <c r="P28" i="4" s="1"/>
  <c r="J28" i="9" s="1"/>
  <c r="O29" i="4"/>
  <c r="P29" i="4" s="1"/>
  <c r="J29" i="9" s="1"/>
  <c r="O30" i="4"/>
  <c r="P30" i="4" s="1"/>
  <c r="J30" i="9" s="1"/>
  <c r="O31" i="4"/>
  <c r="P31" i="4" s="1"/>
  <c r="J31" i="9" s="1"/>
  <c r="O32" i="4"/>
  <c r="P32" i="4" s="1"/>
  <c r="J32" i="9" s="1"/>
  <c r="O33" i="4"/>
  <c r="P33" i="4" s="1"/>
  <c r="J33" i="9" s="1"/>
  <c r="O34" i="4"/>
  <c r="P34" i="4" s="1"/>
  <c r="J34" i="9" s="1"/>
  <c r="O35" i="4"/>
  <c r="P35" i="4" s="1"/>
  <c r="J35" i="9" s="1"/>
  <c r="O36" i="4"/>
  <c r="P36" i="4" s="1"/>
  <c r="J36" i="9" s="1"/>
  <c r="O37" i="4"/>
  <c r="P37" i="4" s="1"/>
  <c r="J37" i="9" s="1"/>
  <c r="O38" i="4"/>
  <c r="P38" i="4" s="1"/>
  <c r="J38" i="9" s="1"/>
  <c r="O39" i="4"/>
  <c r="P39" i="4" s="1"/>
  <c r="J39" i="9" s="1"/>
  <c r="O40" i="4"/>
  <c r="P40" i="4" s="1"/>
  <c r="J40" i="9" s="1"/>
  <c r="O41" i="4"/>
  <c r="P41" i="4" s="1"/>
  <c r="J41" i="9" s="1"/>
  <c r="O42" i="4"/>
  <c r="P42" i="4" s="1"/>
  <c r="J42" i="9" s="1"/>
  <c r="O43" i="4"/>
  <c r="P43" i="4" s="1"/>
  <c r="J43" i="9" s="1"/>
  <c r="O44" i="4"/>
  <c r="P44" i="4" s="1"/>
  <c r="J44" i="9" s="1"/>
  <c r="O45" i="4"/>
  <c r="P45" i="4" s="1"/>
  <c r="J45" i="9" s="1"/>
  <c r="O46" i="4"/>
  <c r="P46" i="4" s="1"/>
  <c r="J46" i="9" s="1"/>
  <c r="O47" i="4"/>
  <c r="P47" i="4" s="1"/>
  <c r="J47" i="9" s="1"/>
  <c r="O48" i="4"/>
  <c r="P48" i="4" s="1"/>
  <c r="J48" i="9" s="1"/>
  <c r="O49" i="4"/>
  <c r="P49" i="4" s="1"/>
  <c r="J49" i="9" s="1"/>
  <c r="O50" i="4"/>
  <c r="P50" i="4" s="1"/>
  <c r="J50" i="9" s="1"/>
  <c r="O51" i="4"/>
  <c r="P51" i="4" s="1"/>
  <c r="J51" i="9" s="1"/>
  <c r="O52" i="4"/>
  <c r="P52" i="4" s="1"/>
  <c r="J52" i="9" s="1"/>
  <c r="O53" i="4"/>
  <c r="P53" i="4" s="1"/>
  <c r="J53" i="9" s="1"/>
  <c r="O54" i="4"/>
  <c r="P54" i="4" s="1"/>
  <c r="J54" i="9" s="1"/>
  <c r="O55" i="4"/>
  <c r="P55" i="4" s="1"/>
  <c r="J55" i="9" s="1"/>
  <c r="O56" i="4"/>
  <c r="P56" i="4" s="1"/>
  <c r="J56" i="9" s="1"/>
  <c r="O57" i="4"/>
  <c r="P57" i="4" s="1"/>
  <c r="J57" i="9" s="1"/>
  <c r="O58" i="4"/>
  <c r="P58" i="4" s="1"/>
  <c r="J58" i="9" s="1"/>
  <c r="O59" i="4"/>
  <c r="P59" i="4" s="1"/>
  <c r="J59" i="9" s="1"/>
  <c r="O60" i="4"/>
  <c r="P60" i="4" s="1"/>
  <c r="J60" i="9" s="1"/>
  <c r="O61" i="4"/>
  <c r="P61" i="4" s="1"/>
  <c r="J61" i="9" s="1"/>
  <c r="O62" i="4"/>
  <c r="P62" i="4" s="1"/>
  <c r="J62" i="9" s="1"/>
  <c r="O63" i="4"/>
  <c r="P63" i="4" s="1"/>
  <c r="J63" i="9" s="1"/>
  <c r="O64" i="4"/>
  <c r="P64" i="4" s="1"/>
  <c r="J64" i="9" s="1"/>
  <c r="O65" i="4"/>
  <c r="P65" i="4" s="1"/>
  <c r="J65" i="9" s="1"/>
  <c r="O66" i="4"/>
  <c r="P66" i="4" s="1"/>
  <c r="J66" i="9" s="1"/>
  <c r="O67" i="4"/>
  <c r="P67" i="4" s="1"/>
  <c r="J67" i="9" s="1"/>
  <c r="O68" i="4"/>
  <c r="P68" i="4" s="1"/>
  <c r="J68" i="9" s="1"/>
  <c r="O69" i="4"/>
  <c r="P69" i="4" s="1"/>
  <c r="J69" i="9" s="1"/>
  <c r="O70" i="4"/>
  <c r="P70" i="4" s="1"/>
  <c r="J70" i="9" s="1"/>
  <c r="O71" i="4"/>
  <c r="P71" i="4" s="1"/>
  <c r="J71" i="9" s="1"/>
  <c r="O72" i="4"/>
  <c r="P72" i="4" s="1"/>
  <c r="J72" i="9" s="1"/>
  <c r="O73" i="4"/>
  <c r="P73" i="4" s="1"/>
  <c r="J73" i="9" s="1"/>
  <c r="O74" i="4"/>
  <c r="P74" i="4" s="1"/>
  <c r="J74" i="9" s="1"/>
  <c r="O75" i="4"/>
  <c r="P75" i="4" s="1"/>
  <c r="J75" i="9" s="1"/>
  <c r="O76" i="4"/>
  <c r="P76" i="4" s="1"/>
  <c r="J76" i="9" s="1"/>
  <c r="O77" i="4"/>
  <c r="P77" i="4" s="1"/>
  <c r="J77" i="9" s="1"/>
  <c r="O78" i="4"/>
  <c r="P78" i="4" s="1"/>
  <c r="J78" i="9" s="1"/>
  <c r="O79" i="4"/>
  <c r="P79" i="4" s="1"/>
  <c r="J79" i="9" s="1"/>
  <c r="O80" i="4"/>
  <c r="P80" i="4" s="1"/>
  <c r="J80" i="9" s="1"/>
  <c r="O81" i="4"/>
  <c r="P81" i="4" s="1"/>
  <c r="J81" i="9" s="1"/>
  <c r="O82" i="4"/>
  <c r="P82" i="4" s="1"/>
  <c r="J82" i="9" s="1"/>
  <c r="O83" i="4"/>
  <c r="P83" i="4" s="1"/>
  <c r="J83" i="9" s="1"/>
  <c r="O84" i="4"/>
  <c r="P84" i="4" s="1"/>
  <c r="J84" i="9" s="1"/>
  <c r="O85" i="4"/>
  <c r="P85" i="4" s="1"/>
  <c r="J85" i="9" s="1"/>
  <c r="O86" i="4"/>
  <c r="P86" i="4" s="1"/>
  <c r="J86" i="9" s="1"/>
  <c r="O87" i="4"/>
  <c r="P87" i="4" s="1"/>
  <c r="J87" i="9" s="1"/>
  <c r="O88" i="4"/>
  <c r="P88" i="4" s="1"/>
  <c r="J88" i="9" s="1"/>
  <c r="O89" i="4"/>
  <c r="P89" i="4" s="1"/>
  <c r="J89" i="9" s="1"/>
  <c r="O90" i="4"/>
  <c r="P90" i="4" s="1"/>
  <c r="J90" i="9" s="1"/>
  <c r="O91" i="4"/>
  <c r="P91" i="4" s="1"/>
  <c r="J91" i="9" s="1"/>
  <c r="O92" i="4"/>
  <c r="P92" i="4" s="1"/>
  <c r="J92" i="9" s="1"/>
  <c r="O93" i="4"/>
  <c r="P93" i="4" s="1"/>
  <c r="J93" i="9" s="1"/>
  <c r="O94" i="4"/>
  <c r="P94" i="4" s="1"/>
  <c r="J94" i="9" s="1"/>
  <c r="O95" i="4"/>
  <c r="P95" i="4" s="1"/>
  <c r="J95" i="9" s="1"/>
  <c r="O96" i="4"/>
  <c r="P96" i="4" s="1"/>
  <c r="J96" i="9" s="1"/>
  <c r="O97" i="4"/>
  <c r="P97" i="4" s="1"/>
  <c r="J97" i="9" s="1"/>
  <c r="O98" i="4"/>
  <c r="P98" i="4" s="1"/>
  <c r="J98" i="9" s="1"/>
  <c r="O99" i="4"/>
  <c r="P99" i="4" s="1"/>
  <c r="J99" i="9" s="1"/>
  <c r="O100" i="4"/>
  <c r="P100" i="4" s="1"/>
  <c r="J100" i="9" s="1"/>
  <c r="O101" i="4"/>
  <c r="P101" i="4" s="1"/>
  <c r="J101" i="9" s="1"/>
  <c r="O102" i="4"/>
  <c r="P102" i="4" s="1"/>
  <c r="J102" i="9" s="1"/>
  <c r="O103" i="4"/>
  <c r="P103" i="4" s="1"/>
  <c r="J103" i="9" s="1"/>
  <c r="O104" i="4"/>
  <c r="P104" i="4" s="1"/>
  <c r="J104" i="9" s="1"/>
  <c r="O105" i="4"/>
  <c r="P105" i="4" s="1"/>
  <c r="J105" i="9" s="1"/>
  <c r="O106" i="4"/>
  <c r="P106" i="4" s="1"/>
  <c r="J106" i="9" s="1"/>
  <c r="O107" i="4"/>
  <c r="P107" i="4" s="1"/>
  <c r="J107" i="9" s="1"/>
  <c r="O108" i="4"/>
  <c r="P108" i="4" s="1"/>
  <c r="J108" i="9" s="1"/>
  <c r="O109" i="4"/>
  <c r="P109" i="4" s="1"/>
  <c r="J109" i="9" s="1"/>
  <c r="O110" i="4"/>
  <c r="P110" i="4" s="1"/>
  <c r="J110" i="9" s="1"/>
  <c r="O111" i="4"/>
  <c r="P111" i="4" s="1"/>
  <c r="J111" i="9" s="1"/>
  <c r="O112" i="4"/>
  <c r="P112" i="4" s="1"/>
  <c r="J112" i="9" s="1"/>
  <c r="O113" i="4"/>
  <c r="P113" i="4" s="1"/>
  <c r="J113" i="9" s="1"/>
  <c r="O114" i="4"/>
  <c r="P114" i="4" s="1"/>
  <c r="J114" i="9" s="1"/>
  <c r="O115" i="4"/>
  <c r="P115" i="4" s="1"/>
  <c r="J115" i="9" s="1"/>
  <c r="O116" i="4"/>
  <c r="P116" i="4" s="1"/>
  <c r="J116" i="9" s="1"/>
  <c r="O117" i="4"/>
  <c r="P117" i="4" s="1"/>
  <c r="J117" i="9" s="1"/>
  <c r="O118" i="4"/>
  <c r="P118" i="4" s="1"/>
  <c r="J118" i="9" s="1"/>
  <c r="O119" i="4"/>
  <c r="P119" i="4" s="1"/>
  <c r="J119" i="9" s="1"/>
  <c r="O120" i="4"/>
  <c r="P120" i="4" s="1"/>
  <c r="J120" i="9" s="1"/>
  <c r="O121" i="4"/>
  <c r="P121" i="4" s="1"/>
  <c r="J121" i="9" s="1"/>
  <c r="O122" i="4"/>
  <c r="P122" i="4" s="1"/>
  <c r="J122" i="9" s="1"/>
  <c r="O123" i="4"/>
  <c r="P123" i="4" s="1"/>
  <c r="J123" i="9" s="1"/>
  <c r="O124" i="4"/>
  <c r="P124" i="4" s="1"/>
  <c r="J124" i="9" s="1"/>
  <c r="O125" i="4"/>
  <c r="P125" i="4" s="1"/>
  <c r="J125" i="9" s="1"/>
  <c r="O126" i="4"/>
  <c r="P126" i="4" s="1"/>
  <c r="J126" i="9" s="1"/>
  <c r="O127" i="4"/>
  <c r="P127" i="4" s="1"/>
  <c r="J127" i="9" s="1"/>
  <c r="O128" i="4"/>
  <c r="P128" i="4" s="1"/>
  <c r="J128" i="9" s="1"/>
  <c r="O129" i="4"/>
  <c r="P129" i="4" s="1"/>
  <c r="J129" i="9" s="1"/>
  <c r="O130" i="4"/>
  <c r="P130" i="4" s="1"/>
  <c r="J130" i="9" s="1"/>
  <c r="O131" i="4"/>
  <c r="P131" i="4" s="1"/>
  <c r="J131" i="9" s="1"/>
  <c r="O132" i="4"/>
  <c r="P132" i="4" s="1"/>
  <c r="J132" i="9" s="1"/>
  <c r="O133" i="4"/>
  <c r="P133" i="4" s="1"/>
  <c r="J133" i="9" s="1"/>
  <c r="O134" i="4"/>
  <c r="P134" i="4" s="1"/>
  <c r="J134" i="9" s="1"/>
  <c r="O135" i="4"/>
  <c r="P135" i="4" s="1"/>
  <c r="J135" i="9" s="1"/>
  <c r="O136" i="4"/>
  <c r="P136" i="4" s="1"/>
  <c r="J136" i="9" s="1"/>
  <c r="O137" i="4"/>
  <c r="P137" i="4" s="1"/>
  <c r="J137" i="9" s="1"/>
  <c r="O138" i="4"/>
  <c r="P138" i="4" s="1"/>
  <c r="J138" i="9" s="1"/>
  <c r="O139" i="4"/>
  <c r="P139" i="4" s="1"/>
  <c r="J139" i="9" s="1"/>
  <c r="O140" i="4"/>
  <c r="P140" i="4" s="1"/>
  <c r="J140" i="9" s="1"/>
  <c r="O141" i="4"/>
  <c r="P141" i="4" s="1"/>
  <c r="J141" i="9" s="1"/>
  <c r="O142" i="4"/>
  <c r="P142" i="4" s="1"/>
  <c r="J142" i="9" s="1"/>
  <c r="O143" i="4"/>
  <c r="P143" i="4" s="1"/>
  <c r="J143" i="9" s="1"/>
  <c r="O144" i="4"/>
  <c r="P144" i="4" s="1"/>
  <c r="J144" i="9" s="1"/>
  <c r="O145" i="4"/>
  <c r="P145" i="4" s="1"/>
  <c r="J145" i="9" s="1"/>
  <c r="O146" i="4"/>
  <c r="P146" i="4" s="1"/>
  <c r="J146" i="9" s="1"/>
  <c r="O147" i="4"/>
  <c r="P147" i="4" s="1"/>
  <c r="J147" i="9" s="1"/>
  <c r="O148" i="4"/>
  <c r="P148" i="4" s="1"/>
  <c r="J148" i="9" s="1"/>
  <c r="O149" i="4"/>
  <c r="P149" i="4" s="1"/>
  <c r="J149" i="9" s="1"/>
  <c r="O150" i="4"/>
  <c r="P150" i="4" s="1"/>
  <c r="J150" i="9" s="1"/>
  <c r="O151" i="4"/>
  <c r="P151" i="4" s="1"/>
  <c r="J151" i="9" s="1"/>
  <c r="O152" i="4"/>
  <c r="P152" i="4" s="1"/>
  <c r="J152" i="9" s="1"/>
  <c r="O153" i="4"/>
  <c r="P153" i="4" s="1"/>
  <c r="J153" i="9" s="1"/>
  <c r="O154" i="4"/>
  <c r="P154" i="4" s="1"/>
  <c r="J154" i="9" s="1"/>
  <c r="O155" i="4"/>
  <c r="P155" i="4" s="1"/>
  <c r="J155" i="9" s="1"/>
  <c r="O156" i="4"/>
  <c r="P156" i="4" s="1"/>
  <c r="J156" i="9" s="1"/>
  <c r="O157" i="4"/>
  <c r="P157" i="4" s="1"/>
  <c r="J157" i="9" s="1"/>
  <c r="O158" i="4"/>
  <c r="P158" i="4" s="1"/>
  <c r="J158" i="9" s="1"/>
  <c r="O159" i="4"/>
  <c r="P159" i="4" s="1"/>
  <c r="J159" i="9" s="1"/>
  <c r="O160" i="4"/>
  <c r="P160" i="4" s="1"/>
  <c r="J160" i="9" s="1"/>
  <c r="O161" i="4"/>
  <c r="P161" i="4" s="1"/>
  <c r="J161" i="9" s="1"/>
  <c r="O162" i="4"/>
  <c r="P162" i="4" s="1"/>
  <c r="J162" i="9" s="1"/>
  <c r="O163" i="4"/>
  <c r="P163" i="4" s="1"/>
  <c r="J163" i="9" s="1"/>
  <c r="O164" i="4"/>
  <c r="P164" i="4" s="1"/>
  <c r="J164" i="9" s="1"/>
  <c r="O165" i="4"/>
  <c r="P165" i="4" s="1"/>
  <c r="J165" i="9" s="1"/>
  <c r="O166" i="4"/>
  <c r="P166" i="4" s="1"/>
  <c r="J166" i="9" s="1"/>
  <c r="O167" i="4"/>
  <c r="P167" i="4" s="1"/>
  <c r="J167" i="9" s="1"/>
  <c r="O168" i="4"/>
  <c r="P168" i="4" s="1"/>
  <c r="J168" i="9" s="1"/>
  <c r="O169" i="4"/>
  <c r="P169" i="4" s="1"/>
  <c r="J169" i="9" s="1"/>
  <c r="O170" i="4"/>
  <c r="P170" i="4" s="1"/>
  <c r="J170" i="9" s="1"/>
  <c r="O171" i="4"/>
  <c r="P171" i="4" s="1"/>
  <c r="J171" i="9" s="1"/>
  <c r="O172" i="4"/>
  <c r="P172" i="4" s="1"/>
  <c r="J172" i="9" s="1"/>
  <c r="O173" i="4"/>
  <c r="P173" i="4" s="1"/>
  <c r="J173" i="9" s="1"/>
  <c r="O174" i="4"/>
  <c r="P174" i="4" s="1"/>
  <c r="J174" i="9" s="1"/>
  <c r="O175" i="4"/>
  <c r="P175" i="4" s="1"/>
  <c r="J175" i="9" s="1"/>
  <c r="O176" i="4"/>
  <c r="P176" i="4" s="1"/>
  <c r="J176" i="9" s="1"/>
  <c r="O177" i="4"/>
  <c r="P177" i="4" s="1"/>
  <c r="J177" i="9" s="1"/>
  <c r="O178" i="4"/>
  <c r="P178" i="4" s="1"/>
  <c r="J178" i="9" s="1"/>
  <c r="O179" i="4"/>
  <c r="P179" i="4" s="1"/>
  <c r="J179" i="9" s="1"/>
  <c r="O180" i="4"/>
  <c r="P180" i="4" s="1"/>
  <c r="J180" i="9" s="1"/>
  <c r="O181" i="4"/>
  <c r="P181" i="4" s="1"/>
  <c r="J181" i="9" s="1"/>
  <c r="O182" i="4"/>
  <c r="P182" i="4" s="1"/>
  <c r="J182" i="9" s="1"/>
  <c r="O183" i="4"/>
  <c r="P183" i="4" s="1"/>
  <c r="J183" i="9" s="1"/>
  <c r="O184" i="4"/>
  <c r="P184" i="4" s="1"/>
  <c r="J184" i="9" s="1"/>
  <c r="O185" i="4"/>
  <c r="P185" i="4" s="1"/>
  <c r="J185" i="9" s="1"/>
  <c r="O186" i="4"/>
  <c r="P186" i="4" s="1"/>
  <c r="J186" i="9" s="1"/>
  <c r="O187" i="4"/>
  <c r="P187" i="4" s="1"/>
  <c r="J187" i="9" s="1"/>
  <c r="O188" i="4"/>
  <c r="P188" i="4" s="1"/>
  <c r="J188" i="9" s="1"/>
  <c r="O189" i="4"/>
  <c r="P189" i="4" s="1"/>
  <c r="J189" i="9" s="1"/>
  <c r="O190" i="4"/>
  <c r="P190" i="4" s="1"/>
  <c r="J190" i="9" s="1"/>
  <c r="O191" i="4"/>
  <c r="P191" i="4" s="1"/>
  <c r="J191" i="9" s="1"/>
  <c r="O192" i="4"/>
  <c r="P192" i="4" s="1"/>
  <c r="J192" i="9" s="1"/>
  <c r="O193" i="4"/>
  <c r="P193" i="4" s="1"/>
  <c r="J193" i="9" s="1"/>
  <c r="O194" i="4"/>
  <c r="P194" i="4" s="1"/>
  <c r="J194" i="9" s="1"/>
  <c r="O195" i="4"/>
  <c r="P195" i="4" s="1"/>
  <c r="J195" i="9" s="1"/>
  <c r="O196" i="4"/>
  <c r="P196" i="4" s="1"/>
  <c r="J196" i="9" s="1"/>
  <c r="O197" i="4"/>
  <c r="P197" i="4" s="1"/>
  <c r="J197" i="9" s="1"/>
  <c r="O198" i="4"/>
  <c r="P198" i="4" s="1"/>
  <c r="J198" i="9" s="1"/>
  <c r="O199" i="4"/>
  <c r="P199" i="4" s="1"/>
  <c r="J199" i="9" s="1"/>
  <c r="O200" i="4"/>
  <c r="P200" i="4" s="1"/>
  <c r="J200" i="9" s="1"/>
  <c r="O201" i="4"/>
  <c r="P201" i="4" s="1"/>
  <c r="J201" i="9" s="1"/>
  <c r="O202" i="4"/>
  <c r="P202" i="4" s="1"/>
  <c r="J202" i="9" s="1"/>
  <c r="O203" i="4"/>
  <c r="P203" i="4" s="1"/>
  <c r="J203" i="9" s="1"/>
  <c r="O204" i="4"/>
  <c r="P204" i="4" s="1"/>
  <c r="J204" i="9" s="1"/>
  <c r="O205" i="4"/>
  <c r="P205" i="4" s="1"/>
  <c r="J205" i="9" s="1"/>
  <c r="O206" i="4"/>
  <c r="P206" i="4" s="1"/>
  <c r="J206" i="9" s="1"/>
  <c r="O207" i="4"/>
  <c r="P207" i="4" s="1"/>
  <c r="J207" i="9" s="1"/>
  <c r="O208" i="4"/>
  <c r="P208" i="4" s="1"/>
  <c r="J208" i="9" s="1"/>
  <c r="O209" i="4"/>
  <c r="P209" i="4" s="1"/>
  <c r="J209" i="9" s="1"/>
  <c r="O210" i="4"/>
  <c r="P210" i="4" s="1"/>
  <c r="J210" i="9" s="1"/>
  <c r="O211" i="4"/>
  <c r="P211" i="4" s="1"/>
  <c r="J211" i="9" s="1"/>
  <c r="O212" i="4"/>
  <c r="P212" i="4" s="1"/>
  <c r="J212" i="9" s="1"/>
  <c r="O213" i="4"/>
  <c r="P213" i="4" s="1"/>
  <c r="J213" i="9" s="1"/>
  <c r="O214" i="4"/>
  <c r="P214" i="4" s="1"/>
  <c r="J214" i="9" s="1"/>
  <c r="O215" i="4"/>
  <c r="P215" i="4" s="1"/>
  <c r="J215" i="9" s="1"/>
  <c r="O216" i="4"/>
  <c r="P216" i="4" s="1"/>
  <c r="J216" i="9" s="1"/>
  <c r="O217" i="4"/>
  <c r="P217" i="4" s="1"/>
  <c r="J217" i="9" s="1"/>
  <c r="O218" i="4"/>
  <c r="P218" i="4" s="1"/>
  <c r="J218" i="9" s="1"/>
  <c r="O219" i="4"/>
  <c r="P219" i="4" s="1"/>
  <c r="J219" i="9" s="1"/>
  <c r="O220" i="4"/>
  <c r="P220" i="4" s="1"/>
  <c r="J220" i="9" s="1"/>
  <c r="O221" i="4"/>
  <c r="P221" i="4" s="1"/>
  <c r="J221" i="9" s="1"/>
  <c r="O222" i="4"/>
  <c r="P222" i="4" s="1"/>
  <c r="J222" i="9" s="1"/>
  <c r="O223" i="4"/>
  <c r="P223" i="4" s="1"/>
  <c r="J223" i="9" s="1"/>
  <c r="O224" i="4"/>
  <c r="P224" i="4" s="1"/>
  <c r="J224" i="9" s="1"/>
  <c r="O225" i="4"/>
  <c r="P225" i="4" s="1"/>
  <c r="J225" i="9" s="1"/>
  <c r="O226" i="4"/>
  <c r="P226" i="4" s="1"/>
  <c r="J226" i="9" s="1"/>
  <c r="O227" i="4"/>
  <c r="P227" i="4" s="1"/>
  <c r="J227" i="9" s="1"/>
  <c r="O228" i="4"/>
  <c r="P228" i="4" s="1"/>
  <c r="J228" i="9" s="1"/>
  <c r="O229" i="4"/>
  <c r="P229" i="4" s="1"/>
  <c r="J229" i="9" s="1"/>
  <c r="O230" i="4"/>
  <c r="P230" i="4" s="1"/>
  <c r="J230" i="9" s="1"/>
  <c r="O231" i="4"/>
  <c r="P231" i="4" s="1"/>
  <c r="J231" i="9" s="1"/>
  <c r="O232" i="4"/>
  <c r="P232" i="4" s="1"/>
  <c r="J232" i="9" s="1"/>
  <c r="O233" i="4"/>
  <c r="P233" i="4" s="1"/>
  <c r="J233" i="9" s="1"/>
  <c r="O234" i="4"/>
  <c r="P234" i="4" s="1"/>
  <c r="J234" i="9" s="1"/>
  <c r="O235" i="4"/>
  <c r="P235" i="4" s="1"/>
  <c r="J235" i="9" s="1"/>
  <c r="O236" i="4"/>
  <c r="P236" i="4" s="1"/>
  <c r="J236" i="9" s="1"/>
  <c r="O237" i="4"/>
  <c r="P237" i="4" s="1"/>
  <c r="J237" i="9" s="1"/>
  <c r="O238" i="4"/>
  <c r="P238" i="4" s="1"/>
  <c r="J238" i="9" s="1"/>
  <c r="O239" i="4"/>
  <c r="P239" i="4" s="1"/>
  <c r="J239" i="9" s="1"/>
  <c r="O240" i="4"/>
  <c r="P240" i="4" s="1"/>
  <c r="J240" i="9" s="1"/>
  <c r="O241" i="4"/>
  <c r="P241" i="4" s="1"/>
  <c r="J241" i="9" s="1"/>
  <c r="O242" i="4"/>
  <c r="P242" i="4" s="1"/>
  <c r="J242" i="9" s="1"/>
  <c r="O243" i="4"/>
  <c r="P243" i="4" s="1"/>
  <c r="J243" i="9" s="1"/>
  <c r="O244" i="4"/>
  <c r="P244" i="4" s="1"/>
  <c r="J244" i="9" s="1"/>
  <c r="O245" i="4"/>
  <c r="P245" i="4" s="1"/>
  <c r="J245" i="9" s="1"/>
  <c r="O246" i="4"/>
  <c r="P246" i="4" s="1"/>
  <c r="J246" i="9" s="1"/>
  <c r="O247" i="4"/>
  <c r="P247" i="4" s="1"/>
  <c r="J247" i="9" s="1"/>
  <c r="O248" i="4"/>
  <c r="P248" i="4" s="1"/>
  <c r="J248" i="9" s="1"/>
  <c r="O249" i="4"/>
  <c r="P249" i="4" s="1"/>
  <c r="J249" i="9" s="1"/>
  <c r="O250" i="4"/>
  <c r="P250" i="4" s="1"/>
  <c r="J250" i="9" s="1"/>
  <c r="O251" i="4"/>
  <c r="P251" i="4" s="1"/>
  <c r="J251" i="9" s="1"/>
  <c r="O252" i="4"/>
  <c r="P252" i="4" s="1"/>
  <c r="J252" i="9" s="1"/>
  <c r="O253" i="4"/>
  <c r="P253" i="4" s="1"/>
  <c r="J253" i="9" s="1"/>
  <c r="O254" i="4"/>
  <c r="P254" i="4" s="1"/>
  <c r="J254" i="9" s="1"/>
  <c r="O255" i="4"/>
  <c r="P255" i="4" s="1"/>
  <c r="J255" i="9" s="1"/>
  <c r="O256" i="4"/>
  <c r="P256" i="4" s="1"/>
  <c r="J256" i="9" s="1"/>
  <c r="O257" i="4"/>
  <c r="P257" i="4" s="1"/>
  <c r="J257" i="9" s="1"/>
  <c r="O258" i="4"/>
  <c r="P258" i="4" s="1"/>
  <c r="J258" i="9" s="1"/>
  <c r="O259" i="4"/>
  <c r="P259" i="4" s="1"/>
  <c r="J259" i="9" s="1"/>
  <c r="O260" i="4"/>
  <c r="P260" i="4" s="1"/>
  <c r="J260" i="9" s="1"/>
  <c r="O261" i="4"/>
  <c r="P261" i="4" s="1"/>
  <c r="J261" i="9" s="1"/>
  <c r="O262" i="4"/>
  <c r="P262" i="4" s="1"/>
  <c r="J262" i="9" s="1"/>
  <c r="O263" i="4"/>
  <c r="P263" i="4" s="1"/>
  <c r="J263" i="9" s="1"/>
  <c r="O264" i="4"/>
  <c r="P264" i="4" s="1"/>
  <c r="J264" i="9" s="1"/>
  <c r="O265" i="4"/>
  <c r="P265" i="4" s="1"/>
  <c r="J265" i="9" s="1"/>
  <c r="O266" i="4"/>
  <c r="P266" i="4" s="1"/>
  <c r="J266" i="9" s="1"/>
  <c r="O267" i="4"/>
  <c r="P267" i="4" s="1"/>
  <c r="J267" i="9" s="1"/>
  <c r="O268" i="4"/>
  <c r="P268" i="4" s="1"/>
  <c r="J268" i="9" s="1"/>
  <c r="O269" i="4"/>
  <c r="P269" i="4" s="1"/>
  <c r="J269" i="9" s="1"/>
  <c r="O270" i="4"/>
  <c r="P270" i="4" s="1"/>
  <c r="J270" i="9" s="1"/>
  <c r="O271" i="4"/>
  <c r="P271" i="4" s="1"/>
  <c r="J271" i="9" s="1"/>
  <c r="O272" i="4"/>
  <c r="P272" i="4" s="1"/>
  <c r="J272" i="9" s="1"/>
  <c r="O273" i="4"/>
  <c r="P273" i="4" s="1"/>
  <c r="J273" i="9" s="1"/>
  <c r="O274" i="4"/>
  <c r="P274" i="4" s="1"/>
  <c r="J274" i="9" s="1"/>
  <c r="O275" i="4"/>
  <c r="P275" i="4" s="1"/>
  <c r="J275" i="9" s="1"/>
  <c r="O276" i="4"/>
  <c r="P276" i="4" s="1"/>
  <c r="J276" i="9" s="1"/>
  <c r="O277" i="4"/>
  <c r="P277" i="4" s="1"/>
  <c r="J277" i="9" s="1"/>
  <c r="O278" i="4"/>
  <c r="P278" i="4" s="1"/>
  <c r="J278" i="9" s="1"/>
  <c r="O279" i="4"/>
  <c r="P279" i="4" s="1"/>
  <c r="J279" i="9" s="1"/>
  <c r="O280" i="4"/>
  <c r="P280" i="4" s="1"/>
  <c r="J280" i="9" s="1"/>
  <c r="O281" i="4"/>
  <c r="P281" i="4" s="1"/>
  <c r="J281" i="9" s="1"/>
  <c r="O282" i="4"/>
  <c r="P282" i="4" s="1"/>
  <c r="J282" i="9" s="1"/>
  <c r="O283" i="4"/>
  <c r="P283" i="4" s="1"/>
  <c r="J283" i="9" s="1"/>
  <c r="O284" i="4"/>
  <c r="P284" i="4" s="1"/>
  <c r="J284" i="9" s="1"/>
  <c r="O285" i="4"/>
  <c r="P285" i="4" s="1"/>
  <c r="J285" i="9" s="1"/>
  <c r="O286" i="4"/>
  <c r="P286" i="4" s="1"/>
  <c r="J286" i="9" s="1"/>
  <c r="O287" i="4"/>
  <c r="P287" i="4" s="1"/>
  <c r="J287" i="9" s="1"/>
  <c r="O288" i="4"/>
  <c r="P288" i="4" s="1"/>
  <c r="J288" i="9" s="1"/>
  <c r="O289" i="4"/>
  <c r="P289" i="4" s="1"/>
  <c r="J289" i="9" s="1"/>
  <c r="O290" i="4"/>
  <c r="P290" i="4" s="1"/>
  <c r="J290" i="9" s="1"/>
  <c r="O291" i="4"/>
  <c r="P291" i="4" s="1"/>
  <c r="J291" i="9" s="1"/>
  <c r="O292" i="4"/>
  <c r="P292" i="4" s="1"/>
  <c r="J292" i="9" s="1"/>
  <c r="O293" i="4"/>
  <c r="P293" i="4" s="1"/>
  <c r="J293" i="9" s="1"/>
  <c r="O294" i="4"/>
  <c r="P294" i="4" s="1"/>
  <c r="J294" i="9" s="1"/>
  <c r="O295" i="4"/>
  <c r="P295" i="4" s="1"/>
  <c r="J295" i="9" s="1"/>
  <c r="O296" i="4"/>
  <c r="P296" i="4" s="1"/>
  <c r="J296" i="9" s="1"/>
  <c r="O297" i="4"/>
  <c r="P297" i="4" s="1"/>
  <c r="J297" i="9" s="1"/>
  <c r="O298" i="4"/>
  <c r="P298" i="4" s="1"/>
  <c r="J298" i="9" s="1"/>
  <c r="O299" i="4"/>
  <c r="P299" i="4" s="1"/>
  <c r="J299" i="9" s="1"/>
  <c r="O300" i="4"/>
  <c r="P300" i="4" s="1"/>
  <c r="J300" i="9" s="1"/>
  <c r="O301" i="4"/>
  <c r="P301" i="4" s="1"/>
  <c r="J301" i="9" s="1"/>
  <c r="O302" i="4"/>
  <c r="P302" i="4" s="1"/>
  <c r="J302" i="9" s="1"/>
  <c r="O303" i="4"/>
  <c r="P303" i="4" s="1"/>
  <c r="J303" i="9" s="1"/>
  <c r="O304" i="4"/>
  <c r="P304" i="4" s="1"/>
  <c r="J304" i="9" s="1"/>
  <c r="O305" i="4"/>
  <c r="P305" i="4" s="1"/>
  <c r="J305" i="9" s="1"/>
  <c r="O306" i="4"/>
  <c r="P306" i="4" s="1"/>
  <c r="J306" i="9" s="1"/>
  <c r="O307" i="4"/>
  <c r="P307" i="4" s="1"/>
  <c r="J307" i="9" s="1"/>
  <c r="O308" i="4"/>
  <c r="P308" i="4" s="1"/>
  <c r="J308" i="9" s="1"/>
  <c r="O309" i="4"/>
  <c r="P309" i="4" s="1"/>
  <c r="J309" i="9" s="1"/>
  <c r="O310" i="4"/>
  <c r="P310" i="4" s="1"/>
  <c r="J310" i="9" s="1"/>
  <c r="O311" i="4"/>
  <c r="P311" i="4" s="1"/>
  <c r="J311" i="9" s="1"/>
  <c r="O312" i="4"/>
  <c r="P312" i="4" s="1"/>
  <c r="J312" i="9" s="1"/>
  <c r="O313" i="4"/>
  <c r="P313" i="4" s="1"/>
  <c r="J313" i="9" s="1"/>
  <c r="O314" i="4"/>
  <c r="P314" i="4" s="1"/>
  <c r="J314" i="9" s="1"/>
  <c r="O315" i="4"/>
  <c r="P315" i="4" s="1"/>
  <c r="J315" i="9" s="1"/>
  <c r="O316" i="4"/>
  <c r="P316" i="4" s="1"/>
  <c r="J316" i="9" s="1"/>
  <c r="O317" i="4"/>
  <c r="P317" i="4" s="1"/>
  <c r="J317" i="9" s="1"/>
  <c r="O318" i="4"/>
  <c r="P318" i="4" s="1"/>
  <c r="J318" i="9" s="1"/>
  <c r="O319" i="4"/>
  <c r="P319" i="4" s="1"/>
  <c r="J319" i="9" s="1"/>
  <c r="O320" i="4"/>
  <c r="P320" i="4" s="1"/>
  <c r="J320" i="9" s="1"/>
  <c r="O321" i="4"/>
  <c r="P321" i="4" s="1"/>
  <c r="J321" i="9" s="1"/>
  <c r="O322" i="4"/>
  <c r="P322" i="4" s="1"/>
  <c r="J322" i="9" s="1"/>
  <c r="O323" i="4"/>
  <c r="P323" i="4" s="1"/>
  <c r="J323" i="9" s="1"/>
  <c r="O324" i="4"/>
  <c r="P324" i="4" s="1"/>
  <c r="J324" i="9" s="1"/>
  <c r="O325" i="4"/>
  <c r="P325" i="4" s="1"/>
  <c r="J325" i="9" s="1"/>
  <c r="O326" i="4"/>
  <c r="P326" i="4" s="1"/>
  <c r="J326" i="9" s="1"/>
  <c r="O327" i="4"/>
  <c r="P327" i="4" s="1"/>
  <c r="J327" i="9" s="1"/>
  <c r="O328" i="4"/>
  <c r="P328" i="4" s="1"/>
  <c r="J328" i="9" s="1"/>
  <c r="O329" i="4"/>
  <c r="P329" i="4" s="1"/>
  <c r="J329" i="9" s="1"/>
  <c r="O330" i="4"/>
  <c r="P330" i="4" s="1"/>
  <c r="J330" i="9" s="1"/>
  <c r="O331" i="4"/>
  <c r="P331" i="4" s="1"/>
  <c r="J331" i="9" s="1"/>
  <c r="O332" i="4"/>
  <c r="P332" i="4" s="1"/>
  <c r="J332" i="9" s="1"/>
  <c r="O333" i="4"/>
  <c r="P333" i="4" s="1"/>
  <c r="J333" i="9" s="1"/>
  <c r="O334" i="4"/>
  <c r="P334" i="4" s="1"/>
  <c r="J334" i="9" s="1"/>
  <c r="O335" i="4"/>
  <c r="P335" i="4" s="1"/>
  <c r="J335" i="9" s="1"/>
  <c r="O336" i="4"/>
  <c r="P336" i="4" s="1"/>
  <c r="J336" i="9" s="1"/>
  <c r="O337" i="4"/>
  <c r="P337" i="4" s="1"/>
  <c r="J337" i="9" s="1"/>
  <c r="O338" i="4"/>
  <c r="P338" i="4" s="1"/>
  <c r="J338" i="9" s="1"/>
  <c r="O339" i="4"/>
  <c r="P339" i="4" s="1"/>
  <c r="J339" i="9" s="1"/>
  <c r="O340" i="4"/>
  <c r="P340" i="4" s="1"/>
  <c r="J340" i="9" s="1"/>
  <c r="O341" i="4"/>
  <c r="P341" i="4" s="1"/>
  <c r="J341" i="9" s="1"/>
  <c r="O342" i="4"/>
  <c r="P342" i="4" s="1"/>
  <c r="J342" i="9" s="1"/>
  <c r="O343" i="4"/>
  <c r="P343" i="4" s="1"/>
  <c r="J343" i="9" s="1"/>
  <c r="O344" i="4"/>
  <c r="P344" i="4" s="1"/>
  <c r="J344" i="9" s="1"/>
  <c r="O345" i="4"/>
  <c r="P345" i="4" s="1"/>
  <c r="J345" i="9" s="1"/>
  <c r="O346" i="4"/>
  <c r="P346" i="4" s="1"/>
  <c r="J346" i="9" s="1"/>
  <c r="O347" i="4"/>
  <c r="P347" i="4" s="1"/>
  <c r="J347" i="9" s="1"/>
  <c r="O348" i="4"/>
  <c r="P348" i="4" s="1"/>
  <c r="J348" i="9" s="1"/>
  <c r="O349" i="4"/>
  <c r="P349" i="4" s="1"/>
  <c r="J349" i="9" s="1"/>
  <c r="O350" i="4"/>
  <c r="P350" i="4" s="1"/>
  <c r="J350" i="9" s="1"/>
  <c r="O351" i="4"/>
  <c r="P351" i="4" s="1"/>
  <c r="J351" i="9" s="1"/>
  <c r="O352" i="4"/>
  <c r="P352" i="4" s="1"/>
  <c r="J352" i="9" s="1"/>
  <c r="O353" i="4"/>
  <c r="P353" i="4" s="1"/>
  <c r="J353" i="9" s="1"/>
  <c r="O354" i="4"/>
  <c r="P354" i="4" s="1"/>
  <c r="J354" i="9" s="1"/>
  <c r="O355" i="4"/>
  <c r="P355" i="4" s="1"/>
  <c r="J355" i="9" s="1"/>
  <c r="O356" i="4"/>
  <c r="P356" i="4" s="1"/>
  <c r="J356" i="9" s="1"/>
  <c r="O357" i="4"/>
  <c r="P357" i="4" s="1"/>
  <c r="J357" i="9" s="1"/>
  <c r="O358" i="4"/>
  <c r="P358" i="4" s="1"/>
  <c r="J358" i="9" s="1"/>
  <c r="O359" i="4"/>
  <c r="P359" i="4" s="1"/>
  <c r="J359" i="9" s="1"/>
  <c r="O360" i="4"/>
  <c r="P360" i="4" s="1"/>
  <c r="J360" i="9" s="1"/>
  <c r="O361" i="4"/>
  <c r="P361" i="4" s="1"/>
  <c r="J361" i="9" s="1"/>
  <c r="O362" i="4"/>
  <c r="P362" i="4" s="1"/>
  <c r="J362" i="9" s="1"/>
  <c r="O363" i="4"/>
  <c r="P363" i="4" s="1"/>
  <c r="J363" i="9" s="1"/>
  <c r="O364" i="4"/>
  <c r="P364" i="4" s="1"/>
  <c r="J364" i="9" s="1"/>
  <c r="O365" i="4"/>
  <c r="P365" i="4" s="1"/>
  <c r="J365" i="9" s="1"/>
  <c r="O366" i="4"/>
  <c r="P366" i="4" s="1"/>
  <c r="J366" i="9" s="1"/>
  <c r="O367" i="4"/>
  <c r="P367" i="4" s="1"/>
  <c r="J367" i="9" s="1"/>
  <c r="O368" i="4"/>
  <c r="P368" i="4" s="1"/>
  <c r="J368" i="9" s="1"/>
  <c r="O369" i="4"/>
  <c r="P369" i="4" s="1"/>
  <c r="J369" i="9" s="1"/>
  <c r="O370" i="4"/>
  <c r="P370" i="4" s="1"/>
  <c r="J370" i="9" s="1"/>
  <c r="O371" i="4"/>
  <c r="P371" i="4" s="1"/>
  <c r="J371" i="9" s="1"/>
  <c r="O372" i="4"/>
  <c r="P372" i="4" s="1"/>
  <c r="J372" i="9" s="1"/>
  <c r="O373" i="4"/>
  <c r="P373" i="4" s="1"/>
  <c r="J373" i="9" s="1"/>
  <c r="O374" i="4"/>
  <c r="P374" i="4" s="1"/>
  <c r="J374" i="9" s="1"/>
  <c r="O375" i="4"/>
  <c r="P375" i="4" s="1"/>
  <c r="J375" i="9" s="1"/>
  <c r="O376" i="4"/>
  <c r="P376" i="4" s="1"/>
  <c r="J376" i="9" s="1"/>
  <c r="O377" i="4"/>
  <c r="P377" i="4" s="1"/>
  <c r="J377" i="9" s="1"/>
  <c r="O378" i="4"/>
  <c r="P378" i="4" s="1"/>
  <c r="J378" i="9" s="1"/>
  <c r="O379" i="4"/>
  <c r="P379" i="4" s="1"/>
  <c r="J379" i="9" s="1"/>
  <c r="O380" i="4"/>
  <c r="P380" i="4" s="1"/>
  <c r="J380" i="9" s="1"/>
  <c r="O381" i="4"/>
  <c r="P381" i="4" s="1"/>
  <c r="J381" i="9" s="1"/>
  <c r="O382" i="4"/>
  <c r="P382" i="4" s="1"/>
  <c r="J382" i="9" s="1"/>
  <c r="O383" i="4"/>
  <c r="P383" i="4" s="1"/>
  <c r="J383" i="9" s="1"/>
  <c r="O384" i="4"/>
  <c r="P384" i="4" s="1"/>
  <c r="J384" i="9" s="1"/>
  <c r="O385" i="4"/>
  <c r="P385" i="4" s="1"/>
  <c r="J385" i="9" s="1"/>
  <c r="O386" i="4"/>
  <c r="P386" i="4" s="1"/>
  <c r="J386" i="9" s="1"/>
  <c r="O387" i="4"/>
  <c r="P387" i="4" s="1"/>
  <c r="J387" i="9" s="1"/>
  <c r="O388" i="4"/>
  <c r="P388" i="4" s="1"/>
  <c r="J388" i="9" s="1"/>
  <c r="O389" i="4"/>
  <c r="P389" i="4" s="1"/>
  <c r="J389" i="9" s="1"/>
  <c r="O390" i="4"/>
  <c r="P390" i="4" s="1"/>
  <c r="J390" i="9" s="1"/>
  <c r="O391" i="4"/>
  <c r="P391" i="4" s="1"/>
  <c r="J391" i="9" s="1"/>
  <c r="O392" i="4"/>
  <c r="P392" i="4" s="1"/>
  <c r="J392" i="9" s="1"/>
  <c r="O393" i="4"/>
  <c r="P393" i="4" s="1"/>
  <c r="J393" i="9" s="1"/>
  <c r="O394" i="4"/>
  <c r="P394" i="4" s="1"/>
  <c r="J394" i="9" s="1"/>
  <c r="O395" i="4"/>
  <c r="P395" i="4" s="1"/>
  <c r="J395" i="9" s="1"/>
  <c r="O396" i="4"/>
  <c r="P396" i="4" s="1"/>
  <c r="J396" i="9" s="1"/>
  <c r="O397" i="4"/>
  <c r="P397" i="4" s="1"/>
  <c r="J397" i="9" s="1"/>
  <c r="O398" i="4"/>
  <c r="P398" i="4" s="1"/>
  <c r="J398" i="9" s="1"/>
  <c r="O399" i="4"/>
  <c r="P399" i="4" s="1"/>
  <c r="J399" i="9" s="1"/>
  <c r="O400" i="4"/>
  <c r="P400" i="4" s="1"/>
  <c r="J400" i="9" s="1"/>
  <c r="O401" i="4"/>
  <c r="P401" i="4" s="1"/>
  <c r="J401" i="9" s="1"/>
  <c r="O402" i="4"/>
  <c r="P402" i="4" s="1"/>
  <c r="J402" i="9" s="1"/>
  <c r="O403" i="4"/>
  <c r="P403" i="4" s="1"/>
  <c r="J403" i="9" s="1"/>
  <c r="O404" i="4"/>
  <c r="P404" i="4" s="1"/>
  <c r="J404" i="9" s="1"/>
  <c r="O405" i="4"/>
  <c r="P405" i="4" s="1"/>
  <c r="J405" i="9" s="1"/>
  <c r="O406" i="4"/>
  <c r="P406" i="4" s="1"/>
  <c r="J406" i="9" s="1"/>
  <c r="O407" i="4"/>
  <c r="P407" i="4" s="1"/>
  <c r="J407" i="9" s="1"/>
  <c r="O408" i="4"/>
  <c r="P408" i="4" s="1"/>
  <c r="J408" i="9" s="1"/>
  <c r="O409" i="4"/>
  <c r="P409" i="4" s="1"/>
  <c r="J409" i="9" s="1"/>
  <c r="O410" i="4"/>
  <c r="P410" i="4" s="1"/>
  <c r="J410" i="9" s="1"/>
  <c r="O411" i="4"/>
  <c r="P411" i="4" s="1"/>
  <c r="J411" i="9" s="1"/>
  <c r="O412" i="4"/>
  <c r="P412" i="4" s="1"/>
  <c r="J412" i="9" s="1"/>
  <c r="O413" i="4"/>
  <c r="P413" i="4" s="1"/>
  <c r="J413" i="9" s="1"/>
  <c r="O414" i="4"/>
  <c r="P414" i="4" s="1"/>
  <c r="J414" i="9" s="1"/>
  <c r="O415" i="4"/>
  <c r="P415" i="4" s="1"/>
  <c r="J415" i="9" s="1"/>
  <c r="O416" i="4"/>
  <c r="P416" i="4" s="1"/>
  <c r="J416" i="9" s="1"/>
  <c r="O417" i="4"/>
  <c r="P417" i="4" s="1"/>
  <c r="J417" i="9" s="1"/>
  <c r="O418" i="4"/>
  <c r="P418" i="4" s="1"/>
  <c r="J418" i="9" s="1"/>
  <c r="O419" i="4"/>
  <c r="P419" i="4" s="1"/>
  <c r="J419" i="9" s="1"/>
  <c r="O420" i="4"/>
  <c r="P420" i="4" s="1"/>
  <c r="J420" i="9" s="1"/>
  <c r="O421" i="4"/>
  <c r="P421" i="4" s="1"/>
  <c r="J421" i="9" s="1"/>
  <c r="O422" i="4"/>
  <c r="P422" i="4" s="1"/>
  <c r="J422" i="9" s="1"/>
  <c r="O423" i="4"/>
  <c r="P423" i="4" s="1"/>
  <c r="J423" i="9" s="1"/>
  <c r="O424" i="4"/>
  <c r="P424" i="4" s="1"/>
  <c r="J424" i="9" s="1"/>
  <c r="O425" i="4"/>
  <c r="P425" i="4" s="1"/>
  <c r="J425" i="9" s="1"/>
  <c r="O426" i="4"/>
  <c r="P426" i="4" s="1"/>
  <c r="J426" i="9" s="1"/>
  <c r="O427" i="4"/>
  <c r="P427" i="4" s="1"/>
  <c r="J427" i="9" s="1"/>
  <c r="O428" i="4"/>
  <c r="P428" i="4" s="1"/>
  <c r="J428" i="9" s="1"/>
  <c r="O429" i="4"/>
  <c r="P429" i="4" s="1"/>
  <c r="J429" i="9" s="1"/>
  <c r="O430" i="4"/>
  <c r="P430" i="4" s="1"/>
  <c r="J430" i="9" s="1"/>
  <c r="O431" i="4"/>
  <c r="P431" i="4" s="1"/>
  <c r="J431" i="9" s="1"/>
  <c r="O432" i="4"/>
  <c r="P432" i="4" s="1"/>
  <c r="J432" i="9" s="1"/>
  <c r="O433" i="4"/>
  <c r="P433" i="4" s="1"/>
  <c r="J433" i="9" s="1"/>
  <c r="O434" i="4"/>
  <c r="P434" i="4" s="1"/>
  <c r="J434" i="9" s="1"/>
  <c r="O435" i="4"/>
  <c r="P435" i="4" s="1"/>
  <c r="J435" i="9" s="1"/>
  <c r="O436" i="4"/>
  <c r="P436" i="4" s="1"/>
  <c r="J436" i="9" s="1"/>
  <c r="O437" i="4"/>
  <c r="P437" i="4" s="1"/>
  <c r="J437" i="9" s="1"/>
  <c r="O438" i="4"/>
  <c r="P438" i="4" s="1"/>
  <c r="J438" i="9" s="1"/>
  <c r="O439" i="4"/>
  <c r="P439" i="4" s="1"/>
  <c r="J439" i="9" s="1"/>
  <c r="O440" i="4"/>
  <c r="P440" i="4" s="1"/>
  <c r="J440" i="9" s="1"/>
  <c r="O441" i="4"/>
  <c r="P441" i="4" s="1"/>
  <c r="J441" i="9" s="1"/>
  <c r="O442" i="4"/>
  <c r="P442" i="4" s="1"/>
  <c r="J442" i="9" s="1"/>
  <c r="O443" i="4"/>
  <c r="P443" i="4" s="1"/>
  <c r="J443" i="9" s="1"/>
  <c r="O444" i="4"/>
  <c r="P444" i="4" s="1"/>
  <c r="J444" i="9" s="1"/>
  <c r="O445" i="4"/>
  <c r="P445" i="4" s="1"/>
  <c r="J445" i="9" s="1"/>
  <c r="O446" i="4"/>
  <c r="P446" i="4" s="1"/>
  <c r="J446" i="9" s="1"/>
  <c r="O447" i="4"/>
  <c r="P447" i="4" s="1"/>
  <c r="J447" i="9" s="1"/>
  <c r="O448" i="4"/>
  <c r="P448" i="4" s="1"/>
  <c r="J448" i="9" s="1"/>
  <c r="O449" i="4"/>
  <c r="P449" i="4" s="1"/>
  <c r="J449" i="9" s="1"/>
  <c r="O450" i="4"/>
  <c r="P450" i="4" s="1"/>
  <c r="J450" i="9" s="1"/>
  <c r="O451" i="4"/>
  <c r="P451" i="4" s="1"/>
  <c r="J451" i="9" s="1"/>
  <c r="O452" i="4"/>
  <c r="P452" i="4" s="1"/>
  <c r="J452" i="9" s="1"/>
  <c r="O453" i="4"/>
  <c r="P453" i="4" s="1"/>
  <c r="J453" i="9" s="1"/>
  <c r="O454" i="4"/>
  <c r="P454" i="4" s="1"/>
  <c r="J454" i="9" s="1"/>
  <c r="O455" i="4"/>
  <c r="P455" i="4" s="1"/>
  <c r="J455" i="9" s="1"/>
  <c r="O456" i="4"/>
  <c r="P456" i="4" s="1"/>
  <c r="J456" i="9" s="1"/>
  <c r="O457" i="4"/>
  <c r="P457" i="4" s="1"/>
  <c r="J457" i="9" s="1"/>
  <c r="O458" i="4"/>
  <c r="P458" i="4" s="1"/>
  <c r="J458" i="9" s="1"/>
  <c r="O459" i="4"/>
  <c r="P459" i="4" s="1"/>
  <c r="J459" i="9" s="1"/>
  <c r="O460" i="4"/>
  <c r="P460" i="4" s="1"/>
  <c r="J460" i="9" s="1"/>
  <c r="O461" i="4"/>
  <c r="P461" i="4" s="1"/>
  <c r="J461" i="9" s="1"/>
  <c r="O462" i="4"/>
  <c r="P462" i="4" s="1"/>
  <c r="J462" i="9" s="1"/>
  <c r="O463" i="4"/>
  <c r="P463" i="4" s="1"/>
  <c r="J463" i="9" s="1"/>
  <c r="O464" i="4"/>
  <c r="P464" i="4" s="1"/>
  <c r="J464" i="9" s="1"/>
  <c r="O465" i="4"/>
  <c r="P465" i="4" s="1"/>
  <c r="J465" i="9" s="1"/>
  <c r="O466" i="4"/>
  <c r="P466" i="4" s="1"/>
  <c r="J466" i="9" s="1"/>
  <c r="O467" i="4"/>
  <c r="P467" i="4" s="1"/>
  <c r="J467" i="9" s="1"/>
  <c r="O468" i="4"/>
  <c r="P468" i="4" s="1"/>
  <c r="J468" i="9" s="1"/>
  <c r="O469" i="4"/>
  <c r="P469" i="4" s="1"/>
  <c r="J469" i="9" s="1"/>
  <c r="O470" i="4"/>
  <c r="P470" i="4" s="1"/>
  <c r="J470" i="9" s="1"/>
  <c r="O471" i="4"/>
  <c r="P471" i="4" s="1"/>
  <c r="J471" i="9" s="1"/>
  <c r="O472" i="4"/>
  <c r="P472" i="4" s="1"/>
  <c r="J472" i="9" s="1"/>
  <c r="O473" i="4"/>
  <c r="P473" i="4" s="1"/>
  <c r="J473" i="9" s="1"/>
  <c r="O474" i="4"/>
  <c r="P474" i="4" s="1"/>
  <c r="J474" i="9" s="1"/>
  <c r="O475" i="4"/>
  <c r="P475" i="4" s="1"/>
  <c r="J475" i="9" s="1"/>
  <c r="O476" i="4"/>
  <c r="P476" i="4" s="1"/>
  <c r="J476" i="9" s="1"/>
  <c r="O477" i="4"/>
  <c r="P477" i="4" s="1"/>
  <c r="J477" i="9" s="1"/>
  <c r="O478" i="4"/>
  <c r="P478" i="4" s="1"/>
  <c r="J478" i="9" s="1"/>
  <c r="O479" i="4"/>
  <c r="P479" i="4" s="1"/>
  <c r="J479" i="9" s="1"/>
  <c r="O480" i="4"/>
  <c r="P480" i="4" s="1"/>
  <c r="J480" i="9" s="1"/>
  <c r="O481" i="4"/>
  <c r="P481" i="4" s="1"/>
  <c r="J481" i="9" s="1"/>
  <c r="O482" i="4"/>
  <c r="P482" i="4" s="1"/>
  <c r="J482" i="9" s="1"/>
  <c r="O483" i="4"/>
  <c r="P483" i="4" s="1"/>
  <c r="J483" i="9" s="1"/>
  <c r="O484" i="4"/>
  <c r="P484" i="4" s="1"/>
  <c r="J484" i="9" s="1"/>
  <c r="O485" i="4"/>
  <c r="P485" i="4" s="1"/>
  <c r="J485" i="9" s="1"/>
  <c r="O486" i="4"/>
  <c r="P486" i="4" s="1"/>
  <c r="J486" i="9" s="1"/>
  <c r="O487" i="4"/>
  <c r="P487" i="4" s="1"/>
  <c r="J487" i="9" s="1"/>
  <c r="O488" i="4"/>
  <c r="P488" i="4" s="1"/>
  <c r="J488" i="9" s="1"/>
  <c r="O489" i="4"/>
  <c r="P489" i="4" s="1"/>
  <c r="J489" i="9" s="1"/>
  <c r="O490" i="4"/>
  <c r="P490" i="4" s="1"/>
  <c r="J490" i="9" s="1"/>
  <c r="O491" i="4"/>
  <c r="P491" i="4" s="1"/>
  <c r="J491" i="9" s="1"/>
  <c r="O492" i="4"/>
  <c r="P492" i="4" s="1"/>
  <c r="J492" i="9" s="1"/>
  <c r="O493" i="4"/>
  <c r="P493" i="4" s="1"/>
  <c r="J493" i="9" s="1"/>
  <c r="O494" i="4"/>
  <c r="P494" i="4" s="1"/>
  <c r="J494" i="9" s="1"/>
  <c r="O495" i="4"/>
  <c r="P495" i="4" s="1"/>
  <c r="J495" i="9" s="1"/>
  <c r="O496" i="4"/>
  <c r="P496" i="4" s="1"/>
  <c r="J496" i="9" s="1"/>
  <c r="O497" i="4"/>
  <c r="P497" i="4" s="1"/>
  <c r="J497" i="9" s="1"/>
  <c r="O498" i="4"/>
  <c r="P498" i="4" s="1"/>
  <c r="J498" i="9" s="1"/>
  <c r="O499" i="4"/>
  <c r="P499" i="4" s="1"/>
  <c r="J499" i="9" s="1"/>
  <c r="O500" i="4"/>
  <c r="P500" i="4" s="1"/>
  <c r="J500" i="9" s="1"/>
  <c r="O501" i="4"/>
  <c r="P501" i="4" s="1"/>
  <c r="J501" i="9" s="1"/>
  <c r="O502" i="4"/>
  <c r="P502" i="4" s="1"/>
  <c r="J502" i="9" s="1"/>
  <c r="O503" i="4"/>
  <c r="P503" i="4" s="1"/>
  <c r="J503" i="9" s="1"/>
  <c r="O504" i="4"/>
  <c r="P504" i="4" s="1"/>
  <c r="J504" i="9" s="1"/>
  <c r="O505" i="4"/>
  <c r="P505" i="4" s="1"/>
  <c r="J505" i="9" s="1"/>
  <c r="O506" i="4"/>
  <c r="P506" i="4" s="1"/>
  <c r="J506" i="9" s="1"/>
  <c r="O507" i="4"/>
  <c r="P507" i="4" s="1"/>
  <c r="J507" i="9" s="1"/>
  <c r="O508" i="4"/>
  <c r="P508" i="4" s="1"/>
  <c r="J508" i="9" s="1"/>
  <c r="O509" i="4"/>
  <c r="P509" i="4" s="1"/>
  <c r="J509" i="9" s="1"/>
  <c r="O510" i="4"/>
  <c r="P510" i="4" s="1"/>
  <c r="J510" i="9" s="1"/>
  <c r="O511" i="4"/>
  <c r="P511" i="4" s="1"/>
  <c r="J511" i="9" s="1"/>
  <c r="O512" i="4"/>
  <c r="P512" i="4" s="1"/>
  <c r="J512" i="9" s="1"/>
  <c r="O513" i="4"/>
  <c r="P513" i="4" s="1"/>
  <c r="J513" i="9" s="1"/>
  <c r="O514" i="4"/>
  <c r="P514" i="4" s="1"/>
  <c r="J514" i="9" s="1"/>
  <c r="O515" i="4"/>
  <c r="P515" i="4" s="1"/>
  <c r="J515" i="9" s="1"/>
  <c r="O516" i="4"/>
  <c r="P516" i="4" s="1"/>
  <c r="J516" i="9" s="1"/>
  <c r="O517" i="4"/>
  <c r="P517" i="4" s="1"/>
  <c r="J517" i="9" s="1"/>
  <c r="O518" i="4"/>
  <c r="P518" i="4" s="1"/>
  <c r="J518" i="9" s="1"/>
  <c r="O519" i="4"/>
  <c r="P519" i="4" s="1"/>
  <c r="J519" i="9" s="1"/>
  <c r="O520" i="4"/>
  <c r="P520" i="4" s="1"/>
  <c r="J520" i="9" s="1"/>
  <c r="O521" i="4"/>
  <c r="P521" i="4" s="1"/>
  <c r="J521" i="9" s="1"/>
  <c r="O522" i="4"/>
  <c r="P522" i="4" s="1"/>
  <c r="J522" i="9" s="1"/>
  <c r="O523" i="4"/>
  <c r="P523" i="4" s="1"/>
  <c r="J523" i="9" s="1"/>
  <c r="O524" i="4"/>
  <c r="P524" i="4" s="1"/>
  <c r="J524" i="9" s="1"/>
  <c r="O525" i="4"/>
  <c r="P525" i="4" s="1"/>
  <c r="J525" i="9" s="1"/>
  <c r="O526" i="4"/>
  <c r="P526" i="4" s="1"/>
  <c r="J526" i="9" s="1"/>
  <c r="O527" i="4"/>
  <c r="P527" i="4" s="1"/>
  <c r="J527" i="9" s="1"/>
  <c r="O528" i="4"/>
  <c r="P528" i="4" s="1"/>
  <c r="J528" i="9" s="1"/>
  <c r="O529" i="4"/>
  <c r="P529" i="4" s="1"/>
  <c r="J529" i="9" s="1"/>
  <c r="O530" i="4"/>
  <c r="P530" i="4" s="1"/>
  <c r="J530" i="9" s="1"/>
  <c r="O531" i="4"/>
  <c r="P531" i="4" s="1"/>
  <c r="J531" i="9" s="1"/>
  <c r="O532" i="4"/>
  <c r="P532" i="4" s="1"/>
  <c r="J532" i="9" s="1"/>
  <c r="O533" i="4"/>
  <c r="P533" i="4" s="1"/>
  <c r="J533" i="9" s="1"/>
  <c r="O534" i="4"/>
  <c r="P534" i="4" s="1"/>
  <c r="J534" i="9" s="1"/>
  <c r="O535" i="4"/>
  <c r="P535" i="4" s="1"/>
  <c r="J535" i="9" s="1"/>
  <c r="O536" i="4"/>
  <c r="P536" i="4" s="1"/>
  <c r="J536" i="9" s="1"/>
  <c r="O537" i="4"/>
  <c r="P537" i="4" s="1"/>
  <c r="J537" i="9" s="1"/>
  <c r="O538" i="4"/>
  <c r="P538" i="4" s="1"/>
  <c r="J538" i="9" s="1"/>
  <c r="O539" i="4"/>
  <c r="P539" i="4" s="1"/>
  <c r="J539" i="9" s="1"/>
  <c r="O540" i="4"/>
  <c r="P540" i="4" s="1"/>
  <c r="J540" i="9" s="1"/>
  <c r="O541" i="4"/>
  <c r="P541" i="4" s="1"/>
  <c r="J541" i="9" s="1"/>
  <c r="O542" i="4"/>
  <c r="P542" i="4" s="1"/>
  <c r="J542" i="9" s="1"/>
  <c r="O543" i="4"/>
  <c r="P543" i="4" s="1"/>
  <c r="J543" i="9" s="1"/>
  <c r="O544" i="4"/>
  <c r="P544" i="4" s="1"/>
  <c r="J544" i="9" s="1"/>
  <c r="O545" i="4"/>
  <c r="P545" i="4" s="1"/>
  <c r="J545" i="9" s="1"/>
  <c r="O546" i="4"/>
  <c r="P546" i="4" s="1"/>
  <c r="J546" i="9" s="1"/>
  <c r="O547" i="4"/>
  <c r="P547" i="4" s="1"/>
  <c r="J547" i="9" s="1"/>
  <c r="O548" i="4"/>
  <c r="P548" i="4" s="1"/>
  <c r="J548" i="9" s="1"/>
  <c r="O549" i="4"/>
  <c r="P549" i="4" s="1"/>
  <c r="J549" i="9" s="1"/>
  <c r="O550" i="4"/>
  <c r="P550" i="4" s="1"/>
  <c r="J550" i="9" s="1"/>
  <c r="O551" i="4"/>
  <c r="P551" i="4" s="1"/>
  <c r="J551" i="9" s="1"/>
  <c r="O552" i="4"/>
  <c r="P552" i="4" s="1"/>
  <c r="J552" i="9" s="1"/>
  <c r="O553" i="4"/>
  <c r="P553" i="4" s="1"/>
  <c r="J553" i="9" s="1"/>
  <c r="O554" i="4"/>
  <c r="P554" i="4" s="1"/>
  <c r="J554" i="9" s="1"/>
  <c r="O555" i="4"/>
  <c r="P555" i="4" s="1"/>
  <c r="J555" i="9" s="1"/>
  <c r="O556" i="4"/>
  <c r="P556" i="4" s="1"/>
  <c r="J556" i="9" s="1"/>
  <c r="O557" i="4"/>
  <c r="P557" i="4" s="1"/>
  <c r="J557" i="9" s="1"/>
  <c r="O558" i="4"/>
  <c r="P558" i="4" s="1"/>
  <c r="J558" i="9" s="1"/>
  <c r="O559" i="4"/>
  <c r="P559" i="4" s="1"/>
  <c r="J559" i="9" s="1"/>
  <c r="O560" i="4"/>
  <c r="P560" i="4" s="1"/>
  <c r="J560" i="9" s="1"/>
  <c r="O561" i="4"/>
  <c r="P561" i="4" s="1"/>
  <c r="J561" i="9" s="1"/>
  <c r="O562" i="4"/>
  <c r="P562" i="4" s="1"/>
  <c r="J562" i="9" s="1"/>
  <c r="O563" i="4"/>
  <c r="P563" i="4" s="1"/>
  <c r="J563" i="9" s="1"/>
  <c r="O564" i="4"/>
  <c r="P564" i="4" s="1"/>
  <c r="J564" i="9" s="1"/>
  <c r="O565" i="4"/>
  <c r="P565" i="4" s="1"/>
  <c r="J565" i="9" s="1"/>
  <c r="O566" i="4"/>
  <c r="P566" i="4" s="1"/>
  <c r="J566" i="9" s="1"/>
  <c r="O567" i="4"/>
  <c r="P567" i="4" s="1"/>
  <c r="J567" i="9" s="1"/>
  <c r="O568" i="4"/>
  <c r="P568" i="4" s="1"/>
  <c r="J568" i="9" s="1"/>
  <c r="O569" i="4"/>
  <c r="P569" i="4" s="1"/>
  <c r="J569" i="9" s="1"/>
  <c r="O570" i="4"/>
  <c r="P570" i="4" s="1"/>
  <c r="J570" i="9" s="1"/>
  <c r="O571" i="4"/>
  <c r="P571" i="4" s="1"/>
  <c r="J571" i="9" s="1"/>
  <c r="O572" i="4"/>
  <c r="P572" i="4" s="1"/>
  <c r="J572" i="9" s="1"/>
  <c r="O573" i="4"/>
  <c r="P573" i="4" s="1"/>
  <c r="J573" i="9" s="1"/>
  <c r="O574" i="4"/>
  <c r="P574" i="4" s="1"/>
  <c r="J574" i="9" s="1"/>
  <c r="O575" i="4"/>
  <c r="P575" i="4" s="1"/>
  <c r="J575" i="9" s="1"/>
  <c r="O576" i="4"/>
  <c r="P576" i="4" s="1"/>
  <c r="J576" i="9" s="1"/>
  <c r="O577" i="4"/>
  <c r="P577" i="4" s="1"/>
  <c r="J577" i="9" s="1"/>
  <c r="O578" i="4"/>
  <c r="P578" i="4" s="1"/>
  <c r="J578" i="9" s="1"/>
  <c r="O579" i="4"/>
  <c r="P579" i="4" s="1"/>
  <c r="J579" i="9" s="1"/>
  <c r="O580" i="4"/>
  <c r="P580" i="4" s="1"/>
  <c r="J580" i="9" s="1"/>
  <c r="O581" i="4"/>
  <c r="P581" i="4" s="1"/>
  <c r="J581" i="9" s="1"/>
  <c r="O582" i="4"/>
  <c r="P582" i="4" s="1"/>
  <c r="J582" i="9" s="1"/>
  <c r="O583" i="4"/>
  <c r="P583" i="4" s="1"/>
  <c r="J583" i="9" s="1"/>
  <c r="O584" i="4"/>
  <c r="P584" i="4" s="1"/>
  <c r="J584" i="9" s="1"/>
  <c r="O585" i="4"/>
  <c r="P585" i="4" s="1"/>
  <c r="J585" i="9" s="1"/>
  <c r="O586" i="4"/>
  <c r="P586" i="4" s="1"/>
  <c r="J586" i="9" s="1"/>
  <c r="O587" i="4"/>
  <c r="P587" i="4" s="1"/>
  <c r="J587" i="9" s="1"/>
  <c r="O588" i="4"/>
  <c r="P588" i="4" s="1"/>
  <c r="J588" i="9" s="1"/>
  <c r="O589" i="4"/>
  <c r="P589" i="4" s="1"/>
  <c r="J589" i="9" s="1"/>
  <c r="O590" i="4"/>
  <c r="P590" i="4" s="1"/>
  <c r="J590" i="9" s="1"/>
  <c r="O591" i="4"/>
  <c r="P591" i="4" s="1"/>
  <c r="J591" i="9" s="1"/>
  <c r="O592" i="4"/>
  <c r="P592" i="4" s="1"/>
  <c r="J592" i="9" s="1"/>
  <c r="O593" i="4"/>
  <c r="P593" i="4" s="1"/>
  <c r="J593" i="9" s="1"/>
  <c r="O594" i="4"/>
  <c r="P594" i="4" s="1"/>
  <c r="J594" i="9" s="1"/>
  <c r="O595" i="4"/>
  <c r="P595" i="4" s="1"/>
  <c r="J595" i="9" s="1"/>
  <c r="O596" i="4"/>
  <c r="P596" i="4" s="1"/>
  <c r="J596" i="9" s="1"/>
  <c r="O597" i="4"/>
  <c r="P597" i="4" s="1"/>
  <c r="J597" i="9" s="1"/>
  <c r="O598" i="4"/>
  <c r="P598" i="4" s="1"/>
  <c r="J598" i="9" s="1"/>
  <c r="O599" i="4"/>
  <c r="P599" i="4" s="1"/>
  <c r="J599" i="9" s="1"/>
  <c r="O600" i="4"/>
  <c r="P600" i="4" s="1"/>
  <c r="J600" i="9" s="1"/>
  <c r="O601" i="4"/>
  <c r="P601" i="4" s="1"/>
  <c r="J601" i="9" s="1"/>
  <c r="O602" i="4"/>
  <c r="P602" i="4" s="1"/>
  <c r="J602" i="9" s="1"/>
  <c r="O603" i="4"/>
  <c r="P603" i="4" s="1"/>
  <c r="J603" i="9" s="1"/>
  <c r="O604" i="4"/>
  <c r="P604" i="4" s="1"/>
  <c r="J604" i="9" s="1"/>
  <c r="O605" i="4"/>
  <c r="P605" i="4" s="1"/>
  <c r="J605" i="9" s="1"/>
  <c r="O606" i="4"/>
  <c r="P606" i="4" s="1"/>
  <c r="J606" i="9" s="1"/>
  <c r="O607" i="4"/>
  <c r="P607" i="4" s="1"/>
  <c r="J607" i="9" s="1"/>
  <c r="O608" i="4"/>
  <c r="P608" i="4" s="1"/>
  <c r="J608" i="9" s="1"/>
  <c r="O609" i="4"/>
  <c r="P609" i="4" s="1"/>
  <c r="J609" i="9" s="1"/>
  <c r="O610" i="4"/>
  <c r="P610" i="4" s="1"/>
  <c r="J610" i="9" s="1"/>
  <c r="O611" i="4"/>
  <c r="P611" i="4" s="1"/>
  <c r="J611" i="9" s="1"/>
  <c r="O612" i="4"/>
  <c r="P612" i="4" s="1"/>
  <c r="J612" i="9" s="1"/>
  <c r="O613" i="4"/>
  <c r="P613" i="4" s="1"/>
  <c r="J613" i="9" s="1"/>
  <c r="O614" i="4"/>
  <c r="P614" i="4" s="1"/>
  <c r="J614" i="9" s="1"/>
  <c r="O615" i="4"/>
  <c r="P615" i="4" s="1"/>
  <c r="J615" i="9" s="1"/>
  <c r="O616" i="4"/>
  <c r="P616" i="4" s="1"/>
  <c r="J616" i="9" s="1"/>
  <c r="O617" i="4"/>
  <c r="P617" i="4" s="1"/>
  <c r="J617" i="9" s="1"/>
  <c r="O618" i="4"/>
  <c r="P618" i="4" s="1"/>
  <c r="J618" i="9" s="1"/>
  <c r="O619" i="4"/>
  <c r="P619" i="4" s="1"/>
  <c r="J619" i="9" s="1"/>
  <c r="O620" i="4"/>
  <c r="P620" i="4" s="1"/>
  <c r="J620" i="9" s="1"/>
  <c r="O621" i="4"/>
  <c r="P621" i="4" s="1"/>
  <c r="J621" i="9" s="1"/>
  <c r="O622" i="4"/>
  <c r="P622" i="4" s="1"/>
  <c r="J622" i="9" s="1"/>
  <c r="O623" i="4"/>
  <c r="P623" i="4" s="1"/>
  <c r="J623" i="9" s="1"/>
  <c r="O624" i="4"/>
  <c r="P624" i="4" s="1"/>
  <c r="J624" i="9" s="1"/>
  <c r="O625" i="4"/>
  <c r="P625" i="4" s="1"/>
  <c r="J625" i="9" s="1"/>
  <c r="O626" i="4"/>
  <c r="P626" i="4" s="1"/>
  <c r="J626" i="9" s="1"/>
  <c r="O627" i="4"/>
  <c r="P627" i="4" s="1"/>
  <c r="J627" i="9" s="1"/>
  <c r="O628" i="4"/>
  <c r="P628" i="4" s="1"/>
  <c r="J628" i="9" s="1"/>
  <c r="O629" i="4"/>
  <c r="P629" i="4" s="1"/>
  <c r="J629" i="9" s="1"/>
  <c r="O630" i="4"/>
  <c r="P630" i="4" s="1"/>
  <c r="J630" i="9" s="1"/>
  <c r="O631" i="4"/>
  <c r="P631" i="4" s="1"/>
  <c r="J631" i="9" s="1"/>
  <c r="O632" i="4"/>
  <c r="P632" i="4" s="1"/>
  <c r="J632" i="9" s="1"/>
  <c r="O633" i="4"/>
  <c r="P633" i="4" s="1"/>
  <c r="J633" i="9" s="1"/>
  <c r="O634" i="4"/>
  <c r="P634" i="4" s="1"/>
  <c r="J634" i="9" s="1"/>
  <c r="O635" i="4"/>
  <c r="P635" i="4" s="1"/>
  <c r="J635" i="9" s="1"/>
  <c r="O636" i="4"/>
  <c r="P636" i="4" s="1"/>
  <c r="J636" i="9" s="1"/>
  <c r="O637" i="4"/>
  <c r="P637" i="4" s="1"/>
  <c r="J637" i="9" s="1"/>
  <c r="O638" i="4"/>
  <c r="P638" i="4" s="1"/>
  <c r="J638" i="9" s="1"/>
  <c r="O639" i="4"/>
  <c r="P639" i="4" s="1"/>
  <c r="J639" i="9" s="1"/>
  <c r="O640" i="4"/>
  <c r="P640" i="4" s="1"/>
  <c r="J640" i="9" s="1"/>
  <c r="O641" i="4"/>
  <c r="P641" i="4" s="1"/>
  <c r="J641" i="9" s="1"/>
  <c r="O642" i="4"/>
  <c r="P642" i="4" s="1"/>
  <c r="J642" i="9" s="1"/>
  <c r="O643" i="4"/>
  <c r="P643" i="4" s="1"/>
  <c r="J643" i="9" s="1"/>
  <c r="O644" i="4"/>
  <c r="P644" i="4" s="1"/>
  <c r="J644" i="9" s="1"/>
  <c r="O645" i="4"/>
  <c r="P645" i="4" s="1"/>
  <c r="J645" i="9" s="1"/>
  <c r="O646" i="4"/>
  <c r="P646" i="4" s="1"/>
  <c r="J646" i="9" s="1"/>
  <c r="O647" i="4"/>
  <c r="P647" i="4" s="1"/>
  <c r="J647" i="9" s="1"/>
  <c r="O648" i="4"/>
  <c r="P648" i="4" s="1"/>
  <c r="J648" i="9" s="1"/>
  <c r="O649" i="4"/>
  <c r="P649" i="4" s="1"/>
  <c r="J649" i="9" s="1"/>
  <c r="O650" i="4"/>
  <c r="P650" i="4" s="1"/>
  <c r="J650" i="9" s="1"/>
  <c r="O651" i="4"/>
  <c r="P651" i="4" s="1"/>
  <c r="J651" i="9" s="1"/>
  <c r="O652" i="4"/>
  <c r="P652" i="4" s="1"/>
  <c r="J652" i="9" s="1"/>
  <c r="O653" i="4"/>
  <c r="P653" i="4" s="1"/>
  <c r="J653" i="9" s="1"/>
  <c r="O654" i="4"/>
  <c r="P654" i="4" s="1"/>
  <c r="J654" i="9" s="1"/>
  <c r="O655" i="4"/>
  <c r="P655" i="4" s="1"/>
  <c r="J655" i="9" s="1"/>
  <c r="O656" i="4"/>
  <c r="P656" i="4" s="1"/>
  <c r="J656" i="9" s="1"/>
  <c r="O657" i="4"/>
  <c r="P657" i="4" s="1"/>
  <c r="J657" i="9" s="1"/>
  <c r="O658" i="4"/>
  <c r="P658" i="4" s="1"/>
  <c r="J658" i="9" s="1"/>
  <c r="O659" i="4"/>
  <c r="P659" i="4" s="1"/>
  <c r="J659" i="9" s="1"/>
  <c r="O660" i="4"/>
  <c r="P660" i="4" s="1"/>
  <c r="J660" i="9" s="1"/>
  <c r="O661" i="4"/>
  <c r="P661" i="4" s="1"/>
  <c r="J661" i="9" s="1"/>
  <c r="O662" i="4"/>
  <c r="P662" i="4" s="1"/>
  <c r="J662" i="9" s="1"/>
  <c r="O663" i="4"/>
  <c r="P663" i="4" s="1"/>
  <c r="J663" i="9" s="1"/>
  <c r="O664" i="4"/>
  <c r="P664" i="4" s="1"/>
  <c r="J664" i="9" s="1"/>
  <c r="O665" i="4"/>
  <c r="P665" i="4" s="1"/>
  <c r="J665" i="9" s="1"/>
  <c r="O666" i="4"/>
  <c r="P666" i="4" s="1"/>
  <c r="J666" i="9" s="1"/>
  <c r="O667" i="4"/>
  <c r="P667" i="4" s="1"/>
  <c r="J667" i="9" s="1"/>
  <c r="O668" i="4"/>
  <c r="P668" i="4" s="1"/>
  <c r="J668" i="9" s="1"/>
  <c r="O669" i="4"/>
  <c r="P669" i="4" s="1"/>
  <c r="J669" i="9" s="1"/>
  <c r="O670" i="4"/>
  <c r="P670" i="4" s="1"/>
  <c r="J670" i="9" s="1"/>
  <c r="O671" i="4"/>
  <c r="P671" i="4" s="1"/>
  <c r="J671" i="9" s="1"/>
  <c r="O672" i="4"/>
  <c r="P672" i="4" s="1"/>
  <c r="J672" i="9" s="1"/>
  <c r="O673" i="4"/>
  <c r="P673" i="4" s="1"/>
  <c r="J673" i="9" s="1"/>
  <c r="O674" i="4"/>
  <c r="P674" i="4" s="1"/>
  <c r="J674" i="9" s="1"/>
  <c r="O675" i="4"/>
  <c r="P675" i="4" s="1"/>
  <c r="J675" i="9" s="1"/>
  <c r="O676" i="4"/>
  <c r="P676" i="4" s="1"/>
  <c r="J676" i="9" s="1"/>
  <c r="O677" i="4"/>
  <c r="P677" i="4" s="1"/>
  <c r="J677" i="9" s="1"/>
  <c r="O678" i="4"/>
  <c r="P678" i="4" s="1"/>
  <c r="J678" i="9" s="1"/>
  <c r="O679" i="4"/>
  <c r="P679" i="4" s="1"/>
  <c r="J679" i="9" s="1"/>
  <c r="O680" i="4"/>
  <c r="P680" i="4" s="1"/>
  <c r="J680" i="9" s="1"/>
  <c r="O681" i="4"/>
  <c r="P681" i="4" s="1"/>
  <c r="J681" i="9" s="1"/>
  <c r="O682" i="4"/>
  <c r="P682" i="4" s="1"/>
  <c r="J682" i="9" s="1"/>
  <c r="O683" i="4"/>
  <c r="P683" i="4" s="1"/>
  <c r="J683" i="9" s="1"/>
  <c r="O684" i="4"/>
  <c r="P684" i="4" s="1"/>
  <c r="J684" i="9" s="1"/>
  <c r="O685" i="4"/>
  <c r="P685" i="4" s="1"/>
  <c r="J685" i="9" s="1"/>
  <c r="O686" i="4"/>
  <c r="P686" i="4" s="1"/>
  <c r="J686" i="9" s="1"/>
  <c r="O687" i="4"/>
  <c r="P687" i="4" s="1"/>
  <c r="J687" i="9" s="1"/>
  <c r="O688" i="4"/>
  <c r="P688" i="4" s="1"/>
  <c r="J688" i="9" s="1"/>
  <c r="O689" i="4"/>
  <c r="P689" i="4" s="1"/>
  <c r="J689" i="9" s="1"/>
  <c r="O690" i="4"/>
  <c r="P690" i="4" s="1"/>
  <c r="J690" i="9" s="1"/>
  <c r="O691" i="4"/>
  <c r="P691" i="4" s="1"/>
  <c r="J691" i="9" s="1"/>
  <c r="O692" i="4"/>
  <c r="P692" i="4" s="1"/>
  <c r="J692" i="9" s="1"/>
  <c r="O693" i="4"/>
  <c r="P693" i="4" s="1"/>
  <c r="J693" i="9" s="1"/>
  <c r="O694" i="4"/>
  <c r="P694" i="4" s="1"/>
  <c r="J694" i="9" s="1"/>
  <c r="O695" i="4"/>
  <c r="P695" i="4" s="1"/>
  <c r="J695" i="9" s="1"/>
  <c r="O696" i="4"/>
  <c r="P696" i="4" s="1"/>
  <c r="J696" i="9" s="1"/>
  <c r="O697" i="4"/>
  <c r="P697" i="4" s="1"/>
  <c r="J697" i="9" s="1"/>
  <c r="O698" i="4"/>
  <c r="P698" i="4" s="1"/>
  <c r="J698" i="9" s="1"/>
  <c r="O699" i="4"/>
  <c r="P699" i="4" s="1"/>
  <c r="J699" i="9" s="1"/>
  <c r="O700" i="4"/>
  <c r="P700" i="4" s="1"/>
  <c r="J700" i="9" s="1"/>
  <c r="O701" i="4"/>
  <c r="P701" i="4" s="1"/>
  <c r="J701" i="9" s="1"/>
  <c r="O702" i="4"/>
  <c r="P702" i="4" s="1"/>
  <c r="J702" i="9" s="1"/>
  <c r="O703" i="4"/>
  <c r="P703" i="4" s="1"/>
  <c r="J703" i="9" s="1"/>
  <c r="O704" i="4"/>
  <c r="P704" i="4" s="1"/>
  <c r="J704" i="9" s="1"/>
  <c r="O705" i="4"/>
  <c r="P705" i="4" s="1"/>
  <c r="J705" i="9" s="1"/>
  <c r="O706" i="4"/>
  <c r="P706" i="4" s="1"/>
  <c r="J706" i="9" s="1"/>
  <c r="O707" i="4"/>
  <c r="P707" i="4" s="1"/>
  <c r="J707" i="9" s="1"/>
  <c r="O708" i="4"/>
  <c r="P708" i="4" s="1"/>
  <c r="J708" i="9" s="1"/>
  <c r="O709" i="4"/>
  <c r="P709" i="4" s="1"/>
  <c r="J709" i="9" s="1"/>
  <c r="O710" i="4"/>
  <c r="P710" i="4" s="1"/>
  <c r="J710" i="9" s="1"/>
  <c r="O711" i="4"/>
  <c r="P711" i="4" s="1"/>
  <c r="J711" i="9" s="1"/>
  <c r="O712" i="4"/>
  <c r="P712" i="4" s="1"/>
  <c r="J712" i="9" s="1"/>
  <c r="O713" i="4"/>
  <c r="P713" i="4" s="1"/>
  <c r="J713" i="9" s="1"/>
  <c r="O714" i="4"/>
  <c r="P714" i="4" s="1"/>
  <c r="J714" i="9" s="1"/>
  <c r="O715" i="4"/>
  <c r="P715" i="4" s="1"/>
  <c r="J715" i="9" s="1"/>
  <c r="O716" i="4"/>
  <c r="P716" i="4" s="1"/>
  <c r="J716" i="9" s="1"/>
  <c r="O717" i="4"/>
  <c r="P717" i="4" s="1"/>
  <c r="J717" i="9" s="1"/>
  <c r="O718" i="4"/>
  <c r="P718" i="4" s="1"/>
  <c r="J718" i="9" s="1"/>
  <c r="O719" i="4"/>
  <c r="P719" i="4" s="1"/>
  <c r="J719" i="9" s="1"/>
  <c r="O720" i="4"/>
  <c r="P720" i="4" s="1"/>
  <c r="J720" i="9" s="1"/>
  <c r="O721" i="4"/>
  <c r="P721" i="4" s="1"/>
  <c r="J721" i="9" s="1"/>
  <c r="O722" i="4"/>
  <c r="P722" i="4" s="1"/>
  <c r="J722" i="9" s="1"/>
  <c r="O723" i="4"/>
  <c r="P723" i="4" s="1"/>
  <c r="J723" i="9" s="1"/>
  <c r="O724" i="4"/>
  <c r="P724" i="4" s="1"/>
  <c r="J724" i="9" s="1"/>
  <c r="O725" i="4"/>
  <c r="P725" i="4" s="1"/>
  <c r="J725" i="9" s="1"/>
  <c r="O726" i="4"/>
  <c r="P726" i="4" s="1"/>
  <c r="J726" i="9" s="1"/>
  <c r="O727" i="4"/>
  <c r="P727" i="4" s="1"/>
  <c r="J727" i="9" s="1"/>
  <c r="O728" i="4"/>
  <c r="P728" i="4" s="1"/>
  <c r="J728" i="9" s="1"/>
  <c r="O729" i="4"/>
  <c r="P729" i="4" s="1"/>
  <c r="J729" i="9" s="1"/>
  <c r="O730" i="4"/>
  <c r="P730" i="4" s="1"/>
  <c r="J730" i="9" s="1"/>
  <c r="O731" i="4"/>
  <c r="P731" i="4" s="1"/>
  <c r="J731" i="9" s="1"/>
  <c r="O732" i="4"/>
  <c r="P732" i="4" s="1"/>
  <c r="J732" i="9" s="1"/>
  <c r="O733" i="4"/>
  <c r="P733" i="4" s="1"/>
  <c r="J733" i="9" s="1"/>
  <c r="O734" i="4"/>
  <c r="P734" i="4" s="1"/>
  <c r="J734" i="9" s="1"/>
  <c r="O735" i="4"/>
  <c r="P735" i="4" s="1"/>
  <c r="J735" i="9" s="1"/>
  <c r="O736" i="4"/>
  <c r="P736" i="4" s="1"/>
  <c r="J736" i="9" s="1"/>
  <c r="O737" i="4"/>
  <c r="P737" i="4" s="1"/>
  <c r="J737" i="9" s="1"/>
  <c r="O738" i="4"/>
  <c r="P738" i="4" s="1"/>
  <c r="J738" i="9" s="1"/>
  <c r="O739" i="4"/>
  <c r="P739" i="4" s="1"/>
  <c r="J739" i="9" s="1"/>
  <c r="O740" i="4"/>
  <c r="P740" i="4" s="1"/>
  <c r="J740" i="9" s="1"/>
  <c r="O741" i="4"/>
  <c r="P741" i="4" s="1"/>
  <c r="J741" i="9" s="1"/>
  <c r="O742" i="4"/>
  <c r="P742" i="4" s="1"/>
  <c r="J742" i="9" s="1"/>
  <c r="O743" i="4"/>
  <c r="P743" i="4" s="1"/>
  <c r="J743" i="9" s="1"/>
  <c r="O744" i="4"/>
  <c r="P744" i="4" s="1"/>
  <c r="J744" i="9" s="1"/>
  <c r="O745" i="4"/>
  <c r="P745" i="4" s="1"/>
  <c r="J745" i="9" s="1"/>
  <c r="O746" i="4"/>
  <c r="P746" i="4" s="1"/>
  <c r="J746" i="9" s="1"/>
  <c r="O747" i="4"/>
  <c r="P747" i="4" s="1"/>
  <c r="J747" i="9" s="1"/>
  <c r="O748" i="4"/>
  <c r="P748" i="4" s="1"/>
  <c r="J748" i="9" s="1"/>
  <c r="O749" i="4"/>
  <c r="P749" i="4" s="1"/>
  <c r="J749" i="9" s="1"/>
  <c r="O750" i="4"/>
  <c r="P750" i="4" s="1"/>
  <c r="J750" i="9" s="1"/>
  <c r="O751" i="4"/>
  <c r="P751" i="4" s="1"/>
  <c r="J751" i="9" s="1"/>
  <c r="O752" i="4"/>
  <c r="P752" i="4" s="1"/>
  <c r="J752" i="9" s="1"/>
  <c r="O753" i="4"/>
  <c r="P753" i="4" s="1"/>
  <c r="J753" i="9" s="1"/>
  <c r="O754" i="4"/>
  <c r="P754" i="4" s="1"/>
  <c r="J754" i="9" s="1"/>
  <c r="O755" i="4"/>
  <c r="P755" i="4" s="1"/>
  <c r="J755" i="9" s="1"/>
  <c r="O756" i="4"/>
  <c r="P756" i="4" s="1"/>
  <c r="J756" i="9" s="1"/>
  <c r="O757" i="4"/>
  <c r="P757" i="4" s="1"/>
  <c r="J757" i="9" s="1"/>
  <c r="O758" i="4"/>
  <c r="P758" i="4" s="1"/>
  <c r="J758" i="9" s="1"/>
  <c r="O759" i="4"/>
  <c r="P759" i="4" s="1"/>
  <c r="J759" i="9" s="1"/>
  <c r="O760" i="4"/>
  <c r="P760" i="4" s="1"/>
  <c r="J760" i="9" s="1"/>
  <c r="O761" i="4"/>
  <c r="P761" i="4" s="1"/>
  <c r="J761" i="9" s="1"/>
  <c r="O762" i="4"/>
  <c r="P762" i="4" s="1"/>
  <c r="J762" i="9" s="1"/>
  <c r="O763" i="4"/>
  <c r="P763" i="4" s="1"/>
  <c r="J763" i="9" s="1"/>
  <c r="O764" i="4"/>
  <c r="P764" i="4" s="1"/>
  <c r="J764" i="9" s="1"/>
  <c r="O765" i="4"/>
  <c r="P765" i="4" s="1"/>
  <c r="J765" i="9" s="1"/>
  <c r="O766" i="4"/>
  <c r="P766" i="4" s="1"/>
  <c r="J766" i="9" s="1"/>
  <c r="O767" i="4"/>
  <c r="P767" i="4" s="1"/>
  <c r="J767" i="9" s="1"/>
  <c r="O768" i="4"/>
  <c r="P768" i="4" s="1"/>
  <c r="J768" i="9" s="1"/>
  <c r="O769" i="4"/>
  <c r="P769" i="4" s="1"/>
  <c r="J769" i="9" s="1"/>
  <c r="O770" i="4"/>
  <c r="P770" i="4" s="1"/>
  <c r="J770" i="9" s="1"/>
  <c r="O771" i="4"/>
  <c r="P771" i="4" s="1"/>
  <c r="J771" i="9" s="1"/>
  <c r="O772" i="4"/>
  <c r="P772" i="4" s="1"/>
  <c r="J772" i="9" s="1"/>
  <c r="O773" i="4"/>
  <c r="P773" i="4" s="1"/>
  <c r="J773" i="9" s="1"/>
  <c r="O774" i="4"/>
  <c r="P774" i="4" s="1"/>
  <c r="J774" i="9" s="1"/>
  <c r="O775" i="4"/>
  <c r="P775" i="4" s="1"/>
  <c r="J775" i="9" s="1"/>
  <c r="O776" i="4"/>
  <c r="P776" i="4" s="1"/>
  <c r="J776" i="9" s="1"/>
  <c r="O777" i="4"/>
  <c r="P777" i="4" s="1"/>
  <c r="J777" i="9" s="1"/>
  <c r="O778" i="4"/>
  <c r="P778" i="4" s="1"/>
  <c r="J778" i="9" s="1"/>
  <c r="O779" i="4"/>
  <c r="P779" i="4" s="1"/>
  <c r="J779" i="9" s="1"/>
  <c r="O780" i="4"/>
  <c r="P780" i="4" s="1"/>
  <c r="J780" i="9" s="1"/>
  <c r="O781" i="4"/>
  <c r="P781" i="4" s="1"/>
  <c r="J781" i="9" s="1"/>
  <c r="O782" i="4"/>
  <c r="P782" i="4" s="1"/>
  <c r="J782" i="9" s="1"/>
  <c r="O783" i="4"/>
  <c r="P783" i="4" s="1"/>
  <c r="J783" i="9" s="1"/>
  <c r="O784" i="4"/>
  <c r="P784" i="4" s="1"/>
  <c r="J784" i="9" s="1"/>
  <c r="O785" i="4"/>
  <c r="P785" i="4" s="1"/>
  <c r="J785" i="9" s="1"/>
  <c r="O786" i="4"/>
  <c r="P786" i="4" s="1"/>
  <c r="J786" i="9" s="1"/>
  <c r="O787" i="4"/>
  <c r="P787" i="4" s="1"/>
  <c r="J787" i="9" s="1"/>
  <c r="O788" i="4"/>
  <c r="P788" i="4" s="1"/>
  <c r="J788" i="9" s="1"/>
  <c r="O789" i="4"/>
  <c r="P789" i="4" s="1"/>
  <c r="J789" i="9" s="1"/>
  <c r="O790" i="4"/>
  <c r="P790" i="4" s="1"/>
  <c r="J790" i="9" s="1"/>
  <c r="O791" i="4"/>
  <c r="P791" i="4" s="1"/>
  <c r="J791" i="9" s="1"/>
  <c r="O792" i="4"/>
  <c r="P792" i="4" s="1"/>
  <c r="J792" i="9" s="1"/>
  <c r="O793" i="4"/>
  <c r="P793" i="4" s="1"/>
  <c r="J793" i="9" s="1"/>
  <c r="O794" i="4"/>
  <c r="P794" i="4" s="1"/>
  <c r="J794" i="9" s="1"/>
  <c r="O795" i="4"/>
  <c r="P795" i="4" s="1"/>
  <c r="J795" i="9" s="1"/>
  <c r="O796" i="4"/>
  <c r="P796" i="4" s="1"/>
  <c r="J796" i="9" s="1"/>
  <c r="O797" i="4"/>
  <c r="P797" i="4" s="1"/>
  <c r="J797" i="9" s="1"/>
  <c r="O798" i="4"/>
  <c r="P798" i="4" s="1"/>
  <c r="J798" i="9" s="1"/>
  <c r="O799" i="4"/>
  <c r="P799" i="4" s="1"/>
  <c r="J799" i="9" s="1"/>
  <c r="O800" i="4"/>
  <c r="P800" i="4" s="1"/>
  <c r="J800" i="9" s="1"/>
  <c r="O801" i="4"/>
  <c r="P801" i="4" s="1"/>
  <c r="J801" i="9" s="1"/>
  <c r="O802" i="4"/>
  <c r="P802" i="4" s="1"/>
  <c r="J802" i="9" s="1"/>
  <c r="O803" i="4"/>
  <c r="P803" i="4" s="1"/>
  <c r="J803" i="9" s="1"/>
  <c r="O804" i="4"/>
  <c r="P804" i="4" s="1"/>
  <c r="J804" i="9" s="1"/>
  <c r="O805" i="4"/>
  <c r="P805" i="4" s="1"/>
  <c r="J805" i="9" s="1"/>
  <c r="O806" i="4"/>
  <c r="P806" i="4" s="1"/>
  <c r="J806" i="9" s="1"/>
  <c r="O807" i="4"/>
  <c r="P807" i="4" s="1"/>
  <c r="J807" i="9" s="1"/>
  <c r="O808" i="4"/>
  <c r="P808" i="4" s="1"/>
  <c r="J808" i="9" s="1"/>
  <c r="O809" i="4"/>
  <c r="P809" i="4" s="1"/>
  <c r="J809" i="9" s="1"/>
  <c r="O810" i="4"/>
  <c r="P810" i="4" s="1"/>
  <c r="J810" i="9" s="1"/>
  <c r="O811" i="4"/>
  <c r="P811" i="4" s="1"/>
  <c r="J811" i="9" s="1"/>
  <c r="O812" i="4"/>
  <c r="P812" i="4" s="1"/>
  <c r="J812" i="9" s="1"/>
  <c r="O813" i="4"/>
  <c r="P813" i="4" s="1"/>
  <c r="J813" i="9" s="1"/>
  <c r="O814" i="4"/>
  <c r="P814" i="4" s="1"/>
  <c r="J814" i="9" s="1"/>
  <c r="O815" i="4"/>
  <c r="P815" i="4" s="1"/>
  <c r="J815" i="9" s="1"/>
  <c r="O816" i="4"/>
  <c r="P816" i="4" s="1"/>
  <c r="J816" i="9" s="1"/>
  <c r="O817" i="4"/>
  <c r="P817" i="4" s="1"/>
  <c r="J817" i="9" s="1"/>
  <c r="O818" i="4"/>
  <c r="P818" i="4" s="1"/>
  <c r="J818" i="9" s="1"/>
  <c r="O819" i="4"/>
  <c r="P819" i="4" s="1"/>
  <c r="J819" i="9" s="1"/>
  <c r="O820" i="4"/>
  <c r="P820" i="4" s="1"/>
  <c r="J820" i="9" s="1"/>
  <c r="O821" i="4"/>
  <c r="P821" i="4" s="1"/>
  <c r="J821" i="9" s="1"/>
  <c r="O822" i="4"/>
  <c r="P822" i="4" s="1"/>
  <c r="J822" i="9" s="1"/>
  <c r="O823" i="4"/>
  <c r="P823" i="4" s="1"/>
  <c r="J823" i="9" s="1"/>
  <c r="O824" i="4"/>
  <c r="P824" i="4" s="1"/>
  <c r="J824" i="9" s="1"/>
  <c r="O825" i="4"/>
  <c r="P825" i="4" s="1"/>
  <c r="J825" i="9" s="1"/>
  <c r="O826" i="4"/>
  <c r="P826" i="4" s="1"/>
  <c r="J826" i="9" s="1"/>
  <c r="O827" i="4"/>
  <c r="P827" i="4" s="1"/>
  <c r="J827" i="9" s="1"/>
  <c r="O828" i="4"/>
  <c r="P828" i="4" s="1"/>
  <c r="J828" i="9" s="1"/>
  <c r="O829" i="4"/>
  <c r="P829" i="4" s="1"/>
  <c r="J829" i="9" s="1"/>
  <c r="O830" i="4"/>
  <c r="P830" i="4" s="1"/>
  <c r="J830" i="9" s="1"/>
  <c r="O831" i="4"/>
  <c r="P831" i="4" s="1"/>
  <c r="J831" i="9" s="1"/>
  <c r="O832" i="4"/>
  <c r="P832" i="4" s="1"/>
  <c r="J832" i="9" s="1"/>
  <c r="O833" i="4"/>
  <c r="P833" i="4" s="1"/>
  <c r="J833" i="9" s="1"/>
  <c r="O834" i="4"/>
  <c r="P834" i="4" s="1"/>
  <c r="J834" i="9" s="1"/>
  <c r="O835" i="4"/>
  <c r="P835" i="4" s="1"/>
  <c r="J835" i="9" s="1"/>
  <c r="O836" i="4"/>
  <c r="P836" i="4" s="1"/>
  <c r="J836" i="9" s="1"/>
  <c r="O837" i="4"/>
  <c r="P837" i="4" s="1"/>
  <c r="J837" i="9" s="1"/>
  <c r="O838" i="4"/>
  <c r="P838" i="4" s="1"/>
  <c r="J838" i="9" s="1"/>
  <c r="O839" i="4"/>
  <c r="P839" i="4" s="1"/>
  <c r="J839" i="9" s="1"/>
  <c r="O840" i="4"/>
  <c r="P840" i="4" s="1"/>
  <c r="J840" i="9" s="1"/>
  <c r="O841" i="4"/>
  <c r="P841" i="4" s="1"/>
  <c r="J841" i="9" s="1"/>
  <c r="O842" i="4"/>
  <c r="P842" i="4" s="1"/>
  <c r="J842" i="9" s="1"/>
  <c r="O843" i="4"/>
  <c r="P843" i="4" s="1"/>
  <c r="J843" i="9" s="1"/>
  <c r="O844" i="4"/>
  <c r="P844" i="4" s="1"/>
  <c r="J844" i="9" s="1"/>
  <c r="O845" i="4"/>
  <c r="P845" i="4" s="1"/>
  <c r="J845" i="9" s="1"/>
  <c r="O846" i="4"/>
  <c r="P846" i="4" s="1"/>
  <c r="J846" i="9" s="1"/>
  <c r="O847" i="4"/>
  <c r="P847" i="4" s="1"/>
  <c r="J847" i="9" s="1"/>
  <c r="O848" i="4"/>
  <c r="P848" i="4" s="1"/>
  <c r="J848" i="9" s="1"/>
  <c r="O849" i="4"/>
  <c r="P849" i="4" s="1"/>
  <c r="J849" i="9" s="1"/>
  <c r="O850" i="4"/>
  <c r="P850" i="4" s="1"/>
  <c r="J850" i="9" s="1"/>
  <c r="O851" i="4"/>
  <c r="P851" i="4" s="1"/>
  <c r="J851" i="9" s="1"/>
  <c r="O852" i="4"/>
  <c r="P852" i="4" s="1"/>
  <c r="J852" i="9" s="1"/>
  <c r="O853" i="4"/>
  <c r="P853" i="4" s="1"/>
  <c r="J853" i="9" s="1"/>
  <c r="O854" i="4"/>
  <c r="P854" i="4" s="1"/>
  <c r="J854" i="9" s="1"/>
  <c r="O855" i="4"/>
  <c r="P855" i="4" s="1"/>
  <c r="J855" i="9" s="1"/>
  <c r="O856" i="4"/>
  <c r="P856" i="4" s="1"/>
  <c r="J856" i="9" s="1"/>
  <c r="O857" i="4"/>
  <c r="P857" i="4" s="1"/>
  <c r="J857" i="9" s="1"/>
  <c r="O858" i="4"/>
  <c r="P858" i="4" s="1"/>
  <c r="J858" i="9" s="1"/>
  <c r="O859" i="4"/>
  <c r="P859" i="4" s="1"/>
  <c r="J859" i="9" s="1"/>
  <c r="O860" i="4"/>
  <c r="P860" i="4" s="1"/>
  <c r="J860" i="9" s="1"/>
  <c r="O861" i="4"/>
  <c r="P861" i="4" s="1"/>
  <c r="J861" i="9" s="1"/>
  <c r="O862" i="4"/>
  <c r="P862" i="4" s="1"/>
  <c r="J862" i="9" s="1"/>
  <c r="O863" i="4"/>
  <c r="P863" i="4" s="1"/>
  <c r="J863" i="9" s="1"/>
  <c r="O864" i="4"/>
  <c r="P864" i="4" s="1"/>
  <c r="J864" i="9" s="1"/>
  <c r="O865" i="4"/>
  <c r="P865" i="4" s="1"/>
  <c r="J865" i="9" s="1"/>
  <c r="O866" i="4"/>
  <c r="P866" i="4" s="1"/>
  <c r="J866" i="9" s="1"/>
  <c r="O867" i="4"/>
  <c r="P867" i="4" s="1"/>
  <c r="J867" i="9" s="1"/>
  <c r="O868" i="4"/>
  <c r="P868" i="4" s="1"/>
  <c r="J868" i="9" s="1"/>
  <c r="O869" i="4"/>
  <c r="P869" i="4" s="1"/>
  <c r="J869" i="9" s="1"/>
  <c r="O870" i="4"/>
  <c r="P870" i="4" s="1"/>
  <c r="J870" i="9" s="1"/>
  <c r="O871" i="4"/>
  <c r="P871" i="4" s="1"/>
  <c r="J871" i="9" s="1"/>
  <c r="O872" i="4"/>
  <c r="P872" i="4" s="1"/>
  <c r="J872" i="9" s="1"/>
  <c r="O873" i="4"/>
  <c r="P873" i="4" s="1"/>
  <c r="J873" i="9" s="1"/>
  <c r="O874" i="4"/>
  <c r="P874" i="4" s="1"/>
  <c r="J874" i="9" s="1"/>
  <c r="O875" i="4"/>
  <c r="P875" i="4" s="1"/>
  <c r="J875" i="9" s="1"/>
  <c r="O876" i="4"/>
  <c r="P876" i="4" s="1"/>
  <c r="J876" i="9" s="1"/>
  <c r="O877" i="4"/>
  <c r="P877" i="4" s="1"/>
  <c r="J877" i="9" s="1"/>
  <c r="O878" i="4"/>
  <c r="P878" i="4" s="1"/>
  <c r="J878" i="9" s="1"/>
  <c r="O879" i="4"/>
  <c r="P879" i="4" s="1"/>
  <c r="J879" i="9" s="1"/>
  <c r="O880" i="4"/>
  <c r="P880" i="4" s="1"/>
  <c r="J880" i="9" s="1"/>
  <c r="O881" i="4"/>
  <c r="P881" i="4" s="1"/>
  <c r="J881" i="9" s="1"/>
  <c r="O882" i="4"/>
  <c r="P882" i="4" s="1"/>
  <c r="J882" i="9" s="1"/>
  <c r="O883" i="4"/>
  <c r="P883" i="4" s="1"/>
  <c r="J883" i="9" s="1"/>
  <c r="O884" i="4"/>
  <c r="P884" i="4" s="1"/>
  <c r="J884" i="9" s="1"/>
  <c r="O885" i="4"/>
  <c r="P885" i="4" s="1"/>
  <c r="J885" i="9" s="1"/>
  <c r="O886" i="4"/>
  <c r="P886" i="4" s="1"/>
  <c r="J886" i="9" s="1"/>
  <c r="O887" i="4"/>
  <c r="P887" i="4" s="1"/>
  <c r="J887" i="9" s="1"/>
  <c r="O888" i="4"/>
  <c r="P888" i="4" s="1"/>
  <c r="J888" i="9" s="1"/>
  <c r="O889" i="4"/>
  <c r="P889" i="4" s="1"/>
  <c r="J889" i="9" s="1"/>
  <c r="O890" i="4"/>
  <c r="P890" i="4" s="1"/>
  <c r="J890" i="9" s="1"/>
  <c r="O891" i="4"/>
  <c r="P891" i="4" s="1"/>
  <c r="J891" i="9" s="1"/>
  <c r="O892" i="4"/>
  <c r="P892" i="4" s="1"/>
  <c r="J892" i="9" s="1"/>
  <c r="O893" i="4"/>
  <c r="P893" i="4" s="1"/>
  <c r="J893" i="9" s="1"/>
  <c r="O894" i="4"/>
  <c r="P894" i="4" s="1"/>
  <c r="J894" i="9" s="1"/>
  <c r="O895" i="4"/>
  <c r="P895" i="4" s="1"/>
  <c r="J895" i="9" s="1"/>
  <c r="O896" i="4"/>
  <c r="P896" i="4" s="1"/>
  <c r="J896" i="9" s="1"/>
  <c r="O897" i="4"/>
  <c r="P897" i="4" s="1"/>
  <c r="J897" i="9" s="1"/>
  <c r="O898" i="4"/>
  <c r="P898" i="4" s="1"/>
  <c r="J898" i="9" s="1"/>
  <c r="O899" i="4"/>
  <c r="P899" i="4" s="1"/>
  <c r="J899" i="9" s="1"/>
  <c r="O900" i="4"/>
  <c r="P900" i="4" s="1"/>
  <c r="J900" i="9" s="1"/>
  <c r="O901" i="4"/>
  <c r="P901" i="4" s="1"/>
  <c r="J901" i="9" s="1"/>
  <c r="O902" i="4"/>
  <c r="P902" i="4" s="1"/>
  <c r="J902" i="9" s="1"/>
  <c r="O903" i="4"/>
  <c r="P903" i="4" s="1"/>
  <c r="J903" i="9" s="1"/>
  <c r="O904" i="4"/>
  <c r="P904" i="4" s="1"/>
  <c r="J904" i="9" s="1"/>
  <c r="O905" i="4"/>
  <c r="P905" i="4" s="1"/>
  <c r="J905" i="9" s="1"/>
  <c r="O906" i="4"/>
  <c r="P906" i="4" s="1"/>
  <c r="J906" i="9" s="1"/>
  <c r="O907" i="4"/>
  <c r="P907" i="4" s="1"/>
  <c r="J907" i="9" s="1"/>
  <c r="O908" i="4"/>
  <c r="P908" i="4" s="1"/>
  <c r="J908" i="9" s="1"/>
  <c r="O909" i="4"/>
  <c r="P909" i="4" s="1"/>
  <c r="J909" i="9" s="1"/>
  <c r="O910" i="4"/>
  <c r="P910" i="4" s="1"/>
  <c r="J910" i="9" s="1"/>
  <c r="O911" i="4"/>
  <c r="P911" i="4" s="1"/>
  <c r="J911" i="9" s="1"/>
  <c r="O912" i="4"/>
  <c r="P912" i="4" s="1"/>
  <c r="J912" i="9" s="1"/>
  <c r="O913" i="4"/>
  <c r="P913" i="4" s="1"/>
  <c r="J913" i="9" s="1"/>
  <c r="O914" i="4"/>
  <c r="P914" i="4" s="1"/>
  <c r="J914" i="9" s="1"/>
  <c r="O915" i="4"/>
  <c r="P915" i="4" s="1"/>
  <c r="J915" i="9" s="1"/>
  <c r="O916" i="4"/>
  <c r="P916" i="4" s="1"/>
  <c r="J916" i="9" s="1"/>
  <c r="O917" i="4"/>
  <c r="P917" i="4" s="1"/>
  <c r="J917" i="9" s="1"/>
  <c r="O918" i="4"/>
  <c r="P918" i="4" s="1"/>
  <c r="J918" i="9" s="1"/>
  <c r="O919" i="4"/>
  <c r="P919" i="4" s="1"/>
  <c r="J919" i="9" s="1"/>
  <c r="O920" i="4"/>
  <c r="P920" i="4" s="1"/>
  <c r="J920" i="9" s="1"/>
  <c r="O921" i="4"/>
  <c r="P921" i="4" s="1"/>
  <c r="J921" i="9" s="1"/>
  <c r="O922" i="4"/>
  <c r="P922" i="4" s="1"/>
  <c r="J922" i="9" s="1"/>
  <c r="O923" i="4"/>
  <c r="P923" i="4" s="1"/>
  <c r="J923" i="9" s="1"/>
  <c r="O924" i="4"/>
  <c r="P924" i="4" s="1"/>
  <c r="J924" i="9" s="1"/>
  <c r="O925" i="4"/>
  <c r="P925" i="4" s="1"/>
  <c r="J925" i="9" s="1"/>
  <c r="O926" i="4"/>
  <c r="P926" i="4" s="1"/>
  <c r="J926" i="9" s="1"/>
  <c r="O927" i="4"/>
  <c r="P927" i="4" s="1"/>
  <c r="J927" i="9" s="1"/>
  <c r="O928" i="4"/>
  <c r="P928" i="4" s="1"/>
  <c r="J928" i="9" s="1"/>
  <c r="O929" i="4"/>
  <c r="P929" i="4" s="1"/>
  <c r="J929" i="9" s="1"/>
  <c r="O930" i="4"/>
  <c r="P930" i="4" s="1"/>
  <c r="J930" i="9" s="1"/>
  <c r="O931" i="4"/>
  <c r="P931" i="4" s="1"/>
  <c r="J931" i="9" s="1"/>
  <c r="O932" i="4"/>
  <c r="P932" i="4" s="1"/>
  <c r="J932" i="9" s="1"/>
  <c r="O933" i="4"/>
  <c r="P933" i="4" s="1"/>
  <c r="J933" i="9" s="1"/>
  <c r="O934" i="4"/>
  <c r="P934" i="4" s="1"/>
  <c r="J934" i="9" s="1"/>
  <c r="O935" i="4"/>
  <c r="P935" i="4" s="1"/>
  <c r="J935" i="9" s="1"/>
  <c r="O936" i="4"/>
  <c r="P936" i="4" s="1"/>
  <c r="J936" i="9" s="1"/>
  <c r="O937" i="4"/>
  <c r="P937" i="4" s="1"/>
  <c r="J937" i="9" s="1"/>
  <c r="O938" i="4"/>
  <c r="P938" i="4" s="1"/>
  <c r="J938" i="9" s="1"/>
  <c r="O939" i="4"/>
  <c r="P939" i="4" s="1"/>
  <c r="J939" i="9" s="1"/>
  <c r="O940" i="4"/>
  <c r="P940" i="4" s="1"/>
  <c r="J940" i="9" s="1"/>
  <c r="O941" i="4"/>
  <c r="P941" i="4" s="1"/>
  <c r="J941" i="9" s="1"/>
  <c r="O942" i="4"/>
  <c r="P942" i="4" s="1"/>
  <c r="J942" i="9" s="1"/>
  <c r="O943" i="4"/>
  <c r="P943" i="4" s="1"/>
  <c r="J943" i="9" s="1"/>
  <c r="O944" i="4"/>
  <c r="P944" i="4" s="1"/>
  <c r="J944" i="9" s="1"/>
  <c r="O945" i="4"/>
  <c r="P945" i="4" s="1"/>
  <c r="J945" i="9" s="1"/>
  <c r="O946" i="4"/>
  <c r="P946" i="4" s="1"/>
  <c r="J946" i="9" s="1"/>
  <c r="O947" i="4"/>
  <c r="P947" i="4" s="1"/>
  <c r="J947" i="9" s="1"/>
  <c r="O948" i="4"/>
  <c r="P948" i="4" s="1"/>
  <c r="J948" i="9" s="1"/>
  <c r="O949" i="4"/>
  <c r="P949" i="4" s="1"/>
  <c r="J949" i="9" s="1"/>
  <c r="O950" i="4"/>
  <c r="P950" i="4" s="1"/>
  <c r="J950" i="9" s="1"/>
  <c r="O951" i="4"/>
  <c r="P951" i="4" s="1"/>
  <c r="J951" i="9" s="1"/>
  <c r="O952" i="4"/>
  <c r="P952" i="4" s="1"/>
  <c r="J952" i="9" s="1"/>
  <c r="O953" i="4"/>
  <c r="P953" i="4" s="1"/>
  <c r="J953" i="9" s="1"/>
  <c r="O954" i="4"/>
  <c r="P954" i="4" s="1"/>
  <c r="J954" i="9" s="1"/>
  <c r="O955" i="4"/>
  <c r="P955" i="4" s="1"/>
  <c r="J955" i="9" s="1"/>
  <c r="O956" i="4"/>
  <c r="P956" i="4" s="1"/>
  <c r="J956" i="9" s="1"/>
  <c r="O957" i="4"/>
  <c r="P957" i="4" s="1"/>
  <c r="J957" i="9" s="1"/>
  <c r="O958" i="4"/>
  <c r="P958" i="4" s="1"/>
  <c r="J958" i="9" s="1"/>
  <c r="O959" i="4"/>
  <c r="P959" i="4" s="1"/>
  <c r="J959" i="9" s="1"/>
  <c r="O960" i="4"/>
  <c r="P960" i="4" s="1"/>
  <c r="J960" i="9" s="1"/>
  <c r="O961" i="4"/>
  <c r="P961" i="4" s="1"/>
  <c r="J961" i="9" s="1"/>
  <c r="O962" i="4"/>
  <c r="P962" i="4" s="1"/>
  <c r="J962" i="9" s="1"/>
  <c r="O963" i="4"/>
  <c r="P963" i="4" s="1"/>
  <c r="J963" i="9" s="1"/>
  <c r="O964" i="4"/>
  <c r="P964" i="4" s="1"/>
  <c r="J964" i="9" s="1"/>
  <c r="O965" i="4"/>
  <c r="P965" i="4" s="1"/>
  <c r="J965" i="9" s="1"/>
  <c r="O966" i="4"/>
  <c r="P966" i="4" s="1"/>
  <c r="J966" i="9" s="1"/>
  <c r="O967" i="4"/>
  <c r="P967" i="4" s="1"/>
  <c r="J967" i="9" s="1"/>
  <c r="O968" i="4"/>
  <c r="P968" i="4" s="1"/>
  <c r="J968" i="9" s="1"/>
  <c r="O969" i="4"/>
  <c r="P969" i="4" s="1"/>
  <c r="J969" i="9" s="1"/>
  <c r="O970" i="4"/>
  <c r="P970" i="4" s="1"/>
  <c r="J970" i="9" s="1"/>
  <c r="O971" i="4"/>
  <c r="P971" i="4" s="1"/>
  <c r="J971" i="9" s="1"/>
  <c r="O972" i="4"/>
  <c r="P972" i="4" s="1"/>
  <c r="J972" i="9" s="1"/>
  <c r="O973" i="4"/>
  <c r="P973" i="4" s="1"/>
  <c r="J973" i="9" s="1"/>
  <c r="O974" i="4"/>
  <c r="P974" i="4" s="1"/>
  <c r="J974" i="9" s="1"/>
  <c r="O975" i="4"/>
  <c r="P975" i="4" s="1"/>
  <c r="J975" i="9" s="1"/>
  <c r="O976" i="4"/>
  <c r="P976" i="4" s="1"/>
  <c r="J976" i="9" s="1"/>
  <c r="O977" i="4"/>
  <c r="P977" i="4" s="1"/>
  <c r="J977" i="9" s="1"/>
  <c r="O978" i="4"/>
  <c r="P978" i="4" s="1"/>
  <c r="J978" i="9" s="1"/>
  <c r="O979" i="4"/>
  <c r="P979" i="4" s="1"/>
  <c r="J979" i="9" s="1"/>
  <c r="O980" i="4"/>
  <c r="P980" i="4" s="1"/>
  <c r="J980" i="9" s="1"/>
  <c r="O981" i="4"/>
  <c r="P981" i="4" s="1"/>
  <c r="J981" i="9" s="1"/>
  <c r="O982" i="4"/>
  <c r="P982" i="4" s="1"/>
  <c r="J982" i="9" s="1"/>
  <c r="O983" i="4"/>
  <c r="P983" i="4" s="1"/>
  <c r="J983" i="9" s="1"/>
  <c r="O984" i="4"/>
  <c r="P984" i="4" s="1"/>
  <c r="J984" i="9" s="1"/>
  <c r="O985" i="4"/>
  <c r="P985" i="4" s="1"/>
  <c r="J985" i="9" s="1"/>
  <c r="O986" i="4"/>
  <c r="P986" i="4" s="1"/>
  <c r="J986" i="9" s="1"/>
  <c r="O987" i="4"/>
  <c r="P987" i="4" s="1"/>
  <c r="J987" i="9" s="1"/>
  <c r="O988" i="4"/>
  <c r="P988" i="4" s="1"/>
  <c r="J988" i="9" s="1"/>
  <c r="O989" i="4"/>
  <c r="P989" i="4" s="1"/>
  <c r="J989" i="9" s="1"/>
  <c r="O990" i="4"/>
  <c r="P990" i="4" s="1"/>
  <c r="J990" i="9" s="1"/>
  <c r="O991" i="4"/>
  <c r="P991" i="4" s="1"/>
  <c r="J991" i="9" s="1"/>
  <c r="O992" i="4"/>
  <c r="P992" i="4" s="1"/>
  <c r="J992" i="9" s="1"/>
  <c r="O993" i="4"/>
  <c r="P993" i="4" s="1"/>
  <c r="J993" i="9" s="1"/>
  <c r="O994" i="4"/>
  <c r="P994" i="4" s="1"/>
  <c r="J994" i="9" s="1"/>
  <c r="O995" i="4"/>
  <c r="P995" i="4" s="1"/>
  <c r="J995" i="9" s="1"/>
  <c r="O996" i="4"/>
  <c r="P996" i="4" s="1"/>
  <c r="J996" i="9" s="1"/>
  <c r="O997" i="4"/>
  <c r="P997" i="4" s="1"/>
  <c r="J997" i="9" s="1"/>
  <c r="O998" i="4"/>
  <c r="P998" i="4" s="1"/>
  <c r="J998" i="9" s="1"/>
  <c r="O999" i="4"/>
  <c r="P999" i="4" s="1"/>
  <c r="J999" i="9" s="1"/>
  <c r="O1000" i="4"/>
  <c r="P1000" i="4" s="1"/>
  <c r="J1000" i="9" s="1"/>
  <c r="O1001" i="4"/>
  <c r="P1001" i="4" s="1"/>
  <c r="J1001" i="9" s="1"/>
  <c r="O2" i="4"/>
  <c r="P2" i="4" s="1"/>
  <c r="J2" i="9" s="1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L101" i="4"/>
  <c r="M101" i="4" s="1"/>
  <c r="L102" i="4"/>
  <c r="M102" i="4" s="1"/>
  <c r="L103" i="4"/>
  <c r="M103" i="4" s="1"/>
  <c r="L104" i="4"/>
  <c r="M104" i="4" s="1"/>
  <c r="L105" i="4"/>
  <c r="M105" i="4" s="1"/>
  <c r="L106" i="4"/>
  <c r="M106" i="4" s="1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M116" i="4" s="1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M188" i="4" s="1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L224" i="4"/>
  <c r="M224" i="4" s="1"/>
  <c r="L225" i="4"/>
  <c r="M225" i="4" s="1"/>
  <c r="L226" i="4"/>
  <c r="M226" i="4" s="1"/>
  <c r="L227" i="4"/>
  <c r="M227" i="4" s="1"/>
  <c r="L228" i="4"/>
  <c r="M228" i="4" s="1"/>
  <c r="L229" i="4"/>
  <c r="M229" i="4" s="1"/>
  <c r="L230" i="4"/>
  <c r="M230" i="4" s="1"/>
  <c r="L231" i="4"/>
  <c r="M231" i="4" s="1"/>
  <c r="L232" i="4"/>
  <c r="M232" i="4" s="1"/>
  <c r="L233" i="4"/>
  <c r="M233" i="4" s="1"/>
  <c r="L234" i="4"/>
  <c r="M234" i="4" s="1"/>
  <c r="L235" i="4"/>
  <c r="M235" i="4" s="1"/>
  <c r="L236" i="4"/>
  <c r="M236" i="4" s="1"/>
  <c r="L237" i="4"/>
  <c r="M237" i="4" s="1"/>
  <c r="L238" i="4"/>
  <c r="M238" i="4" s="1"/>
  <c r="L239" i="4"/>
  <c r="M239" i="4" s="1"/>
  <c r="L240" i="4"/>
  <c r="M240" i="4" s="1"/>
  <c r="L241" i="4"/>
  <c r="M241" i="4" s="1"/>
  <c r="L242" i="4"/>
  <c r="M242" i="4" s="1"/>
  <c r="L243" i="4"/>
  <c r="M243" i="4" s="1"/>
  <c r="L244" i="4"/>
  <c r="M244" i="4" s="1"/>
  <c r="L245" i="4"/>
  <c r="M245" i="4" s="1"/>
  <c r="L246" i="4"/>
  <c r="M246" i="4" s="1"/>
  <c r="L247" i="4"/>
  <c r="M247" i="4" s="1"/>
  <c r="L248" i="4"/>
  <c r="M248" i="4" s="1"/>
  <c r="L249" i="4"/>
  <c r="M249" i="4" s="1"/>
  <c r="L250" i="4"/>
  <c r="M250" i="4" s="1"/>
  <c r="L251" i="4"/>
  <c r="M251" i="4" s="1"/>
  <c r="L252" i="4"/>
  <c r="M252" i="4" s="1"/>
  <c r="L253" i="4"/>
  <c r="M253" i="4" s="1"/>
  <c r="L254" i="4"/>
  <c r="M254" i="4" s="1"/>
  <c r="L255" i="4"/>
  <c r="M255" i="4" s="1"/>
  <c r="L256" i="4"/>
  <c r="M256" i="4" s="1"/>
  <c r="L257" i="4"/>
  <c r="M257" i="4" s="1"/>
  <c r="L258" i="4"/>
  <c r="M258" i="4" s="1"/>
  <c r="L259" i="4"/>
  <c r="M259" i="4" s="1"/>
  <c r="L260" i="4"/>
  <c r="M260" i="4" s="1"/>
  <c r="L261" i="4"/>
  <c r="M261" i="4" s="1"/>
  <c r="L262" i="4"/>
  <c r="M262" i="4" s="1"/>
  <c r="L263" i="4"/>
  <c r="M263" i="4" s="1"/>
  <c r="L264" i="4"/>
  <c r="M264" i="4" s="1"/>
  <c r="L265" i="4"/>
  <c r="M265" i="4" s="1"/>
  <c r="L266" i="4"/>
  <c r="M266" i="4" s="1"/>
  <c r="L267" i="4"/>
  <c r="M267" i="4" s="1"/>
  <c r="L268" i="4"/>
  <c r="M268" i="4" s="1"/>
  <c r="L269" i="4"/>
  <c r="M269" i="4" s="1"/>
  <c r="L270" i="4"/>
  <c r="M270" i="4" s="1"/>
  <c r="L271" i="4"/>
  <c r="M271" i="4" s="1"/>
  <c r="L272" i="4"/>
  <c r="M272" i="4" s="1"/>
  <c r="L273" i="4"/>
  <c r="M273" i="4" s="1"/>
  <c r="L274" i="4"/>
  <c r="M274" i="4" s="1"/>
  <c r="L275" i="4"/>
  <c r="M275" i="4" s="1"/>
  <c r="L276" i="4"/>
  <c r="M276" i="4" s="1"/>
  <c r="L277" i="4"/>
  <c r="M277" i="4" s="1"/>
  <c r="L278" i="4"/>
  <c r="M278" i="4" s="1"/>
  <c r="L279" i="4"/>
  <c r="M279" i="4" s="1"/>
  <c r="L280" i="4"/>
  <c r="M280" i="4" s="1"/>
  <c r="L281" i="4"/>
  <c r="M281" i="4" s="1"/>
  <c r="L282" i="4"/>
  <c r="M282" i="4" s="1"/>
  <c r="L283" i="4"/>
  <c r="M283" i="4" s="1"/>
  <c r="L284" i="4"/>
  <c r="M284" i="4" s="1"/>
  <c r="L285" i="4"/>
  <c r="M285" i="4" s="1"/>
  <c r="L286" i="4"/>
  <c r="M286" i="4" s="1"/>
  <c r="L287" i="4"/>
  <c r="M287" i="4" s="1"/>
  <c r="L288" i="4"/>
  <c r="M288" i="4" s="1"/>
  <c r="L289" i="4"/>
  <c r="M289" i="4" s="1"/>
  <c r="L290" i="4"/>
  <c r="M290" i="4" s="1"/>
  <c r="L291" i="4"/>
  <c r="M291" i="4" s="1"/>
  <c r="L292" i="4"/>
  <c r="M292" i="4" s="1"/>
  <c r="L293" i="4"/>
  <c r="M293" i="4" s="1"/>
  <c r="L294" i="4"/>
  <c r="M294" i="4" s="1"/>
  <c r="L295" i="4"/>
  <c r="M295" i="4" s="1"/>
  <c r="L296" i="4"/>
  <c r="M296" i="4" s="1"/>
  <c r="L297" i="4"/>
  <c r="M297" i="4" s="1"/>
  <c r="L298" i="4"/>
  <c r="M298" i="4" s="1"/>
  <c r="L299" i="4"/>
  <c r="M299" i="4" s="1"/>
  <c r="L300" i="4"/>
  <c r="M300" i="4" s="1"/>
  <c r="L301" i="4"/>
  <c r="M301" i="4" s="1"/>
  <c r="L302" i="4"/>
  <c r="M302" i="4" s="1"/>
  <c r="L303" i="4"/>
  <c r="M303" i="4" s="1"/>
  <c r="L304" i="4"/>
  <c r="M304" i="4" s="1"/>
  <c r="L305" i="4"/>
  <c r="M305" i="4" s="1"/>
  <c r="L306" i="4"/>
  <c r="M306" i="4" s="1"/>
  <c r="L307" i="4"/>
  <c r="M307" i="4" s="1"/>
  <c r="L308" i="4"/>
  <c r="M308" i="4" s="1"/>
  <c r="L309" i="4"/>
  <c r="M309" i="4" s="1"/>
  <c r="L310" i="4"/>
  <c r="M310" i="4" s="1"/>
  <c r="L311" i="4"/>
  <c r="M311" i="4" s="1"/>
  <c r="L312" i="4"/>
  <c r="M312" i="4" s="1"/>
  <c r="L313" i="4"/>
  <c r="M313" i="4" s="1"/>
  <c r="L314" i="4"/>
  <c r="M314" i="4" s="1"/>
  <c r="L315" i="4"/>
  <c r="M315" i="4" s="1"/>
  <c r="L316" i="4"/>
  <c r="M316" i="4" s="1"/>
  <c r="L317" i="4"/>
  <c r="M317" i="4" s="1"/>
  <c r="L318" i="4"/>
  <c r="M318" i="4" s="1"/>
  <c r="L319" i="4"/>
  <c r="M319" i="4" s="1"/>
  <c r="L320" i="4"/>
  <c r="M320" i="4" s="1"/>
  <c r="L321" i="4"/>
  <c r="M321" i="4" s="1"/>
  <c r="L322" i="4"/>
  <c r="M322" i="4" s="1"/>
  <c r="L323" i="4"/>
  <c r="M323" i="4" s="1"/>
  <c r="L324" i="4"/>
  <c r="M324" i="4" s="1"/>
  <c r="L325" i="4"/>
  <c r="M325" i="4" s="1"/>
  <c r="L326" i="4"/>
  <c r="M326" i="4" s="1"/>
  <c r="L327" i="4"/>
  <c r="M327" i="4" s="1"/>
  <c r="L328" i="4"/>
  <c r="M328" i="4" s="1"/>
  <c r="L329" i="4"/>
  <c r="M329" i="4" s="1"/>
  <c r="L330" i="4"/>
  <c r="M330" i="4" s="1"/>
  <c r="L331" i="4"/>
  <c r="M331" i="4" s="1"/>
  <c r="L332" i="4"/>
  <c r="M332" i="4" s="1"/>
  <c r="L333" i="4"/>
  <c r="M333" i="4" s="1"/>
  <c r="L334" i="4"/>
  <c r="M334" i="4" s="1"/>
  <c r="L335" i="4"/>
  <c r="M335" i="4" s="1"/>
  <c r="L336" i="4"/>
  <c r="M336" i="4" s="1"/>
  <c r="L337" i="4"/>
  <c r="M337" i="4" s="1"/>
  <c r="L338" i="4"/>
  <c r="M338" i="4" s="1"/>
  <c r="L339" i="4"/>
  <c r="M339" i="4" s="1"/>
  <c r="L340" i="4"/>
  <c r="M340" i="4" s="1"/>
  <c r="L341" i="4"/>
  <c r="M341" i="4" s="1"/>
  <c r="L342" i="4"/>
  <c r="M342" i="4" s="1"/>
  <c r="L343" i="4"/>
  <c r="M343" i="4" s="1"/>
  <c r="L344" i="4"/>
  <c r="M344" i="4" s="1"/>
  <c r="L345" i="4"/>
  <c r="M345" i="4" s="1"/>
  <c r="L346" i="4"/>
  <c r="M346" i="4" s="1"/>
  <c r="L347" i="4"/>
  <c r="M347" i="4" s="1"/>
  <c r="L348" i="4"/>
  <c r="M348" i="4" s="1"/>
  <c r="L349" i="4"/>
  <c r="M349" i="4" s="1"/>
  <c r="L350" i="4"/>
  <c r="M350" i="4" s="1"/>
  <c r="L351" i="4"/>
  <c r="M351" i="4" s="1"/>
  <c r="L352" i="4"/>
  <c r="M352" i="4" s="1"/>
  <c r="L353" i="4"/>
  <c r="M353" i="4" s="1"/>
  <c r="L354" i="4"/>
  <c r="M354" i="4" s="1"/>
  <c r="L355" i="4"/>
  <c r="M355" i="4" s="1"/>
  <c r="L356" i="4"/>
  <c r="M356" i="4" s="1"/>
  <c r="L357" i="4"/>
  <c r="M357" i="4" s="1"/>
  <c r="L358" i="4"/>
  <c r="M358" i="4" s="1"/>
  <c r="L359" i="4"/>
  <c r="M359" i="4" s="1"/>
  <c r="L360" i="4"/>
  <c r="M360" i="4" s="1"/>
  <c r="L361" i="4"/>
  <c r="M361" i="4" s="1"/>
  <c r="L362" i="4"/>
  <c r="M362" i="4" s="1"/>
  <c r="L363" i="4"/>
  <c r="M363" i="4" s="1"/>
  <c r="L364" i="4"/>
  <c r="M364" i="4" s="1"/>
  <c r="L365" i="4"/>
  <c r="M365" i="4" s="1"/>
  <c r="L366" i="4"/>
  <c r="M366" i="4" s="1"/>
  <c r="L367" i="4"/>
  <c r="M367" i="4" s="1"/>
  <c r="L368" i="4"/>
  <c r="M368" i="4" s="1"/>
  <c r="L369" i="4"/>
  <c r="M369" i="4" s="1"/>
  <c r="L370" i="4"/>
  <c r="M370" i="4" s="1"/>
  <c r="L371" i="4"/>
  <c r="M371" i="4" s="1"/>
  <c r="L372" i="4"/>
  <c r="M372" i="4" s="1"/>
  <c r="L373" i="4"/>
  <c r="M373" i="4" s="1"/>
  <c r="L374" i="4"/>
  <c r="M374" i="4" s="1"/>
  <c r="L375" i="4"/>
  <c r="M375" i="4" s="1"/>
  <c r="L376" i="4"/>
  <c r="M376" i="4" s="1"/>
  <c r="L377" i="4"/>
  <c r="M377" i="4" s="1"/>
  <c r="L378" i="4"/>
  <c r="M378" i="4" s="1"/>
  <c r="L379" i="4"/>
  <c r="M379" i="4" s="1"/>
  <c r="L380" i="4"/>
  <c r="M380" i="4" s="1"/>
  <c r="L381" i="4"/>
  <c r="M381" i="4" s="1"/>
  <c r="L382" i="4"/>
  <c r="M382" i="4" s="1"/>
  <c r="L383" i="4"/>
  <c r="M383" i="4" s="1"/>
  <c r="L384" i="4"/>
  <c r="M384" i="4" s="1"/>
  <c r="L385" i="4"/>
  <c r="M385" i="4" s="1"/>
  <c r="L386" i="4"/>
  <c r="M386" i="4" s="1"/>
  <c r="L387" i="4"/>
  <c r="M387" i="4" s="1"/>
  <c r="L388" i="4"/>
  <c r="M388" i="4" s="1"/>
  <c r="L389" i="4"/>
  <c r="M389" i="4" s="1"/>
  <c r="L390" i="4"/>
  <c r="M390" i="4" s="1"/>
  <c r="L391" i="4"/>
  <c r="M391" i="4" s="1"/>
  <c r="L392" i="4"/>
  <c r="M392" i="4" s="1"/>
  <c r="L393" i="4"/>
  <c r="M393" i="4" s="1"/>
  <c r="L394" i="4"/>
  <c r="M394" i="4" s="1"/>
  <c r="L395" i="4"/>
  <c r="M395" i="4" s="1"/>
  <c r="L396" i="4"/>
  <c r="M396" i="4" s="1"/>
  <c r="L397" i="4"/>
  <c r="M397" i="4" s="1"/>
  <c r="L398" i="4"/>
  <c r="M398" i="4" s="1"/>
  <c r="L399" i="4"/>
  <c r="M399" i="4" s="1"/>
  <c r="L400" i="4"/>
  <c r="M400" i="4" s="1"/>
  <c r="L401" i="4"/>
  <c r="M401" i="4" s="1"/>
  <c r="L402" i="4"/>
  <c r="M402" i="4" s="1"/>
  <c r="L403" i="4"/>
  <c r="M403" i="4" s="1"/>
  <c r="L404" i="4"/>
  <c r="M404" i="4" s="1"/>
  <c r="L405" i="4"/>
  <c r="M405" i="4" s="1"/>
  <c r="L406" i="4"/>
  <c r="M406" i="4" s="1"/>
  <c r="L407" i="4"/>
  <c r="M407" i="4" s="1"/>
  <c r="L408" i="4"/>
  <c r="M408" i="4" s="1"/>
  <c r="L409" i="4"/>
  <c r="M409" i="4" s="1"/>
  <c r="L410" i="4"/>
  <c r="M410" i="4" s="1"/>
  <c r="L411" i="4"/>
  <c r="M411" i="4" s="1"/>
  <c r="L412" i="4"/>
  <c r="M412" i="4" s="1"/>
  <c r="L413" i="4"/>
  <c r="M413" i="4" s="1"/>
  <c r="L414" i="4"/>
  <c r="M414" i="4" s="1"/>
  <c r="L415" i="4"/>
  <c r="M415" i="4" s="1"/>
  <c r="L416" i="4"/>
  <c r="M416" i="4" s="1"/>
  <c r="L417" i="4"/>
  <c r="M417" i="4" s="1"/>
  <c r="L418" i="4"/>
  <c r="M418" i="4" s="1"/>
  <c r="L419" i="4"/>
  <c r="M419" i="4" s="1"/>
  <c r="L420" i="4"/>
  <c r="M420" i="4" s="1"/>
  <c r="L421" i="4"/>
  <c r="M421" i="4" s="1"/>
  <c r="L422" i="4"/>
  <c r="M422" i="4" s="1"/>
  <c r="L423" i="4"/>
  <c r="M423" i="4" s="1"/>
  <c r="L424" i="4"/>
  <c r="M424" i="4" s="1"/>
  <c r="L425" i="4"/>
  <c r="M425" i="4" s="1"/>
  <c r="L426" i="4"/>
  <c r="M426" i="4" s="1"/>
  <c r="L427" i="4"/>
  <c r="M427" i="4" s="1"/>
  <c r="L428" i="4"/>
  <c r="M428" i="4" s="1"/>
  <c r="L429" i="4"/>
  <c r="M429" i="4" s="1"/>
  <c r="L430" i="4"/>
  <c r="M430" i="4" s="1"/>
  <c r="L431" i="4"/>
  <c r="M431" i="4" s="1"/>
  <c r="L432" i="4"/>
  <c r="M432" i="4" s="1"/>
  <c r="L433" i="4"/>
  <c r="M433" i="4" s="1"/>
  <c r="L434" i="4"/>
  <c r="M434" i="4" s="1"/>
  <c r="L435" i="4"/>
  <c r="M435" i="4" s="1"/>
  <c r="L436" i="4"/>
  <c r="M436" i="4" s="1"/>
  <c r="L437" i="4"/>
  <c r="M437" i="4" s="1"/>
  <c r="L438" i="4"/>
  <c r="M438" i="4" s="1"/>
  <c r="L439" i="4"/>
  <c r="M439" i="4" s="1"/>
  <c r="L440" i="4"/>
  <c r="M440" i="4" s="1"/>
  <c r="L441" i="4"/>
  <c r="M441" i="4" s="1"/>
  <c r="L442" i="4"/>
  <c r="M442" i="4" s="1"/>
  <c r="L443" i="4"/>
  <c r="M443" i="4" s="1"/>
  <c r="L444" i="4"/>
  <c r="M444" i="4" s="1"/>
  <c r="L445" i="4"/>
  <c r="M445" i="4" s="1"/>
  <c r="L446" i="4"/>
  <c r="M446" i="4" s="1"/>
  <c r="L447" i="4"/>
  <c r="M447" i="4" s="1"/>
  <c r="L448" i="4"/>
  <c r="M448" i="4" s="1"/>
  <c r="L449" i="4"/>
  <c r="M449" i="4" s="1"/>
  <c r="L450" i="4"/>
  <c r="M450" i="4" s="1"/>
  <c r="L451" i="4"/>
  <c r="M451" i="4" s="1"/>
  <c r="L452" i="4"/>
  <c r="M452" i="4" s="1"/>
  <c r="L453" i="4"/>
  <c r="M453" i="4" s="1"/>
  <c r="L454" i="4"/>
  <c r="M454" i="4" s="1"/>
  <c r="L455" i="4"/>
  <c r="M455" i="4" s="1"/>
  <c r="L456" i="4"/>
  <c r="M456" i="4" s="1"/>
  <c r="L457" i="4"/>
  <c r="M457" i="4" s="1"/>
  <c r="L458" i="4"/>
  <c r="M458" i="4" s="1"/>
  <c r="L459" i="4"/>
  <c r="M459" i="4" s="1"/>
  <c r="L460" i="4"/>
  <c r="M460" i="4" s="1"/>
  <c r="L461" i="4"/>
  <c r="M461" i="4" s="1"/>
  <c r="L462" i="4"/>
  <c r="M462" i="4" s="1"/>
  <c r="L463" i="4"/>
  <c r="M463" i="4" s="1"/>
  <c r="L464" i="4"/>
  <c r="M464" i="4" s="1"/>
  <c r="L465" i="4"/>
  <c r="M465" i="4" s="1"/>
  <c r="L466" i="4"/>
  <c r="M466" i="4" s="1"/>
  <c r="L467" i="4"/>
  <c r="M467" i="4" s="1"/>
  <c r="L468" i="4"/>
  <c r="M468" i="4" s="1"/>
  <c r="L469" i="4"/>
  <c r="M469" i="4" s="1"/>
  <c r="L470" i="4"/>
  <c r="M470" i="4" s="1"/>
  <c r="L471" i="4"/>
  <c r="M471" i="4" s="1"/>
  <c r="L472" i="4"/>
  <c r="M472" i="4" s="1"/>
  <c r="L473" i="4"/>
  <c r="M473" i="4" s="1"/>
  <c r="L474" i="4"/>
  <c r="M474" i="4" s="1"/>
  <c r="L475" i="4"/>
  <c r="M475" i="4" s="1"/>
  <c r="L476" i="4"/>
  <c r="M476" i="4" s="1"/>
  <c r="L477" i="4"/>
  <c r="M477" i="4" s="1"/>
  <c r="L478" i="4"/>
  <c r="M478" i="4" s="1"/>
  <c r="L479" i="4"/>
  <c r="M479" i="4" s="1"/>
  <c r="L480" i="4"/>
  <c r="M480" i="4" s="1"/>
  <c r="L481" i="4"/>
  <c r="M481" i="4" s="1"/>
  <c r="L482" i="4"/>
  <c r="M482" i="4" s="1"/>
  <c r="L483" i="4"/>
  <c r="M483" i="4" s="1"/>
  <c r="L484" i="4"/>
  <c r="M484" i="4" s="1"/>
  <c r="L485" i="4"/>
  <c r="M485" i="4" s="1"/>
  <c r="L486" i="4"/>
  <c r="M486" i="4" s="1"/>
  <c r="L487" i="4"/>
  <c r="M487" i="4" s="1"/>
  <c r="L488" i="4"/>
  <c r="M488" i="4" s="1"/>
  <c r="L489" i="4"/>
  <c r="M489" i="4" s="1"/>
  <c r="L490" i="4"/>
  <c r="M490" i="4" s="1"/>
  <c r="L491" i="4"/>
  <c r="M491" i="4" s="1"/>
  <c r="L492" i="4"/>
  <c r="M492" i="4" s="1"/>
  <c r="L493" i="4"/>
  <c r="M493" i="4" s="1"/>
  <c r="L494" i="4"/>
  <c r="M494" i="4" s="1"/>
  <c r="L495" i="4"/>
  <c r="M495" i="4" s="1"/>
  <c r="L496" i="4"/>
  <c r="M496" i="4" s="1"/>
  <c r="L497" i="4"/>
  <c r="M497" i="4" s="1"/>
  <c r="L498" i="4"/>
  <c r="M498" i="4" s="1"/>
  <c r="L499" i="4"/>
  <c r="M499" i="4" s="1"/>
  <c r="L500" i="4"/>
  <c r="M500" i="4" s="1"/>
  <c r="L501" i="4"/>
  <c r="M501" i="4" s="1"/>
  <c r="L502" i="4"/>
  <c r="M502" i="4" s="1"/>
  <c r="L503" i="4"/>
  <c r="M503" i="4" s="1"/>
  <c r="L504" i="4"/>
  <c r="M504" i="4" s="1"/>
  <c r="L505" i="4"/>
  <c r="M505" i="4" s="1"/>
  <c r="L506" i="4"/>
  <c r="M506" i="4" s="1"/>
  <c r="L507" i="4"/>
  <c r="M507" i="4" s="1"/>
  <c r="L508" i="4"/>
  <c r="M508" i="4" s="1"/>
  <c r="L509" i="4"/>
  <c r="M509" i="4" s="1"/>
  <c r="L510" i="4"/>
  <c r="M510" i="4" s="1"/>
  <c r="L511" i="4"/>
  <c r="M511" i="4" s="1"/>
  <c r="L512" i="4"/>
  <c r="M512" i="4" s="1"/>
  <c r="L513" i="4"/>
  <c r="M513" i="4" s="1"/>
  <c r="L514" i="4"/>
  <c r="M514" i="4" s="1"/>
  <c r="L515" i="4"/>
  <c r="M515" i="4" s="1"/>
  <c r="L516" i="4"/>
  <c r="M516" i="4" s="1"/>
  <c r="L517" i="4"/>
  <c r="M517" i="4" s="1"/>
  <c r="L518" i="4"/>
  <c r="M518" i="4" s="1"/>
  <c r="L519" i="4"/>
  <c r="M519" i="4" s="1"/>
  <c r="L520" i="4"/>
  <c r="M520" i="4" s="1"/>
  <c r="L521" i="4"/>
  <c r="M521" i="4" s="1"/>
  <c r="L522" i="4"/>
  <c r="M522" i="4" s="1"/>
  <c r="L523" i="4"/>
  <c r="M523" i="4" s="1"/>
  <c r="L524" i="4"/>
  <c r="M524" i="4" s="1"/>
  <c r="L525" i="4"/>
  <c r="M525" i="4" s="1"/>
  <c r="L526" i="4"/>
  <c r="M526" i="4" s="1"/>
  <c r="L527" i="4"/>
  <c r="M527" i="4" s="1"/>
  <c r="L528" i="4"/>
  <c r="M528" i="4" s="1"/>
  <c r="L529" i="4"/>
  <c r="M529" i="4" s="1"/>
  <c r="L530" i="4"/>
  <c r="M530" i="4" s="1"/>
  <c r="L531" i="4"/>
  <c r="M531" i="4" s="1"/>
  <c r="L532" i="4"/>
  <c r="M532" i="4" s="1"/>
  <c r="L533" i="4"/>
  <c r="M533" i="4" s="1"/>
  <c r="L534" i="4"/>
  <c r="M534" i="4" s="1"/>
  <c r="L535" i="4"/>
  <c r="M535" i="4" s="1"/>
  <c r="L536" i="4"/>
  <c r="M536" i="4" s="1"/>
  <c r="L537" i="4"/>
  <c r="M537" i="4" s="1"/>
  <c r="L538" i="4"/>
  <c r="M538" i="4" s="1"/>
  <c r="L539" i="4"/>
  <c r="M539" i="4" s="1"/>
  <c r="L540" i="4"/>
  <c r="M540" i="4" s="1"/>
  <c r="L541" i="4"/>
  <c r="M541" i="4" s="1"/>
  <c r="L542" i="4"/>
  <c r="M542" i="4" s="1"/>
  <c r="L543" i="4"/>
  <c r="M543" i="4" s="1"/>
  <c r="L544" i="4"/>
  <c r="M544" i="4" s="1"/>
  <c r="L545" i="4"/>
  <c r="M545" i="4" s="1"/>
  <c r="L546" i="4"/>
  <c r="M546" i="4" s="1"/>
  <c r="L547" i="4"/>
  <c r="M547" i="4" s="1"/>
  <c r="L548" i="4"/>
  <c r="M548" i="4" s="1"/>
  <c r="L549" i="4"/>
  <c r="M549" i="4" s="1"/>
  <c r="L550" i="4"/>
  <c r="M550" i="4" s="1"/>
  <c r="L551" i="4"/>
  <c r="M551" i="4" s="1"/>
  <c r="L552" i="4"/>
  <c r="M552" i="4" s="1"/>
  <c r="L553" i="4"/>
  <c r="M553" i="4" s="1"/>
  <c r="L554" i="4"/>
  <c r="M554" i="4" s="1"/>
  <c r="L555" i="4"/>
  <c r="M555" i="4" s="1"/>
  <c r="L556" i="4"/>
  <c r="M556" i="4" s="1"/>
  <c r="L557" i="4"/>
  <c r="M557" i="4" s="1"/>
  <c r="L558" i="4"/>
  <c r="M558" i="4" s="1"/>
  <c r="L559" i="4"/>
  <c r="M559" i="4" s="1"/>
  <c r="L560" i="4"/>
  <c r="M560" i="4" s="1"/>
  <c r="L561" i="4"/>
  <c r="M561" i="4" s="1"/>
  <c r="L562" i="4"/>
  <c r="M562" i="4" s="1"/>
  <c r="L563" i="4"/>
  <c r="M563" i="4" s="1"/>
  <c r="L564" i="4"/>
  <c r="M564" i="4" s="1"/>
  <c r="L565" i="4"/>
  <c r="M565" i="4" s="1"/>
  <c r="L566" i="4"/>
  <c r="M566" i="4" s="1"/>
  <c r="L567" i="4"/>
  <c r="M567" i="4" s="1"/>
  <c r="L568" i="4"/>
  <c r="M568" i="4" s="1"/>
  <c r="L569" i="4"/>
  <c r="M569" i="4" s="1"/>
  <c r="L570" i="4"/>
  <c r="M570" i="4" s="1"/>
  <c r="L571" i="4"/>
  <c r="M571" i="4" s="1"/>
  <c r="L572" i="4"/>
  <c r="M572" i="4" s="1"/>
  <c r="L573" i="4"/>
  <c r="M573" i="4" s="1"/>
  <c r="L574" i="4"/>
  <c r="M574" i="4" s="1"/>
  <c r="L575" i="4"/>
  <c r="M575" i="4" s="1"/>
  <c r="L576" i="4"/>
  <c r="M576" i="4" s="1"/>
  <c r="L577" i="4"/>
  <c r="M577" i="4" s="1"/>
  <c r="L578" i="4"/>
  <c r="M578" i="4" s="1"/>
  <c r="L579" i="4"/>
  <c r="M579" i="4" s="1"/>
  <c r="L580" i="4"/>
  <c r="M580" i="4" s="1"/>
  <c r="L581" i="4"/>
  <c r="M581" i="4" s="1"/>
  <c r="L582" i="4"/>
  <c r="M582" i="4" s="1"/>
  <c r="L583" i="4"/>
  <c r="M583" i="4" s="1"/>
  <c r="L584" i="4"/>
  <c r="M584" i="4" s="1"/>
  <c r="L585" i="4"/>
  <c r="M585" i="4" s="1"/>
  <c r="L586" i="4"/>
  <c r="M586" i="4" s="1"/>
  <c r="L587" i="4"/>
  <c r="M587" i="4" s="1"/>
  <c r="L588" i="4"/>
  <c r="M588" i="4" s="1"/>
  <c r="L589" i="4"/>
  <c r="M589" i="4" s="1"/>
  <c r="L590" i="4"/>
  <c r="M590" i="4" s="1"/>
  <c r="L591" i="4"/>
  <c r="M591" i="4" s="1"/>
  <c r="L592" i="4"/>
  <c r="M592" i="4" s="1"/>
  <c r="L593" i="4"/>
  <c r="M593" i="4" s="1"/>
  <c r="L594" i="4"/>
  <c r="M594" i="4" s="1"/>
  <c r="L595" i="4"/>
  <c r="M595" i="4" s="1"/>
  <c r="L596" i="4"/>
  <c r="M596" i="4" s="1"/>
  <c r="L597" i="4"/>
  <c r="M597" i="4" s="1"/>
  <c r="L598" i="4"/>
  <c r="M598" i="4" s="1"/>
  <c r="L599" i="4"/>
  <c r="M599" i="4" s="1"/>
  <c r="L600" i="4"/>
  <c r="M600" i="4" s="1"/>
  <c r="L601" i="4"/>
  <c r="M601" i="4" s="1"/>
  <c r="L602" i="4"/>
  <c r="M602" i="4" s="1"/>
  <c r="L603" i="4"/>
  <c r="M603" i="4" s="1"/>
  <c r="L604" i="4"/>
  <c r="M604" i="4" s="1"/>
  <c r="L605" i="4"/>
  <c r="M605" i="4" s="1"/>
  <c r="L606" i="4"/>
  <c r="M606" i="4" s="1"/>
  <c r="L607" i="4"/>
  <c r="M607" i="4" s="1"/>
  <c r="L608" i="4"/>
  <c r="M608" i="4" s="1"/>
  <c r="L609" i="4"/>
  <c r="M609" i="4" s="1"/>
  <c r="L610" i="4"/>
  <c r="M610" i="4" s="1"/>
  <c r="L611" i="4"/>
  <c r="M611" i="4" s="1"/>
  <c r="L612" i="4"/>
  <c r="M612" i="4" s="1"/>
  <c r="L613" i="4"/>
  <c r="M613" i="4" s="1"/>
  <c r="L614" i="4"/>
  <c r="M614" i="4" s="1"/>
  <c r="L615" i="4"/>
  <c r="M615" i="4" s="1"/>
  <c r="L616" i="4"/>
  <c r="M616" i="4" s="1"/>
  <c r="L617" i="4"/>
  <c r="M617" i="4" s="1"/>
  <c r="L618" i="4"/>
  <c r="M618" i="4" s="1"/>
  <c r="L619" i="4"/>
  <c r="M619" i="4" s="1"/>
  <c r="L620" i="4"/>
  <c r="M620" i="4" s="1"/>
  <c r="L621" i="4"/>
  <c r="M621" i="4" s="1"/>
  <c r="L622" i="4"/>
  <c r="M622" i="4" s="1"/>
  <c r="L623" i="4"/>
  <c r="M623" i="4" s="1"/>
  <c r="L624" i="4"/>
  <c r="M624" i="4" s="1"/>
  <c r="L625" i="4"/>
  <c r="M625" i="4" s="1"/>
  <c r="L626" i="4"/>
  <c r="M626" i="4" s="1"/>
  <c r="L627" i="4"/>
  <c r="M627" i="4" s="1"/>
  <c r="L628" i="4"/>
  <c r="M628" i="4" s="1"/>
  <c r="L629" i="4"/>
  <c r="M629" i="4" s="1"/>
  <c r="L630" i="4"/>
  <c r="M630" i="4" s="1"/>
  <c r="L631" i="4"/>
  <c r="M631" i="4" s="1"/>
  <c r="L632" i="4"/>
  <c r="M632" i="4" s="1"/>
  <c r="L633" i="4"/>
  <c r="M633" i="4" s="1"/>
  <c r="L634" i="4"/>
  <c r="M634" i="4" s="1"/>
  <c r="L635" i="4"/>
  <c r="M635" i="4" s="1"/>
  <c r="L636" i="4"/>
  <c r="M636" i="4" s="1"/>
  <c r="L637" i="4"/>
  <c r="M637" i="4" s="1"/>
  <c r="L638" i="4"/>
  <c r="M638" i="4" s="1"/>
  <c r="L639" i="4"/>
  <c r="M639" i="4" s="1"/>
  <c r="L640" i="4"/>
  <c r="M640" i="4" s="1"/>
  <c r="L641" i="4"/>
  <c r="M641" i="4" s="1"/>
  <c r="L642" i="4"/>
  <c r="M642" i="4" s="1"/>
  <c r="L643" i="4"/>
  <c r="M643" i="4" s="1"/>
  <c r="L644" i="4"/>
  <c r="M644" i="4" s="1"/>
  <c r="L645" i="4"/>
  <c r="M645" i="4" s="1"/>
  <c r="L646" i="4"/>
  <c r="M646" i="4" s="1"/>
  <c r="L647" i="4"/>
  <c r="M647" i="4" s="1"/>
  <c r="L648" i="4"/>
  <c r="M648" i="4" s="1"/>
  <c r="L649" i="4"/>
  <c r="M649" i="4" s="1"/>
  <c r="L650" i="4"/>
  <c r="M650" i="4" s="1"/>
  <c r="L651" i="4"/>
  <c r="M651" i="4" s="1"/>
  <c r="L652" i="4"/>
  <c r="M652" i="4" s="1"/>
  <c r="L653" i="4"/>
  <c r="M653" i="4" s="1"/>
  <c r="L654" i="4"/>
  <c r="M654" i="4" s="1"/>
  <c r="L655" i="4"/>
  <c r="M655" i="4" s="1"/>
  <c r="L656" i="4"/>
  <c r="M656" i="4" s="1"/>
  <c r="L657" i="4"/>
  <c r="M657" i="4" s="1"/>
  <c r="L658" i="4"/>
  <c r="M658" i="4" s="1"/>
  <c r="L659" i="4"/>
  <c r="M659" i="4" s="1"/>
  <c r="L660" i="4"/>
  <c r="M660" i="4" s="1"/>
  <c r="L661" i="4"/>
  <c r="M661" i="4" s="1"/>
  <c r="L662" i="4"/>
  <c r="M662" i="4" s="1"/>
  <c r="L663" i="4"/>
  <c r="M663" i="4" s="1"/>
  <c r="L664" i="4"/>
  <c r="M664" i="4" s="1"/>
  <c r="L665" i="4"/>
  <c r="M665" i="4" s="1"/>
  <c r="L666" i="4"/>
  <c r="M666" i="4" s="1"/>
  <c r="L667" i="4"/>
  <c r="M667" i="4" s="1"/>
  <c r="L668" i="4"/>
  <c r="M668" i="4" s="1"/>
  <c r="L669" i="4"/>
  <c r="M669" i="4" s="1"/>
  <c r="L670" i="4"/>
  <c r="M670" i="4" s="1"/>
  <c r="L671" i="4"/>
  <c r="M671" i="4" s="1"/>
  <c r="L672" i="4"/>
  <c r="M672" i="4" s="1"/>
  <c r="L673" i="4"/>
  <c r="M673" i="4" s="1"/>
  <c r="L674" i="4"/>
  <c r="M674" i="4" s="1"/>
  <c r="L675" i="4"/>
  <c r="M675" i="4" s="1"/>
  <c r="L676" i="4"/>
  <c r="M676" i="4" s="1"/>
  <c r="L677" i="4"/>
  <c r="M677" i="4" s="1"/>
  <c r="L678" i="4"/>
  <c r="M678" i="4" s="1"/>
  <c r="L679" i="4"/>
  <c r="M679" i="4" s="1"/>
  <c r="L680" i="4"/>
  <c r="M680" i="4" s="1"/>
  <c r="L681" i="4"/>
  <c r="M681" i="4" s="1"/>
  <c r="L682" i="4"/>
  <c r="M682" i="4" s="1"/>
  <c r="L683" i="4"/>
  <c r="M683" i="4" s="1"/>
  <c r="L684" i="4"/>
  <c r="M684" i="4" s="1"/>
  <c r="L685" i="4"/>
  <c r="M685" i="4" s="1"/>
  <c r="L686" i="4"/>
  <c r="M686" i="4" s="1"/>
  <c r="L687" i="4"/>
  <c r="M687" i="4" s="1"/>
  <c r="L688" i="4"/>
  <c r="M688" i="4" s="1"/>
  <c r="L689" i="4"/>
  <c r="M689" i="4" s="1"/>
  <c r="L690" i="4"/>
  <c r="M690" i="4" s="1"/>
  <c r="L691" i="4"/>
  <c r="M691" i="4" s="1"/>
  <c r="L692" i="4"/>
  <c r="M692" i="4" s="1"/>
  <c r="L693" i="4"/>
  <c r="M693" i="4" s="1"/>
  <c r="L694" i="4"/>
  <c r="M694" i="4" s="1"/>
  <c r="L695" i="4"/>
  <c r="M695" i="4" s="1"/>
  <c r="L696" i="4"/>
  <c r="M696" i="4" s="1"/>
  <c r="L697" i="4"/>
  <c r="M697" i="4" s="1"/>
  <c r="L698" i="4"/>
  <c r="M698" i="4" s="1"/>
  <c r="L699" i="4"/>
  <c r="M699" i="4" s="1"/>
  <c r="L700" i="4"/>
  <c r="M700" i="4" s="1"/>
  <c r="L701" i="4"/>
  <c r="M701" i="4" s="1"/>
  <c r="L702" i="4"/>
  <c r="M702" i="4" s="1"/>
  <c r="L703" i="4"/>
  <c r="M703" i="4" s="1"/>
  <c r="L704" i="4"/>
  <c r="M704" i="4" s="1"/>
  <c r="L705" i="4"/>
  <c r="M705" i="4" s="1"/>
  <c r="L706" i="4"/>
  <c r="M706" i="4" s="1"/>
  <c r="L707" i="4"/>
  <c r="M707" i="4" s="1"/>
  <c r="L708" i="4"/>
  <c r="M708" i="4" s="1"/>
  <c r="L709" i="4"/>
  <c r="M709" i="4" s="1"/>
  <c r="L710" i="4"/>
  <c r="M710" i="4" s="1"/>
  <c r="L711" i="4"/>
  <c r="M711" i="4" s="1"/>
  <c r="L712" i="4"/>
  <c r="M712" i="4" s="1"/>
  <c r="L713" i="4"/>
  <c r="M713" i="4" s="1"/>
  <c r="L714" i="4"/>
  <c r="M714" i="4" s="1"/>
  <c r="L715" i="4"/>
  <c r="M715" i="4" s="1"/>
  <c r="L716" i="4"/>
  <c r="M716" i="4" s="1"/>
  <c r="L717" i="4"/>
  <c r="M717" i="4" s="1"/>
  <c r="L718" i="4"/>
  <c r="M718" i="4" s="1"/>
  <c r="L719" i="4"/>
  <c r="M719" i="4" s="1"/>
  <c r="L720" i="4"/>
  <c r="M720" i="4" s="1"/>
  <c r="L721" i="4"/>
  <c r="M721" i="4" s="1"/>
  <c r="L722" i="4"/>
  <c r="M722" i="4" s="1"/>
  <c r="L723" i="4"/>
  <c r="M723" i="4" s="1"/>
  <c r="L724" i="4"/>
  <c r="M724" i="4" s="1"/>
  <c r="L725" i="4"/>
  <c r="M725" i="4" s="1"/>
  <c r="L726" i="4"/>
  <c r="M726" i="4" s="1"/>
  <c r="L727" i="4"/>
  <c r="M727" i="4" s="1"/>
  <c r="L728" i="4"/>
  <c r="M728" i="4" s="1"/>
  <c r="L729" i="4"/>
  <c r="M729" i="4" s="1"/>
  <c r="L730" i="4"/>
  <c r="M730" i="4" s="1"/>
  <c r="L731" i="4"/>
  <c r="M731" i="4" s="1"/>
  <c r="L732" i="4"/>
  <c r="M732" i="4" s="1"/>
  <c r="L733" i="4"/>
  <c r="M733" i="4" s="1"/>
  <c r="L734" i="4"/>
  <c r="M734" i="4" s="1"/>
  <c r="L735" i="4"/>
  <c r="M735" i="4" s="1"/>
  <c r="L736" i="4"/>
  <c r="M736" i="4" s="1"/>
  <c r="L737" i="4"/>
  <c r="M737" i="4" s="1"/>
  <c r="L738" i="4"/>
  <c r="M738" i="4" s="1"/>
  <c r="L739" i="4"/>
  <c r="M739" i="4" s="1"/>
  <c r="L740" i="4"/>
  <c r="M740" i="4" s="1"/>
  <c r="L741" i="4"/>
  <c r="M741" i="4" s="1"/>
  <c r="L742" i="4"/>
  <c r="M742" i="4" s="1"/>
  <c r="L743" i="4"/>
  <c r="M743" i="4" s="1"/>
  <c r="L744" i="4"/>
  <c r="M744" i="4" s="1"/>
  <c r="L745" i="4"/>
  <c r="M745" i="4" s="1"/>
  <c r="L746" i="4"/>
  <c r="M746" i="4" s="1"/>
  <c r="L747" i="4"/>
  <c r="M747" i="4" s="1"/>
  <c r="L748" i="4"/>
  <c r="M748" i="4" s="1"/>
  <c r="L749" i="4"/>
  <c r="M749" i="4" s="1"/>
  <c r="L750" i="4"/>
  <c r="M750" i="4" s="1"/>
  <c r="L751" i="4"/>
  <c r="M751" i="4" s="1"/>
  <c r="L752" i="4"/>
  <c r="M752" i="4" s="1"/>
  <c r="L753" i="4"/>
  <c r="M753" i="4" s="1"/>
  <c r="L754" i="4"/>
  <c r="M754" i="4" s="1"/>
  <c r="L755" i="4"/>
  <c r="M755" i="4" s="1"/>
  <c r="L756" i="4"/>
  <c r="M756" i="4" s="1"/>
  <c r="L757" i="4"/>
  <c r="M757" i="4" s="1"/>
  <c r="L758" i="4"/>
  <c r="M758" i="4" s="1"/>
  <c r="L759" i="4"/>
  <c r="M759" i="4" s="1"/>
  <c r="L760" i="4"/>
  <c r="M760" i="4" s="1"/>
  <c r="L761" i="4"/>
  <c r="M761" i="4" s="1"/>
  <c r="L762" i="4"/>
  <c r="M762" i="4" s="1"/>
  <c r="L763" i="4"/>
  <c r="M763" i="4" s="1"/>
  <c r="L764" i="4"/>
  <c r="M764" i="4" s="1"/>
  <c r="L765" i="4"/>
  <c r="M765" i="4" s="1"/>
  <c r="L766" i="4"/>
  <c r="M766" i="4" s="1"/>
  <c r="L767" i="4"/>
  <c r="M767" i="4" s="1"/>
  <c r="L768" i="4"/>
  <c r="M768" i="4" s="1"/>
  <c r="L769" i="4"/>
  <c r="M769" i="4" s="1"/>
  <c r="L770" i="4"/>
  <c r="M770" i="4" s="1"/>
  <c r="L771" i="4"/>
  <c r="M771" i="4" s="1"/>
  <c r="L772" i="4"/>
  <c r="M772" i="4" s="1"/>
  <c r="L773" i="4"/>
  <c r="M773" i="4" s="1"/>
  <c r="L774" i="4"/>
  <c r="M774" i="4" s="1"/>
  <c r="L775" i="4"/>
  <c r="M775" i="4" s="1"/>
  <c r="L776" i="4"/>
  <c r="M776" i="4" s="1"/>
  <c r="L777" i="4"/>
  <c r="M777" i="4" s="1"/>
  <c r="L778" i="4"/>
  <c r="M778" i="4" s="1"/>
  <c r="L779" i="4"/>
  <c r="M779" i="4" s="1"/>
  <c r="L780" i="4"/>
  <c r="M780" i="4" s="1"/>
  <c r="L781" i="4"/>
  <c r="M781" i="4" s="1"/>
  <c r="L782" i="4"/>
  <c r="M782" i="4" s="1"/>
  <c r="L783" i="4"/>
  <c r="M783" i="4" s="1"/>
  <c r="L784" i="4"/>
  <c r="M784" i="4" s="1"/>
  <c r="L785" i="4"/>
  <c r="M785" i="4" s="1"/>
  <c r="L786" i="4"/>
  <c r="M786" i="4" s="1"/>
  <c r="L787" i="4"/>
  <c r="M787" i="4" s="1"/>
  <c r="L788" i="4"/>
  <c r="M788" i="4" s="1"/>
  <c r="L789" i="4"/>
  <c r="M789" i="4" s="1"/>
  <c r="L790" i="4"/>
  <c r="M790" i="4" s="1"/>
  <c r="L791" i="4"/>
  <c r="M791" i="4" s="1"/>
  <c r="L792" i="4"/>
  <c r="M792" i="4" s="1"/>
  <c r="L793" i="4"/>
  <c r="M793" i="4" s="1"/>
  <c r="L794" i="4"/>
  <c r="M794" i="4" s="1"/>
  <c r="L795" i="4"/>
  <c r="M795" i="4" s="1"/>
  <c r="L796" i="4"/>
  <c r="M796" i="4" s="1"/>
  <c r="L797" i="4"/>
  <c r="M797" i="4" s="1"/>
  <c r="L798" i="4"/>
  <c r="M798" i="4" s="1"/>
  <c r="L799" i="4"/>
  <c r="M799" i="4" s="1"/>
  <c r="L800" i="4"/>
  <c r="M800" i="4" s="1"/>
  <c r="L801" i="4"/>
  <c r="M801" i="4" s="1"/>
  <c r="L802" i="4"/>
  <c r="M802" i="4" s="1"/>
  <c r="L803" i="4"/>
  <c r="M803" i="4" s="1"/>
  <c r="L804" i="4"/>
  <c r="M804" i="4" s="1"/>
  <c r="L805" i="4"/>
  <c r="M805" i="4" s="1"/>
  <c r="L806" i="4"/>
  <c r="M806" i="4" s="1"/>
  <c r="L807" i="4"/>
  <c r="M807" i="4" s="1"/>
  <c r="L808" i="4"/>
  <c r="M808" i="4" s="1"/>
  <c r="L809" i="4"/>
  <c r="M809" i="4" s="1"/>
  <c r="L810" i="4"/>
  <c r="M810" i="4" s="1"/>
  <c r="L811" i="4"/>
  <c r="M811" i="4" s="1"/>
  <c r="L812" i="4"/>
  <c r="M812" i="4" s="1"/>
  <c r="L813" i="4"/>
  <c r="M813" i="4" s="1"/>
  <c r="L814" i="4"/>
  <c r="M814" i="4" s="1"/>
  <c r="L815" i="4"/>
  <c r="M815" i="4" s="1"/>
  <c r="L816" i="4"/>
  <c r="M816" i="4" s="1"/>
  <c r="L817" i="4"/>
  <c r="M817" i="4" s="1"/>
  <c r="L818" i="4"/>
  <c r="M818" i="4" s="1"/>
  <c r="L819" i="4"/>
  <c r="M819" i="4" s="1"/>
  <c r="L820" i="4"/>
  <c r="M820" i="4" s="1"/>
  <c r="L821" i="4"/>
  <c r="M821" i="4" s="1"/>
  <c r="L822" i="4"/>
  <c r="M822" i="4" s="1"/>
  <c r="L823" i="4"/>
  <c r="M823" i="4" s="1"/>
  <c r="L824" i="4"/>
  <c r="M824" i="4" s="1"/>
  <c r="L825" i="4"/>
  <c r="M825" i="4" s="1"/>
  <c r="L826" i="4"/>
  <c r="M826" i="4" s="1"/>
  <c r="L827" i="4"/>
  <c r="M827" i="4" s="1"/>
  <c r="L828" i="4"/>
  <c r="M828" i="4" s="1"/>
  <c r="L829" i="4"/>
  <c r="M829" i="4" s="1"/>
  <c r="L830" i="4"/>
  <c r="M830" i="4" s="1"/>
  <c r="L831" i="4"/>
  <c r="M831" i="4" s="1"/>
  <c r="L832" i="4"/>
  <c r="M832" i="4" s="1"/>
  <c r="L833" i="4"/>
  <c r="M833" i="4" s="1"/>
  <c r="L834" i="4"/>
  <c r="M834" i="4" s="1"/>
  <c r="L835" i="4"/>
  <c r="M835" i="4" s="1"/>
  <c r="L836" i="4"/>
  <c r="M836" i="4" s="1"/>
  <c r="L837" i="4"/>
  <c r="M837" i="4" s="1"/>
  <c r="L838" i="4"/>
  <c r="M838" i="4" s="1"/>
  <c r="L839" i="4"/>
  <c r="M839" i="4" s="1"/>
  <c r="L840" i="4"/>
  <c r="M840" i="4" s="1"/>
  <c r="L841" i="4"/>
  <c r="M841" i="4" s="1"/>
  <c r="L842" i="4"/>
  <c r="M842" i="4" s="1"/>
  <c r="L843" i="4"/>
  <c r="M843" i="4" s="1"/>
  <c r="L844" i="4"/>
  <c r="M844" i="4" s="1"/>
  <c r="L845" i="4"/>
  <c r="M845" i="4" s="1"/>
  <c r="L846" i="4"/>
  <c r="M846" i="4" s="1"/>
  <c r="L847" i="4"/>
  <c r="M847" i="4" s="1"/>
  <c r="L848" i="4"/>
  <c r="M848" i="4" s="1"/>
  <c r="L849" i="4"/>
  <c r="M849" i="4" s="1"/>
  <c r="L850" i="4"/>
  <c r="M850" i="4" s="1"/>
  <c r="L851" i="4"/>
  <c r="M851" i="4" s="1"/>
  <c r="L852" i="4"/>
  <c r="M852" i="4" s="1"/>
  <c r="L853" i="4"/>
  <c r="M853" i="4" s="1"/>
  <c r="L854" i="4"/>
  <c r="M854" i="4" s="1"/>
  <c r="L855" i="4"/>
  <c r="M855" i="4" s="1"/>
  <c r="L856" i="4"/>
  <c r="M856" i="4" s="1"/>
  <c r="L857" i="4"/>
  <c r="M857" i="4" s="1"/>
  <c r="L858" i="4"/>
  <c r="M858" i="4" s="1"/>
  <c r="L859" i="4"/>
  <c r="M859" i="4" s="1"/>
  <c r="L860" i="4"/>
  <c r="M860" i="4" s="1"/>
  <c r="L861" i="4"/>
  <c r="M861" i="4" s="1"/>
  <c r="L862" i="4"/>
  <c r="M862" i="4" s="1"/>
  <c r="L863" i="4"/>
  <c r="M863" i="4" s="1"/>
  <c r="L864" i="4"/>
  <c r="M864" i="4" s="1"/>
  <c r="L865" i="4"/>
  <c r="M865" i="4" s="1"/>
  <c r="L866" i="4"/>
  <c r="M866" i="4" s="1"/>
  <c r="L867" i="4"/>
  <c r="M867" i="4" s="1"/>
  <c r="L868" i="4"/>
  <c r="M868" i="4" s="1"/>
  <c r="L869" i="4"/>
  <c r="M869" i="4" s="1"/>
  <c r="L870" i="4"/>
  <c r="M870" i="4" s="1"/>
  <c r="L871" i="4"/>
  <c r="M871" i="4" s="1"/>
  <c r="L872" i="4"/>
  <c r="M872" i="4" s="1"/>
  <c r="L873" i="4"/>
  <c r="M873" i="4" s="1"/>
  <c r="L874" i="4"/>
  <c r="M874" i="4" s="1"/>
  <c r="L875" i="4"/>
  <c r="M875" i="4" s="1"/>
  <c r="L876" i="4"/>
  <c r="M876" i="4" s="1"/>
  <c r="L877" i="4"/>
  <c r="M877" i="4" s="1"/>
  <c r="L878" i="4"/>
  <c r="M878" i="4" s="1"/>
  <c r="L879" i="4"/>
  <c r="M879" i="4" s="1"/>
  <c r="L880" i="4"/>
  <c r="M880" i="4" s="1"/>
  <c r="L881" i="4"/>
  <c r="M881" i="4" s="1"/>
  <c r="L882" i="4"/>
  <c r="M882" i="4" s="1"/>
  <c r="L883" i="4"/>
  <c r="M883" i="4" s="1"/>
  <c r="L884" i="4"/>
  <c r="M884" i="4" s="1"/>
  <c r="L885" i="4"/>
  <c r="M885" i="4" s="1"/>
  <c r="L886" i="4"/>
  <c r="M886" i="4" s="1"/>
  <c r="L887" i="4"/>
  <c r="M887" i="4" s="1"/>
  <c r="L888" i="4"/>
  <c r="M888" i="4" s="1"/>
  <c r="L889" i="4"/>
  <c r="M889" i="4" s="1"/>
  <c r="L890" i="4"/>
  <c r="M890" i="4" s="1"/>
  <c r="L891" i="4"/>
  <c r="M891" i="4" s="1"/>
  <c r="L892" i="4"/>
  <c r="M892" i="4" s="1"/>
  <c r="L893" i="4"/>
  <c r="M893" i="4" s="1"/>
  <c r="L894" i="4"/>
  <c r="M894" i="4" s="1"/>
  <c r="L895" i="4"/>
  <c r="M895" i="4" s="1"/>
  <c r="L896" i="4"/>
  <c r="M896" i="4" s="1"/>
  <c r="L897" i="4"/>
  <c r="M897" i="4" s="1"/>
  <c r="L898" i="4"/>
  <c r="M898" i="4" s="1"/>
  <c r="L899" i="4"/>
  <c r="M899" i="4" s="1"/>
  <c r="L900" i="4"/>
  <c r="M900" i="4" s="1"/>
  <c r="L901" i="4"/>
  <c r="M901" i="4" s="1"/>
  <c r="L902" i="4"/>
  <c r="M902" i="4" s="1"/>
  <c r="L903" i="4"/>
  <c r="M903" i="4" s="1"/>
  <c r="L904" i="4"/>
  <c r="M904" i="4" s="1"/>
  <c r="L905" i="4"/>
  <c r="M905" i="4" s="1"/>
  <c r="L906" i="4"/>
  <c r="M906" i="4" s="1"/>
  <c r="L907" i="4"/>
  <c r="M907" i="4" s="1"/>
  <c r="L908" i="4"/>
  <c r="M908" i="4" s="1"/>
  <c r="L909" i="4"/>
  <c r="M909" i="4" s="1"/>
  <c r="L910" i="4"/>
  <c r="M910" i="4" s="1"/>
  <c r="L911" i="4"/>
  <c r="M911" i="4" s="1"/>
  <c r="L912" i="4"/>
  <c r="M912" i="4" s="1"/>
  <c r="L913" i="4"/>
  <c r="M913" i="4" s="1"/>
  <c r="L914" i="4"/>
  <c r="M914" i="4" s="1"/>
  <c r="L915" i="4"/>
  <c r="M915" i="4" s="1"/>
  <c r="L916" i="4"/>
  <c r="M916" i="4" s="1"/>
  <c r="L917" i="4"/>
  <c r="M917" i="4" s="1"/>
  <c r="L918" i="4"/>
  <c r="M918" i="4" s="1"/>
  <c r="L919" i="4"/>
  <c r="M919" i="4" s="1"/>
  <c r="L920" i="4"/>
  <c r="M920" i="4" s="1"/>
  <c r="L921" i="4"/>
  <c r="M921" i="4" s="1"/>
  <c r="L922" i="4"/>
  <c r="M922" i="4" s="1"/>
  <c r="L923" i="4"/>
  <c r="M923" i="4" s="1"/>
  <c r="L924" i="4"/>
  <c r="M924" i="4" s="1"/>
  <c r="L925" i="4"/>
  <c r="M925" i="4" s="1"/>
  <c r="L926" i="4"/>
  <c r="M926" i="4" s="1"/>
  <c r="L927" i="4"/>
  <c r="M927" i="4" s="1"/>
  <c r="L928" i="4"/>
  <c r="M928" i="4" s="1"/>
  <c r="L929" i="4"/>
  <c r="M929" i="4" s="1"/>
  <c r="L930" i="4"/>
  <c r="M930" i="4" s="1"/>
  <c r="L931" i="4"/>
  <c r="M931" i="4" s="1"/>
  <c r="L932" i="4"/>
  <c r="M932" i="4" s="1"/>
  <c r="L933" i="4"/>
  <c r="M933" i="4" s="1"/>
  <c r="L934" i="4"/>
  <c r="M934" i="4" s="1"/>
  <c r="L935" i="4"/>
  <c r="M935" i="4" s="1"/>
  <c r="L936" i="4"/>
  <c r="M936" i="4" s="1"/>
  <c r="L937" i="4"/>
  <c r="M937" i="4" s="1"/>
  <c r="L938" i="4"/>
  <c r="M938" i="4" s="1"/>
  <c r="L939" i="4"/>
  <c r="M939" i="4" s="1"/>
  <c r="L940" i="4"/>
  <c r="M940" i="4" s="1"/>
  <c r="L941" i="4"/>
  <c r="M941" i="4" s="1"/>
  <c r="L942" i="4"/>
  <c r="M942" i="4" s="1"/>
  <c r="L943" i="4"/>
  <c r="M943" i="4" s="1"/>
  <c r="L944" i="4"/>
  <c r="M944" i="4" s="1"/>
  <c r="L945" i="4"/>
  <c r="M945" i="4" s="1"/>
  <c r="L946" i="4"/>
  <c r="M946" i="4" s="1"/>
  <c r="L947" i="4"/>
  <c r="M947" i="4" s="1"/>
  <c r="L948" i="4"/>
  <c r="M948" i="4" s="1"/>
  <c r="L949" i="4"/>
  <c r="M949" i="4" s="1"/>
  <c r="L950" i="4"/>
  <c r="M950" i="4" s="1"/>
  <c r="L951" i="4"/>
  <c r="M951" i="4" s="1"/>
  <c r="L952" i="4"/>
  <c r="M952" i="4" s="1"/>
  <c r="L953" i="4"/>
  <c r="M953" i="4" s="1"/>
  <c r="L954" i="4"/>
  <c r="M954" i="4" s="1"/>
  <c r="L955" i="4"/>
  <c r="M955" i="4" s="1"/>
  <c r="L956" i="4"/>
  <c r="M956" i="4" s="1"/>
  <c r="L957" i="4"/>
  <c r="M957" i="4" s="1"/>
  <c r="L958" i="4"/>
  <c r="M958" i="4" s="1"/>
  <c r="L959" i="4"/>
  <c r="M959" i="4" s="1"/>
  <c r="L960" i="4"/>
  <c r="M960" i="4" s="1"/>
  <c r="L961" i="4"/>
  <c r="M961" i="4" s="1"/>
  <c r="L962" i="4"/>
  <c r="M962" i="4" s="1"/>
  <c r="L963" i="4"/>
  <c r="M963" i="4" s="1"/>
  <c r="L964" i="4"/>
  <c r="M964" i="4" s="1"/>
  <c r="L965" i="4"/>
  <c r="M965" i="4" s="1"/>
  <c r="L966" i="4"/>
  <c r="M966" i="4" s="1"/>
  <c r="L967" i="4"/>
  <c r="M967" i="4" s="1"/>
  <c r="L968" i="4"/>
  <c r="M968" i="4" s="1"/>
  <c r="L969" i="4"/>
  <c r="M969" i="4" s="1"/>
  <c r="L970" i="4"/>
  <c r="M970" i="4" s="1"/>
  <c r="L971" i="4"/>
  <c r="M971" i="4" s="1"/>
  <c r="L972" i="4"/>
  <c r="M972" i="4" s="1"/>
  <c r="L973" i="4"/>
  <c r="M973" i="4" s="1"/>
  <c r="L974" i="4"/>
  <c r="M974" i="4" s="1"/>
  <c r="L975" i="4"/>
  <c r="M975" i="4" s="1"/>
  <c r="L976" i="4"/>
  <c r="M976" i="4" s="1"/>
  <c r="L977" i="4"/>
  <c r="M977" i="4" s="1"/>
  <c r="L978" i="4"/>
  <c r="M978" i="4" s="1"/>
  <c r="L979" i="4"/>
  <c r="M979" i="4" s="1"/>
  <c r="L980" i="4"/>
  <c r="M980" i="4" s="1"/>
  <c r="L981" i="4"/>
  <c r="M981" i="4" s="1"/>
  <c r="L982" i="4"/>
  <c r="M982" i="4" s="1"/>
  <c r="L983" i="4"/>
  <c r="M983" i="4" s="1"/>
  <c r="L984" i="4"/>
  <c r="M984" i="4" s="1"/>
  <c r="L985" i="4"/>
  <c r="M985" i="4" s="1"/>
  <c r="L986" i="4"/>
  <c r="M986" i="4" s="1"/>
  <c r="L987" i="4"/>
  <c r="M987" i="4" s="1"/>
  <c r="L988" i="4"/>
  <c r="M988" i="4" s="1"/>
  <c r="L989" i="4"/>
  <c r="M989" i="4" s="1"/>
  <c r="L990" i="4"/>
  <c r="M990" i="4" s="1"/>
  <c r="L991" i="4"/>
  <c r="M991" i="4" s="1"/>
  <c r="L992" i="4"/>
  <c r="M992" i="4" s="1"/>
  <c r="L993" i="4"/>
  <c r="M993" i="4" s="1"/>
  <c r="L994" i="4"/>
  <c r="M994" i="4" s="1"/>
  <c r="L995" i="4"/>
  <c r="M995" i="4" s="1"/>
  <c r="L996" i="4"/>
  <c r="M996" i="4" s="1"/>
  <c r="L997" i="4"/>
  <c r="M997" i="4" s="1"/>
  <c r="L998" i="4"/>
  <c r="M998" i="4" s="1"/>
  <c r="L999" i="4"/>
  <c r="M999" i="4" s="1"/>
  <c r="L1000" i="4"/>
  <c r="M1000" i="4" s="1"/>
  <c r="L1001" i="4"/>
  <c r="M1001" i="4" s="1"/>
  <c r="L2" i="4"/>
  <c r="M2" i="4" s="1"/>
  <c r="I3" i="4"/>
  <c r="J3" i="4" s="1"/>
  <c r="I3" i="9" s="1"/>
  <c r="I4" i="4"/>
  <c r="J4" i="4" s="1"/>
  <c r="I4" i="9" s="1"/>
  <c r="I5" i="4"/>
  <c r="J5" i="4" s="1"/>
  <c r="I5" i="9" s="1"/>
  <c r="I6" i="4"/>
  <c r="J6" i="4" s="1"/>
  <c r="I6" i="9" s="1"/>
  <c r="I7" i="4"/>
  <c r="J7" i="4" s="1"/>
  <c r="I7" i="9" s="1"/>
  <c r="I8" i="4"/>
  <c r="J8" i="4" s="1"/>
  <c r="I8" i="9" s="1"/>
  <c r="I9" i="4"/>
  <c r="J9" i="4" s="1"/>
  <c r="I9" i="9" s="1"/>
  <c r="I10" i="4"/>
  <c r="J10" i="4" s="1"/>
  <c r="I10" i="9" s="1"/>
  <c r="I11" i="4"/>
  <c r="J11" i="4" s="1"/>
  <c r="I11" i="9" s="1"/>
  <c r="I12" i="4"/>
  <c r="J12" i="4" s="1"/>
  <c r="I12" i="9" s="1"/>
  <c r="I13" i="4"/>
  <c r="J13" i="4" s="1"/>
  <c r="I13" i="9" s="1"/>
  <c r="I14" i="4"/>
  <c r="J14" i="4" s="1"/>
  <c r="I14" i="9" s="1"/>
  <c r="I15" i="4"/>
  <c r="J15" i="4" s="1"/>
  <c r="I15" i="9" s="1"/>
  <c r="I16" i="4"/>
  <c r="J16" i="4" s="1"/>
  <c r="I16" i="9" s="1"/>
  <c r="I17" i="4"/>
  <c r="J17" i="4" s="1"/>
  <c r="I17" i="9" s="1"/>
  <c r="I18" i="4"/>
  <c r="J18" i="4" s="1"/>
  <c r="I18" i="9" s="1"/>
  <c r="I19" i="4"/>
  <c r="J19" i="4" s="1"/>
  <c r="I19" i="9" s="1"/>
  <c r="I20" i="4"/>
  <c r="J20" i="4" s="1"/>
  <c r="I20" i="9" s="1"/>
  <c r="I21" i="4"/>
  <c r="J21" i="4" s="1"/>
  <c r="I21" i="9" s="1"/>
  <c r="I22" i="4"/>
  <c r="J22" i="4" s="1"/>
  <c r="I22" i="9" s="1"/>
  <c r="I23" i="4"/>
  <c r="J23" i="4" s="1"/>
  <c r="I23" i="9" s="1"/>
  <c r="I24" i="4"/>
  <c r="J24" i="4" s="1"/>
  <c r="I24" i="9" s="1"/>
  <c r="I25" i="4"/>
  <c r="J25" i="4" s="1"/>
  <c r="I25" i="9" s="1"/>
  <c r="I26" i="4"/>
  <c r="J26" i="4" s="1"/>
  <c r="I26" i="9" s="1"/>
  <c r="I27" i="4"/>
  <c r="J27" i="4" s="1"/>
  <c r="I27" i="9" s="1"/>
  <c r="I28" i="4"/>
  <c r="J28" i="4" s="1"/>
  <c r="I28" i="9" s="1"/>
  <c r="I29" i="4"/>
  <c r="J29" i="4" s="1"/>
  <c r="I29" i="9" s="1"/>
  <c r="I30" i="4"/>
  <c r="J30" i="4" s="1"/>
  <c r="I30" i="9" s="1"/>
  <c r="I31" i="4"/>
  <c r="J31" i="4" s="1"/>
  <c r="I31" i="9" s="1"/>
  <c r="I32" i="4"/>
  <c r="J32" i="4" s="1"/>
  <c r="I32" i="9" s="1"/>
  <c r="I33" i="4"/>
  <c r="J33" i="4" s="1"/>
  <c r="I33" i="9" s="1"/>
  <c r="I34" i="4"/>
  <c r="J34" i="4" s="1"/>
  <c r="I34" i="9" s="1"/>
  <c r="I35" i="4"/>
  <c r="J35" i="4" s="1"/>
  <c r="I35" i="9" s="1"/>
  <c r="I36" i="4"/>
  <c r="J36" i="4" s="1"/>
  <c r="I36" i="9" s="1"/>
  <c r="I37" i="4"/>
  <c r="J37" i="4" s="1"/>
  <c r="I37" i="9" s="1"/>
  <c r="I38" i="4"/>
  <c r="J38" i="4" s="1"/>
  <c r="I38" i="9" s="1"/>
  <c r="I39" i="4"/>
  <c r="J39" i="4" s="1"/>
  <c r="I39" i="9" s="1"/>
  <c r="I40" i="4"/>
  <c r="J40" i="4" s="1"/>
  <c r="I40" i="9" s="1"/>
  <c r="I41" i="4"/>
  <c r="J41" i="4" s="1"/>
  <c r="I41" i="9" s="1"/>
  <c r="I42" i="4"/>
  <c r="J42" i="4" s="1"/>
  <c r="I42" i="9" s="1"/>
  <c r="I43" i="4"/>
  <c r="J43" i="4" s="1"/>
  <c r="I43" i="9" s="1"/>
  <c r="I44" i="4"/>
  <c r="J44" i="4" s="1"/>
  <c r="I44" i="9" s="1"/>
  <c r="I45" i="4"/>
  <c r="J45" i="4" s="1"/>
  <c r="I45" i="9" s="1"/>
  <c r="I46" i="4"/>
  <c r="J46" i="4" s="1"/>
  <c r="I46" i="9" s="1"/>
  <c r="I47" i="4"/>
  <c r="J47" i="4" s="1"/>
  <c r="I47" i="9" s="1"/>
  <c r="I48" i="4"/>
  <c r="J48" i="4" s="1"/>
  <c r="I48" i="9" s="1"/>
  <c r="I49" i="4"/>
  <c r="J49" i="4" s="1"/>
  <c r="I49" i="9" s="1"/>
  <c r="I50" i="4"/>
  <c r="J50" i="4" s="1"/>
  <c r="I50" i="9" s="1"/>
  <c r="I51" i="4"/>
  <c r="J51" i="4" s="1"/>
  <c r="I51" i="9" s="1"/>
  <c r="I52" i="4"/>
  <c r="J52" i="4" s="1"/>
  <c r="I52" i="9" s="1"/>
  <c r="I53" i="4"/>
  <c r="J53" i="4" s="1"/>
  <c r="I53" i="9" s="1"/>
  <c r="I54" i="4"/>
  <c r="J54" i="4" s="1"/>
  <c r="I54" i="9" s="1"/>
  <c r="I55" i="4"/>
  <c r="J55" i="4" s="1"/>
  <c r="I55" i="9" s="1"/>
  <c r="I56" i="4"/>
  <c r="J56" i="4" s="1"/>
  <c r="I56" i="9" s="1"/>
  <c r="I57" i="4"/>
  <c r="J57" i="4" s="1"/>
  <c r="I57" i="9" s="1"/>
  <c r="I58" i="4"/>
  <c r="J58" i="4" s="1"/>
  <c r="I58" i="9" s="1"/>
  <c r="I59" i="4"/>
  <c r="J59" i="4" s="1"/>
  <c r="I59" i="9" s="1"/>
  <c r="I60" i="4"/>
  <c r="J60" i="4" s="1"/>
  <c r="I60" i="9" s="1"/>
  <c r="I61" i="4"/>
  <c r="J61" i="4" s="1"/>
  <c r="I61" i="9" s="1"/>
  <c r="I62" i="4"/>
  <c r="J62" i="4" s="1"/>
  <c r="I62" i="9" s="1"/>
  <c r="I63" i="4"/>
  <c r="J63" i="4" s="1"/>
  <c r="I63" i="9" s="1"/>
  <c r="I64" i="4"/>
  <c r="J64" i="4" s="1"/>
  <c r="I64" i="9" s="1"/>
  <c r="I65" i="4"/>
  <c r="J65" i="4" s="1"/>
  <c r="I65" i="9" s="1"/>
  <c r="I66" i="4"/>
  <c r="J66" i="4" s="1"/>
  <c r="I66" i="9" s="1"/>
  <c r="I67" i="4"/>
  <c r="J67" i="4" s="1"/>
  <c r="I67" i="9" s="1"/>
  <c r="I68" i="4"/>
  <c r="J68" i="4" s="1"/>
  <c r="I68" i="9" s="1"/>
  <c r="I69" i="4"/>
  <c r="J69" i="4" s="1"/>
  <c r="I69" i="9" s="1"/>
  <c r="I70" i="4"/>
  <c r="J70" i="4" s="1"/>
  <c r="I70" i="9" s="1"/>
  <c r="I71" i="4"/>
  <c r="J71" i="4" s="1"/>
  <c r="I71" i="9" s="1"/>
  <c r="I72" i="4"/>
  <c r="J72" i="4" s="1"/>
  <c r="I72" i="9" s="1"/>
  <c r="I73" i="4"/>
  <c r="J73" i="4" s="1"/>
  <c r="I73" i="9" s="1"/>
  <c r="I74" i="4"/>
  <c r="J74" i="4" s="1"/>
  <c r="I74" i="9" s="1"/>
  <c r="I75" i="4"/>
  <c r="J75" i="4" s="1"/>
  <c r="I75" i="9" s="1"/>
  <c r="I76" i="4"/>
  <c r="J76" i="4" s="1"/>
  <c r="I76" i="9" s="1"/>
  <c r="I77" i="4"/>
  <c r="J77" i="4" s="1"/>
  <c r="I77" i="9" s="1"/>
  <c r="I78" i="4"/>
  <c r="J78" i="4" s="1"/>
  <c r="I78" i="9" s="1"/>
  <c r="I79" i="4"/>
  <c r="J79" i="4" s="1"/>
  <c r="I79" i="9" s="1"/>
  <c r="I80" i="4"/>
  <c r="J80" i="4" s="1"/>
  <c r="I80" i="9" s="1"/>
  <c r="I81" i="4"/>
  <c r="J81" i="4" s="1"/>
  <c r="I81" i="9" s="1"/>
  <c r="I82" i="4"/>
  <c r="J82" i="4" s="1"/>
  <c r="I82" i="9" s="1"/>
  <c r="I83" i="4"/>
  <c r="J83" i="4" s="1"/>
  <c r="I83" i="9" s="1"/>
  <c r="I84" i="4"/>
  <c r="J84" i="4" s="1"/>
  <c r="I84" i="9" s="1"/>
  <c r="I85" i="4"/>
  <c r="J85" i="4" s="1"/>
  <c r="I85" i="9" s="1"/>
  <c r="I86" i="4"/>
  <c r="J86" i="4" s="1"/>
  <c r="I86" i="9" s="1"/>
  <c r="I87" i="4"/>
  <c r="J87" i="4" s="1"/>
  <c r="I87" i="9" s="1"/>
  <c r="I88" i="4"/>
  <c r="J88" i="4" s="1"/>
  <c r="I88" i="9" s="1"/>
  <c r="I89" i="4"/>
  <c r="J89" i="4" s="1"/>
  <c r="I89" i="9" s="1"/>
  <c r="I90" i="4"/>
  <c r="J90" i="4" s="1"/>
  <c r="I90" i="9" s="1"/>
  <c r="I91" i="4"/>
  <c r="J91" i="4" s="1"/>
  <c r="I91" i="9" s="1"/>
  <c r="I92" i="4"/>
  <c r="J92" i="4" s="1"/>
  <c r="I92" i="9" s="1"/>
  <c r="I93" i="4"/>
  <c r="J93" i="4" s="1"/>
  <c r="I93" i="9" s="1"/>
  <c r="I94" i="4"/>
  <c r="J94" i="4" s="1"/>
  <c r="I94" i="9" s="1"/>
  <c r="I95" i="4"/>
  <c r="J95" i="4" s="1"/>
  <c r="I95" i="9" s="1"/>
  <c r="I96" i="4"/>
  <c r="J96" i="4" s="1"/>
  <c r="I96" i="9" s="1"/>
  <c r="I97" i="4"/>
  <c r="J97" i="4" s="1"/>
  <c r="I97" i="9" s="1"/>
  <c r="I98" i="4"/>
  <c r="J98" i="4" s="1"/>
  <c r="I98" i="9" s="1"/>
  <c r="I99" i="4"/>
  <c r="J99" i="4" s="1"/>
  <c r="I99" i="9" s="1"/>
  <c r="I100" i="4"/>
  <c r="J100" i="4" s="1"/>
  <c r="I100" i="9" s="1"/>
  <c r="I101" i="4"/>
  <c r="J101" i="4" s="1"/>
  <c r="I101" i="9" s="1"/>
  <c r="I102" i="4"/>
  <c r="J102" i="4" s="1"/>
  <c r="I102" i="9" s="1"/>
  <c r="I103" i="4"/>
  <c r="J103" i="4" s="1"/>
  <c r="I103" i="9" s="1"/>
  <c r="I104" i="4"/>
  <c r="J104" i="4" s="1"/>
  <c r="I104" i="9" s="1"/>
  <c r="I105" i="4"/>
  <c r="J105" i="4" s="1"/>
  <c r="I105" i="9" s="1"/>
  <c r="I106" i="4"/>
  <c r="J106" i="4" s="1"/>
  <c r="I106" i="9" s="1"/>
  <c r="I107" i="4"/>
  <c r="J107" i="4" s="1"/>
  <c r="I107" i="9" s="1"/>
  <c r="I108" i="4"/>
  <c r="J108" i="4" s="1"/>
  <c r="I108" i="9" s="1"/>
  <c r="I109" i="4"/>
  <c r="J109" i="4" s="1"/>
  <c r="I109" i="9" s="1"/>
  <c r="I110" i="4"/>
  <c r="J110" i="4" s="1"/>
  <c r="I110" i="9" s="1"/>
  <c r="I111" i="4"/>
  <c r="J111" i="4" s="1"/>
  <c r="I111" i="9" s="1"/>
  <c r="I112" i="4"/>
  <c r="J112" i="4" s="1"/>
  <c r="I112" i="9" s="1"/>
  <c r="I113" i="4"/>
  <c r="J113" i="4" s="1"/>
  <c r="I113" i="9" s="1"/>
  <c r="I114" i="4"/>
  <c r="J114" i="4" s="1"/>
  <c r="I114" i="9" s="1"/>
  <c r="I115" i="4"/>
  <c r="J115" i="4" s="1"/>
  <c r="I115" i="9" s="1"/>
  <c r="I116" i="4"/>
  <c r="J116" i="4" s="1"/>
  <c r="I116" i="9" s="1"/>
  <c r="I117" i="4"/>
  <c r="J117" i="4" s="1"/>
  <c r="I117" i="9" s="1"/>
  <c r="I118" i="4"/>
  <c r="J118" i="4" s="1"/>
  <c r="I118" i="9" s="1"/>
  <c r="I119" i="4"/>
  <c r="J119" i="4" s="1"/>
  <c r="I119" i="9" s="1"/>
  <c r="I120" i="4"/>
  <c r="J120" i="4" s="1"/>
  <c r="I120" i="9" s="1"/>
  <c r="I121" i="4"/>
  <c r="J121" i="4" s="1"/>
  <c r="I121" i="9" s="1"/>
  <c r="I122" i="4"/>
  <c r="J122" i="4" s="1"/>
  <c r="I122" i="9" s="1"/>
  <c r="I123" i="4"/>
  <c r="J123" i="4" s="1"/>
  <c r="I123" i="9" s="1"/>
  <c r="I124" i="4"/>
  <c r="J124" i="4" s="1"/>
  <c r="I124" i="9" s="1"/>
  <c r="I125" i="4"/>
  <c r="J125" i="4" s="1"/>
  <c r="I125" i="9" s="1"/>
  <c r="I126" i="4"/>
  <c r="J126" i="4" s="1"/>
  <c r="I126" i="9" s="1"/>
  <c r="I127" i="4"/>
  <c r="J127" i="4" s="1"/>
  <c r="I127" i="9" s="1"/>
  <c r="I128" i="4"/>
  <c r="J128" i="4" s="1"/>
  <c r="I128" i="9" s="1"/>
  <c r="I129" i="4"/>
  <c r="J129" i="4" s="1"/>
  <c r="I129" i="9" s="1"/>
  <c r="I130" i="4"/>
  <c r="J130" i="4" s="1"/>
  <c r="I130" i="9" s="1"/>
  <c r="I131" i="4"/>
  <c r="J131" i="4" s="1"/>
  <c r="I131" i="9" s="1"/>
  <c r="I132" i="4"/>
  <c r="J132" i="4" s="1"/>
  <c r="I132" i="9" s="1"/>
  <c r="I133" i="4"/>
  <c r="J133" i="4" s="1"/>
  <c r="I133" i="9" s="1"/>
  <c r="I134" i="4"/>
  <c r="J134" i="4" s="1"/>
  <c r="I134" i="9" s="1"/>
  <c r="I135" i="4"/>
  <c r="J135" i="4" s="1"/>
  <c r="I135" i="9" s="1"/>
  <c r="I136" i="4"/>
  <c r="J136" i="4" s="1"/>
  <c r="I136" i="9" s="1"/>
  <c r="I137" i="4"/>
  <c r="J137" i="4" s="1"/>
  <c r="I137" i="9" s="1"/>
  <c r="I138" i="4"/>
  <c r="J138" i="4" s="1"/>
  <c r="I138" i="9" s="1"/>
  <c r="I139" i="4"/>
  <c r="J139" i="4" s="1"/>
  <c r="I139" i="9" s="1"/>
  <c r="I140" i="4"/>
  <c r="J140" i="4" s="1"/>
  <c r="I140" i="9" s="1"/>
  <c r="I141" i="4"/>
  <c r="J141" i="4" s="1"/>
  <c r="I141" i="9" s="1"/>
  <c r="I142" i="4"/>
  <c r="J142" i="4" s="1"/>
  <c r="I142" i="9" s="1"/>
  <c r="I143" i="4"/>
  <c r="J143" i="4" s="1"/>
  <c r="I143" i="9" s="1"/>
  <c r="I144" i="4"/>
  <c r="J144" i="4" s="1"/>
  <c r="I144" i="9" s="1"/>
  <c r="I145" i="4"/>
  <c r="J145" i="4" s="1"/>
  <c r="I145" i="9" s="1"/>
  <c r="I146" i="4"/>
  <c r="J146" i="4" s="1"/>
  <c r="I146" i="9" s="1"/>
  <c r="I147" i="4"/>
  <c r="J147" i="4" s="1"/>
  <c r="I147" i="9" s="1"/>
  <c r="I148" i="4"/>
  <c r="J148" i="4" s="1"/>
  <c r="I148" i="9" s="1"/>
  <c r="I149" i="4"/>
  <c r="J149" i="4" s="1"/>
  <c r="I149" i="9" s="1"/>
  <c r="I150" i="4"/>
  <c r="J150" i="4" s="1"/>
  <c r="I150" i="9" s="1"/>
  <c r="I151" i="4"/>
  <c r="J151" i="4" s="1"/>
  <c r="I151" i="9" s="1"/>
  <c r="I152" i="4"/>
  <c r="J152" i="4" s="1"/>
  <c r="I152" i="9" s="1"/>
  <c r="I153" i="4"/>
  <c r="J153" i="4" s="1"/>
  <c r="I153" i="9" s="1"/>
  <c r="I154" i="4"/>
  <c r="J154" i="4" s="1"/>
  <c r="I154" i="9" s="1"/>
  <c r="I155" i="4"/>
  <c r="J155" i="4" s="1"/>
  <c r="I155" i="9" s="1"/>
  <c r="I156" i="4"/>
  <c r="J156" i="4" s="1"/>
  <c r="I156" i="9" s="1"/>
  <c r="I157" i="4"/>
  <c r="J157" i="4" s="1"/>
  <c r="I157" i="9" s="1"/>
  <c r="I158" i="4"/>
  <c r="J158" i="4" s="1"/>
  <c r="I158" i="9" s="1"/>
  <c r="I159" i="4"/>
  <c r="J159" i="4" s="1"/>
  <c r="I159" i="9" s="1"/>
  <c r="I160" i="4"/>
  <c r="J160" i="4" s="1"/>
  <c r="I160" i="9" s="1"/>
  <c r="I161" i="4"/>
  <c r="J161" i="4" s="1"/>
  <c r="I161" i="9" s="1"/>
  <c r="I162" i="4"/>
  <c r="J162" i="4" s="1"/>
  <c r="I162" i="9" s="1"/>
  <c r="I163" i="4"/>
  <c r="J163" i="4" s="1"/>
  <c r="I163" i="9" s="1"/>
  <c r="I164" i="4"/>
  <c r="J164" i="4" s="1"/>
  <c r="I164" i="9" s="1"/>
  <c r="I165" i="4"/>
  <c r="J165" i="4" s="1"/>
  <c r="I165" i="9" s="1"/>
  <c r="I166" i="4"/>
  <c r="J166" i="4" s="1"/>
  <c r="I166" i="9" s="1"/>
  <c r="I167" i="4"/>
  <c r="J167" i="4" s="1"/>
  <c r="I167" i="9" s="1"/>
  <c r="I168" i="4"/>
  <c r="J168" i="4" s="1"/>
  <c r="I168" i="9" s="1"/>
  <c r="I169" i="4"/>
  <c r="J169" i="4" s="1"/>
  <c r="I169" i="9" s="1"/>
  <c r="I170" i="4"/>
  <c r="J170" i="4" s="1"/>
  <c r="I170" i="9" s="1"/>
  <c r="I171" i="4"/>
  <c r="J171" i="4" s="1"/>
  <c r="I171" i="9" s="1"/>
  <c r="I172" i="4"/>
  <c r="J172" i="4" s="1"/>
  <c r="I172" i="9" s="1"/>
  <c r="I173" i="4"/>
  <c r="J173" i="4" s="1"/>
  <c r="I173" i="9" s="1"/>
  <c r="I174" i="4"/>
  <c r="J174" i="4" s="1"/>
  <c r="I174" i="9" s="1"/>
  <c r="I175" i="4"/>
  <c r="J175" i="4" s="1"/>
  <c r="I175" i="9" s="1"/>
  <c r="I176" i="4"/>
  <c r="J176" i="4" s="1"/>
  <c r="I176" i="9" s="1"/>
  <c r="I177" i="4"/>
  <c r="J177" i="4" s="1"/>
  <c r="I177" i="9" s="1"/>
  <c r="I178" i="4"/>
  <c r="J178" i="4" s="1"/>
  <c r="I178" i="9" s="1"/>
  <c r="I179" i="4"/>
  <c r="J179" i="4" s="1"/>
  <c r="I179" i="9" s="1"/>
  <c r="I180" i="4"/>
  <c r="J180" i="4" s="1"/>
  <c r="I180" i="9" s="1"/>
  <c r="I181" i="4"/>
  <c r="J181" i="4" s="1"/>
  <c r="I181" i="9" s="1"/>
  <c r="I182" i="4"/>
  <c r="J182" i="4" s="1"/>
  <c r="I182" i="9" s="1"/>
  <c r="I183" i="4"/>
  <c r="J183" i="4" s="1"/>
  <c r="I183" i="9" s="1"/>
  <c r="I184" i="4"/>
  <c r="J184" i="4" s="1"/>
  <c r="I184" i="9" s="1"/>
  <c r="I185" i="4"/>
  <c r="J185" i="4" s="1"/>
  <c r="I185" i="9" s="1"/>
  <c r="I186" i="4"/>
  <c r="J186" i="4" s="1"/>
  <c r="I186" i="9" s="1"/>
  <c r="I187" i="4"/>
  <c r="J187" i="4" s="1"/>
  <c r="I187" i="9" s="1"/>
  <c r="I188" i="4"/>
  <c r="J188" i="4" s="1"/>
  <c r="I188" i="9" s="1"/>
  <c r="I189" i="4"/>
  <c r="J189" i="4" s="1"/>
  <c r="I189" i="9" s="1"/>
  <c r="I190" i="4"/>
  <c r="J190" i="4" s="1"/>
  <c r="I190" i="9" s="1"/>
  <c r="I191" i="4"/>
  <c r="J191" i="4" s="1"/>
  <c r="I191" i="9" s="1"/>
  <c r="I192" i="4"/>
  <c r="J192" i="4" s="1"/>
  <c r="I192" i="9" s="1"/>
  <c r="I193" i="4"/>
  <c r="J193" i="4" s="1"/>
  <c r="I193" i="9" s="1"/>
  <c r="I194" i="4"/>
  <c r="J194" i="4" s="1"/>
  <c r="I194" i="9" s="1"/>
  <c r="I195" i="4"/>
  <c r="J195" i="4" s="1"/>
  <c r="I195" i="9" s="1"/>
  <c r="I196" i="4"/>
  <c r="J196" i="4" s="1"/>
  <c r="I196" i="9" s="1"/>
  <c r="I197" i="4"/>
  <c r="J197" i="4" s="1"/>
  <c r="I197" i="9" s="1"/>
  <c r="I198" i="4"/>
  <c r="J198" i="4" s="1"/>
  <c r="I198" i="9" s="1"/>
  <c r="I199" i="4"/>
  <c r="J199" i="4" s="1"/>
  <c r="I199" i="9" s="1"/>
  <c r="I200" i="4"/>
  <c r="J200" i="4" s="1"/>
  <c r="I200" i="9" s="1"/>
  <c r="I201" i="4"/>
  <c r="J201" i="4" s="1"/>
  <c r="I201" i="9" s="1"/>
  <c r="I202" i="4"/>
  <c r="J202" i="4" s="1"/>
  <c r="I202" i="9" s="1"/>
  <c r="I203" i="4"/>
  <c r="J203" i="4" s="1"/>
  <c r="I203" i="9" s="1"/>
  <c r="I204" i="4"/>
  <c r="J204" i="4" s="1"/>
  <c r="I204" i="9" s="1"/>
  <c r="I205" i="4"/>
  <c r="J205" i="4" s="1"/>
  <c r="I205" i="9" s="1"/>
  <c r="I206" i="4"/>
  <c r="J206" i="4" s="1"/>
  <c r="I206" i="9" s="1"/>
  <c r="I207" i="4"/>
  <c r="J207" i="4" s="1"/>
  <c r="I207" i="9" s="1"/>
  <c r="I208" i="4"/>
  <c r="J208" i="4" s="1"/>
  <c r="I208" i="9" s="1"/>
  <c r="I209" i="4"/>
  <c r="J209" i="4" s="1"/>
  <c r="I209" i="9" s="1"/>
  <c r="I210" i="4"/>
  <c r="J210" i="4" s="1"/>
  <c r="I210" i="9" s="1"/>
  <c r="I211" i="4"/>
  <c r="J211" i="4" s="1"/>
  <c r="I211" i="9" s="1"/>
  <c r="I212" i="4"/>
  <c r="J212" i="4" s="1"/>
  <c r="I212" i="9" s="1"/>
  <c r="I213" i="4"/>
  <c r="J213" i="4" s="1"/>
  <c r="I213" i="9" s="1"/>
  <c r="I214" i="4"/>
  <c r="J214" i="4" s="1"/>
  <c r="I214" i="9" s="1"/>
  <c r="I215" i="4"/>
  <c r="J215" i="4" s="1"/>
  <c r="I215" i="9" s="1"/>
  <c r="I216" i="4"/>
  <c r="J216" i="4" s="1"/>
  <c r="I216" i="9" s="1"/>
  <c r="I217" i="4"/>
  <c r="J217" i="4" s="1"/>
  <c r="I217" i="9" s="1"/>
  <c r="I218" i="4"/>
  <c r="J218" i="4" s="1"/>
  <c r="I218" i="9" s="1"/>
  <c r="I219" i="4"/>
  <c r="J219" i="4" s="1"/>
  <c r="I219" i="9" s="1"/>
  <c r="I220" i="4"/>
  <c r="J220" i="4" s="1"/>
  <c r="I220" i="9" s="1"/>
  <c r="I221" i="4"/>
  <c r="J221" i="4" s="1"/>
  <c r="I221" i="9" s="1"/>
  <c r="I222" i="4"/>
  <c r="J222" i="4" s="1"/>
  <c r="I222" i="9" s="1"/>
  <c r="I223" i="4"/>
  <c r="J223" i="4" s="1"/>
  <c r="I223" i="9" s="1"/>
  <c r="I224" i="4"/>
  <c r="J224" i="4" s="1"/>
  <c r="I224" i="9" s="1"/>
  <c r="I225" i="4"/>
  <c r="J225" i="4" s="1"/>
  <c r="I225" i="9" s="1"/>
  <c r="I226" i="4"/>
  <c r="J226" i="4" s="1"/>
  <c r="I226" i="9" s="1"/>
  <c r="I227" i="4"/>
  <c r="J227" i="4" s="1"/>
  <c r="I227" i="9" s="1"/>
  <c r="I228" i="4"/>
  <c r="J228" i="4" s="1"/>
  <c r="I228" i="9" s="1"/>
  <c r="I229" i="4"/>
  <c r="J229" i="4" s="1"/>
  <c r="I229" i="9" s="1"/>
  <c r="I230" i="4"/>
  <c r="J230" i="4" s="1"/>
  <c r="I230" i="9" s="1"/>
  <c r="I231" i="4"/>
  <c r="J231" i="4" s="1"/>
  <c r="I231" i="9" s="1"/>
  <c r="I232" i="4"/>
  <c r="J232" i="4" s="1"/>
  <c r="I232" i="9" s="1"/>
  <c r="I233" i="4"/>
  <c r="J233" i="4" s="1"/>
  <c r="I233" i="9" s="1"/>
  <c r="I234" i="4"/>
  <c r="J234" i="4" s="1"/>
  <c r="I234" i="9" s="1"/>
  <c r="I235" i="4"/>
  <c r="J235" i="4" s="1"/>
  <c r="I235" i="9" s="1"/>
  <c r="I236" i="4"/>
  <c r="J236" i="4" s="1"/>
  <c r="I236" i="9" s="1"/>
  <c r="I237" i="4"/>
  <c r="J237" i="4" s="1"/>
  <c r="I237" i="9" s="1"/>
  <c r="I238" i="4"/>
  <c r="J238" i="4" s="1"/>
  <c r="I238" i="9" s="1"/>
  <c r="I239" i="4"/>
  <c r="J239" i="4" s="1"/>
  <c r="I239" i="9" s="1"/>
  <c r="I240" i="4"/>
  <c r="J240" i="4" s="1"/>
  <c r="I240" i="9" s="1"/>
  <c r="I241" i="4"/>
  <c r="J241" i="4" s="1"/>
  <c r="I241" i="9" s="1"/>
  <c r="I242" i="4"/>
  <c r="J242" i="4" s="1"/>
  <c r="I242" i="9" s="1"/>
  <c r="I243" i="4"/>
  <c r="J243" i="4" s="1"/>
  <c r="I243" i="9" s="1"/>
  <c r="I244" i="4"/>
  <c r="J244" i="4" s="1"/>
  <c r="I244" i="9" s="1"/>
  <c r="I245" i="4"/>
  <c r="J245" i="4" s="1"/>
  <c r="I245" i="9" s="1"/>
  <c r="I246" i="4"/>
  <c r="J246" i="4" s="1"/>
  <c r="I246" i="9" s="1"/>
  <c r="I247" i="4"/>
  <c r="J247" i="4" s="1"/>
  <c r="I247" i="9" s="1"/>
  <c r="I248" i="4"/>
  <c r="J248" i="4" s="1"/>
  <c r="I248" i="9" s="1"/>
  <c r="I249" i="4"/>
  <c r="J249" i="4" s="1"/>
  <c r="I249" i="9" s="1"/>
  <c r="I250" i="4"/>
  <c r="J250" i="4" s="1"/>
  <c r="I250" i="9" s="1"/>
  <c r="I251" i="4"/>
  <c r="J251" i="4" s="1"/>
  <c r="I251" i="9" s="1"/>
  <c r="I252" i="4"/>
  <c r="J252" i="4" s="1"/>
  <c r="I252" i="9" s="1"/>
  <c r="I253" i="4"/>
  <c r="J253" i="4" s="1"/>
  <c r="I253" i="9" s="1"/>
  <c r="I254" i="4"/>
  <c r="J254" i="4" s="1"/>
  <c r="I254" i="9" s="1"/>
  <c r="I255" i="4"/>
  <c r="J255" i="4" s="1"/>
  <c r="I255" i="9" s="1"/>
  <c r="I256" i="4"/>
  <c r="J256" i="4" s="1"/>
  <c r="I256" i="9" s="1"/>
  <c r="I257" i="4"/>
  <c r="J257" i="4" s="1"/>
  <c r="I257" i="9" s="1"/>
  <c r="I258" i="4"/>
  <c r="J258" i="4" s="1"/>
  <c r="I258" i="9" s="1"/>
  <c r="I259" i="4"/>
  <c r="J259" i="4" s="1"/>
  <c r="I259" i="9" s="1"/>
  <c r="I260" i="4"/>
  <c r="J260" i="4" s="1"/>
  <c r="I260" i="9" s="1"/>
  <c r="I261" i="4"/>
  <c r="J261" i="4" s="1"/>
  <c r="I261" i="9" s="1"/>
  <c r="I262" i="4"/>
  <c r="J262" i="4" s="1"/>
  <c r="I262" i="9" s="1"/>
  <c r="I263" i="4"/>
  <c r="J263" i="4" s="1"/>
  <c r="I263" i="9" s="1"/>
  <c r="I264" i="4"/>
  <c r="J264" i="4" s="1"/>
  <c r="I264" i="9" s="1"/>
  <c r="I265" i="4"/>
  <c r="J265" i="4" s="1"/>
  <c r="I265" i="9" s="1"/>
  <c r="I266" i="4"/>
  <c r="J266" i="4" s="1"/>
  <c r="I266" i="9" s="1"/>
  <c r="I267" i="4"/>
  <c r="J267" i="4" s="1"/>
  <c r="I267" i="9" s="1"/>
  <c r="I268" i="4"/>
  <c r="J268" i="4" s="1"/>
  <c r="I268" i="9" s="1"/>
  <c r="I269" i="4"/>
  <c r="J269" i="4" s="1"/>
  <c r="I269" i="9" s="1"/>
  <c r="I270" i="4"/>
  <c r="J270" i="4" s="1"/>
  <c r="I270" i="9" s="1"/>
  <c r="I271" i="4"/>
  <c r="J271" i="4" s="1"/>
  <c r="I271" i="9" s="1"/>
  <c r="I272" i="4"/>
  <c r="J272" i="4" s="1"/>
  <c r="I272" i="9" s="1"/>
  <c r="I273" i="4"/>
  <c r="J273" i="4" s="1"/>
  <c r="I273" i="9" s="1"/>
  <c r="I274" i="4"/>
  <c r="J274" i="4" s="1"/>
  <c r="I274" i="9" s="1"/>
  <c r="I275" i="4"/>
  <c r="J275" i="4" s="1"/>
  <c r="I275" i="9" s="1"/>
  <c r="I276" i="4"/>
  <c r="J276" i="4" s="1"/>
  <c r="I276" i="9" s="1"/>
  <c r="I277" i="4"/>
  <c r="J277" i="4" s="1"/>
  <c r="I277" i="9" s="1"/>
  <c r="I278" i="4"/>
  <c r="J278" i="4" s="1"/>
  <c r="I278" i="9" s="1"/>
  <c r="I279" i="4"/>
  <c r="J279" i="4" s="1"/>
  <c r="I279" i="9" s="1"/>
  <c r="I280" i="4"/>
  <c r="J280" i="4" s="1"/>
  <c r="I280" i="9" s="1"/>
  <c r="I281" i="4"/>
  <c r="J281" i="4" s="1"/>
  <c r="I281" i="9" s="1"/>
  <c r="I282" i="4"/>
  <c r="J282" i="4" s="1"/>
  <c r="I282" i="9" s="1"/>
  <c r="I283" i="4"/>
  <c r="J283" i="4" s="1"/>
  <c r="I283" i="9" s="1"/>
  <c r="I284" i="4"/>
  <c r="J284" i="4" s="1"/>
  <c r="I284" i="9" s="1"/>
  <c r="I285" i="4"/>
  <c r="J285" i="4" s="1"/>
  <c r="I285" i="9" s="1"/>
  <c r="I286" i="4"/>
  <c r="J286" i="4" s="1"/>
  <c r="I286" i="9" s="1"/>
  <c r="I287" i="4"/>
  <c r="J287" i="4" s="1"/>
  <c r="I287" i="9" s="1"/>
  <c r="I288" i="4"/>
  <c r="J288" i="4" s="1"/>
  <c r="I288" i="9" s="1"/>
  <c r="I289" i="4"/>
  <c r="J289" i="4" s="1"/>
  <c r="I289" i="9" s="1"/>
  <c r="I290" i="4"/>
  <c r="J290" i="4" s="1"/>
  <c r="I290" i="9" s="1"/>
  <c r="I291" i="4"/>
  <c r="J291" i="4" s="1"/>
  <c r="I291" i="9" s="1"/>
  <c r="I292" i="4"/>
  <c r="J292" i="4" s="1"/>
  <c r="I292" i="9" s="1"/>
  <c r="I293" i="4"/>
  <c r="J293" i="4" s="1"/>
  <c r="I293" i="9" s="1"/>
  <c r="I294" i="4"/>
  <c r="J294" i="4" s="1"/>
  <c r="I294" i="9" s="1"/>
  <c r="I295" i="4"/>
  <c r="J295" i="4" s="1"/>
  <c r="I295" i="9" s="1"/>
  <c r="I296" i="4"/>
  <c r="J296" i="4" s="1"/>
  <c r="I296" i="9" s="1"/>
  <c r="I297" i="4"/>
  <c r="J297" i="4" s="1"/>
  <c r="I297" i="9" s="1"/>
  <c r="I298" i="4"/>
  <c r="J298" i="4" s="1"/>
  <c r="I298" i="9" s="1"/>
  <c r="I299" i="4"/>
  <c r="J299" i="4" s="1"/>
  <c r="I299" i="9" s="1"/>
  <c r="I300" i="4"/>
  <c r="J300" i="4" s="1"/>
  <c r="I300" i="9" s="1"/>
  <c r="I301" i="4"/>
  <c r="J301" i="4" s="1"/>
  <c r="I301" i="9" s="1"/>
  <c r="I302" i="4"/>
  <c r="J302" i="4" s="1"/>
  <c r="I302" i="9" s="1"/>
  <c r="I303" i="4"/>
  <c r="J303" i="4" s="1"/>
  <c r="I303" i="9" s="1"/>
  <c r="I304" i="4"/>
  <c r="J304" i="4" s="1"/>
  <c r="I304" i="9" s="1"/>
  <c r="I305" i="4"/>
  <c r="J305" i="4" s="1"/>
  <c r="I305" i="9" s="1"/>
  <c r="I306" i="4"/>
  <c r="J306" i="4" s="1"/>
  <c r="I306" i="9" s="1"/>
  <c r="I307" i="4"/>
  <c r="J307" i="4" s="1"/>
  <c r="I307" i="9" s="1"/>
  <c r="I308" i="4"/>
  <c r="J308" i="4" s="1"/>
  <c r="I308" i="9" s="1"/>
  <c r="I309" i="4"/>
  <c r="J309" i="4" s="1"/>
  <c r="I309" i="9" s="1"/>
  <c r="I310" i="4"/>
  <c r="J310" i="4" s="1"/>
  <c r="I310" i="9" s="1"/>
  <c r="I311" i="4"/>
  <c r="J311" i="4" s="1"/>
  <c r="I311" i="9" s="1"/>
  <c r="I312" i="4"/>
  <c r="J312" i="4" s="1"/>
  <c r="I312" i="9" s="1"/>
  <c r="I313" i="4"/>
  <c r="J313" i="4" s="1"/>
  <c r="I313" i="9" s="1"/>
  <c r="I314" i="4"/>
  <c r="J314" i="4" s="1"/>
  <c r="I314" i="9" s="1"/>
  <c r="I315" i="4"/>
  <c r="J315" i="4" s="1"/>
  <c r="I315" i="9" s="1"/>
  <c r="I316" i="4"/>
  <c r="J316" i="4" s="1"/>
  <c r="I316" i="9" s="1"/>
  <c r="I317" i="4"/>
  <c r="J317" i="4" s="1"/>
  <c r="I317" i="9" s="1"/>
  <c r="I318" i="4"/>
  <c r="J318" i="4" s="1"/>
  <c r="I318" i="9" s="1"/>
  <c r="I319" i="4"/>
  <c r="J319" i="4" s="1"/>
  <c r="I319" i="9" s="1"/>
  <c r="I320" i="4"/>
  <c r="J320" i="4" s="1"/>
  <c r="I320" i="9" s="1"/>
  <c r="I321" i="4"/>
  <c r="J321" i="4" s="1"/>
  <c r="I321" i="9" s="1"/>
  <c r="I322" i="4"/>
  <c r="J322" i="4" s="1"/>
  <c r="I322" i="9" s="1"/>
  <c r="I323" i="4"/>
  <c r="J323" i="4" s="1"/>
  <c r="I323" i="9" s="1"/>
  <c r="I324" i="4"/>
  <c r="J324" i="4" s="1"/>
  <c r="I324" i="9" s="1"/>
  <c r="I325" i="4"/>
  <c r="J325" i="4" s="1"/>
  <c r="I325" i="9" s="1"/>
  <c r="I326" i="4"/>
  <c r="J326" i="4" s="1"/>
  <c r="I326" i="9" s="1"/>
  <c r="I327" i="4"/>
  <c r="J327" i="4" s="1"/>
  <c r="I327" i="9" s="1"/>
  <c r="I328" i="4"/>
  <c r="J328" i="4" s="1"/>
  <c r="I328" i="9" s="1"/>
  <c r="I329" i="4"/>
  <c r="J329" i="4" s="1"/>
  <c r="I329" i="9" s="1"/>
  <c r="I330" i="4"/>
  <c r="J330" i="4" s="1"/>
  <c r="I330" i="9" s="1"/>
  <c r="I331" i="4"/>
  <c r="J331" i="4" s="1"/>
  <c r="I331" i="9" s="1"/>
  <c r="I332" i="4"/>
  <c r="J332" i="4" s="1"/>
  <c r="I332" i="9" s="1"/>
  <c r="I333" i="4"/>
  <c r="J333" i="4" s="1"/>
  <c r="I333" i="9" s="1"/>
  <c r="I334" i="4"/>
  <c r="J334" i="4" s="1"/>
  <c r="I334" i="9" s="1"/>
  <c r="I335" i="4"/>
  <c r="J335" i="4" s="1"/>
  <c r="I335" i="9" s="1"/>
  <c r="I336" i="4"/>
  <c r="J336" i="4" s="1"/>
  <c r="I336" i="9" s="1"/>
  <c r="I337" i="4"/>
  <c r="J337" i="4" s="1"/>
  <c r="I337" i="9" s="1"/>
  <c r="I338" i="4"/>
  <c r="J338" i="4" s="1"/>
  <c r="I338" i="9" s="1"/>
  <c r="I339" i="4"/>
  <c r="J339" i="4" s="1"/>
  <c r="I339" i="9" s="1"/>
  <c r="I340" i="4"/>
  <c r="J340" i="4" s="1"/>
  <c r="I340" i="9" s="1"/>
  <c r="I341" i="4"/>
  <c r="J341" i="4" s="1"/>
  <c r="I341" i="9" s="1"/>
  <c r="I342" i="4"/>
  <c r="J342" i="4" s="1"/>
  <c r="I342" i="9" s="1"/>
  <c r="I343" i="4"/>
  <c r="J343" i="4" s="1"/>
  <c r="I343" i="9" s="1"/>
  <c r="I344" i="4"/>
  <c r="J344" i="4" s="1"/>
  <c r="I344" i="9" s="1"/>
  <c r="I345" i="4"/>
  <c r="J345" i="4" s="1"/>
  <c r="I345" i="9" s="1"/>
  <c r="I346" i="4"/>
  <c r="J346" i="4" s="1"/>
  <c r="I346" i="9" s="1"/>
  <c r="I347" i="4"/>
  <c r="J347" i="4" s="1"/>
  <c r="I347" i="9" s="1"/>
  <c r="I348" i="4"/>
  <c r="J348" i="4" s="1"/>
  <c r="I348" i="9" s="1"/>
  <c r="I349" i="4"/>
  <c r="J349" i="4" s="1"/>
  <c r="I349" i="9" s="1"/>
  <c r="I350" i="4"/>
  <c r="J350" i="4" s="1"/>
  <c r="I350" i="9" s="1"/>
  <c r="I351" i="4"/>
  <c r="J351" i="4" s="1"/>
  <c r="I351" i="9" s="1"/>
  <c r="I352" i="4"/>
  <c r="J352" i="4" s="1"/>
  <c r="I352" i="9" s="1"/>
  <c r="I353" i="4"/>
  <c r="J353" i="4" s="1"/>
  <c r="I353" i="9" s="1"/>
  <c r="I354" i="4"/>
  <c r="J354" i="4" s="1"/>
  <c r="I354" i="9" s="1"/>
  <c r="I355" i="4"/>
  <c r="J355" i="4" s="1"/>
  <c r="I355" i="9" s="1"/>
  <c r="I356" i="4"/>
  <c r="J356" i="4" s="1"/>
  <c r="I356" i="9" s="1"/>
  <c r="I357" i="4"/>
  <c r="J357" i="4" s="1"/>
  <c r="I357" i="9" s="1"/>
  <c r="I358" i="4"/>
  <c r="J358" i="4" s="1"/>
  <c r="I358" i="9" s="1"/>
  <c r="I359" i="4"/>
  <c r="J359" i="4" s="1"/>
  <c r="I359" i="9" s="1"/>
  <c r="I360" i="4"/>
  <c r="J360" i="4" s="1"/>
  <c r="I360" i="9" s="1"/>
  <c r="I361" i="4"/>
  <c r="J361" i="4" s="1"/>
  <c r="I361" i="9" s="1"/>
  <c r="I362" i="4"/>
  <c r="J362" i="4" s="1"/>
  <c r="I362" i="9" s="1"/>
  <c r="I363" i="4"/>
  <c r="J363" i="4" s="1"/>
  <c r="I363" i="9" s="1"/>
  <c r="I364" i="4"/>
  <c r="J364" i="4" s="1"/>
  <c r="I364" i="9" s="1"/>
  <c r="I365" i="4"/>
  <c r="J365" i="4" s="1"/>
  <c r="I365" i="9" s="1"/>
  <c r="I366" i="4"/>
  <c r="J366" i="4" s="1"/>
  <c r="I366" i="9" s="1"/>
  <c r="I367" i="4"/>
  <c r="J367" i="4" s="1"/>
  <c r="I367" i="9" s="1"/>
  <c r="I368" i="4"/>
  <c r="J368" i="4" s="1"/>
  <c r="I368" i="9" s="1"/>
  <c r="I369" i="4"/>
  <c r="J369" i="4" s="1"/>
  <c r="I369" i="9" s="1"/>
  <c r="I370" i="4"/>
  <c r="J370" i="4" s="1"/>
  <c r="I370" i="9" s="1"/>
  <c r="I371" i="4"/>
  <c r="J371" i="4" s="1"/>
  <c r="I371" i="9" s="1"/>
  <c r="I372" i="4"/>
  <c r="J372" i="4" s="1"/>
  <c r="I372" i="9" s="1"/>
  <c r="I373" i="4"/>
  <c r="J373" i="4" s="1"/>
  <c r="I373" i="9" s="1"/>
  <c r="I374" i="4"/>
  <c r="J374" i="4" s="1"/>
  <c r="I374" i="9" s="1"/>
  <c r="I375" i="4"/>
  <c r="J375" i="4" s="1"/>
  <c r="I375" i="9" s="1"/>
  <c r="I376" i="4"/>
  <c r="J376" i="4" s="1"/>
  <c r="I376" i="9" s="1"/>
  <c r="I377" i="4"/>
  <c r="J377" i="4" s="1"/>
  <c r="I377" i="9" s="1"/>
  <c r="I378" i="4"/>
  <c r="J378" i="4" s="1"/>
  <c r="I378" i="9" s="1"/>
  <c r="I379" i="4"/>
  <c r="J379" i="4" s="1"/>
  <c r="I379" i="9" s="1"/>
  <c r="I380" i="4"/>
  <c r="J380" i="4" s="1"/>
  <c r="I380" i="9" s="1"/>
  <c r="I381" i="4"/>
  <c r="J381" i="4" s="1"/>
  <c r="I381" i="9" s="1"/>
  <c r="I382" i="4"/>
  <c r="J382" i="4" s="1"/>
  <c r="I382" i="9" s="1"/>
  <c r="I383" i="4"/>
  <c r="J383" i="4" s="1"/>
  <c r="I383" i="9" s="1"/>
  <c r="I384" i="4"/>
  <c r="J384" i="4" s="1"/>
  <c r="I384" i="9" s="1"/>
  <c r="I385" i="4"/>
  <c r="J385" i="4" s="1"/>
  <c r="I385" i="9" s="1"/>
  <c r="I386" i="4"/>
  <c r="J386" i="4" s="1"/>
  <c r="I386" i="9" s="1"/>
  <c r="I387" i="4"/>
  <c r="J387" i="4" s="1"/>
  <c r="I387" i="9" s="1"/>
  <c r="I388" i="4"/>
  <c r="J388" i="4" s="1"/>
  <c r="I388" i="9" s="1"/>
  <c r="I389" i="4"/>
  <c r="J389" i="4" s="1"/>
  <c r="I389" i="9" s="1"/>
  <c r="I390" i="4"/>
  <c r="J390" i="4" s="1"/>
  <c r="I390" i="9" s="1"/>
  <c r="I391" i="4"/>
  <c r="J391" i="4" s="1"/>
  <c r="I391" i="9" s="1"/>
  <c r="I392" i="4"/>
  <c r="J392" i="4" s="1"/>
  <c r="I392" i="9" s="1"/>
  <c r="I393" i="4"/>
  <c r="J393" i="4" s="1"/>
  <c r="I393" i="9" s="1"/>
  <c r="I394" i="4"/>
  <c r="J394" i="4" s="1"/>
  <c r="I394" i="9" s="1"/>
  <c r="I395" i="4"/>
  <c r="J395" i="4" s="1"/>
  <c r="I395" i="9" s="1"/>
  <c r="I396" i="4"/>
  <c r="J396" i="4" s="1"/>
  <c r="I396" i="9" s="1"/>
  <c r="I397" i="4"/>
  <c r="J397" i="4" s="1"/>
  <c r="I397" i="9" s="1"/>
  <c r="I398" i="4"/>
  <c r="J398" i="4" s="1"/>
  <c r="I398" i="9" s="1"/>
  <c r="I399" i="4"/>
  <c r="J399" i="4" s="1"/>
  <c r="I399" i="9" s="1"/>
  <c r="I400" i="4"/>
  <c r="J400" i="4" s="1"/>
  <c r="I400" i="9" s="1"/>
  <c r="I401" i="4"/>
  <c r="J401" i="4" s="1"/>
  <c r="I401" i="9" s="1"/>
  <c r="I402" i="4"/>
  <c r="J402" i="4" s="1"/>
  <c r="I402" i="9" s="1"/>
  <c r="I403" i="4"/>
  <c r="J403" i="4" s="1"/>
  <c r="I403" i="9" s="1"/>
  <c r="I404" i="4"/>
  <c r="J404" i="4" s="1"/>
  <c r="I404" i="9" s="1"/>
  <c r="I405" i="4"/>
  <c r="J405" i="4" s="1"/>
  <c r="I405" i="9" s="1"/>
  <c r="I406" i="4"/>
  <c r="J406" i="4" s="1"/>
  <c r="I406" i="9" s="1"/>
  <c r="I407" i="4"/>
  <c r="J407" i="4" s="1"/>
  <c r="I407" i="9" s="1"/>
  <c r="I408" i="4"/>
  <c r="J408" i="4" s="1"/>
  <c r="I408" i="9" s="1"/>
  <c r="I409" i="4"/>
  <c r="J409" i="4" s="1"/>
  <c r="I409" i="9" s="1"/>
  <c r="I410" i="4"/>
  <c r="J410" i="4" s="1"/>
  <c r="I410" i="9" s="1"/>
  <c r="I411" i="4"/>
  <c r="J411" i="4" s="1"/>
  <c r="I411" i="9" s="1"/>
  <c r="I412" i="4"/>
  <c r="J412" i="4" s="1"/>
  <c r="I412" i="9" s="1"/>
  <c r="I413" i="4"/>
  <c r="J413" i="4" s="1"/>
  <c r="I413" i="9" s="1"/>
  <c r="I414" i="4"/>
  <c r="J414" i="4" s="1"/>
  <c r="I414" i="9" s="1"/>
  <c r="I415" i="4"/>
  <c r="J415" i="4" s="1"/>
  <c r="I415" i="9" s="1"/>
  <c r="I416" i="4"/>
  <c r="J416" i="4" s="1"/>
  <c r="I416" i="9" s="1"/>
  <c r="I417" i="4"/>
  <c r="J417" i="4" s="1"/>
  <c r="I417" i="9" s="1"/>
  <c r="I418" i="4"/>
  <c r="J418" i="4" s="1"/>
  <c r="I418" i="9" s="1"/>
  <c r="I419" i="4"/>
  <c r="J419" i="4" s="1"/>
  <c r="I419" i="9" s="1"/>
  <c r="I420" i="4"/>
  <c r="J420" i="4" s="1"/>
  <c r="I420" i="9" s="1"/>
  <c r="I421" i="4"/>
  <c r="J421" i="4" s="1"/>
  <c r="I421" i="9" s="1"/>
  <c r="I422" i="4"/>
  <c r="J422" i="4" s="1"/>
  <c r="I422" i="9" s="1"/>
  <c r="I423" i="4"/>
  <c r="J423" i="4" s="1"/>
  <c r="I423" i="9" s="1"/>
  <c r="I424" i="4"/>
  <c r="J424" i="4" s="1"/>
  <c r="I424" i="9" s="1"/>
  <c r="I425" i="4"/>
  <c r="J425" i="4" s="1"/>
  <c r="I425" i="9" s="1"/>
  <c r="I426" i="4"/>
  <c r="J426" i="4" s="1"/>
  <c r="I426" i="9" s="1"/>
  <c r="I427" i="4"/>
  <c r="J427" i="4" s="1"/>
  <c r="I427" i="9" s="1"/>
  <c r="I428" i="4"/>
  <c r="J428" i="4" s="1"/>
  <c r="I428" i="9" s="1"/>
  <c r="I429" i="4"/>
  <c r="J429" i="4" s="1"/>
  <c r="I429" i="9" s="1"/>
  <c r="I430" i="4"/>
  <c r="J430" i="4" s="1"/>
  <c r="I430" i="9" s="1"/>
  <c r="I431" i="4"/>
  <c r="J431" i="4" s="1"/>
  <c r="I431" i="9" s="1"/>
  <c r="I432" i="4"/>
  <c r="J432" i="4" s="1"/>
  <c r="I432" i="9" s="1"/>
  <c r="I433" i="4"/>
  <c r="J433" i="4" s="1"/>
  <c r="I433" i="9" s="1"/>
  <c r="I434" i="4"/>
  <c r="J434" i="4" s="1"/>
  <c r="I434" i="9" s="1"/>
  <c r="I435" i="4"/>
  <c r="J435" i="4" s="1"/>
  <c r="I435" i="9" s="1"/>
  <c r="I436" i="4"/>
  <c r="J436" i="4" s="1"/>
  <c r="I436" i="9" s="1"/>
  <c r="I437" i="4"/>
  <c r="J437" i="4" s="1"/>
  <c r="I437" i="9" s="1"/>
  <c r="I438" i="4"/>
  <c r="J438" i="4" s="1"/>
  <c r="I438" i="9" s="1"/>
  <c r="I439" i="4"/>
  <c r="J439" i="4" s="1"/>
  <c r="I439" i="9" s="1"/>
  <c r="I440" i="4"/>
  <c r="J440" i="4" s="1"/>
  <c r="I440" i="9" s="1"/>
  <c r="I441" i="4"/>
  <c r="J441" i="4" s="1"/>
  <c r="I441" i="9" s="1"/>
  <c r="I442" i="4"/>
  <c r="J442" i="4" s="1"/>
  <c r="I442" i="9" s="1"/>
  <c r="I443" i="4"/>
  <c r="J443" i="4" s="1"/>
  <c r="I443" i="9" s="1"/>
  <c r="I444" i="4"/>
  <c r="J444" i="4" s="1"/>
  <c r="I444" i="9" s="1"/>
  <c r="I445" i="4"/>
  <c r="J445" i="4" s="1"/>
  <c r="I445" i="9" s="1"/>
  <c r="I446" i="4"/>
  <c r="J446" i="4" s="1"/>
  <c r="I446" i="9" s="1"/>
  <c r="I447" i="4"/>
  <c r="J447" i="4" s="1"/>
  <c r="I447" i="9" s="1"/>
  <c r="I448" i="4"/>
  <c r="J448" i="4" s="1"/>
  <c r="I448" i="9" s="1"/>
  <c r="I449" i="4"/>
  <c r="J449" i="4" s="1"/>
  <c r="I449" i="9" s="1"/>
  <c r="I450" i="4"/>
  <c r="J450" i="4" s="1"/>
  <c r="I450" i="9" s="1"/>
  <c r="I451" i="4"/>
  <c r="J451" i="4" s="1"/>
  <c r="I451" i="9" s="1"/>
  <c r="I452" i="4"/>
  <c r="J452" i="4" s="1"/>
  <c r="I452" i="9" s="1"/>
  <c r="I453" i="4"/>
  <c r="J453" i="4" s="1"/>
  <c r="I453" i="9" s="1"/>
  <c r="I454" i="4"/>
  <c r="J454" i="4" s="1"/>
  <c r="I454" i="9" s="1"/>
  <c r="I455" i="4"/>
  <c r="J455" i="4" s="1"/>
  <c r="I455" i="9" s="1"/>
  <c r="I456" i="4"/>
  <c r="J456" i="4" s="1"/>
  <c r="I456" i="9" s="1"/>
  <c r="I457" i="4"/>
  <c r="J457" i="4" s="1"/>
  <c r="I457" i="9" s="1"/>
  <c r="I458" i="4"/>
  <c r="J458" i="4" s="1"/>
  <c r="I458" i="9" s="1"/>
  <c r="I459" i="4"/>
  <c r="J459" i="4" s="1"/>
  <c r="I459" i="9" s="1"/>
  <c r="I460" i="4"/>
  <c r="J460" i="4" s="1"/>
  <c r="I460" i="9" s="1"/>
  <c r="I461" i="4"/>
  <c r="J461" i="4" s="1"/>
  <c r="I461" i="9" s="1"/>
  <c r="I462" i="4"/>
  <c r="J462" i="4" s="1"/>
  <c r="I462" i="9" s="1"/>
  <c r="I463" i="4"/>
  <c r="J463" i="4" s="1"/>
  <c r="I463" i="9" s="1"/>
  <c r="I464" i="4"/>
  <c r="J464" i="4" s="1"/>
  <c r="I464" i="9" s="1"/>
  <c r="I465" i="4"/>
  <c r="J465" i="4" s="1"/>
  <c r="I465" i="9" s="1"/>
  <c r="I466" i="4"/>
  <c r="J466" i="4" s="1"/>
  <c r="I466" i="9" s="1"/>
  <c r="I467" i="4"/>
  <c r="J467" i="4" s="1"/>
  <c r="I467" i="9" s="1"/>
  <c r="I468" i="4"/>
  <c r="J468" i="4" s="1"/>
  <c r="I468" i="9" s="1"/>
  <c r="I469" i="4"/>
  <c r="J469" i="4" s="1"/>
  <c r="I469" i="9" s="1"/>
  <c r="I470" i="4"/>
  <c r="J470" i="4" s="1"/>
  <c r="I470" i="9" s="1"/>
  <c r="I471" i="4"/>
  <c r="J471" i="4" s="1"/>
  <c r="I471" i="9" s="1"/>
  <c r="I472" i="4"/>
  <c r="J472" i="4" s="1"/>
  <c r="I472" i="9" s="1"/>
  <c r="I473" i="4"/>
  <c r="J473" i="4" s="1"/>
  <c r="I473" i="9" s="1"/>
  <c r="I474" i="4"/>
  <c r="J474" i="4" s="1"/>
  <c r="I474" i="9" s="1"/>
  <c r="I475" i="4"/>
  <c r="J475" i="4" s="1"/>
  <c r="I475" i="9" s="1"/>
  <c r="I476" i="4"/>
  <c r="J476" i="4" s="1"/>
  <c r="I476" i="9" s="1"/>
  <c r="I477" i="4"/>
  <c r="J477" i="4" s="1"/>
  <c r="I477" i="9" s="1"/>
  <c r="I478" i="4"/>
  <c r="J478" i="4" s="1"/>
  <c r="I478" i="9" s="1"/>
  <c r="I479" i="4"/>
  <c r="J479" i="4" s="1"/>
  <c r="I479" i="9" s="1"/>
  <c r="I480" i="4"/>
  <c r="J480" i="4" s="1"/>
  <c r="I480" i="9" s="1"/>
  <c r="I481" i="4"/>
  <c r="J481" i="4" s="1"/>
  <c r="I481" i="9" s="1"/>
  <c r="I482" i="4"/>
  <c r="J482" i="4" s="1"/>
  <c r="I482" i="9" s="1"/>
  <c r="I483" i="4"/>
  <c r="J483" i="4" s="1"/>
  <c r="I483" i="9" s="1"/>
  <c r="I484" i="4"/>
  <c r="J484" i="4" s="1"/>
  <c r="I484" i="9" s="1"/>
  <c r="I485" i="4"/>
  <c r="J485" i="4" s="1"/>
  <c r="I485" i="9" s="1"/>
  <c r="I486" i="4"/>
  <c r="J486" i="4" s="1"/>
  <c r="I486" i="9" s="1"/>
  <c r="I487" i="4"/>
  <c r="J487" i="4" s="1"/>
  <c r="I487" i="9" s="1"/>
  <c r="I488" i="4"/>
  <c r="J488" i="4" s="1"/>
  <c r="I488" i="9" s="1"/>
  <c r="I489" i="4"/>
  <c r="J489" i="4" s="1"/>
  <c r="I489" i="9" s="1"/>
  <c r="I490" i="4"/>
  <c r="J490" i="4" s="1"/>
  <c r="I490" i="9" s="1"/>
  <c r="I491" i="4"/>
  <c r="J491" i="4" s="1"/>
  <c r="I491" i="9" s="1"/>
  <c r="I492" i="4"/>
  <c r="J492" i="4" s="1"/>
  <c r="I492" i="9" s="1"/>
  <c r="I493" i="4"/>
  <c r="J493" i="4" s="1"/>
  <c r="I493" i="9" s="1"/>
  <c r="I494" i="4"/>
  <c r="J494" i="4" s="1"/>
  <c r="I494" i="9" s="1"/>
  <c r="I495" i="4"/>
  <c r="J495" i="4" s="1"/>
  <c r="I495" i="9" s="1"/>
  <c r="I496" i="4"/>
  <c r="J496" i="4" s="1"/>
  <c r="I496" i="9" s="1"/>
  <c r="I497" i="4"/>
  <c r="J497" i="4" s="1"/>
  <c r="I497" i="9" s="1"/>
  <c r="I498" i="4"/>
  <c r="J498" i="4" s="1"/>
  <c r="I498" i="9" s="1"/>
  <c r="I499" i="4"/>
  <c r="J499" i="4" s="1"/>
  <c r="I499" i="9" s="1"/>
  <c r="I500" i="4"/>
  <c r="J500" i="4" s="1"/>
  <c r="I500" i="9" s="1"/>
  <c r="I501" i="4"/>
  <c r="J501" i="4" s="1"/>
  <c r="I501" i="9" s="1"/>
  <c r="I502" i="4"/>
  <c r="J502" i="4" s="1"/>
  <c r="I502" i="9" s="1"/>
  <c r="I503" i="4"/>
  <c r="J503" i="4" s="1"/>
  <c r="I503" i="9" s="1"/>
  <c r="I504" i="4"/>
  <c r="J504" i="4" s="1"/>
  <c r="I504" i="9" s="1"/>
  <c r="I505" i="4"/>
  <c r="J505" i="4" s="1"/>
  <c r="I505" i="9" s="1"/>
  <c r="I506" i="4"/>
  <c r="J506" i="4" s="1"/>
  <c r="I506" i="9" s="1"/>
  <c r="I507" i="4"/>
  <c r="J507" i="4" s="1"/>
  <c r="I507" i="9" s="1"/>
  <c r="I508" i="4"/>
  <c r="J508" i="4" s="1"/>
  <c r="I508" i="9" s="1"/>
  <c r="I509" i="4"/>
  <c r="J509" i="4" s="1"/>
  <c r="I509" i="9" s="1"/>
  <c r="I510" i="4"/>
  <c r="J510" i="4" s="1"/>
  <c r="I510" i="9" s="1"/>
  <c r="I511" i="4"/>
  <c r="J511" i="4" s="1"/>
  <c r="I511" i="9" s="1"/>
  <c r="I512" i="4"/>
  <c r="J512" i="4" s="1"/>
  <c r="I512" i="9" s="1"/>
  <c r="I513" i="4"/>
  <c r="J513" i="4" s="1"/>
  <c r="I513" i="9" s="1"/>
  <c r="I514" i="4"/>
  <c r="J514" i="4" s="1"/>
  <c r="I514" i="9" s="1"/>
  <c r="I515" i="4"/>
  <c r="J515" i="4" s="1"/>
  <c r="I515" i="9" s="1"/>
  <c r="I516" i="4"/>
  <c r="J516" i="4" s="1"/>
  <c r="I516" i="9" s="1"/>
  <c r="I517" i="4"/>
  <c r="J517" i="4" s="1"/>
  <c r="I517" i="9" s="1"/>
  <c r="I518" i="4"/>
  <c r="J518" i="4" s="1"/>
  <c r="I518" i="9" s="1"/>
  <c r="I519" i="4"/>
  <c r="J519" i="4" s="1"/>
  <c r="I519" i="9" s="1"/>
  <c r="I520" i="4"/>
  <c r="J520" i="4" s="1"/>
  <c r="I520" i="9" s="1"/>
  <c r="I521" i="4"/>
  <c r="J521" i="4" s="1"/>
  <c r="I521" i="9" s="1"/>
  <c r="I522" i="4"/>
  <c r="J522" i="4" s="1"/>
  <c r="I522" i="9" s="1"/>
  <c r="I523" i="4"/>
  <c r="J523" i="4" s="1"/>
  <c r="I523" i="9" s="1"/>
  <c r="I524" i="4"/>
  <c r="J524" i="4" s="1"/>
  <c r="I524" i="9" s="1"/>
  <c r="I525" i="4"/>
  <c r="J525" i="4" s="1"/>
  <c r="I525" i="9" s="1"/>
  <c r="I526" i="4"/>
  <c r="J526" i="4" s="1"/>
  <c r="I526" i="9" s="1"/>
  <c r="I527" i="4"/>
  <c r="J527" i="4" s="1"/>
  <c r="I527" i="9" s="1"/>
  <c r="I528" i="4"/>
  <c r="J528" i="4" s="1"/>
  <c r="I528" i="9" s="1"/>
  <c r="I529" i="4"/>
  <c r="J529" i="4" s="1"/>
  <c r="I529" i="9" s="1"/>
  <c r="I530" i="4"/>
  <c r="J530" i="4" s="1"/>
  <c r="I530" i="9" s="1"/>
  <c r="I531" i="4"/>
  <c r="J531" i="4" s="1"/>
  <c r="I531" i="9" s="1"/>
  <c r="I532" i="4"/>
  <c r="J532" i="4" s="1"/>
  <c r="I532" i="9" s="1"/>
  <c r="I533" i="4"/>
  <c r="J533" i="4" s="1"/>
  <c r="I533" i="9" s="1"/>
  <c r="I534" i="4"/>
  <c r="J534" i="4" s="1"/>
  <c r="I534" i="9" s="1"/>
  <c r="I535" i="4"/>
  <c r="J535" i="4" s="1"/>
  <c r="I535" i="9" s="1"/>
  <c r="I536" i="4"/>
  <c r="J536" i="4" s="1"/>
  <c r="I536" i="9" s="1"/>
  <c r="I537" i="4"/>
  <c r="J537" i="4" s="1"/>
  <c r="I537" i="9" s="1"/>
  <c r="I538" i="4"/>
  <c r="J538" i="4" s="1"/>
  <c r="I538" i="9" s="1"/>
  <c r="I539" i="4"/>
  <c r="J539" i="4" s="1"/>
  <c r="I539" i="9" s="1"/>
  <c r="I540" i="4"/>
  <c r="J540" i="4" s="1"/>
  <c r="I540" i="9" s="1"/>
  <c r="I541" i="4"/>
  <c r="J541" i="4" s="1"/>
  <c r="I541" i="9" s="1"/>
  <c r="I542" i="4"/>
  <c r="J542" i="4" s="1"/>
  <c r="I542" i="9" s="1"/>
  <c r="I543" i="4"/>
  <c r="J543" i="4" s="1"/>
  <c r="I543" i="9" s="1"/>
  <c r="I544" i="4"/>
  <c r="J544" i="4" s="1"/>
  <c r="I544" i="9" s="1"/>
  <c r="I545" i="4"/>
  <c r="J545" i="4" s="1"/>
  <c r="I545" i="9" s="1"/>
  <c r="I546" i="4"/>
  <c r="J546" i="4" s="1"/>
  <c r="I546" i="9" s="1"/>
  <c r="I547" i="4"/>
  <c r="J547" i="4" s="1"/>
  <c r="I547" i="9" s="1"/>
  <c r="I548" i="4"/>
  <c r="J548" i="4" s="1"/>
  <c r="I548" i="9" s="1"/>
  <c r="I549" i="4"/>
  <c r="J549" i="4" s="1"/>
  <c r="I549" i="9" s="1"/>
  <c r="I550" i="4"/>
  <c r="J550" i="4" s="1"/>
  <c r="I550" i="9" s="1"/>
  <c r="I551" i="4"/>
  <c r="J551" i="4" s="1"/>
  <c r="I551" i="9" s="1"/>
  <c r="I552" i="4"/>
  <c r="J552" i="4" s="1"/>
  <c r="I552" i="9" s="1"/>
  <c r="I553" i="4"/>
  <c r="J553" i="4" s="1"/>
  <c r="I553" i="9" s="1"/>
  <c r="I554" i="4"/>
  <c r="J554" i="4" s="1"/>
  <c r="I554" i="9" s="1"/>
  <c r="I555" i="4"/>
  <c r="J555" i="4" s="1"/>
  <c r="I555" i="9" s="1"/>
  <c r="I556" i="4"/>
  <c r="J556" i="4" s="1"/>
  <c r="I556" i="9" s="1"/>
  <c r="I557" i="4"/>
  <c r="J557" i="4" s="1"/>
  <c r="I557" i="9" s="1"/>
  <c r="I558" i="4"/>
  <c r="J558" i="4" s="1"/>
  <c r="I558" i="9" s="1"/>
  <c r="I559" i="4"/>
  <c r="J559" i="4" s="1"/>
  <c r="I559" i="9" s="1"/>
  <c r="I560" i="4"/>
  <c r="J560" i="4" s="1"/>
  <c r="I560" i="9" s="1"/>
  <c r="I561" i="4"/>
  <c r="J561" i="4" s="1"/>
  <c r="I561" i="9" s="1"/>
  <c r="I562" i="4"/>
  <c r="J562" i="4" s="1"/>
  <c r="I562" i="9" s="1"/>
  <c r="I563" i="4"/>
  <c r="J563" i="4" s="1"/>
  <c r="I563" i="9" s="1"/>
  <c r="I564" i="4"/>
  <c r="J564" i="4" s="1"/>
  <c r="I564" i="9" s="1"/>
  <c r="I565" i="4"/>
  <c r="J565" i="4" s="1"/>
  <c r="I565" i="9" s="1"/>
  <c r="I566" i="4"/>
  <c r="J566" i="4" s="1"/>
  <c r="I566" i="9" s="1"/>
  <c r="I567" i="4"/>
  <c r="J567" i="4" s="1"/>
  <c r="I567" i="9" s="1"/>
  <c r="I568" i="4"/>
  <c r="J568" i="4" s="1"/>
  <c r="I568" i="9" s="1"/>
  <c r="I569" i="4"/>
  <c r="J569" i="4" s="1"/>
  <c r="I569" i="9" s="1"/>
  <c r="I570" i="4"/>
  <c r="J570" i="4" s="1"/>
  <c r="I570" i="9" s="1"/>
  <c r="I571" i="4"/>
  <c r="J571" i="4" s="1"/>
  <c r="I571" i="9" s="1"/>
  <c r="I572" i="4"/>
  <c r="J572" i="4" s="1"/>
  <c r="I572" i="9" s="1"/>
  <c r="I573" i="4"/>
  <c r="J573" i="4" s="1"/>
  <c r="I573" i="9" s="1"/>
  <c r="I574" i="4"/>
  <c r="J574" i="4" s="1"/>
  <c r="I574" i="9" s="1"/>
  <c r="I575" i="4"/>
  <c r="J575" i="4" s="1"/>
  <c r="I575" i="9" s="1"/>
  <c r="I576" i="4"/>
  <c r="J576" i="4" s="1"/>
  <c r="I576" i="9" s="1"/>
  <c r="I577" i="4"/>
  <c r="J577" i="4" s="1"/>
  <c r="I577" i="9" s="1"/>
  <c r="I578" i="4"/>
  <c r="J578" i="4" s="1"/>
  <c r="I578" i="9" s="1"/>
  <c r="I579" i="4"/>
  <c r="J579" i="4" s="1"/>
  <c r="I579" i="9" s="1"/>
  <c r="I580" i="4"/>
  <c r="J580" i="4" s="1"/>
  <c r="I580" i="9" s="1"/>
  <c r="I581" i="4"/>
  <c r="J581" i="4" s="1"/>
  <c r="I581" i="9" s="1"/>
  <c r="I582" i="4"/>
  <c r="J582" i="4" s="1"/>
  <c r="I582" i="9" s="1"/>
  <c r="I583" i="4"/>
  <c r="J583" i="4" s="1"/>
  <c r="I583" i="9" s="1"/>
  <c r="I584" i="4"/>
  <c r="J584" i="4" s="1"/>
  <c r="I584" i="9" s="1"/>
  <c r="I585" i="4"/>
  <c r="J585" i="4" s="1"/>
  <c r="I585" i="9" s="1"/>
  <c r="I586" i="4"/>
  <c r="J586" i="4" s="1"/>
  <c r="I586" i="9" s="1"/>
  <c r="I587" i="4"/>
  <c r="J587" i="4" s="1"/>
  <c r="I587" i="9" s="1"/>
  <c r="I588" i="4"/>
  <c r="J588" i="4" s="1"/>
  <c r="I588" i="9" s="1"/>
  <c r="I589" i="4"/>
  <c r="J589" i="4" s="1"/>
  <c r="I589" i="9" s="1"/>
  <c r="I590" i="4"/>
  <c r="J590" i="4" s="1"/>
  <c r="I590" i="9" s="1"/>
  <c r="I591" i="4"/>
  <c r="J591" i="4" s="1"/>
  <c r="I591" i="9" s="1"/>
  <c r="I592" i="4"/>
  <c r="J592" i="4" s="1"/>
  <c r="I592" i="9" s="1"/>
  <c r="I593" i="4"/>
  <c r="J593" i="4" s="1"/>
  <c r="I593" i="9" s="1"/>
  <c r="I594" i="4"/>
  <c r="J594" i="4" s="1"/>
  <c r="I594" i="9" s="1"/>
  <c r="I595" i="4"/>
  <c r="J595" i="4" s="1"/>
  <c r="I595" i="9" s="1"/>
  <c r="I596" i="4"/>
  <c r="J596" i="4" s="1"/>
  <c r="I596" i="9" s="1"/>
  <c r="I597" i="4"/>
  <c r="J597" i="4" s="1"/>
  <c r="I597" i="9" s="1"/>
  <c r="I598" i="4"/>
  <c r="J598" i="4" s="1"/>
  <c r="I598" i="9" s="1"/>
  <c r="I599" i="4"/>
  <c r="J599" i="4" s="1"/>
  <c r="I599" i="9" s="1"/>
  <c r="I600" i="4"/>
  <c r="J600" i="4" s="1"/>
  <c r="I600" i="9" s="1"/>
  <c r="I601" i="4"/>
  <c r="J601" i="4" s="1"/>
  <c r="I601" i="9" s="1"/>
  <c r="I602" i="4"/>
  <c r="J602" i="4" s="1"/>
  <c r="I602" i="9" s="1"/>
  <c r="I603" i="4"/>
  <c r="J603" i="4" s="1"/>
  <c r="I603" i="9" s="1"/>
  <c r="I604" i="4"/>
  <c r="J604" i="4" s="1"/>
  <c r="I604" i="9" s="1"/>
  <c r="I605" i="4"/>
  <c r="J605" i="4" s="1"/>
  <c r="I605" i="9" s="1"/>
  <c r="I606" i="4"/>
  <c r="J606" i="4" s="1"/>
  <c r="I606" i="9" s="1"/>
  <c r="I607" i="4"/>
  <c r="J607" i="4" s="1"/>
  <c r="I607" i="9" s="1"/>
  <c r="I608" i="4"/>
  <c r="J608" i="4" s="1"/>
  <c r="I608" i="9" s="1"/>
  <c r="I609" i="4"/>
  <c r="J609" i="4" s="1"/>
  <c r="I609" i="9" s="1"/>
  <c r="I610" i="4"/>
  <c r="J610" i="4" s="1"/>
  <c r="I610" i="9" s="1"/>
  <c r="I611" i="4"/>
  <c r="J611" i="4" s="1"/>
  <c r="I611" i="9" s="1"/>
  <c r="I612" i="4"/>
  <c r="J612" i="4" s="1"/>
  <c r="I612" i="9" s="1"/>
  <c r="I613" i="4"/>
  <c r="J613" i="4" s="1"/>
  <c r="I613" i="9" s="1"/>
  <c r="I614" i="4"/>
  <c r="J614" i="4" s="1"/>
  <c r="I614" i="9" s="1"/>
  <c r="I615" i="4"/>
  <c r="J615" i="4" s="1"/>
  <c r="I615" i="9" s="1"/>
  <c r="I616" i="4"/>
  <c r="J616" i="4" s="1"/>
  <c r="I616" i="9" s="1"/>
  <c r="I617" i="4"/>
  <c r="J617" i="4" s="1"/>
  <c r="I617" i="9" s="1"/>
  <c r="I618" i="4"/>
  <c r="J618" i="4" s="1"/>
  <c r="I618" i="9" s="1"/>
  <c r="I619" i="4"/>
  <c r="J619" i="4" s="1"/>
  <c r="I619" i="9" s="1"/>
  <c r="I620" i="4"/>
  <c r="J620" i="4" s="1"/>
  <c r="I620" i="9" s="1"/>
  <c r="I621" i="4"/>
  <c r="J621" i="4" s="1"/>
  <c r="I621" i="9" s="1"/>
  <c r="I622" i="4"/>
  <c r="J622" i="4" s="1"/>
  <c r="I622" i="9" s="1"/>
  <c r="I623" i="4"/>
  <c r="J623" i="4" s="1"/>
  <c r="I623" i="9" s="1"/>
  <c r="I624" i="4"/>
  <c r="J624" i="4" s="1"/>
  <c r="I624" i="9" s="1"/>
  <c r="I625" i="4"/>
  <c r="J625" i="4" s="1"/>
  <c r="I625" i="9" s="1"/>
  <c r="I626" i="4"/>
  <c r="J626" i="4" s="1"/>
  <c r="I626" i="9" s="1"/>
  <c r="I627" i="4"/>
  <c r="J627" i="4" s="1"/>
  <c r="I627" i="9" s="1"/>
  <c r="I628" i="4"/>
  <c r="J628" i="4" s="1"/>
  <c r="I628" i="9" s="1"/>
  <c r="I629" i="4"/>
  <c r="J629" i="4" s="1"/>
  <c r="I629" i="9" s="1"/>
  <c r="I630" i="4"/>
  <c r="J630" i="4" s="1"/>
  <c r="I630" i="9" s="1"/>
  <c r="I631" i="4"/>
  <c r="J631" i="4" s="1"/>
  <c r="I631" i="9" s="1"/>
  <c r="I632" i="4"/>
  <c r="J632" i="4" s="1"/>
  <c r="I632" i="9" s="1"/>
  <c r="I633" i="4"/>
  <c r="J633" i="4" s="1"/>
  <c r="I633" i="9" s="1"/>
  <c r="I634" i="4"/>
  <c r="J634" i="4" s="1"/>
  <c r="I634" i="9" s="1"/>
  <c r="I635" i="4"/>
  <c r="J635" i="4" s="1"/>
  <c r="I635" i="9" s="1"/>
  <c r="I636" i="4"/>
  <c r="J636" i="4" s="1"/>
  <c r="I636" i="9" s="1"/>
  <c r="I637" i="4"/>
  <c r="J637" i="4" s="1"/>
  <c r="I637" i="9" s="1"/>
  <c r="I638" i="4"/>
  <c r="J638" i="4" s="1"/>
  <c r="I638" i="9" s="1"/>
  <c r="I639" i="4"/>
  <c r="J639" i="4" s="1"/>
  <c r="I639" i="9" s="1"/>
  <c r="I640" i="4"/>
  <c r="J640" i="4" s="1"/>
  <c r="I640" i="9" s="1"/>
  <c r="I641" i="4"/>
  <c r="J641" i="4" s="1"/>
  <c r="I641" i="9" s="1"/>
  <c r="I642" i="4"/>
  <c r="J642" i="4" s="1"/>
  <c r="I642" i="9" s="1"/>
  <c r="I643" i="4"/>
  <c r="J643" i="4" s="1"/>
  <c r="I643" i="9" s="1"/>
  <c r="I644" i="4"/>
  <c r="J644" i="4" s="1"/>
  <c r="I644" i="9" s="1"/>
  <c r="I645" i="4"/>
  <c r="J645" i="4" s="1"/>
  <c r="I645" i="9" s="1"/>
  <c r="I646" i="4"/>
  <c r="J646" i="4" s="1"/>
  <c r="I646" i="9" s="1"/>
  <c r="I647" i="4"/>
  <c r="J647" i="4" s="1"/>
  <c r="I647" i="9" s="1"/>
  <c r="I648" i="4"/>
  <c r="J648" i="4" s="1"/>
  <c r="I648" i="9" s="1"/>
  <c r="I649" i="4"/>
  <c r="J649" i="4" s="1"/>
  <c r="I649" i="9" s="1"/>
  <c r="I650" i="4"/>
  <c r="J650" i="4" s="1"/>
  <c r="I650" i="9" s="1"/>
  <c r="I651" i="4"/>
  <c r="J651" i="4" s="1"/>
  <c r="I651" i="9" s="1"/>
  <c r="I652" i="4"/>
  <c r="J652" i="4" s="1"/>
  <c r="I652" i="9" s="1"/>
  <c r="I653" i="4"/>
  <c r="J653" i="4" s="1"/>
  <c r="I653" i="9" s="1"/>
  <c r="I654" i="4"/>
  <c r="J654" i="4" s="1"/>
  <c r="I654" i="9" s="1"/>
  <c r="I655" i="4"/>
  <c r="J655" i="4" s="1"/>
  <c r="I655" i="9" s="1"/>
  <c r="I656" i="4"/>
  <c r="J656" i="4" s="1"/>
  <c r="I656" i="9" s="1"/>
  <c r="I657" i="4"/>
  <c r="J657" i="4" s="1"/>
  <c r="I657" i="9" s="1"/>
  <c r="I658" i="4"/>
  <c r="J658" i="4" s="1"/>
  <c r="I658" i="9" s="1"/>
  <c r="I659" i="4"/>
  <c r="J659" i="4" s="1"/>
  <c r="I659" i="9" s="1"/>
  <c r="I660" i="4"/>
  <c r="J660" i="4" s="1"/>
  <c r="I660" i="9" s="1"/>
  <c r="I661" i="4"/>
  <c r="J661" i="4" s="1"/>
  <c r="I661" i="9" s="1"/>
  <c r="I662" i="4"/>
  <c r="J662" i="4" s="1"/>
  <c r="I662" i="9" s="1"/>
  <c r="I663" i="4"/>
  <c r="J663" i="4" s="1"/>
  <c r="I663" i="9" s="1"/>
  <c r="I664" i="4"/>
  <c r="J664" i="4" s="1"/>
  <c r="I664" i="9" s="1"/>
  <c r="I665" i="4"/>
  <c r="J665" i="4" s="1"/>
  <c r="I665" i="9" s="1"/>
  <c r="I666" i="4"/>
  <c r="J666" i="4" s="1"/>
  <c r="I666" i="9" s="1"/>
  <c r="I667" i="4"/>
  <c r="J667" i="4" s="1"/>
  <c r="I667" i="9" s="1"/>
  <c r="I668" i="4"/>
  <c r="J668" i="4" s="1"/>
  <c r="I668" i="9" s="1"/>
  <c r="I669" i="4"/>
  <c r="J669" i="4" s="1"/>
  <c r="I669" i="9" s="1"/>
  <c r="I670" i="4"/>
  <c r="J670" i="4" s="1"/>
  <c r="I670" i="9" s="1"/>
  <c r="I671" i="4"/>
  <c r="J671" i="4" s="1"/>
  <c r="I671" i="9" s="1"/>
  <c r="I672" i="4"/>
  <c r="J672" i="4" s="1"/>
  <c r="I672" i="9" s="1"/>
  <c r="I673" i="4"/>
  <c r="J673" i="4" s="1"/>
  <c r="I673" i="9" s="1"/>
  <c r="I674" i="4"/>
  <c r="J674" i="4" s="1"/>
  <c r="I674" i="9" s="1"/>
  <c r="I675" i="4"/>
  <c r="J675" i="4" s="1"/>
  <c r="I675" i="9" s="1"/>
  <c r="I676" i="4"/>
  <c r="J676" i="4" s="1"/>
  <c r="I676" i="9" s="1"/>
  <c r="I677" i="4"/>
  <c r="J677" i="4" s="1"/>
  <c r="I677" i="9" s="1"/>
  <c r="I678" i="4"/>
  <c r="J678" i="4" s="1"/>
  <c r="I678" i="9" s="1"/>
  <c r="I679" i="4"/>
  <c r="J679" i="4" s="1"/>
  <c r="I679" i="9" s="1"/>
  <c r="I680" i="4"/>
  <c r="J680" i="4" s="1"/>
  <c r="I680" i="9" s="1"/>
  <c r="I681" i="4"/>
  <c r="J681" i="4" s="1"/>
  <c r="I681" i="9" s="1"/>
  <c r="I682" i="4"/>
  <c r="J682" i="4" s="1"/>
  <c r="I682" i="9" s="1"/>
  <c r="I683" i="4"/>
  <c r="J683" i="4" s="1"/>
  <c r="I683" i="9" s="1"/>
  <c r="I684" i="4"/>
  <c r="J684" i="4" s="1"/>
  <c r="I684" i="9" s="1"/>
  <c r="I685" i="4"/>
  <c r="J685" i="4" s="1"/>
  <c r="I685" i="9" s="1"/>
  <c r="I686" i="4"/>
  <c r="J686" i="4" s="1"/>
  <c r="I686" i="9" s="1"/>
  <c r="I687" i="4"/>
  <c r="J687" i="4" s="1"/>
  <c r="I687" i="9" s="1"/>
  <c r="I688" i="4"/>
  <c r="J688" i="4" s="1"/>
  <c r="I688" i="9" s="1"/>
  <c r="I689" i="4"/>
  <c r="J689" i="4" s="1"/>
  <c r="I689" i="9" s="1"/>
  <c r="I690" i="4"/>
  <c r="J690" i="4" s="1"/>
  <c r="I690" i="9" s="1"/>
  <c r="I691" i="4"/>
  <c r="J691" i="4" s="1"/>
  <c r="I691" i="9" s="1"/>
  <c r="I692" i="4"/>
  <c r="J692" i="4" s="1"/>
  <c r="I692" i="9" s="1"/>
  <c r="I693" i="4"/>
  <c r="J693" i="4" s="1"/>
  <c r="I693" i="9" s="1"/>
  <c r="I694" i="4"/>
  <c r="J694" i="4" s="1"/>
  <c r="I694" i="9" s="1"/>
  <c r="I695" i="4"/>
  <c r="J695" i="4" s="1"/>
  <c r="I695" i="9" s="1"/>
  <c r="I696" i="4"/>
  <c r="J696" i="4" s="1"/>
  <c r="I696" i="9" s="1"/>
  <c r="I697" i="4"/>
  <c r="J697" i="4" s="1"/>
  <c r="I697" i="9" s="1"/>
  <c r="I698" i="4"/>
  <c r="J698" i="4" s="1"/>
  <c r="I698" i="9" s="1"/>
  <c r="I699" i="4"/>
  <c r="J699" i="4" s="1"/>
  <c r="I699" i="9" s="1"/>
  <c r="I700" i="4"/>
  <c r="J700" i="4" s="1"/>
  <c r="I700" i="9" s="1"/>
  <c r="I701" i="4"/>
  <c r="J701" i="4" s="1"/>
  <c r="I701" i="9" s="1"/>
  <c r="I702" i="4"/>
  <c r="J702" i="4" s="1"/>
  <c r="I702" i="9" s="1"/>
  <c r="I703" i="4"/>
  <c r="J703" i="4" s="1"/>
  <c r="I703" i="9" s="1"/>
  <c r="I704" i="4"/>
  <c r="J704" i="4" s="1"/>
  <c r="I704" i="9" s="1"/>
  <c r="I705" i="4"/>
  <c r="J705" i="4" s="1"/>
  <c r="I705" i="9" s="1"/>
  <c r="I706" i="4"/>
  <c r="J706" i="4" s="1"/>
  <c r="I706" i="9" s="1"/>
  <c r="I707" i="4"/>
  <c r="J707" i="4" s="1"/>
  <c r="I707" i="9" s="1"/>
  <c r="I708" i="4"/>
  <c r="J708" i="4" s="1"/>
  <c r="I708" i="9" s="1"/>
  <c r="I709" i="4"/>
  <c r="J709" i="4" s="1"/>
  <c r="I709" i="9" s="1"/>
  <c r="I710" i="4"/>
  <c r="J710" i="4" s="1"/>
  <c r="I710" i="9" s="1"/>
  <c r="I711" i="4"/>
  <c r="J711" i="4" s="1"/>
  <c r="I711" i="9" s="1"/>
  <c r="I712" i="4"/>
  <c r="J712" i="4" s="1"/>
  <c r="I712" i="9" s="1"/>
  <c r="I713" i="4"/>
  <c r="J713" i="4" s="1"/>
  <c r="I713" i="9" s="1"/>
  <c r="I714" i="4"/>
  <c r="J714" i="4" s="1"/>
  <c r="I714" i="9" s="1"/>
  <c r="I715" i="4"/>
  <c r="J715" i="4" s="1"/>
  <c r="I715" i="9" s="1"/>
  <c r="I716" i="4"/>
  <c r="J716" i="4" s="1"/>
  <c r="I716" i="9" s="1"/>
  <c r="I717" i="4"/>
  <c r="J717" i="4" s="1"/>
  <c r="I717" i="9" s="1"/>
  <c r="I718" i="4"/>
  <c r="J718" i="4" s="1"/>
  <c r="I718" i="9" s="1"/>
  <c r="I719" i="4"/>
  <c r="J719" i="4" s="1"/>
  <c r="I719" i="9" s="1"/>
  <c r="I720" i="4"/>
  <c r="J720" i="4" s="1"/>
  <c r="I720" i="9" s="1"/>
  <c r="I721" i="4"/>
  <c r="J721" i="4" s="1"/>
  <c r="I721" i="9" s="1"/>
  <c r="I722" i="4"/>
  <c r="J722" i="4" s="1"/>
  <c r="I722" i="9" s="1"/>
  <c r="I723" i="4"/>
  <c r="J723" i="4" s="1"/>
  <c r="I723" i="9" s="1"/>
  <c r="I724" i="4"/>
  <c r="J724" i="4" s="1"/>
  <c r="I724" i="9" s="1"/>
  <c r="I725" i="4"/>
  <c r="J725" i="4" s="1"/>
  <c r="I725" i="9" s="1"/>
  <c r="I726" i="4"/>
  <c r="J726" i="4" s="1"/>
  <c r="I726" i="9" s="1"/>
  <c r="I727" i="4"/>
  <c r="J727" i="4" s="1"/>
  <c r="I727" i="9" s="1"/>
  <c r="I728" i="4"/>
  <c r="J728" i="4" s="1"/>
  <c r="I728" i="9" s="1"/>
  <c r="I729" i="4"/>
  <c r="J729" i="4" s="1"/>
  <c r="I729" i="9" s="1"/>
  <c r="I730" i="4"/>
  <c r="J730" i="4" s="1"/>
  <c r="I730" i="9" s="1"/>
  <c r="I731" i="4"/>
  <c r="J731" i="4" s="1"/>
  <c r="I731" i="9" s="1"/>
  <c r="I732" i="4"/>
  <c r="J732" i="4" s="1"/>
  <c r="I732" i="9" s="1"/>
  <c r="I733" i="4"/>
  <c r="J733" i="4" s="1"/>
  <c r="I733" i="9" s="1"/>
  <c r="I734" i="4"/>
  <c r="J734" i="4" s="1"/>
  <c r="I734" i="9" s="1"/>
  <c r="I735" i="4"/>
  <c r="J735" i="4" s="1"/>
  <c r="I735" i="9" s="1"/>
  <c r="I736" i="4"/>
  <c r="J736" i="4" s="1"/>
  <c r="I736" i="9" s="1"/>
  <c r="I737" i="4"/>
  <c r="J737" i="4" s="1"/>
  <c r="I737" i="9" s="1"/>
  <c r="I738" i="4"/>
  <c r="J738" i="4" s="1"/>
  <c r="I738" i="9" s="1"/>
  <c r="I739" i="4"/>
  <c r="J739" i="4" s="1"/>
  <c r="I739" i="9" s="1"/>
  <c r="I740" i="4"/>
  <c r="J740" i="4" s="1"/>
  <c r="I740" i="9" s="1"/>
  <c r="I741" i="4"/>
  <c r="J741" i="4" s="1"/>
  <c r="I741" i="9" s="1"/>
  <c r="I742" i="4"/>
  <c r="J742" i="4" s="1"/>
  <c r="I742" i="9" s="1"/>
  <c r="I743" i="4"/>
  <c r="J743" i="4" s="1"/>
  <c r="I743" i="9" s="1"/>
  <c r="I744" i="4"/>
  <c r="J744" i="4" s="1"/>
  <c r="I744" i="9" s="1"/>
  <c r="I745" i="4"/>
  <c r="J745" i="4" s="1"/>
  <c r="I745" i="9" s="1"/>
  <c r="I746" i="4"/>
  <c r="J746" i="4" s="1"/>
  <c r="I746" i="9" s="1"/>
  <c r="I747" i="4"/>
  <c r="J747" i="4" s="1"/>
  <c r="I747" i="9" s="1"/>
  <c r="I748" i="4"/>
  <c r="J748" i="4" s="1"/>
  <c r="I748" i="9" s="1"/>
  <c r="I749" i="4"/>
  <c r="J749" i="4" s="1"/>
  <c r="I749" i="9" s="1"/>
  <c r="I750" i="4"/>
  <c r="J750" i="4" s="1"/>
  <c r="I750" i="9" s="1"/>
  <c r="I751" i="4"/>
  <c r="J751" i="4" s="1"/>
  <c r="I751" i="9" s="1"/>
  <c r="I752" i="4"/>
  <c r="J752" i="4" s="1"/>
  <c r="I752" i="9" s="1"/>
  <c r="I753" i="4"/>
  <c r="J753" i="4" s="1"/>
  <c r="I753" i="9" s="1"/>
  <c r="I754" i="4"/>
  <c r="J754" i="4" s="1"/>
  <c r="I754" i="9" s="1"/>
  <c r="I755" i="4"/>
  <c r="J755" i="4" s="1"/>
  <c r="I755" i="9" s="1"/>
  <c r="I756" i="4"/>
  <c r="J756" i="4" s="1"/>
  <c r="I756" i="9" s="1"/>
  <c r="I757" i="4"/>
  <c r="J757" i="4" s="1"/>
  <c r="I757" i="9" s="1"/>
  <c r="I758" i="4"/>
  <c r="J758" i="4" s="1"/>
  <c r="I758" i="9" s="1"/>
  <c r="I759" i="4"/>
  <c r="J759" i="4" s="1"/>
  <c r="I759" i="9" s="1"/>
  <c r="I760" i="4"/>
  <c r="J760" i="4" s="1"/>
  <c r="I760" i="9" s="1"/>
  <c r="I761" i="4"/>
  <c r="J761" i="4" s="1"/>
  <c r="I761" i="9" s="1"/>
  <c r="I762" i="4"/>
  <c r="J762" i="4" s="1"/>
  <c r="I762" i="9" s="1"/>
  <c r="I763" i="4"/>
  <c r="J763" i="4" s="1"/>
  <c r="I763" i="9" s="1"/>
  <c r="I764" i="4"/>
  <c r="J764" i="4" s="1"/>
  <c r="I764" i="9" s="1"/>
  <c r="I765" i="4"/>
  <c r="J765" i="4" s="1"/>
  <c r="I765" i="9" s="1"/>
  <c r="I766" i="4"/>
  <c r="J766" i="4" s="1"/>
  <c r="I766" i="9" s="1"/>
  <c r="I767" i="4"/>
  <c r="J767" i="4" s="1"/>
  <c r="I767" i="9" s="1"/>
  <c r="I768" i="4"/>
  <c r="J768" i="4" s="1"/>
  <c r="I768" i="9" s="1"/>
  <c r="I769" i="4"/>
  <c r="J769" i="4" s="1"/>
  <c r="I769" i="9" s="1"/>
  <c r="I770" i="4"/>
  <c r="J770" i="4" s="1"/>
  <c r="I770" i="9" s="1"/>
  <c r="I771" i="4"/>
  <c r="J771" i="4" s="1"/>
  <c r="I771" i="9" s="1"/>
  <c r="I772" i="4"/>
  <c r="J772" i="4" s="1"/>
  <c r="I772" i="9" s="1"/>
  <c r="I773" i="4"/>
  <c r="J773" i="4" s="1"/>
  <c r="I773" i="9" s="1"/>
  <c r="I774" i="4"/>
  <c r="J774" i="4" s="1"/>
  <c r="I774" i="9" s="1"/>
  <c r="I775" i="4"/>
  <c r="J775" i="4" s="1"/>
  <c r="I775" i="9" s="1"/>
  <c r="I776" i="4"/>
  <c r="J776" i="4" s="1"/>
  <c r="I776" i="9" s="1"/>
  <c r="I777" i="4"/>
  <c r="J777" i="4" s="1"/>
  <c r="I777" i="9" s="1"/>
  <c r="I778" i="4"/>
  <c r="J778" i="4" s="1"/>
  <c r="I778" i="9" s="1"/>
  <c r="I779" i="4"/>
  <c r="J779" i="4" s="1"/>
  <c r="I779" i="9" s="1"/>
  <c r="I780" i="4"/>
  <c r="J780" i="4" s="1"/>
  <c r="I780" i="9" s="1"/>
  <c r="I781" i="4"/>
  <c r="J781" i="4" s="1"/>
  <c r="I781" i="9" s="1"/>
  <c r="I782" i="4"/>
  <c r="J782" i="4" s="1"/>
  <c r="I782" i="9" s="1"/>
  <c r="I783" i="4"/>
  <c r="J783" i="4" s="1"/>
  <c r="I783" i="9" s="1"/>
  <c r="I784" i="4"/>
  <c r="J784" i="4" s="1"/>
  <c r="I784" i="9" s="1"/>
  <c r="I785" i="4"/>
  <c r="J785" i="4" s="1"/>
  <c r="I785" i="9" s="1"/>
  <c r="I786" i="4"/>
  <c r="J786" i="4" s="1"/>
  <c r="I786" i="9" s="1"/>
  <c r="I787" i="4"/>
  <c r="J787" i="4" s="1"/>
  <c r="I787" i="9" s="1"/>
  <c r="I788" i="4"/>
  <c r="J788" i="4" s="1"/>
  <c r="I788" i="9" s="1"/>
  <c r="I789" i="4"/>
  <c r="J789" i="4" s="1"/>
  <c r="I789" i="9" s="1"/>
  <c r="I790" i="4"/>
  <c r="J790" i="4" s="1"/>
  <c r="I790" i="9" s="1"/>
  <c r="I791" i="4"/>
  <c r="J791" i="4" s="1"/>
  <c r="I791" i="9" s="1"/>
  <c r="I792" i="4"/>
  <c r="J792" i="4" s="1"/>
  <c r="I792" i="9" s="1"/>
  <c r="I793" i="4"/>
  <c r="J793" i="4" s="1"/>
  <c r="I793" i="9" s="1"/>
  <c r="I794" i="4"/>
  <c r="J794" i="4" s="1"/>
  <c r="I794" i="9" s="1"/>
  <c r="I795" i="4"/>
  <c r="J795" i="4" s="1"/>
  <c r="I795" i="9" s="1"/>
  <c r="I796" i="4"/>
  <c r="J796" i="4" s="1"/>
  <c r="I796" i="9" s="1"/>
  <c r="I797" i="4"/>
  <c r="J797" i="4" s="1"/>
  <c r="I797" i="9" s="1"/>
  <c r="I798" i="4"/>
  <c r="J798" i="4" s="1"/>
  <c r="I798" i="9" s="1"/>
  <c r="I799" i="4"/>
  <c r="J799" i="4" s="1"/>
  <c r="I799" i="9" s="1"/>
  <c r="I800" i="4"/>
  <c r="J800" i="4" s="1"/>
  <c r="I800" i="9" s="1"/>
  <c r="I801" i="4"/>
  <c r="J801" i="4" s="1"/>
  <c r="I801" i="9" s="1"/>
  <c r="I802" i="4"/>
  <c r="J802" i="4" s="1"/>
  <c r="I802" i="9" s="1"/>
  <c r="I803" i="4"/>
  <c r="J803" i="4" s="1"/>
  <c r="I803" i="9" s="1"/>
  <c r="I804" i="4"/>
  <c r="J804" i="4" s="1"/>
  <c r="I804" i="9" s="1"/>
  <c r="I805" i="4"/>
  <c r="J805" i="4" s="1"/>
  <c r="I805" i="9" s="1"/>
  <c r="I806" i="4"/>
  <c r="J806" i="4" s="1"/>
  <c r="I806" i="9" s="1"/>
  <c r="I807" i="4"/>
  <c r="J807" i="4" s="1"/>
  <c r="I807" i="9" s="1"/>
  <c r="I808" i="4"/>
  <c r="J808" i="4" s="1"/>
  <c r="I808" i="9" s="1"/>
  <c r="I809" i="4"/>
  <c r="J809" i="4" s="1"/>
  <c r="I809" i="9" s="1"/>
  <c r="I810" i="4"/>
  <c r="J810" i="4" s="1"/>
  <c r="I810" i="9" s="1"/>
  <c r="I811" i="4"/>
  <c r="J811" i="4" s="1"/>
  <c r="I811" i="9" s="1"/>
  <c r="I812" i="4"/>
  <c r="J812" i="4" s="1"/>
  <c r="I812" i="9" s="1"/>
  <c r="I813" i="4"/>
  <c r="J813" i="4" s="1"/>
  <c r="I813" i="9" s="1"/>
  <c r="I814" i="4"/>
  <c r="J814" i="4" s="1"/>
  <c r="I814" i="9" s="1"/>
  <c r="I815" i="4"/>
  <c r="J815" i="4" s="1"/>
  <c r="I815" i="9" s="1"/>
  <c r="I816" i="4"/>
  <c r="J816" i="4" s="1"/>
  <c r="I816" i="9" s="1"/>
  <c r="I817" i="4"/>
  <c r="J817" i="4" s="1"/>
  <c r="I817" i="9" s="1"/>
  <c r="I818" i="4"/>
  <c r="J818" i="4" s="1"/>
  <c r="I818" i="9" s="1"/>
  <c r="I819" i="4"/>
  <c r="J819" i="4" s="1"/>
  <c r="I819" i="9" s="1"/>
  <c r="I820" i="4"/>
  <c r="J820" i="4" s="1"/>
  <c r="I820" i="9" s="1"/>
  <c r="I821" i="4"/>
  <c r="J821" i="4" s="1"/>
  <c r="I821" i="9" s="1"/>
  <c r="I822" i="4"/>
  <c r="J822" i="4" s="1"/>
  <c r="I822" i="9" s="1"/>
  <c r="I823" i="4"/>
  <c r="J823" i="4" s="1"/>
  <c r="I823" i="9" s="1"/>
  <c r="I824" i="4"/>
  <c r="J824" i="4" s="1"/>
  <c r="I824" i="9" s="1"/>
  <c r="I825" i="4"/>
  <c r="J825" i="4" s="1"/>
  <c r="I825" i="9" s="1"/>
  <c r="I826" i="4"/>
  <c r="J826" i="4" s="1"/>
  <c r="I826" i="9" s="1"/>
  <c r="I827" i="4"/>
  <c r="J827" i="4" s="1"/>
  <c r="I827" i="9" s="1"/>
  <c r="I828" i="4"/>
  <c r="J828" i="4" s="1"/>
  <c r="I828" i="9" s="1"/>
  <c r="I829" i="4"/>
  <c r="J829" i="4" s="1"/>
  <c r="I829" i="9" s="1"/>
  <c r="I830" i="4"/>
  <c r="J830" i="4" s="1"/>
  <c r="I830" i="9" s="1"/>
  <c r="I831" i="4"/>
  <c r="J831" i="4" s="1"/>
  <c r="I831" i="9" s="1"/>
  <c r="I832" i="4"/>
  <c r="J832" i="4" s="1"/>
  <c r="I832" i="9" s="1"/>
  <c r="I833" i="4"/>
  <c r="J833" i="4" s="1"/>
  <c r="I833" i="9" s="1"/>
  <c r="I834" i="4"/>
  <c r="J834" i="4" s="1"/>
  <c r="I834" i="9" s="1"/>
  <c r="I835" i="4"/>
  <c r="J835" i="4" s="1"/>
  <c r="I835" i="9" s="1"/>
  <c r="I836" i="4"/>
  <c r="J836" i="4" s="1"/>
  <c r="I836" i="9" s="1"/>
  <c r="I837" i="4"/>
  <c r="J837" i="4" s="1"/>
  <c r="I837" i="9" s="1"/>
  <c r="I838" i="4"/>
  <c r="J838" i="4" s="1"/>
  <c r="I838" i="9" s="1"/>
  <c r="I839" i="4"/>
  <c r="J839" i="4" s="1"/>
  <c r="I839" i="9" s="1"/>
  <c r="I840" i="4"/>
  <c r="J840" i="4" s="1"/>
  <c r="I840" i="9" s="1"/>
  <c r="I841" i="4"/>
  <c r="J841" i="4" s="1"/>
  <c r="I841" i="9" s="1"/>
  <c r="I842" i="4"/>
  <c r="J842" i="4" s="1"/>
  <c r="I842" i="9" s="1"/>
  <c r="I843" i="4"/>
  <c r="J843" i="4" s="1"/>
  <c r="I843" i="9" s="1"/>
  <c r="I844" i="4"/>
  <c r="J844" i="4" s="1"/>
  <c r="I844" i="9" s="1"/>
  <c r="I845" i="4"/>
  <c r="J845" i="4" s="1"/>
  <c r="I845" i="9" s="1"/>
  <c r="I846" i="4"/>
  <c r="J846" i="4" s="1"/>
  <c r="I846" i="9" s="1"/>
  <c r="I847" i="4"/>
  <c r="J847" i="4" s="1"/>
  <c r="I847" i="9" s="1"/>
  <c r="I848" i="4"/>
  <c r="J848" i="4" s="1"/>
  <c r="I848" i="9" s="1"/>
  <c r="I849" i="4"/>
  <c r="J849" i="4" s="1"/>
  <c r="I849" i="9" s="1"/>
  <c r="I850" i="4"/>
  <c r="J850" i="4" s="1"/>
  <c r="I850" i="9" s="1"/>
  <c r="I851" i="4"/>
  <c r="J851" i="4" s="1"/>
  <c r="I851" i="9" s="1"/>
  <c r="I852" i="4"/>
  <c r="J852" i="4" s="1"/>
  <c r="I852" i="9" s="1"/>
  <c r="I853" i="4"/>
  <c r="J853" i="4" s="1"/>
  <c r="I853" i="9" s="1"/>
  <c r="I854" i="4"/>
  <c r="J854" i="4" s="1"/>
  <c r="I854" i="9" s="1"/>
  <c r="I855" i="4"/>
  <c r="J855" i="4" s="1"/>
  <c r="I855" i="9" s="1"/>
  <c r="I856" i="4"/>
  <c r="J856" i="4" s="1"/>
  <c r="I856" i="9" s="1"/>
  <c r="I857" i="4"/>
  <c r="J857" i="4" s="1"/>
  <c r="I857" i="9" s="1"/>
  <c r="I858" i="4"/>
  <c r="J858" i="4" s="1"/>
  <c r="I858" i="9" s="1"/>
  <c r="I859" i="4"/>
  <c r="J859" i="4" s="1"/>
  <c r="I859" i="9" s="1"/>
  <c r="I860" i="4"/>
  <c r="J860" i="4" s="1"/>
  <c r="I860" i="9" s="1"/>
  <c r="I861" i="4"/>
  <c r="J861" i="4" s="1"/>
  <c r="I861" i="9" s="1"/>
  <c r="I862" i="4"/>
  <c r="J862" i="4" s="1"/>
  <c r="I862" i="9" s="1"/>
  <c r="I863" i="4"/>
  <c r="J863" i="4" s="1"/>
  <c r="I863" i="9" s="1"/>
  <c r="I864" i="4"/>
  <c r="J864" i="4" s="1"/>
  <c r="I864" i="9" s="1"/>
  <c r="I865" i="4"/>
  <c r="J865" i="4" s="1"/>
  <c r="I865" i="9" s="1"/>
  <c r="I866" i="4"/>
  <c r="J866" i="4" s="1"/>
  <c r="I866" i="9" s="1"/>
  <c r="I867" i="4"/>
  <c r="J867" i="4" s="1"/>
  <c r="I867" i="9" s="1"/>
  <c r="I868" i="4"/>
  <c r="J868" i="4" s="1"/>
  <c r="I868" i="9" s="1"/>
  <c r="I869" i="4"/>
  <c r="J869" i="4" s="1"/>
  <c r="I869" i="9" s="1"/>
  <c r="I870" i="4"/>
  <c r="J870" i="4" s="1"/>
  <c r="I870" i="9" s="1"/>
  <c r="I871" i="4"/>
  <c r="J871" i="4" s="1"/>
  <c r="I871" i="9" s="1"/>
  <c r="I872" i="4"/>
  <c r="J872" i="4" s="1"/>
  <c r="I872" i="9" s="1"/>
  <c r="I873" i="4"/>
  <c r="J873" i="4" s="1"/>
  <c r="I873" i="9" s="1"/>
  <c r="I874" i="4"/>
  <c r="J874" i="4" s="1"/>
  <c r="I874" i="9" s="1"/>
  <c r="I875" i="4"/>
  <c r="J875" i="4" s="1"/>
  <c r="I875" i="9" s="1"/>
  <c r="I876" i="4"/>
  <c r="J876" i="4" s="1"/>
  <c r="I876" i="9" s="1"/>
  <c r="I877" i="4"/>
  <c r="J877" i="4" s="1"/>
  <c r="I877" i="9" s="1"/>
  <c r="I878" i="4"/>
  <c r="J878" i="4" s="1"/>
  <c r="I878" i="9" s="1"/>
  <c r="I879" i="4"/>
  <c r="J879" i="4" s="1"/>
  <c r="I879" i="9" s="1"/>
  <c r="I880" i="4"/>
  <c r="J880" i="4" s="1"/>
  <c r="I880" i="9" s="1"/>
  <c r="I881" i="4"/>
  <c r="J881" i="4" s="1"/>
  <c r="I881" i="9" s="1"/>
  <c r="I882" i="4"/>
  <c r="J882" i="4" s="1"/>
  <c r="I882" i="9" s="1"/>
  <c r="I883" i="4"/>
  <c r="J883" i="4" s="1"/>
  <c r="I883" i="9" s="1"/>
  <c r="I884" i="4"/>
  <c r="J884" i="4" s="1"/>
  <c r="I884" i="9" s="1"/>
  <c r="I885" i="4"/>
  <c r="J885" i="4" s="1"/>
  <c r="I885" i="9" s="1"/>
  <c r="I886" i="4"/>
  <c r="J886" i="4" s="1"/>
  <c r="I886" i="9" s="1"/>
  <c r="I887" i="4"/>
  <c r="J887" i="4" s="1"/>
  <c r="I887" i="9" s="1"/>
  <c r="I888" i="4"/>
  <c r="J888" i="4" s="1"/>
  <c r="I888" i="9" s="1"/>
  <c r="I889" i="4"/>
  <c r="J889" i="4" s="1"/>
  <c r="I889" i="9" s="1"/>
  <c r="I890" i="4"/>
  <c r="J890" i="4" s="1"/>
  <c r="I890" i="9" s="1"/>
  <c r="I891" i="4"/>
  <c r="J891" i="4" s="1"/>
  <c r="I891" i="9" s="1"/>
  <c r="I892" i="4"/>
  <c r="J892" i="4" s="1"/>
  <c r="I892" i="9" s="1"/>
  <c r="I893" i="4"/>
  <c r="J893" i="4" s="1"/>
  <c r="I893" i="9" s="1"/>
  <c r="I894" i="4"/>
  <c r="J894" i="4" s="1"/>
  <c r="I894" i="9" s="1"/>
  <c r="I895" i="4"/>
  <c r="J895" i="4" s="1"/>
  <c r="I895" i="9" s="1"/>
  <c r="I896" i="4"/>
  <c r="J896" i="4" s="1"/>
  <c r="I896" i="9" s="1"/>
  <c r="I897" i="4"/>
  <c r="J897" i="4" s="1"/>
  <c r="I897" i="9" s="1"/>
  <c r="I898" i="4"/>
  <c r="J898" i="4" s="1"/>
  <c r="I898" i="9" s="1"/>
  <c r="I899" i="4"/>
  <c r="J899" i="4" s="1"/>
  <c r="I899" i="9" s="1"/>
  <c r="I900" i="4"/>
  <c r="J900" i="4" s="1"/>
  <c r="I900" i="9" s="1"/>
  <c r="I901" i="4"/>
  <c r="J901" i="4" s="1"/>
  <c r="I901" i="9" s="1"/>
  <c r="I902" i="4"/>
  <c r="J902" i="4" s="1"/>
  <c r="I902" i="9" s="1"/>
  <c r="I903" i="4"/>
  <c r="J903" i="4" s="1"/>
  <c r="I903" i="9" s="1"/>
  <c r="I904" i="4"/>
  <c r="J904" i="4" s="1"/>
  <c r="I904" i="9" s="1"/>
  <c r="I905" i="4"/>
  <c r="J905" i="4" s="1"/>
  <c r="I905" i="9" s="1"/>
  <c r="I906" i="4"/>
  <c r="J906" i="4" s="1"/>
  <c r="I906" i="9" s="1"/>
  <c r="I907" i="4"/>
  <c r="J907" i="4" s="1"/>
  <c r="I907" i="9" s="1"/>
  <c r="I908" i="4"/>
  <c r="J908" i="4" s="1"/>
  <c r="I908" i="9" s="1"/>
  <c r="I909" i="4"/>
  <c r="J909" i="4" s="1"/>
  <c r="I909" i="9" s="1"/>
  <c r="I910" i="4"/>
  <c r="J910" i="4" s="1"/>
  <c r="I910" i="9" s="1"/>
  <c r="I911" i="4"/>
  <c r="J911" i="4" s="1"/>
  <c r="I911" i="9" s="1"/>
  <c r="I912" i="4"/>
  <c r="J912" i="4" s="1"/>
  <c r="I912" i="9" s="1"/>
  <c r="I913" i="4"/>
  <c r="J913" i="4" s="1"/>
  <c r="I913" i="9" s="1"/>
  <c r="I914" i="4"/>
  <c r="J914" i="4" s="1"/>
  <c r="I914" i="9" s="1"/>
  <c r="I915" i="4"/>
  <c r="J915" i="4" s="1"/>
  <c r="I915" i="9" s="1"/>
  <c r="I916" i="4"/>
  <c r="J916" i="4" s="1"/>
  <c r="I916" i="9" s="1"/>
  <c r="I917" i="4"/>
  <c r="J917" i="4" s="1"/>
  <c r="I917" i="9" s="1"/>
  <c r="I918" i="4"/>
  <c r="J918" i="4" s="1"/>
  <c r="I918" i="9" s="1"/>
  <c r="I919" i="4"/>
  <c r="J919" i="4" s="1"/>
  <c r="I919" i="9" s="1"/>
  <c r="I920" i="4"/>
  <c r="J920" i="4" s="1"/>
  <c r="I920" i="9" s="1"/>
  <c r="I921" i="4"/>
  <c r="J921" i="4" s="1"/>
  <c r="I921" i="9" s="1"/>
  <c r="I922" i="4"/>
  <c r="J922" i="4" s="1"/>
  <c r="I922" i="9" s="1"/>
  <c r="I923" i="4"/>
  <c r="J923" i="4" s="1"/>
  <c r="I923" i="9" s="1"/>
  <c r="I924" i="4"/>
  <c r="J924" i="4" s="1"/>
  <c r="I924" i="9" s="1"/>
  <c r="I925" i="4"/>
  <c r="J925" i="4" s="1"/>
  <c r="I925" i="9" s="1"/>
  <c r="I926" i="4"/>
  <c r="J926" i="4" s="1"/>
  <c r="I926" i="9" s="1"/>
  <c r="I927" i="4"/>
  <c r="J927" i="4" s="1"/>
  <c r="I927" i="9" s="1"/>
  <c r="I928" i="4"/>
  <c r="J928" i="4" s="1"/>
  <c r="I928" i="9" s="1"/>
  <c r="I929" i="4"/>
  <c r="J929" i="4" s="1"/>
  <c r="I929" i="9" s="1"/>
  <c r="I930" i="4"/>
  <c r="J930" i="4" s="1"/>
  <c r="I930" i="9" s="1"/>
  <c r="I931" i="4"/>
  <c r="J931" i="4" s="1"/>
  <c r="I931" i="9" s="1"/>
  <c r="I932" i="4"/>
  <c r="J932" i="4" s="1"/>
  <c r="I932" i="9" s="1"/>
  <c r="I933" i="4"/>
  <c r="J933" i="4" s="1"/>
  <c r="I933" i="9" s="1"/>
  <c r="I934" i="4"/>
  <c r="J934" i="4" s="1"/>
  <c r="I934" i="9" s="1"/>
  <c r="I935" i="4"/>
  <c r="J935" i="4" s="1"/>
  <c r="I935" i="9" s="1"/>
  <c r="I936" i="4"/>
  <c r="J936" i="4" s="1"/>
  <c r="I936" i="9" s="1"/>
  <c r="I937" i="4"/>
  <c r="J937" i="4" s="1"/>
  <c r="I937" i="9" s="1"/>
  <c r="I938" i="4"/>
  <c r="J938" i="4" s="1"/>
  <c r="I938" i="9" s="1"/>
  <c r="I939" i="4"/>
  <c r="J939" i="4" s="1"/>
  <c r="I939" i="9" s="1"/>
  <c r="I940" i="4"/>
  <c r="J940" i="4" s="1"/>
  <c r="I940" i="9" s="1"/>
  <c r="I941" i="4"/>
  <c r="J941" i="4" s="1"/>
  <c r="I941" i="9" s="1"/>
  <c r="I942" i="4"/>
  <c r="J942" i="4" s="1"/>
  <c r="I942" i="9" s="1"/>
  <c r="I943" i="4"/>
  <c r="J943" i="4" s="1"/>
  <c r="I943" i="9" s="1"/>
  <c r="I944" i="4"/>
  <c r="J944" i="4" s="1"/>
  <c r="I944" i="9" s="1"/>
  <c r="I945" i="4"/>
  <c r="J945" i="4" s="1"/>
  <c r="I945" i="9" s="1"/>
  <c r="I946" i="4"/>
  <c r="J946" i="4" s="1"/>
  <c r="I946" i="9" s="1"/>
  <c r="I947" i="4"/>
  <c r="J947" i="4" s="1"/>
  <c r="I947" i="9" s="1"/>
  <c r="I948" i="4"/>
  <c r="J948" i="4" s="1"/>
  <c r="I948" i="9" s="1"/>
  <c r="I949" i="4"/>
  <c r="J949" i="4" s="1"/>
  <c r="I949" i="9" s="1"/>
  <c r="I950" i="4"/>
  <c r="J950" i="4" s="1"/>
  <c r="I950" i="9" s="1"/>
  <c r="I951" i="4"/>
  <c r="J951" i="4" s="1"/>
  <c r="I951" i="9" s="1"/>
  <c r="I952" i="4"/>
  <c r="J952" i="4" s="1"/>
  <c r="I952" i="9" s="1"/>
  <c r="I953" i="4"/>
  <c r="J953" i="4" s="1"/>
  <c r="I953" i="9" s="1"/>
  <c r="I954" i="4"/>
  <c r="J954" i="4" s="1"/>
  <c r="I954" i="9" s="1"/>
  <c r="I955" i="4"/>
  <c r="J955" i="4" s="1"/>
  <c r="I955" i="9" s="1"/>
  <c r="I956" i="4"/>
  <c r="J956" i="4" s="1"/>
  <c r="I956" i="9" s="1"/>
  <c r="I957" i="4"/>
  <c r="J957" i="4" s="1"/>
  <c r="I957" i="9" s="1"/>
  <c r="I958" i="4"/>
  <c r="J958" i="4" s="1"/>
  <c r="I958" i="9" s="1"/>
  <c r="I959" i="4"/>
  <c r="J959" i="4" s="1"/>
  <c r="I959" i="9" s="1"/>
  <c r="I960" i="4"/>
  <c r="J960" i="4" s="1"/>
  <c r="I960" i="9" s="1"/>
  <c r="I961" i="4"/>
  <c r="J961" i="4" s="1"/>
  <c r="I961" i="9" s="1"/>
  <c r="I962" i="4"/>
  <c r="J962" i="4" s="1"/>
  <c r="I962" i="9" s="1"/>
  <c r="I963" i="4"/>
  <c r="J963" i="4" s="1"/>
  <c r="I963" i="9" s="1"/>
  <c r="I964" i="4"/>
  <c r="J964" i="4" s="1"/>
  <c r="I964" i="9" s="1"/>
  <c r="I965" i="4"/>
  <c r="J965" i="4" s="1"/>
  <c r="I965" i="9" s="1"/>
  <c r="I966" i="4"/>
  <c r="J966" i="4" s="1"/>
  <c r="I966" i="9" s="1"/>
  <c r="I967" i="4"/>
  <c r="J967" i="4" s="1"/>
  <c r="I967" i="9" s="1"/>
  <c r="I968" i="4"/>
  <c r="J968" i="4" s="1"/>
  <c r="I968" i="9" s="1"/>
  <c r="I969" i="4"/>
  <c r="J969" i="4" s="1"/>
  <c r="I969" i="9" s="1"/>
  <c r="I970" i="4"/>
  <c r="J970" i="4" s="1"/>
  <c r="I970" i="9" s="1"/>
  <c r="I971" i="4"/>
  <c r="J971" i="4" s="1"/>
  <c r="I971" i="9" s="1"/>
  <c r="I972" i="4"/>
  <c r="J972" i="4" s="1"/>
  <c r="I972" i="9" s="1"/>
  <c r="I973" i="4"/>
  <c r="J973" i="4" s="1"/>
  <c r="I973" i="9" s="1"/>
  <c r="I974" i="4"/>
  <c r="J974" i="4" s="1"/>
  <c r="I974" i="9" s="1"/>
  <c r="I975" i="4"/>
  <c r="J975" i="4" s="1"/>
  <c r="I975" i="9" s="1"/>
  <c r="I976" i="4"/>
  <c r="J976" i="4" s="1"/>
  <c r="I976" i="9" s="1"/>
  <c r="I977" i="4"/>
  <c r="J977" i="4" s="1"/>
  <c r="I977" i="9" s="1"/>
  <c r="I978" i="4"/>
  <c r="J978" i="4" s="1"/>
  <c r="I978" i="9" s="1"/>
  <c r="I979" i="4"/>
  <c r="J979" i="4" s="1"/>
  <c r="I979" i="9" s="1"/>
  <c r="I980" i="4"/>
  <c r="J980" i="4" s="1"/>
  <c r="I980" i="9" s="1"/>
  <c r="I981" i="4"/>
  <c r="J981" i="4" s="1"/>
  <c r="I981" i="9" s="1"/>
  <c r="I982" i="4"/>
  <c r="J982" i="4" s="1"/>
  <c r="I982" i="9" s="1"/>
  <c r="I983" i="4"/>
  <c r="J983" i="4" s="1"/>
  <c r="I983" i="9" s="1"/>
  <c r="I984" i="4"/>
  <c r="J984" i="4" s="1"/>
  <c r="I984" i="9" s="1"/>
  <c r="I985" i="4"/>
  <c r="J985" i="4" s="1"/>
  <c r="I985" i="9" s="1"/>
  <c r="I986" i="4"/>
  <c r="J986" i="4" s="1"/>
  <c r="I986" i="9" s="1"/>
  <c r="I987" i="4"/>
  <c r="J987" i="4" s="1"/>
  <c r="I987" i="9" s="1"/>
  <c r="I988" i="4"/>
  <c r="J988" i="4" s="1"/>
  <c r="I988" i="9" s="1"/>
  <c r="I989" i="4"/>
  <c r="J989" i="4" s="1"/>
  <c r="I989" i="9" s="1"/>
  <c r="I990" i="4"/>
  <c r="J990" i="4" s="1"/>
  <c r="I990" i="9" s="1"/>
  <c r="I991" i="4"/>
  <c r="J991" i="4" s="1"/>
  <c r="I991" i="9" s="1"/>
  <c r="I992" i="4"/>
  <c r="J992" i="4" s="1"/>
  <c r="I992" i="9" s="1"/>
  <c r="I993" i="4"/>
  <c r="J993" i="4" s="1"/>
  <c r="I993" i="9" s="1"/>
  <c r="I994" i="4"/>
  <c r="J994" i="4" s="1"/>
  <c r="I994" i="9" s="1"/>
  <c r="I995" i="4"/>
  <c r="J995" i="4" s="1"/>
  <c r="I995" i="9" s="1"/>
  <c r="I996" i="4"/>
  <c r="J996" i="4" s="1"/>
  <c r="I996" i="9" s="1"/>
  <c r="I997" i="4"/>
  <c r="J997" i="4" s="1"/>
  <c r="I997" i="9" s="1"/>
  <c r="I998" i="4"/>
  <c r="J998" i="4" s="1"/>
  <c r="I998" i="9" s="1"/>
  <c r="I999" i="4"/>
  <c r="J999" i="4" s="1"/>
  <c r="I999" i="9" s="1"/>
  <c r="I1000" i="4"/>
  <c r="J1000" i="4" s="1"/>
  <c r="I1000" i="9" s="1"/>
  <c r="I1001" i="4"/>
  <c r="J1001" i="4" s="1"/>
  <c r="I1001" i="9" s="1"/>
  <c r="I2" i="4"/>
  <c r="J2" i="4" s="1"/>
  <c r="I2" i="9" s="1"/>
  <c r="Z2" i="4"/>
  <c r="AA2" i="4" s="1"/>
  <c r="R2" i="9" s="1"/>
  <c r="Z3" i="4"/>
  <c r="AA3" i="4" s="1"/>
  <c r="R3" i="9" s="1"/>
  <c r="Z4" i="4"/>
  <c r="AA4" i="4" s="1"/>
  <c r="R4" i="9" s="1"/>
  <c r="Z5" i="4"/>
  <c r="AA5" i="4" s="1"/>
  <c r="R5" i="9" s="1"/>
  <c r="Z6" i="4"/>
  <c r="AA6" i="4" s="1"/>
  <c r="R6" i="9" s="1"/>
  <c r="Z7" i="4"/>
  <c r="AA7" i="4" s="1"/>
  <c r="R7" i="9" s="1"/>
  <c r="Z8" i="4"/>
  <c r="AA8" i="4" s="1"/>
  <c r="R8" i="9" s="1"/>
  <c r="Z9" i="4"/>
  <c r="AA9" i="4" s="1"/>
  <c r="R9" i="9" s="1"/>
  <c r="Z10" i="4"/>
  <c r="AA10" i="4" s="1"/>
  <c r="R10" i="9" s="1"/>
  <c r="Z11" i="4"/>
  <c r="AA11" i="4" s="1"/>
  <c r="R11" i="9" s="1"/>
  <c r="Z12" i="4"/>
  <c r="AA12" i="4" s="1"/>
  <c r="R12" i="9" s="1"/>
  <c r="Z13" i="4"/>
  <c r="AA13" i="4" s="1"/>
  <c r="R13" i="9" s="1"/>
  <c r="Z14" i="4"/>
  <c r="AA14" i="4" s="1"/>
  <c r="R14" i="9" s="1"/>
  <c r="Z15" i="4"/>
  <c r="AA15" i="4" s="1"/>
  <c r="R15" i="9" s="1"/>
  <c r="Z16" i="4"/>
  <c r="AA16" i="4" s="1"/>
  <c r="R16" i="9" s="1"/>
  <c r="Z17" i="4"/>
  <c r="AA17" i="4" s="1"/>
  <c r="R17" i="9" s="1"/>
  <c r="Z18" i="4"/>
  <c r="AA18" i="4" s="1"/>
  <c r="R18" i="9" s="1"/>
  <c r="Z19" i="4"/>
  <c r="AA19" i="4" s="1"/>
  <c r="R19" i="9" s="1"/>
  <c r="Z20" i="4"/>
  <c r="AA20" i="4" s="1"/>
  <c r="R20" i="9" s="1"/>
  <c r="Z21" i="4"/>
  <c r="AA21" i="4" s="1"/>
  <c r="R21" i="9" s="1"/>
  <c r="Z22" i="4"/>
  <c r="AA22" i="4" s="1"/>
  <c r="R22" i="9" s="1"/>
  <c r="Z23" i="4"/>
  <c r="AA23" i="4" s="1"/>
  <c r="R23" i="9" s="1"/>
  <c r="Z24" i="4"/>
  <c r="AA24" i="4" s="1"/>
  <c r="R24" i="9" s="1"/>
  <c r="Z25" i="4"/>
  <c r="AA25" i="4" s="1"/>
  <c r="R25" i="9" s="1"/>
  <c r="Z26" i="4"/>
  <c r="AA26" i="4" s="1"/>
  <c r="R26" i="9" s="1"/>
  <c r="Z27" i="4"/>
  <c r="AA27" i="4" s="1"/>
  <c r="R27" i="9" s="1"/>
  <c r="Z28" i="4"/>
  <c r="AA28" i="4" s="1"/>
  <c r="R28" i="9" s="1"/>
  <c r="Z29" i="4"/>
  <c r="AA29" i="4" s="1"/>
  <c r="R29" i="9" s="1"/>
  <c r="Z30" i="4"/>
  <c r="AA30" i="4" s="1"/>
  <c r="R30" i="9" s="1"/>
  <c r="Z31" i="4"/>
  <c r="AA31" i="4" s="1"/>
  <c r="R31" i="9" s="1"/>
  <c r="Z32" i="4"/>
  <c r="AA32" i="4" s="1"/>
  <c r="R32" i="9" s="1"/>
  <c r="Z33" i="4"/>
  <c r="AA33" i="4" s="1"/>
  <c r="R33" i="9" s="1"/>
  <c r="Z34" i="4"/>
  <c r="AA34" i="4" s="1"/>
  <c r="R34" i="9" s="1"/>
  <c r="Z35" i="4"/>
  <c r="AA35" i="4" s="1"/>
  <c r="R35" i="9" s="1"/>
  <c r="Z36" i="4"/>
  <c r="AA36" i="4" s="1"/>
  <c r="R36" i="9" s="1"/>
  <c r="Z37" i="4"/>
  <c r="AA37" i="4" s="1"/>
  <c r="R37" i="9" s="1"/>
  <c r="Z38" i="4"/>
  <c r="AA38" i="4" s="1"/>
  <c r="R38" i="9" s="1"/>
  <c r="Z39" i="4"/>
  <c r="AA39" i="4" s="1"/>
  <c r="R39" i="9" s="1"/>
  <c r="Z40" i="4"/>
  <c r="AA40" i="4" s="1"/>
  <c r="R40" i="9" s="1"/>
  <c r="Z41" i="4"/>
  <c r="AA41" i="4" s="1"/>
  <c r="R41" i="9" s="1"/>
  <c r="Z42" i="4"/>
  <c r="AA42" i="4" s="1"/>
  <c r="R42" i="9" s="1"/>
  <c r="Z43" i="4"/>
  <c r="AA43" i="4" s="1"/>
  <c r="R43" i="9" s="1"/>
  <c r="Z44" i="4"/>
  <c r="AA44" i="4" s="1"/>
  <c r="R44" i="9" s="1"/>
  <c r="Z45" i="4"/>
  <c r="AA45" i="4" s="1"/>
  <c r="R45" i="9" s="1"/>
  <c r="Z46" i="4"/>
  <c r="AA46" i="4" s="1"/>
  <c r="R46" i="9" s="1"/>
  <c r="Z47" i="4"/>
  <c r="AA47" i="4" s="1"/>
  <c r="R47" i="9" s="1"/>
  <c r="Z48" i="4"/>
  <c r="AA48" i="4" s="1"/>
  <c r="R48" i="9" s="1"/>
  <c r="Z49" i="4"/>
  <c r="AA49" i="4" s="1"/>
  <c r="R49" i="9" s="1"/>
  <c r="Z50" i="4"/>
  <c r="AA50" i="4" s="1"/>
  <c r="R50" i="9" s="1"/>
  <c r="Z51" i="4"/>
  <c r="AA51" i="4" s="1"/>
  <c r="R51" i="9" s="1"/>
  <c r="Z52" i="4"/>
  <c r="AA52" i="4" s="1"/>
  <c r="R52" i="9" s="1"/>
  <c r="Z53" i="4"/>
  <c r="AA53" i="4" s="1"/>
  <c r="R53" i="9" s="1"/>
  <c r="Z54" i="4"/>
  <c r="AA54" i="4" s="1"/>
  <c r="R54" i="9" s="1"/>
  <c r="Z55" i="4"/>
  <c r="AA55" i="4" s="1"/>
  <c r="R55" i="9" s="1"/>
  <c r="Z56" i="4"/>
  <c r="AA56" i="4" s="1"/>
  <c r="R56" i="9" s="1"/>
  <c r="Z57" i="4"/>
  <c r="AA57" i="4" s="1"/>
  <c r="R57" i="9" s="1"/>
  <c r="Z58" i="4"/>
  <c r="AA58" i="4" s="1"/>
  <c r="R58" i="9" s="1"/>
  <c r="Z59" i="4"/>
  <c r="AA59" i="4" s="1"/>
  <c r="R59" i="9" s="1"/>
  <c r="Z60" i="4"/>
  <c r="AA60" i="4" s="1"/>
  <c r="R60" i="9" s="1"/>
  <c r="Z61" i="4"/>
  <c r="AA61" i="4" s="1"/>
  <c r="R61" i="9" s="1"/>
  <c r="Z62" i="4"/>
  <c r="AA62" i="4" s="1"/>
  <c r="R62" i="9" s="1"/>
  <c r="Z63" i="4"/>
  <c r="AA63" i="4" s="1"/>
  <c r="R63" i="9" s="1"/>
  <c r="Z64" i="4"/>
  <c r="AA64" i="4" s="1"/>
  <c r="R64" i="9" s="1"/>
  <c r="Z65" i="4"/>
  <c r="AA65" i="4" s="1"/>
  <c r="R65" i="9" s="1"/>
  <c r="Z66" i="4"/>
  <c r="AA66" i="4" s="1"/>
  <c r="R66" i="9" s="1"/>
  <c r="Z67" i="4"/>
  <c r="AA67" i="4" s="1"/>
  <c r="R67" i="9" s="1"/>
  <c r="Z68" i="4"/>
  <c r="AA68" i="4" s="1"/>
  <c r="R68" i="9" s="1"/>
  <c r="Z69" i="4"/>
  <c r="AA69" i="4" s="1"/>
  <c r="R69" i="9" s="1"/>
  <c r="Z70" i="4"/>
  <c r="AA70" i="4" s="1"/>
  <c r="R70" i="9" s="1"/>
  <c r="Z71" i="4"/>
  <c r="AA71" i="4" s="1"/>
  <c r="R71" i="9" s="1"/>
  <c r="Z72" i="4"/>
  <c r="AA72" i="4" s="1"/>
  <c r="R72" i="9" s="1"/>
  <c r="Z73" i="4"/>
  <c r="AA73" i="4" s="1"/>
  <c r="R73" i="9" s="1"/>
  <c r="Z74" i="4"/>
  <c r="AA74" i="4" s="1"/>
  <c r="R74" i="9" s="1"/>
  <c r="Z75" i="4"/>
  <c r="AA75" i="4" s="1"/>
  <c r="R75" i="9" s="1"/>
  <c r="Z76" i="4"/>
  <c r="AA76" i="4" s="1"/>
  <c r="R76" i="9" s="1"/>
  <c r="Z77" i="4"/>
  <c r="AA77" i="4" s="1"/>
  <c r="R77" i="9" s="1"/>
  <c r="Z78" i="4"/>
  <c r="AA78" i="4" s="1"/>
  <c r="R78" i="9" s="1"/>
  <c r="Z79" i="4"/>
  <c r="AA79" i="4" s="1"/>
  <c r="R79" i="9" s="1"/>
  <c r="Z80" i="4"/>
  <c r="AA80" i="4" s="1"/>
  <c r="R80" i="9" s="1"/>
  <c r="Z81" i="4"/>
  <c r="AA81" i="4" s="1"/>
  <c r="R81" i="9" s="1"/>
  <c r="Z82" i="4"/>
  <c r="AA82" i="4" s="1"/>
  <c r="R82" i="9" s="1"/>
  <c r="Z83" i="4"/>
  <c r="AA83" i="4" s="1"/>
  <c r="R83" i="9" s="1"/>
  <c r="Z84" i="4"/>
  <c r="AA84" i="4" s="1"/>
  <c r="R84" i="9" s="1"/>
  <c r="Z85" i="4"/>
  <c r="AA85" i="4" s="1"/>
  <c r="R85" i="9" s="1"/>
  <c r="Z86" i="4"/>
  <c r="AA86" i="4" s="1"/>
  <c r="R86" i="9" s="1"/>
  <c r="Z87" i="4"/>
  <c r="AA87" i="4" s="1"/>
  <c r="R87" i="9" s="1"/>
  <c r="Z88" i="4"/>
  <c r="AA88" i="4" s="1"/>
  <c r="R88" i="9" s="1"/>
  <c r="Z89" i="4"/>
  <c r="AA89" i="4" s="1"/>
  <c r="R89" i="9" s="1"/>
  <c r="Z90" i="4"/>
  <c r="AA90" i="4" s="1"/>
  <c r="R90" i="9" s="1"/>
  <c r="Z91" i="4"/>
  <c r="AA91" i="4" s="1"/>
  <c r="R91" i="9" s="1"/>
  <c r="Z92" i="4"/>
  <c r="AA92" i="4" s="1"/>
  <c r="R92" i="9" s="1"/>
  <c r="Z93" i="4"/>
  <c r="AA93" i="4" s="1"/>
  <c r="R93" i="9" s="1"/>
  <c r="Z94" i="4"/>
  <c r="AA94" i="4" s="1"/>
  <c r="R94" i="9" s="1"/>
  <c r="Z95" i="4"/>
  <c r="AA95" i="4" s="1"/>
  <c r="R95" i="9" s="1"/>
  <c r="Z96" i="4"/>
  <c r="AA96" i="4" s="1"/>
  <c r="R96" i="9" s="1"/>
  <c r="Z97" i="4"/>
  <c r="AA97" i="4" s="1"/>
  <c r="R97" i="9" s="1"/>
  <c r="Z98" i="4"/>
  <c r="AA98" i="4" s="1"/>
  <c r="R98" i="9" s="1"/>
  <c r="Z99" i="4"/>
  <c r="AA99" i="4" s="1"/>
  <c r="R99" i="9" s="1"/>
  <c r="Z100" i="4"/>
  <c r="AA100" i="4" s="1"/>
  <c r="R100" i="9" s="1"/>
  <c r="Z101" i="4"/>
  <c r="AA101" i="4" s="1"/>
  <c r="R101" i="9" s="1"/>
  <c r="Z102" i="4"/>
  <c r="AA102" i="4" s="1"/>
  <c r="R102" i="9" s="1"/>
  <c r="Z103" i="4"/>
  <c r="AA103" i="4" s="1"/>
  <c r="R103" i="9" s="1"/>
  <c r="Z104" i="4"/>
  <c r="AA104" i="4" s="1"/>
  <c r="R104" i="9" s="1"/>
  <c r="Z105" i="4"/>
  <c r="AA105" i="4" s="1"/>
  <c r="R105" i="9" s="1"/>
  <c r="Z106" i="4"/>
  <c r="AA106" i="4" s="1"/>
  <c r="R106" i="9" s="1"/>
  <c r="Z107" i="4"/>
  <c r="AA107" i="4" s="1"/>
  <c r="R107" i="9" s="1"/>
  <c r="Z108" i="4"/>
  <c r="AA108" i="4" s="1"/>
  <c r="R108" i="9" s="1"/>
  <c r="Z109" i="4"/>
  <c r="AA109" i="4" s="1"/>
  <c r="R109" i="9" s="1"/>
  <c r="Z110" i="4"/>
  <c r="AA110" i="4" s="1"/>
  <c r="R110" i="9" s="1"/>
  <c r="Z111" i="4"/>
  <c r="AA111" i="4" s="1"/>
  <c r="R111" i="9" s="1"/>
  <c r="Z112" i="4"/>
  <c r="AA112" i="4" s="1"/>
  <c r="R112" i="9" s="1"/>
  <c r="Z113" i="4"/>
  <c r="AA113" i="4" s="1"/>
  <c r="R113" i="9" s="1"/>
  <c r="Z114" i="4"/>
  <c r="AA114" i="4" s="1"/>
  <c r="R114" i="9" s="1"/>
  <c r="Z115" i="4"/>
  <c r="AA115" i="4" s="1"/>
  <c r="R115" i="9" s="1"/>
  <c r="Z116" i="4"/>
  <c r="AA116" i="4" s="1"/>
  <c r="R116" i="9" s="1"/>
  <c r="Z117" i="4"/>
  <c r="AA117" i="4" s="1"/>
  <c r="R117" i="9" s="1"/>
  <c r="Z118" i="4"/>
  <c r="AA118" i="4" s="1"/>
  <c r="R118" i="9" s="1"/>
  <c r="Z119" i="4"/>
  <c r="AA119" i="4" s="1"/>
  <c r="R119" i="9" s="1"/>
  <c r="Z120" i="4"/>
  <c r="AA120" i="4" s="1"/>
  <c r="R120" i="9" s="1"/>
  <c r="Z121" i="4"/>
  <c r="AA121" i="4" s="1"/>
  <c r="R121" i="9" s="1"/>
  <c r="Z122" i="4"/>
  <c r="AA122" i="4" s="1"/>
  <c r="R122" i="9" s="1"/>
  <c r="Z123" i="4"/>
  <c r="AA123" i="4" s="1"/>
  <c r="R123" i="9" s="1"/>
  <c r="Z124" i="4"/>
  <c r="AA124" i="4" s="1"/>
  <c r="R124" i="9" s="1"/>
  <c r="Z125" i="4"/>
  <c r="AA125" i="4" s="1"/>
  <c r="R125" i="9" s="1"/>
  <c r="Z126" i="4"/>
  <c r="AA126" i="4" s="1"/>
  <c r="R126" i="9" s="1"/>
  <c r="Z127" i="4"/>
  <c r="AA127" i="4" s="1"/>
  <c r="R127" i="9" s="1"/>
  <c r="Z128" i="4"/>
  <c r="AA128" i="4" s="1"/>
  <c r="R128" i="9" s="1"/>
  <c r="Z129" i="4"/>
  <c r="AA129" i="4" s="1"/>
  <c r="R129" i="9" s="1"/>
  <c r="Z130" i="4"/>
  <c r="AA130" i="4" s="1"/>
  <c r="R130" i="9" s="1"/>
  <c r="Z131" i="4"/>
  <c r="AA131" i="4" s="1"/>
  <c r="R131" i="9" s="1"/>
  <c r="Z132" i="4"/>
  <c r="AA132" i="4" s="1"/>
  <c r="R132" i="9" s="1"/>
  <c r="Z133" i="4"/>
  <c r="AA133" i="4" s="1"/>
  <c r="R133" i="9" s="1"/>
  <c r="Z134" i="4"/>
  <c r="AA134" i="4" s="1"/>
  <c r="R134" i="9" s="1"/>
  <c r="Z135" i="4"/>
  <c r="AA135" i="4" s="1"/>
  <c r="R135" i="9" s="1"/>
  <c r="Z136" i="4"/>
  <c r="AA136" i="4" s="1"/>
  <c r="R136" i="9" s="1"/>
  <c r="Z137" i="4"/>
  <c r="AA137" i="4" s="1"/>
  <c r="R137" i="9" s="1"/>
  <c r="Z138" i="4"/>
  <c r="AA138" i="4" s="1"/>
  <c r="R138" i="9" s="1"/>
  <c r="Z139" i="4"/>
  <c r="AA139" i="4" s="1"/>
  <c r="R139" i="9" s="1"/>
  <c r="Z140" i="4"/>
  <c r="AA140" i="4" s="1"/>
  <c r="R140" i="9" s="1"/>
  <c r="Z141" i="4"/>
  <c r="AA141" i="4" s="1"/>
  <c r="R141" i="9" s="1"/>
  <c r="Z142" i="4"/>
  <c r="AA142" i="4" s="1"/>
  <c r="R142" i="9" s="1"/>
  <c r="Z143" i="4"/>
  <c r="AA143" i="4" s="1"/>
  <c r="R143" i="9" s="1"/>
  <c r="Z144" i="4"/>
  <c r="AA144" i="4" s="1"/>
  <c r="R144" i="9" s="1"/>
  <c r="Z145" i="4"/>
  <c r="AA145" i="4" s="1"/>
  <c r="R145" i="9" s="1"/>
  <c r="Z146" i="4"/>
  <c r="AA146" i="4" s="1"/>
  <c r="R146" i="9" s="1"/>
  <c r="Z147" i="4"/>
  <c r="AA147" i="4" s="1"/>
  <c r="R147" i="9" s="1"/>
  <c r="Z148" i="4"/>
  <c r="AA148" i="4" s="1"/>
  <c r="R148" i="9" s="1"/>
  <c r="Z149" i="4"/>
  <c r="AA149" i="4" s="1"/>
  <c r="R149" i="9" s="1"/>
  <c r="Z150" i="4"/>
  <c r="AA150" i="4" s="1"/>
  <c r="R150" i="9" s="1"/>
  <c r="Z151" i="4"/>
  <c r="AA151" i="4" s="1"/>
  <c r="R151" i="9" s="1"/>
  <c r="Z152" i="4"/>
  <c r="AA152" i="4" s="1"/>
  <c r="R152" i="9" s="1"/>
  <c r="Z153" i="4"/>
  <c r="AA153" i="4" s="1"/>
  <c r="R153" i="9" s="1"/>
  <c r="Z154" i="4"/>
  <c r="AA154" i="4" s="1"/>
  <c r="R154" i="9" s="1"/>
  <c r="Z155" i="4"/>
  <c r="AA155" i="4" s="1"/>
  <c r="R155" i="9" s="1"/>
  <c r="Z156" i="4"/>
  <c r="AA156" i="4" s="1"/>
  <c r="R156" i="9" s="1"/>
  <c r="Z157" i="4"/>
  <c r="AA157" i="4" s="1"/>
  <c r="R157" i="9" s="1"/>
  <c r="Z158" i="4"/>
  <c r="AA158" i="4" s="1"/>
  <c r="R158" i="9" s="1"/>
  <c r="Z159" i="4"/>
  <c r="AA159" i="4" s="1"/>
  <c r="R159" i="9" s="1"/>
  <c r="Z160" i="4"/>
  <c r="AA160" i="4" s="1"/>
  <c r="R160" i="9" s="1"/>
  <c r="Z161" i="4"/>
  <c r="AA161" i="4" s="1"/>
  <c r="R161" i="9" s="1"/>
  <c r="Z162" i="4"/>
  <c r="AA162" i="4" s="1"/>
  <c r="R162" i="9" s="1"/>
  <c r="Z163" i="4"/>
  <c r="AA163" i="4" s="1"/>
  <c r="R163" i="9" s="1"/>
  <c r="Z164" i="4"/>
  <c r="AA164" i="4" s="1"/>
  <c r="R164" i="9" s="1"/>
  <c r="Z165" i="4"/>
  <c r="AA165" i="4" s="1"/>
  <c r="R165" i="9" s="1"/>
  <c r="Z166" i="4"/>
  <c r="AA166" i="4" s="1"/>
  <c r="R166" i="9" s="1"/>
  <c r="Z167" i="4"/>
  <c r="AA167" i="4" s="1"/>
  <c r="R167" i="9" s="1"/>
  <c r="Z168" i="4"/>
  <c r="AA168" i="4" s="1"/>
  <c r="R168" i="9" s="1"/>
  <c r="Z169" i="4"/>
  <c r="AA169" i="4" s="1"/>
  <c r="R169" i="9" s="1"/>
  <c r="Z170" i="4"/>
  <c r="AA170" i="4" s="1"/>
  <c r="R170" i="9" s="1"/>
  <c r="Z171" i="4"/>
  <c r="AA171" i="4" s="1"/>
  <c r="R171" i="9" s="1"/>
  <c r="Z172" i="4"/>
  <c r="AA172" i="4" s="1"/>
  <c r="R172" i="9" s="1"/>
  <c r="Z173" i="4"/>
  <c r="AA173" i="4" s="1"/>
  <c r="R173" i="9" s="1"/>
  <c r="Z174" i="4"/>
  <c r="AA174" i="4" s="1"/>
  <c r="R174" i="9" s="1"/>
  <c r="Z175" i="4"/>
  <c r="AA175" i="4" s="1"/>
  <c r="R175" i="9" s="1"/>
  <c r="Z176" i="4"/>
  <c r="AA176" i="4" s="1"/>
  <c r="R176" i="9" s="1"/>
  <c r="Z177" i="4"/>
  <c r="AA177" i="4" s="1"/>
  <c r="R177" i="9" s="1"/>
  <c r="Z178" i="4"/>
  <c r="AA178" i="4" s="1"/>
  <c r="R178" i="9" s="1"/>
  <c r="Z179" i="4"/>
  <c r="AA179" i="4" s="1"/>
  <c r="R179" i="9" s="1"/>
  <c r="Z180" i="4"/>
  <c r="AA180" i="4" s="1"/>
  <c r="R180" i="9" s="1"/>
  <c r="Z181" i="4"/>
  <c r="AA181" i="4" s="1"/>
  <c r="R181" i="9" s="1"/>
  <c r="Z182" i="4"/>
  <c r="AA182" i="4" s="1"/>
  <c r="R182" i="9" s="1"/>
  <c r="Z183" i="4"/>
  <c r="AA183" i="4" s="1"/>
  <c r="R183" i="9" s="1"/>
  <c r="Z184" i="4"/>
  <c r="AA184" i="4" s="1"/>
  <c r="R184" i="9" s="1"/>
  <c r="Z185" i="4"/>
  <c r="AA185" i="4" s="1"/>
  <c r="R185" i="9" s="1"/>
  <c r="Z186" i="4"/>
  <c r="AA186" i="4" s="1"/>
  <c r="R186" i="9" s="1"/>
  <c r="Z187" i="4"/>
  <c r="AA187" i="4" s="1"/>
  <c r="R187" i="9" s="1"/>
  <c r="Z188" i="4"/>
  <c r="AA188" i="4" s="1"/>
  <c r="R188" i="9" s="1"/>
  <c r="Z189" i="4"/>
  <c r="AA189" i="4" s="1"/>
  <c r="R189" i="9" s="1"/>
  <c r="Z190" i="4"/>
  <c r="AA190" i="4" s="1"/>
  <c r="R190" i="9" s="1"/>
  <c r="Z191" i="4"/>
  <c r="AA191" i="4" s="1"/>
  <c r="R191" i="9" s="1"/>
  <c r="Z192" i="4"/>
  <c r="AA192" i="4" s="1"/>
  <c r="R192" i="9" s="1"/>
  <c r="Z193" i="4"/>
  <c r="AA193" i="4" s="1"/>
  <c r="R193" i="9" s="1"/>
  <c r="Z194" i="4"/>
  <c r="AA194" i="4" s="1"/>
  <c r="R194" i="9" s="1"/>
  <c r="Z195" i="4"/>
  <c r="AA195" i="4" s="1"/>
  <c r="R195" i="9" s="1"/>
  <c r="Z196" i="4"/>
  <c r="AA196" i="4" s="1"/>
  <c r="R196" i="9" s="1"/>
  <c r="Z197" i="4"/>
  <c r="AA197" i="4" s="1"/>
  <c r="R197" i="9" s="1"/>
  <c r="Z198" i="4"/>
  <c r="AA198" i="4" s="1"/>
  <c r="R198" i="9" s="1"/>
  <c r="Z199" i="4"/>
  <c r="AA199" i="4" s="1"/>
  <c r="R199" i="9" s="1"/>
  <c r="Z200" i="4"/>
  <c r="AA200" i="4" s="1"/>
  <c r="R200" i="9" s="1"/>
  <c r="Z201" i="4"/>
  <c r="AA201" i="4" s="1"/>
  <c r="R201" i="9" s="1"/>
  <c r="Z202" i="4"/>
  <c r="AA202" i="4" s="1"/>
  <c r="R202" i="9" s="1"/>
  <c r="Z203" i="4"/>
  <c r="AA203" i="4" s="1"/>
  <c r="R203" i="9" s="1"/>
  <c r="Z204" i="4"/>
  <c r="AA204" i="4" s="1"/>
  <c r="R204" i="9" s="1"/>
  <c r="Z205" i="4"/>
  <c r="AA205" i="4" s="1"/>
  <c r="R205" i="9" s="1"/>
  <c r="Z206" i="4"/>
  <c r="AA206" i="4" s="1"/>
  <c r="R206" i="9" s="1"/>
  <c r="Z207" i="4"/>
  <c r="AA207" i="4" s="1"/>
  <c r="R207" i="9" s="1"/>
  <c r="Z208" i="4"/>
  <c r="AA208" i="4" s="1"/>
  <c r="R208" i="9" s="1"/>
  <c r="Z209" i="4"/>
  <c r="AA209" i="4" s="1"/>
  <c r="R209" i="9" s="1"/>
  <c r="Z210" i="4"/>
  <c r="AA210" i="4" s="1"/>
  <c r="R210" i="9" s="1"/>
  <c r="Z211" i="4"/>
  <c r="AA211" i="4" s="1"/>
  <c r="R211" i="9" s="1"/>
  <c r="Z212" i="4"/>
  <c r="AA212" i="4" s="1"/>
  <c r="R212" i="9" s="1"/>
  <c r="Z213" i="4"/>
  <c r="AA213" i="4" s="1"/>
  <c r="R213" i="9" s="1"/>
  <c r="Z214" i="4"/>
  <c r="AA214" i="4" s="1"/>
  <c r="R214" i="9" s="1"/>
  <c r="Z215" i="4"/>
  <c r="AA215" i="4" s="1"/>
  <c r="R215" i="9" s="1"/>
  <c r="Z216" i="4"/>
  <c r="AA216" i="4" s="1"/>
  <c r="R216" i="9" s="1"/>
  <c r="Z217" i="4"/>
  <c r="AA217" i="4" s="1"/>
  <c r="R217" i="9" s="1"/>
  <c r="Z218" i="4"/>
  <c r="AA218" i="4" s="1"/>
  <c r="R218" i="9" s="1"/>
  <c r="Z219" i="4"/>
  <c r="AA219" i="4" s="1"/>
  <c r="R219" i="9" s="1"/>
  <c r="Z220" i="4"/>
  <c r="AA220" i="4" s="1"/>
  <c r="R220" i="9" s="1"/>
  <c r="Z221" i="4"/>
  <c r="AA221" i="4" s="1"/>
  <c r="R221" i="9" s="1"/>
  <c r="Z222" i="4"/>
  <c r="AA222" i="4" s="1"/>
  <c r="R222" i="9" s="1"/>
  <c r="Z223" i="4"/>
  <c r="AA223" i="4" s="1"/>
  <c r="R223" i="9" s="1"/>
  <c r="Z224" i="4"/>
  <c r="AA224" i="4" s="1"/>
  <c r="R224" i="9" s="1"/>
  <c r="Z225" i="4"/>
  <c r="AA225" i="4" s="1"/>
  <c r="R225" i="9" s="1"/>
  <c r="Z226" i="4"/>
  <c r="AA226" i="4" s="1"/>
  <c r="R226" i="9" s="1"/>
  <c r="Z227" i="4"/>
  <c r="AA227" i="4" s="1"/>
  <c r="R227" i="9" s="1"/>
  <c r="Z228" i="4"/>
  <c r="AA228" i="4" s="1"/>
  <c r="R228" i="9" s="1"/>
  <c r="Z229" i="4"/>
  <c r="AA229" i="4" s="1"/>
  <c r="R229" i="9" s="1"/>
  <c r="Z230" i="4"/>
  <c r="AA230" i="4" s="1"/>
  <c r="R230" i="9" s="1"/>
  <c r="Z231" i="4"/>
  <c r="AA231" i="4" s="1"/>
  <c r="R231" i="9" s="1"/>
  <c r="Z232" i="4"/>
  <c r="AA232" i="4" s="1"/>
  <c r="R232" i="9" s="1"/>
  <c r="Z233" i="4"/>
  <c r="AA233" i="4" s="1"/>
  <c r="R233" i="9" s="1"/>
  <c r="Z234" i="4"/>
  <c r="AA234" i="4" s="1"/>
  <c r="R234" i="9" s="1"/>
  <c r="Z235" i="4"/>
  <c r="AA235" i="4" s="1"/>
  <c r="R235" i="9" s="1"/>
  <c r="Z236" i="4"/>
  <c r="AA236" i="4" s="1"/>
  <c r="R236" i="9" s="1"/>
  <c r="Z237" i="4"/>
  <c r="AA237" i="4" s="1"/>
  <c r="R237" i="9" s="1"/>
  <c r="Z238" i="4"/>
  <c r="AA238" i="4" s="1"/>
  <c r="R238" i="9" s="1"/>
  <c r="Z239" i="4"/>
  <c r="AA239" i="4" s="1"/>
  <c r="R239" i="9" s="1"/>
  <c r="Z240" i="4"/>
  <c r="AA240" i="4" s="1"/>
  <c r="R240" i="9" s="1"/>
  <c r="Z241" i="4"/>
  <c r="AA241" i="4" s="1"/>
  <c r="R241" i="9" s="1"/>
  <c r="Z242" i="4"/>
  <c r="AA242" i="4" s="1"/>
  <c r="R242" i="9" s="1"/>
  <c r="Z243" i="4"/>
  <c r="AA243" i="4" s="1"/>
  <c r="R243" i="9" s="1"/>
  <c r="Z244" i="4"/>
  <c r="AA244" i="4" s="1"/>
  <c r="R244" i="9" s="1"/>
  <c r="Z245" i="4"/>
  <c r="AA245" i="4" s="1"/>
  <c r="R245" i="9" s="1"/>
  <c r="Z246" i="4"/>
  <c r="AA246" i="4" s="1"/>
  <c r="R246" i="9" s="1"/>
  <c r="Z247" i="4"/>
  <c r="AA247" i="4" s="1"/>
  <c r="R247" i="9" s="1"/>
  <c r="Z248" i="4"/>
  <c r="AA248" i="4" s="1"/>
  <c r="R248" i="9" s="1"/>
  <c r="Z249" i="4"/>
  <c r="AA249" i="4" s="1"/>
  <c r="R249" i="9" s="1"/>
  <c r="Z250" i="4"/>
  <c r="AA250" i="4" s="1"/>
  <c r="R250" i="9" s="1"/>
  <c r="Z251" i="4"/>
  <c r="AA251" i="4" s="1"/>
  <c r="R251" i="9" s="1"/>
  <c r="Z252" i="4"/>
  <c r="AA252" i="4" s="1"/>
  <c r="R252" i="9" s="1"/>
  <c r="Z253" i="4"/>
  <c r="AA253" i="4" s="1"/>
  <c r="R253" i="9" s="1"/>
  <c r="Z254" i="4"/>
  <c r="AA254" i="4" s="1"/>
  <c r="R254" i="9" s="1"/>
  <c r="Z255" i="4"/>
  <c r="AA255" i="4" s="1"/>
  <c r="R255" i="9" s="1"/>
  <c r="Z256" i="4"/>
  <c r="AA256" i="4" s="1"/>
  <c r="R256" i="9" s="1"/>
  <c r="Z257" i="4"/>
  <c r="AA257" i="4" s="1"/>
  <c r="R257" i="9" s="1"/>
  <c r="Z258" i="4"/>
  <c r="AA258" i="4" s="1"/>
  <c r="R258" i="9" s="1"/>
  <c r="Z259" i="4"/>
  <c r="AA259" i="4" s="1"/>
  <c r="R259" i="9" s="1"/>
  <c r="Z260" i="4"/>
  <c r="AA260" i="4" s="1"/>
  <c r="R260" i="9" s="1"/>
  <c r="Z261" i="4"/>
  <c r="AA261" i="4" s="1"/>
  <c r="R261" i="9" s="1"/>
  <c r="Z262" i="4"/>
  <c r="AA262" i="4" s="1"/>
  <c r="R262" i="9" s="1"/>
  <c r="Z263" i="4"/>
  <c r="AA263" i="4" s="1"/>
  <c r="R263" i="9" s="1"/>
  <c r="Z264" i="4"/>
  <c r="AA264" i="4" s="1"/>
  <c r="R264" i="9" s="1"/>
  <c r="Z265" i="4"/>
  <c r="AA265" i="4" s="1"/>
  <c r="R265" i="9" s="1"/>
  <c r="Z266" i="4"/>
  <c r="AA266" i="4" s="1"/>
  <c r="R266" i="9" s="1"/>
  <c r="Z267" i="4"/>
  <c r="AA267" i="4" s="1"/>
  <c r="R267" i="9" s="1"/>
  <c r="Z268" i="4"/>
  <c r="AA268" i="4" s="1"/>
  <c r="R268" i="9" s="1"/>
  <c r="Z269" i="4"/>
  <c r="AA269" i="4" s="1"/>
  <c r="R269" i="9" s="1"/>
  <c r="Z270" i="4"/>
  <c r="AA270" i="4" s="1"/>
  <c r="R270" i="9" s="1"/>
  <c r="Z271" i="4"/>
  <c r="AA271" i="4" s="1"/>
  <c r="R271" i="9" s="1"/>
  <c r="Z272" i="4"/>
  <c r="AA272" i="4" s="1"/>
  <c r="R272" i="9" s="1"/>
  <c r="Z273" i="4"/>
  <c r="AA273" i="4" s="1"/>
  <c r="R273" i="9" s="1"/>
  <c r="Z274" i="4"/>
  <c r="AA274" i="4" s="1"/>
  <c r="R274" i="9" s="1"/>
  <c r="Z275" i="4"/>
  <c r="AA275" i="4" s="1"/>
  <c r="R275" i="9" s="1"/>
  <c r="Z276" i="4"/>
  <c r="AA276" i="4" s="1"/>
  <c r="R276" i="9" s="1"/>
  <c r="Z277" i="4"/>
  <c r="AA277" i="4" s="1"/>
  <c r="R277" i="9" s="1"/>
  <c r="Z278" i="4"/>
  <c r="AA278" i="4" s="1"/>
  <c r="R278" i="9" s="1"/>
  <c r="Z279" i="4"/>
  <c r="AA279" i="4" s="1"/>
  <c r="R279" i="9" s="1"/>
  <c r="Z280" i="4"/>
  <c r="AA280" i="4" s="1"/>
  <c r="R280" i="9" s="1"/>
  <c r="Z281" i="4"/>
  <c r="AA281" i="4" s="1"/>
  <c r="R281" i="9" s="1"/>
  <c r="Z282" i="4"/>
  <c r="AA282" i="4" s="1"/>
  <c r="R282" i="9" s="1"/>
  <c r="Z283" i="4"/>
  <c r="AA283" i="4" s="1"/>
  <c r="R283" i="9" s="1"/>
  <c r="Z284" i="4"/>
  <c r="AA284" i="4" s="1"/>
  <c r="R284" i="9" s="1"/>
  <c r="Z285" i="4"/>
  <c r="AA285" i="4" s="1"/>
  <c r="R285" i="9" s="1"/>
  <c r="Z286" i="4"/>
  <c r="AA286" i="4" s="1"/>
  <c r="R286" i="9" s="1"/>
  <c r="Z287" i="4"/>
  <c r="AA287" i="4" s="1"/>
  <c r="R287" i="9" s="1"/>
  <c r="Z288" i="4"/>
  <c r="AA288" i="4" s="1"/>
  <c r="R288" i="9" s="1"/>
  <c r="Z289" i="4"/>
  <c r="AA289" i="4" s="1"/>
  <c r="R289" i="9" s="1"/>
  <c r="Z290" i="4"/>
  <c r="AA290" i="4" s="1"/>
  <c r="R290" i="9" s="1"/>
  <c r="Z291" i="4"/>
  <c r="AA291" i="4" s="1"/>
  <c r="R291" i="9" s="1"/>
  <c r="Z292" i="4"/>
  <c r="AA292" i="4" s="1"/>
  <c r="R292" i="9" s="1"/>
  <c r="Z293" i="4"/>
  <c r="AA293" i="4" s="1"/>
  <c r="R293" i="9" s="1"/>
  <c r="Z294" i="4"/>
  <c r="AA294" i="4" s="1"/>
  <c r="R294" i="9" s="1"/>
  <c r="Z295" i="4"/>
  <c r="AA295" i="4" s="1"/>
  <c r="R295" i="9" s="1"/>
  <c r="Z296" i="4"/>
  <c r="AA296" i="4" s="1"/>
  <c r="R296" i="9" s="1"/>
  <c r="Z297" i="4"/>
  <c r="AA297" i="4" s="1"/>
  <c r="R297" i="9" s="1"/>
  <c r="Z298" i="4"/>
  <c r="AA298" i="4" s="1"/>
  <c r="R298" i="9" s="1"/>
  <c r="Z299" i="4"/>
  <c r="AA299" i="4" s="1"/>
  <c r="R299" i="9" s="1"/>
  <c r="Z300" i="4"/>
  <c r="AA300" i="4" s="1"/>
  <c r="R300" i="9" s="1"/>
  <c r="Z301" i="4"/>
  <c r="AA301" i="4" s="1"/>
  <c r="R301" i="9" s="1"/>
  <c r="Z302" i="4"/>
  <c r="AA302" i="4" s="1"/>
  <c r="R302" i="9" s="1"/>
  <c r="Z303" i="4"/>
  <c r="AA303" i="4" s="1"/>
  <c r="R303" i="9" s="1"/>
  <c r="Z304" i="4"/>
  <c r="AA304" i="4" s="1"/>
  <c r="R304" i="9" s="1"/>
  <c r="Z305" i="4"/>
  <c r="AA305" i="4" s="1"/>
  <c r="R305" i="9" s="1"/>
  <c r="Z306" i="4"/>
  <c r="AA306" i="4" s="1"/>
  <c r="R306" i="9" s="1"/>
  <c r="Z307" i="4"/>
  <c r="AA307" i="4" s="1"/>
  <c r="R307" i="9" s="1"/>
  <c r="Z308" i="4"/>
  <c r="AA308" i="4" s="1"/>
  <c r="R308" i="9" s="1"/>
  <c r="Z309" i="4"/>
  <c r="AA309" i="4" s="1"/>
  <c r="R309" i="9" s="1"/>
  <c r="Z310" i="4"/>
  <c r="AA310" i="4" s="1"/>
  <c r="R310" i="9" s="1"/>
  <c r="Z311" i="4"/>
  <c r="AA311" i="4" s="1"/>
  <c r="R311" i="9" s="1"/>
  <c r="Z312" i="4"/>
  <c r="AA312" i="4" s="1"/>
  <c r="R312" i="9" s="1"/>
  <c r="Z313" i="4"/>
  <c r="AA313" i="4" s="1"/>
  <c r="R313" i="9" s="1"/>
  <c r="Z314" i="4"/>
  <c r="AA314" i="4" s="1"/>
  <c r="R314" i="9" s="1"/>
  <c r="Z315" i="4"/>
  <c r="AA315" i="4" s="1"/>
  <c r="R315" i="9" s="1"/>
  <c r="Z316" i="4"/>
  <c r="AA316" i="4" s="1"/>
  <c r="R316" i="9" s="1"/>
  <c r="Z317" i="4"/>
  <c r="AA317" i="4" s="1"/>
  <c r="R317" i="9" s="1"/>
  <c r="Z318" i="4"/>
  <c r="AA318" i="4" s="1"/>
  <c r="R318" i="9" s="1"/>
  <c r="Z319" i="4"/>
  <c r="AA319" i="4" s="1"/>
  <c r="R319" i="9" s="1"/>
  <c r="Z320" i="4"/>
  <c r="AA320" i="4" s="1"/>
  <c r="R320" i="9" s="1"/>
  <c r="Z321" i="4"/>
  <c r="AA321" i="4" s="1"/>
  <c r="R321" i="9" s="1"/>
  <c r="Z322" i="4"/>
  <c r="AA322" i="4" s="1"/>
  <c r="R322" i="9" s="1"/>
  <c r="Z323" i="4"/>
  <c r="AA323" i="4" s="1"/>
  <c r="R323" i="9" s="1"/>
  <c r="Z324" i="4"/>
  <c r="AA324" i="4" s="1"/>
  <c r="R324" i="9" s="1"/>
  <c r="Z325" i="4"/>
  <c r="AA325" i="4" s="1"/>
  <c r="R325" i="9" s="1"/>
  <c r="Z326" i="4"/>
  <c r="AA326" i="4" s="1"/>
  <c r="R326" i="9" s="1"/>
  <c r="Z327" i="4"/>
  <c r="AA327" i="4" s="1"/>
  <c r="R327" i="9" s="1"/>
  <c r="Z328" i="4"/>
  <c r="AA328" i="4" s="1"/>
  <c r="R328" i="9" s="1"/>
  <c r="Z329" i="4"/>
  <c r="AA329" i="4" s="1"/>
  <c r="R329" i="9" s="1"/>
  <c r="Z330" i="4"/>
  <c r="AA330" i="4" s="1"/>
  <c r="R330" i="9" s="1"/>
  <c r="Z331" i="4"/>
  <c r="AA331" i="4" s="1"/>
  <c r="R331" i="9" s="1"/>
  <c r="Z332" i="4"/>
  <c r="AA332" i="4" s="1"/>
  <c r="R332" i="9" s="1"/>
  <c r="Z333" i="4"/>
  <c r="AA333" i="4" s="1"/>
  <c r="R333" i="9" s="1"/>
  <c r="Z334" i="4"/>
  <c r="AA334" i="4" s="1"/>
  <c r="R334" i="9" s="1"/>
  <c r="Z335" i="4"/>
  <c r="AA335" i="4" s="1"/>
  <c r="R335" i="9" s="1"/>
  <c r="Z336" i="4"/>
  <c r="AA336" i="4" s="1"/>
  <c r="R336" i="9" s="1"/>
  <c r="Z337" i="4"/>
  <c r="AA337" i="4" s="1"/>
  <c r="R337" i="9" s="1"/>
  <c r="Z338" i="4"/>
  <c r="AA338" i="4" s="1"/>
  <c r="R338" i="9" s="1"/>
  <c r="Z339" i="4"/>
  <c r="AA339" i="4" s="1"/>
  <c r="R339" i="9" s="1"/>
  <c r="Z340" i="4"/>
  <c r="AA340" i="4" s="1"/>
  <c r="R340" i="9" s="1"/>
  <c r="Z341" i="4"/>
  <c r="AA341" i="4" s="1"/>
  <c r="R341" i="9" s="1"/>
  <c r="Z342" i="4"/>
  <c r="AA342" i="4" s="1"/>
  <c r="R342" i="9" s="1"/>
  <c r="Z343" i="4"/>
  <c r="AA343" i="4" s="1"/>
  <c r="R343" i="9" s="1"/>
  <c r="Z344" i="4"/>
  <c r="AA344" i="4" s="1"/>
  <c r="R344" i="9" s="1"/>
  <c r="Z345" i="4"/>
  <c r="AA345" i="4" s="1"/>
  <c r="R345" i="9" s="1"/>
  <c r="Z346" i="4"/>
  <c r="AA346" i="4" s="1"/>
  <c r="R346" i="9" s="1"/>
  <c r="Z347" i="4"/>
  <c r="AA347" i="4" s="1"/>
  <c r="R347" i="9" s="1"/>
  <c r="Z348" i="4"/>
  <c r="AA348" i="4" s="1"/>
  <c r="R348" i="9" s="1"/>
  <c r="Z349" i="4"/>
  <c r="AA349" i="4" s="1"/>
  <c r="R349" i="9" s="1"/>
  <c r="Z350" i="4"/>
  <c r="AA350" i="4" s="1"/>
  <c r="R350" i="9" s="1"/>
  <c r="Z351" i="4"/>
  <c r="AA351" i="4" s="1"/>
  <c r="R351" i="9" s="1"/>
  <c r="Z352" i="4"/>
  <c r="AA352" i="4" s="1"/>
  <c r="R352" i="9" s="1"/>
  <c r="Z353" i="4"/>
  <c r="AA353" i="4" s="1"/>
  <c r="R353" i="9" s="1"/>
  <c r="Z354" i="4"/>
  <c r="AA354" i="4" s="1"/>
  <c r="R354" i="9" s="1"/>
  <c r="Z355" i="4"/>
  <c r="AA355" i="4" s="1"/>
  <c r="R355" i="9" s="1"/>
  <c r="Z356" i="4"/>
  <c r="AA356" i="4" s="1"/>
  <c r="R356" i="9" s="1"/>
  <c r="Z357" i="4"/>
  <c r="AA357" i="4" s="1"/>
  <c r="R357" i="9" s="1"/>
  <c r="Z358" i="4"/>
  <c r="AA358" i="4" s="1"/>
  <c r="R358" i="9" s="1"/>
  <c r="Z359" i="4"/>
  <c r="AA359" i="4" s="1"/>
  <c r="R359" i="9" s="1"/>
  <c r="Z360" i="4"/>
  <c r="AA360" i="4" s="1"/>
  <c r="R360" i="9" s="1"/>
  <c r="Z361" i="4"/>
  <c r="AA361" i="4" s="1"/>
  <c r="R361" i="9" s="1"/>
  <c r="Z362" i="4"/>
  <c r="AA362" i="4" s="1"/>
  <c r="R362" i="9" s="1"/>
  <c r="Z363" i="4"/>
  <c r="AA363" i="4" s="1"/>
  <c r="R363" i="9" s="1"/>
  <c r="Z364" i="4"/>
  <c r="AA364" i="4" s="1"/>
  <c r="R364" i="9" s="1"/>
  <c r="Z365" i="4"/>
  <c r="AA365" i="4" s="1"/>
  <c r="R365" i="9" s="1"/>
  <c r="Z366" i="4"/>
  <c r="AA366" i="4" s="1"/>
  <c r="R366" i="9" s="1"/>
  <c r="Z367" i="4"/>
  <c r="AA367" i="4" s="1"/>
  <c r="R367" i="9" s="1"/>
  <c r="Z368" i="4"/>
  <c r="AA368" i="4" s="1"/>
  <c r="R368" i="9" s="1"/>
  <c r="Z369" i="4"/>
  <c r="AA369" i="4" s="1"/>
  <c r="R369" i="9" s="1"/>
  <c r="Z370" i="4"/>
  <c r="AA370" i="4" s="1"/>
  <c r="R370" i="9" s="1"/>
  <c r="Z371" i="4"/>
  <c r="AA371" i="4" s="1"/>
  <c r="R371" i="9" s="1"/>
  <c r="Z372" i="4"/>
  <c r="AA372" i="4" s="1"/>
  <c r="R372" i="9" s="1"/>
  <c r="Z373" i="4"/>
  <c r="AA373" i="4" s="1"/>
  <c r="R373" i="9" s="1"/>
  <c r="Z374" i="4"/>
  <c r="AA374" i="4" s="1"/>
  <c r="R374" i="9" s="1"/>
  <c r="Z375" i="4"/>
  <c r="AA375" i="4" s="1"/>
  <c r="R375" i="9" s="1"/>
  <c r="Z376" i="4"/>
  <c r="AA376" i="4" s="1"/>
  <c r="R376" i="9" s="1"/>
  <c r="Z377" i="4"/>
  <c r="AA377" i="4" s="1"/>
  <c r="R377" i="9" s="1"/>
  <c r="Z378" i="4"/>
  <c r="AA378" i="4" s="1"/>
  <c r="R378" i="9" s="1"/>
  <c r="Z379" i="4"/>
  <c r="AA379" i="4" s="1"/>
  <c r="R379" i="9" s="1"/>
  <c r="Z380" i="4"/>
  <c r="AA380" i="4" s="1"/>
  <c r="R380" i="9" s="1"/>
  <c r="Z381" i="4"/>
  <c r="AA381" i="4" s="1"/>
  <c r="R381" i="9" s="1"/>
  <c r="Z382" i="4"/>
  <c r="AA382" i="4" s="1"/>
  <c r="R382" i="9" s="1"/>
  <c r="Z383" i="4"/>
  <c r="AA383" i="4" s="1"/>
  <c r="R383" i="9" s="1"/>
  <c r="Z384" i="4"/>
  <c r="AA384" i="4" s="1"/>
  <c r="R384" i="9" s="1"/>
  <c r="Z385" i="4"/>
  <c r="AA385" i="4" s="1"/>
  <c r="R385" i="9" s="1"/>
  <c r="Z386" i="4"/>
  <c r="AA386" i="4" s="1"/>
  <c r="R386" i="9" s="1"/>
  <c r="Z387" i="4"/>
  <c r="AA387" i="4" s="1"/>
  <c r="R387" i="9" s="1"/>
  <c r="Z388" i="4"/>
  <c r="AA388" i="4" s="1"/>
  <c r="R388" i="9" s="1"/>
  <c r="Z389" i="4"/>
  <c r="AA389" i="4" s="1"/>
  <c r="R389" i="9" s="1"/>
  <c r="Z390" i="4"/>
  <c r="AA390" i="4" s="1"/>
  <c r="R390" i="9" s="1"/>
  <c r="Z391" i="4"/>
  <c r="AA391" i="4" s="1"/>
  <c r="R391" i="9" s="1"/>
  <c r="Z392" i="4"/>
  <c r="AA392" i="4" s="1"/>
  <c r="R392" i="9" s="1"/>
  <c r="Z393" i="4"/>
  <c r="AA393" i="4" s="1"/>
  <c r="R393" i="9" s="1"/>
  <c r="Z394" i="4"/>
  <c r="AA394" i="4" s="1"/>
  <c r="R394" i="9" s="1"/>
  <c r="Z395" i="4"/>
  <c r="AA395" i="4" s="1"/>
  <c r="R395" i="9" s="1"/>
  <c r="Z396" i="4"/>
  <c r="AA396" i="4" s="1"/>
  <c r="R396" i="9" s="1"/>
  <c r="Z397" i="4"/>
  <c r="AA397" i="4" s="1"/>
  <c r="R397" i="9" s="1"/>
  <c r="Z398" i="4"/>
  <c r="AA398" i="4" s="1"/>
  <c r="R398" i="9" s="1"/>
  <c r="Z399" i="4"/>
  <c r="AA399" i="4" s="1"/>
  <c r="R399" i="9" s="1"/>
  <c r="Z400" i="4"/>
  <c r="AA400" i="4" s="1"/>
  <c r="R400" i="9" s="1"/>
  <c r="Z401" i="4"/>
  <c r="AA401" i="4" s="1"/>
  <c r="R401" i="9" s="1"/>
  <c r="Z402" i="4"/>
  <c r="AA402" i="4" s="1"/>
  <c r="R402" i="9" s="1"/>
  <c r="Z403" i="4"/>
  <c r="AA403" i="4" s="1"/>
  <c r="R403" i="9" s="1"/>
  <c r="Z404" i="4"/>
  <c r="AA404" i="4" s="1"/>
  <c r="R404" i="9" s="1"/>
  <c r="Z405" i="4"/>
  <c r="AA405" i="4" s="1"/>
  <c r="R405" i="9" s="1"/>
  <c r="Z406" i="4"/>
  <c r="AA406" i="4" s="1"/>
  <c r="R406" i="9" s="1"/>
  <c r="Z407" i="4"/>
  <c r="AA407" i="4" s="1"/>
  <c r="R407" i="9" s="1"/>
  <c r="Z408" i="4"/>
  <c r="AA408" i="4" s="1"/>
  <c r="R408" i="9" s="1"/>
  <c r="Z409" i="4"/>
  <c r="AA409" i="4" s="1"/>
  <c r="R409" i="9" s="1"/>
  <c r="Z410" i="4"/>
  <c r="AA410" i="4" s="1"/>
  <c r="R410" i="9" s="1"/>
  <c r="Z411" i="4"/>
  <c r="AA411" i="4" s="1"/>
  <c r="R411" i="9" s="1"/>
  <c r="Z412" i="4"/>
  <c r="AA412" i="4" s="1"/>
  <c r="R412" i="9" s="1"/>
  <c r="Z413" i="4"/>
  <c r="AA413" i="4" s="1"/>
  <c r="R413" i="9" s="1"/>
  <c r="Z414" i="4"/>
  <c r="AA414" i="4" s="1"/>
  <c r="R414" i="9" s="1"/>
  <c r="Z415" i="4"/>
  <c r="AA415" i="4" s="1"/>
  <c r="R415" i="9" s="1"/>
  <c r="Z416" i="4"/>
  <c r="AA416" i="4" s="1"/>
  <c r="R416" i="9" s="1"/>
  <c r="Z417" i="4"/>
  <c r="AA417" i="4" s="1"/>
  <c r="R417" i="9" s="1"/>
  <c r="Z418" i="4"/>
  <c r="AA418" i="4" s="1"/>
  <c r="R418" i="9" s="1"/>
  <c r="Z419" i="4"/>
  <c r="AA419" i="4" s="1"/>
  <c r="R419" i="9" s="1"/>
  <c r="Z420" i="4"/>
  <c r="AA420" i="4" s="1"/>
  <c r="R420" i="9" s="1"/>
  <c r="Z421" i="4"/>
  <c r="AA421" i="4" s="1"/>
  <c r="R421" i="9" s="1"/>
  <c r="Z422" i="4"/>
  <c r="AA422" i="4" s="1"/>
  <c r="R422" i="9" s="1"/>
  <c r="Z423" i="4"/>
  <c r="AA423" i="4" s="1"/>
  <c r="R423" i="9" s="1"/>
  <c r="Z424" i="4"/>
  <c r="AA424" i="4" s="1"/>
  <c r="R424" i="9" s="1"/>
  <c r="Z425" i="4"/>
  <c r="AA425" i="4" s="1"/>
  <c r="R425" i="9" s="1"/>
  <c r="Z426" i="4"/>
  <c r="AA426" i="4" s="1"/>
  <c r="R426" i="9" s="1"/>
  <c r="Z427" i="4"/>
  <c r="AA427" i="4" s="1"/>
  <c r="R427" i="9" s="1"/>
  <c r="Z428" i="4"/>
  <c r="AA428" i="4" s="1"/>
  <c r="R428" i="9" s="1"/>
  <c r="Z429" i="4"/>
  <c r="AA429" i="4" s="1"/>
  <c r="R429" i="9" s="1"/>
  <c r="Z430" i="4"/>
  <c r="AA430" i="4" s="1"/>
  <c r="R430" i="9" s="1"/>
  <c r="Z431" i="4"/>
  <c r="AA431" i="4" s="1"/>
  <c r="R431" i="9" s="1"/>
  <c r="Z432" i="4"/>
  <c r="AA432" i="4" s="1"/>
  <c r="R432" i="9" s="1"/>
  <c r="Z433" i="4"/>
  <c r="AA433" i="4" s="1"/>
  <c r="R433" i="9" s="1"/>
  <c r="Z434" i="4"/>
  <c r="AA434" i="4" s="1"/>
  <c r="R434" i="9" s="1"/>
  <c r="Z435" i="4"/>
  <c r="AA435" i="4" s="1"/>
  <c r="R435" i="9" s="1"/>
  <c r="Z436" i="4"/>
  <c r="AA436" i="4" s="1"/>
  <c r="R436" i="9" s="1"/>
  <c r="Z437" i="4"/>
  <c r="AA437" i="4" s="1"/>
  <c r="R437" i="9" s="1"/>
  <c r="Z438" i="4"/>
  <c r="AA438" i="4" s="1"/>
  <c r="R438" i="9" s="1"/>
  <c r="Z439" i="4"/>
  <c r="AA439" i="4" s="1"/>
  <c r="R439" i="9" s="1"/>
  <c r="Z440" i="4"/>
  <c r="AA440" i="4" s="1"/>
  <c r="R440" i="9" s="1"/>
  <c r="Z441" i="4"/>
  <c r="AA441" i="4" s="1"/>
  <c r="R441" i="9" s="1"/>
  <c r="Z442" i="4"/>
  <c r="AA442" i="4" s="1"/>
  <c r="R442" i="9" s="1"/>
  <c r="Z443" i="4"/>
  <c r="AA443" i="4" s="1"/>
  <c r="R443" i="9" s="1"/>
  <c r="Z444" i="4"/>
  <c r="AA444" i="4" s="1"/>
  <c r="R444" i="9" s="1"/>
  <c r="Z445" i="4"/>
  <c r="AA445" i="4" s="1"/>
  <c r="R445" i="9" s="1"/>
  <c r="Z446" i="4"/>
  <c r="AA446" i="4" s="1"/>
  <c r="R446" i="9" s="1"/>
  <c r="Z447" i="4"/>
  <c r="AA447" i="4" s="1"/>
  <c r="R447" i="9" s="1"/>
  <c r="Z448" i="4"/>
  <c r="AA448" i="4" s="1"/>
  <c r="R448" i="9" s="1"/>
  <c r="Z449" i="4"/>
  <c r="AA449" i="4" s="1"/>
  <c r="R449" i="9" s="1"/>
  <c r="Z450" i="4"/>
  <c r="AA450" i="4" s="1"/>
  <c r="R450" i="9" s="1"/>
  <c r="Z451" i="4"/>
  <c r="AA451" i="4" s="1"/>
  <c r="R451" i="9" s="1"/>
  <c r="Z452" i="4"/>
  <c r="AA452" i="4" s="1"/>
  <c r="R452" i="9" s="1"/>
  <c r="Z453" i="4"/>
  <c r="AA453" i="4" s="1"/>
  <c r="R453" i="9" s="1"/>
  <c r="Z454" i="4"/>
  <c r="AA454" i="4" s="1"/>
  <c r="R454" i="9" s="1"/>
  <c r="Z455" i="4"/>
  <c r="AA455" i="4" s="1"/>
  <c r="R455" i="9" s="1"/>
  <c r="Z456" i="4"/>
  <c r="AA456" i="4" s="1"/>
  <c r="R456" i="9" s="1"/>
  <c r="Z457" i="4"/>
  <c r="AA457" i="4" s="1"/>
  <c r="R457" i="9" s="1"/>
  <c r="Z458" i="4"/>
  <c r="AA458" i="4" s="1"/>
  <c r="R458" i="9" s="1"/>
  <c r="Z459" i="4"/>
  <c r="AA459" i="4" s="1"/>
  <c r="R459" i="9" s="1"/>
  <c r="Z460" i="4"/>
  <c r="AA460" i="4" s="1"/>
  <c r="R460" i="9" s="1"/>
  <c r="Z461" i="4"/>
  <c r="AA461" i="4" s="1"/>
  <c r="R461" i="9" s="1"/>
  <c r="Z462" i="4"/>
  <c r="AA462" i="4" s="1"/>
  <c r="R462" i="9" s="1"/>
  <c r="Z463" i="4"/>
  <c r="AA463" i="4" s="1"/>
  <c r="R463" i="9" s="1"/>
  <c r="Z464" i="4"/>
  <c r="AA464" i="4" s="1"/>
  <c r="R464" i="9" s="1"/>
  <c r="Z465" i="4"/>
  <c r="AA465" i="4" s="1"/>
  <c r="R465" i="9" s="1"/>
  <c r="Z466" i="4"/>
  <c r="AA466" i="4" s="1"/>
  <c r="R466" i="9" s="1"/>
  <c r="Z467" i="4"/>
  <c r="AA467" i="4" s="1"/>
  <c r="R467" i="9" s="1"/>
  <c r="Z468" i="4"/>
  <c r="AA468" i="4" s="1"/>
  <c r="R468" i="9" s="1"/>
  <c r="Z469" i="4"/>
  <c r="AA469" i="4" s="1"/>
  <c r="R469" i="9" s="1"/>
  <c r="Z470" i="4"/>
  <c r="AA470" i="4" s="1"/>
  <c r="R470" i="9" s="1"/>
  <c r="Z471" i="4"/>
  <c r="AA471" i="4" s="1"/>
  <c r="R471" i="9" s="1"/>
  <c r="Z472" i="4"/>
  <c r="AA472" i="4" s="1"/>
  <c r="R472" i="9" s="1"/>
  <c r="Z473" i="4"/>
  <c r="AA473" i="4" s="1"/>
  <c r="R473" i="9" s="1"/>
  <c r="Z474" i="4"/>
  <c r="AA474" i="4" s="1"/>
  <c r="R474" i="9" s="1"/>
  <c r="Z475" i="4"/>
  <c r="AA475" i="4" s="1"/>
  <c r="R475" i="9" s="1"/>
  <c r="Z476" i="4"/>
  <c r="AA476" i="4" s="1"/>
  <c r="R476" i="9" s="1"/>
  <c r="Z477" i="4"/>
  <c r="AA477" i="4" s="1"/>
  <c r="R477" i="9" s="1"/>
  <c r="Z478" i="4"/>
  <c r="AA478" i="4" s="1"/>
  <c r="R478" i="9" s="1"/>
  <c r="Z479" i="4"/>
  <c r="AA479" i="4" s="1"/>
  <c r="R479" i="9" s="1"/>
  <c r="Z480" i="4"/>
  <c r="AA480" i="4" s="1"/>
  <c r="R480" i="9" s="1"/>
  <c r="Z481" i="4"/>
  <c r="AA481" i="4" s="1"/>
  <c r="R481" i="9" s="1"/>
  <c r="Z482" i="4"/>
  <c r="AA482" i="4" s="1"/>
  <c r="R482" i="9" s="1"/>
  <c r="Z483" i="4"/>
  <c r="AA483" i="4" s="1"/>
  <c r="R483" i="9" s="1"/>
  <c r="Z484" i="4"/>
  <c r="AA484" i="4" s="1"/>
  <c r="R484" i="9" s="1"/>
  <c r="Z485" i="4"/>
  <c r="AA485" i="4" s="1"/>
  <c r="R485" i="9" s="1"/>
  <c r="Z486" i="4"/>
  <c r="AA486" i="4" s="1"/>
  <c r="R486" i="9" s="1"/>
  <c r="Z487" i="4"/>
  <c r="AA487" i="4" s="1"/>
  <c r="R487" i="9" s="1"/>
  <c r="Z488" i="4"/>
  <c r="AA488" i="4" s="1"/>
  <c r="R488" i="9" s="1"/>
  <c r="Z489" i="4"/>
  <c r="AA489" i="4" s="1"/>
  <c r="R489" i="9" s="1"/>
  <c r="Z490" i="4"/>
  <c r="AA490" i="4" s="1"/>
  <c r="R490" i="9" s="1"/>
  <c r="Z491" i="4"/>
  <c r="AA491" i="4" s="1"/>
  <c r="R491" i="9" s="1"/>
  <c r="Z492" i="4"/>
  <c r="AA492" i="4" s="1"/>
  <c r="R492" i="9" s="1"/>
  <c r="Z493" i="4"/>
  <c r="AA493" i="4" s="1"/>
  <c r="R493" i="9" s="1"/>
  <c r="Z494" i="4"/>
  <c r="AA494" i="4" s="1"/>
  <c r="R494" i="9" s="1"/>
  <c r="Z495" i="4"/>
  <c r="AA495" i="4" s="1"/>
  <c r="R495" i="9" s="1"/>
  <c r="Z496" i="4"/>
  <c r="AA496" i="4" s="1"/>
  <c r="R496" i="9" s="1"/>
  <c r="Z497" i="4"/>
  <c r="AA497" i="4" s="1"/>
  <c r="R497" i="9" s="1"/>
  <c r="Z498" i="4"/>
  <c r="AA498" i="4" s="1"/>
  <c r="R498" i="9" s="1"/>
  <c r="Z499" i="4"/>
  <c r="AA499" i="4" s="1"/>
  <c r="R499" i="9" s="1"/>
  <c r="Z500" i="4"/>
  <c r="AA500" i="4" s="1"/>
  <c r="R500" i="9" s="1"/>
  <c r="Z501" i="4"/>
  <c r="AA501" i="4" s="1"/>
  <c r="R501" i="9" s="1"/>
  <c r="Z502" i="4"/>
  <c r="AA502" i="4" s="1"/>
  <c r="R502" i="9" s="1"/>
  <c r="Z503" i="4"/>
  <c r="AA503" i="4" s="1"/>
  <c r="R503" i="9" s="1"/>
  <c r="Z504" i="4"/>
  <c r="AA504" i="4" s="1"/>
  <c r="R504" i="9" s="1"/>
  <c r="Z505" i="4"/>
  <c r="AA505" i="4" s="1"/>
  <c r="R505" i="9" s="1"/>
  <c r="Z506" i="4"/>
  <c r="AA506" i="4" s="1"/>
  <c r="R506" i="9" s="1"/>
  <c r="Z507" i="4"/>
  <c r="AA507" i="4" s="1"/>
  <c r="R507" i="9" s="1"/>
  <c r="Z508" i="4"/>
  <c r="AA508" i="4" s="1"/>
  <c r="R508" i="9" s="1"/>
  <c r="Z509" i="4"/>
  <c r="AA509" i="4" s="1"/>
  <c r="R509" i="9" s="1"/>
  <c r="Z510" i="4"/>
  <c r="AA510" i="4" s="1"/>
  <c r="R510" i="9" s="1"/>
  <c r="Z511" i="4"/>
  <c r="AA511" i="4" s="1"/>
  <c r="R511" i="9" s="1"/>
  <c r="Z512" i="4"/>
  <c r="AA512" i="4" s="1"/>
  <c r="R512" i="9" s="1"/>
  <c r="Z513" i="4"/>
  <c r="AA513" i="4" s="1"/>
  <c r="R513" i="9" s="1"/>
  <c r="Z514" i="4"/>
  <c r="AA514" i="4" s="1"/>
  <c r="R514" i="9" s="1"/>
  <c r="Z515" i="4"/>
  <c r="AA515" i="4" s="1"/>
  <c r="R515" i="9" s="1"/>
  <c r="Z516" i="4"/>
  <c r="AA516" i="4" s="1"/>
  <c r="R516" i="9" s="1"/>
  <c r="Z517" i="4"/>
  <c r="AA517" i="4" s="1"/>
  <c r="R517" i="9" s="1"/>
  <c r="Z518" i="4"/>
  <c r="AA518" i="4" s="1"/>
  <c r="R518" i="9" s="1"/>
  <c r="Z519" i="4"/>
  <c r="AA519" i="4" s="1"/>
  <c r="R519" i="9" s="1"/>
  <c r="Z520" i="4"/>
  <c r="AA520" i="4" s="1"/>
  <c r="R520" i="9" s="1"/>
  <c r="Z521" i="4"/>
  <c r="AA521" i="4" s="1"/>
  <c r="R521" i="9" s="1"/>
  <c r="Z522" i="4"/>
  <c r="AA522" i="4" s="1"/>
  <c r="R522" i="9" s="1"/>
  <c r="Z523" i="4"/>
  <c r="AA523" i="4" s="1"/>
  <c r="R523" i="9" s="1"/>
  <c r="Z524" i="4"/>
  <c r="AA524" i="4" s="1"/>
  <c r="R524" i="9" s="1"/>
  <c r="Z525" i="4"/>
  <c r="AA525" i="4" s="1"/>
  <c r="R525" i="9" s="1"/>
  <c r="Z526" i="4"/>
  <c r="AA526" i="4" s="1"/>
  <c r="R526" i="9" s="1"/>
  <c r="Z527" i="4"/>
  <c r="AA527" i="4" s="1"/>
  <c r="R527" i="9" s="1"/>
  <c r="Z528" i="4"/>
  <c r="AA528" i="4" s="1"/>
  <c r="R528" i="9" s="1"/>
  <c r="Z529" i="4"/>
  <c r="AA529" i="4" s="1"/>
  <c r="R529" i="9" s="1"/>
  <c r="Z530" i="4"/>
  <c r="AA530" i="4" s="1"/>
  <c r="R530" i="9" s="1"/>
  <c r="Z531" i="4"/>
  <c r="AA531" i="4" s="1"/>
  <c r="R531" i="9" s="1"/>
  <c r="Z532" i="4"/>
  <c r="AA532" i="4" s="1"/>
  <c r="R532" i="9" s="1"/>
  <c r="Z533" i="4"/>
  <c r="AA533" i="4" s="1"/>
  <c r="R533" i="9" s="1"/>
  <c r="Z534" i="4"/>
  <c r="AA534" i="4" s="1"/>
  <c r="R534" i="9" s="1"/>
  <c r="Z535" i="4"/>
  <c r="AA535" i="4" s="1"/>
  <c r="R535" i="9" s="1"/>
  <c r="Z536" i="4"/>
  <c r="AA536" i="4" s="1"/>
  <c r="R536" i="9" s="1"/>
  <c r="Z537" i="4"/>
  <c r="AA537" i="4" s="1"/>
  <c r="R537" i="9" s="1"/>
  <c r="Z538" i="4"/>
  <c r="AA538" i="4" s="1"/>
  <c r="R538" i="9" s="1"/>
  <c r="Z539" i="4"/>
  <c r="AA539" i="4" s="1"/>
  <c r="R539" i="9" s="1"/>
  <c r="Z540" i="4"/>
  <c r="AA540" i="4" s="1"/>
  <c r="R540" i="9" s="1"/>
  <c r="Z541" i="4"/>
  <c r="AA541" i="4" s="1"/>
  <c r="R541" i="9" s="1"/>
  <c r="Z542" i="4"/>
  <c r="AA542" i="4" s="1"/>
  <c r="R542" i="9" s="1"/>
  <c r="Z543" i="4"/>
  <c r="AA543" i="4" s="1"/>
  <c r="R543" i="9" s="1"/>
  <c r="Z544" i="4"/>
  <c r="AA544" i="4" s="1"/>
  <c r="R544" i="9" s="1"/>
  <c r="Z545" i="4"/>
  <c r="AA545" i="4" s="1"/>
  <c r="R545" i="9" s="1"/>
  <c r="Z546" i="4"/>
  <c r="AA546" i="4" s="1"/>
  <c r="R546" i="9" s="1"/>
  <c r="Z547" i="4"/>
  <c r="AA547" i="4" s="1"/>
  <c r="R547" i="9" s="1"/>
  <c r="Z548" i="4"/>
  <c r="AA548" i="4" s="1"/>
  <c r="R548" i="9" s="1"/>
  <c r="Z549" i="4"/>
  <c r="AA549" i="4" s="1"/>
  <c r="R549" i="9" s="1"/>
  <c r="Z550" i="4"/>
  <c r="AA550" i="4" s="1"/>
  <c r="R550" i="9" s="1"/>
  <c r="Z551" i="4"/>
  <c r="AA551" i="4" s="1"/>
  <c r="R551" i="9" s="1"/>
  <c r="Z552" i="4"/>
  <c r="AA552" i="4" s="1"/>
  <c r="R552" i="9" s="1"/>
  <c r="Z553" i="4"/>
  <c r="AA553" i="4" s="1"/>
  <c r="R553" i="9" s="1"/>
  <c r="Z554" i="4"/>
  <c r="AA554" i="4" s="1"/>
  <c r="R554" i="9" s="1"/>
  <c r="Z555" i="4"/>
  <c r="AA555" i="4" s="1"/>
  <c r="R555" i="9" s="1"/>
  <c r="Z556" i="4"/>
  <c r="AA556" i="4" s="1"/>
  <c r="R556" i="9" s="1"/>
  <c r="Z557" i="4"/>
  <c r="AA557" i="4" s="1"/>
  <c r="R557" i="9" s="1"/>
  <c r="Z558" i="4"/>
  <c r="AA558" i="4" s="1"/>
  <c r="R558" i="9" s="1"/>
  <c r="Z559" i="4"/>
  <c r="AA559" i="4" s="1"/>
  <c r="R559" i="9" s="1"/>
  <c r="Z560" i="4"/>
  <c r="AA560" i="4" s="1"/>
  <c r="R560" i="9" s="1"/>
  <c r="Z561" i="4"/>
  <c r="AA561" i="4" s="1"/>
  <c r="R561" i="9" s="1"/>
  <c r="Z562" i="4"/>
  <c r="AA562" i="4" s="1"/>
  <c r="R562" i="9" s="1"/>
  <c r="Z563" i="4"/>
  <c r="AA563" i="4" s="1"/>
  <c r="R563" i="9" s="1"/>
  <c r="Z564" i="4"/>
  <c r="AA564" i="4" s="1"/>
  <c r="R564" i="9" s="1"/>
  <c r="Z565" i="4"/>
  <c r="AA565" i="4" s="1"/>
  <c r="R565" i="9" s="1"/>
  <c r="Z566" i="4"/>
  <c r="AA566" i="4" s="1"/>
  <c r="R566" i="9" s="1"/>
  <c r="Z567" i="4"/>
  <c r="AA567" i="4" s="1"/>
  <c r="R567" i="9" s="1"/>
  <c r="Z568" i="4"/>
  <c r="AA568" i="4" s="1"/>
  <c r="R568" i="9" s="1"/>
  <c r="Z569" i="4"/>
  <c r="AA569" i="4" s="1"/>
  <c r="R569" i="9" s="1"/>
  <c r="Z570" i="4"/>
  <c r="AA570" i="4" s="1"/>
  <c r="R570" i="9" s="1"/>
  <c r="Z571" i="4"/>
  <c r="AA571" i="4" s="1"/>
  <c r="R571" i="9" s="1"/>
  <c r="Z572" i="4"/>
  <c r="AA572" i="4" s="1"/>
  <c r="R572" i="9" s="1"/>
  <c r="Z573" i="4"/>
  <c r="AA573" i="4" s="1"/>
  <c r="R573" i="9" s="1"/>
  <c r="Z574" i="4"/>
  <c r="AA574" i="4" s="1"/>
  <c r="R574" i="9" s="1"/>
  <c r="Z575" i="4"/>
  <c r="AA575" i="4" s="1"/>
  <c r="R575" i="9" s="1"/>
  <c r="Z576" i="4"/>
  <c r="AA576" i="4" s="1"/>
  <c r="R576" i="9" s="1"/>
  <c r="Z577" i="4"/>
  <c r="AA577" i="4" s="1"/>
  <c r="R577" i="9" s="1"/>
  <c r="Z578" i="4"/>
  <c r="AA578" i="4" s="1"/>
  <c r="R578" i="9" s="1"/>
  <c r="Z579" i="4"/>
  <c r="AA579" i="4" s="1"/>
  <c r="R579" i="9" s="1"/>
  <c r="Z580" i="4"/>
  <c r="AA580" i="4" s="1"/>
  <c r="R580" i="9" s="1"/>
  <c r="Z581" i="4"/>
  <c r="AA581" i="4" s="1"/>
  <c r="R581" i="9" s="1"/>
  <c r="Z582" i="4"/>
  <c r="AA582" i="4" s="1"/>
  <c r="R582" i="9" s="1"/>
  <c r="Z583" i="4"/>
  <c r="AA583" i="4" s="1"/>
  <c r="R583" i="9" s="1"/>
  <c r="Z584" i="4"/>
  <c r="AA584" i="4" s="1"/>
  <c r="R584" i="9" s="1"/>
  <c r="Z585" i="4"/>
  <c r="AA585" i="4" s="1"/>
  <c r="R585" i="9" s="1"/>
  <c r="Z586" i="4"/>
  <c r="AA586" i="4" s="1"/>
  <c r="R586" i="9" s="1"/>
  <c r="Z587" i="4"/>
  <c r="AA587" i="4" s="1"/>
  <c r="R587" i="9" s="1"/>
  <c r="Z588" i="4"/>
  <c r="AA588" i="4" s="1"/>
  <c r="R588" i="9" s="1"/>
  <c r="Z589" i="4"/>
  <c r="AA589" i="4" s="1"/>
  <c r="R589" i="9" s="1"/>
  <c r="Z590" i="4"/>
  <c r="AA590" i="4" s="1"/>
  <c r="R590" i="9" s="1"/>
  <c r="Z591" i="4"/>
  <c r="AA591" i="4" s="1"/>
  <c r="R591" i="9" s="1"/>
  <c r="Z592" i="4"/>
  <c r="AA592" i="4" s="1"/>
  <c r="R592" i="9" s="1"/>
  <c r="Z593" i="4"/>
  <c r="AA593" i="4" s="1"/>
  <c r="R593" i="9" s="1"/>
  <c r="Z594" i="4"/>
  <c r="AA594" i="4" s="1"/>
  <c r="R594" i="9" s="1"/>
  <c r="Z595" i="4"/>
  <c r="AA595" i="4" s="1"/>
  <c r="R595" i="9" s="1"/>
  <c r="Z596" i="4"/>
  <c r="AA596" i="4" s="1"/>
  <c r="R596" i="9" s="1"/>
  <c r="Z597" i="4"/>
  <c r="AA597" i="4" s="1"/>
  <c r="R597" i="9" s="1"/>
  <c r="Z598" i="4"/>
  <c r="AA598" i="4" s="1"/>
  <c r="R598" i="9" s="1"/>
  <c r="Z599" i="4"/>
  <c r="AA599" i="4" s="1"/>
  <c r="R599" i="9" s="1"/>
  <c r="Z600" i="4"/>
  <c r="AA600" i="4" s="1"/>
  <c r="R600" i="9" s="1"/>
  <c r="Z601" i="4"/>
  <c r="AA601" i="4" s="1"/>
  <c r="R601" i="9" s="1"/>
  <c r="Z602" i="4"/>
  <c r="AA602" i="4" s="1"/>
  <c r="R602" i="9" s="1"/>
  <c r="Z603" i="4"/>
  <c r="AA603" i="4" s="1"/>
  <c r="R603" i="9" s="1"/>
  <c r="Z604" i="4"/>
  <c r="AA604" i="4" s="1"/>
  <c r="R604" i="9" s="1"/>
  <c r="Z605" i="4"/>
  <c r="AA605" i="4" s="1"/>
  <c r="R605" i="9" s="1"/>
  <c r="Z606" i="4"/>
  <c r="AA606" i="4" s="1"/>
  <c r="R606" i="9" s="1"/>
  <c r="Z607" i="4"/>
  <c r="AA607" i="4" s="1"/>
  <c r="R607" i="9" s="1"/>
  <c r="Z608" i="4"/>
  <c r="AA608" i="4" s="1"/>
  <c r="R608" i="9" s="1"/>
  <c r="Z609" i="4"/>
  <c r="AA609" i="4" s="1"/>
  <c r="R609" i="9" s="1"/>
  <c r="Z610" i="4"/>
  <c r="AA610" i="4" s="1"/>
  <c r="R610" i="9" s="1"/>
  <c r="Z611" i="4"/>
  <c r="AA611" i="4" s="1"/>
  <c r="R611" i="9" s="1"/>
  <c r="Z612" i="4"/>
  <c r="AA612" i="4" s="1"/>
  <c r="R612" i="9" s="1"/>
  <c r="Z613" i="4"/>
  <c r="AA613" i="4" s="1"/>
  <c r="R613" i="9" s="1"/>
  <c r="Z614" i="4"/>
  <c r="AA614" i="4" s="1"/>
  <c r="R614" i="9" s="1"/>
  <c r="Z615" i="4"/>
  <c r="AA615" i="4" s="1"/>
  <c r="R615" i="9" s="1"/>
  <c r="Z616" i="4"/>
  <c r="AA616" i="4" s="1"/>
  <c r="R616" i="9" s="1"/>
  <c r="Z617" i="4"/>
  <c r="AA617" i="4" s="1"/>
  <c r="R617" i="9" s="1"/>
  <c r="Z618" i="4"/>
  <c r="AA618" i="4" s="1"/>
  <c r="R618" i="9" s="1"/>
  <c r="Z619" i="4"/>
  <c r="AA619" i="4" s="1"/>
  <c r="R619" i="9" s="1"/>
  <c r="Z620" i="4"/>
  <c r="AA620" i="4" s="1"/>
  <c r="R620" i="9" s="1"/>
  <c r="Z621" i="4"/>
  <c r="AA621" i="4" s="1"/>
  <c r="R621" i="9" s="1"/>
  <c r="Z622" i="4"/>
  <c r="AA622" i="4" s="1"/>
  <c r="R622" i="9" s="1"/>
  <c r="Z623" i="4"/>
  <c r="AA623" i="4" s="1"/>
  <c r="R623" i="9" s="1"/>
  <c r="Z624" i="4"/>
  <c r="AA624" i="4" s="1"/>
  <c r="R624" i="9" s="1"/>
  <c r="Z625" i="4"/>
  <c r="AA625" i="4" s="1"/>
  <c r="R625" i="9" s="1"/>
  <c r="Z626" i="4"/>
  <c r="AA626" i="4" s="1"/>
  <c r="R626" i="9" s="1"/>
  <c r="Z627" i="4"/>
  <c r="AA627" i="4" s="1"/>
  <c r="R627" i="9" s="1"/>
  <c r="Z628" i="4"/>
  <c r="AA628" i="4" s="1"/>
  <c r="R628" i="9" s="1"/>
  <c r="Z629" i="4"/>
  <c r="AA629" i="4" s="1"/>
  <c r="R629" i="9" s="1"/>
  <c r="Z630" i="4"/>
  <c r="AA630" i="4" s="1"/>
  <c r="R630" i="9" s="1"/>
  <c r="Z631" i="4"/>
  <c r="AA631" i="4" s="1"/>
  <c r="R631" i="9" s="1"/>
  <c r="Z632" i="4"/>
  <c r="AA632" i="4" s="1"/>
  <c r="R632" i="9" s="1"/>
  <c r="Z633" i="4"/>
  <c r="AA633" i="4" s="1"/>
  <c r="R633" i="9" s="1"/>
  <c r="Z634" i="4"/>
  <c r="AA634" i="4" s="1"/>
  <c r="R634" i="9" s="1"/>
  <c r="Z635" i="4"/>
  <c r="AA635" i="4" s="1"/>
  <c r="R635" i="9" s="1"/>
  <c r="Z636" i="4"/>
  <c r="AA636" i="4" s="1"/>
  <c r="R636" i="9" s="1"/>
  <c r="Z637" i="4"/>
  <c r="AA637" i="4" s="1"/>
  <c r="R637" i="9" s="1"/>
  <c r="Z638" i="4"/>
  <c r="AA638" i="4" s="1"/>
  <c r="R638" i="9" s="1"/>
  <c r="Z639" i="4"/>
  <c r="AA639" i="4" s="1"/>
  <c r="R639" i="9" s="1"/>
  <c r="Z640" i="4"/>
  <c r="AA640" i="4" s="1"/>
  <c r="R640" i="9" s="1"/>
  <c r="Z641" i="4"/>
  <c r="AA641" i="4" s="1"/>
  <c r="R641" i="9" s="1"/>
  <c r="Z642" i="4"/>
  <c r="AA642" i="4" s="1"/>
  <c r="R642" i="9" s="1"/>
  <c r="Z643" i="4"/>
  <c r="AA643" i="4" s="1"/>
  <c r="R643" i="9" s="1"/>
  <c r="Z644" i="4"/>
  <c r="AA644" i="4" s="1"/>
  <c r="R644" i="9" s="1"/>
  <c r="Z645" i="4"/>
  <c r="AA645" i="4" s="1"/>
  <c r="R645" i="9" s="1"/>
  <c r="Z646" i="4"/>
  <c r="AA646" i="4" s="1"/>
  <c r="R646" i="9" s="1"/>
  <c r="Z647" i="4"/>
  <c r="AA647" i="4" s="1"/>
  <c r="R647" i="9" s="1"/>
  <c r="Z648" i="4"/>
  <c r="AA648" i="4" s="1"/>
  <c r="R648" i="9" s="1"/>
  <c r="Z649" i="4"/>
  <c r="AA649" i="4" s="1"/>
  <c r="R649" i="9" s="1"/>
  <c r="Z650" i="4"/>
  <c r="AA650" i="4" s="1"/>
  <c r="R650" i="9" s="1"/>
  <c r="Z651" i="4"/>
  <c r="AA651" i="4" s="1"/>
  <c r="R651" i="9" s="1"/>
  <c r="Z652" i="4"/>
  <c r="AA652" i="4" s="1"/>
  <c r="R652" i="9" s="1"/>
  <c r="Z653" i="4"/>
  <c r="AA653" i="4" s="1"/>
  <c r="R653" i="9" s="1"/>
  <c r="Z654" i="4"/>
  <c r="AA654" i="4" s="1"/>
  <c r="R654" i="9" s="1"/>
  <c r="Z655" i="4"/>
  <c r="AA655" i="4" s="1"/>
  <c r="R655" i="9" s="1"/>
  <c r="Z656" i="4"/>
  <c r="AA656" i="4" s="1"/>
  <c r="R656" i="9" s="1"/>
  <c r="Z657" i="4"/>
  <c r="AA657" i="4" s="1"/>
  <c r="R657" i="9" s="1"/>
  <c r="Z658" i="4"/>
  <c r="AA658" i="4" s="1"/>
  <c r="R658" i="9" s="1"/>
  <c r="Z659" i="4"/>
  <c r="AA659" i="4" s="1"/>
  <c r="R659" i="9" s="1"/>
  <c r="Z660" i="4"/>
  <c r="AA660" i="4" s="1"/>
  <c r="R660" i="9" s="1"/>
  <c r="Z661" i="4"/>
  <c r="AA661" i="4" s="1"/>
  <c r="R661" i="9" s="1"/>
  <c r="Z662" i="4"/>
  <c r="AA662" i="4" s="1"/>
  <c r="R662" i="9" s="1"/>
  <c r="Z663" i="4"/>
  <c r="AA663" i="4" s="1"/>
  <c r="R663" i="9" s="1"/>
  <c r="Z664" i="4"/>
  <c r="AA664" i="4" s="1"/>
  <c r="R664" i="9" s="1"/>
  <c r="Z665" i="4"/>
  <c r="AA665" i="4" s="1"/>
  <c r="R665" i="9" s="1"/>
  <c r="Z666" i="4"/>
  <c r="AA666" i="4" s="1"/>
  <c r="R666" i="9" s="1"/>
  <c r="Z667" i="4"/>
  <c r="AA667" i="4" s="1"/>
  <c r="R667" i="9" s="1"/>
  <c r="Z668" i="4"/>
  <c r="AA668" i="4" s="1"/>
  <c r="R668" i="9" s="1"/>
  <c r="Z669" i="4"/>
  <c r="AA669" i="4" s="1"/>
  <c r="R669" i="9" s="1"/>
  <c r="Z670" i="4"/>
  <c r="AA670" i="4" s="1"/>
  <c r="R670" i="9" s="1"/>
  <c r="Z671" i="4"/>
  <c r="AA671" i="4" s="1"/>
  <c r="R671" i="9" s="1"/>
  <c r="Z672" i="4"/>
  <c r="AA672" i="4" s="1"/>
  <c r="R672" i="9" s="1"/>
  <c r="Z673" i="4"/>
  <c r="AA673" i="4" s="1"/>
  <c r="R673" i="9" s="1"/>
  <c r="Z674" i="4"/>
  <c r="AA674" i="4" s="1"/>
  <c r="R674" i="9" s="1"/>
  <c r="Z675" i="4"/>
  <c r="AA675" i="4" s="1"/>
  <c r="R675" i="9" s="1"/>
  <c r="Z676" i="4"/>
  <c r="AA676" i="4" s="1"/>
  <c r="R676" i="9" s="1"/>
  <c r="Z677" i="4"/>
  <c r="AA677" i="4" s="1"/>
  <c r="R677" i="9" s="1"/>
  <c r="Z678" i="4"/>
  <c r="AA678" i="4" s="1"/>
  <c r="R678" i="9" s="1"/>
  <c r="Z679" i="4"/>
  <c r="AA679" i="4" s="1"/>
  <c r="R679" i="9" s="1"/>
  <c r="Z680" i="4"/>
  <c r="AA680" i="4" s="1"/>
  <c r="R680" i="9" s="1"/>
  <c r="Z681" i="4"/>
  <c r="AA681" i="4" s="1"/>
  <c r="R681" i="9" s="1"/>
  <c r="Z682" i="4"/>
  <c r="AA682" i="4" s="1"/>
  <c r="R682" i="9" s="1"/>
  <c r="Z683" i="4"/>
  <c r="AA683" i="4" s="1"/>
  <c r="R683" i="9" s="1"/>
  <c r="Z684" i="4"/>
  <c r="AA684" i="4" s="1"/>
  <c r="R684" i="9" s="1"/>
  <c r="Z685" i="4"/>
  <c r="AA685" i="4" s="1"/>
  <c r="R685" i="9" s="1"/>
  <c r="Z686" i="4"/>
  <c r="AA686" i="4" s="1"/>
  <c r="R686" i="9" s="1"/>
  <c r="Z687" i="4"/>
  <c r="AA687" i="4" s="1"/>
  <c r="R687" i="9" s="1"/>
  <c r="Z688" i="4"/>
  <c r="AA688" i="4" s="1"/>
  <c r="R688" i="9" s="1"/>
  <c r="Z689" i="4"/>
  <c r="AA689" i="4" s="1"/>
  <c r="R689" i="9" s="1"/>
  <c r="Z690" i="4"/>
  <c r="AA690" i="4" s="1"/>
  <c r="R690" i="9" s="1"/>
  <c r="Z691" i="4"/>
  <c r="AA691" i="4" s="1"/>
  <c r="R691" i="9" s="1"/>
  <c r="Z692" i="4"/>
  <c r="AA692" i="4" s="1"/>
  <c r="R692" i="9" s="1"/>
  <c r="Z693" i="4"/>
  <c r="AA693" i="4" s="1"/>
  <c r="R693" i="9" s="1"/>
  <c r="Z694" i="4"/>
  <c r="AA694" i="4" s="1"/>
  <c r="R694" i="9" s="1"/>
  <c r="Z695" i="4"/>
  <c r="AA695" i="4" s="1"/>
  <c r="R695" i="9" s="1"/>
  <c r="Z696" i="4"/>
  <c r="AA696" i="4" s="1"/>
  <c r="R696" i="9" s="1"/>
  <c r="Z697" i="4"/>
  <c r="AA697" i="4" s="1"/>
  <c r="R697" i="9" s="1"/>
  <c r="Z698" i="4"/>
  <c r="AA698" i="4" s="1"/>
  <c r="R698" i="9" s="1"/>
  <c r="Z699" i="4"/>
  <c r="AA699" i="4" s="1"/>
  <c r="R699" i="9" s="1"/>
  <c r="Z700" i="4"/>
  <c r="AA700" i="4" s="1"/>
  <c r="R700" i="9" s="1"/>
  <c r="Z701" i="4"/>
  <c r="AA701" i="4" s="1"/>
  <c r="R701" i="9" s="1"/>
  <c r="Z702" i="4"/>
  <c r="AA702" i="4" s="1"/>
  <c r="R702" i="9" s="1"/>
  <c r="Z703" i="4"/>
  <c r="AA703" i="4" s="1"/>
  <c r="R703" i="9" s="1"/>
  <c r="Z704" i="4"/>
  <c r="AA704" i="4" s="1"/>
  <c r="R704" i="9" s="1"/>
  <c r="Z705" i="4"/>
  <c r="AA705" i="4" s="1"/>
  <c r="R705" i="9" s="1"/>
  <c r="Z706" i="4"/>
  <c r="AA706" i="4" s="1"/>
  <c r="R706" i="9" s="1"/>
  <c r="Z707" i="4"/>
  <c r="AA707" i="4" s="1"/>
  <c r="R707" i="9" s="1"/>
  <c r="Z708" i="4"/>
  <c r="AA708" i="4" s="1"/>
  <c r="R708" i="9" s="1"/>
  <c r="Z709" i="4"/>
  <c r="AA709" i="4" s="1"/>
  <c r="R709" i="9" s="1"/>
  <c r="Z710" i="4"/>
  <c r="AA710" i="4" s="1"/>
  <c r="R710" i="9" s="1"/>
  <c r="Z711" i="4"/>
  <c r="AA711" i="4" s="1"/>
  <c r="R711" i="9" s="1"/>
  <c r="Z712" i="4"/>
  <c r="AA712" i="4" s="1"/>
  <c r="R712" i="9" s="1"/>
  <c r="Z713" i="4"/>
  <c r="AA713" i="4" s="1"/>
  <c r="R713" i="9" s="1"/>
  <c r="Z714" i="4"/>
  <c r="AA714" i="4" s="1"/>
  <c r="R714" i="9" s="1"/>
  <c r="Z715" i="4"/>
  <c r="AA715" i="4" s="1"/>
  <c r="R715" i="9" s="1"/>
  <c r="Z716" i="4"/>
  <c r="AA716" i="4" s="1"/>
  <c r="R716" i="9" s="1"/>
  <c r="Z717" i="4"/>
  <c r="AA717" i="4" s="1"/>
  <c r="R717" i="9" s="1"/>
  <c r="Z718" i="4"/>
  <c r="AA718" i="4" s="1"/>
  <c r="R718" i="9" s="1"/>
  <c r="Z719" i="4"/>
  <c r="AA719" i="4" s="1"/>
  <c r="R719" i="9" s="1"/>
  <c r="Z720" i="4"/>
  <c r="AA720" i="4" s="1"/>
  <c r="R720" i="9" s="1"/>
  <c r="Z721" i="4"/>
  <c r="AA721" i="4" s="1"/>
  <c r="R721" i="9" s="1"/>
  <c r="Z722" i="4"/>
  <c r="AA722" i="4" s="1"/>
  <c r="R722" i="9" s="1"/>
  <c r="Z723" i="4"/>
  <c r="AA723" i="4" s="1"/>
  <c r="R723" i="9" s="1"/>
  <c r="Z724" i="4"/>
  <c r="AA724" i="4" s="1"/>
  <c r="R724" i="9" s="1"/>
  <c r="Z725" i="4"/>
  <c r="AA725" i="4" s="1"/>
  <c r="R725" i="9" s="1"/>
  <c r="Z726" i="4"/>
  <c r="AA726" i="4" s="1"/>
  <c r="R726" i="9" s="1"/>
  <c r="Z727" i="4"/>
  <c r="AA727" i="4" s="1"/>
  <c r="R727" i="9" s="1"/>
  <c r="Z728" i="4"/>
  <c r="AA728" i="4" s="1"/>
  <c r="R728" i="9" s="1"/>
  <c r="Z729" i="4"/>
  <c r="AA729" i="4" s="1"/>
  <c r="R729" i="9" s="1"/>
  <c r="Z730" i="4"/>
  <c r="AA730" i="4" s="1"/>
  <c r="R730" i="9" s="1"/>
  <c r="Z731" i="4"/>
  <c r="AA731" i="4" s="1"/>
  <c r="R731" i="9" s="1"/>
  <c r="Z732" i="4"/>
  <c r="AA732" i="4" s="1"/>
  <c r="R732" i="9" s="1"/>
  <c r="Z733" i="4"/>
  <c r="AA733" i="4" s="1"/>
  <c r="R733" i="9" s="1"/>
  <c r="Z734" i="4"/>
  <c r="AA734" i="4" s="1"/>
  <c r="R734" i="9" s="1"/>
  <c r="Z735" i="4"/>
  <c r="AA735" i="4" s="1"/>
  <c r="R735" i="9" s="1"/>
  <c r="Z736" i="4"/>
  <c r="AA736" i="4" s="1"/>
  <c r="R736" i="9" s="1"/>
  <c r="Z737" i="4"/>
  <c r="AA737" i="4" s="1"/>
  <c r="R737" i="9" s="1"/>
  <c r="Z738" i="4"/>
  <c r="AA738" i="4" s="1"/>
  <c r="R738" i="9" s="1"/>
  <c r="Z739" i="4"/>
  <c r="AA739" i="4" s="1"/>
  <c r="R739" i="9" s="1"/>
  <c r="Z740" i="4"/>
  <c r="AA740" i="4" s="1"/>
  <c r="R740" i="9" s="1"/>
  <c r="Z741" i="4"/>
  <c r="AA741" i="4" s="1"/>
  <c r="R741" i="9" s="1"/>
  <c r="Z742" i="4"/>
  <c r="AA742" i="4" s="1"/>
  <c r="R742" i="9" s="1"/>
  <c r="Z743" i="4"/>
  <c r="AA743" i="4" s="1"/>
  <c r="R743" i="9" s="1"/>
  <c r="Z744" i="4"/>
  <c r="AA744" i="4" s="1"/>
  <c r="R744" i="9" s="1"/>
  <c r="Z745" i="4"/>
  <c r="AA745" i="4" s="1"/>
  <c r="R745" i="9" s="1"/>
  <c r="Z746" i="4"/>
  <c r="AA746" i="4" s="1"/>
  <c r="R746" i="9" s="1"/>
  <c r="Z747" i="4"/>
  <c r="AA747" i="4" s="1"/>
  <c r="R747" i="9" s="1"/>
  <c r="Z748" i="4"/>
  <c r="AA748" i="4" s="1"/>
  <c r="R748" i="9" s="1"/>
  <c r="Z749" i="4"/>
  <c r="AA749" i="4" s="1"/>
  <c r="R749" i="9" s="1"/>
  <c r="Z750" i="4"/>
  <c r="AA750" i="4" s="1"/>
  <c r="R750" i="9" s="1"/>
  <c r="Z751" i="4"/>
  <c r="AA751" i="4" s="1"/>
  <c r="R751" i="9" s="1"/>
  <c r="Z752" i="4"/>
  <c r="AA752" i="4" s="1"/>
  <c r="R752" i="9" s="1"/>
  <c r="Z753" i="4"/>
  <c r="AA753" i="4" s="1"/>
  <c r="R753" i="9" s="1"/>
  <c r="Z754" i="4"/>
  <c r="AA754" i="4" s="1"/>
  <c r="R754" i="9" s="1"/>
  <c r="Z755" i="4"/>
  <c r="AA755" i="4" s="1"/>
  <c r="R755" i="9" s="1"/>
  <c r="Z756" i="4"/>
  <c r="AA756" i="4" s="1"/>
  <c r="R756" i="9" s="1"/>
  <c r="Z757" i="4"/>
  <c r="AA757" i="4" s="1"/>
  <c r="R757" i="9" s="1"/>
  <c r="Z758" i="4"/>
  <c r="AA758" i="4" s="1"/>
  <c r="R758" i="9" s="1"/>
  <c r="Z759" i="4"/>
  <c r="AA759" i="4" s="1"/>
  <c r="R759" i="9" s="1"/>
  <c r="Z760" i="4"/>
  <c r="AA760" i="4" s="1"/>
  <c r="R760" i="9" s="1"/>
  <c r="Z761" i="4"/>
  <c r="AA761" i="4" s="1"/>
  <c r="R761" i="9" s="1"/>
  <c r="Z762" i="4"/>
  <c r="AA762" i="4" s="1"/>
  <c r="R762" i="9" s="1"/>
  <c r="Z763" i="4"/>
  <c r="AA763" i="4" s="1"/>
  <c r="R763" i="9" s="1"/>
  <c r="Z764" i="4"/>
  <c r="AA764" i="4" s="1"/>
  <c r="R764" i="9" s="1"/>
  <c r="Z765" i="4"/>
  <c r="AA765" i="4" s="1"/>
  <c r="R765" i="9" s="1"/>
  <c r="Z766" i="4"/>
  <c r="AA766" i="4" s="1"/>
  <c r="R766" i="9" s="1"/>
  <c r="Z767" i="4"/>
  <c r="AA767" i="4" s="1"/>
  <c r="R767" i="9" s="1"/>
  <c r="Z768" i="4"/>
  <c r="AA768" i="4" s="1"/>
  <c r="R768" i="9" s="1"/>
  <c r="Z769" i="4"/>
  <c r="AA769" i="4" s="1"/>
  <c r="R769" i="9" s="1"/>
  <c r="Z770" i="4"/>
  <c r="AA770" i="4" s="1"/>
  <c r="R770" i="9" s="1"/>
  <c r="Z771" i="4"/>
  <c r="AA771" i="4" s="1"/>
  <c r="R771" i="9" s="1"/>
  <c r="Z772" i="4"/>
  <c r="AA772" i="4" s="1"/>
  <c r="R772" i="9" s="1"/>
  <c r="Z773" i="4"/>
  <c r="AA773" i="4" s="1"/>
  <c r="R773" i="9" s="1"/>
  <c r="Z774" i="4"/>
  <c r="AA774" i="4" s="1"/>
  <c r="R774" i="9" s="1"/>
  <c r="Z775" i="4"/>
  <c r="AA775" i="4" s="1"/>
  <c r="R775" i="9" s="1"/>
  <c r="Z776" i="4"/>
  <c r="AA776" i="4" s="1"/>
  <c r="R776" i="9" s="1"/>
  <c r="Z777" i="4"/>
  <c r="AA777" i="4" s="1"/>
  <c r="R777" i="9" s="1"/>
  <c r="Z778" i="4"/>
  <c r="AA778" i="4" s="1"/>
  <c r="R778" i="9" s="1"/>
  <c r="Z779" i="4"/>
  <c r="AA779" i="4" s="1"/>
  <c r="R779" i="9" s="1"/>
  <c r="Z780" i="4"/>
  <c r="AA780" i="4" s="1"/>
  <c r="R780" i="9" s="1"/>
  <c r="Z781" i="4"/>
  <c r="AA781" i="4" s="1"/>
  <c r="R781" i="9" s="1"/>
  <c r="Z782" i="4"/>
  <c r="AA782" i="4" s="1"/>
  <c r="R782" i="9" s="1"/>
  <c r="Z783" i="4"/>
  <c r="AA783" i="4" s="1"/>
  <c r="R783" i="9" s="1"/>
  <c r="Z784" i="4"/>
  <c r="AA784" i="4" s="1"/>
  <c r="R784" i="9" s="1"/>
  <c r="Z785" i="4"/>
  <c r="AA785" i="4" s="1"/>
  <c r="R785" i="9" s="1"/>
  <c r="Z786" i="4"/>
  <c r="AA786" i="4" s="1"/>
  <c r="R786" i="9" s="1"/>
  <c r="Z787" i="4"/>
  <c r="AA787" i="4" s="1"/>
  <c r="R787" i="9" s="1"/>
  <c r="Z788" i="4"/>
  <c r="AA788" i="4" s="1"/>
  <c r="R788" i="9" s="1"/>
  <c r="Z789" i="4"/>
  <c r="AA789" i="4" s="1"/>
  <c r="R789" i="9" s="1"/>
  <c r="Z790" i="4"/>
  <c r="AA790" i="4" s="1"/>
  <c r="R790" i="9" s="1"/>
  <c r="Z791" i="4"/>
  <c r="AA791" i="4" s="1"/>
  <c r="R791" i="9" s="1"/>
  <c r="Z792" i="4"/>
  <c r="AA792" i="4" s="1"/>
  <c r="R792" i="9" s="1"/>
  <c r="Z793" i="4"/>
  <c r="AA793" i="4" s="1"/>
  <c r="R793" i="9" s="1"/>
  <c r="Z794" i="4"/>
  <c r="AA794" i="4" s="1"/>
  <c r="R794" i="9" s="1"/>
  <c r="Z795" i="4"/>
  <c r="AA795" i="4" s="1"/>
  <c r="R795" i="9" s="1"/>
  <c r="Z796" i="4"/>
  <c r="AA796" i="4" s="1"/>
  <c r="R796" i="9" s="1"/>
  <c r="Z797" i="4"/>
  <c r="AA797" i="4" s="1"/>
  <c r="R797" i="9" s="1"/>
  <c r="Z798" i="4"/>
  <c r="AA798" i="4" s="1"/>
  <c r="R798" i="9" s="1"/>
  <c r="Z799" i="4"/>
  <c r="AA799" i="4" s="1"/>
  <c r="R799" i="9" s="1"/>
  <c r="Z800" i="4"/>
  <c r="AA800" i="4" s="1"/>
  <c r="R800" i="9" s="1"/>
  <c r="Z801" i="4"/>
  <c r="AA801" i="4" s="1"/>
  <c r="R801" i="9" s="1"/>
  <c r="Z802" i="4"/>
  <c r="AA802" i="4" s="1"/>
  <c r="R802" i="9" s="1"/>
  <c r="Z803" i="4"/>
  <c r="AA803" i="4" s="1"/>
  <c r="R803" i="9" s="1"/>
  <c r="Z804" i="4"/>
  <c r="AA804" i="4" s="1"/>
  <c r="R804" i="9" s="1"/>
  <c r="Z805" i="4"/>
  <c r="AA805" i="4" s="1"/>
  <c r="R805" i="9" s="1"/>
  <c r="Z806" i="4"/>
  <c r="AA806" i="4" s="1"/>
  <c r="R806" i="9" s="1"/>
  <c r="Z807" i="4"/>
  <c r="AA807" i="4" s="1"/>
  <c r="R807" i="9" s="1"/>
  <c r="Z808" i="4"/>
  <c r="AA808" i="4" s="1"/>
  <c r="R808" i="9" s="1"/>
  <c r="Z809" i="4"/>
  <c r="AA809" i="4" s="1"/>
  <c r="R809" i="9" s="1"/>
  <c r="Z810" i="4"/>
  <c r="AA810" i="4" s="1"/>
  <c r="R810" i="9" s="1"/>
  <c r="Z811" i="4"/>
  <c r="AA811" i="4" s="1"/>
  <c r="R811" i="9" s="1"/>
  <c r="Z812" i="4"/>
  <c r="AA812" i="4" s="1"/>
  <c r="R812" i="9" s="1"/>
  <c r="Z813" i="4"/>
  <c r="AA813" i="4" s="1"/>
  <c r="R813" i="9" s="1"/>
  <c r="Z814" i="4"/>
  <c r="AA814" i="4" s="1"/>
  <c r="R814" i="9" s="1"/>
  <c r="Z815" i="4"/>
  <c r="AA815" i="4" s="1"/>
  <c r="R815" i="9" s="1"/>
  <c r="Z816" i="4"/>
  <c r="AA816" i="4" s="1"/>
  <c r="R816" i="9" s="1"/>
  <c r="Z817" i="4"/>
  <c r="AA817" i="4" s="1"/>
  <c r="R817" i="9" s="1"/>
  <c r="Z818" i="4"/>
  <c r="AA818" i="4" s="1"/>
  <c r="R818" i="9" s="1"/>
  <c r="Z819" i="4"/>
  <c r="AA819" i="4" s="1"/>
  <c r="R819" i="9" s="1"/>
  <c r="Z820" i="4"/>
  <c r="AA820" i="4" s="1"/>
  <c r="R820" i="9" s="1"/>
  <c r="Z821" i="4"/>
  <c r="AA821" i="4" s="1"/>
  <c r="R821" i="9" s="1"/>
  <c r="Z822" i="4"/>
  <c r="AA822" i="4" s="1"/>
  <c r="R822" i="9" s="1"/>
  <c r="Z823" i="4"/>
  <c r="AA823" i="4" s="1"/>
  <c r="R823" i="9" s="1"/>
  <c r="Z824" i="4"/>
  <c r="AA824" i="4" s="1"/>
  <c r="R824" i="9" s="1"/>
  <c r="Z825" i="4"/>
  <c r="AA825" i="4" s="1"/>
  <c r="R825" i="9" s="1"/>
  <c r="Z826" i="4"/>
  <c r="AA826" i="4" s="1"/>
  <c r="R826" i="9" s="1"/>
  <c r="Z827" i="4"/>
  <c r="AA827" i="4" s="1"/>
  <c r="R827" i="9" s="1"/>
  <c r="Z828" i="4"/>
  <c r="AA828" i="4" s="1"/>
  <c r="R828" i="9" s="1"/>
  <c r="Z829" i="4"/>
  <c r="AA829" i="4" s="1"/>
  <c r="R829" i="9" s="1"/>
  <c r="Z830" i="4"/>
  <c r="AA830" i="4" s="1"/>
  <c r="R830" i="9" s="1"/>
  <c r="Z831" i="4"/>
  <c r="AA831" i="4" s="1"/>
  <c r="R831" i="9" s="1"/>
  <c r="Z832" i="4"/>
  <c r="AA832" i="4" s="1"/>
  <c r="R832" i="9" s="1"/>
  <c r="Z833" i="4"/>
  <c r="AA833" i="4" s="1"/>
  <c r="R833" i="9" s="1"/>
  <c r="Z834" i="4"/>
  <c r="AA834" i="4" s="1"/>
  <c r="R834" i="9" s="1"/>
  <c r="Z835" i="4"/>
  <c r="AA835" i="4" s="1"/>
  <c r="R835" i="9" s="1"/>
  <c r="Z836" i="4"/>
  <c r="AA836" i="4" s="1"/>
  <c r="R836" i="9" s="1"/>
  <c r="Z837" i="4"/>
  <c r="AA837" i="4" s="1"/>
  <c r="R837" i="9" s="1"/>
  <c r="Z838" i="4"/>
  <c r="AA838" i="4" s="1"/>
  <c r="R838" i="9" s="1"/>
  <c r="Z839" i="4"/>
  <c r="AA839" i="4" s="1"/>
  <c r="R839" i="9" s="1"/>
  <c r="Z840" i="4"/>
  <c r="AA840" i="4" s="1"/>
  <c r="R840" i="9" s="1"/>
  <c r="Z841" i="4"/>
  <c r="AA841" i="4" s="1"/>
  <c r="R841" i="9" s="1"/>
  <c r="Z842" i="4"/>
  <c r="AA842" i="4" s="1"/>
  <c r="R842" i="9" s="1"/>
  <c r="Z843" i="4"/>
  <c r="AA843" i="4" s="1"/>
  <c r="R843" i="9" s="1"/>
  <c r="Z844" i="4"/>
  <c r="AA844" i="4" s="1"/>
  <c r="R844" i="9" s="1"/>
  <c r="Z845" i="4"/>
  <c r="AA845" i="4" s="1"/>
  <c r="R845" i="9" s="1"/>
  <c r="Z846" i="4"/>
  <c r="AA846" i="4" s="1"/>
  <c r="R846" i="9" s="1"/>
  <c r="Z847" i="4"/>
  <c r="AA847" i="4" s="1"/>
  <c r="R847" i="9" s="1"/>
  <c r="Z848" i="4"/>
  <c r="AA848" i="4" s="1"/>
  <c r="R848" i="9" s="1"/>
  <c r="Z849" i="4"/>
  <c r="AA849" i="4" s="1"/>
  <c r="R849" i="9" s="1"/>
  <c r="Z850" i="4"/>
  <c r="AA850" i="4" s="1"/>
  <c r="R850" i="9" s="1"/>
  <c r="Z851" i="4"/>
  <c r="AA851" i="4" s="1"/>
  <c r="R851" i="9" s="1"/>
  <c r="Z852" i="4"/>
  <c r="AA852" i="4" s="1"/>
  <c r="R852" i="9" s="1"/>
  <c r="Z853" i="4"/>
  <c r="AA853" i="4" s="1"/>
  <c r="R853" i="9" s="1"/>
  <c r="Z854" i="4"/>
  <c r="AA854" i="4" s="1"/>
  <c r="R854" i="9" s="1"/>
  <c r="Z855" i="4"/>
  <c r="AA855" i="4" s="1"/>
  <c r="R855" i="9" s="1"/>
  <c r="Z856" i="4"/>
  <c r="AA856" i="4" s="1"/>
  <c r="R856" i="9" s="1"/>
  <c r="Z857" i="4"/>
  <c r="AA857" i="4" s="1"/>
  <c r="R857" i="9" s="1"/>
  <c r="Z858" i="4"/>
  <c r="AA858" i="4" s="1"/>
  <c r="R858" i="9" s="1"/>
  <c r="Z859" i="4"/>
  <c r="AA859" i="4" s="1"/>
  <c r="R859" i="9" s="1"/>
  <c r="Z860" i="4"/>
  <c r="AA860" i="4" s="1"/>
  <c r="R860" i="9" s="1"/>
  <c r="Z861" i="4"/>
  <c r="AA861" i="4" s="1"/>
  <c r="R861" i="9" s="1"/>
  <c r="Z862" i="4"/>
  <c r="AA862" i="4" s="1"/>
  <c r="R862" i="9" s="1"/>
  <c r="Z863" i="4"/>
  <c r="AA863" i="4" s="1"/>
  <c r="R863" i="9" s="1"/>
  <c r="Z864" i="4"/>
  <c r="AA864" i="4" s="1"/>
  <c r="R864" i="9" s="1"/>
  <c r="Z865" i="4"/>
  <c r="AA865" i="4" s="1"/>
  <c r="R865" i="9" s="1"/>
  <c r="Z866" i="4"/>
  <c r="AA866" i="4" s="1"/>
  <c r="R866" i="9" s="1"/>
  <c r="Z867" i="4"/>
  <c r="AA867" i="4" s="1"/>
  <c r="R867" i="9" s="1"/>
  <c r="Z868" i="4"/>
  <c r="AA868" i="4" s="1"/>
  <c r="R868" i="9" s="1"/>
  <c r="Z869" i="4"/>
  <c r="AA869" i="4" s="1"/>
  <c r="R869" i="9" s="1"/>
  <c r="Z870" i="4"/>
  <c r="AA870" i="4" s="1"/>
  <c r="R870" i="9" s="1"/>
  <c r="Z871" i="4"/>
  <c r="AA871" i="4" s="1"/>
  <c r="R871" i="9" s="1"/>
  <c r="Z872" i="4"/>
  <c r="AA872" i="4" s="1"/>
  <c r="R872" i="9" s="1"/>
  <c r="Z873" i="4"/>
  <c r="AA873" i="4" s="1"/>
  <c r="R873" i="9" s="1"/>
  <c r="Z874" i="4"/>
  <c r="AA874" i="4" s="1"/>
  <c r="R874" i="9" s="1"/>
  <c r="Z875" i="4"/>
  <c r="AA875" i="4" s="1"/>
  <c r="R875" i="9" s="1"/>
  <c r="Z876" i="4"/>
  <c r="AA876" i="4" s="1"/>
  <c r="R876" i="9" s="1"/>
  <c r="Z877" i="4"/>
  <c r="AA877" i="4" s="1"/>
  <c r="R877" i="9" s="1"/>
  <c r="Z878" i="4"/>
  <c r="AA878" i="4" s="1"/>
  <c r="R878" i="9" s="1"/>
  <c r="Z879" i="4"/>
  <c r="AA879" i="4" s="1"/>
  <c r="R879" i="9" s="1"/>
  <c r="Z880" i="4"/>
  <c r="AA880" i="4" s="1"/>
  <c r="R880" i="9" s="1"/>
  <c r="Z881" i="4"/>
  <c r="AA881" i="4" s="1"/>
  <c r="R881" i="9" s="1"/>
  <c r="Z882" i="4"/>
  <c r="AA882" i="4" s="1"/>
  <c r="R882" i="9" s="1"/>
  <c r="Z883" i="4"/>
  <c r="AA883" i="4" s="1"/>
  <c r="R883" i="9" s="1"/>
  <c r="Z884" i="4"/>
  <c r="AA884" i="4" s="1"/>
  <c r="R884" i="9" s="1"/>
  <c r="Z885" i="4"/>
  <c r="AA885" i="4" s="1"/>
  <c r="R885" i="9" s="1"/>
  <c r="Z886" i="4"/>
  <c r="AA886" i="4" s="1"/>
  <c r="R886" i="9" s="1"/>
  <c r="Z887" i="4"/>
  <c r="AA887" i="4" s="1"/>
  <c r="R887" i="9" s="1"/>
  <c r="Z888" i="4"/>
  <c r="AA888" i="4" s="1"/>
  <c r="R888" i="9" s="1"/>
  <c r="Z889" i="4"/>
  <c r="AA889" i="4" s="1"/>
  <c r="R889" i="9" s="1"/>
  <c r="Z890" i="4"/>
  <c r="AA890" i="4" s="1"/>
  <c r="R890" i="9" s="1"/>
  <c r="Z891" i="4"/>
  <c r="AA891" i="4" s="1"/>
  <c r="R891" i="9" s="1"/>
  <c r="Z892" i="4"/>
  <c r="AA892" i="4" s="1"/>
  <c r="R892" i="9" s="1"/>
  <c r="Z893" i="4"/>
  <c r="AA893" i="4" s="1"/>
  <c r="R893" i="9" s="1"/>
  <c r="Z894" i="4"/>
  <c r="AA894" i="4" s="1"/>
  <c r="R894" i="9" s="1"/>
  <c r="Z895" i="4"/>
  <c r="AA895" i="4" s="1"/>
  <c r="R895" i="9" s="1"/>
  <c r="Z896" i="4"/>
  <c r="AA896" i="4" s="1"/>
  <c r="R896" i="9" s="1"/>
  <c r="Z897" i="4"/>
  <c r="AA897" i="4" s="1"/>
  <c r="R897" i="9" s="1"/>
  <c r="Z898" i="4"/>
  <c r="AA898" i="4" s="1"/>
  <c r="R898" i="9" s="1"/>
  <c r="Z899" i="4"/>
  <c r="AA899" i="4" s="1"/>
  <c r="R899" i="9" s="1"/>
  <c r="Z900" i="4"/>
  <c r="AA900" i="4" s="1"/>
  <c r="R900" i="9" s="1"/>
  <c r="Z901" i="4"/>
  <c r="AA901" i="4" s="1"/>
  <c r="R901" i="9" s="1"/>
  <c r="Z902" i="4"/>
  <c r="AA902" i="4" s="1"/>
  <c r="R902" i="9" s="1"/>
  <c r="Z903" i="4"/>
  <c r="AA903" i="4" s="1"/>
  <c r="R903" i="9" s="1"/>
  <c r="Z904" i="4"/>
  <c r="AA904" i="4" s="1"/>
  <c r="R904" i="9" s="1"/>
  <c r="Z905" i="4"/>
  <c r="AA905" i="4" s="1"/>
  <c r="R905" i="9" s="1"/>
  <c r="Z906" i="4"/>
  <c r="AA906" i="4" s="1"/>
  <c r="R906" i="9" s="1"/>
  <c r="Z907" i="4"/>
  <c r="AA907" i="4" s="1"/>
  <c r="R907" i="9" s="1"/>
  <c r="Z908" i="4"/>
  <c r="AA908" i="4" s="1"/>
  <c r="R908" i="9" s="1"/>
  <c r="Z909" i="4"/>
  <c r="AA909" i="4" s="1"/>
  <c r="R909" i="9" s="1"/>
  <c r="Z910" i="4"/>
  <c r="AA910" i="4" s="1"/>
  <c r="R910" i="9" s="1"/>
  <c r="Z911" i="4"/>
  <c r="AA911" i="4" s="1"/>
  <c r="R911" i="9" s="1"/>
  <c r="Z912" i="4"/>
  <c r="AA912" i="4" s="1"/>
  <c r="R912" i="9" s="1"/>
  <c r="Z913" i="4"/>
  <c r="AA913" i="4" s="1"/>
  <c r="R913" i="9" s="1"/>
  <c r="Z914" i="4"/>
  <c r="AA914" i="4" s="1"/>
  <c r="R914" i="9" s="1"/>
  <c r="Z915" i="4"/>
  <c r="AA915" i="4" s="1"/>
  <c r="R915" i="9" s="1"/>
  <c r="Z916" i="4"/>
  <c r="AA916" i="4" s="1"/>
  <c r="R916" i="9" s="1"/>
  <c r="Z917" i="4"/>
  <c r="AA917" i="4" s="1"/>
  <c r="R917" i="9" s="1"/>
  <c r="Z918" i="4"/>
  <c r="AA918" i="4" s="1"/>
  <c r="R918" i="9" s="1"/>
  <c r="Z919" i="4"/>
  <c r="AA919" i="4" s="1"/>
  <c r="R919" i="9" s="1"/>
  <c r="Z920" i="4"/>
  <c r="AA920" i="4" s="1"/>
  <c r="R920" i="9" s="1"/>
  <c r="Z921" i="4"/>
  <c r="AA921" i="4" s="1"/>
  <c r="R921" i="9" s="1"/>
  <c r="Z922" i="4"/>
  <c r="AA922" i="4" s="1"/>
  <c r="R922" i="9" s="1"/>
  <c r="Z923" i="4"/>
  <c r="AA923" i="4" s="1"/>
  <c r="R923" i="9" s="1"/>
  <c r="Z924" i="4"/>
  <c r="AA924" i="4" s="1"/>
  <c r="R924" i="9" s="1"/>
  <c r="Z925" i="4"/>
  <c r="AA925" i="4" s="1"/>
  <c r="R925" i="9" s="1"/>
  <c r="Z926" i="4"/>
  <c r="AA926" i="4" s="1"/>
  <c r="R926" i="9" s="1"/>
  <c r="Z927" i="4"/>
  <c r="AA927" i="4" s="1"/>
  <c r="R927" i="9" s="1"/>
  <c r="Z928" i="4"/>
  <c r="AA928" i="4" s="1"/>
  <c r="R928" i="9" s="1"/>
  <c r="Z929" i="4"/>
  <c r="AA929" i="4" s="1"/>
  <c r="R929" i="9" s="1"/>
  <c r="Z930" i="4"/>
  <c r="AA930" i="4" s="1"/>
  <c r="R930" i="9" s="1"/>
  <c r="Z931" i="4"/>
  <c r="AA931" i="4" s="1"/>
  <c r="R931" i="9" s="1"/>
  <c r="Z932" i="4"/>
  <c r="AA932" i="4" s="1"/>
  <c r="R932" i="9" s="1"/>
  <c r="Z933" i="4"/>
  <c r="AA933" i="4" s="1"/>
  <c r="R933" i="9" s="1"/>
  <c r="Z934" i="4"/>
  <c r="AA934" i="4" s="1"/>
  <c r="R934" i="9" s="1"/>
  <c r="Z935" i="4"/>
  <c r="AA935" i="4" s="1"/>
  <c r="R935" i="9" s="1"/>
  <c r="Z936" i="4"/>
  <c r="AA936" i="4" s="1"/>
  <c r="R936" i="9" s="1"/>
  <c r="Z937" i="4"/>
  <c r="AA937" i="4" s="1"/>
  <c r="R937" i="9" s="1"/>
  <c r="Z938" i="4"/>
  <c r="AA938" i="4" s="1"/>
  <c r="R938" i="9" s="1"/>
  <c r="Z939" i="4"/>
  <c r="AA939" i="4" s="1"/>
  <c r="R939" i="9" s="1"/>
  <c r="Z940" i="4"/>
  <c r="AA940" i="4" s="1"/>
  <c r="R940" i="9" s="1"/>
  <c r="Z941" i="4"/>
  <c r="AA941" i="4" s="1"/>
  <c r="R941" i="9" s="1"/>
  <c r="Z942" i="4"/>
  <c r="AA942" i="4" s="1"/>
  <c r="R942" i="9" s="1"/>
  <c r="Z943" i="4"/>
  <c r="AA943" i="4" s="1"/>
  <c r="R943" i="9" s="1"/>
  <c r="Z944" i="4"/>
  <c r="AA944" i="4" s="1"/>
  <c r="R944" i="9" s="1"/>
  <c r="Z945" i="4"/>
  <c r="AA945" i="4" s="1"/>
  <c r="R945" i="9" s="1"/>
  <c r="Z946" i="4"/>
  <c r="AA946" i="4" s="1"/>
  <c r="R946" i="9" s="1"/>
  <c r="Z947" i="4"/>
  <c r="AA947" i="4" s="1"/>
  <c r="R947" i="9" s="1"/>
  <c r="Z948" i="4"/>
  <c r="AA948" i="4" s="1"/>
  <c r="R948" i="9" s="1"/>
  <c r="Z949" i="4"/>
  <c r="AA949" i="4" s="1"/>
  <c r="R949" i="9" s="1"/>
  <c r="Z950" i="4"/>
  <c r="AA950" i="4" s="1"/>
  <c r="R950" i="9" s="1"/>
  <c r="Z951" i="4"/>
  <c r="AA951" i="4" s="1"/>
  <c r="R951" i="9" s="1"/>
  <c r="Z952" i="4"/>
  <c r="AA952" i="4" s="1"/>
  <c r="R952" i="9" s="1"/>
  <c r="Z953" i="4"/>
  <c r="AA953" i="4" s="1"/>
  <c r="R953" i="9" s="1"/>
  <c r="Z954" i="4"/>
  <c r="AA954" i="4" s="1"/>
  <c r="R954" i="9" s="1"/>
  <c r="Z955" i="4"/>
  <c r="AA955" i="4" s="1"/>
  <c r="R955" i="9" s="1"/>
  <c r="Z956" i="4"/>
  <c r="AA956" i="4" s="1"/>
  <c r="R956" i="9" s="1"/>
  <c r="Z957" i="4"/>
  <c r="AA957" i="4" s="1"/>
  <c r="R957" i="9" s="1"/>
  <c r="Z958" i="4"/>
  <c r="AA958" i="4" s="1"/>
  <c r="R958" i="9" s="1"/>
  <c r="Z959" i="4"/>
  <c r="AA959" i="4" s="1"/>
  <c r="R959" i="9" s="1"/>
  <c r="Z960" i="4"/>
  <c r="AA960" i="4" s="1"/>
  <c r="R960" i="9" s="1"/>
  <c r="Z961" i="4"/>
  <c r="AA961" i="4" s="1"/>
  <c r="R961" i="9" s="1"/>
  <c r="Z962" i="4"/>
  <c r="AA962" i="4" s="1"/>
  <c r="R962" i="9" s="1"/>
  <c r="Z963" i="4"/>
  <c r="AA963" i="4" s="1"/>
  <c r="R963" i="9" s="1"/>
  <c r="Z964" i="4"/>
  <c r="AA964" i="4" s="1"/>
  <c r="R964" i="9" s="1"/>
  <c r="Z965" i="4"/>
  <c r="AA965" i="4" s="1"/>
  <c r="R965" i="9" s="1"/>
  <c r="Z966" i="4"/>
  <c r="AA966" i="4" s="1"/>
  <c r="R966" i="9" s="1"/>
  <c r="Z967" i="4"/>
  <c r="AA967" i="4" s="1"/>
  <c r="R967" i="9" s="1"/>
  <c r="Z968" i="4"/>
  <c r="AA968" i="4" s="1"/>
  <c r="R968" i="9" s="1"/>
  <c r="Z969" i="4"/>
  <c r="AA969" i="4" s="1"/>
  <c r="R969" i="9" s="1"/>
  <c r="Z970" i="4"/>
  <c r="AA970" i="4" s="1"/>
  <c r="R970" i="9" s="1"/>
  <c r="Z971" i="4"/>
  <c r="AA971" i="4" s="1"/>
  <c r="R971" i="9" s="1"/>
  <c r="Z972" i="4"/>
  <c r="AA972" i="4" s="1"/>
  <c r="R972" i="9" s="1"/>
  <c r="Z973" i="4"/>
  <c r="AA973" i="4" s="1"/>
  <c r="R973" i="9" s="1"/>
  <c r="Z974" i="4"/>
  <c r="AA974" i="4" s="1"/>
  <c r="R974" i="9" s="1"/>
  <c r="Z975" i="4"/>
  <c r="AA975" i="4" s="1"/>
  <c r="R975" i="9" s="1"/>
  <c r="Z976" i="4"/>
  <c r="AA976" i="4" s="1"/>
  <c r="R976" i="9" s="1"/>
  <c r="Z977" i="4"/>
  <c r="AA977" i="4" s="1"/>
  <c r="R977" i="9" s="1"/>
  <c r="Z978" i="4"/>
  <c r="AA978" i="4" s="1"/>
  <c r="R978" i="9" s="1"/>
  <c r="Z979" i="4"/>
  <c r="AA979" i="4" s="1"/>
  <c r="R979" i="9" s="1"/>
  <c r="Z980" i="4"/>
  <c r="AA980" i="4" s="1"/>
  <c r="R980" i="9" s="1"/>
  <c r="Z981" i="4"/>
  <c r="AA981" i="4" s="1"/>
  <c r="R981" i="9" s="1"/>
  <c r="Z982" i="4"/>
  <c r="AA982" i="4" s="1"/>
  <c r="R982" i="9" s="1"/>
  <c r="Z983" i="4"/>
  <c r="AA983" i="4" s="1"/>
  <c r="R983" i="9" s="1"/>
  <c r="Z984" i="4"/>
  <c r="AA984" i="4" s="1"/>
  <c r="R984" i="9" s="1"/>
  <c r="Z985" i="4"/>
  <c r="AA985" i="4" s="1"/>
  <c r="R985" i="9" s="1"/>
  <c r="Z986" i="4"/>
  <c r="AA986" i="4" s="1"/>
  <c r="R986" i="9" s="1"/>
  <c r="Z987" i="4"/>
  <c r="AA987" i="4" s="1"/>
  <c r="R987" i="9" s="1"/>
  <c r="Z988" i="4"/>
  <c r="AA988" i="4" s="1"/>
  <c r="R988" i="9" s="1"/>
  <c r="Z989" i="4"/>
  <c r="AA989" i="4" s="1"/>
  <c r="R989" i="9" s="1"/>
  <c r="Z990" i="4"/>
  <c r="AA990" i="4" s="1"/>
  <c r="R990" i="9" s="1"/>
  <c r="Z991" i="4"/>
  <c r="AA991" i="4" s="1"/>
  <c r="R991" i="9" s="1"/>
  <c r="Z992" i="4"/>
  <c r="AA992" i="4" s="1"/>
  <c r="R992" i="9" s="1"/>
  <c r="Z993" i="4"/>
  <c r="AA993" i="4" s="1"/>
  <c r="R993" i="9" s="1"/>
  <c r="Z994" i="4"/>
  <c r="AA994" i="4" s="1"/>
  <c r="R994" i="9" s="1"/>
  <c r="Z995" i="4"/>
  <c r="AA995" i="4" s="1"/>
  <c r="R995" i="9" s="1"/>
  <c r="Z996" i="4"/>
  <c r="AA996" i="4" s="1"/>
  <c r="R996" i="9" s="1"/>
  <c r="Z997" i="4"/>
  <c r="AA997" i="4" s="1"/>
  <c r="R997" i="9" s="1"/>
  <c r="Z998" i="4"/>
  <c r="AA998" i="4" s="1"/>
  <c r="R998" i="9" s="1"/>
  <c r="Z999" i="4"/>
  <c r="AA999" i="4" s="1"/>
  <c r="R999" i="9" s="1"/>
  <c r="Z1000" i="4"/>
  <c r="AA1000" i="4" s="1"/>
  <c r="R1000" i="9" s="1"/>
  <c r="Z1001" i="4"/>
  <c r="AA1001" i="4" s="1"/>
  <c r="R1001" i="9" s="1"/>
  <c r="C4" i="1"/>
  <c r="X4" i="1" s="1"/>
  <c r="C3" i="1"/>
  <c r="C5" i="1"/>
  <c r="C6" i="1"/>
  <c r="C7" i="1"/>
  <c r="X7" i="1" s="1"/>
  <c r="C8" i="1"/>
  <c r="X8" i="1" s="1"/>
  <c r="C9" i="1"/>
  <c r="X9" i="1" s="1"/>
  <c r="C10" i="1"/>
  <c r="X10" i="1" s="1"/>
  <c r="C11" i="1"/>
  <c r="X11" i="1" s="1"/>
  <c r="C12" i="1"/>
  <c r="X12" i="1" s="1"/>
  <c r="C13" i="1"/>
  <c r="X13" i="1" s="1"/>
  <c r="C14" i="1"/>
  <c r="C15" i="1"/>
  <c r="X15" i="1" s="1"/>
  <c r="C16" i="1"/>
  <c r="C17" i="1"/>
  <c r="C18" i="1"/>
  <c r="C19" i="1"/>
  <c r="X19" i="1" s="1"/>
  <c r="C20" i="1"/>
  <c r="X20" i="1" s="1"/>
  <c r="C21" i="1"/>
  <c r="X21" i="1" s="1"/>
  <c r="C22" i="1"/>
  <c r="C23" i="1"/>
  <c r="Y23" i="1" s="1" a="1"/>
  <c r="Y23" i="1" s="1"/>
  <c r="D23" i="1" s="1"/>
  <c r="C24" i="1"/>
  <c r="X24" i="1" s="1"/>
  <c r="C25" i="1"/>
  <c r="C26" i="1"/>
  <c r="X26" i="1" s="1"/>
  <c r="C27" i="1"/>
  <c r="X27" i="1" s="1"/>
  <c r="C28" i="1"/>
  <c r="C29" i="1"/>
  <c r="C30" i="1"/>
  <c r="C31" i="1"/>
  <c r="X31" i="1" s="1"/>
  <c r="C32" i="1"/>
  <c r="C33" i="1"/>
  <c r="X33" i="1" s="1"/>
  <c r="C34" i="1"/>
  <c r="C35" i="1"/>
  <c r="X35" i="1" s="1"/>
  <c r="C36" i="1"/>
  <c r="X36" i="1" s="1"/>
  <c r="C37" i="1"/>
  <c r="C38" i="1"/>
  <c r="C39" i="1"/>
  <c r="Y39" i="1" s="1" a="1"/>
  <c r="Y39" i="1" s="1"/>
  <c r="D39" i="1" s="1"/>
  <c r="C40" i="1"/>
  <c r="C41" i="1"/>
  <c r="C42" i="1"/>
  <c r="C43" i="1"/>
  <c r="X43" i="1" s="1"/>
  <c r="C44" i="1"/>
  <c r="C45" i="1"/>
  <c r="X45" i="1" s="1"/>
  <c r="C46" i="1"/>
  <c r="X46" i="1" s="1"/>
  <c r="C47" i="1"/>
  <c r="X47" i="1" s="1"/>
  <c r="C48" i="1"/>
  <c r="X48" i="1" s="1"/>
  <c r="C49" i="1"/>
  <c r="X49" i="1" s="1"/>
  <c r="C50" i="1"/>
  <c r="C51" i="1"/>
  <c r="X51" i="1" s="1"/>
  <c r="C52" i="1"/>
  <c r="C53" i="1"/>
  <c r="C54" i="1"/>
  <c r="C55" i="1"/>
  <c r="C56" i="1"/>
  <c r="Y56" i="1" s="1" a="1"/>
  <c r="Y56" i="1" s="1"/>
  <c r="D56" i="1" s="1"/>
  <c r="C57" i="1"/>
  <c r="C58" i="1"/>
  <c r="X58" i="1" s="1"/>
  <c r="C59" i="1"/>
  <c r="X59" i="1" s="1"/>
  <c r="C60" i="1"/>
  <c r="X60" i="1" s="1"/>
  <c r="C61" i="1"/>
  <c r="C62" i="1"/>
  <c r="C63" i="1"/>
  <c r="X63" i="1" s="1"/>
  <c r="C64" i="1"/>
  <c r="C65" i="1"/>
  <c r="C66" i="1"/>
  <c r="C67" i="1"/>
  <c r="X67" i="1" s="1"/>
  <c r="C68" i="1"/>
  <c r="X68" i="1" s="1"/>
  <c r="C69" i="1"/>
  <c r="X69" i="1" s="1"/>
  <c r="C70" i="1"/>
  <c r="X70" i="1" s="1"/>
  <c r="C71" i="1"/>
  <c r="X71" i="1" s="1"/>
  <c r="C72" i="1"/>
  <c r="C73" i="1"/>
  <c r="C74" i="1"/>
  <c r="C75" i="1"/>
  <c r="X75" i="1" s="1"/>
  <c r="C76" i="1"/>
  <c r="X76" i="1" s="1"/>
  <c r="C77" i="1"/>
  <c r="C78" i="1"/>
  <c r="C79" i="1"/>
  <c r="X79" i="1" s="1"/>
  <c r="C80" i="1"/>
  <c r="X80" i="1" s="1"/>
  <c r="C81" i="1"/>
  <c r="X81" i="1" s="1"/>
  <c r="C82" i="1"/>
  <c r="X82" i="1" s="1"/>
  <c r="C83" i="1"/>
  <c r="Y83" i="1" s="1" a="1"/>
  <c r="Y83" i="1" s="1"/>
  <c r="D83" i="1" s="1"/>
  <c r="C84" i="1"/>
  <c r="C85" i="1"/>
  <c r="C86" i="1"/>
  <c r="X86" i="1" s="1"/>
  <c r="C87" i="1"/>
  <c r="X87" i="1" s="1"/>
  <c r="C88" i="1"/>
  <c r="C89" i="1"/>
  <c r="C90" i="1"/>
  <c r="C91" i="1"/>
  <c r="C92" i="1"/>
  <c r="C93" i="1"/>
  <c r="C94" i="1"/>
  <c r="X94" i="1" s="1"/>
  <c r="C95" i="1"/>
  <c r="C96" i="1"/>
  <c r="C97" i="1"/>
  <c r="C98" i="1"/>
  <c r="X98" i="1" s="1"/>
  <c r="C99" i="1"/>
  <c r="X99" i="1" s="1"/>
  <c r="C100" i="1"/>
  <c r="X100" i="1" s="1"/>
  <c r="C101" i="1"/>
  <c r="C102" i="1"/>
  <c r="C103" i="1"/>
  <c r="X103" i="1" s="1"/>
  <c r="C104" i="1"/>
  <c r="C105" i="1"/>
  <c r="C106" i="1"/>
  <c r="X106" i="1" s="1"/>
  <c r="C107" i="1"/>
  <c r="Y107" i="1" s="1" a="1"/>
  <c r="Y107" i="1" s="1"/>
  <c r="D107" i="1" s="1"/>
  <c r="C108" i="1"/>
  <c r="C109" i="1"/>
  <c r="C110" i="1"/>
  <c r="X110" i="1" s="1"/>
  <c r="C111" i="1"/>
  <c r="X111" i="1" s="1"/>
  <c r="C112" i="1"/>
  <c r="X112" i="1" s="1"/>
  <c r="C113" i="1"/>
  <c r="X113" i="1" s="1"/>
  <c r="C114" i="1"/>
  <c r="C115" i="1"/>
  <c r="X115" i="1" s="1"/>
  <c r="C116" i="1"/>
  <c r="Y116" i="1" s="1" a="1"/>
  <c r="Y116" i="1" s="1"/>
  <c r="D116" i="1" s="1"/>
  <c r="C117" i="1"/>
  <c r="C118" i="1"/>
  <c r="C119" i="1"/>
  <c r="Y119" i="1" s="1" a="1"/>
  <c r="Y119" i="1" s="1"/>
  <c r="D119" i="1" s="1"/>
  <c r="C120" i="1"/>
  <c r="X120" i="1" s="1"/>
  <c r="C121" i="1"/>
  <c r="X121" i="1" s="1"/>
  <c r="C122" i="1"/>
  <c r="C123" i="1"/>
  <c r="X123" i="1" s="1"/>
  <c r="C124" i="1"/>
  <c r="C125" i="1"/>
  <c r="C126" i="1"/>
  <c r="C127" i="1"/>
  <c r="X127" i="1" s="1"/>
  <c r="C128" i="1"/>
  <c r="C129" i="1"/>
  <c r="C130" i="1"/>
  <c r="X130" i="1" s="1"/>
  <c r="C131" i="1"/>
  <c r="Y131" i="1" s="1" a="1"/>
  <c r="Y131" i="1" s="1"/>
  <c r="D131" i="1" s="1"/>
  <c r="C132" i="1"/>
  <c r="X132" i="1" s="1"/>
  <c r="C133" i="1"/>
  <c r="X133" i="1" s="1"/>
  <c r="C134" i="1"/>
  <c r="X134" i="1" s="1"/>
  <c r="C135" i="1"/>
  <c r="X135" i="1" s="1"/>
  <c r="C136" i="1"/>
  <c r="X136" i="1" s="1"/>
  <c r="C137" i="1"/>
  <c r="C138" i="1"/>
  <c r="C139" i="1"/>
  <c r="C140" i="1"/>
  <c r="C141" i="1"/>
  <c r="C142" i="1"/>
  <c r="X142" i="1" s="1"/>
  <c r="C143" i="1"/>
  <c r="X143" i="1" s="1"/>
  <c r="C144" i="1"/>
  <c r="X144" i="1" s="1"/>
  <c r="C145" i="1"/>
  <c r="C146" i="1"/>
  <c r="X146" i="1" s="1"/>
  <c r="C147" i="1"/>
  <c r="X147" i="1" s="1"/>
  <c r="C148" i="1"/>
  <c r="X148" i="1" s="1"/>
  <c r="C149" i="1"/>
  <c r="C150" i="1"/>
  <c r="C151" i="1"/>
  <c r="X151" i="1" s="1"/>
  <c r="C152" i="1"/>
  <c r="X152" i="1" s="1"/>
  <c r="C153" i="1"/>
  <c r="X153" i="1" s="1"/>
  <c r="C154" i="1"/>
  <c r="X154" i="1" s="1"/>
  <c r="C155" i="1"/>
  <c r="X155" i="1" s="1"/>
  <c r="C156" i="1"/>
  <c r="C157" i="1"/>
  <c r="C158" i="1"/>
  <c r="C159" i="1"/>
  <c r="C160" i="1"/>
  <c r="C161" i="1"/>
  <c r="C162" i="1"/>
  <c r="C163" i="1"/>
  <c r="X163" i="1" s="1"/>
  <c r="C164" i="1"/>
  <c r="X164" i="1" s="1"/>
  <c r="C165" i="1"/>
  <c r="X165" i="1" s="1"/>
  <c r="C166" i="1"/>
  <c r="X166" i="1" s="1"/>
  <c r="C167" i="1"/>
  <c r="Y167" i="1" s="1" a="1"/>
  <c r="Y167" i="1" s="1"/>
  <c r="D167" i="1" s="1"/>
  <c r="C168" i="1"/>
  <c r="X168" i="1" s="1"/>
  <c r="C169" i="1"/>
  <c r="C170" i="1"/>
  <c r="C171" i="1"/>
  <c r="C172" i="1"/>
  <c r="C173" i="1"/>
  <c r="C174" i="1"/>
  <c r="C175" i="1"/>
  <c r="C176" i="1"/>
  <c r="C177" i="1"/>
  <c r="C178" i="1"/>
  <c r="X178" i="1" s="1"/>
  <c r="C179" i="1"/>
  <c r="Y179" i="1" s="1" a="1"/>
  <c r="Y179" i="1" s="1"/>
  <c r="D179" i="1" s="1"/>
  <c r="C180" i="1"/>
  <c r="X180" i="1" s="1"/>
  <c r="C181" i="1"/>
  <c r="X181" i="1" s="1"/>
  <c r="C182" i="1"/>
  <c r="C183" i="1"/>
  <c r="C184" i="1"/>
  <c r="C185" i="1"/>
  <c r="C186" i="1"/>
  <c r="C187" i="1"/>
  <c r="C188" i="1"/>
  <c r="Y188" i="1" s="1" a="1"/>
  <c r="Y188" i="1" s="1"/>
  <c r="D188" i="1" s="1"/>
  <c r="C189" i="1"/>
  <c r="X189" i="1" s="1"/>
  <c r="C190" i="1"/>
  <c r="X190" i="1" s="1"/>
  <c r="C191" i="1"/>
  <c r="X191" i="1" s="1"/>
  <c r="C192" i="1"/>
  <c r="X192" i="1" s="1"/>
  <c r="C193" i="1"/>
  <c r="C194" i="1"/>
  <c r="C195" i="1"/>
  <c r="C196" i="1"/>
  <c r="X196" i="1" s="1"/>
  <c r="C197" i="1"/>
  <c r="C198" i="1"/>
  <c r="C199" i="1"/>
  <c r="C200" i="1"/>
  <c r="C201" i="1"/>
  <c r="X201" i="1" s="1"/>
  <c r="C202" i="1"/>
  <c r="X202" i="1" s="1"/>
  <c r="C203" i="1"/>
  <c r="X203" i="1" s="1"/>
  <c r="C204" i="1"/>
  <c r="X204" i="1" s="1"/>
  <c r="C205" i="1"/>
  <c r="C206" i="1"/>
  <c r="X206" i="1" s="1"/>
  <c r="C207" i="1"/>
  <c r="C208" i="1"/>
  <c r="X208" i="1" s="1"/>
  <c r="C209" i="1"/>
  <c r="C210" i="1"/>
  <c r="C211" i="1"/>
  <c r="C212" i="1"/>
  <c r="C213" i="1"/>
  <c r="C214" i="1"/>
  <c r="X214" i="1" s="1"/>
  <c r="C215" i="1"/>
  <c r="X215" i="1" s="1"/>
  <c r="C216" i="1"/>
  <c r="X216" i="1" s="1"/>
  <c r="C217" i="1"/>
  <c r="C218" i="1"/>
  <c r="X218" i="1" s="1"/>
  <c r="C219" i="1"/>
  <c r="X219" i="1" s="1"/>
  <c r="C220" i="1"/>
  <c r="X220" i="1" s="1"/>
  <c r="C221" i="1"/>
  <c r="C222" i="1"/>
  <c r="C223" i="1"/>
  <c r="C224" i="1"/>
  <c r="X224" i="1" s="1"/>
  <c r="C225" i="1"/>
  <c r="X225" i="1" s="1"/>
  <c r="C226" i="1"/>
  <c r="X226" i="1" s="1"/>
  <c r="C227" i="1"/>
  <c r="X227" i="1" s="1"/>
  <c r="C228" i="1"/>
  <c r="C229" i="1"/>
  <c r="C230" i="1"/>
  <c r="X230" i="1" s="1"/>
  <c r="C231" i="1"/>
  <c r="X231" i="1" s="1"/>
  <c r="C232" i="1"/>
  <c r="X232" i="1" s="1"/>
  <c r="C233" i="1"/>
  <c r="C234" i="1"/>
  <c r="C235" i="1"/>
  <c r="C236" i="1"/>
  <c r="X236" i="1" s="1"/>
  <c r="C237" i="1"/>
  <c r="X237" i="1" s="1"/>
  <c r="C238" i="1"/>
  <c r="X238" i="1" s="1"/>
  <c r="C239" i="1"/>
  <c r="C240" i="1"/>
  <c r="X240" i="1" s="1"/>
  <c r="C241" i="1"/>
  <c r="X241" i="1" s="1"/>
  <c r="C242" i="1"/>
  <c r="C243" i="1"/>
  <c r="C244" i="1"/>
  <c r="X244" i="1" s="1"/>
  <c r="C245" i="1"/>
  <c r="C246" i="1"/>
  <c r="C247" i="1"/>
  <c r="C248" i="1"/>
  <c r="C249" i="1"/>
  <c r="X249" i="1" s="1"/>
  <c r="C250" i="1"/>
  <c r="X250" i="1" s="1"/>
  <c r="C251" i="1"/>
  <c r="X251" i="1" s="1"/>
  <c r="C252" i="1"/>
  <c r="X252" i="1" s="1"/>
  <c r="C253" i="1"/>
  <c r="X253" i="1" s="1"/>
  <c r="C254" i="1"/>
  <c r="X254" i="1" s="1"/>
  <c r="C255" i="1"/>
  <c r="X255" i="1" s="1"/>
  <c r="C256" i="1"/>
  <c r="C257" i="1"/>
  <c r="C258" i="1"/>
  <c r="C259" i="1"/>
  <c r="C260" i="1"/>
  <c r="C261" i="1"/>
  <c r="C262" i="1"/>
  <c r="X262" i="1" s="1"/>
  <c r="C263" i="1"/>
  <c r="X263" i="1" s="1"/>
  <c r="C264" i="1"/>
  <c r="X264" i="1" s="1"/>
  <c r="C265" i="1"/>
  <c r="X265" i="1" s="1"/>
  <c r="C266" i="1"/>
  <c r="X266" i="1" s="1"/>
  <c r="C267" i="1"/>
  <c r="C268" i="1"/>
  <c r="X268" i="1" s="1"/>
  <c r="C269" i="1"/>
  <c r="C270" i="1"/>
  <c r="C271" i="1"/>
  <c r="C272" i="1"/>
  <c r="C273" i="1"/>
  <c r="X273" i="1" s="1"/>
  <c r="C274" i="1"/>
  <c r="X274" i="1" s="1"/>
  <c r="C275" i="1"/>
  <c r="X275" i="1" s="1"/>
  <c r="C276" i="1"/>
  <c r="X276" i="1" s="1"/>
  <c r="C277" i="1"/>
  <c r="C278" i="1"/>
  <c r="X278" i="1" s="1"/>
  <c r="C279" i="1"/>
  <c r="X279" i="1" s="1"/>
  <c r="C280" i="1"/>
  <c r="X280" i="1" s="1"/>
  <c r="C281" i="1"/>
  <c r="C282" i="1"/>
  <c r="C283" i="1"/>
  <c r="C284" i="1"/>
  <c r="X284" i="1" s="1"/>
  <c r="C285" i="1"/>
  <c r="X285" i="1" s="1"/>
  <c r="C286" i="1"/>
  <c r="X286" i="1" s="1"/>
  <c r="C287" i="1"/>
  <c r="Y287" i="1" s="1" a="1"/>
  <c r="Y287" i="1" s="1"/>
  <c r="D287" i="1" s="1"/>
  <c r="C288" i="1"/>
  <c r="C289" i="1"/>
  <c r="X289" i="1" s="1"/>
  <c r="C290" i="1"/>
  <c r="C291" i="1"/>
  <c r="C292" i="1"/>
  <c r="C293" i="1"/>
  <c r="C294" i="1"/>
  <c r="C295" i="1"/>
  <c r="C296" i="1"/>
  <c r="X296" i="1" s="1"/>
  <c r="C297" i="1"/>
  <c r="X297" i="1" s="1"/>
  <c r="C298" i="1"/>
  <c r="C299" i="1"/>
  <c r="X299" i="1" s="1"/>
  <c r="C300" i="1"/>
  <c r="X300" i="1" s="1"/>
  <c r="C301" i="1"/>
  <c r="X301" i="1" s="1"/>
  <c r="C302" i="1"/>
  <c r="X302" i="1" s="1"/>
  <c r="C303" i="1"/>
  <c r="X303" i="1" s="1"/>
  <c r="C304" i="1"/>
  <c r="C305" i="1"/>
  <c r="C306" i="1"/>
  <c r="C307" i="1"/>
  <c r="C308" i="1"/>
  <c r="C309" i="1"/>
  <c r="C310" i="1"/>
  <c r="X310" i="1" s="1"/>
  <c r="C311" i="1"/>
  <c r="X311" i="1" s="1"/>
  <c r="C312" i="1"/>
  <c r="X312" i="1" s="1"/>
  <c r="C313" i="1"/>
  <c r="X313" i="1" s="1"/>
  <c r="C314" i="1"/>
  <c r="X314" i="1" s="1"/>
  <c r="C315" i="1"/>
  <c r="C316" i="1"/>
  <c r="X316" i="1" s="1"/>
  <c r="C317" i="1"/>
  <c r="C318" i="1"/>
  <c r="C319" i="1"/>
  <c r="C320" i="1"/>
  <c r="X320" i="1" s="1"/>
  <c r="C321" i="1"/>
  <c r="X321" i="1" s="1"/>
  <c r="C322" i="1"/>
  <c r="X322" i="1" s="1"/>
  <c r="C323" i="1"/>
  <c r="X323" i="1" s="1"/>
  <c r="C324" i="1"/>
  <c r="X324" i="1" s="1"/>
  <c r="C325" i="1"/>
  <c r="X325" i="1" s="1"/>
  <c r="C326" i="1"/>
  <c r="C327" i="1"/>
  <c r="X327" i="1" s="1"/>
  <c r="C328" i="1"/>
  <c r="C329" i="1"/>
  <c r="C330" i="1"/>
  <c r="C331" i="1"/>
  <c r="C332" i="1"/>
  <c r="C333" i="1"/>
  <c r="X333" i="1" s="1"/>
  <c r="C334" i="1"/>
  <c r="X334" i="1" s="1"/>
  <c r="C335" i="1"/>
  <c r="X335" i="1" s="1"/>
  <c r="C336" i="1"/>
  <c r="X336" i="1" s="1"/>
  <c r="C337" i="1"/>
  <c r="C338" i="1"/>
  <c r="C339" i="1"/>
  <c r="C340" i="1"/>
  <c r="C341" i="1"/>
  <c r="C342" i="1"/>
  <c r="C343" i="1"/>
  <c r="C344" i="1"/>
  <c r="X344" i="1" s="1"/>
  <c r="C345" i="1"/>
  <c r="X345" i="1" s="1"/>
  <c r="C346" i="1"/>
  <c r="X346" i="1" s="1"/>
  <c r="C347" i="1"/>
  <c r="X347" i="1" s="1"/>
  <c r="C348" i="1"/>
  <c r="C349" i="1"/>
  <c r="X349" i="1" s="1"/>
  <c r="C350" i="1"/>
  <c r="X350" i="1" s="1"/>
  <c r="C351" i="1"/>
  <c r="X351" i="1" s="1"/>
  <c r="C352" i="1"/>
  <c r="C353" i="1"/>
  <c r="C354" i="1"/>
  <c r="C355" i="1"/>
  <c r="C356" i="1"/>
  <c r="C357" i="1"/>
  <c r="X357" i="1" s="1"/>
  <c r="C358" i="1"/>
  <c r="C359" i="1"/>
  <c r="X359" i="1" s="1"/>
  <c r="C360" i="1"/>
  <c r="C361" i="1"/>
  <c r="X361" i="1" s="1"/>
  <c r="C362" i="1"/>
  <c r="X362" i="1" s="1"/>
  <c r="C363" i="1"/>
  <c r="X363" i="1" s="1"/>
  <c r="C364" i="1"/>
  <c r="X364" i="1" s="1"/>
  <c r="C365" i="1"/>
  <c r="C366" i="1"/>
  <c r="C367" i="1"/>
  <c r="C368" i="1"/>
  <c r="X368" i="1" s="1"/>
  <c r="C369" i="1"/>
  <c r="C370" i="1"/>
  <c r="X370" i="1" s="1"/>
  <c r="C371" i="1"/>
  <c r="Y371" i="1" s="1" a="1"/>
  <c r="Y371" i="1" s="1"/>
  <c r="D371" i="1" s="1"/>
  <c r="C372" i="1"/>
  <c r="X372" i="1" s="1"/>
  <c r="C373" i="1"/>
  <c r="C374" i="1"/>
  <c r="X374" i="1" s="1"/>
  <c r="C375" i="1"/>
  <c r="X375" i="1" s="1"/>
  <c r="C376" i="1"/>
  <c r="X376" i="1" s="1"/>
  <c r="C377" i="1"/>
  <c r="C378" i="1"/>
  <c r="C379" i="1"/>
  <c r="Y379" i="1" s="1" a="1"/>
  <c r="Y379" i="1" s="1"/>
  <c r="D379" i="1" s="1"/>
  <c r="C380" i="1"/>
  <c r="Y380" i="1" s="1" a="1"/>
  <c r="Y380" i="1" s="1"/>
  <c r="D380" i="1" s="1"/>
  <c r="C381" i="1"/>
  <c r="X381" i="1" s="1"/>
  <c r="C382" i="1"/>
  <c r="C383" i="1"/>
  <c r="X383" i="1" s="1"/>
  <c r="C384" i="1"/>
  <c r="X384" i="1" s="1"/>
  <c r="C385" i="1"/>
  <c r="X385" i="1" s="1"/>
  <c r="C386" i="1"/>
  <c r="C387" i="1"/>
  <c r="C388" i="1"/>
  <c r="C389" i="1"/>
  <c r="C390" i="1"/>
  <c r="C391" i="1"/>
  <c r="Y391" i="1" s="1" a="1"/>
  <c r="Y391" i="1" s="1"/>
  <c r="D391" i="1" s="1"/>
  <c r="C392" i="1"/>
  <c r="C393" i="1"/>
  <c r="C394" i="1"/>
  <c r="X394" i="1" s="1"/>
  <c r="C395" i="1"/>
  <c r="X395" i="1" s="1"/>
  <c r="C396" i="1"/>
  <c r="X396" i="1" s="1"/>
  <c r="C397" i="1"/>
  <c r="X397" i="1" s="1"/>
  <c r="C398" i="1"/>
  <c r="X398" i="1" s="1"/>
  <c r="C399" i="1"/>
  <c r="X399" i="1" s="1"/>
  <c r="C400" i="1"/>
  <c r="C401" i="1"/>
  <c r="C402" i="1"/>
  <c r="C403" i="1"/>
  <c r="C404" i="1"/>
  <c r="C405" i="1"/>
  <c r="C406" i="1"/>
  <c r="C407" i="1"/>
  <c r="X407" i="1" s="1"/>
  <c r="C408" i="1"/>
  <c r="X408" i="1" s="1"/>
  <c r="C409" i="1"/>
  <c r="X409" i="1" s="1"/>
  <c r="C410" i="1"/>
  <c r="X410" i="1" s="1"/>
  <c r="C411" i="1"/>
  <c r="C412" i="1"/>
  <c r="X412" i="1" s="1"/>
  <c r="C413" i="1"/>
  <c r="X413" i="1" s="1"/>
  <c r="C414" i="1"/>
  <c r="C415" i="1"/>
  <c r="C416" i="1"/>
  <c r="C417" i="1"/>
  <c r="C418" i="1"/>
  <c r="X418" i="1" s="1"/>
  <c r="C419" i="1"/>
  <c r="X419" i="1" s="1"/>
  <c r="C420" i="1"/>
  <c r="C421" i="1"/>
  <c r="C422" i="1"/>
  <c r="X422" i="1" s="1"/>
  <c r="C423" i="1"/>
  <c r="X423" i="1" s="1"/>
  <c r="C424" i="1"/>
  <c r="X424" i="1" s="1"/>
  <c r="C425" i="1"/>
  <c r="C426" i="1"/>
  <c r="C427" i="1"/>
  <c r="C428" i="1"/>
  <c r="X428" i="1" s="1"/>
  <c r="C429" i="1"/>
  <c r="C430" i="1"/>
  <c r="X430" i="1" s="1"/>
  <c r="C431" i="1"/>
  <c r="X431" i="1" s="1"/>
  <c r="C432" i="1"/>
  <c r="X432" i="1" s="1"/>
  <c r="C433" i="1"/>
  <c r="C434" i="1"/>
  <c r="C435" i="1"/>
  <c r="X435" i="1" s="1"/>
  <c r="C436" i="1"/>
  <c r="C437" i="1"/>
  <c r="C438" i="1"/>
  <c r="C439" i="1"/>
  <c r="C440" i="1"/>
  <c r="X440" i="1" s="1"/>
  <c r="C441" i="1"/>
  <c r="X441" i="1" s="1"/>
  <c r="C442" i="1"/>
  <c r="X442" i="1" s="1"/>
  <c r="C443" i="1"/>
  <c r="X443" i="1" s="1"/>
  <c r="C444" i="1"/>
  <c r="X444" i="1" s="1"/>
  <c r="C445" i="1"/>
  <c r="X445" i="1" s="1"/>
  <c r="C446" i="1"/>
  <c r="X446" i="1" s="1"/>
  <c r="C447" i="1"/>
  <c r="X447" i="1" s="1"/>
  <c r="C448" i="1"/>
  <c r="C449" i="1"/>
  <c r="C450" i="1"/>
  <c r="C451" i="1"/>
  <c r="C452" i="1"/>
  <c r="C453" i="1"/>
  <c r="C454" i="1"/>
  <c r="X454" i="1" s="1"/>
  <c r="C455" i="1"/>
  <c r="X455" i="1" s="1"/>
  <c r="C456" i="1"/>
  <c r="X456" i="1" s="1"/>
  <c r="C457" i="1"/>
  <c r="X457" i="1" s="1"/>
  <c r="C458" i="1"/>
  <c r="X458" i="1" s="1"/>
  <c r="C459" i="1"/>
  <c r="X459" i="1" s="1"/>
  <c r="C460" i="1"/>
  <c r="C461" i="1"/>
  <c r="C462" i="1"/>
  <c r="C463" i="1"/>
  <c r="C464" i="1"/>
  <c r="Y464" i="1" s="1" a="1"/>
  <c r="Y464" i="1" s="1"/>
  <c r="D464" i="1" s="1"/>
  <c r="C465" i="1"/>
  <c r="C466" i="1"/>
  <c r="X466" i="1" s="1"/>
  <c r="C467" i="1"/>
  <c r="Y467" i="1" s="1" a="1"/>
  <c r="Y467" i="1" s="1"/>
  <c r="D467" i="1" s="1"/>
  <c r="C468" i="1"/>
  <c r="X468" i="1" s="1"/>
  <c r="C469" i="1"/>
  <c r="C470" i="1"/>
  <c r="X470" i="1" s="1"/>
  <c r="C471" i="1"/>
  <c r="C472" i="1"/>
  <c r="C473" i="1"/>
  <c r="C474" i="1"/>
  <c r="C475" i="1"/>
  <c r="C476" i="1"/>
  <c r="C477" i="1"/>
  <c r="X477" i="1" s="1"/>
  <c r="C478" i="1"/>
  <c r="X478" i="1" s="1"/>
  <c r="C479" i="1"/>
  <c r="Y479" i="1" s="1" a="1"/>
  <c r="Y479" i="1" s="1"/>
  <c r="D479" i="1" s="1"/>
  <c r="C480" i="1"/>
  <c r="X480" i="1" s="1"/>
  <c r="C481" i="1"/>
  <c r="X481" i="1" s="1"/>
  <c r="C482" i="1"/>
  <c r="Y482" i="1" s="1" a="1"/>
  <c r="Y482" i="1" s="1"/>
  <c r="D482" i="1" s="1"/>
  <c r="C483" i="1"/>
  <c r="C484" i="1"/>
  <c r="C485" i="1"/>
  <c r="C486" i="1"/>
  <c r="C487" i="1"/>
  <c r="C488" i="1"/>
  <c r="X488" i="1" s="1"/>
  <c r="C489" i="1"/>
  <c r="X489" i="1" s="1"/>
  <c r="C490" i="1"/>
  <c r="C491" i="1"/>
  <c r="X491" i="1" s="1"/>
  <c r="C492" i="1"/>
  <c r="X492" i="1" s="1"/>
  <c r="C493" i="1"/>
  <c r="C494" i="1"/>
  <c r="X494" i="1" s="1"/>
  <c r="C495" i="1"/>
  <c r="X495" i="1" s="1"/>
  <c r="C496" i="1"/>
  <c r="X496" i="1" s="1"/>
  <c r="C497" i="1"/>
  <c r="C498" i="1"/>
  <c r="C499" i="1"/>
  <c r="C500" i="1"/>
  <c r="C501" i="1"/>
  <c r="C502" i="1"/>
  <c r="X502" i="1" s="1"/>
  <c r="C503" i="1"/>
  <c r="X503" i="1" s="1"/>
  <c r="C504" i="1"/>
  <c r="X504" i="1" s="1"/>
  <c r="C505" i="1"/>
  <c r="C506" i="1"/>
  <c r="X506" i="1" s="1"/>
  <c r="C507" i="1"/>
  <c r="X507" i="1" s="1"/>
  <c r="C508" i="1"/>
  <c r="X508" i="1" s="1"/>
  <c r="C509" i="1"/>
  <c r="X509" i="1" s="1"/>
  <c r="C510" i="1"/>
  <c r="X510" i="1" s="1"/>
  <c r="C511" i="1"/>
  <c r="C512" i="1"/>
  <c r="C513" i="1"/>
  <c r="C514" i="1"/>
  <c r="X514" i="1" s="1"/>
  <c r="C515" i="1"/>
  <c r="C516" i="1"/>
  <c r="X516" i="1" s="1"/>
  <c r="C517" i="1"/>
  <c r="C518" i="1"/>
  <c r="Y518" i="1" s="1" a="1"/>
  <c r="Y518" i="1" s="1"/>
  <c r="D518" i="1" s="1"/>
  <c r="C519" i="1"/>
  <c r="X519" i="1" s="1"/>
  <c r="C520" i="1"/>
  <c r="X520" i="1" s="1"/>
  <c r="C521" i="1"/>
  <c r="C522" i="1"/>
  <c r="C523" i="1"/>
  <c r="C524" i="1"/>
  <c r="C525" i="1"/>
  <c r="C526" i="1"/>
  <c r="C527" i="1"/>
  <c r="X527" i="1" s="1"/>
  <c r="C528" i="1"/>
  <c r="X528" i="1" s="1"/>
  <c r="C529" i="1"/>
  <c r="X529" i="1" s="1"/>
  <c r="C530" i="1"/>
  <c r="X530" i="1" s="1"/>
  <c r="C531" i="1"/>
  <c r="C532" i="1"/>
  <c r="C533" i="1"/>
  <c r="C534" i="1"/>
  <c r="C535" i="1"/>
  <c r="C536" i="1"/>
  <c r="C537" i="1"/>
  <c r="C538" i="1"/>
  <c r="X538" i="1" s="1"/>
  <c r="C539" i="1"/>
  <c r="X539" i="1" s="1"/>
  <c r="C540" i="1"/>
  <c r="X540" i="1" s="1"/>
  <c r="C541" i="1"/>
  <c r="C542" i="1"/>
  <c r="X542" i="1" s="1"/>
  <c r="C543" i="1"/>
  <c r="X543" i="1" s="1"/>
  <c r="C544" i="1"/>
  <c r="X544" i="1" s="1"/>
  <c r="C545" i="1"/>
  <c r="C546" i="1"/>
  <c r="C547" i="1"/>
  <c r="C548" i="1"/>
  <c r="C549" i="1"/>
  <c r="C550" i="1"/>
  <c r="C551" i="1"/>
  <c r="X551" i="1" s="1"/>
  <c r="C552" i="1"/>
  <c r="X552" i="1" s="1"/>
  <c r="C553" i="1"/>
  <c r="X553" i="1" s="1"/>
  <c r="C554" i="1"/>
  <c r="X554" i="1" s="1"/>
  <c r="C555" i="1"/>
  <c r="X555" i="1" s="1"/>
  <c r="C556" i="1"/>
  <c r="X556" i="1" s="1"/>
  <c r="C557" i="1"/>
  <c r="C558" i="1"/>
  <c r="C559" i="1"/>
  <c r="Y559" i="1" s="1" a="1"/>
  <c r="Y559" i="1" s="1"/>
  <c r="D559" i="1" s="1"/>
  <c r="C560" i="1"/>
  <c r="Y560" i="1" s="1" a="1"/>
  <c r="Y560" i="1" s="1"/>
  <c r="D560" i="1" s="1"/>
  <c r="C561" i="1"/>
  <c r="X561" i="1" s="1"/>
  <c r="C562" i="1"/>
  <c r="X562" i="1" s="1"/>
  <c r="C563" i="1"/>
  <c r="X563" i="1" s="1"/>
  <c r="C564" i="1"/>
  <c r="X564" i="1" s="1"/>
  <c r="C565" i="1"/>
  <c r="X565" i="1" s="1"/>
  <c r="C566" i="1"/>
  <c r="X566" i="1" s="1"/>
  <c r="C567" i="1"/>
  <c r="X567" i="1" s="1"/>
  <c r="C568" i="1"/>
  <c r="C569" i="1"/>
  <c r="C570" i="1"/>
  <c r="C571" i="1"/>
  <c r="C572" i="1"/>
  <c r="X572" i="1" s="1"/>
  <c r="C573" i="1"/>
  <c r="X573" i="1" s="1"/>
  <c r="C574" i="1"/>
  <c r="X574" i="1" s="1"/>
  <c r="C575" i="1"/>
  <c r="X575" i="1" s="1"/>
  <c r="C576" i="1"/>
  <c r="X576" i="1" s="1"/>
  <c r="C577" i="1"/>
  <c r="C578" i="1"/>
  <c r="C579" i="1"/>
  <c r="X579" i="1" s="1"/>
  <c r="C580" i="1"/>
  <c r="C581" i="1"/>
  <c r="C582" i="1"/>
  <c r="C583" i="1"/>
  <c r="X583" i="1" s="1"/>
  <c r="C584" i="1"/>
  <c r="X584" i="1" s="1"/>
  <c r="C585" i="1"/>
  <c r="X585" i="1" s="1"/>
  <c r="C586" i="1"/>
  <c r="X586" i="1" s="1"/>
  <c r="C587" i="1"/>
  <c r="Y587" i="1" s="1" a="1"/>
  <c r="Y587" i="1" s="1"/>
  <c r="D587" i="1" s="1"/>
  <c r="C588" i="1"/>
  <c r="C589" i="1"/>
  <c r="C590" i="1"/>
  <c r="Y590" i="1" s="1" a="1"/>
  <c r="Y590" i="1" s="1"/>
  <c r="D590" i="1" s="1"/>
  <c r="C591" i="1"/>
  <c r="C592" i="1"/>
  <c r="C593" i="1"/>
  <c r="C594" i="1"/>
  <c r="C595" i="1"/>
  <c r="C596" i="1"/>
  <c r="X596" i="1" s="1"/>
  <c r="C597" i="1"/>
  <c r="X597" i="1" s="1"/>
  <c r="C598" i="1"/>
  <c r="X598" i="1" s="1"/>
  <c r="C599" i="1"/>
  <c r="Y599" i="1" s="1" a="1"/>
  <c r="Y599" i="1" s="1"/>
  <c r="D599" i="1" s="1"/>
  <c r="C600" i="1"/>
  <c r="X600" i="1" s="1"/>
  <c r="C601" i="1"/>
  <c r="X601" i="1" s="1"/>
  <c r="C602" i="1"/>
  <c r="X602" i="1" s="1"/>
  <c r="C603" i="1"/>
  <c r="C604" i="1"/>
  <c r="C605" i="1"/>
  <c r="C606" i="1"/>
  <c r="C607" i="1"/>
  <c r="C608" i="1"/>
  <c r="C609" i="1"/>
  <c r="C610" i="1"/>
  <c r="C611" i="1"/>
  <c r="X611" i="1" s="1"/>
  <c r="C612" i="1"/>
  <c r="X612" i="1" s="1"/>
  <c r="C613" i="1"/>
  <c r="X613" i="1" s="1"/>
  <c r="C614" i="1"/>
  <c r="C615" i="1"/>
  <c r="X615" i="1" s="1"/>
  <c r="C616" i="1"/>
  <c r="C617" i="1"/>
  <c r="C618" i="1"/>
  <c r="Y618" i="1" s="1" a="1"/>
  <c r="Y618" i="1" s="1"/>
  <c r="D618" i="1" s="1"/>
  <c r="C619" i="1"/>
  <c r="X619" i="1" s="1"/>
  <c r="C620" i="1"/>
  <c r="X620" i="1" s="1"/>
  <c r="C621" i="1"/>
  <c r="C622" i="1"/>
  <c r="X622" i="1" s="1"/>
  <c r="C623" i="1"/>
  <c r="Y623" i="1" s="1" a="1"/>
  <c r="Y623" i="1" s="1"/>
  <c r="D623" i="1" s="1"/>
  <c r="C624" i="1"/>
  <c r="X624" i="1" s="1"/>
  <c r="C625" i="1"/>
  <c r="C626" i="1"/>
  <c r="C627" i="1"/>
  <c r="X627" i="1" s="1"/>
  <c r="C628" i="1"/>
  <c r="X628" i="1" s="1"/>
  <c r="C629" i="1"/>
  <c r="C630" i="1"/>
  <c r="C631" i="1"/>
  <c r="X631" i="1" s="1"/>
  <c r="C632" i="1"/>
  <c r="X632" i="1" s="1"/>
  <c r="C633" i="1"/>
  <c r="X633" i="1" s="1"/>
  <c r="C634" i="1"/>
  <c r="C635" i="1"/>
  <c r="Y635" i="1" s="1" a="1"/>
  <c r="Y635" i="1" s="1"/>
  <c r="D635" i="1" s="1"/>
  <c r="C636" i="1"/>
  <c r="X636" i="1" s="1"/>
  <c r="C637" i="1"/>
  <c r="C638" i="1"/>
  <c r="C639" i="1"/>
  <c r="C640" i="1"/>
  <c r="X640" i="1" s="1"/>
  <c r="C641" i="1"/>
  <c r="C642" i="1"/>
  <c r="X642" i="1" s="1"/>
  <c r="C643" i="1"/>
  <c r="X643" i="1" s="1"/>
  <c r="C644" i="1"/>
  <c r="X644" i="1" s="1"/>
  <c r="C645" i="1"/>
  <c r="X645" i="1" s="1"/>
  <c r="C646" i="1"/>
  <c r="X646" i="1" s="1"/>
  <c r="C647" i="1"/>
  <c r="Y647" i="1" s="1" a="1"/>
  <c r="Y647" i="1" s="1"/>
  <c r="D647" i="1" s="1"/>
  <c r="C648" i="1"/>
  <c r="X648" i="1" s="1"/>
  <c r="C649" i="1"/>
  <c r="X649" i="1" s="1"/>
  <c r="C650" i="1"/>
  <c r="Y650" i="1" s="1" a="1"/>
  <c r="Y650" i="1" s="1"/>
  <c r="D650" i="1" s="1"/>
  <c r="C651" i="1"/>
  <c r="C652" i="1"/>
  <c r="C653" i="1"/>
  <c r="C654" i="1"/>
  <c r="C655" i="1"/>
  <c r="X655" i="1" s="1"/>
  <c r="C656" i="1"/>
  <c r="X656" i="1" s="1"/>
  <c r="C657" i="1"/>
  <c r="C658" i="1"/>
  <c r="X658" i="1" s="1"/>
  <c r="C659" i="1"/>
  <c r="X659" i="1" s="1"/>
  <c r="C660" i="1"/>
  <c r="C661" i="1"/>
  <c r="X661" i="1" s="1"/>
  <c r="C662" i="1"/>
  <c r="X662" i="1" s="1"/>
  <c r="C663" i="1"/>
  <c r="C664" i="1"/>
  <c r="C665" i="1"/>
  <c r="C666" i="1"/>
  <c r="C667" i="1"/>
  <c r="X667" i="1" s="1"/>
  <c r="C668" i="1"/>
  <c r="X668" i="1" s="1"/>
  <c r="C669" i="1"/>
  <c r="C670" i="1"/>
  <c r="C671" i="1"/>
  <c r="X671" i="1" s="1"/>
  <c r="C672" i="1"/>
  <c r="X672" i="1" s="1"/>
  <c r="C673" i="1"/>
  <c r="C674" i="1"/>
  <c r="X674" i="1" s="1"/>
  <c r="C675" i="1"/>
  <c r="X675" i="1" s="1"/>
  <c r="C676" i="1"/>
  <c r="X676" i="1" s="1"/>
  <c r="C677" i="1"/>
  <c r="C678" i="1"/>
  <c r="C679" i="1"/>
  <c r="C680" i="1"/>
  <c r="X680" i="1" s="1"/>
  <c r="C681" i="1"/>
  <c r="C682" i="1"/>
  <c r="X682" i="1" s="1"/>
  <c r="C683" i="1"/>
  <c r="Y683" i="1" s="1" a="1"/>
  <c r="Y683" i="1" s="1"/>
  <c r="D683" i="1" s="1"/>
  <c r="C684" i="1"/>
  <c r="X684" i="1" s="1"/>
  <c r="C685" i="1"/>
  <c r="X685" i="1" s="1"/>
  <c r="C686" i="1"/>
  <c r="X686" i="1" s="1"/>
  <c r="C687" i="1"/>
  <c r="X687" i="1" s="1"/>
  <c r="C688" i="1"/>
  <c r="X688" i="1" s="1"/>
  <c r="C689" i="1"/>
  <c r="C690" i="1"/>
  <c r="C691" i="1"/>
  <c r="C692" i="1"/>
  <c r="C693" i="1"/>
  <c r="C694" i="1"/>
  <c r="X694" i="1" s="1"/>
  <c r="C695" i="1"/>
  <c r="Y695" i="1" s="1" a="1"/>
  <c r="Y695" i="1" s="1"/>
  <c r="D695" i="1" s="1"/>
  <c r="C696" i="1"/>
  <c r="X696" i="1" s="1"/>
  <c r="C697" i="1"/>
  <c r="X697" i="1" s="1"/>
  <c r="C698" i="1"/>
  <c r="Y698" i="1" s="1" a="1"/>
  <c r="Y698" i="1" s="1"/>
  <c r="D698" i="1" s="1"/>
  <c r="C699" i="1"/>
  <c r="X699" i="1" s="1"/>
  <c r="C700" i="1"/>
  <c r="X700" i="1" s="1"/>
  <c r="C701" i="1"/>
  <c r="C702" i="1"/>
  <c r="Y702" i="1" s="1" a="1"/>
  <c r="Y702" i="1" s="1"/>
  <c r="D702" i="1" s="1"/>
  <c r="C703" i="1"/>
  <c r="C704" i="1"/>
  <c r="X704" i="1" s="1"/>
  <c r="C705" i="1"/>
  <c r="C706" i="1"/>
  <c r="X706" i="1" s="1"/>
  <c r="C707" i="1"/>
  <c r="X707" i="1" s="1"/>
  <c r="C708" i="1"/>
  <c r="X708" i="1" s="1"/>
  <c r="C709" i="1"/>
  <c r="X709" i="1" s="1"/>
  <c r="C710" i="1"/>
  <c r="X710" i="1" s="1"/>
  <c r="C711" i="1"/>
  <c r="C712" i="1"/>
  <c r="X712" i="1" s="1"/>
  <c r="C713" i="1"/>
  <c r="C714" i="1"/>
  <c r="C715" i="1"/>
  <c r="X715" i="1" s="1"/>
  <c r="C716" i="1"/>
  <c r="C717" i="1"/>
  <c r="X717" i="1" s="1"/>
  <c r="C718" i="1"/>
  <c r="X718" i="1" s="1"/>
  <c r="C719" i="1"/>
  <c r="X719" i="1" s="1"/>
  <c r="C720" i="1"/>
  <c r="X720" i="1" s="1"/>
  <c r="C721" i="1"/>
  <c r="C722" i="1"/>
  <c r="C723" i="1"/>
  <c r="X723" i="1" s="1"/>
  <c r="C724" i="1"/>
  <c r="X724" i="1" s="1"/>
  <c r="C725" i="1"/>
  <c r="C726" i="1"/>
  <c r="C727" i="1"/>
  <c r="C728" i="1"/>
  <c r="X728" i="1" s="1"/>
  <c r="C729" i="1"/>
  <c r="C730" i="1"/>
  <c r="X730" i="1" s="1"/>
  <c r="C731" i="1"/>
  <c r="X731" i="1" s="1"/>
  <c r="C732" i="1"/>
  <c r="X732" i="1" s="1"/>
  <c r="C733" i="1"/>
  <c r="C734" i="1"/>
  <c r="X734" i="1" s="1"/>
  <c r="C735" i="1"/>
  <c r="C736" i="1"/>
  <c r="C737" i="1"/>
  <c r="C738" i="1"/>
  <c r="Y738" i="1" s="1" a="1"/>
  <c r="Y738" i="1" s="1"/>
  <c r="D738" i="1" s="1"/>
  <c r="C739" i="1"/>
  <c r="Y739" i="1" s="1" a="1"/>
  <c r="Y739" i="1" s="1"/>
  <c r="D739" i="1" s="1"/>
  <c r="C740" i="1"/>
  <c r="C741" i="1"/>
  <c r="X741" i="1" s="1"/>
  <c r="C742" i="1"/>
  <c r="X742" i="1" s="1"/>
  <c r="C743" i="1"/>
  <c r="C744" i="1"/>
  <c r="X744" i="1" s="1"/>
  <c r="C745" i="1"/>
  <c r="X745" i="1" s="1"/>
  <c r="C746" i="1"/>
  <c r="X746" i="1" s="1"/>
  <c r="C747" i="1"/>
  <c r="X747" i="1" s="1"/>
  <c r="C748" i="1"/>
  <c r="C749" i="1"/>
  <c r="C750" i="1"/>
  <c r="C751" i="1"/>
  <c r="C752" i="1"/>
  <c r="Y752" i="1" s="1" a="1"/>
  <c r="Y752" i="1" s="1"/>
  <c r="D752" i="1" s="1"/>
  <c r="C753" i="1"/>
  <c r="C754" i="1"/>
  <c r="C755" i="1"/>
  <c r="Y755" i="1" s="1" a="1"/>
  <c r="Y755" i="1" s="1"/>
  <c r="D755" i="1" s="1"/>
  <c r="C756" i="1"/>
  <c r="X756" i="1" s="1"/>
  <c r="C757" i="1"/>
  <c r="X757" i="1" s="1"/>
  <c r="C758" i="1"/>
  <c r="C759" i="1"/>
  <c r="C760" i="1"/>
  <c r="C761" i="1"/>
  <c r="C762" i="1"/>
  <c r="C763" i="1"/>
  <c r="X763" i="1" s="1"/>
  <c r="C764" i="1"/>
  <c r="X764" i="1" s="1"/>
  <c r="C765" i="1"/>
  <c r="C766" i="1"/>
  <c r="C767" i="1"/>
  <c r="X767" i="1" s="1"/>
  <c r="C768" i="1"/>
  <c r="X768" i="1" s="1"/>
  <c r="C769" i="1"/>
  <c r="X769" i="1" s="1"/>
  <c r="C770" i="1"/>
  <c r="C771" i="1"/>
  <c r="C772" i="1"/>
  <c r="X772" i="1" s="1"/>
  <c r="C773" i="1"/>
  <c r="C774" i="1"/>
  <c r="C775" i="1"/>
  <c r="X775" i="1" s="1"/>
  <c r="C776" i="1"/>
  <c r="X776" i="1" s="1"/>
  <c r="C777" i="1"/>
  <c r="X777" i="1" s="1"/>
  <c r="C778" i="1"/>
  <c r="X778" i="1" s="1"/>
  <c r="C779" i="1"/>
  <c r="X779" i="1" s="1"/>
  <c r="C780" i="1"/>
  <c r="X780" i="1" s="1"/>
  <c r="C781" i="1"/>
  <c r="C782" i="1"/>
  <c r="C783" i="1"/>
  <c r="C784" i="1"/>
  <c r="X784" i="1" s="1"/>
  <c r="C785" i="1"/>
  <c r="X785" i="1" s="1"/>
  <c r="C786" i="1"/>
  <c r="C787" i="1"/>
  <c r="X787" i="1" s="1"/>
  <c r="C788" i="1"/>
  <c r="X788" i="1" s="1"/>
  <c r="C789" i="1"/>
  <c r="X789" i="1" s="1"/>
  <c r="C790" i="1"/>
  <c r="X790" i="1" s="1"/>
  <c r="C791" i="1"/>
  <c r="X791" i="1" s="1"/>
  <c r="C792" i="1"/>
  <c r="X792" i="1" s="1"/>
  <c r="C793" i="1"/>
  <c r="C794" i="1"/>
  <c r="Y794" i="1" s="1" a="1"/>
  <c r="Y794" i="1" s="1"/>
  <c r="D794" i="1" s="1"/>
  <c r="C795" i="1"/>
  <c r="C796" i="1"/>
  <c r="C797" i="1"/>
  <c r="C798" i="1"/>
  <c r="C799" i="1"/>
  <c r="X799" i="1" s="1"/>
  <c r="C800" i="1"/>
  <c r="X800" i="1" s="1"/>
  <c r="C801" i="1"/>
  <c r="X801" i="1" s="1"/>
  <c r="C802" i="1"/>
  <c r="X802" i="1" s="1"/>
  <c r="C803" i="1"/>
  <c r="X803" i="1" s="1"/>
  <c r="C804" i="1"/>
  <c r="C805" i="1"/>
  <c r="C806" i="1"/>
  <c r="C807" i="1"/>
  <c r="X807" i="1" s="1"/>
  <c r="C808" i="1"/>
  <c r="X808" i="1" s="1"/>
  <c r="C809" i="1"/>
  <c r="C810" i="1"/>
  <c r="C811" i="1"/>
  <c r="C812" i="1"/>
  <c r="C813" i="1"/>
  <c r="X813" i="1" s="1"/>
  <c r="C814" i="1"/>
  <c r="C815" i="1"/>
  <c r="C816" i="1"/>
  <c r="X816" i="1" s="1"/>
  <c r="C817" i="1"/>
  <c r="C818" i="1"/>
  <c r="C819" i="1"/>
  <c r="X819" i="1" s="1"/>
  <c r="C820" i="1"/>
  <c r="X820" i="1" s="1"/>
  <c r="C821" i="1"/>
  <c r="X821" i="1" s="1"/>
  <c r="C822" i="1"/>
  <c r="X822" i="1" s="1"/>
  <c r="C823" i="1"/>
  <c r="X823" i="1" s="1"/>
  <c r="C824" i="1"/>
  <c r="C825" i="1"/>
  <c r="C826" i="1"/>
  <c r="C827" i="1"/>
  <c r="Y827" i="1" s="1" a="1"/>
  <c r="Y827" i="1" s="1"/>
  <c r="D827" i="1" s="1"/>
  <c r="C828" i="1"/>
  <c r="X828" i="1" s="1"/>
  <c r="C829" i="1"/>
  <c r="C830" i="1"/>
  <c r="X830" i="1" s="1"/>
  <c r="C831" i="1"/>
  <c r="X831" i="1" s="1"/>
  <c r="C832" i="1"/>
  <c r="X832" i="1" s="1"/>
  <c r="C833" i="1"/>
  <c r="C834" i="1"/>
  <c r="C835" i="1"/>
  <c r="X835" i="1" s="1"/>
  <c r="C836" i="1"/>
  <c r="C837" i="1"/>
  <c r="X837" i="1" s="1"/>
  <c r="C838" i="1"/>
  <c r="X838" i="1" s="1"/>
  <c r="C839" i="1"/>
  <c r="Y839" i="1" s="1" a="1"/>
  <c r="Y839" i="1" s="1"/>
  <c r="D839" i="1" s="1"/>
  <c r="C840" i="1"/>
  <c r="X840" i="1" s="1"/>
  <c r="C841" i="1"/>
  <c r="C842" i="1"/>
  <c r="C843" i="1"/>
  <c r="C844" i="1"/>
  <c r="X844" i="1" s="1"/>
  <c r="C845" i="1"/>
  <c r="C846" i="1"/>
  <c r="C847" i="1"/>
  <c r="C848" i="1"/>
  <c r="X848" i="1" s="1"/>
  <c r="C849" i="1"/>
  <c r="X849" i="1" s="1"/>
  <c r="C850" i="1"/>
  <c r="X850" i="1" s="1"/>
  <c r="C851" i="1"/>
  <c r="X851" i="1" s="1"/>
  <c r="C852" i="1"/>
  <c r="X852" i="1" s="1"/>
  <c r="C853" i="1"/>
  <c r="C854" i="1"/>
  <c r="C855" i="1"/>
  <c r="C856" i="1"/>
  <c r="X856" i="1" s="1"/>
  <c r="C857" i="1"/>
  <c r="C858" i="1"/>
  <c r="C859" i="1"/>
  <c r="X859" i="1" s="1"/>
  <c r="C860" i="1"/>
  <c r="X860" i="1" s="1"/>
  <c r="C861" i="1"/>
  <c r="C862" i="1"/>
  <c r="X862" i="1" s="1"/>
  <c r="C863" i="1"/>
  <c r="C864" i="1"/>
  <c r="X864" i="1" s="1"/>
  <c r="C865" i="1"/>
  <c r="X865" i="1" s="1"/>
  <c r="C866" i="1"/>
  <c r="Y866" i="1" s="1" a="1"/>
  <c r="Y866" i="1" s="1"/>
  <c r="D866" i="1" s="1"/>
  <c r="C867" i="1"/>
  <c r="C868" i="1"/>
  <c r="C869" i="1"/>
  <c r="C870" i="1"/>
  <c r="C871" i="1"/>
  <c r="X871" i="1" s="1"/>
  <c r="C872" i="1"/>
  <c r="C873" i="1"/>
  <c r="C874" i="1"/>
  <c r="X874" i="1" s="1"/>
  <c r="C875" i="1"/>
  <c r="Y875" i="1" s="1" a="1"/>
  <c r="Y875" i="1" s="1"/>
  <c r="D875" i="1" s="1"/>
  <c r="C876" i="1"/>
  <c r="X876" i="1" s="1"/>
  <c r="C877" i="1"/>
  <c r="X877" i="1" s="1"/>
  <c r="C878" i="1"/>
  <c r="Y878" i="1" s="1" a="1"/>
  <c r="Y878" i="1" s="1"/>
  <c r="D878" i="1" s="1"/>
  <c r="C879" i="1"/>
  <c r="X879" i="1" s="1"/>
  <c r="C880" i="1"/>
  <c r="C881" i="1"/>
  <c r="C882" i="1"/>
  <c r="C883" i="1"/>
  <c r="X883" i="1" s="1"/>
  <c r="C884" i="1"/>
  <c r="C885" i="1"/>
  <c r="C886" i="1"/>
  <c r="C887" i="1"/>
  <c r="X887" i="1" s="1"/>
  <c r="C888" i="1"/>
  <c r="X888" i="1" s="1"/>
  <c r="C889" i="1"/>
  <c r="X889" i="1" s="1"/>
  <c r="C890" i="1"/>
  <c r="X890" i="1" s="1"/>
  <c r="C891" i="1"/>
  <c r="X891" i="1" s="1"/>
  <c r="C892" i="1"/>
  <c r="X892" i="1" s="1"/>
  <c r="C893" i="1"/>
  <c r="C894" i="1"/>
  <c r="C895" i="1"/>
  <c r="C896" i="1"/>
  <c r="C897" i="1"/>
  <c r="C898" i="1"/>
  <c r="X898" i="1" s="1"/>
  <c r="C899" i="1"/>
  <c r="Y899" i="1" s="1" a="1"/>
  <c r="Y899" i="1" s="1"/>
  <c r="D899" i="1" s="1"/>
  <c r="C900" i="1"/>
  <c r="X900" i="1" s="1"/>
  <c r="C901" i="1"/>
  <c r="X901" i="1" s="1"/>
  <c r="C902" i="1"/>
  <c r="X902" i="1" s="1"/>
  <c r="C903" i="1"/>
  <c r="X903" i="1" s="1"/>
  <c r="C904" i="1"/>
  <c r="C905" i="1"/>
  <c r="C906" i="1"/>
  <c r="C907" i="1"/>
  <c r="C908" i="1"/>
  <c r="X908" i="1" s="1"/>
  <c r="C909" i="1"/>
  <c r="C910" i="1"/>
  <c r="C911" i="1"/>
  <c r="X911" i="1" s="1"/>
  <c r="C912" i="1"/>
  <c r="X912" i="1" s="1"/>
  <c r="C913" i="1"/>
  <c r="X913" i="1" s="1"/>
  <c r="C914" i="1"/>
  <c r="C915" i="1"/>
  <c r="C916" i="1"/>
  <c r="C917" i="1"/>
  <c r="C918" i="1"/>
  <c r="C919" i="1"/>
  <c r="X919" i="1" s="1"/>
  <c r="C920" i="1"/>
  <c r="X920" i="1" s="1"/>
  <c r="C921" i="1"/>
  <c r="X921" i="1" s="1"/>
  <c r="C922" i="1"/>
  <c r="X922" i="1" s="1"/>
  <c r="C923" i="1"/>
  <c r="X923" i="1" s="1"/>
  <c r="C924" i="1"/>
  <c r="X924" i="1" s="1"/>
  <c r="C925" i="1"/>
  <c r="C926" i="1"/>
  <c r="Y926" i="1" s="1" a="1"/>
  <c r="Y926" i="1" s="1"/>
  <c r="D926" i="1" s="1"/>
  <c r="C927" i="1"/>
  <c r="C928" i="1"/>
  <c r="X928" i="1" s="1"/>
  <c r="C929" i="1"/>
  <c r="C930" i="1"/>
  <c r="C931" i="1"/>
  <c r="Y931" i="1" s="1" a="1"/>
  <c r="Y931" i="1" s="1"/>
  <c r="D931" i="1" s="1"/>
  <c r="C932" i="1"/>
  <c r="X932" i="1" s="1"/>
  <c r="C933" i="1"/>
  <c r="C934" i="1"/>
  <c r="X934" i="1" s="1"/>
  <c r="C935" i="1"/>
  <c r="Y935" i="1" s="1" a="1"/>
  <c r="Y935" i="1" s="1"/>
  <c r="D935" i="1" s="1"/>
  <c r="C936" i="1"/>
  <c r="X936" i="1" s="1"/>
  <c r="C937" i="1"/>
  <c r="C938" i="1"/>
  <c r="X938" i="1" s="1"/>
  <c r="C939" i="1"/>
  <c r="X939" i="1" s="1"/>
  <c r="C940" i="1"/>
  <c r="X940" i="1" s="1"/>
  <c r="C941" i="1"/>
  <c r="C942" i="1"/>
  <c r="C943" i="1"/>
  <c r="X943" i="1" s="1"/>
  <c r="C944" i="1"/>
  <c r="X944" i="1" s="1"/>
  <c r="C945" i="1"/>
  <c r="C946" i="1"/>
  <c r="X946" i="1" s="1"/>
  <c r="C947" i="1"/>
  <c r="X947" i="1" s="1"/>
  <c r="C948" i="1"/>
  <c r="X948" i="1" s="1"/>
  <c r="C949" i="1"/>
  <c r="X949" i="1" s="1"/>
  <c r="C950" i="1"/>
  <c r="X950" i="1" s="1"/>
  <c r="C951" i="1"/>
  <c r="X951" i="1" s="1"/>
  <c r="C952" i="1"/>
  <c r="C953" i="1"/>
  <c r="C954" i="1"/>
  <c r="C955" i="1"/>
  <c r="C956" i="1"/>
  <c r="C957" i="1"/>
  <c r="X957" i="1" s="1"/>
  <c r="C958" i="1"/>
  <c r="X958" i="1" s="1"/>
  <c r="C959" i="1"/>
  <c r="Y959" i="1" s="1" a="1"/>
  <c r="Y959" i="1" s="1"/>
  <c r="D959" i="1" s="1"/>
  <c r="C960" i="1"/>
  <c r="X960" i="1" s="1"/>
  <c r="C961" i="1"/>
  <c r="C962" i="1"/>
  <c r="Y962" i="1" s="1" a="1"/>
  <c r="Y962" i="1" s="1"/>
  <c r="D962" i="1" s="1"/>
  <c r="C963" i="1"/>
  <c r="X963" i="1" s="1"/>
  <c r="C964" i="1"/>
  <c r="C965" i="1"/>
  <c r="C966" i="1"/>
  <c r="C967" i="1"/>
  <c r="X967" i="1" s="1"/>
  <c r="C968" i="1"/>
  <c r="X968" i="1" s="1"/>
  <c r="C969" i="1"/>
  <c r="X969" i="1" s="1"/>
  <c r="C970" i="1"/>
  <c r="X970" i="1" s="1"/>
  <c r="C971" i="1"/>
  <c r="X971" i="1" s="1"/>
  <c r="C972" i="1"/>
  <c r="X972" i="1" s="1"/>
  <c r="C973" i="1"/>
  <c r="C974" i="1"/>
  <c r="Y974" i="1" s="1" a="1"/>
  <c r="Y974" i="1" s="1"/>
  <c r="D974" i="1" s="1"/>
  <c r="C975" i="1"/>
  <c r="X975" i="1" s="1"/>
  <c r="C976" i="1"/>
  <c r="X976" i="1" s="1"/>
  <c r="C977" i="1"/>
  <c r="C978" i="1"/>
  <c r="C979" i="1"/>
  <c r="X979" i="1" s="1"/>
  <c r="C980" i="1"/>
  <c r="X980" i="1" s="1"/>
  <c r="C981" i="1"/>
  <c r="C982" i="1"/>
  <c r="X982" i="1" s="1"/>
  <c r="C983" i="1"/>
  <c r="X983" i="1" s="1"/>
  <c r="C984" i="1"/>
  <c r="X984" i="1" s="1"/>
  <c r="C985" i="1"/>
  <c r="X985" i="1" s="1"/>
  <c r="C986" i="1"/>
  <c r="X986" i="1" s="1"/>
  <c r="C987" i="1"/>
  <c r="C988" i="1"/>
  <c r="X988" i="1" s="1"/>
  <c r="C989" i="1"/>
  <c r="C990" i="1"/>
  <c r="C991" i="1"/>
  <c r="X991" i="1" s="1"/>
  <c r="C992" i="1"/>
  <c r="X992" i="1" s="1"/>
  <c r="C993" i="1"/>
  <c r="C994" i="1"/>
  <c r="X994" i="1" s="1"/>
  <c r="C995" i="1"/>
  <c r="X995" i="1" s="1"/>
  <c r="C996" i="1"/>
  <c r="C997" i="1"/>
  <c r="X997" i="1" s="1"/>
  <c r="C998" i="1"/>
  <c r="Y998" i="1" s="1" a="1"/>
  <c r="Y998" i="1" s="1"/>
  <c r="D998" i="1" s="1"/>
  <c r="C999" i="1"/>
  <c r="X999" i="1" s="1"/>
  <c r="C1000" i="1"/>
  <c r="X1000" i="1" s="1"/>
  <c r="C1001" i="1"/>
  <c r="C2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2" i="4"/>
  <c r="F2" i="4" s="1"/>
  <c r="K2" i="9" s="1"/>
  <c r="G845" i="9" l="1"/>
  <c r="F845" i="4"/>
  <c r="K845" i="9" s="1"/>
  <c r="G341" i="9"/>
  <c r="F341" i="4"/>
  <c r="K341" i="9" s="1"/>
  <c r="G689" i="9"/>
  <c r="F689" i="4"/>
  <c r="K689" i="9" s="1"/>
  <c r="G89" i="9"/>
  <c r="F89" i="4"/>
  <c r="K89" i="9" s="1"/>
  <c r="G652" i="9"/>
  <c r="F652" i="4"/>
  <c r="K652" i="9" s="1"/>
  <c r="G579" i="9"/>
  <c r="F579" i="4"/>
  <c r="K579" i="9" s="1"/>
  <c r="G893" i="9"/>
  <c r="F893" i="4"/>
  <c r="K893" i="9" s="1"/>
  <c r="G557" i="9"/>
  <c r="F557" i="4"/>
  <c r="K557" i="9" s="1"/>
  <c r="G5" i="9"/>
  <c r="F5" i="4"/>
  <c r="K5" i="9" s="1"/>
  <c r="G16" i="9"/>
  <c r="F16" i="4"/>
  <c r="K16" i="9" s="1"/>
  <c r="G915" i="9"/>
  <c r="F915" i="4"/>
  <c r="K915" i="9" s="1"/>
  <c r="G555" i="9"/>
  <c r="F555" i="4"/>
  <c r="K555" i="9" s="1"/>
  <c r="G39" i="9"/>
  <c r="F39" i="4"/>
  <c r="K39" i="9" s="1"/>
  <c r="G269" i="9"/>
  <c r="F269" i="4"/>
  <c r="K269" i="9" s="1"/>
  <c r="G124" i="9"/>
  <c r="F124" i="4"/>
  <c r="K124" i="9" s="1"/>
  <c r="G951" i="9"/>
  <c r="F951" i="4"/>
  <c r="K951" i="9" s="1"/>
  <c r="G807" i="9"/>
  <c r="F807" i="4"/>
  <c r="K807" i="9" s="1"/>
  <c r="G675" i="9"/>
  <c r="F675" i="4"/>
  <c r="K675" i="9" s="1"/>
  <c r="G531" i="9"/>
  <c r="F531" i="4"/>
  <c r="K531" i="9" s="1"/>
  <c r="G399" i="9"/>
  <c r="F399" i="4"/>
  <c r="K399" i="9" s="1"/>
  <c r="G135" i="9"/>
  <c r="F135" i="4"/>
  <c r="K135" i="9" s="1"/>
  <c r="G758" i="9"/>
  <c r="F758" i="4"/>
  <c r="K758" i="9" s="1"/>
  <c r="G62" i="9"/>
  <c r="F62" i="4"/>
  <c r="K62" i="9" s="1"/>
  <c r="G997" i="9"/>
  <c r="F997" i="4"/>
  <c r="K997" i="9" s="1"/>
  <c r="G985" i="9"/>
  <c r="F985" i="4"/>
  <c r="K985" i="9" s="1"/>
  <c r="G973" i="9"/>
  <c r="F973" i="4"/>
  <c r="K973" i="9" s="1"/>
  <c r="G961" i="9"/>
  <c r="F961" i="4"/>
  <c r="K961" i="9" s="1"/>
  <c r="G949" i="9"/>
  <c r="F949" i="4"/>
  <c r="K949" i="9" s="1"/>
  <c r="G937" i="9"/>
  <c r="F937" i="4"/>
  <c r="K937" i="9" s="1"/>
  <c r="G925" i="9"/>
  <c r="F925" i="4"/>
  <c r="K925" i="9" s="1"/>
  <c r="G913" i="9"/>
  <c r="F913" i="4"/>
  <c r="K913" i="9" s="1"/>
  <c r="G901" i="9"/>
  <c r="F901" i="4"/>
  <c r="K901" i="9" s="1"/>
  <c r="G889" i="9"/>
  <c r="F889" i="4"/>
  <c r="K889" i="9" s="1"/>
  <c r="G877" i="9"/>
  <c r="F877" i="4"/>
  <c r="K877" i="9" s="1"/>
  <c r="G865" i="9"/>
  <c r="F865" i="4"/>
  <c r="K865" i="9" s="1"/>
  <c r="G853" i="9"/>
  <c r="F853" i="4"/>
  <c r="K853" i="9" s="1"/>
  <c r="G841" i="9"/>
  <c r="F841" i="4"/>
  <c r="K841" i="9" s="1"/>
  <c r="G829" i="9"/>
  <c r="F829" i="4"/>
  <c r="K829" i="9" s="1"/>
  <c r="G817" i="9"/>
  <c r="F817" i="4"/>
  <c r="K817" i="9" s="1"/>
  <c r="G805" i="9"/>
  <c r="F805" i="4"/>
  <c r="K805" i="9" s="1"/>
  <c r="G793" i="9"/>
  <c r="F793" i="4"/>
  <c r="K793" i="9" s="1"/>
  <c r="G781" i="9"/>
  <c r="F781" i="4"/>
  <c r="K781" i="9" s="1"/>
  <c r="G769" i="9"/>
  <c r="F769" i="4"/>
  <c r="K769" i="9" s="1"/>
  <c r="G757" i="9"/>
  <c r="F757" i="4"/>
  <c r="K757" i="9" s="1"/>
  <c r="G745" i="9"/>
  <c r="F745" i="4"/>
  <c r="K745" i="9" s="1"/>
  <c r="G733" i="9"/>
  <c r="F733" i="4"/>
  <c r="K733" i="9" s="1"/>
  <c r="G721" i="9"/>
  <c r="F721" i="4"/>
  <c r="K721" i="9" s="1"/>
  <c r="G709" i="9"/>
  <c r="F709" i="4"/>
  <c r="K709" i="9" s="1"/>
  <c r="G697" i="9"/>
  <c r="F697" i="4"/>
  <c r="K697" i="9" s="1"/>
  <c r="G685" i="9"/>
  <c r="F685" i="4"/>
  <c r="K685" i="9" s="1"/>
  <c r="G673" i="9"/>
  <c r="F673" i="4"/>
  <c r="K673" i="9" s="1"/>
  <c r="G661" i="9"/>
  <c r="F661" i="4"/>
  <c r="K661" i="9" s="1"/>
  <c r="G649" i="9"/>
  <c r="F649" i="4"/>
  <c r="K649" i="9" s="1"/>
  <c r="G637" i="9"/>
  <c r="F637" i="4"/>
  <c r="K637" i="9" s="1"/>
  <c r="G625" i="9"/>
  <c r="F625" i="4"/>
  <c r="K625" i="9" s="1"/>
  <c r="G613" i="9"/>
  <c r="F613" i="4"/>
  <c r="K613" i="9" s="1"/>
  <c r="G601" i="9"/>
  <c r="F601" i="4"/>
  <c r="K601" i="9" s="1"/>
  <c r="G589" i="9"/>
  <c r="F589" i="4"/>
  <c r="K589" i="9" s="1"/>
  <c r="G577" i="9"/>
  <c r="F577" i="4"/>
  <c r="K577" i="9" s="1"/>
  <c r="G565" i="9"/>
  <c r="F565" i="4"/>
  <c r="K565" i="9" s="1"/>
  <c r="G553" i="9"/>
  <c r="F553" i="4"/>
  <c r="K553" i="9" s="1"/>
  <c r="G541" i="9"/>
  <c r="F541" i="4"/>
  <c r="K541" i="9" s="1"/>
  <c r="G529" i="9"/>
  <c r="F529" i="4"/>
  <c r="K529" i="9" s="1"/>
  <c r="G517" i="9"/>
  <c r="F517" i="4"/>
  <c r="K517" i="9" s="1"/>
  <c r="G505" i="9"/>
  <c r="F505" i="4"/>
  <c r="K505" i="9" s="1"/>
  <c r="G493" i="9"/>
  <c r="F493" i="4"/>
  <c r="K493" i="9" s="1"/>
  <c r="G481" i="9"/>
  <c r="F481" i="4"/>
  <c r="K481" i="9" s="1"/>
  <c r="G469" i="9"/>
  <c r="F469" i="4"/>
  <c r="K469" i="9" s="1"/>
  <c r="G457" i="9"/>
  <c r="F457" i="4"/>
  <c r="K457" i="9" s="1"/>
  <c r="G445" i="9"/>
  <c r="F445" i="4"/>
  <c r="K445" i="9" s="1"/>
  <c r="G433" i="9"/>
  <c r="F433" i="4"/>
  <c r="K433" i="9" s="1"/>
  <c r="G421" i="9"/>
  <c r="F421" i="4"/>
  <c r="K421" i="9" s="1"/>
  <c r="G409" i="9"/>
  <c r="F409" i="4"/>
  <c r="K409" i="9" s="1"/>
  <c r="G397" i="9"/>
  <c r="F397" i="4"/>
  <c r="K397" i="9" s="1"/>
  <c r="G385" i="9"/>
  <c r="F385" i="4"/>
  <c r="K385" i="9" s="1"/>
  <c r="G373" i="9"/>
  <c r="F373" i="4"/>
  <c r="K373" i="9" s="1"/>
  <c r="G361" i="9"/>
  <c r="F361" i="4"/>
  <c r="K361" i="9" s="1"/>
  <c r="G349" i="9"/>
  <c r="F349" i="4"/>
  <c r="K349" i="9" s="1"/>
  <c r="G337" i="9"/>
  <c r="F337" i="4"/>
  <c r="K337" i="9" s="1"/>
  <c r="G325" i="9"/>
  <c r="F325" i="4"/>
  <c r="K325" i="9" s="1"/>
  <c r="G313" i="9"/>
  <c r="F313" i="4"/>
  <c r="K313" i="9" s="1"/>
  <c r="G301" i="9"/>
  <c r="F301" i="4"/>
  <c r="K301" i="9" s="1"/>
  <c r="G289" i="9"/>
  <c r="F289" i="4"/>
  <c r="K289" i="9" s="1"/>
  <c r="G277" i="9"/>
  <c r="F277" i="4"/>
  <c r="K277" i="9" s="1"/>
  <c r="G265" i="9"/>
  <c r="F265" i="4"/>
  <c r="K265" i="9" s="1"/>
  <c r="G253" i="9"/>
  <c r="F253" i="4"/>
  <c r="K253" i="9" s="1"/>
  <c r="G241" i="9"/>
  <c r="F241" i="4"/>
  <c r="K241" i="9" s="1"/>
  <c r="G229" i="9"/>
  <c r="F229" i="4"/>
  <c r="K229" i="9" s="1"/>
  <c r="G217" i="9"/>
  <c r="F217" i="4"/>
  <c r="K217" i="9" s="1"/>
  <c r="G205" i="9"/>
  <c r="F205" i="4"/>
  <c r="K205" i="9" s="1"/>
  <c r="G193" i="9"/>
  <c r="F193" i="4"/>
  <c r="K193" i="9" s="1"/>
  <c r="G181" i="9"/>
  <c r="F181" i="4"/>
  <c r="K181" i="9" s="1"/>
  <c r="G169" i="9"/>
  <c r="F169" i="4"/>
  <c r="K169" i="9" s="1"/>
  <c r="G157" i="9"/>
  <c r="F157" i="4"/>
  <c r="K157" i="9" s="1"/>
  <c r="G145" i="9"/>
  <c r="F145" i="4"/>
  <c r="K145" i="9" s="1"/>
  <c r="G133" i="9"/>
  <c r="F133" i="4"/>
  <c r="K133" i="9" s="1"/>
  <c r="G121" i="9"/>
  <c r="F121" i="4"/>
  <c r="K121" i="9" s="1"/>
  <c r="G109" i="9"/>
  <c r="F109" i="4"/>
  <c r="K109" i="9" s="1"/>
  <c r="G97" i="9"/>
  <c r="F97" i="4"/>
  <c r="K97" i="9" s="1"/>
  <c r="G85" i="9"/>
  <c r="F85" i="4"/>
  <c r="K85" i="9" s="1"/>
  <c r="G73" i="9"/>
  <c r="F73" i="4"/>
  <c r="K73" i="9" s="1"/>
  <c r="G61" i="9"/>
  <c r="F61" i="4"/>
  <c r="K61" i="9" s="1"/>
  <c r="G49" i="9"/>
  <c r="F49" i="4"/>
  <c r="K49" i="9" s="1"/>
  <c r="G37" i="9"/>
  <c r="F37" i="4"/>
  <c r="K37" i="9" s="1"/>
  <c r="G25" i="9"/>
  <c r="F25" i="4"/>
  <c r="K25" i="9" s="1"/>
  <c r="G13" i="9"/>
  <c r="F13" i="4"/>
  <c r="K13" i="9" s="1"/>
  <c r="G965" i="9"/>
  <c r="F965" i="4"/>
  <c r="K965" i="9" s="1"/>
  <c r="G929" i="9"/>
  <c r="F929" i="4"/>
  <c r="K929" i="9" s="1"/>
  <c r="G881" i="9"/>
  <c r="F881" i="4"/>
  <c r="K881" i="9" s="1"/>
  <c r="G833" i="9"/>
  <c r="F833" i="4"/>
  <c r="K833" i="9" s="1"/>
  <c r="G785" i="9"/>
  <c r="F785" i="4"/>
  <c r="K785" i="9" s="1"/>
  <c r="G737" i="9"/>
  <c r="F737" i="4"/>
  <c r="K737" i="9" s="1"/>
  <c r="G701" i="9"/>
  <c r="F701" i="4"/>
  <c r="K701" i="9" s="1"/>
  <c r="G653" i="9"/>
  <c r="F653" i="4"/>
  <c r="K653" i="9" s="1"/>
  <c r="G605" i="9"/>
  <c r="F605" i="4"/>
  <c r="K605" i="9" s="1"/>
  <c r="G545" i="9"/>
  <c r="F545" i="4"/>
  <c r="K545" i="9" s="1"/>
  <c r="G509" i="9"/>
  <c r="F509" i="4"/>
  <c r="K509" i="9" s="1"/>
  <c r="G485" i="9"/>
  <c r="F485" i="4"/>
  <c r="K485" i="9" s="1"/>
  <c r="G461" i="9"/>
  <c r="F461" i="4"/>
  <c r="K461" i="9" s="1"/>
  <c r="G425" i="9"/>
  <c r="F425" i="4"/>
  <c r="K425" i="9" s="1"/>
  <c r="G389" i="9"/>
  <c r="F389" i="4"/>
  <c r="K389" i="9" s="1"/>
  <c r="G377" i="9"/>
  <c r="F377" i="4"/>
  <c r="K377" i="9" s="1"/>
  <c r="G329" i="9"/>
  <c r="F329" i="4"/>
  <c r="K329" i="9" s="1"/>
  <c r="G317" i="9"/>
  <c r="F317" i="4"/>
  <c r="K317" i="9" s="1"/>
  <c r="G281" i="9"/>
  <c r="F281" i="4"/>
  <c r="K281" i="9" s="1"/>
  <c r="G257" i="9"/>
  <c r="F257" i="4"/>
  <c r="K257" i="9" s="1"/>
  <c r="G233" i="9"/>
  <c r="F233" i="4"/>
  <c r="K233" i="9" s="1"/>
  <c r="G185" i="9"/>
  <c r="F185" i="4"/>
  <c r="K185" i="9" s="1"/>
  <c r="G173" i="9"/>
  <c r="F173" i="4"/>
  <c r="K173" i="9" s="1"/>
  <c r="G161" i="9"/>
  <c r="F161" i="4"/>
  <c r="K161" i="9" s="1"/>
  <c r="G149" i="9"/>
  <c r="F149" i="4"/>
  <c r="K149" i="9" s="1"/>
  <c r="G137" i="9"/>
  <c r="F137" i="4"/>
  <c r="K137" i="9" s="1"/>
  <c r="G125" i="9"/>
  <c r="F125" i="4"/>
  <c r="K125" i="9" s="1"/>
  <c r="G113" i="9"/>
  <c r="F113" i="4"/>
  <c r="K113" i="9" s="1"/>
  <c r="G101" i="9"/>
  <c r="F101" i="4"/>
  <c r="K101" i="9" s="1"/>
  <c r="G77" i="9"/>
  <c r="F77" i="4"/>
  <c r="K77" i="9" s="1"/>
  <c r="G65" i="9"/>
  <c r="F65" i="4"/>
  <c r="K65" i="9" s="1"/>
  <c r="G17" i="9"/>
  <c r="F17" i="4"/>
  <c r="K17" i="9" s="1"/>
  <c r="G976" i="9"/>
  <c r="F976" i="4"/>
  <c r="K976" i="9" s="1"/>
  <c r="G916" i="9"/>
  <c r="F916" i="4"/>
  <c r="K916" i="9" s="1"/>
  <c r="G856" i="9"/>
  <c r="F856" i="4"/>
  <c r="K856" i="9" s="1"/>
  <c r="G784" i="9"/>
  <c r="F784" i="4"/>
  <c r="K784" i="9" s="1"/>
  <c r="G736" i="9"/>
  <c r="F736" i="4"/>
  <c r="K736" i="9" s="1"/>
  <c r="G676" i="9"/>
  <c r="F676" i="4"/>
  <c r="K676" i="9" s="1"/>
  <c r="G616" i="9"/>
  <c r="F616" i="4"/>
  <c r="K616" i="9" s="1"/>
  <c r="G556" i="9"/>
  <c r="F556" i="4"/>
  <c r="K556" i="9" s="1"/>
  <c r="G496" i="9"/>
  <c r="F496" i="4"/>
  <c r="K496" i="9" s="1"/>
  <c r="G436" i="9"/>
  <c r="F436" i="4"/>
  <c r="K436" i="9" s="1"/>
  <c r="G352" i="9"/>
  <c r="F352" i="4"/>
  <c r="K352" i="9" s="1"/>
  <c r="G292" i="9"/>
  <c r="F292" i="4"/>
  <c r="K292" i="9" s="1"/>
  <c r="G232" i="9"/>
  <c r="F232" i="4"/>
  <c r="K232" i="9" s="1"/>
  <c r="G148" i="9"/>
  <c r="F148" i="4"/>
  <c r="K148" i="9" s="1"/>
  <c r="G28" i="9"/>
  <c r="F28" i="4"/>
  <c r="K28" i="9" s="1"/>
  <c r="G975" i="9"/>
  <c r="F975" i="4"/>
  <c r="K975" i="9" s="1"/>
  <c r="G111" i="9"/>
  <c r="F111" i="4"/>
  <c r="K111" i="9" s="1"/>
  <c r="G998" i="9"/>
  <c r="F998" i="4"/>
  <c r="K998" i="9" s="1"/>
  <c r="G914" i="9"/>
  <c r="F914" i="4"/>
  <c r="K914" i="9" s="1"/>
  <c r="G866" i="9"/>
  <c r="F866" i="4"/>
  <c r="K866" i="9" s="1"/>
  <c r="G794" i="9"/>
  <c r="F794" i="4"/>
  <c r="K794" i="9" s="1"/>
  <c r="G698" i="9"/>
  <c r="F698" i="4"/>
  <c r="K698" i="9" s="1"/>
  <c r="G662" i="9"/>
  <c r="F662" i="4"/>
  <c r="K662" i="9" s="1"/>
  <c r="G602" i="9"/>
  <c r="F602" i="4"/>
  <c r="K602" i="9" s="1"/>
  <c r="G542" i="9"/>
  <c r="F542" i="4"/>
  <c r="K542" i="9" s="1"/>
  <c r="G494" i="9"/>
  <c r="F494" i="4"/>
  <c r="K494" i="9" s="1"/>
  <c r="G434" i="9"/>
  <c r="F434" i="4"/>
  <c r="K434" i="9" s="1"/>
  <c r="G386" i="9"/>
  <c r="F386" i="4"/>
  <c r="K386" i="9" s="1"/>
  <c r="G326" i="9"/>
  <c r="F326" i="4"/>
  <c r="K326" i="9" s="1"/>
  <c r="G278" i="9"/>
  <c r="F278" i="4"/>
  <c r="K278" i="9" s="1"/>
  <c r="G218" i="9"/>
  <c r="F218" i="4"/>
  <c r="K218" i="9" s="1"/>
  <c r="G194" i="9"/>
  <c r="F194" i="4"/>
  <c r="K194" i="9" s="1"/>
  <c r="G158" i="9"/>
  <c r="F158" i="4"/>
  <c r="K158" i="9" s="1"/>
  <c r="G134" i="9"/>
  <c r="F134" i="4"/>
  <c r="K134" i="9" s="1"/>
  <c r="G110" i="9"/>
  <c r="F110" i="4"/>
  <c r="K110" i="9" s="1"/>
  <c r="G98" i="9"/>
  <c r="F98" i="4"/>
  <c r="K98" i="9" s="1"/>
  <c r="G86" i="9"/>
  <c r="F86" i="4"/>
  <c r="K86" i="9" s="1"/>
  <c r="G50" i="9"/>
  <c r="F50" i="4"/>
  <c r="K50" i="9" s="1"/>
  <c r="G996" i="9"/>
  <c r="F996" i="4"/>
  <c r="K996" i="9" s="1"/>
  <c r="G984" i="9"/>
  <c r="F984" i="4"/>
  <c r="K984" i="9" s="1"/>
  <c r="G972" i="9"/>
  <c r="F972" i="4"/>
  <c r="K972" i="9" s="1"/>
  <c r="G960" i="9"/>
  <c r="F960" i="4"/>
  <c r="K960" i="9" s="1"/>
  <c r="G948" i="9"/>
  <c r="F948" i="4"/>
  <c r="K948" i="9" s="1"/>
  <c r="G936" i="9"/>
  <c r="F936" i="4"/>
  <c r="K936" i="9" s="1"/>
  <c r="G924" i="9"/>
  <c r="F924" i="4"/>
  <c r="K924" i="9" s="1"/>
  <c r="G912" i="9"/>
  <c r="F912" i="4"/>
  <c r="K912" i="9" s="1"/>
  <c r="G900" i="9"/>
  <c r="F900" i="4"/>
  <c r="K900" i="9" s="1"/>
  <c r="G888" i="9"/>
  <c r="F888" i="4"/>
  <c r="K888" i="9" s="1"/>
  <c r="G876" i="9"/>
  <c r="F876" i="4"/>
  <c r="K876" i="9" s="1"/>
  <c r="G864" i="9"/>
  <c r="F864" i="4"/>
  <c r="K864" i="9" s="1"/>
  <c r="G852" i="9"/>
  <c r="F852" i="4"/>
  <c r="K852" i="9" s="1"/>
  <c r="G840" i="9"/>
  <c r="F840" i="4"/>
  <c r="K840" i="9" s="1"/>
  <c r="G828" i="9"/>
  <c r="F828" i="4"/>
  <c r="K828" i="9" s="1"/>
  <c r="G816" i="9"/>
  <c r="F816" i="4"/>
  <c r="K816" i="9" s="1"/>
  <c r="G804" i="9"/>
  <c r="F804" i="4"/>
  <c r="K804" i="9" s="1"/>
  <c r="G792" i="9"/>
  <c r="F792" i="4"/>
  <c r="K792" i="9" s="1"/>
  <c r="G780" i="9"/>
  <c r="F780" i="4"/>
  <c r="K780" i="9" s="1"/>
  <c r="G768" i="9"/>
  <c r="F768" i="4"/>
  <c r="K768" i="9" s="1"/>
  <c r="G756" i="9"/>
  <c r="F756" i="4"/>
  <c r="K756" i="9" s="1"/>
  <c r="G744" i="9"/>
  <c r="F744" i="4"/>
  <c r="K744" i="9" s="1"/>
  <c r="G732" i="9"/>
  <c r="F732" i="4"/>
  <c r="K732" i="9" s="1"/>
  <c r="G720" i="9"/>
  <c r="F720" i="4"/>
  <c r="K720" i="9" s="1"/>
  <c r="G708" i="9"/>
  <c r="F708" i="4"/>
  <c r="K708" i="9" s="1"/>
  <c r="G696" i="9"/>
  <c r="F696" i="4"/>
  <c r="K696" i="9" s="1"/>
  <c r="G684" i="9"/>
  <c r="F684" i="4"/>
  <c r="K684" i="9" s="1"/>
  <c r="G672" i="9"/>
  <c r="F672" i="4"/>
  <c r="K672" i="9" s="1"/>
  <c r="G660" i="9"/>
  <c r="F660" i="4"/>
  <c r="K660" i="9" s="1"/>
  <c r="G648" i="9"/>
  <c r="F648" i="4"/>
  <c r="K648" i="9" s="1"/>
  <c r="G636" i="9"/>
  <c r="F636" i="4"/>
  <c r="K636" i="9" s="1"/>
  <c r="G624" i="9"/>
  <c r="F624" i="4"/>
  <c r="K624" i="9" s="1"/>
  <c r="G612" i="9"/>
  <c r="F612" i="4"/>
  <c r="K612" i="9" s="1"/>
  <c r="G600" i="9"/>
  <c r="F600" i="4"/>
  <c r="K600" i="9" s="1"/>
  <c r="G588" i="9"/>
  <c r="F588" i="4"/>
  <c r="K588" i="9" s="1"/>
  <c r="G576" i="9"/>
  <c r="F576" i="4"/>
  <c r="K576" i="9" s="1"/>
  <c r="G564" i="9"/>
  <c r="F564" i="4"/>
  <c r="K564" i="9" s="1"/>
  <c r="G552" i="9"/>
  <c r="F552" i="4"/>
  <c r="K552" i="9" s="1"/>
  <c r="G540" i="9"/>
  <c r="F540" i="4"/>
  <c r="K540" i="9" s="1"/>
  <c r="G528" i="9"/>
  <c r="F528" i="4"/>
  <c r="K528" i="9" s="1"/>
  <c r="G516" i="9"/>
  <c r="F516" i="4"/>
  <c r="K516" i="9" s="1"/>
  <c r="G504" i="9"/>
  <c r="F504" i="4"/>
  <c r="K504" i="9" s="1"/>
  <c r="G492" i="9"/>
  <c r="F492" i="4"/>
  <c r="K492" i="9" s="1"/>
  <c r="G480" i="9"/>
  <c r="F480" i="4"/>
  <c r="K480" i="9" s="1"/>
  <c r="G468" i="9"/>
  <c r="F468" i="4"/>
  <c r="K468" i="9" s="1"/>
  <c r="G456" i="9"/>
  <c r="F456" i="4"/>
  <c r="K456" i="9" s="1"/>
  <c r="G444" i="9"/>
  <c r="F444" i="4"/>
  <c r="K444" i="9" s="1"/>
  <c r="G432" i="9"/>
  <c r="F432" i="4"/>
  <c r="K432" i="9" s="1"/>
  <c r="G420" i="9"/>
  <c r="F420" i="4"/>
  <c r="K420" i="9" s="1"/>
  <c r="G408" i="9"/>
  <c r="F408" i="4"/>
  <c r="K408" i="9" s="1"/>
  <c r="G396" i="9"/>
  <c r="F396" i="4"/>
  <c r="K396" i="9" s="1"/>
  <c r="G384" i="9"/>
  <c r="F384" i="4"/>
  <c r="K384" i="9" s="1"/>
  <c r="G372" i="9"/>
  <c r="F372" i="4"/>
  <c r="K372" i="9" s="1"/>
  <c r="G360" i="9"/>
  <c r="F360" i="4"/>
  <c r="K360" i="9" s="1"/>
  <c r="G348" i="9"/>
  <c r="F348" i="4"/>
  <c r="K348" i="9" s="1"/>
  <c r="G336" i="9"/>
  <c r="F336" i="4"/>
  <c r="K336" i="9" s="1"/>
  <c r="G324" i="9"/>
  <c r="F324" i="4"/>
  <c r="K324" i="9" s="1"/>
  <c r="G312" i="9"/>
  <c r="F312" i="4"/>
  <c r="K312" i="9" s="1"/>
  <c r="G300" i="9"/>
  <c r="F300" i="4"/>
  <c r="K300" i="9" s="1"/>
  <c r="G288" i="9"/>
  <c r="F288" i="4"/>
  <c r="K288" i="9" s="1"/>
  <c r="G276" i="9"/>
  <c r="F276" i="4"/>
  <c r="K276" i="9" s="1"/>
  <c r="G264" i="9"/>
  <c r="F264" i="4"/>
  <c r="K264" i="9" s="1"/>
  <c r="G252" i="9"/>
  <c r="F252" i="4"/>
  <c r="K252" i="9" s="1"/>
  <c r="G240" i="9"/>
  <c r="F240" i="4"/>
  <c r="K240" i="9" s="1"/>
  <c r="G228" i="9"/>
  <c r="F228" i="4"/>
  <c r="K228" i="9" s="1"/>
  <c r="G216" i="9"/>
  <c r="F216" i="4"/>
  <c r="K216" i="9" s="1"/>
  <c r="G204" i="9"/>
  <c r="F204" i="4"/>
  <c r="K204" i="9" s="1"/>
  <c r="G192" i="9"/>
  <c r="F192" i="4"/>
  <c r="K192" i="9" s="1"/>
  <c r="G180" i="9"/>
  <c r="F180" i="4"/>
  <c r="K180" i="9" s="1"/>
  <c r="G168" i="9"/>
  <c r="F168" i="4"/>
  <c r="K168" i="9" s="1"/>
  <c r="G156" i="9"/>
  <c r="F156" i="4"/>
  <c r="K156" i="9" s="1"/>
  <c r="G144" i="9"/>
  <c r="F144" i="4"/>
  <c r="K144" i="9" s="1"/>
  <c r="G132" i="9"/>
  <c r="F132" i="4"/>
  <c r="K132" i="9" s="1"/>
  <c r="G120" i="9"/>
  <c r="F120" i="4"/>
  <c r="K120" i="9" s="1"/>
  <c r="G108" i="9"/>
  <c r="F108" i="4"/>
  <c r="K108" i="9" s="1"/>
  <c r="G96" i="9"/>
  <c r="F96" i="4"/>
  <c r="K96" i="9" s="1"/>
  <c r="G84" i="9"/>
  <c r="F84" i="4"/>
  <c r="K84" i="9" s="1"/>
  <c r="G72" i="9"/>
  <c r="F72" i="4"/>
  <c r="K72" i="9" s="1"/>
  <c r="G60" i="9"/>
  <c r="F60" i="4"/>
  <c r="K60" i="9" s="1"/>
  <c r="G48" i="9"/>
  <c r="F48" i="4"/>
  <c r="K48" i="9" s="1"/>
  <c r="G36" i="9"/>
  <c r="F36" i="4"/>
  <c r="K36" i="9" s="1"/>
  <c r="G24" i="9"/>
  <c r="F24" i="4"/>
  <c r="K24" i="9" s="1"/>
  <c r="G12" i="9"/>
  <c r="F12" i="4"/>
  <c r="K12" i="9" s="1"/>
  <c r="G665" i="9"/>
  <c r="F665" i="4"/>
  <c r="K665" i="9" s="1"/>
  <c r="G41" i="9"/>
  <c r="F41" i="4"/>
  <c r="K41" i="9" s="1"/>
  <c r="G508" i="9"/>
  <c r="F508" i="4"/>
  <c r="K508" i="9" s="1"/>
  <c r="G927" i="9"/>
  <c r="F927" i="4"/>
  <c r="K927" i="9" s="1"/>
  <c r="G867" i="9"/>
  <c r="F867" i="4"/>
  <c r="K867" i="9" s="1"/>
  <c r="G831" i="9"/>
  <c r="F831" i="4"/>
  <c r="K831" i="9" s="1"/>
  <c r="G771" i="9"/>
  <c r="F771" i="4"/>
  <c r="K771" i="9" s="1"/>
  <c r="G723" i="9"/>
  <c r="F723" i="4"/>
  <c r="K723" i="9" s="1"/>
  <c r="G663" i="9"/>
  <c r="F663" i="4"/>
  <c r="K663" i="9" s="1"/>
  <c r="G615" i="9"/>
  <c r="F615" i="4"/>
  <c r="K615" i="9" s="1"/>
  <c r="G543" i="9"/>
  <c r="F543" i="4"/>
  <c r="K543" i="9" s="1"/>
  <c r="G483" i="9"/>
  <c r="F483" i="4"/>
  <c r="K483" i="9" s="1"/>
  <c r="G423" i="9"/>
  <c r="F423" i="4"/>
  <c r="K423" i="9" s="1"/>
  <c r="G351" i="9"/>
  <c r="F351" i="4"/>
  <c r="K351" i="9" s="1"/>
  <c r="G303" i="9"/>
  <c r="F303" i="4"/>
  <c r="K303" i="9" s="1"/>
  <c r="G219" i="9"/>
  <c r="F219" i="4"/>
  <c r="K219" i="9" s="1"/>
  <c r="G63" i="9"/>
  <c r="F63" i="4"/>
  <c r="K63" i="9" s="1"/>
  <c r="G974" i="9"/>
  <c r="F974" i="4"/>
  <c r="K974" i="9" s="1"/>
  <c r="G878" i="9"/>
  <c r="F878" i="4"/>
  <c r="K878" i="9" s="1"/>
  <c r="G734" i="9"/>
  <c r="F734" i="4"/>
  <c r="K734" i="9" s="1"/>
  <c r="G506" i="9"/>
  <c r="F506" i="4"/>
  <c r="K506" i="9" s="1"/>
  <c r="G74" i="9"/>
  <c r="F74" i="4"/>
  <c r="K74" i="9" s="1"/>
  <c r="G911" i="9"/>
  <c r="F911" i="4"/>
  <c r="K911" i="9" s="1"/>
  <c r="G827" i="9"/>
  <c r="F827" i="4"/>
  <c r="K827" i="9" s="1"/>
  <c r="G767" i="9"/>
  <c r="F767" i="4"/>
  <c r="K767" i="9" s="1"/>
  <c r="G683" i="9"/>
  <c r="F683" i="4"/>
  <c r="K683" i="9" s="1"/>
  <c r="G611" i="9"/>
  <c r="F611" i="4"/>
  <c r="K611" i="9" s="1"/>
  <c r="G539" i="9"/>
  <c r="F539" i="4"/>
  <c r="K539" i="9" s="1"/>
  <c r="G455" i="9"/>
  <c r="F455" i="4"/>
  <c r="K455" i="9" s="1"/>
  <c r="G383" i="9"/>
  <c r="F383" i="4"/>
  <c r="K383" i="9" s="1"/>
  <c r="G287" i="9"/>
  <c r="F287" i="4"/>
  <c r="K287" i="9" s="1"/>
  <c r="G203" i="9"/>
  <c r="F203" i="4"/>
  <c r="K203" i="9" s="1"/>
  <c r="G11" i="9"/>
  <c r="F11" i="4"/>
  <c r="K11" i="9" s="1"/>
  <c r="G977" i="9"/>
  <c r="F977" i="4"/>
  <c r="K977" i="9" s="1"/>
  <c r="G917" i="9"/>
  <c r="F917" i="4"/>
  <c r="K917" i="9" s="1"/>
  <c r="G797" i="9"/>
  <c r="F797" i="4"/>
  <c r="K797" i="9" s="1"/>
  <c r="G617" i="9"/>
  <c r="F617" i="4"/>
  <c r="K617" i="9" s="1"/>
  <c r="G245" i="9"/>
  <c r="F245" i="4"/>
  <c r="K245" i="9" s="1"/>
  <c r="G1000" i="9"/>
  <c r="F1000" i="4"/>
  <c r="K1000" i="9" s="1"/>
  <c r="G952" i="9"/>
  <c r="F952" i="4"/>
  <c r="K952" i="9" s="1"/>
  <c r="G904" i="9"/>
  <c r="F904" i="4"/>
  <c r="K904" i="9" s="1"/>
  <c r="G844" i="9"/>
  <c r="F844" i="4"/>
  <c r="K844" i="9" s="1"/>
  <c r="G796" i="9"/>
  <c r="F796" i="4"/>
  <c r="K796" i="9" s="1"/>
  <c r="G748" i="9"/>
  <c r="F748" i="4"/>
  <c r="K748" i="9" s="1"/>
  <c r="G688" i="9"/>
  <c r="F688" i="4"/>
  <c r="K688" i="9" s="1"/>
  <c r="G640" i="9"/>
  <c r="F640" i="4"/>
  <c r="K640" i="9" s="1"/>
  <c r="G580" i="9"/>
  <c r="F580" i="4"/>
  <c r="K580" i="9" s="1"/>
  <c r="G520" i="9"/>
  <c r="F520" i="4"/>
  <c r="K520" i="9" s="1"/>
  <c r="G448" i="9"/>
  <c r="F448" i="4"/>
  <c r="K448" i="9" s="1"/>
  <c r="G400" i="9"/>
  <c r="F400" i="4"/>
  <c r="K400" i="9" s="1"/>
  <c r="G364" i="9"/>
  <c r="F364" i="4"/>
  <c r="K364" i="9" s="1"/>
  <c r="G304" i="9"/>
  <c r="F304" i="4"/>
  <c r="K304" i="9" s="1"/>
  <c r="G244" i="9"/>
  <c r="F244" i="4"/>
  <c r="K244" i="9" s="1"/>
  <c r="G172" i="9"/>
  <c r="F172" i="4"/>
  <c r="K172" i="9" s="1"/>
  <c r="G76" i="9"/>
  <c r="F76" i="4"/>
  <c r="K76" i="9" s="1"/>
  <c r="G999" i="9"/>
  <c r="F999" i="4"/>
  <c r="K999" i="9" s="1"/>
  <c r="G903" i="9"/>
  <c r="F903" i="4"/>
  <c r="K903" i="9" s="1"/>
  <c r="G855" i="9"/>
  <c r="F855" i="4"/>
  <c r="K855" i="9" s="1"/>
  <c r="G795" i="9"/>
  <c r="F795" i="4"/>
  <c r="K795" i="9" s="1"/>
  <c r="G735" i="9"/>
  <c r="F735" i="4"/>
  <c r="K735" i="9" s="1"/>
  <c r="G651" i="9"/>
  <c r="F651" i="4"/>
  <c r="K651" i="9" s="1"/>
  <c r="G603" i="9"/>
  <c r="F603" i="4"/>
  <c r="K603" i="9" s="1"/>
  <c r="G519" i="9"/>
  <c r="F519" i="4"/>
  <c r="K519" i="9" s="1"/>
  <c r="G471" i="9"/>
  <c r="F471" i="4"/>
  <c r="K471" i="9" s="1"/>
  <c r="G447" i="9"/>
  <c r="F447" i="4"/>
  <c r="K447" i="9" s="1"/>
  <c r="G411" i="9"/>
  <c r="F411" i="4"/>
  <c r="K411" i="9" s="1"/>
  <c r="G375" i="9"/>
  <c r="F375" i="4"/>
  <c r="K375" i="9" s="1"/>
  <c r="G339" i="9"/>
  <c r="F339" i="4"/>
  <c r="K339" i="9" s="1"/>
  <c r="G315" i="9"/>
  <c r="F315" i="4"/>
  <c r="K315" i="9" s="1"/>
  <c r="G291" i="9"/>
  <c r="F291" i="4"/>
  <c r="K291" i="9" s="1"/>
  <c r="G267" i="9"/>
  <c r="F267" i="4"/>
  <c r="K267" i="9" s="1"/>
  <c r="G243" i="9"/>
  <c r="F243" i="4"/>
  <c r="K243" i="9" s="1"/>
  <c r="G195" i="9"/>
  <c r="F195" i="4"/>
  <c r="K195" i="9" s="1"/>
  <c r="G159" i="9"/>
  <c r="F159" i="4"/>
  <c r="K159" i="9" s="1"/>
  <c r="G99" i="9"/>
  <c r="F99" i="4"/>
  <c r="K99" i="9" s="1"/>
  <c r="G27" i="9"/>
  <c r="F27" i="4"/>
  <c r="K27" i="9" s="1"/>
  <c r="G950" i="9"/>
  <c r="F950" i="4"/>
  <c r="K950" i="9" s="1"/>
  <c r="G842" i="9"/>
  <c r="F842" i="4"/>
  <c r="K842" i="9" s="1"/>
  <c r="G746" i="9"/>
  <c r="F746" i="4"/>
  <c r="K746" i="9" s="1"/>
  <c r="G638" i="9"/>
  <c r="F638" i="4"/>
  <c r="K638" i="9" s="1"/>
  <c r="G554" i="9"/>
  <c r="F554" i="4"/>
  <c r="K554" i="9" s="1"/>
  <c r="G470" i="9"/>
  <c r="F470" i="4"/>
  <c r="K470" i="9" s="1"/>
  <c r="G398" i="9"/>
  <c r="F398" i="4"/>
  <c r="K398" i="9" s="1"/>
  <c r="G314" i="9"/>
  <c r="F314" i="4"/>
  <c r="K314" i="9" s="1"/>
  <c r="G254" i="9"/>
  <c r="F254" i="4"/>
  <c r="K254" i="9" s="1"/>
  <c r="G182" i="9"/>
  <c r="F182" i="4"/>
  <c r="K182" i="9" s="1"/>
  <c r="G122" i="9"/>
  <c r="F122" i="4"/>
  <c r="K122" i="9" s="1"/>
  <c r="G38" i="9"/>
  <c r="F38" i="4"/>
  <c r="K38" i="9" s="1"/>
  <c r="G947" i="9"/>
  <c r="F947" i="4"/>
  <c r="K947" i="9" s="1"/>
  <c r="G875" i="9"/>
  <c r="F875" i="4"/>
  <c r="K875" i="9" s="1"/>
  <c r="G791" i="9"/>
  <c r="F791" i="4"/>
  <c r="K791" i="9" s="1"/>
  <c r="G719" i="9"/>
  <c r="F719" i="4"/>
  <c r="K719" i="9" s="1"/>
  <c r="G635" i="9"/>
  <c r="F635" i="4"/>
  <c r="K635" i="9" s="1"/>
  <c r="G575" i="9"/>
  <c r="F575" i="4"/>
  <c r="K575" i="9" s="1"/>
  <c r="G491" i="9"/>
  <c r="F491" i="4"/>
  <c r="K491" i="9" s="1"/>
  <c r="G419" i="9"/>
  <c r="F419" i="4"/>
  <c r="K419" i="9" s="1"/>
  <c r="G359" i="9"/>
  <c r="F359" i="4"/>
  <c r="K359" i="9" s="1"/>
  <c r="G299" i="9"/>
  <c r="F299" i="4"/>
  <c r="K299" i="9" s="1"/>
  <c r="G263" i="9"/>
  <c r="F263" i="4"/>
  <c r="K263" i="9" s="1"/>
  <c r="G227" i="9"/>
  <c r="F227" i="4"/>
  <c r="K227" i="9" s="1"/>
  <c r="G179" i="9"/>
  <c r="F179" i="4"/>
  <c r="K179" i="9" s="1"/>
  <c r="G143" i="9"/>
  <c r="F143" i="4"/>
  <c r="K143" i="9" s="1"/>
  <c r="G95" i="9"/>
  <c r="F95" i="4"/>
  <c r="K95" i="9" s="1"/>
  <c r="G23" i="9"/>
  <c r="F23" i="4"/>
  <c r="K23" i="9" s="1"/>
  <c r="G994" i="9"/>
  <c r="F994" i="4"/>
  <c r="K994" i="9" s="1"/>
  <c r="G982" i="9"/>
  <c r="F982" i="4"/>
  <c r="K982" i="9" s="1"/>
  <c r="G970" i="9"/>
  <c r="F970" i="4"/>
  <c r="K970" i="9" s="1"/>
  <c r="G958" i="9"/>
  <c r="F958" i="4"/>
  <c r="K958" i="9" s="1"/>
  <c r="G946" i="9"/>
  <c r="F946" i="4"/>
  <c r="K946" i="9" s="1"/>
  <c r="G934" i="9"/>
  <c r="F934" i="4"/>
  <c r="K934" i="9" s="1"/>
  <c r="G922" i="9"/>
  <c r="F922" i="4"/>
  <c r="K922" i="9" s="1"/>
  <c r="G910" i="9"/>
  <c r="F910" i="4"/>
  <c r="K910" i="9" s="1"/>
  <c r="G898" i="9"/>
  <c r="F898" i="4"/>
  <c r="K898" i="9" s="1"/>
  <c r="G886" i="9"/>
  <c r="F886" i="4"/>
  <c r="K886" i="9" s="1"/>
  <c r="G874" i="9"/>
  <c r="F874" i="4"/>
  <c r="K874" i="9" s="1"/>
  <c r="G862" i="9"/>
  <c r="F862" i="4"/>
  <c r="K862" i="9" s="1"/>
  <c r="G850" i="9"/>
  <c r="F850" i="4"/>
  <c r="K850" i="9" s="1"/>
  <c r="G838" i="9"/>
  <c r="F838" i="4"/>
  <c r="K838" i="9" s="1"/>
  <c r="G826" i="9"/>
  <c r="F826" i="4"/>
  <c r="K826" i="9" s="1"/>
  <c r="G814" i="9"/>
  <c r="F814" i="4"/>
  <c r="K814" i="9" s="1"/>
  <c r="G802" i="9"/>
  <c r="F802" i="4"/>
  <c r="K802" i="9" s="1"/>
  <c r="G790" i="9"/>
  <c r="F790" i="4"/>
  <c r="K790" i="9" s="1"/>
  <c r="G778" i="9"/>
  <c r="F778" i="4"/>
  <c r="K778" i="9" s="1"/>
  <c r="G766" i="9"/>
  <c r="F766" i="4"/>
  <c r="K766" i="9" s="1"/>
  <c r="G754" i="9"/>
  <c r="F754" i="4"/>
  <c r="K754" i="9" s="1"/>
  <c r="G742" i="9"/>
  <c r="F742" i="4"/>
  <c r="K742" i="9" s="1"/>
  <c r="G730" i="9"/>
  <c r="F730" i="4"/>
  <c r="K730" i="9" s="1"/>
  <c r="G718" i="9"/>
  <c r="F718" i="4"/>
  <c r="K718" i="9" s="1"/>
  <c r="G706" i="9"/>
  <c r="F706" i="4"/>
  <c r="K706" i="9" s="1"/>
  <c r="G694" i="9"/>
  <c r="F694" i="4"/>
  <c r="K694" i="9" s="1"/>
  <c r="G682" i="9"/>
  <c r="F682" i="4"/>
  <c r="K682" i="9" s="1"/>
  <c r="G670" i="9"/>
  <c r="F670" i="4"/>
  <c r="K670" i="9" s="1"/>
  <c r="G658" i="9"/>
  <c r="F658" i="4"/>
  <c r="K658" i="9" s="1"/>
  <c r="G646" i="9"/>
  <c r="F646" i="4"/>
  <c r="K646" i="9" s="1"/>
  <c r="G634" i="9"/>
  <c r="F634" i="4"/>
  <c r="K634" i="9" s="1"/>
  <c r="G622" i="9"/>
  <c r="F622" i="4"/>
  <c r="K622" i="9" s="1"/>
  <c r="G610" i="9"/>
  <c r="F610" i="4"/>
  <c r="K610" i="9" s="1"/>
  <c r="G598" i="9"/>
  <c r="F598" i="4"/>
  <c r="K598" i="9" s="1"/>
  <c r="G586" i="9"/>
  <c r="F586" i="4"/>
  <c r="K586" i="9" s="1"/>
  <c r="G574" i="9"/>
  <c r="F574" i="4"/>
  <c r="K574" i="9" s="1"/>
  <c r="G562" i="9"/>
  <c r="F562" i="4"/>
  <c r="K562" i="9" s="1"/>
  <c r="G550" i="9"/>
  <c r="F550" i="4"/>
  <c r="K550" i="9" s="1"/>
  <c r="G538" i="9"/>
  <c r="F538" i="4"/>
  <c r="K538" i="9" s="1"/>
  <c r="G526" i="9"/>
  <c r="F526" i="4"/>
  <c r="K526" i="9" s="1"/>
  <c r="G514" i="9"/>
  <c r="F514" i="4"/>
  <c r="K514" i="9" s="1"/>
  <c r="G502" i="9"/>
  <c r="F502" i="4"/>
  <c r="K502" i="9" s="1"/>
  <c r="G490" i="9"/>
  <c r="F490" i="4"/>
  <c r="K490" i="9" s="1"/>
  <c r="G478" i="9"/>
  <c r="F478" i="4"/>
  <c r="K478" i="9" s="1"/>
  <c r="G466" i="9"/>
  <c r="F466" i="4"/>
  <c r="K466" i="9" s="1"/>
  <c r="G454" i="9"/>
  <c r="F454" i="4"/>
  <c r="K454" i="9" s="1"/>
  <c r="G442" i="9"/>
  <c r="F442" i="4"/>
  <c r="K442" i="9" s="1"/>
  <c r="G430" i="9"/>
  <c r="F430" i="4"/>
  <c r="K430" i="9" s="1"/>
  <c r="G418" i="9"/>
  <c r="F418" i="4"/>
  <c r="K418" i="9" s="1"/>
  <c r="G406" i="9"/>
  <c r="F406" i="4"/>
  <c r="K406" i="9" s="1"/>
  <c r="G394" i="9"/>
  <c r="F394" i="4"/>
  <c r="K394" i="9" s="1"/>
  <c r="G382" i="9"/>
  <c r="F382" i="4"/>
  <c r="K382" i="9" s="1"/>
  <c r="G370" i="9"/>
  <c r="F370" i="4"/>
  <c r="K370" i="9" s="1"/>
  <c r="G358" i="9"/>
  <c r="F358" i="4"/>
  <c r="K358" i="9" s="1"/>
  <c r="G346" i="9"/>
  <c r="F346" i="4"/>
  <c r="K346" i="9" s="1"/>
  <c r="G334" i="9"/>
  <c r="F334" i="4"/>
  <c r="K334" i="9" s="1"/>
  <c r="G322" i="9"/>
  <c r="F322" i="4"/>
  <c r="K322" i="9" s="1"/>
  <c r="G310" i="9"/>
  <c r="F310" i="4"/>
  <c r="K310" i="9" s="1"/>
  <c r="G298" i="9"/>
  <c r="F298" i="4"/>
  <c r="K298" i="9" s="1"/>
  <c r="G286" i="9"/>
  <c r="F286" i="4"/>
  <c r="K286" i="9" s="1"/>
  <c r="G274" i="9"/>
  <c r="F274" i="4"/>
  <c r="K274" i="9" s="1"/>
  <c r="G262" i="9"/>
  <c r="F262" i="4"/>
  <c r="K262" i="9" s="1"/>
  <c r="G250" i="9"/>
  <c r="F250" i="4"/>
  <c r="K250" i="9" s="1"/>
  <c r="G238" i="9"/>
  <c r="F238" i="4"/>
  <c r="K238" i="9" s="1"/>
  <c r="G226" i="9"/>
  <c r="F226" i="4"/>
  <c r="K226" i="9" s="1"/>
  <c r="G214" i="9"/>
  <c r="F214" i="4"/>
  <c r="K214" i="9" s="1"/>
  <c r="G202" i="9"/>
  <c r="F202" i="4"/>
  <c r="K202" i="9" s="1"/>
  <c r="G190" i="9"/>
  <c r="F190" i="4"/>
  <c r="K190" i="9" s="1"/>
  <c r="G178" i="9"/>
  <c r="F178" i="4"/>
  <c r="K178" i="9" s="1"/>
  <c r="G166" i="9"/>
  <c r="F166" i="4"/>
  <c r="K166" i="9" s="1"/>
  <c r="G154" i="9"/>
  <c r="F154" i="4"/>
  <c r="K154" i="9" s="1"/>
  <c r="G142" i="9"/>
  <c r="F142" i="4"/>
  <c r="K142" i="9" s="1"/>
  <c r="G130" i="9"/>
  <c r="F130" i="4"/>
  <c r="K130" i="9" s="1"/>
  <c r="G118" i="9"/>
  <c r="F118" i="4"/>
  <c r="K118" i="9" s="1"/>
  <c r="G106" i="9"/>
  <c r="F106" i="4"/>
  <c r="K106" i="9" s="1"/>
  <c r="G94" i="9"/>
  <c r="F94" i="4"/>
  <c r="K94" i="9" s="1"/>
  <c r="G82" i="9"/>
  <c r="F82" i="4"/>
  <c r="K82" i="9" s="1"/>
  <c r="G70" i="9"/>
  <c r="F70" i="4"/>
  <c r="K70" i="9" s="1"/>
  <c r="G58" i="9"/>
  <c r="F58" i="4"/>
  <c r="K58" i="9" s="1"/>
  <c r="G46" i="9"/>
  <c r="F46" i="4"/>
  <c r="K46" i="9" s="1"/>
  <c r="G34" i="9"/>
  <c r="F34" i="4"/>
  <c r="K34" i="9" s="1"/>
  <c r="G22" i="9"/>
  <c r="F22" i="4"/>
  <c r="K22" i="9" s="1"/>
  <c r="G10" i="9"/>
  <c r="F10" i="4"/>
  <c r="K10" i="9" s="1"/>
  <c r="G989" i="9"/>
  <c r="F989" i="4"/>
  <c r="K989" i="9" s="1"/>
  <c r="G941" i="9"/>
  <c r="F941" i="4"/>
  <c r="K941" i="9" s="1"/>
  <c r="G857" i="9"/>
  <c r="F857" i="4"/>
  <c r="K857" i="9" s="1"/>
  <c r="G809" i="9"/>
  <c r="F809" i="4"/>
  <c r="K809" i="9" s="1"/>
  <c r="G749" i="9"/>
  <c r="F749" i="4"/>
  <c r="K749" i="9" s="1"/>
  <c r="G713" i="9"/>
  <c r="F713" i="4"/>
  <c r="K713" i="9" s="1"/>
  <c r="G641" i="9"/>
  <c r="F641" i="4"/>
  <c r="K641" i="9" s="1"/>
  <c r="G593" i="9"/>
  <c r="F593" i="4"/>
  <c r="K593" i="9" s="1"/>
  <c r="G533" i="9"/>
  <c r="F533" i="4"/>
  <c r="K533" i="9" s="1"/>
  <c r="G497" i="9"/>
  <c r="F497" i="4"/>
  <c r="K497" i="9" s="1"/>
  <c r="G449" i="9"/>
  <c r="F449" i="4"/>
  <c r="K449" i="9" s="1"/>
  <c r="G413" i="9"/>
  <c r="F413" i="4"/>
  <c r="K413" i="9" s="1"/>
  <c r="G365" i="9"/>
  <c r="F365" i="4"/>
  <c r="K365" i="9" s="1"/>
  <c r="G293" i="9"/>
  <c r="F293" i="4"/>
  <c r="K293" i="9" s="1"/>
  <c r="G209" i="9"/>
  <c r="F209" i="4"/>
  <c r="K209" i="9" s="1"/>
  <c r="G29" i="9"/>
  <c r="F29" i="4"/>
  <c r="K29" i="9" s="1"/>
  <c r="G928" i="9"/>
  <c r="F928" i="4"/>
  <c r="K928" i="9" s="1"/>
  <c r="G868" i="9"/>
  <c r="F868" i="4"/>
  <c r="K868" i="9" s="1"/>
  <c r="G808" i="9"/>
  <c r="F808" i="4"/>
  <c r="K808" i="9" s="1"/>
  <c r="G724" i="9"/>
  <c r="F724" i="4"/>
  <c r="K724" i="9" s="1"/>
  <c r="G664" i="9"/>
  <c r="F664" i="4"/>
  <c r="K664" i="9" s="1"/>
  <c r="G592" i="9"/>
  <c r="F592" i="4"/>
  <c r="K592" i="9" s="1"/>
  <c r="G532" i="9"/>
  <c r="F532" i="4"/>
  <c r="K532" i="9" s="1"/>
  <c r="G460" i="9"/>
  <c r="F460" i="4"/>
  <c r="K460" i="9" s="1"/>
  <c r="G388" i="9"/>
  <c r="F388" i="4"/>
  <c r="K388" i="9" s="1"/>
  <c r="G328" i="9"/>
  <c r="F328" i="4"/>
  <c r="K328" i="9" s="1"/>
  <c r="G268" i="9"/>
  <c r="F268" i="4"/>
  <c r="K268" i="9" s="1"/>
  <c r="G220" i="9"/>
  <c r="F220" i="4"/>
  <c r="K220" i="9" s="1"/>
  <c r="G184" i="9"/>
  <c r="F184" i="4"/>
  <c r="K184" i="9" s="1"/>
  <c r="G160" i="9"/>
  <c r="F160" i="4"/>
  <c r="K160" i="9" s="1"/>
  <c r="G112" i="9"/>
  <c r="F112" i="4"/>
  <c r="K112" i="9" s="1"/>
  <c r="G100" i="9"/>
  <c r="F100" i="4"/>
  <c r="K100" i="9" s="1"/>
  <c r="G88" i="9"/>
  <c r="F88" i="4"/>
  <c r="K88" i="9" s="1"/>
  <c r="G64" i="9"/>
  <c r="F64" i="4"/>
  <c r="K64" i="9" s="1"/>
  <c r="G4" i="9"/>
  <c r="F4" i="4"/>
  <c r="K4" i="9" s="1"/>
  <c r="G987" i="9"/>
  <c r="F987" i="4"/>
  <c r="K987" i="9" s="1"/>
  <c r="G699" i="9"/>
  <c r="F699" i="4"/>
  <c r="K699" i="9" s="1"/>
  <c r="G207" i="9"/>
  <c r="F207" i="4"/>
  <c r="K207" i="9" s="1"/>
  <c r="G971" i="9"/>
  <c r="F971" i="4"/>
  <c r="K971" i="9" s="1"/>
  <c r="G863" i="9"/>
  <c r="F863" i="4"/>
  <c r="K863" i="9" s="1"/>
  <c r="G731" i="9"/>
  <c r="F731" i="4"/>
  <c r="K731" i="9" s="1"/>
  <c r="G527" i="9"/>
  <c r="F527" i="4"/>
  <c r="K527" i="9" s="1"/>
  <c r="G453" i="9"/>
  <c r="F453" i="4"/>
  <c r="K453" i="9" s="1"/>
  <c r="G964" i="9"/>
  <c r="F964" i="4"/>
  <c r="K964" i="9" s="1"/>
  <c r="G880" i="9"/>
  <c r="F880" i="4"/>
  <c r="K880" i="9" s="1"/>
  <c r="G832" i="9"/>
  <c r="F832" i="4"/>
  <c r="K832" i="9" s="1"/>
  <c r="G772" i="9"/>
  <c r="F772" i="4"/>
  <c r="K772" i="9" s="1"/>
  <c r="G712" i="9"/>
  <c r="F712" i="4"/>
  <c r="K712" i="9" s="1"/>
  <c r="G628" i="9"/>
  <c r="F628" i="4"/>
  <c r="K628" i="9" s="1"/>
  <c r="G568" i="9"/>
  <c r="F568" i="4"/>
  <c r="K568" i="9" s="1"/>
  <c r="G484" i="9"/>
  <c r="F484" i="4"/>
  <c r="K484" i="9" s="1"/>
  <c r="G424" i="9"/>
  <c r="F424" i="4"/>
  <c r="K424" i="9" s="1"/>
  <c r="G376" i="9"/>
  <c r="F376" i="4"/>
  <c r="K376" i="9" s="1"/>
  <c r="G316" i="9"/>
  <c r="F316" i="4"/>
  <c r="K316" i="9" s="1"/>
  <c r="G256" i="9"/>
  <c r="F256" i="4"/>
  <c r="K256" i="9" s="1"/>
  <c r="G196" i="9"/>
  <c r="F196" i="4"/>
  <c r="K196" i="9" s="1"/>
  <c r="G52" i="9"/>
  <c r="F52" i="4"/>
  <c r="K52" i="9" s="1"/>
  <c r="G939" i="9"/>
  <c r="F939" i="4"/>
  <c r="K939" i="9" s="1"/>
  <c r="G879" i="9"/>
  <c r="F879" i="4"/>
  <c r="K879" i="9" s="1"/>
  <c r="G843" i="9"/>
  <c r="F843" i="4"/>
  <c r="K843" i="9" s="1"/>
  <c r="G783" i="9"/>
  <c r="F783" i="4"/>
  <c r="K783" i="9" s="1"/>
  <c r="G747" i="9"/>
  <c r="F747" i="4"/>
  <c r="K747" i="9" s="1"/>
  <c r="G687" i="9"/>
  <c r="F687" i="4"/>
  <c r="K687" i="9" s="1"/>
  <c r="G627" i="9"/>
  <c r="F627" i="4"/>
  <c r="K627" i="9" s="1"/>
  <c r="G567" i="9"/>
  <c r="F567" i="4"/>
  <c r="K567" i="9" s="1"/>
  <c r="G507" i="9"/>
  <c r="F507" i="4"/>
  <c r="K507" i="9" s="1"/>
  <c r="G459" i="9"/>
  <c r="F459" i="4"/>
  <c r="K459" i="9" s="1"/>
  <c r="G435" i="9"/>
  <c r="F435" i="4"/>
  <c r="K435" i="9" s="1"/>
  <c r="G387" i="9"/>
  <c r="F387" i="4"/>
  <c r="K387" i="9" s="1"/>
  <c r="G327" i="9"/>
  <c r="F327" i="4"/>
  <c r="K327" i="9" s="1"/>
  <c r="G279" i="9"/>
  <c r="F279" i="4"/>
  <c r="K279" i="9" s="1"/>
  <c r="G255" i="9"/>
  <c r="F255" i="4"/>
  <c r="K255" i="9" s="1"/>
  <c r="G231" i="9"/>
  <c r="F231" i="4"/>
  <c r="K231" i="9" s="1"/>
  <c r="G183" i="9"/>
  <c r="F183" i="4"/>
  <c r="K183" i="9" s="1"/>
  <c r="G171" i="9"/>
  <c r="F171" i="4"/>
  <c r="K171" i="9" s="1"/>
  <c r="G147" i="9"/>
  <c r="F147" i="4"/>
  <c r="K147" i="9" s="1"/>
  <c r="G123" i="9"/>
  <c r="F123" i="4"/>
  <c r="K123" i="9" s="1"/>
  <c r="G87" i="9"/>
  <c r="F87" i="4"/>
  <c r="K87" i="9" s="1"/>
  <c r="G75" i="9"/>
  <c r="F75" i="4"/>
  <c r="K75" i="9" s="1"/>
  <c r="G51" i="9"/>
  <c r="F51" i="4"/>
  <c r="K51" i="9" s="1"/>
  <c r="G3" i="9"/>
  <c r="F3" i="4"/>
  <c r="K3" i="9" s="1"/>
  <c r="G962" i="9"/>
  <c r="F962" i="4"/>
  <c r="K962" i="9" s="1"/>
  <c r="G926" i="9"/>
  <c r="F926" i="4"/>
  <c r="K926" i="9" s="1"/>
  <c r="G902" i="9"/>
  <c r="F902" i="4"/>
  <c r="K902" i="9" s="1"/>
  <c r="G854" i="9"/>
  <c r="F854" i="4"/>
  <c r="K854" i="9" s="1"/>
  <c r="G830" i="9"/>
  <c r="F830" i="4"/>
  <c r="K830" i="9" s="1"/>
  <c r="G806" i="9"/>
  <c r="F806" i="4"/>
  <c r="K806" i="9" s="1"/>
  <c r="G770" i="9"/>
  <c r="F770" i="4"/>
  <c r="K770" i="9" s="1"/>
  <c r="G710" i="9"/>
  <c r="F710" i="4"/>
  <c r="K710" i="9" s="1"/>
  <c r="G686" i="9"/>
  <c r="F686" i="4"/>
  <c r="K686" i="9" s="1"/>
  <c r="G650" i="9"/>
  <c r="F650" i="4"/>
  <c r="K650" i="9" s="1"/>
  <c r="G614" i="9"/>
  <c r="F614" i="4"/>
  <c r="K614" i="9" s="1"/>
  <c r="G590" i="9"/>
  <c r="F590" i="4"/>
  <c r="K590" i="9" s="1"/>
  <c r="G566" i="9"/>
  <c r="F566" i="4"/>
  <c r="K566" i="9" s="1"/>
  <c r="G530" i="9"/>
  <c r="F530" i="4"/>
  <c r="K530" i="9" s="1"/>
  <c r="G482" i="9"/>
  <c r="F482" i="4"/>
  <c r="K482" i="9" s="1"/>
  <c r="G446" i="9"/>
  <c r="F446" i="4"/>
  <c r="K446" i="9" s="1"/>
  <c r="G410" i="9"/>
  <c r="F410" i="4"/>
  <c r="K410" i="9" s="1"/>
  <c r="G362" i="9"/>
  <c r="F362" i="4"/>
  <c r="K362" i="9" s="1"/>
  <c r="G350" i="9"/>
  <c r="F350" i="4"/>
  <c r="K350" i="9" s="1"/>
  <c r="G302" i="9"/>
  <c r="F302" i="4"/>
  <c r="K302" i="9" s="1"/>
  <c r="G266" i="9"/>
  <c r="F266" i="4"/>
  <c r="K266" i="9" s="1"/>
  <c r="G230" i="9"/>
  <c r="F230" i="4"/>
  <c r="K230" i="9" s="1"/>
  <c r="G206" i="9"/>
  <c r="F206" i="4"/>
  <c r="K206" i="9" s="1"/>
  <c r="G146" i="9"/>
  <c r="F146" i="4"/>
  <c r="K146" i="9" s="1"/>
  <c r="G26" i="9"/>
  <c r="F26" i="4"/>
  <c r="K26" i="9" s="1"/>
  <c r="G995" i="9"/>
  <c r="F995" i="4"/>
  <c r="K995" i="9" s="1"/>
  <c r="G959" i="9"/>
  <c r="F959" i="4"/>
  <c r="K959" i="9" s="1"/>
  <c r="G923" i="9"/>
  <c r="F923" i="4"/>
  <c r="K923" i="9" s="1"/>
  <c r="G899" i="9"/>
  <c r="F899" i="4"/>
  <c r="K899" i="9" s="1"/>
  <c r="G851" i="9"/>
  <c r="F851" i="4"/>
  <c r="K851" i="9" s="1"/>
  <c r="G815" i="9"/>
  <c r="F815" i="4"/>
  <c r="K815" i="9" s="1"/>
  <c r="G779" i="9"/>
  <c r="F779" i="4"/>
  <c r="K779" i="9" s="1"/>
  <c r="G743" i="9"/>
  <c r="F743" i="4"/>
  <c r="K743" i="9" s="1"/>
  <c r="G707" i="9"/>
  <c r="F707" i="4"/>
  <c r="K707" i="9" s="1"/>
  <c r="G671" i="9"/>
  <c r="F671" i="4"/>
  <c r="K671" i="9" s="1"/>
  <c r="G647" i="9"/>
  <c r="F647" i="4"/>
  <c r="K647" i="9" s="1"/>
  <c r="G623" i="9"/>
  <c r="F623" i="4"/>
  <c r="K623" i="9" s="1"/>
  <c r="G587" i="9"/>
  <c r="F587" i="4"/>
  <c r="K587" i="9" s="1"/>
  <c r="G551" i="9"/>
  <c r="F551" i="4"/>
  <c r="K551" i="9" s="1"/>
  <c r="G503" i="9"/>
  <c r="F503" i="4"/>
  <c r="K503" i="9" s="1"/>
  <c r="G479" i="9"/>
  <c r="F479" i="4"/>
  <c r="K479" i="9" s="1"/>
  <c r="G443" i="9"/>
  <c r="F443" i="4"/>
  <c r="K443" i="9" s="1"/>
  <c r="G407" i="9"/>
  <c r="F407" i="4"/>
  <c r="K407" i="9" s="1"/>
  <c r="G371" i="9"/>
  <c r="F371" i="4"/>
  <c r="K371" i="9" s="1"/>
  <c r="G323" i="9"/>
  <c r="F323" i="4"/>
  <c r="K323" i="9" s="1"/>
  <c r="G239" i="9"/>
  <c r="F239" i="4"/>
  <c r="K239" i="9" s="1"/>
  <c r="G47" i="9"/>
  <c r="F47" i="4"/>
  <c r="K47" i="9" s="1"/>
  <c r="G993" i="9"/>
  <c r="F993" i="4"/>
  <c r="K993" i="9" s="1"/>
  <c r="G969" i="9"/>
  <c r="F969" i="4"/>
  <c r="K969" i="9" s="1"/>
  <c r="G945" i="9"/>
  <c r="F945" i="4"/>
  <c r="K945" i="9" s="1"/>
  <c r="G921" i="9"/>
  <c r="F921" i="4"/>
  <c r="K921" i="9" s="1"/>
  <c r="G897" i="9"/>
  <c r="F897" i="4"/>
  <c r="K897" i="9" s="1"/>
  <c r="G873" i="9"/>
  <c r="F873" i="4"/>
  <c r="K873" i="9" s="1"/>
  <c r="G861" i="9"/>
  <c r="F861" i="4"/>
  <c r="K861" i="9" s="1"/>
  <c r="G837" i="9"/>
  <c r="F837" i="4"/>
  <c r="K837" i="9" s="1"/>
  <c r="G813" i="9"/>
  <c r="F813" i="4"/>
  <c r="K813" i="9" s="1"/>
  <c r="G789" i="9"/>
  <c r="F789" i="4"/>
  <c r="K789" i="9" s="1"/>
  <c r="G765" i="9"/>
  <c r="F765" i="4"/>
  <c r="K765" i="9" s="1"/>
  <c r="G753" i="9"/>
  <c r="F753" i="4"/>
  <c r="K753" i="9" s="1"/>
  <c r="G729" i="9"/>
  <c r="F729" i="4"/>
  <c r="K729" i="9" s="1"/>
  <c r="G693" i="9"/>
  <c r="F693" i="4"/>
  <c r="K693" i="9" s="1"/>
  <c r="G669" i="9"/>
  <c r="F669" i="4"/>
  <c r="K669" i="9" s="1"/>
  <c r="G645" i="9"/>
  <c r="F645" i="4"/>
  <c r="K645" i="9" s="1"/>
  <c r="G621" i="9"/>
  <c r="F621" i="4"/>
  <c r="K621" i="9" s="1"/>
  <c r="G597" i="9"/>
  <c r="F597" i="4"/>
  <c r="K597" i="9" s="1"/>
  <c r="G573" i="9"/>
  <c r="F573" i="4"/>
  <c r="K573" i="9" s="1"/>
  <c r="G549" i="9"/>
  <c r="F549" i="4"/>
  <c r="K549" i="9" s="1"/>
  <c r="G525" i="9"/>
  <c r="F525" i="4"/>
  <c r="K525" i="9" s="1"/>
  <c r="G501" i="9"/>
  <c r="F501" i="4"/>
  <c r="K501" i="9" s="1"/>
  <c r="G489" i="9"/>
  <c r="F489" i="4"/>
  <c r="K489" i="9" s="1"/>
  <c r="G465" i="9"/>
  <c r="F465" i="4"/>
  <c r="K465" i="9" s="1"/>
  <c r="G441" i="9"/>
  <c r="F441" i="4"/>
  <c r="K441" i="9" s="1"/>
  <c r="G417" i="9"/>
  <c r="F417" i="4"/>
  <c r="K417" i="9" s="1"/>
  <c r="G393" i="9"/>
  <c r="F393" i="4"/>
  <c r="K393" i="9" s="1"/>
  <c r="G369" i="9"/>
  <c r="F369" i="4"/>
  <c r="K369" i="9" s="1"/>
  <c r="G357" i="9"/>
  <c r="F357" i="4"/>
  <c r="K357" i="9" s="1"/>
  <c r="G333" i="9"/>
  <c r="F333" i="4"/>
  <c r="K333" i="9" s="1"/>
  <c r="G309" i="9"/>
  <c r="F309" i="4"/>
  <c r="K309" i="9" s="1"/>
  <c r="G297" i="9"/>
  <c r="F297" i="4"/>
  <c r="K297" i="9" s="1"/>
  <c r="G273" i="9"/>
  <c r="F273" i="4"/>
  <c r="K273" i="9" s="1"/>
  <c r="G249" i="9"/>
  <c r="F249" i="4"/>
  <c r="K249" i="9" s="1"/>
  <c r="G225" i="9"/>
  <c r="F225" i="4"/>
  <c r="K225" i="9" s="1"/>
  <c r="G201" i="9"/>
  <c r="F201" i="4"/>
  <c r="K201" i="9" s="1"/>
  <c r="G177" i="9"/>
  <c r="F177" i="4"/>
  <c r="K177" i="9" s="1"/>
  <c r="G153" i="9"/>
  <c r="F153" i="4"/>
  <c r="K153" i="9" s="1"/>
  <c r="G129" i="9"/>
  <c r="F129" i="4"/>
  <c r="K129" i="9" s="1"/>
  <c r="G105" i="9"/>
  <c r="F105" i="4"/>
  <c r="K105" i="9" s="1"/>
  <c r="G81" i="9"/>
  <c r="F81" i="4"/>
  <c r="K81" i="9" s="1"/>
  <c r="G57" i="9"/>
  <c r="F57" i="4"/>
  <c r="K57" i="9" s="1"/>
  <c r="G33" i="9"/>
  <c r="F33" i="4"/>
  <c r="K33" i="9" s="1"/>
  <c r="G9" i="9"/>
  <c r="F9" i="4"/>
  <c r="K9" i="9" s="1"/>
  <c r="G824" i="9"/>
  <c r="F824" i="4"/>
  <c r="K824" i="9" s="1"/>
  <c r="G905" i="9"/>
  <c r="F905" i="4"/>
  <c r="K905" i="9" s="1"/>
  <c r="G773" i="9"/>
  <c r="F773" i="4"/>
  <c r="K773" i="9" s="1"/>
  <c r="G581" i="9"/>
  <c r="F581" i="4"/>
  <c r="K581" i="9" s="1"/>
  <c r="G221" i="9"/>
  <c r="F221" i="4"/>
  <c r="K221" i="9" s="1"/>
  <c r="G988" i="9"/>
  <c r="F988" i="4"/>
  <c r="K988" i="9" s="1"/>
  <c r="G940" i="9"/>
  <c r="F940" i="4"/>
  <c r="K940" i="9" s="1"/>
  <c r="G892" i="9"/>
  <c r="F892" i="4"/>
  <c r="K892" i="9" s="1"/>
  <c r="G820" i="9"/>
  <c r="F820" i="4"/>
  <c r="K820" i="9" s="1"/>
  <c r="G760" i="9"/>
  <c r="F760" i="4"/>
  <c r="K760" i="9" s="1"/>
  <c r="G700" i="9"/>
  <c r="F700" i="4"/>
  <c r="K700" i="9" s="1"/>
  <c r="G604" i="9"/>
  <c r="F604" i="4"/>
  <c r="K604" i="9" s="1"/>
  <c r="G544" i="9"/>
  <c r="F544" i="4"/>
  <c r="K544" i="9" s="1"/>
  <c r="G472" i="9"/>
  <c r="F472" i="4"/>
  <c r="K472" i="9" s="1"/>
  <c r="G412" i="9"/>
  <c r="F412" i="4"/>
  <c r="K412" i="9" s="1"/>
  <c r="G340" i="9"/>
  <c r="F340" i="4"/>
  <c r="K340" i="9" s="1"/>
  <c r="G280" i="9"/>
  <c r="F280" i="4"/>
  <c r="K280" i="9" s="1"/>
  <c r="G208" i="9"/>
  <c r="F208" i="4"/>
  <c r="K208" i="9" s="1"/>
  <c r="G136" i="9"/>
  <c r="F136" i="4"/>
  <c r="K136" i="9" s="1"/>
  <c r="G40" i="9"/>
  <c r="F40" i="4"/>
  <c r="K40" i="9" s="1"/>
  <c r="G963" i="9"/>
  <c r="F963" i="4"/>
  <c r="K963" i="9" s="1"/>
  <c r="G891" i="9"/>
  <c r="F891" i="4"/>
  <c r="K891" i="9" s="1"/>
  <c r="G819" i="9"/>
  <c r="F819" i="4"/>
  <c r="K819" i="9" s="1"/>
  <c r="G759" i="9"/>
  <c r="F759" i="4"/>
  <c r="K759" i="9" s="1"/>
  <c r="G711" i="9"/>
  <c r="F711" i="4"/>
  <c r="K711" i="9" s="1"/>
  <c r="G639" i="9"/>
  <c r="F639" i="4"/>
  <c r="K639" i="9" s="1"/>
  <c r="G591" i="9"/>
  <c r="F591" i="4"/>
  <c r="K591" i="9" s="1"/>
  <c r="G495" i="9"/>
  <c r="F495" i="4"/>
  <c r="K495" i="9" s="1"/>
  <c r="G363" i="9"/>
  <c r="F363" i="4"/>
  <c r="K363" i="9" s="1"/>
  <c r="G15" i="9"/>
  <c r="F15" i="4"/>
  <c r="K15" i="9" s="1"/>
  <c r="G986" i="9"/>
  <c r="F986" i="4"/>
  <c r="K986" i="9" s="1"/>
  <c r="G938" i="9"/>
  <c r="F938" i="4"/>
  <c r="K938" i="9" s="1"/>
  <c r="G890" i="9"/>
  <c r="F890" i="4"/>
  <c r="K890" i="9" s="1"/>
  <c r="G818" i="9"/>
  <c r="F818" i="4"/>
  <c r="K818" i="9" s="1"/>
  <c r="G782" i="9"/>
  <c r="F782" i="4"/>
  <c r="K782" i="9" s="1"/>
  <c r="G722" i="9"/>
  <c r="F722" i="4"/>
  <c r="K722" i="9" s="1"/>
  <c r="G674" i="9"/>
  <c r="F674" i="4"/>
  <c r="K674" i="9" s="1"/>
  <c r="G626" i="9"/>
  <c r="F626" i="4"/>
  <c r="K626" i="9" s="1"/>
  <c r="G578" i="9"/>
  <c r="F578" i="4"/>
  <c r="K578" i="9" s="1"/>
  <c r="G518" i="9"/>
  <c r="F518" i="4"/>
  <c r="K518" i="9" s="1"/>
  <c r="G458" i="9"/>
  <c r="F458" i="4"/>
  <c r="K458" i="9" s="1"/>
  <c r="G422" i="9"/>
  <c r="F422" i="4"/>
  <c r="K422" i="9" s="1"/>
  <c r="G374" i="9"/>
  <c r="F374" i="4"/>
  <c r="K374" i="9" s="1"/>
  <c r="G338" i="9"/>
  <c r="F338" i="4"/>
  <c r="K338" i="9" s="1"/>
  <c r="G290" i="9"/>
  <c r="F290" i="4"/>
  <c r="K290" i="9" s="1"/>
  <c r="G242" i="9"/>
  <c r="F242" i="4"/>
  <c r="K242" i="9" s="1"/>
  <c r="G170" i="9"/>
  <c r="F170" i="4"/>
  <c r="K170" i="9" s="1"/>
  <c r="G14" i="9"/>
  <c r="F14" i="4"/>
  <c r="K14" i="9" s="1"/>
  <c r="G983" i="9"/>
  <c r="F983" i="4"/>
  <c r="K983" i="9" s="1"/>
  <c r="G935" i="9"/>
  <c r="F935" i="4"/>
  <c r="K935" i="9" s="1"/>
  <c r="G887" i="9"/>
  <c r="F887" i="4"/>
  <c r="K887" i="9" s="1"/>
  <c r="G839" i="9"/>
  <c r="F839" i="4"/>
  <c r="K839" i="9" s="1"/>
  <c r="G803" i="9"/>
  <c r="F803" i="4"/>
  <c r="K803" i="9" s="1"/>
  <c r="G755" i="9"/>
  <c r="F755" i="4"/>
  <c r="K755" i="9" s="1"/>
  <c r="G695" i="9"/>
  <c r="F695" i="4"/>
  <c r="K695" i="9" s="1"/>
  <c r="G659" i="9"/>
  <c r="F659" i="4"/>
  <c r="K659" i="9" s="1"/>
  <c r="G599" i="9"/>
  <c r="F599" i="4"/>
  <c r="K599" i="9" s="1"/>
  <c r="G563" i="9"/>
  <c r="F563" i="4"/>
  <c r="K563" i="9" s="1"/>
  <c r="G515" i="9"/>
  <c r="F515" i="4"/>
  <c r="K515" i="9" s="1"/>
  <c r="G467" i="9"/>
  <c r="F467" i="4"/>
  <c r="K467" i="9" s="1"/>
  <c r="G431" i="9"/>
  <c r="F431" i="4"/>
  <c r="K431" i="9" s="1"/>
  <c r="G395" i="9"/>
  <c r="F395" i="4"/>
  <c r="K395" i="9" s="1"/>
  <c r="G347" i="9"/>
  <c r="F347" i="4"/>
  <c r="K347" i="9" s="1"/>
  <c r="G335" i="9"/>
  <c r="F335" i="4"/>
  <c r="K335" i="9" s="1"/>
  <c r="G311" i="9"/>
  <c r="F311" i="4"/>
  <c r="K311" i="9" s="1"/>
  <c r="G275" i="9"/>
  <c r="F275" i="4"/>
  <c r="K275" i="9" s="1"/>
  <c r="G251" i="9"/>
  <c r="F251" i="4"/>
  <c r="K251" i="9" s="1"/>
  <c r="G215" i="9"/>
  <c r="F215" i="4"/>
  <c r="K215" i="9" s="1"/>
  <c r="G191" i="9"/>
  <c r="F191" i="4"/>
  <c r="K191" i="9" s="1"/>
  <c r="G167" i="9"/>
  <c r="F167" i="4"/>
  <c r="K167" i="9" s="1"/>
  <c r="G155" i="9"/>
  <c r="F155" i="4"/>
  <c r="K155" i="9" s="1"/>
  <c r="G131" i="9"/>
  <c r="F131" i="4"/>
  <c r="K131" i="9" s="1"/>
  <c r="G119" i="9"/>
  <c r="F119" i="4"/>
  <c r="K119" i="9" s="1"/>
  <c r="G107" i="9"/>
  <c r="F107" i="4"/>
  <c r="K107" i="9" s="1"/>
  <c r="G83" i="9"/>
  <c r="F83" i="4"/>
  <c r="K83" i="9" s="1"/>
  <c r="G71" i="9"/>
  <c r="F71" i="4"/>
  <c r="K71" i="9" s="1"/>
  <c r="G59" i="9"/>
  <c r="F59" i="4"/>
  <c r="K59" i="9" s="1"/>
  <c r="G35" i="9"/>
  <c r="F35" i="4"/>
  <c r="K35" i="9" s="1"/>
  <c r="G981" i="9"/>
  <c r="F981" i="4"/>
  <c r="K981" i="9" s="1"/>
  <c r="G957" i="9"/>
  <c r="F957" i="4"/>
  <c r="K957" i="9" s="1"/>
  <c r="G933" i="9"/>
  <c r="F933" i="4"/>
  <c r="K933" i="9" s="1"/>
  <c r="G909" i="9"/>
  <c r="F909" i="4"/>
  <c r="K909" i="9" s="1"/>
  <c r="G885" i="9"/>
  <c r="F885" i="4"/>
  <c r="K885" i="9" s="1"/>
  <c r="G849" i="9"/>
  <c r="F849" i="4"/>
  <c r="K849" i="9" s="1"/>
  <c r="G825" i="9"/>
  <c r="F825" i="4"/>
  <c r="K825" i="9" s="1"/>
  <c r="G801" i="9"/>
  <c r="F801" i="4"/>
  <c r="K801" i="9" s="1"/>
  <c r="G777" i="9"/>
  <c r="F777" i="4"/>
  <c r="K777" i="9" s="1"/>
  <c r="G741" i="9"/>
  <c r="F741" i="4"/>
  <c r="K741" i="9" s="1"/>
  <c r="G717" i="9"/>
  <c r="F717" i="4"/>
  <c r="K717" i="9" s="1"/>
  <c r="G705" i="9"/>
  <c r="F705" i="4"/>
  <c r="K705" i="9" s="1"/>
  <c r="G681" i="9"/>
  <c r="F681" i="4"/>
  <c r="K681" i="9" s="1"/>
  <c r="G657" i="9"/>
  <c r="F657" i="4"/>
  <c r="K657" i="9" s="1"/>
  <c r="G633" i="9"/>
  <c r="F633" i="4"/>
  <c r="K633" i="9" s="1"/>
  <c r="G609" i="9"/>
  <c r="F609" i="4"/>
  <c r="K609" i="9" s="1"/>
  <c r="G585" i="9"/>
  <c r="F585" i="4"/>
  <c r="K585" i="9" s="1"/>
  <c r="G561" i="9"/>
  <c r="F561" i="4"/>
  <c r="K561" i="9" s="1"/>
  <c r="G537" i="9"/>
  <c r="F537" i="4"/>
  <c r="K537" i="9" s="1"/>
  <c r="G513" i="9"/>
  <c r="F513" i="4"/>
  <c r="K513" i="9" s="1"/>
  <c r="G477" i="9"/>
  <c r="F477" i="4"/>
  <c r="K477" i="9" s="1"/>
  <c r="G429" i="9"/>
  <c r="F429" i="4"/>
  <c r="K429" i="9" s="1"/>
  <c r="G405" i="9"/>
  <c r="F405" i="4"/>
  <c r="K405" i="9" s="1"/>
  <c r="G381" i="9"/>
  <c r="F381" i="4"/>
  <c r="K381" i="9" s="1"/>
  <c r="G345" i="9"/>
  <c r="F345" i="4"/>
  <c r="K345" i="9" s="1"/>
  <c r="G321" i="9"/>
  <c r="F321" i="4"/>
  <c r="K321" i="9" s="1"/>
  <c r="G285" i="9"/>
  <c r="F285" i="4"/>
  <c r="K285" i="9" s="1"/>
  <c r="G261" i="9"/>
  <c r="F261" i="4"/>
  <c r="K261" i="9" s="1"/>
  <c r="G237" i="9"/>
  <c r="F237" i="4"/>
  <c r="K237" i="9" s="1"/>
  <c r="G213" i="9"/>
  <c r="F213" i="4"/>
  <c r="K213" i="9" s="1"/>
  <c r="G189" i="9"/>
  <c r="F189" i="4"/>
  <c r="K189" i="9" s="1"/>
  <c r="G165" i="9"/>
  <c r="F165" i="4"/>
  <c r="K165" i="9" s="1"/>
  <c r="G141" i="9"/>
  <c r="F141" i="4"/>
  <c r="K141" i="9" s="1"/>
  <c r="G117" i="9"/>
  <c r="F117" i="4"/>
  <c r="K117" i="9" s="1"/>
  <c r="G93" i="9"/>
  <c r="F93" i="4"/>
  <c r="K93" i="9" s="1"/>
  <c r="G69" i="9"/>
  <c r="F69" i="4"/>
  <c r="K69" i="9" s="1"/>
  <c r="G45" i="9"/>
  <c r="F45" i="4"/>
  <c r="K45" i="9" s="1"/>
  <c r="G21" i="9"/>
  <c r="F21" i="4"/>
  <c r="K21" i="9" s="1"/>
  <c r="G992" i="9"/>
  <c r="F992" i="4"/>
  <c r="K992" i="9" s="1"/>
  <c r="G980" i="9"/>
  <c r="F980" i="4"/>
  <c r="K980" i="9" s="1"/>
  <c r="G968" i="9"/>
  <c r="F968" i="4"/>
  <c r="K968" i="9" s="1"/>
  <c r="G956" i="9"/>
  <c r="F956" i="4"/>
  <c r="K956" i="9" s="1"/>
  <c r="G944" i="9"/>
  <c r="F944" i="4"/>
  <c r="K944" i="9" s="1"/>
  <c r="G932" i="9"/>
  <c r="F932" i="4"/>
  <c r="K932" i="9" s="1"/>
  <c r="G920" i="9"/>
  <c r="F920" i="4"/>
  <c r="K920" i="9" s="1"/>
  <c r="G908" i="9"/>
  <c r="F908" i="4"/>
  <c r="K908" i="9" s="1"/>
  <c r="G896" i="9"/>
  <c r="F896" i="4"/>
  <c r="K896" i="9" s="1"/>
  <c r="G884" i="9"/>
  <c r="F884" i="4"/>
  <c r="K884" i="9" s="1"/>
  <c r="G872" i="9"/>
  <c r="F872" i="4"/>
  <c r="K872" i="9" s="1"/>
  <c r="G860" i="9"/>
  <c r="F860" i="4"/>
  <c r="K860" i="9" s="1"/>
  <c r="G848" i="9"/>
  <c r="F848" i="4"/>
  <c r="K848" i="9" s="1"/>
  <c r="G836" i="9"/>
  <c r="F836" i="4"/>
  <c r="K836" i="9" s="1"/>
  <c r="G812" i="9"/>
  <c r="F812" i="4"/>
  <c r="K812" i="9" s="1"/>
  <c r="G800" i="9"/>
  <c r="F800" i="4"/>
  <c r="K800" i="9" s="1"/>
  <c r="G788" i="9"/>
  <c r="F788" i="4"/>
  <c r="K788" i="9" s="1"/>
  <c r="G776" i="9"/>
  <c r="F776" i="4"/>
  <c r="K776" i="9" s="1"/>
  <c r="G764" i="9"/>
  <c r="F764" i="4"/>
  <c r="K764" i="9" s="1"/>
  <c r="G752" i="9"/>
  <c r="F752" i="4"/>
  <c r="K752" i="9" s="1"/>
  <c r="G740" i="9"/>
  <c r="F740" i="4"/>
  <c r="K740" i="9" s="1"/>
  <c r="G728" i="9"/>
  <c r="F728" i="4"/>
  <c r="K728" i="9" s="1"/>
  <c r="G716" i="9"/>
  <c r="F716" i="4"/>
  <c r="K716" i="9" s="1"/>
  <c r="G704" i="9"/>
  <c r="F704" i="4"/>
  <c r="K704" i="9" s="1"/>
  <c r="G692" i="9"/>
  <c r="F692" i="4"/>
  <c r="K692" i="9" s="1"/>
  <c r="G680" i="9"/>
  <c r="F680" i="4"/>
  <c r="K680" i="9" s="1"/>
  <c r="G668" i="9"/>
  <c r="F668" i="4"/>
  <c r="K668" i="9" s="1"/>
  <c r="G656" i="9"/>
  <c r="F656" i="4"/>
  <c r="K656" i="9" s="1"/>
  <c r="G644" i="9"/>
  <c r="F644" i="4"/>
  <c r="K644" i="9" s="1"/>
  <c r="G632" i="9"/>
  <c r="F632" i="4"/>
  <c r="K632" i="9" s="1"/>
  <c r="G620" i="9"/>
  <c r="F620" i="4"/>
  <c r="K620" i="9" s="1"/>
  <c r="G608" i="9"/>
  <c r="F608" i="4"/>
  <c r="K608" i="9" s="1"/>
  <c r="G596" i="9"/>
  <c r="F596" i="4"/>
  <c r="K596" i="9" s="1"/>
  <c r="G584" i="9"/>
  <c r="F584" i="4"/>
  <c r="K584" i="9" s="1"/>
  <c r="G572" i="9"/>
  <c r="F572" i="4"/>
  <c r="K572" i="9" s="1"/>
  <c r="G560" i="9"/>
  <c r="F560" i="4"/>
  <c r="K560" i="9" s="1"/>
  <c r="G548" i="9"/>
  <c r="F548" i="4"/>
  <c r="K548" i="9" s="1"/>
  <c r="G536" i="9"/>
  <c r="F536" i="4"/>
  <c r="K536" i="9" s="1"/>
  <c r="G524" i="9"/>
  <c r="F524" i="4"/>
  <c r="K524" i="9" s="1"/>
  <c r="G512" i="9"/>
  <c r="F512" i="4"/>
  <c r="K512" i="9" s="1"/>
  <c r="G500" i="9"/>
  <c r="F500" i="4"/>
  <c r="K500" i="9" s="1"/>
  <c r="G488" i="9"/>
  <c r="F488" i="4"/>
  <c r="K488" i="9" s="1"/>
  <c r="G476" i="9"/>
  <c r="F476" i="4"/>
  <c r="K476" i="9" s="1"/>
  <c r="G464" i="9"/>
  <c r="F464" i="4"/>
  <c r="K464" i="9" s="1"/>
  <c r="G452" i="9"/>
  <c r="F452" i="4"/>
  <c r="K452" i="9" s="1"/>
  <c r="G440" i="9"/>
  <c r="F440" i="4"/>
  <c r="K440" i="9" s="1"/>
  <c r="G428" i="9"/>
  <c r="F428" i="4"/>
  <c r="K428" i="9" s="1"/>
  <c r="G416" i="9"/>
  <c r="F416" i="4"/>
  <c r="K416" i="9" s="1"/>
  <c r="G404" i="9"/>
  <c r="F404" i="4"/>
  <c r="K404" i="9" s="1"/>
  <c r="G392" i="9"/>
  <c r="F392" i="4"/>
  <c r="K392" i="9" s="1"/>
  <c r="G380" i="9"/>
  <c r="F380" i="4"/>
  <c r="K380" i="9" s="1"/>
  <c r="G368" i="9"/>
  <c r="F368" i="4"/>
  <c r="K368" i="9" s="1"/>
  <c r="G356" i="9"/>
  <c r="F356" i="4"/>
  <c r="K356" i="9" s="1"/>
  <c r="G344" i="9"/>
  <c r="F344" i="4"/>
  <c r="K344" i="9" s="1"/>
  <c r="G332" i="9"/>
  <c r="F332" i="4"/>
  <c r="K332" i="9" s="1"/>
  <c r="G320" i="9"/>
  <c r="F320" i="4"/>
  <c r="K320" i="9" s="1"/>
  <c r="G308" i="9"/>
  <c r="F308" i="4"/>
  <c r="K308" i="9" s="1"/>
  <c r="G296" i="9"/>
  <c r="F296" i="4"/>
  <c r="K296" i="9" s="1"/>
  <c r="G284" i="9"/>
  <c r="F284" i="4"/>
  <c r="K284" i="9" s="1"/>
  <c r="G272" i="9"/>
  <c r="F272" i="4"/>
  <c r="K272" i="9" s="1"/>
  <c r="G260" i="9"/>
  <c r="F260" i="4"/>
  <c r="K260" i="9" s="1"/>
  <c r="G248" i="9"/>
  <c r="F248" i="4"/>
  <c r="K248" i="9" s="1"/>
  <c r="G236" i="9"/>
  <c r="F236" i="4"/>
  <c r="K236" i="9" s="1"/>
  <c r="G224" i="9"/>
  <c r="F224" i="4"/>
  <c r="K224" i="9" s="1"/>
  <c r="G212" i="9"/>
  <c r="F212" i="4"/>
  <c r="K212" i="9" s="1"/>
  <c r="G200" i="9"/>
  <c r="F200" i="4"/>
  <c r="K200" i="9" s="1"/>
  <c r="G188" i="9"/>
  <c r="F188" i="4"/>
  <c r="K188" i="9" s="1"/>
  <c r="G176" i="9"/>
  <c r="F176" i="4"/>
  <c r="K176" i="9" s="1"/>
  <c r="G164" i="9"/>
  <c r="F164" i="4"/>
  <c r="K164" i="9" s="1"/>
  <c r="G152" i="9"/>
  <c r="F152" i="4"/>
  <c r="K152" i="9" s="1"/>
  <c r="G140" i="9"/>
  <c r="F140" i="4"/>
  <c r="K140" i="9" s="1"/>
  <c r="G128" i="9"/>
  <c r="F128" i="4"/>
  <c r="K128" i="9" s="1"/>
  <c r="G116" i="9"/>
  <c r="F116" i="4"/>
  <c r="K116" i="9" s="1"/>
  <c r="G104" i="9"/>
  <c r="F104" i="4"/>
  <c r="K104" i="9" s="1"/>
  <c r="G92" i="9"/>
  <c r="F92" i="4"/>
  <c r="K92" i="9" s="1"/>
  <c r="G80" i="9"/>
  <c r="F80" i="4"/>
  <c r="K80" i="9" s="1"/>
  <c r="G68" i="9"/>
  <c r="F68" i="4"/>
  <c r="K68" i="9" s="1"/>
  <c r="G56" i="9"/>
  <c r="F56" i="4"/>
  <c r="K56" i="9" s="1"/>
  <c r="G44" i="9"/>
  <c r="F44" i="4"/>
  <c r="K44" i="9" s="1"/>
  <c r="G32" i="9"/>
  <c r="F32" i="4"/>
  <c r="K32" i="9" s="1"/>
  <c r="G20" i="9"/>
  <c r="F20" i="4"/>
  <c r="K20" i="9" s="1"/>
  <c r="G8" i="9"/>
  <c r="F8" i="4"/>
  <c r="K8" i="9" s="1"/>
  <c r="G991" i="9"/>
  <c r="F991" i="4"/>
  <c r="K991" i="9" s="1"/>
  <c r="G979" i="9"/>
  <c r="F979" i="4"/>
  <c r="K979" i="9" s="1"/>
  <c r="G967" i="9"/>
  <c r="F967" i="4"/>
  <c r="K967" i="9" s="1"/>
  <c r="G955" i="9"/>
  <c r="F955" i="4"/>
  <c r="K955" i="9" s="1"/>
  <c r="G943" i="9"/>
  <c r="F943" i="4"/>
  <c r="K943" i="9" s="1"/>
  <c r="G931" i="9"/>
  <c r="F931" i="4"/>
  <c r="K931" i="9" s="1"/>
  <c r="G919" i="9"/>
  <c r="F919" i="4"/>
  <c r="K919" i="9" s="1"/>
  <c r="G907" i="9"/>
  <c r="F907" i="4"/>
  <c r="K907" i="9" s="1"/>
  <c r="G895" i="9"/>
  <c r="F895" i="4"/>
  <c r="K895" i="9" s="1"/>
  <c r="G883" i="9"/>
  <c r="F883" i="4"/>
  <c r="K883" i="9" s="1"/>
  <c r="G871" i="9"/>
  <c r="F871" i="4"/>
  <c r="K871" i="9" s="1"/>
  <c r="G859" i="9"/>
  <c r="F859" i="4"/>
  <c r="K859" i="9" s="1"/>
  <c r="G847" i="9"/>
  <c r="F847" i="4"/>
  <c r="K847" i="9" s="1"/>
  <c r="G835" i="9"/>
  <c r="F835" i="4"/>
  <c r="K835" i="9" s="1"/>
  <c r="G823" i="9"/>
  <c r="F823" i="4"/>
  <c r="K823" i="9" s="1"/>
  <c r="G811" i="9"/>
  <c r="F811" i="4"/>
  <c r="K811" i="9" s="1"/>
  <c r="G799" i="9"/>
  <c r="F799" i="4"/>
  <c r="K799" i="9" s="1"/>
  <c r="G787" i="9"/>
  <c r="F787" i="4"/>
  <c r="K787" i="9" s="1"/>
  <c r="G775" i="9"/>
  <c r="F775" i="4"/>
  <c r="K775" i="9" s="1"/>
  <c r="G763" i="9"/>
  <c r="F763" i="4"/>
  <c r="K763" i="9" s="1"/>
  <c r="G751" i="9"/>
  <c r="F751" i="4"/>
  <c r="K751" i="9" s="1"/>
  <c r="G739" i="9"/>
  <c r="F739" i="4"/>
  <c r="K739" i="9" s="1"/>
  <c r="G727" i="9"/>
  <c r="F727" i="4"/>
  <c r="K727" i="9" s="1"/>
  <c r="G715" i="9"/>
  <c r="F715" i="4"/>
  <c r="K715" i="9" s="1"/>
  <c r="G703" i="9"/>
  <c r="F703" i="4"/>
  <c r="K703" i="9" s="1"/>
  <c r="G691" i="9"/>
  <c r="F691" i="4"/>
  <c r="K691" i="9" s="1"/>
  <c r="G679" i="9"/>
  <c r="F679" i="4"/>
  <c r="K679" i="9" s="1"/>
  <c r="G667" i="9"/>
  <c r="F667" i="4"/>
  <c r="K667" i="9" s="1"/>
  <c r="G655" i="9"/>
  <c r="F655" i="4"/>
  <c r="K655" i="9" s="1"/>
  <c r="G643" i="9"/>
  <c r="F643" i="4"/>
  <c r="K643" i="9" s="1"/>
  <c r="G631" i="9"/>
  <c r="F631" i="4"/>
  <c r="K631" i="9" s="1"/>
  <c r="G619" i="9"/>
  <c r="F619" i="4"/>
  <c r="K619" i="9" s="1"/>
  <c r="G607" i="9"/>
  <c r="F607" i="4"/>
  <c r="K607" i="9" s="1"/>
  <c r="G595" i="9"/>
  <c r="F595" i="4"/>
  <c r="K595" i="9" s="1"/>
  <c r="G583" i="9"/>
  <c r="F583" i="4"/>
  <c r="K583" i="9" s="1"/>
  <c r="G571" i="9"/>
  <c r="F571" i="4"/>
  <c r="K571" i="9" s="1"/>
  <c r="G559" i="9"/>
  <c r="F559" i="4"/>
  <c r="K559" i="9" s="1"/>
  <c r="G547" i="9"/>
  <c r="F547" i="4"/>
  <c r="K547" i="9" s="1"/>
  <c r="G535" i="9"/>
  <c r="F535" i="4"/>
  <c r="K535" i="9" s="1"/>
  <c r="G523" i="9"/>
  <c r="F523" i="4"/>
  <c r="K523" i="9" s="1"/>
  <c r="G511" i="9"/>
  <c r="F511" i="4"/>
  <c r="K511" i="9" s="1"/>
  <c r="G499" i="9"/>
  <c r="F499" i="4"/>
  <c r="K499" i="9" s="1"/>
  <c r="G487" i="9"/>
  <c r="F487" i="4"/>
  <c r="K487" i="9" s="1"/>
  <c r="G475" i="9"/>
  <c r="F475" i="4"/>
  <c r="K475" i="9" s="1"/>
  <c r="G463" i="9"/>
  <c r="F463" i="4"/>
  <c r="K463" i="9" s="1"/>
  <c r="G451" i="9"/>
  <c r="F451" i="4"/>
  <c r="K451" i="9" s="1"/>
  <c r="G439" i="9"/>
  <c r="F439" i="4"/>
  <c r="K439" i="9" s="1"/>
  <c r="G427" i="9"/>
  <c r="F427" i="4"/>
  <c r="K427" i="9" s="1"/>
  <c r="G415" i="9"/>
  <c r="F415" i="4"/>
  <c r="K415" i="9" s="1"/>
  <c r="G403" i="9"/>
  <c r="F403" i="4"/>
  <c r="K403" i="9" s="1"/>
  <c r="G391" i="9"/>
  <c r="F391" i="4"/>
  <c r="K391" i="9" s="1"/>
  <c r="G379" i="9"/>
  <c r="F379" i="4"/>
  <c r="K379" i="9" s="1"/>
  <c r="G367" i="9"/>
  <c r="F367" i="4"/>
  <c r="K367" i="9" s="1"/>
  <c r="G355" i="9"/>
  <c r="F355" i="4"/>
  <c r="K355" i="9" s="1"/>
  <c r="G343" i="9"/>
  <c r="F343" i="4"/>
  <c r="K343" i="9" s="1"/>
  <c r="G331" i="9"/>
  <c r="F331" i="4"/>
  <c r="K331" i="9" s="1"/>
  <c r="G319" i="9"/>
  <c r="F319" i="4"/>
  <c r="K319" i="9" s="1"/>
  <c r="G307" i="9"/>
  <c r="F307" i="4"/>
  <c r="K307" i="9" s="1"/>
  <c r="G295" i="9"/>
  <c r="F295" i="4"/>
  <c r="K295" i="9" s="1"/>
  <c r="G283" i="9"/>
  <c r="F283" i="4"/>
  <c r="K283" i="9" s="1"/>
  <c r="G271" i="9"/>
  <c r="F271" i="4"/>
  <c r="K271" i="9" s="1"/>
  <c r="G259" i="9"/>
  <c r="F259" i="4"/>
  <c r="K259" i="9" s="1"/>
  <c r="G247" i="9"/>
  <c r="F247" i="4"/>
  <c r="K247" i="9" s="1"/>
  <c r="G235" i="9"/>
  <c r="F235" i="4"/>
  <c r="K235" i="9" s="1"/>
  <c r="G223" i="9"/>
  <c r="F223" i="4"/>
  <c r="K223" i="9" s="1"/>
  <c r="G211" i="9"/>
  <c r="F211" i="4"/>
  <c r="K211" i="9" s="1"/>
  <c r="G199" i="9"/>
  <c r="F199" i="4"/>
  <c r="K199" i="9" s="1"/>
  <c r="G187" i="9"/>
  <c r="F187" i="4"/>
  <c r="K187" i="9" s="1"/>
  <c r="G175" i="9"/>
  <c r="F175" i="4"/>
  <c r="K175" i="9" s="1"/>
  <c r="G163" i="9"/>
  <c r="F163" i="4"/>
  <c r="K163" i="9" s="1"/>
  <c r="G151" i="9"/>
  <c r="F151" i="4"/>
  <c r="K151" i="9" s="1"/>
  <c r="G139" i="9"/>
  <c r="F139" i="4"/>
  <c r="K139" i="9" s="1"/>
  <c r="G127" i="9"/>
  <c r="F127" i="4"/>
  <c r="K127" i="9" s="1"/>
  <c r="G115" i="9"/>
  <c r="F115" i="4"/>
  <c r="K115" i="9" s="1"/>
  <c r="G103" i="9"/>
  <c r="F103" i="4"/>
  <c r="K103" i="9" s="1"/>
  <c r="G91" i="9"/>
  <c r="F91" i="4"/>
  <c r="K91" i="9" s="1"/>
  <c r="G79" i="9"/>
  <c r="F79" i="4"/>
  <c r="K79" i="9" s="1"/>
  <c r="G67" i="9"/>
  <c r="F67" i="4"/>
  <c r="K67" i="9" s="1"/>
  <c r="G55" i="9"/>
  <c r="F55" i="4"/>
  <c r="K55" i="9" s="1"/>
  <c r="G43" i="9"/>
  <c r="F43" i="4"/>
  <c r="K43" i="9" s="1"/>
  <c r="G31" i="9"/>
  <c r="F31" i="4"/>
  <c r="K31" i="9" s="1"/>
  <c r="G19" i="9"/>
  <c r="F19" i="4"/>
  <c r="K19" i="9" s="1"/>
  <c r="G7" i="9"/>
  <c r="F7" i="4"/>
  <c r="K7" i="9" s="1"/>
  <c r="G1001" i="9"/>
  <c r="F1001" i="4"/>
  <c r="K1001" i="9" s="1"/>
  <c r="G953" i="9"/>
  <c r="F953" i="4"/>
  <c r="K953" i="9" s="1"/>
  <c r="G869" i="9"/>
  <c r="F869" i="4"/>
  <c r="K869" i="9" s="1"/>
  <c r="G821" i="9"/>
  <c r="F821" i="4"/>
  <c r="K821" i="9" s="1"/>
  <c r="G761" i="9"/>
  <c r="F761" i="4"/>
  <c r="K761" i="9" s="1"/>
  <c r="G725" i="9"/>
  <c r="F725" i="4"/>
  <c r="K725" i="9" s="1"/>
  <c r="G677" i="9"/>
  <c r="F677" i="4"/>
  <c r="K677" i="9" s="1"/>
  <c r="G629" i="9"/>
  <c r="F629" i="4"/>
  <c r="K629" i="9" s="1"/>
  <c r="G569" i="9"/>
  <c r="F569" i="4"/>
  <c r="K569" i="9" s="1"/>
  <c r="G521" i="9"/>
  <c r="F521" i="4"/>
  <c r="K521" i="9" s="1"/>
  <c r="G473" i="9"/>
  <c r="F473" i="4"/>
  <c r="K473" i="9" s="1"/>
  <c r="G437" i="9"/>
  <c r="F437" i="4"/>
  <c r="K437" i="9" s="1"/>
  <c r="G401" i="9"/>
  <c r="F401" i="4"/>
  <c r="K401" i="9" s="1"/>
  <c r="G353" i="9"/>
  <c r="F353" i="4"/>
  <c r="K353" i="9" s="1"/>
  <c r="G305" i="9"/>
  <c r="F305" i="4"/>
  <c r="K305" i="9" s="1"/>
  <c r="G197" i="9"/>
  <c r="F197" i="4"/>
  <c r="K197" i="9" s="1"/>
  <c r="G53" i="9"/>
  <c r="F53" i="4"/>
  <c r="K53" i="9" s="1"/>
  <c r="G990" i="9"/>
  <c r="F990" i="4"/>
  <c r="K990" i="9" s="1"/>
  <c r="G978" i="9"/>
  <c r="F978" i="4"/>
  <c r="K978" i="9" s="1"/>
  <c r="G966" i="9"/>
  <c r="F966" i="4"/>
  <c r="K966" i="9" s="1"/>
  <c r="G954" i="9"/>
  <c r="F954" i="4"/>
  <c r="K954" i="9" s="1"/>
  <c r="G942" i="9"/>
  <c r="F942" i="4"/>
  <c r="K942" i="9" s="1"/>
  <c r="G930" i="9"/>
  <c r="F930" i="4"/>
  <c r="K930" i="9" s="1"/>
  <c r="G918" i="9"/>
  <c r="F918" i="4"/>
  <c r="K918" i="9" s="1"/>
  <c r="G906" i="9"/>
  <c r="F906" i="4"/>
  <c r="K906" i="9" s="1"/>
  <c r="G894" i="9"/>
  <c r="F894" i="4"/>
  <c r="K894" i="9" s="1"/>
  <c r="G882" i="9"/>
  <c r="F882" i="4"/>
  <c r="K882" i="9" s="1"/>
  <c r="G870" i="9"/>
  <c r="F870" i="4"/>
  <c r="K870" i="9" s="1"/>
  <c r="G858" i="9"/>
  <c r="F858" i="4"/>
  <c r="K858" i="9" s="1"/>
  <c r="G846" i="9"/>
  <c r="F846" i="4"/>
  <c r="K846" i="9" s="1"/>
  <c r="G834" i="9"/>
  <c r="F834" i="4"/>
  <c r="K834" i="9" s="1"/>
  <c r="G822" i="9"/>
  <c r="F822" i="4"/>
  <c r="K822" i="9" s="1"/>
  <c r="G810" i="9"/>
  <c r="F810" i="4"/>
  <c r="K810" i="9" s="1"/>
  <c r="G798" i="9"/>
  <c r="F798" i="4"/>
  <c r="K798" i="9" s="1"/>
  <c r="G786" i="9"/>
  <c r="F786" i="4"/>
  <c r="K786" i="9" s="1"/>
  <c r="G774" i="9"/>
  <c r="F774" i="4"/>
  <c r="K774" i="9" s="1"/>
  <c r="G762" i="9"/>
  <c r="F762" i="4"/>
  <c r="K762" i="9" s="1"/>
  <c r="G750" i="9"/>
  <c r="F750" i="4"/>
  <c r="K750" i="9" s="1"/>
  <c r="G738" i="9"/>
  <c r="F738" i="4"/>
  <c r="K738" i="9" s="1"/>
  <c r="G726" i="9"/>
  <c r="F726" i="4"/>
  <c r="K726" i="9" s="1"/>
  <c r="G714" i="9"/>
  <c r="F714" i="4"/>
  <c r="K714" i="9" s="1"/>
  <c r="G702" i="9"/>
  <c r="F702" i="4"/>
  <c r="K702" i="9" s="1"/>
  <c r="G690" i="9"/>
  <c r="F690" i="4"/>
  <c r="K690" i="9" s="1"/>
  <c r="G678" i="9"/>
  <c r="F678" i="4"/>
  <c r="K678" i="9" s="1"/>
  <c r="G666" i="9"/>
  <c r="F666" i="4"/>
  <c r="K666" i="9" s="1"/>
  <c r="G654" i="9"/>
  <c r="F654" i="4"/>
  <c r="K654" i="9" s="1"/>
  <c r="G642" i="9"/>
  <c r="F642" i="4"/>
  <c r="K642" i="9" s="1"/>
  <c r="G630" i="9"/>
  <c r="F630" i="4"/>
  <c r="K630" i="9" s="1"/>
  <c r="G618" i="9"/>
  <c r="F618" i="4"/>
  <c r="K618" i="9" s="1"/>
  <c r="G606" i="9"/>
  <c r="F606" i="4"/>
  <c r="K606" i="9" s="1"/>
  <c r="G594" i="9"/>
  <c r="F594" i="4"/>
  <c r="K594" i="9" s="1"/>
  <c r="G582" i="9"/>
  <c r="F582" i="4"/>
  <c r="K582" i="9" s="1"/>
  <c r="G570" i="9"/>
  <c r="F570" i="4"/>
  <c r="K570" i="9" s="1"/>
  <c r="G558" i="9"/>
  <c r="F558" i="4"/>
  <c r="K558" i="9" s="1"/>
  <c r="G546" i="9"/>
  <c r="F546" i="4"/>
  <c r="K546" i="9" s="1"/>
  <c r="G534" i="9"/>
  <c r="F534" i="4"/>
  <c r="K534" i="9" s="1"/>
  <c r="G522" i="9"/>
  <c r="F522" i="4"/>
  <c r="K522" i="9" s="1"/>
  <c r="G510" i="9"/>
  <c r="F510" i="4"/>
  <c r="K510" i="9" s="1"/>
  <c r="G498" i="9"/>
  <c r="F498" i="4"/>
  <c r="K498" i="9" s="1"/>
  <c r="G486" i="9"/>
  <c r="F486" i="4"/>
  <c r="K486" i="9" s="1"/>
  <c r="G474" i="9"/>
  <c r="F474" i="4"/>
  <c r="K474" i="9" s="1"/>
  <c r="G462" i="9"/>
  <c r="F462" i="4"/>
  <c r="K462" i="9" s="1"/>
  <c r="G450" i="9"/>
  <c r="F450" i="4"/>
  <c r="K450" i="9" s="1"/>
  <c r="G438" i="9"/>
  <c r="F438" i="4"/>
  <c r="K438" i="9" s="1"/>
  <c r="G426" i="9"/>
  <c r="F426" i="4"/>
  <c r="K426" i="9" s="1"/>
  <c r="G414" i="9"/>
  <c r="F414" i="4"/>
  <c r="K414" i="9" s="1"/>
  <c r="G402" i="9"/>
  <c r="F402" i="4"/>
  <c r="K402" i="9" s="1"/>
  <c r="G390" i="9"/>
  <c r="F390" i="4"/>
  <c r="K390" i="9" s="1"/>
  <c r="G378" i="9"/>
  <c r="F378" i="4"/>
  <c r="K378" i="9" s="1"/>
  <c r="G366" i="9"/>
  <c r="F366" i="4"/>
  <c r="K366" i="9" s="1"/>
  <c r="G354" i="9"/>
  <c r="F354" i="4"/>
  <c r="K354" i="9" s="1"/>
  <c r="G342" i="9"/>
  <c r="F342" i="4"/>
  <c r="K342" i="9" s="1"/>
  <c r="G330" i="9"/>
  <c r="F330" i="4"/>
  <c r="K330" i="9" s="1"/>
  <c r="G318" i="9"/>
  <c r="F318" i="4"/>
  <c r="K318" i="9" s="1"/>
  <c r="G306" i="9"/>
  <c r="F306" i="4"/>
  <c r="K306" i="9" s="1"/>
  <c r="G294" i="9"/>
  <c r="F294" i="4"/>
  <c r="K294" i="9" s="1"/>
  <c r="G282" i="9"/>
  <c r="F282" i="4"/>
  <c r="K282" i="9" s="1"/>
  <c r="G270" i="9"/>
  <c r="F270" i="4"/>
  <c r="K270" i="9" s="1"/>
  <c r="G258" i="9"/>
  <c r="F258" i="4"/>
  <c r="K258" i="9" s="1"/>
  <c r="G246" i="9"/>
  <c r="F246" i="4"/>
  <c r="K246" i="9" s="1"/>
  <c r="G234" i="9"/>
  <c r="F234" i="4"/>
  <c r="K234" i="9" s="1"/>
  <c r="G222" i="9"/>
  <c r="F222" i="4"/>
  <c r="K222" i="9" s="1"/>
  <c r="G210" i="9"/>
  <c r="F210" i="4"/>
  <c r="K210" i="9" s="1"/>
  <c r="G198" i="9"/>
  <c r="F198" i="4"/>
  <c r="K198" i="9" s="1"/>
  <c r="G186" i="9"/>
  <c r="F186" i="4"/>
  <c r="K186" i="9" s="1"/>
  <c r="G174" i="9"/>
  <c r="F174" i="4"/>
  <c r="K174" i="9" s="1"/>
  <c r="G162" i="9"/>
  <c r="F162" i="4"/>
  <c r="K162" i="9" s="1"/>
  <c r="G150" i="9"/>
  <c r="F150" i="4"/>
  <c r="K150" i="9" s="1"/>
  <c r="G138" i="9"/>
  <c r="F138" i="4"/>
  <c r="K138" i="9" s="1"/>
  <c r="G126" i="9"/>
  <c r="F126" i="4"/>
  <c r="K126" i="9" s="1"/>
  <c r="G114" i="9"/>
  <c r="F114" i="4"/>
  <c r="K114" i="9" s="1"/>
  <c r="G102" i="9"/>
  <c r="F102" i="4"/>
  <c r="K102" i="9" s="1"/>
  <c r="G90" i="9"/>
  <c r="F90" i="4"/>
  <c r="K90" i="9" s="1"/>
  <c r="G78" i="9"/>
  <c r="F78" i="4"/>
  <c r="K78" i="9" s="1"/>
  <c r="G66" i="9"/>
  <c r="F66" i="4"/>
  <c r="K66" i="9" s="1"/>
  <c r="G54" i="9"/>
  <c r="F54" i="4"/>
  <c r="K54" i="9" s="1"/>
  <c r="G42" i="9"/>
  <c r="F42" i="4"/>
  <c r="K42" i="9" s="1"/>
  <c r="G30" i="9"/>
  <c r="F30" i="4"/>
  <c r="K30" i="9" s="1"/>
  <c r="G18" i="9"/>
  <c r="F18" i="4"/>
  <c r="K18" i="9" s="1"/>
  <c r="G6" i="9"/>
  <c r="F6" i="4"/>
  <c r="K6" i="9" s="1"/>
  <c r="E10" i="7"/>
  <c r="G2" i="9"/>
  <c r="T991" i="1"/>
  <c r="T979" i="1"/>
  <c r="T967" i="1"/>
  <c r="T955" i="1"/>
  <c r="T943" i="1"/>
  <c r="T931" i="1"/>
  <c r="T2" i="1"/>
  <c r="T990" i="1"/>
  <c r="T978" i="1"/>
  <c r="T966" i="1"/>
  <c r="T954" i="1"/>
  <c r="T942" i="1"/>
  <c r="T930" i="1"/>
  <c r="T918" i="1"/>
  <c r="T906" i="1"/>
  <c r="T1001" i="1"/>
  <c r="T989" i="1"/>
  <c r="T977" i="1"/>
  <c r="T965" i="1"/>
  <c r="T953" i="1"/>
  <c r="T941" i="1"/>
  <c r="T929" i="1"/>
  <c r="T917" i="1"/>
  <c r="T905" i="1"/>
  <c r="T893" i="1"/>
  <c r="T881" i="1"/>
  <c r="T869" i="1"/>
  <c r="T857" i="1"/>
  <c r="T845" i="1"/>
  <c r="T833" i="1"/>
  <c r="T821" i="1"/>
  <c r="T809" i="1"/>
  <c r="T797" i="1"/>
  <c r="T785" i="1"/>
  <c r="T773" i="1"/>
  <c r="T761" i="1"/>
  <c r="T749" i="1"/>
  <c r="T737" i="1"/>
  <c r="T725" i="1"/>
  <c r="T713" i="1"/>
  <c r="T701" i="1"/>
  <c r="T689" i="1"/>
  <c r="T677" i="1"/>
  <c r="T665" i="1"/>
  <c r="T653" i="1"/>
  <c r="T641" i="1"/>
  <c r="T629" i="1"/>
  <c r="T617" i="1"/>
  <c r="T605" i="1"/>
  <c r="T593" i="1"/>
  <c r="T581" i="1"/>
  <c r="T569" i="1"/>
  <c r="T557" i="1"/>
  <c r="T545" i="1"/>
  <c r="T533" i="1"/>
  <c r="T521" i="1"/>
  <c r="T509" i="1"/>
  <c r="T497" i="1"/>
  <c r="T485" i="1"/>
  <c r="T473" i="1"/>
  <c r="T461" i="1"/>
  <c r="T449" i="1"/>
  <c r="T437" i="1"/>
  <c r="T425" i="1"/>
  <c r="T413" i="1"/>
  <c r="T401" i="1"/>
  <c r="T389" i="1"/>
  <c r="T377" i="1"/>
  <c r="T365" i="1"/>
  <c r="T353" i="1"/>
  <c r="T341" i="1"/>
  <c r="T329" i="1"/>
  <c r="T317" i="1"/>
  <c r="T305" i="1"/>
  <c r="T293" i="1"/>
  <c r="T281" i="1"/>
  <c r="T269" i="1"/>
  <c r="T257" i="1"/>
  <c r="T245" i="1"/>
  <c r="T233" i="1"/>
  <c r="T221" i="1"/>
  <c r="T209" i="1"/>
  <c r="T197" i="1"/>
  <c r="T185" i="1"/>
  <c r="T173" i="1"/>
  <c r="T161" i="1"/>
  <c r="T149" i="1"/>
  <c r="T137" i="1"/>
  <c r="T125" i="1"/>
  <c r="T1000" i="1"/>
  <c r="T988" i="1"/>
  <c r="T976" i="1"/>
  <c r="T964" i="1"/>
  <c r="T952" i="1"/>
  <c r="T940" i="1"/>
  <c r="T928" i="1"/>
  <c r="T916" i="1"/>
  <c r="T904" i="1"/>
  <c r="T892" i="1"/>
  <c r="T880" i="1"/>
  <c r="T868" i="1"/>
  <c r="T856" i="1"/>
  <c r="T844" i="1"/>
  <c r="T832" i="1"/>
  <c r="T820" i="1"/>
  <c r="T808" i="1"/>
  <c r="T796" i="1"/>
  <c r="T784" i="1"/>
  <c r="T772" i="1"/>
  <c r="T760" i="1"/>
  <c r="T748" i="1"/>
  <c r="T736" i="1"/>
  <c r="T724" i="1"/>
  <c r="T712" i="1"/>
  <c r="T700" i="1"/>
  <c r="T688" i="1"/>
  <c r="T676" i="1"/>
  <c r="T664" i="1"/>
  <c r="T652" i="1"/>
  <c r="T640" i="1"/>
  <c r="T628" i="1"/>
  <c r="T616" i="1"/>
  <c r="T604" i="1"/>
  <c r="T592" i="1"/>
  <c r="T580" i="1"/>
  <c r="T568" i="1"/>
  <c r="T556" i="1"/>
  <c r="T544" i="1"/>
  <c r="T532" i="1"/>
  <c r="T520" i="1"/>
  <c r="T508" i="1"/>
  <c r="T496" i="1"/>
  <c r="T484" i="1"/>
  <c r="T472" i="1"/>
  <c r="T460" i="1"/>
  <c r="T448" i="1"/>
  <c r="T436" i="1"/>
  <c r="T424" i="1"/>
  <c r="T412" i="1"/>
  <c r="T400" i="1"/>
  <c r="T388" i="1"/>
  <c r="T376" i="1"/>
  <c r="T364" i="1"/>
  <c r="T352" i="1"/>
  <c r="T340" i="1"/>
  <c r="T328" i="1"/>
  <c r="T316" i="1"/>
  <c r="T304" i="1"/>
  <c r="T292" i="1"/>
  <c r="T280" i="1"/>
  <c r="T268" i="1"/>
  <c r="T996" i="1"/>
  <c r="T984" i="1"/>
  <c r="T972" i="1"/>
  <c r="T960" i="1"/>
  <c r="T948" i="1"/>
  <c r="T994" i="1"/>
  <c r="T982" i="1"/>
  <c r="T970" i="1"/>
  <c r="T958" i="1"/>
  <c r="T946" i="1"/>
  <c r="T934" i="1"/>
  <c r="T922" i="1"/>
  <c r="T910" i="1"/>
  <c r="T898" i="1"/>
  <c r="T886" i="1"/>
  <c r="T874" i="1"/>
  <c r="T862" i="1"/>
  <c r="T850" i="1"/>
  <c r="T838" i="1"/>
  <c r="T826" i="1"/>
  <c r="T814" i="1"/>
  <c r="T802" i="1"/>
  <c r="T790" i="1"/>
  <c r="T778" i="1"/>
  <c r="T766" i="1"/>
  <c r="T754" i="1"/>
  <c r="T742" i="1"/>
  <c r="T730" i="1"/>
  <c r="T718" i="1"/>
  <c r="T706" i="1"/>
  <c r="T694" i="1"/>
  <c r="T682" i="1"/>
  <c r="T670" i="1"/>
  <c r="T658" i="1"/>
  <c r="T646" i="1"/>
  <c r="T634" i="1"/>
  <c r="T622" i="1"/>
  <c r="T113" i="1"/>
  <c r="T101" i="1"/>
  <c r="T89" i="1"/>
  <c r="T77" i="1"/>
  <c r="T65" i="1"/>
  <c r="T53" i="1"/>
  <c r="T41" i="1"/>
  <c r="T29" i="1"/>
  <c r="T17" i="1"/>
  <c r="T5" i="1"/>
  <c r="T999" i="1"/>
  <c r="T987" i="1"/>
  <c r="T975" i="1"/>
  <c r="T963" i="1"/>
  <c r="T951" i="1"/>
  <c r="T939" i="1"/>
  <c r="T927" i="1"/>
  <c r="T915" i="1"/>
  <c r="T903" i="1"/>
  <c r="T891" i="1"/>
  <c r="T879" i="1"/>
  <c r="T867" i="1"/>
  <c r="T855" i="1"/>
  <c r="T843" i="1"/>
  <c r="T831" i="1"/>
  <c r="T819" i="1"/>
  <c r="T807" i="1"/>
  <c r="T795" i="1"/>
  <c r="T783" i="1"/>
  <c r="T771" i="1"/>
  <c r="T759" i="1"/>
  <c r="T747" i="1"/>
  <c r="T735" i="1"/>
  <c r="T723" i="1"/>
  <c r="T711" i="1"/>
  <c r="T699" i="1"/>
  <c r="T687" i="1"/>
  <c r="T675" i="1"/>
  <c r="T663" i="1"/>
  <c r="T651" i="1"/>
  <c r="T639" i="1"/>
  <c r="T627" i="1"/>
  <c r="T615" i="1"/>
  <c r="T603" i="1"/>
  <c r="T591" i="1"/>
  <c r="T579" i="1"/>
  <c r="T567" i="1"/>
  <c r="T555" i="1"/>
  <c r="T543" i="1"/>
  <c r="T531" i="1"/>
  <c r="T519" i="1"/>
  <c r="T998" i="1"/>
  <c r="T986" i="1"/>
  <c r="T974" i="1"/>
  <c r="T962" i="1"/>
  <c r="T950" i="1"/>
  <c r="T938" i="1"/>
  <c r="T926" i="1"/>
  <c r="T914" i="1"/>
  <c r="T902" i="1"/>
  <c r="T890" i="1"/>
  <c r="T878" i="1"/>
  <c r="T866" i="1"/>
  <c r="T854" i="1"/>
  <c r="T842" i="1"/>
  <c r="T830" i="1"/>
  <c r="T818" i="1"/>
  <c r="T806" i="1"/>
  <c r="T794" i="1"/>
  <c r="T782" i="1"/>
  <c r="T770" i="1"/>
  <c r="T758" i="1"/>
  <c r="T746" i="1"/>
  <c r="T734" i="1"/>
  <c r="T722" i="1"/>
  <c r="T710" i="1"/>
  <c r="T698" i="1"/>
  <c r="T686" i="1"/>
  <c r="T674" i="1"/>
  <c r="T662" i="1"/>
  <c r="T650" i="1"/>
  <c r="T638" i="1"/>
  <c r="T626" i="1"/>
  <c r="T614" i="1"/>
  <c r="T602" i="1"/>
  <c r="T590" i="1"/>
  <c r="T578" i="1"/>
  <c r="T566" i="1"/>
  <c r="T554" i="1"/>
  <c r="T542" i="1"/>
  <c r="T530" i="1"/>
  <c r="T518" i="1"/>
  <c r="T997" i="1"/>
  <c r="T985" i="1"/>
  <c r="T973" i="1"/>
  <c r="T961" i="1"/>
  <c r="T949" i="1"/>
  <c r="T937" i="1"/>
  <c r="T925" i="1"/>
  <c r="T913" i="1"/>
  <c r="T901" i="1"/>
  <c r="T889" i="1"/>
  <c r="T877" i="1"/>
  <c r="T865" i="1"/>
  <c r="T853" i="1"/>
  <c r="T841" i="1"/>
  <c r="T829" i="1"/>
  <c r="T817" i="1"/>
  <c r="T805" i="1"/>
  <c r="T793" i="1"/>
  <c r="T781" i="1"/>
  <c r="T769" i="1"/>
  <c r="T757" i="1"/>
  <c r="T745" i="1"/>
  <c r="T733" i="1"/>
  <c r="T721" i="1"/>
  <c r="T709" i="1"/>
  <c r="T697" i="1"/>
  <c r="T685" i="1"/>
  <c r="T673" i="1"/>
  <c r="T661" i="1"/>
  <c r="T649" i="1"/>
  <c r="T637" i="1"/>
  <c r="T625" i="1"/>
  <c r="T613" i="1"/>
  <c r="T601" i="1"/>
  <c r="T589" i="1"/>
  <c r="T577" i="1"/>
  <c r="T565" i="1"/>
  <c r="T553" i="1"/>
  <c r="T541" i="1"/>
  <c r="T529" i="1"/>
  <c r="T517" i="1"/>
  <c r="T936" i="1"/>
  <c r="T924" i="1"/>
  <c r="T912" i="1"/>
  <c r="T900" i="1"/>
  <c r="T888" i="1"/>
  <c r="T876" i="1"/>
  <c r="T864" i="1"/>
  <c r="T852" i="1"/>
  <c r="T840" i="1"/>
  <c r="T828" i="1"/>
  <c r="T816" i="1"/>
  <c r="T804" i="1"/>
  <c r="T792" i="1"/>
  <c r="T780" i="1"/>
  <c r="T768" i="1"/>
  <c r="T756" i="1"/>
  <c r="T744" i="1"/>
  <c r="T732" i="1"/>
  <c r="T720" i="1"/>
  <c r="T708" i="1"/>
  <c r="T696" i="1"/>
  <c r="T684" i="1"/>
  <c r="T672" i="1"/>
  <c r="T660" i="1"/>
  <c r="T648" i="1"/>
  <c r="T636" i="1"/>
  <c r="T624" i="1"/>
  <c r="T612" i="1"/>
  <c r="T600" i="1"/>
  <c r="T588" i="1"/>
  <c r="T576" i="1"/>
  <c r="T564" i="1"/>
  <c r="T552" i="1"/>
  <c r="T540" i="1"/>
  <c r="T528" i="1"/>
  <c r="T516" i="1"/>
  <c r="T504" i="1"/>
  <c r="T492" i="1"/>
  <c r="T480" i="1"/>
  <c r="T468" i="1"/>
  <c r="T456" i="1"/>
  <c r="T444" i="1"/>
  <c r="T432" i="1"/>
  <c r="T420" i="1"/>
  <c r="T408" i="1"/>
  <c r="T396" i="1"/>
  <c r="T384" i="1"/>
  <c r="T372" i="1"/>
  <c r="T360" i="1"/>
  <c r="T348" i="1"/>
  <c r="T336" i="1"/>
  <c r="T324" i="1"/>
  <c r="T312" i="1"/>
  <c r="T300" i="1"/>
  <c r="T288" i="1"/>
  <c r="T276" i="1"/>
  <c r="T264" i="1"/>
  <c r="T252" i="1"/>
  <c r="T240" i="1"/>
  <c r="T228" i="1"/>
  <c r="T216" i="1"/>
  <c r="T204" i="1"/>
  <c r="T192" i="1"/>
  <c r="T180" i="1"/>
  <c r="T168" i="1"/>
  <c r="T156" i="1"/>
  <c r="T144" i="1"/>
  <c r="T132" i="1"/>
  <c r="T120" i="1"/>
  <c r="T108" i="1"/>
  <c r="T96" i="1"/>
  <c r="T84" i="1"/>
  <c r="T72" i="1"/>
  <c r="T60" i="1"/>
  <c r="T48" i="1"/>
  <c r="T36" i="1"/>
  <c r="T24" i="1"/>
  <c r="T12" i="1"/>
  <c r="T995" i="1"/>
  <c r="T983" i="1"/>
  <c r="T971" i="1"/>
  <c r="T959" i="1"/>
  <c r="T947" i="1"/>
  <c r="T935" i="1"/>
  <c r="T923" i="1"/>
  <c r="T911" i="1"/>
  <c r="T899" i="1"/>
  <c r="T887" i="1"/>
  <c r="T875" i="1"/>
  <c r="T863" i="1"/>
  <c r="T851" i="1"/>
  <c r="T839" i="1"/>
  <c r="T827" i="1"/>
  <c r="T815" i="1"/>
  <c r="T803" i="1"/>
  <c r="T791" i="1"/>
  <c r="T779" i="1"/>
  <c r="T767" i="1"/>
  <c r="T755" i="1"/>
  <c r="T743" i="1"/>
  <c r="T731" i="1"/>
  <c r="T719" i="1"/>
  <c r="T707" i="1"/>
  <c r="T695" i="1"/>
  <c r="T683" i="1"/>
  <c r="T671" i="1"/>
  <c r="T659" i="1"/>
  <c r="T647" i="1"/>
  <c r="T635" i="1"/>
  <c r="T623" i="1"/>
  <c r="T611" i="1"/>
  <c r="T599" i="1"/>
  <c r="T587" i="1"/>
  <c r="T575" i="1"/>
  <c r="T563" i="1"/>
  <c r="T551" i="1"/>
  <c r="T539" i="1"/>
  <c r="T527" i="1"/>
  <c r="T610" i="1"/>
  <c r="T598" i="1"/>
  <c r="T586" i="1"/>
  <c r="T574" i="1"/>
  <c r="T562" i="1"/>
  <c r="T550" i="1"/>
  <c r="T538" i="1"/>
  <c r="T526" i="1"/>
  <c r="T993" i="1"/>
  <c r="T981" i="1"/>
  <c r="T969" i="1"/>
  <c r="T957" i="1"/>
  <c r="T945" i="1"/>
  <c r="T933" i="1"/>
  <c r="T921" i="1"/>
  <c r="T909" i="1"/>
  <c r="T897" i="1"/>
  <c r="T885" i="1"/>
  <c r="T873" i="1"/>
  <c r="T861" i="1"/>
  <c r="T849" i="1"/>
  <c r="T837" i="1"/>
  <c r="T825" i="1"/>
  <c r="T813" i="1"/>
  <c r="T801" i="1"/>
  <c r="T789" i="1"/>
  <c r="T777" i="1"/>
  <c r="T765" i="1"/>
  <c r="T753" i="1"/>
  <c r="T741" i="1"/>
  <c r="T729" i="1"/>
  <c r="T717" i="1"/>
  <c r="T705" i="1"/>
  <c r="T693" i="1"/>
  <c r="T681" i="1"/>
  <c r="T669" i="1"/>
  <c r="T657" i="1"/>
  <c r="T645" i="1"/>
  <c r="T633" i="1"/>
  <c r="T621" i="1"/>
  <c r="T609" i="1"/>
  <c r="T597" i="1"/>
  <c r="T585" i="1"/>
  <c r="T573" i="1"/>
  <c r="T561" i="1"/>
  <c r="T549" i="1"/>
  <c r="T537" i="1"/>
  <c r="T525" i="1"/>
  <c r="T992" i="1"/>
  <c r="T980" i="1"/>
  <c r="T968" i="1"/>
  <c r="T956" i="1"/>
  <c r="T944" i="1"/>
  <c r="T932" i="1"/>
  <c r="T920" i="1"/>
  <c r="T908" i="1"/>
  <c r="T896" i="1"/>
  <c r="T884" i="1"/>
  <c r="T872" i="1"/>
  <c r="T860" i="1"/>
  <c r="T848" i="1"/>
  <c r="T836" i="1"/>
  <c r="T824" i="1"/>
  <c r="T812" i="1"/>
  <c r="T800" i="1"/>
  <c r="T788" i="1"/>
  <c r="T776" i="1"/>
  <c r="T764" i="1"/>
  <c r="T752" i="1"/>
  <c r="T740" i="1"/>
  <c r="T728" i="1"/>
  <c r="T716" i="1"/>
  <c r="T704" i="1"/>
  <c r="T692" i="1"/>
  <c r="T680" i="1"/>
  <c r="T668" i="1"/>
  <c r="T656" i="1"/>
  <c r="T644" i="1"/>
  <c r="T632" i="1"/>
  <c r="T620" i="1"/>
  <c r="T608" i="1"/>
  <c r="T596" i="1"/>
  <c r="T584" i="1"/>
  <c r="T572" i="1"/>
  <c r="T560" i="1"/>
  <c r="T548" i="1"/>
  <c r="T536" i="1"/>
  <c r="T524" i="1"/>
  <c r="T512" i="1"/>
  <c r="T500" i="1"/>
  <c r="T488" i="1"/>
  <c r="T476" i="1"/>
  <c r="T464" i="1"/>
  <c r="T452" i="1"/>
  <c r="T440" i="1"/>
  <c r="T428" i="1"/>
  <c r="T416" i="1"/>
  <c r="T919" i="1"/>
  <c r="T907" i="1"/>
  <c r="T895" i="1"/>
  <c r="T883" i="1"/>
  <c r="T871" i="1"/>
  <c r="T859" i="1"/>
  <c r="T847" i="1"/>
  <c r="T835" i="1"/>
  <c r="T823" i="1"/>
  <c r="T811" i="1"/>
  <c r="T799" i="1"/>
  <c r="T787" i="1"/>
  <c r="T775" i="1"/>
  <c r="T763" i="1"/>
  <c r="T751" i="1"/>
  <c r="T739" i="1"/>
  <c r="T727" i="1"/>
  <c r="T715" i="1"/>
  <c r="T703" i="1"/>
  <c r="T691" i="1"/>
  <c r="T679" i="1"/>
  <c r="T667" i="1"/>
  <c r="T655" i="1"/>
  <c r="T643" i="1"/>
  <c r="T631" i="1"/>
  <c r="T619" i="1"/>
  <c r="T607" i="1"/>
  <c r="T595" i="1"/>
  <c r="T583" i="1"/>
  <c r="T571" i="1"/>
  <c r="T559" i="1"/>
  <c r="T547" i="1"/>
  <c r="T535" i="1"/>
  <c r="T523" i="1"/>
  <c r="T511" i="1"/>
  <c r="T499" i="1"/>
  <c r="T487" i="1"/>
  <c r="T475" i="1"/>
  <c r="T463" i="1"/>
  <c r="T451" i="1"/>
  <c r="T439" i="1"/>
  <c r="T427" i="1"/>
  <c r="T415" i="1"/>
  <c r="T403" i="1"/>
  <c r="T391" i="1"/>
  <c r="T379" i="1"/>
  <c r="T367" i="1"/>
  <c r="T355" i="1"/>
  <c r="T343" i="1"/>
  <c r="T331" i="1"/>
  <c r="T319" i="1"/>
  <c r="T307" i="1"/>
  <c r="T295" i="1"/>
  <c r="T283" i="1"/>
  <c r="T271" i="1"/>
  <c r="T259" i="1"/>
  <c r="T247" i="1"/>
  <c r="T235" i="1"/>
  <c r="T223" i="1"/>
  <c r="T211" i="1"/>
  <c r="T199" i="1"/>
  <c r="T187" i="1"/>
  <c r="T175" i="1"/>
  <c r="T163" i="1"/>
  <c r="T151" i="1"/>
  <c r="T139" i="1"/>
  <c r="T127" i="1"/>
  <c r="T115" i="1"/>
  <c r="T103" i="1"/>
  <c r="T91" i="1"/>
  <c r="T79" i="1"/>
  <c r="T67" i="1"/>
  <c r="T55" i="1"/>
  <c r="T43" i="1"/>
  <c r="T31" i="1"/>
  <c r="T19" i="1"/>
  <c r="T7" i="1"/>
  <c r="T894" i="1"/>
  <c r="T882" i="1"/>
  <c r="T870" i="1"/>
  <c r="T858" i="1"/>
  <c r="T846" i="1"/>
  <c r="T834" i="1"/>
  <c r="T822" i="1"/>
  <c r="T810" i="1"/>
  <c r="T798" i="1"/>
  <c r="T786" i="1"/>
  <c r="T774" i="1"/>
  <c r="T762" i="1"/>
  <c r="T750" i="1"/>
  <c r="T738" i="1"/>
  <c r="T726" i="1"/>
  <c r="T714" i="1"/>
  <c r="T702" i="1"/>
  <c r="T690" i="1"/>
  <c r="T678" i="1"/>
  <c r="T666" i="1"/>
  <c r="T654" i="1"/>
  <c r="T642" i="1"/>
  <c r="T630" i="1"/>
  <c r="T618" i="1"/>
  <c r="T606" i="1"/>
  <c r="T594" i="1"/>
  <c r="T582" i="1"/>
  <c r="T570" i="1"/>
  <c r="T558" i="1"/>
  <c r="T546" i="1"/>
  <c r="T534" i="1"/>
  <c r="T522" i="1"/>
  <c r="T510" i="1"/>
  <c r="T498" i="1"/>
  <c r="T486" i="1"/>
  <c r="T474" i="1"/>
  <c r="T462" i="1"/>
  <c r="T450" i="1"/>
  <c r="T438" i="1"/>
  <c r="T426" i="1"/>
  <c r="T414" i="1"/>
  <c r="T402" i="1"/>
  <c r="T390" i="1"/>
  <c r="T378" i="1"/>
  <c r="T366" i="1"/>
  <c r="T354" i="1"/>
  <c r="T342" i="1"/>
  <c r="T330" i="1"/>
  <c r="T318" i="1"/>
  <c r="T306" i="1"/>
  <c r="T294" i="1"/>
  <c r="T282" i="1"/>
  <c r="T270" i="1"/>
  <c r="T258" i="1"/>
  <c r="T246" i="1"/>
  <c r="T234" i="1"/>
  <c r="T222" i="1"/>
  <c r="T210" i="1"/>
  <c r="T198" i="1"/>
  <c r="T186" i="1"/>
  <c r="T174" i="1"/>
  <c r="T162" i="1"/>
  <c r="T150" i="1"/>
  <c r="T138" i="1"/>
  <c r="T126" i="1"/>
  <c r="T114" i="1"/>
  <c r="T102" i="1"/>
  <c r="T90" i="1"/>
  <c r="T78" i="1"/>
  <c r="T66" i="1"/>
  <c r="T54" i="1"/>
  <c r="T42" i="1"/>
  <c r="T30" i="1"/>
  <c r="T18" i="1"/>
  <c r="T6" i="1"/>
  <c r="T256" i="1"/>
  <c r="T244" i="1"/>
  <c r="T232" i="1"/>
  <c r="T220" i="1"/>
  <c r="T208" i="1"/>
  <c r="T196" i="1"/>
  <c r="T184" i="1"/>
  <c r="T172" i="1"/>
  <c r="T160" i="1"/>
  <c r="T148" i="1"/>
  <c r="T136" i="1"/>
  <c r="T124" i="1"/>
  <c r="T112" i="1"/>
  <c r="T100" i="1"/>
  <c r="T88" i="1"/>
  <c r="T76" i="1"/>
  <c r="T64" i="1"/>
  <c r="T52" i="1"/>
  <c r="T40" i="1"/>
  <c r="T28" i="1"/>
  <c r="T16" i="1"/>
  <c r="T4" i="1"/>
  <c r="T507" i="1"/>
  <c r="T495" i="1"/>
  <c r="T483" i="1"/>
  <c r="T471" i="1"/>
  <c r="T459" i="1"/>
  <c r="T447" i="1"/>
  <c r="T435" i="1"/>
  <c r="T423" i="1"/>
  <c r="T411" i="1"/>
  <c r="T399" i="1"/>
  <c r="T387" i="1"/>
  <c r="T375" i="1"/>
  <c r="T363" i="1"/>
  <c r="T351" i="1"/>
  <c r="T339" i="1"/>
  <c r="T327" i="1"/>
  <c r="T315" i="1"/>
  <c r="T303" i="1"/>
  <c r="T291" i="1"/>
  <c r="T279" i="1"/>
  <c r="T267" i="1"/>
  <c r="T255" i="1"/>
  <c r="T243" i="1"/>
  <c r="T231" i="1"/>
  <c r="T219" i="1"/>
  <c r="T207" i="1"/>
  <c r="T195" i="1"/>
  <c r="T183" i="1"/>
  <c r="T171" i="1"/>
  <c r="T159" i="1"/>
  <c r="T147" i="1"/>
  <c r="T135" i="1"/>
  <c r="T123" i="1"/>
  <c r="T111" i="1"/>
  <c r="T99" i="1"/>
  <c r="T87" i="1"/>
  <c r="T75" i="1"/>
  <c r="T63" i="1"/>
  <c r="T51" i="1"/>
  <c r="T39" i="1"/>
  <c r="T27" i="1"/>
  <c r="T15" i="1"/>
  <c r="T3" i="1"/>
  <c r="T506" i="1"/>
  <c r="T494" i="1"/>
  <c r="T482" i="1"/>
  <c r="T470" i="1"/>
  <c r="T458" i="1"/>
  <c r="T446" i="1"/>
  <c r="T434" i="1"/>
  <c r="T422" i="1"/>
  <c r="T410" i="1"/>
  <c r="T398" i="1"/>
  <c r="T386" i="1"/>
  <c r="T374" i="1"/>
  <c r="T362" i="1"/>
  <c r="T350" i="1"/>
  <c r="T338" i="1"/>
  <c r="T326" i="1"/>
  <c r="T314" i="1"/>
  <c r="T302" i="1"/>
  <c r="T290" i="1"/>
  <c r="T278" i="1"/>
  <c r="T266" i="1"/>
  <c r="T254" i="1"/>
  <c r="T242" i="1"/>
  <c r="T230" i="1"/>
  <c r="T218" i="1"/>
  <c r="T206" i="1"/>
  <c r="T194" i="1"/>
  <c r="T182" i="1"/>
  <c r="T170" i="1"/>
  <c r="T158" i="1"/>
  <c r="T146" i="1"/>
  <c r="T134" i="1"/>
  <c r="T122" i="1"/>
  <c r="T110" i="1"/>
  <c r="T98" i="1"/>
  <c r="T86" i="1"/>
  <c r="T74" i="1"/>
  <c r="T62" i="1"/>
  <c r="T50" i="1"/>
  <c r="T38" i="1"/>
  <c r="T26" i="1"/>
  <c r="T14" i="1"/>
  <c r="T505" i="1"/>
  <c r="T493" i="1"/>
  <c r="T481" i="1"/>
  <c r="T469" i="1"/>
  <c r="T457" i="1"/>
  <c r="T445" i="1"/>
  <c r="T433" i="1"/>
  <c r="T421" i="1"/>
  <c r="T409" i="1"/>
  <c r="T397" i="1"/>
  <c r="T385" i="1"/>
  <c r="T373" i="1"/>
  <c r="T361" i="1"/>
  <c r="T349" i="1"/>
  <c r="T337" i="1"/>
  <c r="T325" i="1"/>
  <c r="T313" i="1"/>
  <c r="T301" i="1"/>
  <c r="T289" i="1"/>
  <c r="T277" i="1"/>
  <c r="T265" i="1"/>
  <c r="T253" i="1"/>
  <c r="T241" i="1"/>
  <c r="T229" i="1"/>
  <c r="T217" i="1"/>
  <c r="T205" i="1"/>
  <c r="T193" i="1"/>
  <c r="T181" i="1"/>
  <c r="T169" i="1"/>
  <c r="T157" i="1"/>
  <c r="T145" i="1"/>
  <c r="T133" i="1"/>
  <c r="T121" i="1"/>
  <c r="T109" i="1"/>
  <c r="T97" i="1"/>
  <c r="T85" i="1"/>
  <c r="T73" i="1"/>
  <c r="T61" i="1"/>
  <c r="T49" i="1"/>
  <c r="T37" i="1"/>
  <c r="T25" i="1"/>
  <c r="T13" i="1"/>
  <c r="T515" i="1"/>
  <c r="T503" i="1"/>
  <c r="T491" i="1"/>
  <c r="T479" i="1"/>
  <c r="T467" i="1"/>
  <c r="T455" i="1"/>
  <c r="T443" i="1"/>
  <c r="T431" i="1"/>
  <c r="T419" i="1"/>
  <c r="T407" i="1"/>
  <c r="T395" i="1"/>
  <c r="T383" i="1"/>
  <c r="T371" i="1"/>
  <c r="T359" i="1"/>
  <c r="T347" i="1"/>
  <c r="T335" i="1"/>
  <c r="T323" i="1"/>
  <c r="T311" i="1"/>
  <c r="T299" i="1"/>
  <c r="T287" i="1"/>
  <c r="T275" i="1"/>
  <c r="T263" i="1"/>
  <c r="T251" i="1"/>
  <c r="T239" i="1"/>
  <c r="T227" i="1"/>
  <c r="T215" i="1"/>
  <c r="T203" i="1"/>
  <c r="T191" i="1"/>
  <c r="T179" i="1"/>
  <c r="T167" i="1"/>
  <c r="T155" i="1"/>
  <c r="T143" i="1"/>
  <c r="T131" i="1"/>
  <c r="T119" i="1"/>
  <c r="T107" i="1"/>
  <c r="T95" i="1"/>
  <c r="T83" i="1"/>
  <c r="T71" i="1"/>
  <c r="T59" i="1"/>
  <c r="T47" i="1"/>
  <c r="T35" i="1"/>
  <c r="T23" i="1"/>
  <c r="T11" i="1"/>
  <c r="T514" i="1"/>
  <c r="T502" i="1"/>
  <c r="T490" i="1"/>
  <c r="T478" i="1"/>
  <c r="T466" i="1"/>
  <c r="T454" i="1"/>
  <c r="T442" i="1"/>
  <c r="T430" i="1"/>
  <c r="T418" i="1"/>
  <c r="T406" i="1"/>
  <c r="T394" i="1"/>
  <c r="T382" i="1"/>
  <c r="T370" i="1"/>
  <c r="T358" i="1"/>
  <c r="T346" i="1"/>
  <c r="T334" i="1"/>
  <c r="T322" i="1"/>
  <c r="T310" i="1"/>
  <c r="T298" i="1"/>
  <c r="T286" i="1"/>
  <c r="T274" i="1"/>
  <c r="T262" i="1"/>
  <c r="T250" i="1"/>
  <c r="T238" i="1"/>
  <c r="T226" i="1"/>
  <c r="T214" i="1"/>
  <c r="T202" i="1"/>
  <c r="T190" i="1"/>
  <c r="T178" i="1"/>
  <c r="T166" i="1"/>
  <c r="T154" i="1"/>
  <c r="T142" i="1"/>
  <c r="T130" i="1"/>
  <c r="T118" i="1"/>
  <c r="T106" i="1"/>
  <c r="T94" i="1"/>
  <c r="T82" i="1"/>
  <c r="T70" i="1"/>
  <c r="T58" i="1"/>
  <c r="T46" i="1"/>
  <c r="T34" i="1"/>
  <c r="T22" i="1"/>
  <c r="T10" i="1"/>
  <c r="T513" i="1"/>
  <c r="T501" i="1"/>
  <c r="T489" i="1"/>
  <c r="T477" i="1"/>
  <c r="T465" i="1"/>
  <c r="T453" i="1"/>
  <c r="T441" i="1"/>
  <c r="T429" i="1"/>
  <c r="T417" i="1"/>
  <c r="T405" i="1"/>
  <c r="T393" i="1"/>
  <c r="T381" i="1"/>
  <c r="T369" i="1"/>
  <c r="T357" i="1"/>
  <c r="T345" i="1"/>
  <c r="T333" i="1"/>
  <c r="T321" i="1"/>
  <c r="T309" i="1"/>
  <c r="T297" i="1"/>
  <c r="T285" i="1"/>
  <c r="T273" i="1"/>
  <c r="T261" i="1"/>
  <c r="T249" i="1"/>
  <c r="T237" i="1"/>
  <c r="T225" i="1"/>
  <c r="T213" i="1"/>
  <c r="T201" i="1"/>
  <c r="T189" i="1"/>
  <c r="T177" i="1"/>
  <c r="T165" i="1"/>
  <c r="T153" i="1"/>
  <c r="T141" i="1"/>
  <c r="T129" i="1"/>
  <c r="T117" i="1"/>
  <c r="T105" i="1"/>
  <c r="T93" i="1"/>
  <c r="T81" i="1"/>
  <c r="T69" i="1"/>
  <c r="T57" i="1"/>
  <c r="T45" i="1"/>
  <c r="T33" i="1"/>
  <c r="T21" i="1"/>
  <c r="T9" i="1"/>
  <c r="T404" i="1"/>
  <c r="T392" i="1"/>
  <c r="T380" i="1"/>
  <c r="T368" i="1"/>
  <c r="T356" i="1"/>
  <c r="T344" i="1"/>
  <c r="T332" i="1"/>
  <c r="T320" i="1"/>
  <c r="T308" i="1"/>
  <c r="T296" i="1"/>
  <c r="T284" i="1"/>
  <c r="T272" i="1"/>
  <c r="T260" i="1"/>
  <c r="T248" i="1"/>
  <c r="T236" i="1"/>
  <c r="T224" i="1"/>
  <c r="T212" i="1"/>
  <c r="T200" i="1"/>
  <c r="T188" i="1"/>
  <c r="T176" i="1"/>
  <c r="T164" i="1"/>
  <c r="T152" i="1"/>
  <c r="T140" i="1"/>
  <c r="T128" i="1"/>
  <c r="T116" i="1"/>
  <c r="T104" i="1"/>
  <c r="T92" i="1"/>
  <c r="T80" i="1"/>
  <c r="T68" i="1"/>
  <c r="T56" i="1"/>
  <c r="T44" i="1"/>
  <c r="T32" i="1"/>
  <c r="T20" i="1"/>
  <c r="T8" i="1"/>
  <c r="D2" i="5"/>
  <c r="D5" i="5"/>
  <c r="E8" i="5"/>
  <c r="F11" i="5"/>
  <c r="G14" i="5"/>
  <c r="D16" i="5"/>
  <c r="D4" i="5"/>
  <c r="E7" i="5"/>
  <c r="F10" i="5"/>
  <c r="G13" i="5"/>
  <c r="U2" i="1" a="1"/>
  <c r="U2" i="1" s="1"/>
  <c r="D15" i="5"/>
  <c r="D3" i="5"/>
  <c r="E6" i="5"/>
  <c r="F9" i="5"/>
  <c r="G12" i="5"/>
  <c r="O3" i="5"/>
  <c r="M2" i="5" a="1"/>
  <c r="M2" i="5" s="1"/>
  <c r="D14" i="5"/>
  <c r="E2" i="5"/>
  <c r="E5" i="5"/>
  <c r="F8" i="5"/>
  <c r="G11" i="5"/>
  <c r="M5" i="5" a="1"/>
  <c r="M5" i="5" s="1"/>
  <c r="D13" i="5"/>
  <c r="E16" i="5"/>
  <c r="E4" i="5"/>
  <c r="F7" i="5"/>
  <c r="G10" i="5"/>
  <c r="M4" i="5" a="1"/>
  <c r="M4" i="5" s="1"/>
  <c r="D12" i="5"/>
  <c r="E15" i="5"/>
  <c r="E3" i="5"/>
  <c r="F6" i="5"/>
  <c r="G9" i="5"/>
  <c r="M3" i="5" a="1"/>
  <c r="M3" i="5" s="1"/>
  <c r="D11" i="5"/>
  <c r="E14" i="5"/>
  <c r="F2" i="5"/>
  <c r="F5" i="5"/>
  <c r="G8" i="5"/>
  <c r="N2" i="5" a="1"/>
  <c r="N2" i="5" s="1"/>
  <c r="D10" i="5"/>
  <c r="E13" i="5"/>
  <c r="F16" i="5"/>
  <c r="F4" i="5"/>
  <c r="G7" i="5"/>
  <c r="N5" i="5" a="1"/>
  <c r="N5" i="5" s="1"/>
  <c r="D9" i="5"/>
  <c r="E12" i="5"/>
  <c r="F15" i="5"/>
  <c r="F3" i="5"/>
  <c r="G6" i="5"/>
  <c r="N4" i="5" a="1"/>
  <c r="N4" i="5" s="1"/>
  <c r="D8" i="5"/>
  <c r="E11" i="5"/>
  <c r="F14" i="5"/>
  <c r="G2" i="5"/>
  <c r="G5" i="5"/>
  <c r="N3" i="5" a="1"/>
  <c r="N3" i="5" s="1"/>
  <c r="D7" i="5"/>
  <c r="E10" i="5"/>
  <c r="F13" i="5"/>
  <c r="G16" i="5"/>
  <c r="G4" i="5"/>
  <c r="D6" i="5"/>
  <c r="E9" i="5"/>
  <c r="F12" i="5"/>
  <c r="G15" i="5"/>
  <c r="G3" i="5"/>
  <c r="O4" i="5"/>
  <c r="O5" i="5"/>
  <c r="L2" i="5"/>
  <c r="O2" i="5"/>
  <c r="L5" i="5"/>
  <c r="L4" i="5"/>
  <c r="L3" i="5"/>
  <c r="R2" i="1" a="1"/>
  <c r="Y430" i="1" a="1"/>
  <c r="Y430" i="1" s="1"/>
  <c r="D430" i="1" s="1"/>
  <c r="O2" i="1" a="1"/>
  <c r="O2" i="1" s="1"/>
  <c r="P2" i="1" s="1"/>
  <c r="Y19" i="1" a="1"/>
  <c r="Y19" i="1" s="1"/>
  <c r="D19" i="1" s="1"/>
  <c r="Y849" i="1" a="1"/>
  <c r="Y849" i="1" s="1"/>
  <c r="D849" i="1" s="1"/>
  <c r="X56" i="1"/>
  <c r="Y7" i="1" a="1"/>
  <c r="Y7" i="1" s="1"/>
  <c r="D7" i="1" s="1"/>
  <c r="Y454" i="1" a="1"/>
  <c r="Y454" i="1" s="1"/>
  <c r="D454" i="1" s="1"/>
  <c r="Y46" i="1" a="1"/>
  <c r="Y46" i="1" s="1"/>
  <c r="D46" i="1" s="1"/>
  <c r="Y4" i="1" a="1"/>
  <c r="Y4" i="1" s="1"/>
  <c r="D4" i="1" s="1"/>
  <c r="Y661" i="1" a="1"/>
  <c r="Y661" i="1" s="1"/>
  <c r="D661" i="1" s="1"/>
  <c r="X910" i="1"/>
  <c r="Y910" i="1" a="1"/>
  <c r="Y910" i="1" s="1"/>
  <c r="D910" i="1" s="1"/>
  <c r="X886" i="1"/>
  <c r="Y886" i="1" a="1"/>
  <c r="Y886" i="1" s="1"/>
  <c r="D886" i="1" s="1"/>
  <c r="Y289" i="1" a="1"/>
  <c r="Y289" i="1" s="1"/>
  <c r="D289" i="1" s="1"/>
  <c r="X981" i="1"/>
  <c r="Y981" i="1" a="1"/>
  <c r="Y981" i="1" s="1"/>
  <c r="D981" i="1" s="1"/>
  <c r="Y237" i="1" a="1"/>
  <c r="Y237" i="1" s="1"/>
  <c r="D237" i="1" s="1"/>
  <c r="AL5" i="4"/>
  <c r="AL4" i="4"/>
  <c r="AL3" i="4"/>
  <c r="AL6" i="4"/>
  <c r="X875" i="1"/>
  <c r="X647" i="1"/>
  <c r="X479" i="1"/>
  <c r="X188" i="1"/>
  <c r="X23" i="1"/>
  <c r="Y972" i="1" a="1"/>
  <c r="Y972" i="1" s="1"/>
  <c r="D972" i="1" s="1"/>
  <c r="Y948" i="1" a="1"/>
  <c r="Y948" i="1" s="1"/>
  <c r="D948" i="1" s="1"/>
  <c r="Y922" i="1" a="1"/>
  <c r="Y922" i="1" s="1"/>
  <c r="D922" i="1" s="1"/>
  <c r="Y874" i="1" a="1"/>
  <c r="Y874" i="1" s="1"/>
  <c r="D874" i="1" s="1"/>
  <c r="Y837" i="1" a="1"/>
  <c r="Y837" i="1" s="1"/>
  <c r="D837" i="1" s="1"/>
  <c r="Y792" i="1" a="1"/>
  <c r="Y792" i="1" s="1"/>
  <c r="D792" i="1" s="1"/>
  <c r="Y768" i="1" a="1"/>
  <c r="Y768" i="1" s="1"/>
  <c r="D768" i="1" s="1"/>
  <c r="Y680" i="1" a="1"/>
  <c r="Y680" i="1" s="1"/>
  <c r="D680" i="1" s="1"/>
  <c r="Y656" i="1" a="1"/>
  <c r="Y656" i="1" s="1"/>
  <c r="D656" i="1" s="1"/>
  <c r="Y584" i="1" a="1"/>
  <c r="Y584" i="1" s="1"/>
  <c r="D584" i="1" s="1"/>
  <c r="Y563" i="1" a="1"/>
  <c r="Y563" i="1" s="1"/>
  <c r="D563" i="1" s="1"/>
  <c r="Y527" i="1" a="1"/>
  <c r="Y527" i="1" s="1"/>
  <c r="D527" i="1" s="1"/>
  <c r="Y444" i="1" a="1"/>
  <c r="Y444" i="1" s="1"/>
  <c r="D444" i="1" s="1"/>
  <c r="Y418" i="1" a="1"/>
  <c r="Y418" i="1" s="1"/>
  <c r="D418" i="1" s="1"/>
  <c r="Y383" i="1" a="1"/>
  <c r="Y383" i="1" s="1"/>
  <c r="D383" i="1" s="1"/>
  <c r="Y346" i="1" a="1"/>
  <c r="Y346" i="1" s="1"/>
  <c r="D346" i="1" s="1"/>
  <c r="Y313" i="1" a="1"/>
  <c r="Y313" i="1" s="1"/>
  <c r="D313" i="1" s="1"/>
  <c r="Y284" i="1" a="1"/>
  <c r="Y284" i="1" s="1"/>
  <c r="D284" i="1" s="1"/>
  <c r="Y254" i="1" a="1"/>
  <c r="Y254" i="1" s="1"/>
  <c r="D254" i="1" s="1"/>
  <c r="Y220" i="1" a="1"/>
  <c r="Y220" i="1" s="1"/>
  <c r="D220" i="1" s="1"/>
  <c r="Y191" i="1" a="1"/>
  <c r="Y191" i="1" s="1"/>
  <c r="D191" i="1" s="1"/>
  <c r="Y164" i="1" a="1"/>
  <c r="Y164" i="1" s="1"/>
  <c r="D164" i="1" s="1"/>
  <c r="Y127" i="1" a="1"/>
  <c r="Y127" i="1" s="1"/>
  <c r="D127" i="1" s="1"/>
  <c r="Y82" i="1" a="1"/>
  <c r="Y82" i="1" s="1"/>
  <c r="D82" i="1" s="1"/>
  <c r="Y60" i="1" a="1"/>
  <c r="Y60" i="1" s="1"/>
  <c r="D60" i="1" s="1"/>
  <c r="Y35" i="1" a="1"/>
  <c r="Y35" i="1" s="1"/>
  <c r="D35" i="1" s="1"/>
  <c r="Y995" i="1" a="1"/>
  <c r="Y995" i="1" s="1"/>
  <c r="D995" i="1" s="1"/>
  <c r="Y921" i="1" a="1"/>
  <c r="Y921" i="1" s="1"/>
  <c r="D921" i="1" s="1"/>
  <c r="Y898" i="1" a="1"/>
  <c r="Y898" i="1" s="1"/>
  <c r="D898" i="1" s="1"/>
  <c r="Y871" i="1" a="1"/>
  <c r="Y871" i="1" s="1"/>
  <c r="D871" i="1" s="1"/>
  <c r="Y791" i="1" a="1"/>
  <c r="Y791" i="1" s="1"/>
  <c r="D791" i="1" s="1"/>
  <c r="Y767" i="1" a="1"/>
  <c r="Y767" i="1" s="1"/>
  <c r="D767" i="1" s="1"/>
  <c r="Y741" i="1" a="1"/>
  <c r="Y741" i="1" s="1"/>
  <c r="D741" i="1" s="1"/>
  <c r="Y710" i="1" a="1"/>
  <c r="Y710" i="1" s="1"/>
  <c r="D710" i="1" s="1"/>
  <c r="Y676" i="1" a="1"/>
  <c r="Y676" i="1" s="1"/>
  <c r="D676" i="1" s="1"/>
  <c r="Y612" i="1" a="1"/>
  <c r="Y612" i="1" s="1"/>
  <c r="D612" i="1" s="1"/>
  <c r="Y562" i="1" a="1"/>
  <c r="Y562" i="1" s="1"/>
  <c r="D562" i="1" s="1"/>
  <c r="Y516" i="1" a="1"/>
  <c r="Y516" i="1" s="1"/>
  <c r="D516" i="1" s="1"/>
  <c r="Y478" i="1" a="1"/>
  <c r="Y478" i="1" s="1"/>
  <c r="D478" i="1" s="1"/>
  <c r="Y443" i="1" a="1"/>
  <c r="Y443" i="1" s="1"/>
  <c r="D443" i="1" s="1"/>
  <c r="Y413" i="1" a="1"/>
  <c r="Y413" i="1" s="1"/>
  <c r="D413" i="1" s="1"/>
  <c r="Y345" i="1" a="1"/>
  <c r="Y345" i="1" s="1"/>
  <c r="D345" i="1" s="1"/>
  <c r="Y312" i="1" a="1"/>
  <c r="Y312" i="1" s="1"/>
  <c r="D312" i="1" s="1"/>
  <c r="Y253" i="1" a="1"/>
  <c r="Y253" i="1" s="1"/>
  <c r="D253" i="1" s="1"/>
  <c r="Y219" i="1" a="1"/>
  <c r="Y219" i="1" s="1"/>
  <c r="D219" i="1" s="1"/>
  <c r="Y190" i="1" a="1"/>
  <c r="Y190" i="1" s="1"/>
  <c r="D190" i="1" s="1"/>
  <c r="Y155" i="1" a="1"/>
  <c r="Y155" i="1" s="1"/>
  <c r="D155" i="1" s="1"/>
  <c r="Y123" i="1" a="1"/>
  <c r="Y123" i="1" s="1"/>
  <c r="D123" i="1" s="1"/>
  <c r="Y81" i="1" a="1"/>
  <c r="Y81" i="1" s="1"/>
  <c r="D81" i="1" s="1"/>
  <c r="Y59" i="1" a="1"/>
  <c r="Y59" i="1" s="1"/>
  <c r="D59" i="1" s="1"/>
  <c r="X998" i="1"/>
  <c r="X827" i="1"/>
  <c r="X599" i="1"/>
  <c r="X464" i="1"/>
  <c r="X167" i="1"/>
  <c r="Y12" i="1" a="1"/>
  <c r="Y12" i="1" s="1"/>
  <c r="D12" i="1" s="1"/>
  <c r="Y994" i="1" a="1"/>
  <c r="Y994" i="1" s="1"/>
  <c r="D994" i="1" s="1"/>
  <c r="Y971" i="1" a="1"/>
  <c r="Y971" i="1" s="1"/>
  <c r="D971" i="1" s="1"/>
  <c r="Y947" i="1" a="1"/>
  <c r="Y947" i="1" s="1"/>
  <c r="D947" i="1" s="1"/>
  <c r="Y892" i="1" a="1"/>
  <c r="Y892" i="1" s="1"/>
  <c r="D892" i="1" s="1"/>
  <c r="Y862" i="1" a="1"/>
  <c r="Y862" i="1" s="1"/>
  <c r="D862" i="1" s="1"/>
  <c r="Y835" i="1" a="1"/>
  <c r="Y835" i="1" s="1"/>
  <c r="D835" i="1" s="1"/>
  <c r="Y790" i="1" a="1"/>
  <c r="Y790" i="1" s="1"/>
  <c r="D790" i="1" s="1"/>
  <c r="Y764" i="1" a="1"/>
  <c r="Y764" i="1" s="1"/>
  <c r="D764" i="1" s="1"/>
  <c r="Y732" i="1" a="1"/>
  <c r="Y732" i="1" s="1"/>
  <c r="D732" i="1" s="1"/>
  <c r="Y709" i="1" a="1"/>
  <c r="Y709" i="1" s="1"/>
  <c r="D709" i="1" s="1"/>
  <c r="Y675" i="1" a="1"/>
  <c r="Y675" i="1" s="1"/>
  <c r="D675" i="1" s="1"/>
  <c r="Y655" i="1" a="1"/>
  <c r="Y655" i="1" s="1"/>
  <c r="D655" i="1" s="1"/>
  <c r="Y611" i="1" a="1"/>
  <c r="Y611" i="1" s="1"/>
  <c r="D611" i="1" s="1"/>
  <c r="Y583" i="1" a="1"/>
  <c r="Y583" i="1" s="1"/>
  <c r="D583" i="1" s="1"/>
  <c r="Y470" i="1" a="1"/>
  <c r="Y470" i="1" s="1"/>
  <c r="D470" i="1" s="1"/>
  <c r="Y442" i="1" a="1"/>
  <c r="Y442" i="1" s="1"/>
  <c r="D442" i="1" s="1"/>
  <c r="Y412" i="1" a="1"/>
  <c r="Y412" i="1" s="1"/>
  <c r="D412" i="1" s="1"/>
  <c r="Y381" i="1" a="1"/>
  <c r="Y381" i="1" s="1"/>
  <c r="D381" i="1" s="1"/>
  <c r="Y344" i="1" a="1"/>
  <c r="Y344" i="1" s="1"/>
  <c r="D344" i="1" s="1"/>
  <c r="Y311" i="1" a="1"/>
  <c r="Y311" i="1" s="1"/>
  <c r="D311" i="1" s="1"/>
  <c r="Y276" i="1" a="1"/>
  <c r="Y276" i="1" s="1"/>
  <c r="D276" i="1" s="1"/>
  <c r="Y252" i="1" a="1"/>
  <c r="Y252" i="1" s="1"/>
  <c r="D252" i="1" s="1"/>
  <c r="Y218" i="1" a="1"/>
  <c r="Y218" i="1" s="1"/>
  <c r="D218" i="1" s="1"/>
  <c r="Y189" i="1" a="1"/>
  <c r="Y189" i="1" s="1"/>
  <c r="D189" i="1" s="1"/>
  <c r="Y154" i="1" a="1"/>
  <c r="Y154" i="1" s="1"/>
  <c r="D154" i="1" s="1"/>
  <c r="Y120" i="1" a="1"/>
  <c r="Y120" i="1" s="1"/>
  <c r="D120" i="1" s="1"/>
  <c r="Y80" i="1" a="1"/>
  <c r="Y80" i="1" s="1"/>
  <c r="D80" i="1" s="1"/>
  <c r="Y58" i="1" a="1"/>
  <c r="Y58" i="1" s="1"/>
  <c r="D58" i="1" s="1"/>
  <c r="Y31" i="1" a="1"/>
  <c r="Y31" i="1" s="1"/>
  <c r="D31" i="1" s="1"/>
  <c r="X866" i="1"/>
  <c r="X623" i="1"/>
  <c r="X467" i="1"/>
  <c r="X179" i="1"/>
  <c r="X590" i="1"/>
  <c r="X391" i="1"/>
  <c r="Y11" i="1" a="1"/>
  <c r="Y11" i="1" s="1"/>
  <c r="D11" i="1" s="1"/>
  <c r="Y992" i="1" a="1"/>
  <c r="Y992" i="1" s="1"/>
  <c r="D992" i="1" s="1"/>
  <c r="Y970" i="1" a="1"/>
  <c r="Y970" i="1" s="1"/>
  <c r="D970" i="1" s="1"/>
  <c r="Y946" i="1" a="1"/>
  <c r="Y946" i="1" s="1"/>
  <c r="D946" i="1" s="1"/>
  <c r="Y920" i="1" a="1"/>
  <c r="Y920" i="1" s="1"/>
  <c r="D920" i="1" s="1"/>
  <c r="Y891" i="1" a="1"/>
  <c r="Y891" i="1" s="1"/>
  <c r="D891" i="1" s="1"/>
  <c r="Y860" i="1" a="1"/>
  <c r="Y860" i="1" s="1"/>
  <c r="D860" i="1" s="1"/>
  <c r="Y789" i="1" a="1"/>
  <c r="Y789" i="1" s="1"/>
  <c r="D789" i="1" s="1"/>
  <c r="Y763" i="1" a="1"/>
  <c r="Y763" i="1" s="1"/>
  <c r="D763" i="1" s="1"/>
  <c r="Y731" i="1" a="1"/>
  <c r="Y731" i="1" s="1"/>
  <c r="D731" i="1" s="1"/>
  <c r="Y708" i="1" a="1"/>
  <c r="Y708" i="1" s="1"/>
  <c r="D708" i="1" s="1"/>
  <c r="Y672" i="1" a="1"/>
  <c r="Y672" i="1" s="1"/>
  <c r="D672" i="1" s="1"/>
  <c r="Y646" i="1" a="1"/>
  <c r="Y646" i="1" s="1"/>
  <c r="D646" i="1" s="1"/>
  <c r="Y602" i="1" a="1"/>
  <c r="Y602" i="1" s="1"/>
  <c r="D602" i="1" s="1"/>
  <c r="Y576" i="1" a="1"/>
  <c r="Y576" i="1" s="1"/>
  <c r="D576" i="1" s="1"/>
  <c r="Y561" i="1" a="1"/>
  <c r="Y561" i="1" s="1"/>
  <c r="D561" i="1" s="1"/>
  <c r="Y514" i="1" a="1"/>
  <c r="Y514" i="1" s="1"/>
  <c r="D514" i="1" s="1"/>
  <c r="Y468" i="1" a="1"/>
  <c r="Y468" i="1" s="1"/>
  <c r="D468" i="1" s="1"/>
  <c r="Y441" i="1" a="1"/>
  <c r="Y441" i="1" s="1"/>
  <c r="D441" i="1" s="1"/>
  <c r="Y410" i="1" a="1"/>
  <c r="Y410" i="1" s="1"/>
  <c r="D410" i="1" s="1"/>
  <c r="Y374" i="1" a="1"/>
  <c r="Y374" i="1" s="1"/>
  <c r="D374" i="1" s="1"/>
  <c r="Y336" i="1" a="1"/>
  <c r="Y336" i="1" s="1"/>
  <c r="D336" i="1" s="1"/>
  <c r="Y310" i="1" a="1"/>
  <c r="Y310" i="1" s="1"/>
  <c r="D310" i="1" s="1"/>
  <c r="Y275" i="1" a="1"/>
  <c r="Y275" i="1" s="1"/>
  <c r="D275" i="1" s="1"/>
  <c r="Y251" i="1" a="1"/>
  <c r="Y251" i="1" s="1"/>
  <c r="D251" i="1" s="1"/>
  <c r="Y216" i="1" a="1"/>
  <c r="Y216" i="1" s="1"/>
  <c r="D216" i="1" s="1"/>
  <c r="Y153" i="1" a="1"/>
  <c r="Y153" i="1" s="1"/>
  <c r="D153" i="1" s="1"/>
  <c r="Y112" i="1" a="1"/>
  <c r="Y112" i="1" s="1"/>
  <c r="D112" i="1" s="1"/>
  <c r="Y79" i="1" a="1"/>
  <c r="Y79" i="1" s="1"/>
  <c r="D79" i="1" s="1"/>
  <c r="Y51" i="1" a="1"/>
  <c r="Y51" i="1" s="1"/>
  <c r="D51" i="1" s="1"/>
  <c r="Y21" i="1" a="1"/>
  <c r="Y21" i="1" s="1"/>
  <c r="D21" i="1" s="1"/>
  <c r="X974" i="1"/>
  <c r="X587" i="1"/>
  <c r="X380" i="1"/>
  <c r="X131" i="1"/>
  <c r="Y10" i="1" a="1"/>
  <c r="Y10" i="1" s="1"/>
  <c r="D10" i="1" s="1"/>
  <c r="Y991" i="1" a="1"/>
  <c r="Y991" i="1" s="1"/>
  <c r="D991" i="1" s="1"/>
  <c r="Y969" i="1" a="1"/>
  <c r="Y969" i="1" s="1"/>
  <c r="D969" i="1" s="1"/>
  <c r="Y944" i="1" a="1"/>
  <c r="Y944" i="1" s="1"/>
  <c r="D944" i="1" s="1"/>
  <c r="Y919" i="1" a="1"/>
  <c r="Y919" i="1" s="1"/>
  <c r="D919" i="1" s="1"/>
  <c r="Y890" i="1" a="1"/>
  <c r="Y890" i="1" s="1"/>
  <c r="D890" i="1" s="1"/>
  <c r="Y859" i="1" a="1"/>
  <c r="Y859" i="1" s="1"/>
  <c r="D859" i="1" s="1"/>
  <c r="Y784" i="1" a="1"/>
  <c r="Y784" i="1" s="1"/>
  <c r="D784" i="1" s="1"/>
  <c r="Y730" i="1" a="1"/>
  <c r="Y730" i="1" s="1"/>
  <c r="D730" i="1" s="1"/>
  <c r="Y707" i="1" a="1"/>
  <c r="Y707" i="1" s="1"/>
  <c r="D707" i="1" s="1"/>
  <c r="Y671" i="1" a="1"/>
  <c r="Y671" i="1" s="1"/>
  <c r="D671" i="1" s="1"/>
  <c r="Y643" i="1" a="1"/>
  <c r="Y643" i="1" s="1"/>
  <c r="D643" i="1" s="1"/>
  <c r="Y601" i="1" a="1"/>
  <c r="Y601" i="1" s="1"/>
  <c r="D601" i="1" s="1"/>
  <c r="Y575" i="1" a="1"/>
  <c r="Y575" i="1" s="1"/>
  <c r="D575" i="1" s="1"/>
  <c r="Y552" i="1" a="1"/>
  <c r="Y552" i="1" s="1"/>
  <c r="D552" i="1" s="1"/>
  <c r="Y504" i="1" a="1"/>
  <c r="Y504" i="1" s="1"/>
  <c r="D504" i="1" s="1"/>
  <c r="Y440" i="1" a="1"/>
  <c r="Y440" i="1" s="1"/>
  <c r="D440" i="1" s="1"/>
  <c r="Y409" i="1" a="1"/>
  <c r="Y409" i="1" s="1"/>
  <c r="D409" i="1" s="1"/>
  <c r="Y372" i="1" a="1"/>
  <c r="Y372" i="1" s="1"/>
  <c r="D372" i="1" s="1"/>
  <c r="Y335" i="1" a="1"/>
  <c r="Y335" i="1" s="1"/>
  <c r="D335" i="1" s="1"/>
  <c r="Y300" i="1" a="1"/>
  <c r="Y300" i="1" s="1"/>
  <c r="D300" i="1" s="1"/>
  <c r="Y274" i="1" a="1"/>
  <c r="Y274" i="1" s="1"/>
  <c r="D274" i="1" s="1"/>
  <c r="Y250" i="1" a="1"/>
  <c r="Y250" i="1" s="1"/>
  <c r="D250" i="1" s="1"/>
  <c r="Y215" i="1" a="1"/>
  <c r="Y215" i="1" s="1"/>
  <c r="D215" i="1" s="1"/>
  <c r="Y180" i="1" a="1"/>
  <c r="Y180" i="1" s="1"/>
  <c r="D180" i="1" s="1"/>
  <c r="Y152" i="1" a="1"/>
  <c r="Y152" i="1" s="1"/>
  <c r="D152" i="1" s="1"/>
  <c r="Y75" i="1" a="1"/>
  <c r="Y75" i="1" s="1"/>
  <c r="D75" i="1" s="1"/>
  <c r="Y49" i="1" a="1"/>
  <c r="Y49" i="1" s="1"/>
  <c r="D49" i="1" s="1"/>
  <c r="Y20" i="1" a="1"/>
  <c r="Y20" i="1" s="1"/>
  <c r="D20" i="1" s="1"/>
  <c r="X755" i="1"/>
  <c r="X379" i="1"/>
  <c r="X119" i="1"/>
  <c r="Y9" i="1" a="1"/>
  <c r="Y9" i="1" s="1"/>
  <c r="D9" i="1" s="1"/>
  <c r="Y986" i="1" a="1"/>
  <c r="Y986" i="1" s="1"/>
  <c r="D986" i="1" s="1"/>
  <c r="Y943" i="1" a="1"/>
  <c r="Y943" i="1" s="1"/>
  <c r="D943" i="1" s="1"/>
  <c r="Y912" i="1" a="1"/>
  <c r="Y912" i="1" s="1"/>
  <c r="D912" i="1" s="1"/>
  <c r="Y889" i="1" a="1"/>
  <c r="Y889" i="1" s="1"/>
  <c r="D889" i="1" s="1"/>
  <c r="Y852" i="1" a="1"/>
  <c r="Y852" i="1" s="1"/>
  <c r="D852" i="1" s="1"/>
  <c r="Y813" i="1" a="1"/>
  <c r="Y813" i="1" s="1"/>
  <c r="D813" i="1" s="1"/>
  <c r="Y780" i="1" a="1"/>
  <c r="Y780" i="1" s="1"/>
  <c r="D780" i="1" s="1"/>
  <c r="Y756" i="1" a="1"/>
  <c r="Y756" i="1" s="1"/>
  <c r="D756" i="1" s="1"/>
  <c r="Y706" i="1" a="1"/>
  <c r="Y706" i="1" s="1"/>
  <c r="D706" i="1" s="1"/>
  <c r="Y633" i="1" a="1"/>
  <c r="Y633" i="1" s="1"/>
  <c r="D633" i="1" s="1"/>
  <c r="Y600" i="1" a="1"/>
  <c r="Y600" i="1" s="1"/>
  <c r="D600" i="1" s="1"/>
  <c r="Y574" i="1" a="1"/>
  <c r="Y574" i="1" s="1"/>
  <c r="D574" i="1" s="1"/>
  <c r="Y551" i="1" a="1"/>
  <c r="Y551" i="1" s="1"/>
  <c r="D551" i="1" s="1"/>
  <c r="Y503" i="1" a="1"/>
  <c r="Y503" i="1" s="1"/>
  <c r="D503" i="1" s="1"/>
  <c r="Y466" i="1" a="1"/>
  <c r="Y466" i="1" s="1"/>
  <c r="D466" i="1" s="1"/>
  <c r="Y432" i="1" a="1"/>
  <c r="Y432" i="1" s="1"/>
  <c r="D432" i="1" s="1"/>
  <c r="Y408" i="1" a="1"/>
  <c r="Y408" i="1" s="1"/>
  <c r="D408" i="1" s="1"/>
  <c r="Y370" i="1" a="1"/>
  <c r="Y370" i="1" s="1"/>
  <c r="D370" i="1" s="1"/>
  <c r="Y334" i="1" a="1"/>
  <c r="Y334" i="1" s="1"/>
  <c r="D334" i="1" s="1"/>
  <c r="Y299" i="1" a="1"/>
  <c r="Y299" i="1" s="1"/>
  <c r="D299" i="1" s="1"/>
  <c r="Y249" i="1" a="1"/>
  <c r="Y249" i="1" s="1"/>
  <c r="D249" i="1" s="1"/>
  <c r="Y214" i="1" a="1"/>
  <c r="Y214" i="1" s="1"/>
  <c r="D214" i="1" s="1"/>
  <c r="Y151" i="1" a="1"/>
  <c r="Y151" i="1" s="1"/>
  <c r="D151" i="1" s="1"/>
  <c r="Y111" i="1" a="1"/>
  <c r="Y111" i="1" s="1"/>
  <c r="D111" i="1" s="1"/>
  <c r="Y71" i="1" a="1"/>
  <c r="Y71" i="1" s="1"/>
  <c r="D71" i="1" s="1"/>
  <c r="Y48" i="1" a="1"/>
  <c r="Y48" i="1" s="1"/>
  <c r="D48" i="1" s="1"/>
  <c r="X959" i="1"/>
  <c r="X698" i="1"/>
  <c r="X560" i="1"/>
  <c r="X371" i="1"/>
  <c r="Y8" i="1" a="1"/>
  <c r="Y8" i="1" s="1"/>
  <c r="D8" i="1" s="1"/>
  <c r="Y985" i="1" a="1"/>
  <c r="Y985" i="1" s="1"/>
  <c r="D985" i="1" s="1"/>
  <c r="Y968" i="1" a="1"/>
  <c r="Y968" i="1" s="1"/>
  <c r="D968" i="1" s="1"/>
  <c r="Y934" i="1" a="1"/>
  <c r="Y934" i="1" s="1"/>
  <c r="D934" i="1" s="1"/>
  <c r="Y888" i="1" a="1"/>
  <c r="Y888" i="1" s="1"/>
  <c r="D888" i="1" s="1"/>
  <c r="Y851" i="1" a="1"/>
  <c r="Y851" i="1" s="1"/>
  <c r="D851" i="1" s="1"/>
  <c r="Y802" i="1" a="1"/>
  <c r="Y802" i="1" s="1"/>
  <c r="D802" i="1" s="1"/>
  <c r="Y779" i="1" a="1"/>
  <c r="Y779" i="1" s="1"/>
  <c r="D779" i="1" s="1"/>
  <c r="Y728" i="1" a="1"/>
  <c r="Y728" i="1" s="1"/>
  <c r="D728" i="1" s="1"/>
  <c r="Y704" i="1" a="1"/>
  <c r="Y704" i="1" s="1"/>
  <c r="D704" i="1" s="1"/>
  <c r="Y668" i="1" a="1"/>
  <c r="Y668" i="1" s="1"/>
  <c r="D668" i="1" s="1"/>
  <c r="Y598" i="1" a="1"/>
  <c r="Y598" i="1" s="1"/>
  <c r="D598" i="1" s="1"/>
  <c r="Y573" i="1" a="1"/>
  <c r="Y573" i="1" s="1"/>
  <c r="D573" i="1" s="1"/>
  <c r="Y502" i="1" a="1"/>
  <c r="Y502" i="1" s="1"/>
  <c r="D502" i="1" s="1"/>
  <c r="Y456" i="1" a="1"/>
  <c r="Y456" i="1" s="1"/>
  <c r="D456" i="1" s="1"/>
  <c r="Y431" i="1" a="1"/>
  <c r="Y431" i="1" s="1"/>
  <c r="D431" i="1" s="1"/>
  <c r="Y407" i="1" a="1"/>
  <c r="Y407" i="1" s="1"/>
  <c r="D407" i="1" s="1"/>
  <c r="Y368" i="1" a="1"/>
  <c r="Y368" i="1" s="1"/>
  <c r="D368" i="1" s="1"/>
  <c r="Y297" i="1" a="1"/>
  <c r="Y297" i="1" s="1"/>
  <c r="D297" i="1" s="1"/>
  <c r="Y273" i="1" a="1"/>
  <c r="Y273" i="1" s="1"/>
  <c r="D273" i="1" s="1"/>
  <c r="Y240" i="1" a="1"/>
  <c r="Y240" i="1" s="1"/>
  <c r="D240" i="1" s="1"/>
  <c r="Y106" i="1" a="1"/>
  <c r="Y106" i="1" s="1"/>
  <c r="D106" i="1" s="1"/>
  <c r="Y70" i="1" a="1"/>
  <c r="Y70" i="1" s="1"/>
  <c r="D70" i="1" s="1"/>
  <c r="X931" i="1"/>
  <c r="X695" i="1"/>
  <c r="X559" i="1"/>
  <c r="Y982" i="1" a="1"/>
  <c r="Y982" i="1" s="1"/>
  <c r="D982" i="1" s="1"/>
  <c r="Y967" i="1" a="1"/>
  <c r="Y967" i="1" s="1"/>
  <c r="D967" i="1" s="1"/>
  <c r="Y911" i="1" a="1"/>
  <c r="Y911" i="1" s="1"/>
  <c r="D911" i="1" s="1"/>
  <c r="Y887" i="1" a="1"/>
  <c r="Y887" i="1" s="1"/>
  <c r="D887" i="1" s="1"/>
  <c r="Y850" i="1" a="1"/>
  <c r="Y850" i="1" s="1"/>
  <c r="D850" i="1" s="1"/>
  <c r="Y801" i="1" a="1"/>
  <c r="Y801" i="1" s="1"/>
  <c r="D801" i="1" s="1"/>
  <c r="Y778" i="1" a="1"/>
  <c r="Y778" i="1" s="1"/>
  <c r="D778" i="1" s="1"/>
  <c r="Y720" i="1" a="1"/>
  <c r="Y720" i="1" s="1"/>
  <c r="D720" i="1" s="1"/>
  <c r="Y697" i="1" a="1"/>
  <c r="Y697" i="1" s="1"/>
  <c r="D697" i="1" s="1"/>
  <c r="Y667" i="1" a="1"/>
  <c r="Y667" i="1" s="1"/>
  <c r="D667" i="1" s="1"/>
  <c r="Y632" i="1" a="1"/>
  <c r="Y632" i="1" s="1"/>
  <c r="D632" i="1" s="1"/>
  <c r="Y597" i="1" a="1"/>
  <c r="Y597" i="1" s="1"/>
  <c r="D597" i="1" s="1"/>
  <c r="Y540" i="1" a="1"/>
  <c r="Y540" i="1" s="1"/>
  <c r="D540" i="1" s="1"/>
  <c r="Y492" i="1" a="1"/>
  <c r="Y492" i="1" s="1"/>
  <c r="D492" i="1" s="1"/>
  <c r="Y455" i="1" a="1"/>
  <c r="Y455" i="1" s="1"/>
  <c r="D455" i="1" s="1"/>
  <c r="Y396" i="1" a="1"/>
  <c r="Y396" i="1" s="1"/>
  <c r="D396" i="1" s="1"/>
  <c r="Y359" i="1" a="1"/>
  <c r="Y359" i="1" s="1"/>
  <c r="D359" i="1" s="1"/>
  <c r="Y333" i="1" a="1"/>
  <c r="Y333" i="1" s="1"/>
  <c r="D333" i="1" s="1"/>
  <c r="Y296" i="1" a="1"/>
  <c r="Y296" i="1" s="1"/>
  <c r="D296" i="1" s="1"/>
  <c r="Y264" i="1" a="1"/>
  <c r="Y264" i="1" s="1"/>
  <c r="D264" i="1" s="1"/>
  <c r="Y238" i="1" a="1"/>
  <c r="Y238" i="1" s="1"/>
  <c r="D238" i="1" s="1"/>
  <c r="Y204" i="1" a="1"/>
  <c r="Y204" i="1" s="1"/>
  <c r="D204" i="1" s="1"/>
  <c r="Y178" i="1" a="1"/>
  <c r="Y178" i="1" s="1"/>
  <c r="D178" i="1" s="1"/>
  <c r="Y142" i="1" a="1"/>
  <c r="Y142" i="1" s="1"/>
  <c r="D142" i="1" s="1"/>
  <c r="Y103" i="1" a="1"/>
  <c r="Y103" i="1" s="1"/>
  <c r="D103" i="1" s="1"/>
  <c r="Y69" i="1" a="1"/>
  <c r="Y69" i="1" s="1"/>
  <c r="D69" i="1" s="1"/>
  <c r="Y47" i="1" a="1"/>
  <c r="Y47" i="1" s="1"/>
  <c r="D47" i="1" s="1"/>
  <c r="Y263" i="1" a="1"/>
  <c r="Y263" i="1" s="1"/>
  <c r="D263" i="1" s="1"/>
  <c r="X899" i="1"/>
  <c r="X287" i="1"/>
  <c r="Y15" i="1" a="1"/>
  <c r="Y15" i="1" s="1"/>
  <c r="D15" i="1" s="1"/>
  <c r="Y908" i="1" a="1"/>
  <c r="Y908" i="1" s="1"/>
  <c r="D908" i="1" s="1"/>
  <c r="Y883" i="1" a="1"/>
  <c r="Y883" i="1" s="1"/>
  <c r="D883" i="1" s="1"/>
  <c r="Y800" i="1" a="1"/>
  <c r="Y800" i="1" s="1"/>
  <c r="D800" i="1" s="1"/>
  <c r="Y777" i="1" a="1"/>
  <c r="Y777" i="1" s="1"/>
  <c r="D777" i="1" s="1"/>
  <c r="Y745" i="1" a="1"/>
  <c r="Y745" i="1" s="1"/>
  <c r="D745" i="1" s="1"/>
  <c r="Y718" i="1" a="1"/>
  <c r="Y718" i="1" s="1"/>
  <c r="D718" i="1" s="1"/>
  <c r="Y659" i="1" a="1"/>
  <c r="Y659" i="1" s="1"/>
  <c r="D659" i="1" s="1"/>
  <c r="Y622" i="1" a="1"/>
  <c r="Y622" i="1" s="1"/>
  <c r="D622" i="1" s="1"/>
  <c r="Y596" i="1" a="1"/>
  <c r="Y596" i="1" s="1"/>
  <c r="D596" i="1" s="1"/>
  <c r="Y566" i="1" a="1"/>
  <c r="Y566" i="1" s="1"/>
  <c r="D566" i="1" s="1"/>
  <c r="Y538" i="1" a="1"/>
  <c r="Y538" i="1" s="1"/>
  <c r="D538" i="1" s="1"/>
  <c r="Y489" i="1" a="1"/>
  <c r="Y489" i="1" s="1"/>
  <c r="D489" i="1" s="1"/>
  <c r="Y447" i="1" a="1"/>
  <c r="Y447" i="1" s="1"/>
  <c r="D447" i="1" s="1"/>
  <c r="Y428" i="1" a="1"/>
  <c r="Y428" i="1" s="1"/>
  <c r="D428" i="1" s="1"/>
  <c r="Y394" i="1" a="1"/>
  <c r="Y394" i="1" s="1"/>
  <c r="D394" i="1" s="1"/>
  <c r="Y350" i="1" a="1"/>
  <c r="Y350" i="1" s="1"/>
  <c r="D350" i="1" s="1"/>
  <c r="Y323" i="1" a="1"/>
  <c r="Y323" i="1" s="1"/>
  <c r="D323" i="1" s="1"/>
  <c r="Y262" i="1" a="1"/>
  <c r="Y262" i="1" s="1"/>
  <c r="D262" i="1" s="1"/>
  <c r="Y236" i="1" a="1"/>
  <c r="Y236" i="1" s="1"/>
  <c r="D236" i="1" s="1"/>
  <c r="Y202" i="1" a="1"/>
  <c r="Y202" i="1" s="1"/>
  <c r="D202" i="1" s="1"/>
  <c r="Y134" i="1" a="1"/>
  <c r="Y134" i="1" s="1"/>
  <c r="D134" i="1" s="1"/>
  <c r="Y98" i="1" a="1"/>
  <c r="Y98" i="1" s="1"/>
  <c r="D98" i="1" s="1"/>
  <c r="Y67" i="1" a="1"/>
  <c r="Y67" i="1" s="1"/>
  <c r="D67" i="1" s="1"/>
  <c r="Y45" i="1" a="1"/>
  <c r="Y45" i="1" s="1"/>
  <c r="D45" i="1" s="1"/>
  <c r="X683" i="1"/>
  <c r="Y960" i="1" a="1"/>
  <c r="Y960" i="1" s="1"/>
  <c r="D960" i="1" s="1"/>
  <c r="Y932" i="1" a="1"/>
  <c r="Y932" i="1" s="1"/>
  <c r="D932" i="1" s="1"/>
  <c r="Y746" i="1" a="1"/>
  <c r="Y746" i="1" s="1"/>
  <c r="D746" i="1" s="1"/>
  <c r="Y719" i="1" a="1"/>
  <c r="Y719" i="1" s="1"/>
  <c r="D719" i="1" s="1"/>
  <c r="Y696" i="1" a="1"/>
  <c r="Y696" i="1" s="1"/>
  <c r="D696" i="1" s="1"/>
  <c r="Y631" i="1" a="1"/>
  <c r="Y631" i="1" s="1"/>
  <c r="D631" i="1" s="1"/>
  <c r="Y572" i="1" a="1"/>
  <c r="Y572" i="1" s="1"/>
  <c r="D572" i="1" s="1"/>
  <c r="Y539" i="1" a="1"/>
  <c r="Y539" i="1" s="1"/>
  <c r="D539" i="1" s="1"/>
  <c r="Y491" i="1" a="1"/>
  <c r="Y491" i="1" s="1"/>
  <c r="D491" i="1" s="1"/>
  <c r="Y395" i="1" a="1"/>
  <c r="Y395" i="1" s="1"/>
  <c r="D395" i="1" s="1"/>
  <c r="Y351" i="1" a="1"/>
  <c r="Y351" i="1" s="1"/>
  <c r="D351" i="1" s="1"/>
  <c r="Y324" i="1" a="1"/>
  <c r="Y324" i="1" s="1"/>
  <c r="D324" i="1" s="1"/>
  <c r="Y203" i="1" a="1"/>
  <c r="Y203" i="1" s="1"/>
  <c r="D203" i="1" s="1"/>
  <c r="Y168" i="1" a="1"/>
  <c r="Y168" i="1" s="1"/>
  <c r="D168" i="1" s="1"/>
  <c r="Y135" i="1" a="1"/>
  <c r="Y135" i="1" s="1"/>
  <c r="D135" i="1" s="1"/>
  <c r="Y99" i="1" a="1"/>
  <c r="Y99" i="1" s="1"/>
  <c r="D99" i="1" s="1"/>
  <c r="Y68" i="1" a="1"/>
  <c r="Y68" i="1" s="1"/>
  <c r="D68" i="1" s="1"/>
  <c r="X39" i="1"/>
  <c r="Y980" i="1" a="1"/>
  <c r="Y980" i="1" s="1"/>
  <c r="D980" i="1" s="1"/>
  <c r="Y958" i="1" a="1"/>
  <c r="Y958" i="1" s="1"/>
  <c r="D958" i="1" s="1"/>
  <c r="Y903" i="1" a="1"/>
  <c r="Y903" i="1" s="1"/>
  <c r="D903" i="1" s="1"/>
  <c r="Y876" i="1" a="1"/>
  <c r="Y876" i="1" s="1"/>
  <c r="D876" i="1" s="1"/>
  <c r="Y848" i="1" a="1"/>
  <c r="Y848" i="1" s="1"/>
  <c r="D848" i="1" s="1"/>
  <c r="Y776" i="1" a="1"/>
  <c r="Y776" i="1" s="1"/>
  <c r="D776" i="1" s="1"/>
  <c r="Y744" i="1" a="1"/>
  <c r="Y744" i="1" s="1"/>
  <c r="D744" i="1" s="1"/>
  <c r="Y717" i="1" a="1"/>
  <c r="Y717" i="1" s="1"/>
  <c r="D717" i="1" s="1"/>
  <c r="Y694" i="1" a="1"/>
  <c r="Y694" i="1" s="1"/>
  <c r="D694" i="1" s="1"/>
  <c r="Y658" i="1" a="1"/>
  <c r="Y658" i="1" s="1"/>
  <c r="D658" i="1" s="1"/>
  <c r="Y620" i="1" a="1"/>
  <c r="Y620" i="1" s="1"/>
  <c r="D620" i="1" s="1"/>
  <c r="Y565" i="1" a="1"/>
  <c r="Y565" i="1" s="1"/>
  <c r="D565" i="1" s="1"/>
  <c r="Y529" i="1" a="1"/>
  <c r="Y529" i="1" s="1"/>
  <c r="D529" i="1" s="1"/>
  <c r="Y488" i="1" a="1"/>
  <c r="Y488" i="1" s="1"/>
  <c r="D488" i="1" s="1"/>
  <c r="Y446" i="1" a="1"/>
  <c r="Y446" i="1" s="1"/>
  <c r="D446" i="1" s="1"/>
  <c r="Y419" i="1" a="1"/>
  <c r="Y419" i="1" s="1"/>
  <c r="D419" i="1" s="1"/>
  <c r="Y385" i="1" a="1"/>
  <c r="Y385" i="1" s="1"/>
  <c r="D385" i="1" s="1"/>
  <c r="Y349" i="1" a="1"/>
  <c r="Y349" i="1" s="1"/>
  <c r="D349" i="1" s="1"/>
  <c r="Y322" i="1" a="1"/>
  <c r="Y322" i="1" s="1"/>
  <c r="D322" i="1" s="1"/>
  <c r="Y286" i="1" a="1"/>
  <c r="Y286" i="1" s="1"/>
  <c r="D286" i="1" s="1"/>
  <c r="Y227" i="1" a="1"/>
  <c r="Y227" i="1" s="1"/>
  <c r="D227" i="1" s="1"/>
  <c r="Y201" i="1" a="1"/>
  <c r="Y201" i="1" s="1"/>
  <c r="D201" i="1" s="1"/>
  <c r="Y166" i="1" a="1"/>
  <c r="Y166" i="1" s="1"/>
  <c r="D166" i="1" s="1"/>
  <c r="Y133" i="1" a="1"/>
  <c r="Y133" i="1" s="1"/>
  <c r="D133" i="1" s="1"/>
  <c r="Y94" i="1" a="1"/>
  <c r="Y94" i="1" s="1"/>
  <c r="D94" i="1" s="1"/>
  <c r="Y63" i="1" a="1"/>
  <c r="Y63" i="1" s="1"/>
  <c r="D63" i="1" s="1"/>
  <c r="Y43" i="1" a="1"/>
  <c r="Y43" i="1" s="1"/>
  <c r="D43" i="1" s="1"/>
  <c r="X878" i="1"/>
  <c r="X482" i="1"/>
  <c r="Y997" i="1" a="1"/>
  <c r="Y997" i="1" s="1"/>
  <c r="D997" i="1" s="1"/>
  <c r="Y979" i="1" a="1"/>
  <c r="Y979" i="1" s="1"/>
  <c r="D979" i="1" s="1"/>
  <c r="Y957" i="1" a="1"/>
  <c r="Y957" i="1" s="1"/>
  <c r="D957" i="1" s="1"/>
  <c r="Y923" i="1" a="1"/>
  <c r="Y923" i="1" s="1"/>
  <c r="D923" i="1" s="1"/>
  <c r="Y900" i="1" a="1"/>
  <c r="Y900" i="1" s="1"/>
  <c r="D900" i="1" s="1"/>
  <c r="Y844" i="1" a="1"/>
  <c r="Y844" i="1" s="1"/>
  <c r="D844" i="1" s="1"/>
  <c r="Y799" i="1" a="1"/>
  <c r="Y799" i="1" s="1"/>
  <c r="D799" i="1" s="1"/>
  <c r="Y775" i="1" a="1"/>
  <c r="Y775" i="1" s="1"/>
  <c r="D775" i="1" s="1"/>
  <c r="Y742" i="1" a="1"/>
  <c r="Y742" i="1" s="1"/>
  <c r="D742" i="1" s="1"/>
  <c r="Y715" i="1" a="1"/>
  <c r="Y715" i="1" s="1"/>
  <c r="D715" i="1" s="1"/>
  <c r="Y682" i="1" a="1"/>
  <c r="Y682" i="1" s="1"/>
  <c r="D682" i="1" s="1"/>
  <c r="Y619" i="1" a="1"/>
  <c r="Y619" i="1" s="1"/>
  <c r="D619" i="1" s="1"/>
  <c r="Y586" i="1" a="1"/>
  <c r="Y586" i="1" s="1"/>
  <c r="D586" i="1" s="1"/>
  <c r="Y564" i="1" a="1"/>
  <c r="Y564" i="1" s="1"/>
  <c r="D564" i="1" s="1"/>
  <c r="Y528" i="1" a="1"/>
  <c r="Y528" i="1" s="1"/>
  <c r="D528" i="1" s="1"/>
  <c r="Y480" i="1" a="1"/>
  <c r="Y480" i="1" s="1"/>
  <c r="D480" i="1" s="1"/>
  <c r="Y445" i="1" a="1"/>
  <c r="Y445" i="1" s="1"/>
  <c r="D445" i="1" s="1"/>
  <c r="Y384" i="1" a="1"/>
  <c r="Y384" i="1" s="1"/>
  <c r="D384" i="1" s="1"/>
  <c r="Y347" i="1" a="1"/>
  <c r="Y347" i="1" s="1"/>
  <c r="D347" i="1" s="1"/>
  <c r="Y314" i="1" a="1"/>
  <c r="Y314" i="1" s="1"/>
  <c r="D314" i="1" s="1"/>
  <c r="Y285" i="1" a="1"/>
  <c r="Y285" i="1" s="1"/>
  <c r="D285" i="1" s="1"/>
  <c r="Y255" i="1" a="1"/>
  <c r="Y255" i="1" s="1"/>
  <c r="D255" i="1" s="1"/>
  <c r="Y226" i="1" a="1"/>
  <c r="Y226" i="1" s="1"/>
  <c r="D226" i="1" s="1"/>
  <c r="Y192" i="1" a="1"/>
  <c r="Y192" i="1" s="1"/>
  <c r="D192" i="1" s="1"/>
  <c r="Y165" i="1" a="1"/>
  <c r="Y165" i="1" s="1"/>
  <c r="D165" i="1" s="1"/>
  <c r="Y130" i="1" a="1"/>
  <c r="Y130" i="1" s="1"/>
  <c r="D130" i="1" s="1"/>
  <c r="Y87" i="1" a="1"/>
  <c r="Y87" i="1" s="1"/>
  <c r="D87" i="1" s="1"/>
  <c r="Y36" i="1" a="1"/>
  <c r="Y36" i="1" s="1"/>
  <c r="D36" i="1" s="1"/>
  <c r="X966" i="1"/>
  <c r="Y966" i="1" a="1"/>
  <c r="Y966" i="1" s="1"/>
  <c r="D966" i="1" s="1"/>
  <c r="X906" i="1"/>
  <c r="Y906" i="1" a="1"/>
  <c r="Y906" i="1" s="1"/>
  <c r="D906" i="1" s="1"/>
  <c r="X858" i="1"/>
  <c r="Y858" i="1" a="1"/>
  <c r="Y858" i="1" s="1"/>
  <c r="D858" i="1" s="1"/>
  <c r="X834" i="1"/>
  <c r="Y834" i="1" a="1"/>
  <c r="Y834" i="1" s="1"/>
  <c r="D834" i="1" s="1"/>
  <c r="X786" i="1"/>
  <c r="Y786" i="1" a="1"/>
  <c r="Y786" i="1" s="1"/>
  <c r="D786" i="1" s="1"/>
  <c r="X762" i="1"/>
  <c r="Y762" i="1" a="1"/>
  <c r="Y762" i="1" s="1"/>
  <c r="D762" i="1" s="1"/>
  <c r="Y558" i="1" a="1"/>
  <c r="Y558" i="1" s="1"/>
  <c r="D558" i="1" s="1"/>
  <c r="X558" i="1"/>
  <c r="X522" i="1"/>
  <c r="Y522" i="1" a="1"/>
  <c r="Y522" i="1" s="1"/>
  <c r="D522" i="1" s="1"/>
  <c r="X474" i="1"/>
  <c r="Y474" i="1" a="1"/>
  <c r="Y474" i="1" s="1"/>
  <c r="D474" i="1" s="1"/>
  <c r="X414" i="1"/>
  <c r="Y414" i="1" a="1"/>
  <c r="Y414" i="1" s="1"/>
  <c r="D414" i="1" s="1"/>
  <c r="X354" i="1"/>
  <c r="Y354" i="1" a="1"/>
  <c r="Y354" i="1" s="1"/>
  <c r="D354" i="1" s="1"/>
  <c r="X294" i="1"/>
  <c r="Y294" i="1" a="1"/>
  <c r="Y294" i="1" s="1"/>
  <c r="D294" i="1" s="1"/>
  <c r="X246" i="1"/>
  <c r="Y246" i="1" a="1"/>
  <c r="Y246" i="1" s="1"/>
  <c r="D246" i="1" s="1"/>
  <c r="X198" i="1"/>
  <c r="Y198" i="1" a="1"/>
  <c r="Y198" i="1" s="1"/>
  <c r="D198" i="1" s="1"/>
  <c r="X150" i="1"/>
  <c r="Y150" i="1" a="1"/>
  <c r="Y150" i="1" s="1"/>
  <c r="D150" i="1" s="1"/>
  <c r="X102" i="1"/>
  <c r="Y102" i="1" a="1"/>
  <c r="Y102" i="1" s="1"/>
  <c r="D102" i="1" s="1"/>
  <c r="X78" i="1"/>
  <c r="Y78" i="1" a="1"/>
  <c r="Y78" i="1" s="1"/>
  <c r="D78" i="1" s="1"/>
  <c r="X42" i="1"/>
  <c r="Y42" i="1" a="1"/>
  <c r="Y42" i="1" s="1"/>
  <c r="D42" i="1" s="1"/>
  <c r="Y510" i="1" a="1"/>
  <c r="Y510" i="1" s="1"/>
  <c r="D510" i="1" s="1"/>
  <c r="X1001" i="1"/>
  <c r="Y1001" i="1" a="1"/>
  <c r="Y1001" i="1" s="1"/>
  <c r="D1001" i="1" s="1"/>
  <c r="X953" i="1"/>
  <c r="Y953" i="1" a="1"/>
  <c r="Y953" i="1" s="1"/>
  <c r="D953" i="1" s="1"/>
  <c r="X893" i="1"/>
  <c r="Y893" i="1" a="1"/>
  <c r="Y893" i="1" s="1"/>
  <c r="D893" i="1" s="1"/>
  <c r="X773" i="1"/>
  <c r="Y773" i="1" a="1"/>
  <c r="Y773" i="1" s="1"/>
  <c r="D773" i="1" s="1"/>
  <c r="X725" i="1"/>
  <c r="Y725" i="1" a="1"/>
  <c r="Y725" i="1" s="1"/>
  <c r="D725" i="1" s="1"/>
  <c r="X665" i="1"/>
  <c r="Y665" i="1" a="1"/>
  <c r="Y665" i="1" s="1"/>
  <c r="D665" i="1" s="1"/>
  <c r="X617" i="1"/>
  <c r="Y617" i="1" a="1"/>
  <c r="Y617" i="1" s="1"/>
  <c r="D617" i="1" s="1"/>
  <c r="X569" i="1"/>
  <c r="Y569" i="1" a="1"/>
  <c r="Y569" i="1" s="1"/>
  <c r="D569" i="1" s="1"/>
  <c r="X533" i="1"/>
  <c r="Y533" i="1" a="1"/>
  <c r="Y533" i="1" s="1"/>
  <c r="D533" i="1" s="1"/>
  <c r="X485" i="1"/>
  <c r="Y485" i="1" a="1"/>
  <c r="Y485" i="1" s="1"/>
  <c r="D485" i="1" s="1"/>
  <c r="X365" i="1"/>
  <c r="Y365" i="1" a="1"/>
  <c r="Y365" i="1" s="1"/>
  <c r="D365" i="1" s="1"/>
  <c r="X317" i="1"/>
  <c r="Y317" i="1" a="1"/>
  <c r="Y317" i="1" s="1"/>
  <c r="D317" i="1" s="1"/>
  <c r="X257" i="1"/>
  <c r="Y257" i="1" a="1"/>
  <c r="Y257" i="1" s="1"/>
  <c r="D257" i="1" s="1"/>
  <c r="X209" i="1"/>
  <c r="Y209" i="1" a="1"/>
  <c r="Y209" i="1" s="1"/>
  <c r="D209" i="1" s="1"/>
  <c r="X161" i="1"/>
  <c r="Y161" i="1" a="1"/>
  <c r="Y161" i="1" s="1"/>
  <c r="D161" i="1" s="1"/>
  <c r="X125" i="1"/>
  <c r="Y125" i="1" a="1"/>
  <c r="Y125" i="1" s="1"/>
  <c r="D125" i="1" s="1"/>
  <c r="X77" i="1"/>
  <c r="Y77" i="1" a="1"/>
  <c r="Y77" i="1" s="1"/>
  <c r="D77" i="1" s="1"/>
  <c r="X5" i="1"/>
  <c r="Y5" i="1" a="1"/>
  <c r="Y5" i="1" s="1"/>
  <c r="D5" i="1" s="1"/>
  <c r="X990" i="1"/>
  <c r="Y990" i="1" a="1"/>
  <c r="Y990" i="1" s="1"/>
  <c r="D990" i="1" s="1"/>
  <c r="X942" i="1"/>
  <c r="Y942" i="1" a="1"/>
  <c r="Y942" i="1" s="1"/>
  <c r="D942" i="1" s="1"/>
  <c r="X882" i="1"/>
  <c r="Y882" i="1" a="1"/>
  <c r="Y882" i="1" s="1"/>
  <c r="D882" i="1" s="1"/>
  <c r="Y798" i="1" a="1"/>
  <c r="Y798" i="1" s="1"/>
  <c r="D798" i="1" s="1"/>
  <c r="X798" i="1"/>
  <c r="X774" i="1"/>
  <c r="Y774" i="1" a="1"/>
  <c r="Y774" i="1" s="1"/>
  <c r="D774" i="1" s="1"/>
  <c r="X750" i="1"/>
  <c r="Y750" i="1" a="1"/>
  <c r="Y750" i="1" s="1"/>
  <c r="D750" i="1" s="1"/>
  <c r="X726" i="1"/>
  <c r="Y726" i="1" a="1"/>
  <c r="Y726" i="1" s="1"/>
  <c r="D726" i="1" s="1"/>
  <c r="X690" i="1"/>
  <c r="Y690" i="1" a="1"/>
  <c r="Y690" i="1" s="1"/>
  <c r="D690" i="1" s="1"/>
  <c r="X666" i="1"/>
  <c r="Y666" i="1" a="1"/>
  <c r="Y666" i="1" s="1"/>
  <c r="D666" i="1" s="1"/>
  <c r="X630" i="1"/>
  <c r="Y630" i="1" a="1"/>
  <c r="Y630" i="1" s="1"/>
  <c r="D630" i="1" s="1"/>
  <c r="X570" i="1"/>
  <c r="Y570" i="1" a="1"/>
  <c r="Y570" i="1" s="1"/>
  <c r="D570" i="1" s="1"/>
  <c r="X462" i="1"/>
  <c r="Y462" i="1" a="1"/>
  <c r="Y462" i="1" s="1"/>
  <c r="D462" i="1" s="1"/>
  <c r="X426" i="1"/>
  <c r="Y426" i="1" a="1"/>
  <c r="Y426" i="1" s="1"/>
  <c r="D426" i="1" s="1"/>
  <c r="Y378" i="1" a="1"/>
  <c r="Y378" i="1" s="1"/>
  <c r="D378" i="1" s="1"/>
  <c r="X378" i="1"/>
  <c r="Y330" i="1" a="1"/>
  <c r="Y330" i="1" s="1"/>
  <c r="D330" i="1" s="1"/>
  <c r="X330" i="1"/>
  <c r="X282" i="1"/>
  <c r="Y282" i="1" a="1"/>
  <c r="Y282" i="1" s="1"/>
  <c r="D282" i="1" s="1"/>
  <c r="X210" i="1"/>
  <c r="Y210" i="1" a="1"/>
  <c r="Y210" i="1" s="1"/>
  <c r="D210" i="1" s="1"/>
  <c r="X162" i="1"/>
  <c r="Y162" i="1" a="1"/>
  <c r="Y162" i="1" s="1"/>
  <c r="D162" i="1" s="1"/>
  <c r="X114" i="1"/>
  <c r="Y114" i="1" a="1"/>
  <c r="Y114" i="1" s="1"/>
  <c r="D114" i="1" s="1"/>
  <c r="X54" i="1"/>
  <c r="Y54" i="1" a="1"/>
  <c r="Y54" i="1" s="1"/>
  <c r="D54" i="1" s="1"/>
  <c r="X6" i="1"/>
  <c r="Y6" i="1" a="1"/>
  <c r="Y6" i="1" s="1"/>
  <c r="D6" i="1" s="1"/>
  <c r="X965" i="1"/>
  <c r="Y965" i="1" a="1"/>
  <c r="Y965" i="1" s="1"/>
  <c r="D965" i="1" s="1"/>
  <c r="X905" i="1"/>
  <c r="Y905" i="1" a="1"/>
  <c r="Y905" i="1" s="1"/>
  <c r="D905" i="1" s="1"/>
  <c r="X857" i="1"/>
  <c r="Y857" i="1" a="1"/>
  <c r="Y857" i="1" s="1"/>
  <c r="D857" i="1" s="1"/>
  <c r="X749" i="1"/>
  <c r="Y749" i="1" a="1"/>
  <c r="Y749" i="1" s="1"/>
  <c r="D749" i="1" s="1"/>
  <c r="X701" i="1"/>
  <c r="Y701" i="1" a="1"/>
  <c r="Y701" i="1" s="1"/>
  <c r="D701" i="1" s="1"/>
  <c r="X677" i="1"/>
  <c r="Y677" i="1" a="1"/>
  <c r="Y677" i="1" s="1"/>
  <c r="D677" i="1" s="1"/>
  <c r="X641" i="1"/>
  <c r="Y641" i="1" a="1"/>
  <c r="Y641" i="1" s="1"/>
  <c r="D641" i="1" s="1"/>
  <c r="X593" i="1"/>
  <c r="Y593" i="1" a="1"/>
  <c r="Y593" i="1" s="1"/>
  <c r="D593" i="1" s="1"/>
  <c r="X461" i="1"/>
  <c r="Y461" i="1" a="1"/>
  <c r="Y461" i="1" s="1"/>
  <c r="D461" i="1" s="1"/>
  <c r="X425" i="1"/>
  <c r="Y425" i="1" a="1"/>
  <c r="Y425" i="1" s="1"/>
  <c r="D425" i="1" s="1"/>
  <c r="X401" i="1"/>
  <c r="Y401" i="1" a="1"/>
  <c r="Y401" i="1" s="1"/>
  <c r="D401" i="1" s="1"/>
  <c r="X353" i="1"/>
  <c r="Y353" i="1" a="1"/>
  <c r="Y353" i="1" s="1"/>
  <c r="D353" i="1" s="1"/>
  <c r="X305" i="1"/>
  <c r="Y305" i="1" a="1"/>
  <c r="Y305" i="1" s="1"/>
  <c r="D305" i="1" s="1"/>
  <c r="X269" i="1"/>
  <c r="Y269" i="1" a="1"/>
  <c r="Y269" i="1" s="1"/>
  <c r="D269" i="1" s="1"/>
  <c r="X233" i="1"/>
  <c r="Y233" i="1" a="1"/>
  <c r="Y233" i="1" s="1"/>
  <c r="D233" i="1" s="1"/>
  <c r="X185" i="1"/>
  <c r="Y185" i="1" a="1"/>
  <c r="Y185" i="1" s="1"/>
  <c r="D185" i="1" s="1"/>
  <c r="X149" i="1"/>
  <c r="Y149" i="1" a="1"/>
  <c r="Y149" i="1" s="1"/>
  <c r="D149" i="1" s="1"/>
  <c r="X101" i="1"/>
  <c r="Y101" i="1" a="1"/>
  <c r="Y101" i="1" s="1"/>
  <c r="D101" i="1" s="1"/>
  <c r="X53" i="1"/>
  <c r="Y53" i="1" a="1"/>
  <c r="Y53" i="1" s="1"/>
  <c r="D53" i="1" s="1"/>
  <c r="X29" i="1"/>
  <c r="Y29" i="1" a="1"/>
  <c r="Y29" i="1" s="1"/>
  <c r="D29" i="1" s="1"/>
  <c r="X738" i="1"/>
  <c r="Y822" i="1" a="1"/>
  <c r="Y822" i="1" s="1"/>
  <c r="D822" i="1" s="1"/>
  <c r="Y821" i="1" a="1"/>
  <c r="Y821" i="1" s="1"/>
  <c r="D821" i="1" s="1"/>
  <c r="X2" i="1"/>
  <c r="Y2" i="1" a="1"/>
  <c r="Y2" i="1" s="1"/>
  <c r="D2" i="1" s="1"/>
  <c r="X954" i="1"/>
  <c r="Y954" i="1" a="1"/>
  <c r="Y954" i="1" s="1"/>
  <c r="D954" i="1" s="1"/>
  <c r="X918" i="1"/>
  <c r="Y918" i="1" a="1"/>
  <c r="Y918" i="1" s="1"/>
  <c r="D918" i="1" s="1"/>
  <c r="X870" i="1"/>
  <c r="Y870" i="1" a="1"/>
  <c r="Y870" i="1" s="1"/>
  <c r="D870" i="1" s="1"/>
  <c r="X714" i="1"/>
  <c r="Y714" i="1" a="1"/>
  <c r="Y714" i="1" s="1"/>
  <c r="D714" i="1" s="1"/>
  <c r="X678" i="1"/>
  <c r="Y678" i="1" a="1"/>
  <c r="Y678" i="1" s="1"/>
  <c r="D678" i="1" s="1"/>
  <c r="Y654" i="1" a="1"/>
  <c r="Y654" i="1" s="1"/>
  <c r="D654" i="1" s="1"/>
  <c r="X654" i="1"/>
  <c r="X606" i="1"/>
  <c r="Y606" i="1" a="1"/>
  <c r="Y606" i="1" s="1"/>
  <c r="D606" i="1" s="1"/>
  <c r="X582" i="1"/>
  <c r="Y582" i="1" a="1"/>
  <c r="Y582" i="1" s="1"/>
  <c r="D582" i="1" s="1"/>
  <c r="X534" i="1"/>
  <c r="Y534" i="1" a="1"/>
  <c r="Y534" i="1" s="1"/>
  <c r="D534" i="1" s="1"/>
  <c r="X498" i="1"/>
  <c r="Y498" i="1" a="1"/>
  <c r="Y498" i="1" s="1"/>
  <c r="D498" i="1" s="1"/>
  <c r="Y450" i="1" a="1"/>
  <c r="Y450" i="1" s="1"/>
  <c r="D450" i="1" s="1"/>
  <c r="X450" i="1"/>
  <c r="X402" i="1"/>
  <c r="Y402" i="1" a="1"/>
  <c r="Y402" i="1" s="1"/>
  <c r="D402" i="1" s="1"/>
  <c r="X342" i="1"/>
  <c r="Y342" i="1" a="1"/>
  <c r="Y342" i="1" s="1"/>
  <c r="D342" i="1" s="1"/>
  <c r="X306" i="1"/>
  <c r="Y306" i="1" a="1"/>
  <c r="Y306" i="1" s="1"/>
  <c r="D306" i="1" s="1"/>
  <c r="Y258" i="1" a="1"/>
  <c r="Y258" i="1" s="1"/>
  <c r="D258" i="1" s="1"/>
  <c r="X258" i="1"/>
  <c r="X234" i="1"/>
  <c r="Y234" i="1" a="1"/>
  <c r="Y234" i="1" s="1"/>
  <c r="D234" i="1" s="1"/>
  <c r="X186" i="1"/>
  <c r="Y186" i="1" a="1"/>
  <c r="Y186" i="1" s="1"/>
  <c r="D186" i="1" s="1"/>
  <c r="X138" i="1"/>
  <c r="Y138" i="1" a="1"/>
  <c r="Y138" i="1" s="1"/>
  <c r="D138" i="1" s="1"/>
  <c r="X90" i="1"/>
  <c r="Y90" i="1" a="1"/>
  <c r="Y90" i="1" s="1"/>
  <c r="D90" i="1" s="1"/>
  <c r="X30" i="1"/>
  <c r="Y30" i="1" a="1"/>
  <c r="Y30" i="1" s="1"/>
  <c r="D30" i="1" s="1"/>
  <c r="Y642" i="1" a="1"/>
  <c r="Y642" i="1" s="1"/>
  <c r="D642" i="1" s="1"/>
  <c r="X977" i="1"/>
  <c r="Y977" i="1" a="1"/>
  <c r="Y977" i="1" s="1"/>
  <c r="D977" i="1" s="1"/>
  <c r="X929" i="1"/>
  <c r="Y929" i="1" a="1"/>
  <c r="Y929" i="1" s="1"/>
  <c r="D929" i="1" s="1"/>
  <c r="X881" i="1"/>
  <c r="Y881" i="1" a="1"/>
  <c r="Y881" i="1" s="1"/>
  <c r="D881" i="1" s="1"/>
  <c r="X845" i="1"/>
  <c r="Y845" i="1" a="1"/>
  <c r="Y845" i="1" s="1"/>
  <c r="D845" i="1" s="1"/>
  <c r="X809" i="1"/>
  <c r="Y809" i="1" a="1"/>
  <c r="Y809" i="1" s="1"/>
  <c r="D809" i="1" s="1"/>
  <c r="X761" i="1"/>
  <c r="Y761" i="1" a="1"/>
  <c r="Y761" i="1" s="1"/>
  <c r="D761" i="1" s="1"/>
  <c r="X737" i="1"/>
  <c r="Y737" i="1" a="1"/>
  <c r="Y737" i="1" s="1"/>
  <c r="D737" i="1" s="1"/>
  <c r="X689" i="1"/>
  <c r="Y689" i="1" a="1"/>
  <c r="Y689" i="1" s="1"/>
  <c r="D689" i="1" s="1"/>
  <c r="X629" i="1"/>
  <c r="Y629" i="1" a="1"/>
  <c r="Y629" i="1" s="1"/>
  <c r="D629" i="1" s="1"/>
  <c r="X581" i="1"/>
  <c r="Y581" i="1" a="1"/>
  <c r="Y581" i="1" s="1"/>
  <c r="D581" i="1" s="1"/>
  <c r="X545" i="1"/>
  <c r="Y545" i="1" a="1"/>
  <c r="Y545" i="1" s="1"/>
  <c r="D545" i="1" s="1"/>
  <c r="X497" i="1"/>
  <c r="Y497" i="1" a="1"/>
  <c r="Y497" i="1" s="1"/>
  <c r="D497" i="1" s="1"/>
  <c r="X449" i="1"/>
  <c r="Y449" i="1" a="1"/>
  <c r="Y449" i="1" s="1"/>
  <c r="D449" i="1" s="1"/>
  <c r="X389" i="1"/>
  <c r="Y389" i="1" a="1"/>
  <c r="Y389" i="1" s="1"/>
  <c r="D389" i="1" s="1"/>
  <c r="X341" i="1"/>
  <c r="Y341" i="1" a="1"/>
  <c r="Y341" i="1" s="1"/>
  <c r="D341" i="1" s="1"/>
  <c r="X293" i="1"/>
  <c r="Y293" i="1" a="1"/>
  <c r="Y293" i="1" s="1"/>
  <c r="D293" i="1" s="1"/>
  <c r="X245" i="1"/>
  <c r="Y245" i="1" a="1"/>
  <c r="Y245" i="1" s="1"/>
  <c r="D245" i="1" s="1"/>
  <c r="X197" i="1"/>
  <c r="Y197" i="1" a="1"/>
  <c r="Y197" i="1" s="1"/>
  <c r="D197" i="1" s="1"/>
  <c r="X65" i="1"/>
  <c r="Y65" i="1" a="1"/>
  <c r="Y65" i="1" s="1"/>
  <c r="D65" i="1" s="1"/>
  <c r="X17" i="1"/>
  <c r="Y17" i="1" a="1"/>
  <c r="Y17" i="1" s="1"/>
  <c r="D17" i="1" s="1"/>
  <c r="Y113" i="1" a="1"/>
  <c r="Y113" i="1" s="1"/>
  <c r="D113" i="1" s="1"/>
  <c r="X702" i="1"/>
  <c r="Y785" i="1" a="1"/>
  <c r="Y785" i="1" s="1"/>
  <c r="D785" i="1" s="1"/>
  <c r="Y978" i="1" a="1"/>
  <c r="Y978" i="1" s="1"/>
  <c r="D978" i="1" s="1"/>
  <c r="X978" i="1"/>
  <c r="Y930" i="1" a="1"/>
  <c r="Y930" i="1" s="1"/>
  <c r="D930" i="1" s="1"/>
  <c r="X930" i="1"/>
  <c r="X894" i="1"/>
  <c r="Y894" i="1" a="1"/>
  <c r="Y894" i="1" s="1"/>
  <c r="D894" i="1" s="1"/>
  <c r="X846" i="1"/>
  <c r="Y846" i="1" a="1"/>
  <c r="Y846" i="1" s="1"/>
  <c r="D846" i="1" s="1"/>
  <c r="X810" i="1"/>
  <c r="Y810" i="1" a="1"/>
  <c r="Y810" i="1" s="1"/>
  <c r="D810" i="1" s="1"/>
  <c r="X594" i="1"/>
  <c r="Y594" i="1" a="1"/>
  <c r="Y594" i="1" s="1"/>
  <c r="D594" i="1" s="1"/>
  <c r="X546" i="1"/>
  <c r="Y546" i="1" a="1"/>
  <c r="Y546" i="1" s="1"/>
  <c r="D546" i="1" s="1"/>
  <c r="X486" i="1"/>
  <c r="Y486" i="1" a="1"/>
  <c r="Y486" i="1" s="1"/>
  <c r="D486" i="1" s="1"/>
  <c r="X438" i="1"/>
  <c r="Y438" i="1" a="1"/>
  <c r="Y438" i="1" s="1"/>
  <c r="D438" i="1" s="1"/>
  <c r="X390" i="1"/>
  <c r="Y390" i="1" a="1"/>
  <c r="Y390" i="1" s="1"/>
  <c r="D390" i="1" s="1"/>
  <c r="X366" i="1"/>
  <c r="Y366" i="1" a="1"/>
  <c r="Y366" i="1" s="1"/>
  <c r="D366" i="1" s="1"/>
  <c r="X318" i="1"/>
  <c r="Y318" i="1" a="1"/>
  <c r="Y318" i="1" s="1"/>
  <c r="D318" i="1" s="1"/>
  <c r="X270" i="1"/>
  <c r="Y270" i="1" a="1"/>
  <c r="Y270" i="1" s="1"/>
  <c r="D270" i="1" s="1"/>
  <c r="X222" i="1"/>
  <c r="Y222" i="1" a="1"/>
  <c r="Y222" i="1" s="1"/>
  <c r="D222" i="1" s="1"/>
  <c r="X174" i="1"/>
  <c r="Y174" i="1" a="1"/>
  <c r="Y174" i="1" s="1"/>
  <c r="D174" i="1" s="1"/>
  <c r="X126" i="1"/>
  <c r="Y126" i="1" a="1"/>
  <c r="Y126" i="1" s="1"/>
  <c r="D126" i="1" s="1"/>
  <c r="X66" i="1"/>
  <c r="Y66" i="1" a="1"/>
  <c r="Y66" i="1" s="1"/>
  <c r="D66" i="1" s="1"/>
  <c r="X18" i="1"/>
  <c r="Y18" i="1" a="1"/>
  <c r="Y18" i="1" s="1"/>
  <c r="D18" i="1" s="1"/>
  <c r="X989" i="1"/>
  <c r="Y989" i="1" a="1"/>
  <c r="Y989" i="1" s="1"/>
  <c r="D989" i="1" s="1"/>
  <c r="X941" i="1"/>
  <c r="Y941" i="1" a="1"/>
  <c r="Y941" i="1" s="1"/>
  <c r="D941" i="1" s="1"/>
  <c r="X917" i="1"/>
  <c r="Y917" i="1" a="1"/>
  <c r="Y917" i="1" s="1"/>
  <c r="D917" i="1" s="1"/>
  <c r="X869" i="1"/>
  <c r="Y869" i="1" a="1"/>
  <c r="Y869" i="1" s="1"/>
  <c r="D869" i="1" s="1"/>
  <c r="X833" i="1"/>
  <c r="Y833" i="1" a="1"/>
  <c r="Y833" i="1" s="1"/>
  <c r="D833" i="1" s="1"/>
  <c r="X797" i="1"/>
  <c r="Y797" i="1" a="1"/>
  <c r="Y797" i="1" s="1"/>
  <c r="D797" i="1" s="1"/>
  <c r="X713" i="1"/>
  <c r="Y713" i="1" a="1"/>
  <c r="Y713" i="1" s="1"/>
  <c r="D713" i="1" s="1"/>
  <c r="X653" i="1"/>
  <c r="Y653" i="1" a="1"/>
  <c r="Y653" i="1" s="1"/>
  <c r="D653" i="1" s="1"/>
  <c r="X605" i="1"/>
  <c r="Y605" i="1" a="1"/>
  <c r="Y605" i="1" s="1"/>
  <c r="D605" i="1" s="1"/>
  <c r="X557" i="1"/>
  <c r="Y557" i="1" a="1"/>
  <c r="Y557" i="1" s="1"/>
  <c r="D557" i="1" s="1"/>
  <c r="X521" i="1"/>
  <c r="Y521" i="1" a="1"/>
  <c r="Y521" i="1" s="1"/>
  <c r="D521" i="1" s="1"/>
  <c r="X473" i="1"/>
  <c r="Y473" i="1" a="1"/>
  <c r="Y473" i="1" s="1"/>
  <c r="D473" i="1" s="1"/>
  <c r="X437" i="1"/>
  <c r="Y437" i="1" a="1"/>
  <c r="Y437" i="1" s="1"/>
  <c r="D437" i="1" s="1"/>
  <c r="X377" i="1"/>
  <c r="Y377" i="1" a="1"/>
  <c r="Y377" i="1" s="1"/>
  <c r="D377" i="1" s="1"/>
  <c r="X329" i="1"/>
  <c r="Y329" i="1" a="1"/>
  <c r="Y329" i="1" s="1"/>
  <c r="D329" i="1" s="1"/>
  <c r="X281" i="1"/>
  <c r="Y281" i="1" a="1"/>
  <c r="Y281" i="1" s="1"/>
  <c r="D281" i="1" s="1"/>
  <c r="X221" i="1"/>
  <c r="Y221" i="1" a="1"/>
  <c r="Y221" i="1" s="1"/>
  <c r="D221" i="1" s="1"/>
  <c r="X173" i="1"/>
  <c r="Y173" i="1" a="1"/>
  <c r="Y173" i="1" s="1"/>
  <c r="D173" i="1" s="1"/>
  <c r="X137" i="1"/>
  <c r="Y137" i="1" a="1"/>
  <c r="Y137" i="1" s="1"/>
  <c r="D137" i="1" s="1"/>
  <c r="X89" i="1"/>
  <c r="Y89" i="1" a="1"/>
  <c r="Y89" i="1" s="1"/>
  <c r="D89" i="1" s="1"/>
  <c r="X41" i="1"/>
  <c r="Y41" i="1" a="1"/>
  <c r="Y41" i="1" s="1"/>
  <c r="D41" i="1" s="1"/>
  <c r="Y509" i="1" a="1"/>
  <c r="Y509" i="1" s="1"/>
  <c r="D509" i="1" s="1"/>
  <c r="X618" i="1"/>
  <c r="X758" i="1"/>
  <c r="Y758" i="1" a="1"/>
  <c r="Y758" i="1" s="1"/>
  <c r="D758" i="1" s="1"/>
  <c r="X722" i="1"/>
  <c r="Y722" i="1" a="1"/>
  <c r="Y722" i="1" s="1"/>
  <c r="D722" i="1" s="1"/>
  <c r="X880" i="1"/>
  <c r="Y880" i="1" a="1"/>
  <c r="Y880" i="1" s="1"/>
  <c r="D880" i="1" s="1"/>
  <c r="X736" i="1"/>
  <c r="Y736" i="1" a="1"/>
  <c r="Y736" i="1" s="1"/>
  <c r="D736" i="1" s="1"/>
  <c r="X592" i="1"/>
  <c r="Y592" i="1" a="1"/>
  <c r="Y592" i="1" s="1"/>
  <c r="D592" i="1" s="1"/>
  <c r="X568" i="1"/>
  <c r="Y568" i="1" a="1"/>
  <c r="Y568" i="1" s="1"/>
  <c r="D568" i="1" s="1"/>
  <c r="X472" i="1"/>
  <c r="Y472" i="1" a="1"/>
  <c r="Y472" i="1" s="1"/>
  <c r="D472" i="1" s="1"/>
  <c r="X388" i="1"/>
  <c r="Y388" i="1" a="1"/>
  <c r="Y388" i="1" s="1"/>
  <c r="D388" i="1" s="1"/>
  <c r="X184" i="1"/>
  <c r="Y184" i="1" a="1"/>
  <c r="Y184" i="1" s="1"/>
  <c r="D184" i="1" s="1"/>
  <c r="X160" i="1"/>
  <c r="Y160" i="1" a="1"/>
  <c r="Y160" i="1" s="1"/>
  <c r="D160" i="1" s="1"/>
  <c r="X52" i="1"/>
  <c r="Y52" i="1" a="1"/>
  <c r="Y52" i="1" s="1"/>
  <c r="D52" i="1" s="1"/>
  <c r="X16" i="1"/>
  <c r="Y16" i="1" a="1"/>
  <c r="Y16" i="1" s="1"/>
  <c r="D16" i="1" s="1"/>
  <c r="X987" i="1"/>
  <c r="Y987" i="1" a="1"/>
  <c r="Y987" i="1" s="1"/>
  <c r="D987" i="1" s="1"/>
  <c r="X855" i="1"/>
  <c r="Y855" i="1" a="1"/>
  <c r="Y855" i="1" s="1"/>
  <c r="D855" i="1" s="1"/>
  <c r="X759" i="1"/>
  <c r="Y759" i="1" a="1"/>
  <c r="Y759" i="1" s="1"/>
  <c r="D759" i="1" s="1"/>
  <c r="X735" i="1"/>
  <c r="Y735" i="1" a="1"/>
  <c r="Y735" i="1" s="1"/>
  <c r="D735" i="1" s="1"/>
  <c r="X471" i="1"/>
  <c r="Y471" i="1" a="1"/>
  <c r="Y471" i="1" s="1"/>
  <c r="D471" i="1" s="1"/>
  <c r="X207" i="1"/>
  <c r="Y207" i="1" a="1"/>
  <c r="Y207" i="1" s="1"/>
  <c r="D207" i="1" s="1"/>
  <c r="X159" i="1"/>
  <c r="Y159" i="1" a="1"/>
  <c r="Y159" i="1" s="1"/>
  <c r="D159" i="1" s="1"/>
  <c r="X964" i="1"/>
  <c r="Y964" i="1" a="1"/>
  <c r="Y964" i="1" s="1"/>
  <c r="D964" i="1" s="1"/>
  <c r="X916" i="1"/>
  <c r="Y916" i="1" a="1"/>
  <c r="Y916" i="1" s="1"/>
  <c r="D916" i="1" s="1"/>
  <c r="X760" i="1"/>
  <c r="Y760" i="1" a="1"/>
  <c r="Y760" i="1" s="1"/>
  <c r="D760" i="1" s="1"/>
  <c r="X400" i="1"/>
  <c r="Y400" i="1" a="1"/>
  <c r="Y400" i="1" s="1"/>
  <c r="D400" i="1" s="1"/>
  <c r="X352" i="1"/>
  <c r="Y352" i="1" a="1"/>
  <c r="Y352" i="1" s="1"/>
  <c r="D352" i="1" s="1"/>
  <c r="X304" i="1"/>
  <c r="Y304" i="1" a="1"/>
  <c r="Y304" i="1" s="1"/>
  <c r="D304" i="1" s="1"/>
  <c r="X124" i="1"/>
  <c r="Y124" i="1" a="1"/>
  <c r="Y124" i="1" s="1"/>
  <c r="D124" i="1" s="1"/>
  <c r="X88" i="1"/>
  <c r="Y88" i="1" a="1"/>
  <c r="Y88" i="1" s="1"/>
  <c r="D88" i="1" s="1"/>
  <c r="X40" i="1"/>
  <c r="Y40" i="1" a="1"/>
  <c r="Y40" i="1" s="1"/>
  <c r="D40" i="1" s="1"/>
  <c r="X927" i="1"/>
  <c r="Y927" i="1" a="1"/>
  <c r="Y927" i="1" s="1"/>
  <c r="D927" i="1" s="1"/>
  <c r="X771" i="1"/>
  <c r="Y771" i="1" a="1"/>
  <c r="Y771" i="1" s="1"/>
  <c r="D771" i="1" s="1"/>
  <c r="X711" i="1"/>
  <c r="Y711" i="1" a="1"/>
  <c r="Y711" i="1" s="1"/>
  <c r="D711" i="1" s="1"/>
  <c r="X663" i="1"/>
  <c r="Y663" i="1" a="1"/>
  <c r="Y663" i="1" s="1"/>
  <c r="D663" i="1" s="1"/>
  <c r="X639" i="1"/>
  <c r="Y639" i="1" a="1"/>
  <c r="Y639" i="1" s="1"/>
  <c r="D639" i="1" s="1"/>
  <c r="X591" i="1"/>
  <c r="Y591" i="1" a="1"/>
  <c r="Y591" i="1" s="1"/>
  <c r="D591" i="1" s="1"/>
  <c r="X387" i="1"/>
  <c r="Y387" i="1" a="1"/>
  <c r="Y387" i="1" s="1"/>
  <c r="D387" i="1" s="1"/>
  <c r="X339" i="1"/>
  <c r="Y339" i="1" a="1"/>
  <c r="Y339" i="1" s="1"/>
  <c r="D339" i="1" s="1"/>
  <c r="X183" i="1"/>
  <c r="Y183" i="1" a="1"/>
  <c r="Y183" i="1" s="1"/>
  <c r="D183" i="1" s="1"/>
  <c r="Y856" i="1" a="1"/>
  <c r="Y856" i="1" s="1"/>
  <c r="D856" i="1" s="1"/>
  <c r="Y724" i="1" a="1"/>
  <c r="Y724" i="1" s="1"/>
  <c r="D724" i="1" s="1"/>
  <c r="Y640" i="1" a="1"/>
  <c r="Y640" i="1" s="1"/>
  <c r="D640" i="1" s="1"/>
  <c r="X806" i="1"/>
  <c r="Y806" i="1" a="1"/>
  <c r="Y806" i="1" s="1"/>
  <c r="D806" i="1" s="1"/>
  <c r="X578" i="1"/>
  <c r="Y578" i="1" a="1"/>
  <c r="Y578" i="1" s="1"/>
  <c r="D578" i="1" s="1"/>
  <c r="X386" i="1"/>
  <c r="Y386" i="1" a="1"/>
  <c r="Y386" i="1" s="1"/>
  <c r="D386" i="1" s="1"/>
  <c r="X338" i="1"/>
  <c r="Y338" i="1" a="1"/>
  <c r="Y338" i="1" s="1"/>
  <c r="D338" i="1" s="1"/>
  <c r="X242" i="1"/>
  <c r="Y242" i="1" a="1"/>
  <c r="Y242" i="1" s="1"/>
  <c r="D242" i="1" s="1"/>
  <c r="X194" i="1"/>
  <c r="Y194" i="1" a="1"/>
  <c r="Y194" i="1" s="1"/>
  <c r="D194" i="1" s="1"/>
  <c r="X158" i="1"/>
  <c r="Y158" i="1" a="1"/>
  <c r="Y158" i="1" s="1"/>
  <c r="D158" i="1" s="1"/>
  <c r="X74" i="1"/>
  <c r="Y74" i="1" a="1"/>
  <c r="Y74" i="1" s="1"/>
  <c r="D74" i="1" s="1"/>
  <c r="Y506" i="1" a="1"/>
  <c r="Y506" i="1" s="1"/>
  <c r="D506" i="1" s="1"/>
  <c r="X973" i="1"/>
  <c r="Y973" i="1" a="1"/>
  <c r="Y973" i="1" s="1"/>
  <c r="D973" i="1" s="1"/>
  <c r="X937" i="1"/>
  <c r="Y937" i="1" a="1"/>
  <c r="Y937" i="1" s="1"/>
  <c r="D937" i="1" s="1"/>
  <c r="X841" i="1"/>
  <c r="Y841" i="1" a="1"/>
  <c r="Y841" i="1" s="1"/>
  <c r="D841" i="1" s="1"/>
  <c r="X817" i="1"/>
  <c r="Y817" i="1" a="1"/>
  <c r="Y817" i="1" s="1"/>
  <c r="D817" i="1" s="1"/>
  <c r="X637" i="1"/>
  <c r="Y637" i="1" a="1"/>
  <c r="Y637" i="1" s="1"/>
  <c r="D637" i="1" s="1"/>
  <c r="X625" i="1"/>
  <c r="Y625" i="1" a="1"/>
  <c r="Y625" i="1" s="1"/>
  <c r="D625" i="1" s="1"/>
  <c r="X589" i="1"/>
  <c r="Y589" i="1" a="1"/>
  <c r="Y589" i="1" s="1"/>
  <c r="D589" i="1" s="1"/>
  <c r="X505" i="1"/>
  <c r="Y505" i="1" a="1"/>
  <c r="Y505" i="1" s="1"/>
  <c r="D505" i="1" s="1"/>
  <c r="X217" i="1"/>
  <c r="Y217" i="1" a="1"/>
  <c r="Y217" i="1" s="1"/>
  <c r="D217" i="1" s="1"/>
  <c r="X157" i="1"/>
  <c r="Y157" i="1" a="1"/>
  <c r="Y157" i="1" s="1"/>
  <c r="D157" i="1" s="1"/>
  <c r="X145" i="1"/>
  <c r="Y145" i="1" a="1"/>
  <c r="Y145" i="1" s="1"/>
  <c r="D145" i="1" s="1"/>
  <c r="X109" i="1"/>
  <c r="Y109" i="1" a="1"/>
  <c r="Y109" i="1" s="1"/>
  <c r="D109" i="1" s="1"/>
  <c r="X85" i="1"/>
  <c r="Y85" i="1" a="1"/>
  <c r="Y85" i="1" s="1"/>
  <c r="D85" i="1" s="1"/>
  <c r="X37" i="1"/>
  <c r="Y37" i="1" a="1"/>
  <c r="Y37" i="1" s="1"/>
  <c r="D37" i="1" s="1"/>
  <c r="X25" i="1"/>
  <c r="Y25" i="1" a="1"/>
  <c r="Y25" i="1" s="1"/>
  <c r="D25" i="1" s="1"/>
  <c r="X962" i="1"/>
  <c r="Y688" i="1" a="1"/>
  <c r="Y688" i="1" s="1"/>
  <c r="D688" i="1" s="1"/>
  <c r="Y615" i="1" a="1"/>
  <c r="Y615" i="1" s="1"/>
  <c r="D615" i="1" s="1"/>
  <c r="Y148" i="1" a="1"/>
  <c r="Y148" i="1" s="1"/>
  <c r="D148" i="1" s="1"/>
  <c r="Y757" i="1" a="1"/>
  <c r="Y757" i="1" s="1"/>
  <c r="D757" i="1" s="1"/>
  <c r="Y556" i="1" a="1"/>
  <c r="Y556" i="1" s="1"/>
  <c r="D556" i="1" s="1"/>
  <c r="Y519" i="1" a="1"/>
  <c r="Y519" i="1" s="1"/>
  <c r="D519" i="1" s="1"/>
  <c r="Y459" i="1" a="1"/>
  <c r="Y459" i="1" s="1"/>
  <c r="D459" i="1" s="1"/>
  <c r="Y362" i="1" a="1"/>
  <c r="Y362" i="1" s="1"/>
  <c r="D362" i="1" s="1"/>
  <c r="Y302" i="1" a="1"/>
  <c r="Y302" i="1" s="1"/>
  <c r="D302" i="1" s="1"/>
  <c r="Y206" i="1" a="1"/>
  <c r="Y206" i="1" s="1"/>
  <c r="D206" i="1" s="1"/>
  <c r="Y146" i="1" a="1"/>
  <c r="Y146" i="1" s="1"/>
  <c r="D146" i="1" s="1"/>
  <c r="Y963" i="1" a="1"/>
  <c r="Y963" i="1" s="1"/>
  <c r="D963" i="1" s="1"/>
  <c r="Y700" i="1" a="1"/>
  <c r="Y700" i="1" s="1"/>
  <c r="D700" i="1" s="1"/>
  <c r="Y686" i="1" a="1"/>
  <c r="Y686" i="1" s="1"/>
  <c r="D686" i="1" s="1"/>
  <c r="Y399" i="1" a="1"/>
  <c r="Y399" i="1" s="1"/>
  <c r="D399" i="1" s="1"/>
  <c r="X885" i="1"/>
  <c r="Y885" i="1" a="1"/>
  <c r="Y885" i="1" s="1"/>
  <c r="D885" i="1" s="1"/>
  <c r="X765" i="1"/>
  <c r="Y765" i="1" a="1"/>
  <c r="Y765" i="1" s="1"/>
  <c r="D765" i="1" s="1"/>
  <c r="X681" i="1"/>
  <c r="Y681" i="1" a="1"/>
  <c r="Y681" i="1" s="1"/>
  <c r="D681" i="1" s="1"/>
  <c r="X657" i="1"/>
  <c r="Y657" i="1" a="1"/>
  <c r="Y657" i="1" s="1"/>
  <c r="D657" i="1" s="1"/>
  <c r="X525" i="1"/>
  <c r="Y525" i="1" a="1"/>
  <c r="Y525" i="1" s="1"/>
  <c r="D525" i="1" s="1"/>
  <c r="X501" i="1"/>
  <c r="Y501" i="1" a="1"/>
  <c r="Y501" i="1" s="1"/>
  <c r="D501" i="1" s="1"/>
  <c r="X405" i="1"/>
  <c r="Y405" i="1" a="1"/>
  <c r="Y405" i="1" s="1"/>
  <c r="D405" i="1" s="1"/>
  <c r="X129" i="1"/>
  <c r="Y129" i="1" a="1"/>
  <c r="Y129" i="1" s="1"/>
  <c r="D129" i="1" s="1"/>
  <c r="X93" i="1"/>
  <c r="Y93" i="1" a="1"/>
  <c r="Y93" i="1" s="1"/>
  <c r="D93" i="1" s="1"/>
  <c r="Y13" i="1" a="1"/>
  <c r="Y13" i="1" s="1"/>
  <c r="D13" i="1" s="1"/>
  <c r="Y939" i="1" a="1"/>
  <c r="Y939" i="1" s="1"/>
  <c r="D939" i="1" s="1"/>
  <c r="Y699" i="1" a="1"/>
  <c r="Y699" i="1" s="1"/>
  <c r="D699" i="1" s="1"/>
  <c r="Y628" i="1" a="1"/>
  <c r="Y628" i="1" s="1"/>
  <c r="D628" i="1" s="1"/>
  <c r="Y496" i="1" a="1"/>
  <c r="Y496" i="1" s="1"/>
  <c r="D496" i="1" s="1"/>
  <c r="Y435" i="1" a="1"/>
  <c r="Y435" i="1" s="1"/>
  <c r="D435" i="1" s="1"/>
  <c r="Y398" i="1" a="1"/>
  <c r="Y398" i="1" s="1"/>
  <c r="D398" i="1" s="1"/>
  <c r="Y361" i="1" a="1"/>
  <c r="Y361" i="1" s="1"/>
  <c r="D361" i="1" s="1"/>
  <c r="Y321" i="1" a="1"/>
  <c r="Y321" i="1" s="1"/>
  <c r="D321" i="1" s="1"/>
  <c r="Y244" i="1" a="1"/>
  <c r="Y244" i="1" s="1"/>
  <c r="D244" i="1" s="1"/>
  <c r="Y225" i="1" a="1"/>
  <c r="Y225" i="1" s="1"/>
  <c r="D225" i="1" s="1"/>
  <c r="Y181" i="1" a="1"/>
  <c r="Y181" i="1" s="1"/>
  <c r="D181" i="1" s="1"/>
  <c r="X952" i="1"/>
  <c r="Y952" i="1" a="1"/>
  <c r="Y952" i="1" s="1"/>
  <c r="D952" i="1" s="1"/>
  <c r="X868" i="1"/>
  <c r="Y868" i="1" a="1"/>
  <c r="Y868" i="1" s="1"/>
  <c r="D868" i="1" s="1"/>
  <c r="X796" i="1"/>
  <c r="Y796" i="1" a="1"/>
  <c r="Y796" i="1" s="1"/>
  <c r="D796" i="1" s="1"/>
  <c r="X652" i="1"/>
  <c r="Y652" i="1" a="1"/>
  <c r="Y652" i="1" s="1"/>
  <c r="D652" i="1" s="1"/>
  <c r="X604" i="1"/>
  <c r="Y604" i="1" a="1"/>
  <c r="Y604" i="1" s="1"/>
  <c r="D604" i="1" s="1"/>
  <c r="X580" i="1"/>
  <c r="Y580" i="1" a="1"/>
  <c r="Y580" i="1" s="1"/>
  <c r="D580" i="1" s="1"/>
  <c r="X460" i="1"/>
  <c r="Y460" i="1" a="1"/>
  <c r="Y460" i="1" s="1"/>
  <c r="D460" i="1" s="1"/>
  <c r="X436" i="1"/>
  <c r="Y436" i="1" a="1"/>
  <c r="Y436" i="1" s="1"/>
  <c r="D436" i="1" s="1"/>
  <c r="X340" i="1"/>
  <c r="Y340" i="1" a="1"/>
  <c r="Y340" i="1" s="1"/>
  <c r="D340" i="1" s="1"/>
  <c r="X172" i="1"/>
  <c r="Y172" i="1" a="1"/>
  <c r="Y172" i="1" s="1"/>
  <c r="D172" i="1" s="1"/>
  <c r="X64" i="1"/>
  <c r="Y64" i="1" a="1"/>
  <c r="Y64" i="1" s="1"/>
  <c r="D64" i="1" s="1"/>
  <c r="X28" i="1"/>
  <c r="Y28" i="1" a="1"/>
  <c r="Y28" i="1" s="1"/>
  <c r="D28" i="1" s="1"/>
  <c r="Y820" i="1" a="1"/>
  <c r="Y820" i="1" s="1"/>
  <c r="D820" i="1" s="1"/>
  <c r="Y544" i="1" a="1"/>
  <c r="Y544" i="1" s="1"/>
  <c r="D544" i="1" s="1"/>
  <c r="Y508" i="1" a="1"/>
  <c r="Y508" i="1" s="1"/>
  <c r="D508" i="1" s="1"/>
  <c r="Y196" i="1" a="1"/>
  <c r="Y196" i="1" s="1"/>
  <c r="D196" i="1" s="1"/>
  <c r="X915" i="1"/>
  <c r="Y915" i="1" a="1"/>
  <c r="Y915" i="1" s="1"/>
  <c r="D915" i="1" s="1"/>
  <c r="X867" i="1"/>
  <c r="Y867" i="1" a="1"/>
  <c r="Y867" i="1" s="1"/>
  <c r="D867" i="1" s="1"/>
  <c r="X843" i="1"/>
  <c r="Y843" i="1" a="1"/>
  <c r="Y843" i="1" s="1"/>
  <c r="D843" i="1" s="1"/>
  <c r="X483" i="1"/>
  <c r="Y483" i="1" a="1"/>
  <c r="Y483" i="1" s="1"/>
  <c r="D483" i="1" s="1"/>
  <c r="X854" i="1"/>
  <c r="Y854" i="1" a="1"/>
  <c r="Y854" i="1" s="1"/>
  <c r="D854" i="1" s="1"/>
  <c r="X818" i="1"/>
  <c r="Y818" i="1" a="1"/>
  <c r="Y818" i="1" s="1"/>
  <c r="D818" i="1" s="1"/>
  <c r="X38" i="1"/>
  <c r="Y38" i="1" a="1"/>
  <c r="Y38" i="1" s="1"/>
  <c r="D38" i="1" s="1"/>
  <c r="Y902" i="1" a="1"/>
  <c r="Y902" i="1" s="1"/>
  <c r="D902" i="1" s="1"/>
  <c r="Y723" i="1" a="1"/>
  <c r="Y723" i="1" s="1"/>
  <c r="D723" i="1" s="1"/>
  <c r="X925" i="1"/>
  <c r="Y925" i="1" a="1"/>
  <c r="Y925" i="1" s="1"/>
  <c r="D925" i="1" s="1"/>
  <c r="X853" i="1"/>
  <c r="Y853" i="1" a="1"/>
  <c r="Y853" i="1" s="1"/>
  <c r="D853" i="1" s="1"/>
  <c r="X829" i="1"/>
  <c r="Y829" i="1" a="1"/>
  <c r="Y829" i="1" s="1"/>
  <c r="D829" i="1" s="1"/>
  <c r="X805" i="1"/>
  <c r="Y805" i="1" a="1"/>
  <c r="Y805" i="1" s="1"/>
  <c r="D805" i="1" s="1"/>
  <c r="X793" i="1"/>
  <c r="Y793" i="1" a="1"/>
  <c r="Y793" i="1" s="1"/>
  <c r="D793" i="1" s="1"/>
  <c r="X781" i="1"/>
  <c r="Y781" i="1" a="1"/>
  <c r="Y781" i="1" s="1"/>
  <c r="D781" i="1" s="1"/>
  <c r="X673" i="1"/>
  <c r="Y673" i="1" a="1"/>
  <c r="Y673" i="1" s="1"/>
  <c r="D673" i="1" s="1"/>
  <c r="X541" i="1"/>
  <c r="Y541" i="1" a="1"/>
  <c r="Y541" i="1" s="1"/>
  <c r="D541" i="1" s="1"/>
  <c r="X517" i="1"/>
  <c r="Y517" i="1" a="1"/>
  <c r="Y517" i="1" s="1"/>
  <c r="D517" i="1" s="1"/>
  <c r="X493" i="1"/>
  <c r="Y493" i="1" a="1"/>
  <c r="Y493" i="1" s="1"/>
  <c r="D493" i="1" s="1"/>
  <c r="X337" i="1"/>
  <c r="Y337" i="1" a="1"/>
  <c r="Y337" i="1" s="1"/>
  <c r="D337" i="1" s="1"/>
  <c r="Y325" i="1" a="1"/>
  <c r="Y325" i="1" s="1"/>
  <c r="D325" i="1" s="1"/>
  <c r="Y268" i="1" a="1"/>
  <c r="Y268" i="1" s="1"/>
  <c r="D268" i="1" s="1"/>
  <c r="Y231" i="1" a="1"/>
  <c r="Y231" i="1" s="1"/>
  <c r="D231" i="1" s="1"/>
  <c r="Y913" i="1" a="1"/>
  <c r="Y913" i="1" s="1"/>
  <c r="D913" i="1" s="1"/>
  <c r="Y832" i="1" a="1"/>
  <c r="Y832" i="1" s="1"/>
  <c r="D832" i="1" s="1"/>
  <c r="Y422" i="1" a="1"/>
  <c r="Y422" i="1" s="1"/>
  <c r="D422" i="1" s="1"/>
  <c r="Y303" i="1" a="1"/>
  <c r="Y303" i="1" s="1"/>
  <c r="D303" i="1" s="1"/>
  <c r="Y147" i="1" a="1"/>
  <c r="Y147" i="1" s="1"/>
  <c r="D147" i="1" s="1"/>
  <c r="X993" i="1"/>
  <c r="Y993" i="1" a="1"/>
  <c r="Y993" i="1" s="1"/>
  <c r="D993" i="1" s="1"/>
  <c r="X933" i="1"/>
  <c r="Y933" i="1" a="1"/>
  <c r="Y933" i="1" s="1"/>
  <c r="D933" i="1" s="1"/>
  <c r="X897" i="1"/>
  <c r="Y897" i="1" a="1"/>
  <c r="Y897" i="1" s="1"/>
  <c r="D897" i="1" s="1"/>
  <c r="X861" i="1"/>
  <c r="Y861" i="1" a="1"/>
  <c r="Y861" i="1" s="1"/>
  <c r="D861" i="1" s="1"/>
  <c r="X753" i="1"/>
  <c r="Y753" i="1" a="1"/>
  <c r="Y753" i="1" s="1"/>
  <c r="D753" i="1" s="1"/>
  <c r="X729" i="1"/>
  <c r="Y729" i="1" a="1"/>
  <c r="Y729" i="1" s="1"/>
  <c r="D729" i="1" s="1"/>
  <c r="X693" i="1"/>
  <c r="Y693" i="1" a="1"/>
  <c r="Y693" i="1" s="1"/>
  <c r="D693" i="1" s="1"/>
  <c r="X669" i="1"/>
  <c r="Y669" i="1" a="1"/>
  <c r="Y669" i="1" s="1"/>
  <c r="D669" i="1" s="1"/>
  <c r="X609" i="1"/>
  <c r="Y609" i="1" a="1"/>
  <c r="Y609" i="1" s="1"/>
  <c r="D609" i="1" s="1"/>
  <c r="X549" i="1"/>
  <c r="Y549" i="1" a="1"/>
  <c r="Y549" i="1" s="1"/>
  <c r="D549" i="1" s="1"/>
  <c r="X513" i="1"/>
  <c r="Y513" i="1" a="1"/>
  <c r="Y513" i="1" s="1"/>
  <c r="D513" i="1" s="1"/>
  <c r="X453" i="1"/>
  <c r="Y453" i="1" a="1"/>
  <c r="Y453" i="1" s="1"/>
  <c r="D453" i="1" s="1"/>
  <c r="X417" i="1"/>
  <c r="Y417" i="1" a="1"/>
  <c r="Y417" i="1" s="1"/>
  <c r="D417" i="1" s="1"/>
  <c r="X309" i="1"/>
  <c r="Y309" i="1" a="1"/>
  <c r="Y309" i="1" s="1"/>
  <c r="D309" i="1" s="1"/>
  <c r="X177" i="1"/>
  <c r="Y177" i="1" a="1"/>
  <c r="Y177" i="1" s="1"/>
  <c r="D177" i="1" s="1"/>
  <c r="X141" i="1"/>
  <c r="Y141" i="1" a="1"/>
  <c r="Y141" i="1" s="1"/>
  <c r="D141" i="1" s="1"/>
  <c r="X105" i="1"/>
  <c r="Y105" i="1" a="1"/>
  <c r="Y105" i="1" s="1"/>
  <c r="D105" i="1" s="1"/>
  <c r="X956" i="1"/>
  <c r="Y956" i="1" a="1"/>
  <c r="Y956" i="1" s="1"/>
  <c r="D956" i="1" s="1"/>
  <c r="X896" i="1"/>
  <c r="Y896" i="1" a="1"/>
  <c r="Y896" i="1" s="1"/>
  <c r="D896" i="1" s="1"/>
  <c r="X884" i="1"/>
  <c r="Y884" i="1" a="1"/>
  <c r="Y884" i="1" s="1"/>
  <c r="D884" i="1" s="1"/>
  <c r="X872" i="1"/>
  <c r="Y872" i="1" a="1"/>
  <c r="Y872" i="1" s="1"/>
  <c r="D872" i="1" s="1"/>
  <c r="X836" i="1"/>
  <c r="Y836" i="1" a="1"/>
  <c r="Y836" i="1" s="1"/>
  <c r="D836" i="1" s="1"/>
  <c r="X824" i="1"/>
  <c r="Y824" i="1" a="1"/>
  <c r="Y824" i="1" s="1"/>
  <c r="D824" i="1" s="1"/>
  <c r="X812" i="1"/>
  <c r="Y812" i="1" a="1"/>
  <c r="Y812" i="1" s="1"/>
  <c r="D812" i="1" s="1"/>
  <c r="X740" i="1"/>
  <c r="Y740" i="1" a="1"/>
  <c r="Y740" i="1" s="1"/>
  <c r="D740" i="1" s="1"/>
  <c r="X716" i="1"/>
  <c r="Y716" i="1" a="1"/>
  <c r="Y716" i="1" s="1"/>
  <c r="D716" i="1" s="1"/>
  <c r="X692" i="1"/>
  <c r="Y692" i="1" a="1"/>
  <c r="Y692" i="1" s="1"/>
  <c r="D692" i="1" s="1"/>
  <c r="X608" i="1"/>
  <c r="Y608" i="1" a="1"/>
  <c r="Y608" i="1" s="1"/>
  <c r="D608" i="1" s="1"/>
  <c r="X548" i="1"/>
  <c r="Y548" i="1" a="1"/>
  <c r="Y548" i="1" s="1"/>
  <c r="D548" i="1" s="1"/>
  <c r="X536" i="1"/>
  <c r="Y536" i="1" a="1"/>
  <c r="Y536" i="1" s="1"/>
  <c r="D536" i="1" s="1"/>
  <c r="X524" i="1"/>
  <c r="Y524" i="1" a="1"/>
  <c r="Y524" i="1" s="1"/>
  <c r="D524" i="1" s="1"/>
  <c r="X512" i="1"/>
  <c r="Y512" i="1" a="1"/>
  <c r="Y512" i="1" s="1"/>
  <c r="D512" i="1" s="1"/>
  <c r="X500" i="1"/>
  <c r="Y500" i="1" a="1"/>
  <c r="Y500" i="1" s="1"/>
  <c r="D500" i="1" s="1"/>
  <c r="X476" i="1"/>
  <c r="Y476" i="1" a="1"/>
  <c r="Y476" i="1" s="1"/>
  <c r="D476" i="1" s="1"/>
  <c r="X452" i="1"/>
  <c r="Y452" i="1" a="1"/>
  <c r="Y452" i="1" s="1"/>
  <c r="D452" i="1" s="1"/>
  <c r="X416" i="1"/>
  <c r="Y416" i="1" a="1"/>
  <c r="Y416" i="1" s="1"/>
  <c r="D416" i="1" s="1"/>
  <c r="X404" i="1"/>
  <c r="Y404" i="1" a="1"/>
  <c r="Y404" i="1" s="1"/>
  <c r="D404" i="1" s="1"/>
  <c r="X392" i="1"/>
  <c r="Y392" i="1" a="1"/>
  <c r="Y392" i="1" s="1"/>
  <c r="D392" i="1" s="1"/>
  <c r="X356" i="1"/>
  <c r="Y356" i="1" a="1"/>
  <c r="Y356" i="1" s="1"/>
  <c r="D356" i="1" s="1"/>
  <c r="X332" i="1"/>
  <c r="Y332" i="1" a="1"/>
  <c r="Y332" i="1" s="1"/>
  <c r="D332" i="1" s="1"/>
  <c r="X308" i="1"/>
  <c r="Y308" i="1" a="1"/>
  <c r="Y308" i="1" s="1"/>
  <c r="D308" i="1" s="1"/>
  <c r="X272" i="1"/>
  <c r="Y272" i="1" a="1"/>
  <c r="Y272" i="1" s="1"/>
  <c r="D272" i="1" s="1"/>
  <c r="X260" i="1"/>
  <c r="Y260" i="1" a="1"/>
  <c r="Y260" i="1" s="1"/>
  <c r="D260" i="1" s="1"/>
  <c r="X248" i="1"/>
  <c r="Y248" i="1" a="1"/>
  <c r="Y248" i="1" s="1"/>
  <c r="D248" i="1" s="1"/>
  <c r="X212" i="1"/>
  <c r="Y212" i="1" a="1"/>
  <c r="Y212" i="1" s="1"/>
  <c r="D212" i="1" s="1"/>
  <c r="X200" i="1"/>
  <c r="Y200" i="1" a="1"/>
  <c r="Y200" i="1" s="1"/>
  <c r="D200" i="1" s="1"/>
  <c r="X176" i="1"/>
  <c r="Y176" i="1" a="1"/>
  <c r="Y176" i="1" s="1"/>
  <c r="D176" i="1" s="1"/>
  <c r="X140" i="1"/>
  <c r="Y140" i="1" a="1"/>
  <c r="Y140" i="1" s="1"/>
  <c r="D140" i="1" s="1"/>
  <c r="X128" i="1"/>
  <c r="Y128" i="1" a="1"/>
  <c r="Y128" i="1" s="1"/>
  <c r="D128" i="1" s="1"/>
  <c r="X104" i="1"/>
  <c r="Y104" i="1" a="1"/>
  <c r="Y104" i="1" s="1"/>
  <c r="D104" i="1" s="1"/>
  <c r="X92" i="1"/>
  <c r="Y92" i="1" a="1"/>
  <c r="Y92" i="1" s="1"/>
  <c r="D92" i="1" s="1"/>
  <c r="X44" i="1"/>
  <c r="Y44" i="1" a="1"/>
  <c r="Y44" i="1" s="1"/>
  <c r="D44" i="1" s="1"/>
  <c r="X32" i="1"/>
  <c r="Y32" i="1" a="1"/>
  <c r="Y32" i="1" s="1"/>
  <c r="D32" i="1" s="1"/>
  <c r="X752" i="1"/>
  <c r="X116" i="1"/>
  <c r="Y999" i="1" a="1"/>
  <c r="Y999" i="1" s="1"/>
  <c r="D999" i="1" s="1"/>
  <c r="Y988" i="1" a="1"/>
  <c r="Y988" i="1" s="1"/>
  <c r="D988" i="1" s="1"/>
  <c r="Y975" i="1" a="1"/>
  <c r="Y975" i="1" s="1"/>
  <c r="D975" i="1" s="1"/>
  <c r="Y949" i="1" a="1"/>
  <c r="Y949" i="1" s="1"/>
  <c r="D949" i="1" s="1"/>
  <c r="Y807" i="1" a="1"/>
  <c r="Y807" i="1" s="1"/>
  <c r="D807" i="1" s="1"/>
  <c r="Y788" i="1" a="1"/>
  <c r="Y788" i="1" s="1"/>
  <c r="D788" i="1" s="1"/>
  <c r="Y772" i="1" a="1"/>
  <c r="Y772" i="1" s="1"/>
  <c r="D772" i="1" s="1"/>
  <c r="Y645" i="1" a="1"/>
  <c r="Y645" i="1" s="1"/>
  <c r="D645" i="1" s="1"/>
  <c r="Y627" i="1" a="1"/>
  <c r="Y627" i="1" s="1"/>
  <c r="D627" i="1" s="1"/>
  <c r="Y585" i="1" a="1"/>
  <c r="Y585" i="1" s="1"/>
  <c r="D585" i="1" s="1"/>
  <c r="Y567" i="1" a="1"/>
  <c r="Y567" i="1" s="1"/>
  <c r="D567" i="1" s="1"/>
  <c r="Y554" i="1" a="1"/>
  <c r="Y554" i="1" s="1"/>
  <c r="D554" i="1" s="1"/>
  <c r="Y495" i="1" a="1"/>
  <c r="Y495" i="1" s="1"/>
  <c r="D495" i="1" s="1"/>
  <c r="Y376" i="1" a="1"/>
  <c r="Y376" i="1" s="1"/>
  <c r="D376" i="1" s="1"/>
  <c r="Y320" i="1" a="1"/>
  <c r="Y320" i="1" s="1"/>
  <c r="D320" i="1" s="1"/>
  <c r="Y278" i="1" a="1"/>
  <c r="Y278" i="1" s="1"/>
  <c r="D278" i="1" s="1"/>
  <c r="Y241" i="1" a="1"/>
  <c r="Y241" i="1" s="1"/>
  <c r="D241" i="1" s="1"/>
  <c r="Y224" i="1" a="1"/>
  <c r="Y224" i="1" s="1"/>
  <c r="D224" i="1" s="1"/>
  <c r="Y163" i="1" a="1"/>
  <c r="Y163" i="1" s="1"/>
  <c r="D163" i="1" s="1"/>
  <c r="Y115" i="1" a="1"/>
  <c r="Y115" i="1" s="1"/>
  <c r="D115" i="1" s="1"/>
  <c r="Y100" i="1" a="1"/>
  <c r="Y100" i="1" s="1"/>
  <c r="D100" i="1" s="1"/>
  <c r="X904" i="1"/>
  <c r="Y904" i="1" a="1"/>
  <c r="Y904" i="1" s="1"/>
  <c r="D904" i="1" s="1"/>
  <c r="X748" i="1"/>
  <c r="Y748" i="1" a="1"/>
  <c r="Y748" i="1" s="1"/>
  <c r="D748" i="1" s="1"/>
  <c r="X664" i="1"/>
  <c r="Y664" i="1" a="1"/>
  <c r="Y664" i="1" s="1"/>
  <c r="D664" i="1" s="1"/>
  <c r="X616" i="1"/>
  <c r="Y616" i="1" a="1"/>
  <c r="Y616" i="1" s="1"/>
  <c r="D616" i="1" s="1"/>
  <c r="X532" i="1"/>
  <c r="Y532" i="1" a="1"/>
  <c r="Y532" i="1" s="1"/>
  <c r="D532" i="1" s="1"/>
  <c r="X484" i="1"/>
  <c r="Y484" i="1" a="1"/>
  <c r="Y484" i="1" s="1"/>
  <c r="D484" i="1" s="1"/>
  <c r="X448" i="1"/>
  <c r="Y448" i="1" a="1"/>
  <c r="Y448" i="1" s="1"/>
  <c r="D448" i="1" s="1"/>
  <c r="X328" i="1"/>
  <c r="Y328" i="1" a="1"/>
  <c r="Y328" i="1" s="1"/>
  <c r="D328" i="1" s="1"/>
  <c r="X292" i="1"/>
  <c r="Y292" i="1" a="1"/>
  <c r="Y292" i="1" s="1"/>
  <c r="D292" i="1" s="1"/>
  <c r="X256" i="1"/>
  <c r="Y256" i="1" a="1"/>
  <c r="Y256" i="1" s="1"/>
  <c r="D256" i="1" s="1"/>
  <c r="X3" i="1"/>
  <c r="Y3" i="1" a="1"/>
  <c r="Y3" i="1" s="1"/>
  <c r="D3" i="1" s="1"/>
  <c r="X795" i="1"/>
  <c r="Y795" i="1" a="1"/>
  <c r="Y795" i="1" s="1"/>
  <c r="D795" i="1" s="1"/>
  <c r="X783" i="1"/>
  <c r="Y783" i="1" a="1"/>
  <c r="Y783" i="1" s="1"/>
  <c r="D783" i="1" s="1"/>
  <c r="X651" i="1"/>
  <c r="Y651" i="1" a="1"/>
  <c r="Y651" i="1" s="1"/>
  <c r="D651" i="1" s="1"/>
  <c r="X603" i="1"/>
  <c r="Y603" i="1" a="1"/>
  <c r="Y603" i="1" s="1"/>
  <c r="D603" i="1" s="1"/>
  <c r="X531" i="1"/>
  <c r="Y531" i="1" a="1"/>
  <c r="Y531" i="1" s="1"/>
  <c r="D531" i="1" s="1"/>
  <c r="X411" i="1"/>
  <c r="Y411" i="1" a="1"/>
  <c r="Y411" i="1" s="1"/>
  <c r="D411" i="1" s="1"/>
  <c r="X315" i="1"/>
  <c r="Y315" i="1" a="1"/>
  <c r="Y315" i="1" s="1"/>
  <c r="D315" i="1" s="1"/>
  <c r="X291" i="1"/>
  <c r="Y291" i="1" a="1"/>
  <c r="Y291" i="1" s="1"/>
  <c r="D291" i="1" s="1"/>
  <c r="X267" i="1"/>
  <c r="Y267" i="1" a="1"/>
  <c r="Y267" i="1" s="1"/>
  <c r="D267" i="1" s="1"/>
  <c r="X243" i="1"/>
  <c r="Y243" i="1" a="1"/>
  <c r="Y243" i="1" s="1"/>
  <c r="D243" i="1" s="1"/>
  <c r="X195" i="1"/>
  <c r="Y195" i="1" a="1"/>
  <c r="Y195" i="1" s="1"/>
  <c r="D195" i="1" s="1"/>
  <c r="X171" i="1"/>
  <c r="Y171" i="1" a="1"/>
  <c r="Y171" i="1" s="1"/>
  <c r="D171" i="1" s="1"/>
  <c r="Y819" i="1" a="1"/>
  <c r="Y819" i="1" s="1"/>
  <c r="D819" i="1" s="1"/>
  <c r="Y579" i="1" a="1"/>
  <c r="Y579" i="1" s="1"/>
  <c r="D579" i="1" s="1"/>
  <c r="Y543" i="1" a="1"/>
  <c r="Y543" i="1" s="1"/>
  <c r="D543" i="1" s="1"/>
  <c r="Y507" i="1" a="1"/>
  <c r="Y507" i="1" s="1"/>
  <c r="D507" i="1" s="1"/>
  <c r="X914" i="1"/>
  <c r="Y914" i="1" a="1"/>
  <c r="Y914" i="1" s="1"/>
  <c r="D914" i="1" s="1"/>
  <c r="X842" i="1"/>
  <c r="Y842" i="1" a="1"/>
  <c r="Y842" i="1" s="1"/>
  <c r="D842" i="1" s="1"/>
  <c r="X782" i="1"/>
  <c r="Y782" i="1" a="1"/>
  <c r="Y782" i="1" s="1"/>
  <c r="D782" i="1" s="1"/>
  <c r="X770" i="1"/>
  <c r="Y770" i="1" a="1"/>
  <c r="Y770" i="1" s="1"/>
  <c r="D770" i="1" s="1"/>
  <c r="X638" i="1"/>
  <c r="Y638" i="1" a="1"/>
  <c r="Y638" i="1" s="1"/>
  <c r="D638" i="1" s="1"/>
  <c r="X626" i="1"/>
  <c r="Y626" i="1" a="1"/>
  <c r="Y626" i="1" s="1"/>
  <c r="D626" i="1" s="1"/>
  <c r="X614" i="1"/>
  <c r="Y614" i="1" a="1"/>
  <c r="Y614" i="1" s="1"/>
  <c r="D614" i="1" s="1"/>
  <c r="X434" i="1"/>
  <c r="Y434" i="1" a="1"/>
  <c r="Y434" i="1" s="1"/>
  <c r="D434" i="1" s="1"/>
  <c r="X326" i="1"/>
  <c r="Y326" i="1" a="1"/>
  <c r="Y326" i="1" s="1"/>
  <c r="D326" i="1" s="1"/>
  <c r="X290" i="1"/>
  <c r="Y290" i="1" a="1"/>
  <c r="Y290" i="1" s="1"/>
  <c r="D290" i="1" s="1"/>
  <c r="X182" i="1"/>
  <c r="Y182" i="1" a="1"/>
  <c r="Y182" i="1" s="1"/>
  <c r="D182" i="1" s="1"/>
  <c r="X170" i="1"/>
  <c r="Y170" i="1" a="1"/>
  <c r="Y170" i="1" s="1"/>
  <c r="D170" i="1" s="1"/>
  <c r="X122" i="1"/>
  <c r="Y122" i="1" a="1"/>
  <c r="Y122" i="1" s="1"/>
  <c r="D122" i="1" s="1"/>
  <c r="X62" i="1"/>
  <c r="Y62" i="1" a="1"/>
  <c r="Y62" i="1" s="1"/>
  <c r="D62" i="1" s="1"/>
  <c r="X50" i="1"/>
  <c r="Y50" i="1" a="1"/>
  <c r="Y50" i="1" s="1"/>
  <c r="D50" i="1" s="1"/>
  <c r="X14" i="1"/>
  <c r="Y14" i="1" a="1"/>
  <c r="Y14" i="1" s="1"/>
  <c r="D14" i="1" s="1"/>
  <c r="Y674" i="1" a="1"/>
  <c r="Y674" i="1" s="1"/>
  <c r="D674" i="1" s="1"/>
  <c r="Y424" i="1" a="1"/>
  <c r="Y424" i="1" s="1"/>
  <c r="D424" i="1" s="1"/>
  <c r="Y327" i="1" a="1"/>
  <c r="Y327" i="1" s="1"/>
  <c r="D327" i="1" s="1"/>
  <c r="Y232" i="1" a="1"/>
  <c r="Y232" i="1" s="1"/>
  <c r="D232" i="1" s="1"/>
  <c r="Y110" i="1" a="1"/>
  <c r="Y110" i="1" s="1"/>
  <c r="D110" i="1" s="1"/>
  <c r="Y86" i="1" a="1"/>
  <c r="Y86" i="1" s="1"/>
  <c r="D86" i="1" s="1"/>
  <c r="Y26" i="1" a="1"/>
  <c r="Y26" i="1" s="1"/>
  <c r="D26" i="1" s="1"/>
  <c r="X961" i="1"/>
  <c r="Y961" i="1" a="1"/>
  <c r="Y961" i="1" s="1"/>
  <c r="D961" i="1" s="1"/>
  <c r="X733" i="1"/>
  <c r="Y733" i="1" a="1"/>
  <c r="Y733" i="1" s="1"/>
  <c r="D733" i="1" s="1"/>
  <c r="X721" i="1"/>
  <c r="Y721" i="1" a="1"/>
  <c r="Y721" i="1" s="1"/>
  <c r="D721" i="1" s="1"/>
  <c r="X577" i="1"/>
  <c r="Y577" i="1" a="1"/>
  <c r="Y577" i="1" s="1"/>
  <c r="D577" i="1" s="1"/>
  <c r="X469" i="1"/>
  <c r="Y469" i="1" a="1"/>
  <c r="Y469" i="1" s="1"/>
  <c r="D469" i="1" s="1"/>
  <c r="X433" i="1"/>
  <c r="Y433" i="1" a="1"/>
  <c r="Y433" i="1" s="1"/>
  <c r="D433" i="1" s="1"/>
  <c r="X421" i="1"/>
  <c r="Y421" i="1" a="1"/>
  <c r="Y421" i="1" s="1"/>
  <c r="D421" i="1" s="1"/>
  <c r="X373" i="1"/>
  <c r="Y373" i="1" a="1"/>
  <c r="Y373" i="1" s="1"/>
  <c r="D373" i="1" s="1"/>
  <c r="X277" i="1"/>
  <c r="Y277" i="1" a="1"/>
  <c r="Y277" i="1" s="1"/>
  <c r="D277" i="1" s="1"/>
  <c r="X229" i="1"/>
  <c r="Y229" i="1" a="1"/>
  <c r="Y229" i="1" s="1"/>
  <c r="D229" i="1" s="1"/>
  <c r="X205" i="1"/>
  <c r="Y205" i="1" a="1"/>
  <c r="Y205" i="1" s="1"/>
  <c r="D205" i="1" s="1"/>
  <c r="X193" i="1"/>
  <c r="Y193" i="1" a="1"/>
  <c r="Y193" i="1" s="1"/>
  <c r="D193" i="1" s="1"/>
  <c r="X169" i="1"/>
  <c r="Y169" i="1" a="1"/>
  <c r="Y169" i="1" s="1"/>
  <c r="D169" i="1" s="1"/>
  <c r="X97" i="1"/>
  <c r="Y97" i="1" a="1"/>
  <c r="Y97" i="1" s="1"/>
  <c r="D97" i="1" s="1"/>
  <c r="X73" i="1"/>
  <c r="Y73" i="1" a="1"/>
  <c r="Y73" i="1" s="1"/>
  <c r="D73" i="1" s="1"/>
  <c r="X61" i="1"/>
  <c r="Y61" i="1" a="1"/>
  <c r="Y61" i="1" s="1"/>
  <c r="D61" i="1" s="1"/>
  <c r="Y901" i="1" a="1"/>
  <c r="Y901" i="1" s="1"/>
  <c r="D901" i="1" s="1"/>
  <c r="Y542" i="1" a="1"/>
  <c r="Y542" i="1" s="1"/>
  <c r="D542" i="1" s="1"/>
  <c r="Y481" i="1" a="1"/>
  <c r="Y481" i="1" s="1"/>
  <c r="D481" i="1" s="1"/>
  <c r="Y423" i="1" a="1"/>
  <c r="Y423" i="1" s="1"/>
  <c r="D423" i="1" s="1"/>
  <c r="Y364" i="1" a="1"/>
  <c r="Y364" i="1" s="1"/>
  <c r="D364" i="1" s="1"/>
  <c r="X794" i="1"/>
  <c r="Y687" i="1" a="1"/>
  <c r="Y687" i="1" s="1"/>
  <c r="D687" i="1" s="1"/>
  <c r="Y613" i="1" a="1"/>
  <c r="Y613" i="1" s="1"/>
  <c r="D613" i="1" s="1"/>
  <c r="Y520" i="1" a="1"/>
  <c r="Y520" i="1" s="1"/>
  <c r="D520" i="1" s="1"/>
  <c r="Y363" i="1" a="1"/>
  <c r="Y363" i="1" s="1"/>
  <c r="D363" i="1" s="1"/>
  <c r="Y266" i="1" a="1"/>
  <c r="Y266" i="1" s="1"/>
  <c r="D266" i="1" s="1"/>
  <c r="Y230" i="1" a="1"/>
  <c r="Y230" i="1" s="1"/>
  <c r="D230" i="1" s="1"/>
  <c r="Y208" i="1" a="1"/>
  <c r="Y208" i="1" s="1"/>
  <c r="D208" i="1" s="1"/>
  <c r="Y951" i="1" a="1"/>
  <c r="Y951" i="1" s="1"/>
  <c r="D951" i="1" s="1"/>
  <c r="Y831" i="1" a="1"/>
  <c r="Y831" i="1" s="1"/>
  <c r="D831" i="1" s="1"/>
  <c r="Y940" i="1" a="1"/>
  <c r="Y940" i="1" s="1"/>
  <c r="D940" i="1" s="1"/>
  <c r="Y928" i="1" a="1"/>
  <c r="Y928" i="1" s="1"/>
  <c r="D928" i="1" s="1"/>
  <c r="Y865" i="1" a="1"/>
  <c r="Y865" i="1" s="1"/>
  <c r="D865" i="1" s="1"/>
  <c r="Y734" i="1" a="1"/>
  <c r="Y734" i="1" s="1"/>
  <c r="D734" i="1" s="1"/>
  <c r="Y649" i="1" a="1"/>
  <c r="Y649" i="1" s="1"/>
  <c r="D649" i="1" s="1"/>
  <c r="Y555" i="1" a="1"/>
  <c r="Y555" i="1" s="1"/>
  <c r="D555" i="1" s="1"/>
  <c r="Y458" i="1" a="1"/>
  <c r="Y458" i="1" s="1"/>
  <c r="D458" i="1" s="1"/>
  <c r="Y301" i="1" a="1"/>
  <c r="Y301" i="1" s="1"/>
  <c r="D301" i="1" s="1"/>
  <c r="Y280" i="1" a="1"/>
  <c r="Y280" i="1" s="1"/>
  <c r="D280" i="1" s="1"/>
  <c r="Y265" i="1" a="1"/>
  <c r="Y265" i="1" s="1"/>
  <c r="D265" i="1" s="1"/>
  <c r="Y121" i="1" a="1"/>
  <c r="Y121" i="1" s="1"/>
  <c r="D121" i="1" s="1"/>
  <c r="X945" i="1"/>
  <c r="Y945" i="1" a="1"/>
  <c r="Y945" i="1" s="1"/>
  <c r="D945" i="1" s="1"/>
  <c r="X909" i="1"/>
  <c r="Y909" i="1" a="1"/>
  <c r="Y909" i="1" s="1"/>
  <c r="D909" i="1" s="1"/>
  <c r="X873" i="1"/>
  <c r="Y873" i="1" a="1"/>
  <c r="Y873" i="1" s="1"/>
  <c r="D873" i="1" s="1"/>
  <c r="X825" i="1"/>
  <c r="Y825" i="1" a="1"/>
  <c r="Y825" i="1" s="1"/>
  <c r="D825" i="1" s="1"/>
  <c r="X705" i="1"/>
  <c r="Y705" i="1" a="1"/>
  <c r="Y705" i="1" s="1"/>
  <c r="D705" i="1" s="1"/>
  <c r="X621" i="1"/>
  <c r="Y621" i="1" a="1"/>
  <c r="Y621" i="1" s="1"/>
  <c r="D621" i="1" s="1"/>
  <c r="X537" i="1"/>
  <c r="Y537" i="1" a="1"/>
  <c r="Y537" i="1" s="1"/>
  <c r="D537" i="1" s="1"/>
  <c r="X465" i="1"/>
  <c r="Y465" i="1" a="1"/>
  <c r="Y465" i="1" s="1"/>
  <c r="D465" i="1" s="1"/>
  <c r="X429" i="1"/>
  <c r="Y429" i="1" a="1"/>
  <c r="Y429" i="1" s="1"/>
  <c r="D429" i="1" s="1"/>
  <c r="X393" i="1"/>
  <c r="Y393" i="1" a="1"/>
  <c r="Y393" i="1" s="1"/>
  <c r="D393" i="1" s="1"/>
  <c r="X369" i="1"/>
  <c r="Y369" i="1" a="1"/>
  <c r="Y369" i="1" s="1"/>
  <c r="D369" i="1" s="1"/>
  <c r="X261" i="1"/>
  <c r="Y261" i="1" a="1"/>
  <c r="Y261" i="1" s="1"/>
  <c r="D261" i="1" s="1"/>
  <c r="X213" i="1"/>
  <c r="Y213" i="1" a="1"/>
  <c r="Y213" i="1" s="1"/>
  <c r="D213" i="1" s="1"/>
  <c r="X117" i="1"/>
  <c r="Y117" i="1" a="1"/>
  <c r="Y117" i="1" s="1"/>
  <c r="D117" i="1" s="1"/>
  <c r="X57" i="1"/>
  <c r="Y57" i="1" a="1"/>
  <c r="Y57" i="1" s="1"/>
  <c r="D57" i="1" s="1"/>
  <c r="X926" i="1"/>
  <c r="X650" i="1"/>
  <c r="X518" i="1"/>
  <c r="Y1000" i="1" a="1"/>
  <c r="Y1000" i="1" s="1"/>
  <c r="D1000" i="1" s="1"/>
  <c r="Y976" i="1" a="1"/>
  <c r="Y976" i="1" s="1"/>
  <c r="D976" i="1" s="1"/>
  <c r="Y950" i="1" a="1"/>
  <c r="Y950" i="1" s="1"/>
  <c r="D950" i="1" s="1"/>
  <c r="Y879" i="1" a="1"/>
  <c r="Y879" i="1" s="1"/>
  <c r="D879" i="1" s="1"/>
  <c r="Y830" i="1" a="1"/>
  <c r="Y830" i="1" s="1"/>
  <c r="D830" i="1" s="1"/>
  <c r="Y808" i="1" a="1"/>
  <c r="Y808" i="1" s="1"/>
  <c r="D808" i="1" s="1"/>
  <c r="Y685" i="1" a="1"/>
  <c r="Y685" i="1" s="1"/>
  <c r="D685" i="1" s="1"/>
  <c r="Y477" i="1" a="1"/>
  <c r="Y477" i="1" s="1"/>
  <c r="D477" i="1" s="1"/>
  <c r="Y457" i="1" a="1"/>
  <c r="Y457" i="1" s="1"/>
  <c r="D457" i="1" s="1"/>
  <c r="Y279" i="1" a="1"/>
  <c r="Y279" i="1" s="1"/>
  <c r="D279" i="1" s="1"/>
  <c r="Y76" i="1" a="1"/>
  <c r="Y76" i="1" s="1"/>
  <c r="D76" i="1" s="1"/>
  <c r="X955" i="1"/>
  <c r="Y955" i="1" a="1"/>
  <c r="Y955" i="1" s="1"/>
  <c r="D955" i="1" s="1"/>
  <c r="X907" i="1"/>
  <c r="Y907" i="1" a="1"/>
  <c r="Y907" i="1" s="1"/>
  <c r="D907" i="1" s="1"/>
  <c r="X895" i="1"/>
  <c r="Y895" i="1" a="1"/>
  <c r="Y895" i="1" s="1"/>
  <c r="D895" i="1" s="1"/>
  <c r="X847" i="1"/>
  <c r="Y847" i="1" a="1"/>
  <c r="Y847" i="1" s="1"/>
  <c r="D847" i="1" s="1"/>
  <c r="X811" i="1"/>
  <c r="Y811" i="1" a="1"/>
  <c r="Y811" i="1" s="1"/>
  <c r="D811" i="1" s="1"/>
  <c r="X751" i="1"/>
  <c r="Y751" i="1" a="1"/>
  <c r="Y751" i="1" s="1"/>
  <c r="D751" i="1" s="1"/>
  <c r="X727" i="1"/>
  <c r="Y727" i="1" a="1"/>
  <c r="Y727" i="1" s="1"/>
  <c r="D727" i="1" s="1"/>
  <c r="Y703" i="1" a="1"/>
  <c r="Y703" i="1" s="1"/>
  <c r="D703" i="1" s="1"/>
  <c r="X703" i="1"/>
  <c r="X691" i="1"/>
  <c r="Y691" i="1" a="1"/>
  <c r="Y691" i="1" s="1"/>
  <c r="D691" i="1" s="1"/>
  <c r="X679" i="1"/>
  <c r="Y679" i="1" a="1"/>
  <c r="Y679" i="1" s="1"/>
  <c r="D679" i="1" s="1"/>
  <c r="X607" i="1"/>
  <c r="Y607" i="1" a="1"/>
  <c r="Y607" i="1" s="1"/>
  <c r="D607" i="1" s="1"/>
  <c r="X595" i="1"/>
  <c r="Y595" i="1" a="1"/>
  <c r="Y595" i="1" s="1"/>
  <c r="D595" i="1" s="1"/>
  <c r="X571" i="1"/>
  <c r="Y571" i="1" a="1"/>
  <c r="Y571" i="1" s="1"/>
  <c r="D571" i="1" s="1"/>
  <c r="X547" i="1"/>
  <c r="Y547" i="1" a="1"/>
  <c r="Y547" i="1" s="1"/>
  <c r="D547" i="1" s="1"/>
  <c r="X535" i="1"/>
  <c r="Y535" i="1" a="1"/>
  <c r="Y535" i="1" s="1"/>
  <c r="D535" i="1" s="1"/>
  <c r="X523" i="1"/>
  <c r="Y523" i="1" a="1"/>
  <c r="Y523" i="1" s="1"/>
  <c r="D523" i="1" s="1"/>
  <c r="X511" i="1"/>
  <c r="Y511" i="1" a="1"/>
  <c r="Y511" i="1" s="1"/>
  <c r="D511" i="1" s="1"/>
  <c r="X499" i="1"/>
  <c r="Y499" i="1" a="1"/>
  <c r="Y499" i="1" s="1"/>
  <c r="D499" i="1" s="1"/>
  <c r="X487" i="1"/>
  <c r="Y487" i="1" a="1"/>
  <c r="Y487" i="1" s="1"/>
  <c r="D487" i="1" s="1"/>
  <c r="X475" i="1"/>
  <c r="Y475" i="1" a="1"/>
  <c r="Y475" i="1" s="1"/>
  <c r="D475" i="1" s="1"/>
  <c r="Y463" i="1" a="1"/>
  <c r="Y463" i="1" s="1"/>
  <c r="D463" i="1" s="1"/>
  <c r="X463" i="1"/>
  <c r="X451" i="1"/>
  <c r="Y451" i="1" a="1"/>
  <c r="Y451" i="1" s="1"/>
  <c r="D451" i="1" s="1"/>
  <c r="X439" i="1"/>
  <c r="Y439" i="1" a="1"/>
  <c r="Y439" i="1" s="1"/>
  <c r="D439" i="1" s="1"/>
  <c r="X427" i="1"/>
  <c r="Y427" i="1" a="1"/>
  <c r="Y427" i="1" s="1"/>
  <c r="D427" i="1" s="1"/>
  <c r="X415" i="1"/>
  <c r="Y415" i="1" a="1"/>
  <c r="Y415" i="1" s="1"/>
  <c r="D415" i="1" s="1"/>
  <c r="X403" i="1"/>
  <c r="Y403" i="1" a="1"/>
  <c r="Y403" i="1" s="1"/>
  <c r="D403" i="1" s="1"/>
  <c r="X367" i="1"/>
  <c r="Y367" i="1" a="1"/>
  <c r="Y367" i="1" s="1"/>
  <c r="D367" i="1" s="1"/>
  <c r="X355" i="1"/>
  <c r="Y355" i="1" a="1"/>
  <c r="Y355" i="1" s="1"/>
  <c r="D355" i="1" s="1"/>
  <c r="X343" i="1"/>
  <c r="Y343" i="1" a="1"/>
  <c r="Y343" i="1" s="1"/>
  <c r="D343" i="1" s="1"/>
  <c r="X331" i="1"/>
  <c r="Y331" i="1" a="1"/>
  <c r="Y331" i="1" s="1"/>
  <c r="D331" i="1" s="1"/>
  <c r="X319" i="1"/>
  <c r="Y319" i="1" a="1"/>
  <c r="Y319" i="1" s="1"/>
  <c r="D319" i="1" s="1"/>
  <c r="X307" i="1"/>
  <c r="Y307" i="1" a="1"/>
  <c r="Y307" i="1" s="1"/>
  <c r="D307" i="1" s="1"/>
  <c r="X295" i="1"/>
  <c r="Y295" i="1" a="1"/>
  <c r="Y295" i="1" s="1"/>
  <c r="D295" i="1" s="1"/>
  <c r="X283" i="1"/>
  <c r="Y283" i="1" a="1"/>
  <c r="Y283" i="1" s="1"/>
  <c r="D283" i="1" s="1"/>
  <c r="X271" i="1"/>
  <c r="Y271" i="1" a="1"/>
  <c r="Y271" i="1" s="1"/>
  <c r="D271" i="1" s="1"/>
  <c r="Y259" i="1" a="1"/>
  <c r="Y259" i="1" s="1"/>
  <c r="D259" i="1" s="1"/>
  <c r="X259" i="1"/>
  <c r="X247" i="1"/>
  <c r="Y247" i="1" a="1"/>
  <c r="Y247" i="1" s="1"/>
  <c r="D247" i="1" s="1"/>
  <c r="X235" i="1"/>
  <c r="Y235" i="1" a="1"/>
  <c r="Y235" i="1" s="1"/>
  <c r="D235" i="1" s="1"/>
  <c r="X223" i="1"/>
  <c r="Y223" i="1" a="1"/>
  <c r="Y223" i="1" s="1"/>
  <c r="D223" i="1" s="1"/>
  <c r="X211" i="1"/>
  <c r="Y211" i="1" a="1"/>
  <c r="Y211" i="1" s="1"/>
  <c r="D211" i="1" s="1"/>
  <c r="X199" i="1"/>
  <c r="Y199" i="1" a="1"/>
  <c r="Y199" i="1" s="1"/>
  <c r="D199" i="1" s="1"/>
  <c r="X187" i="1"/>
  <c r="Y187" i="1" a="1"/>
  <c r="Y187" i="1" s="1"/>
  <c r="D187" i="1" s="1"/>
  <c r="X175" i="1"/>
  <c r="Y175" i="1" a="1"/>
  <c r="Y175" i="1" s="1"/>
  <c r="D175" i="1" s="1"/>
  <c r="X139" i="1"/>
  <c r="Y139" i="1" a="1"/>
  <c r="Y139" i="1" s="1"/>
  <c r="D139" i="1" s="1"/>
  <c r="X91" i="1"/>
  <c r="Y91" i="1" a="1"/>
  <c r="Y91" i="1" s="1"/>
  <c r="D91" i="1" s="1"/>
  <c r="X55" i="1"/>
  <c r="Y55" i="1" a="1"/>
  <c r="Y55" i="1" s="1"/>
  <c r="D55" i="1" s="1"/>
  <c r="X739" i="1"/>
  <c r="Y938" i="1" a="1"/>
  <c r="Y938" i="1" s="1"/>
  <c r="D938" i="1" s="1"/>
  <c r="Y877" i="1" a="1"/>
  <c r="Y877" i="1" s="1"/>
  <c r="D877" i="1" s="1"/>
  <c r="Y823" i="1" a="1"/>
  <c r="Y823" i="1" s="1"/>
  <c r="D823" i="1" s="1"/>
  <c r="Y787" i="1" a="1"/>
  <c r="Y787" i="1" s="1"/>
  <c r="D787" i="1" s="1"/>
  <c r="Y769" i="1" a="1"/>
  <c r="Y769" i="1" s="1"/>
  <c r="D769" i="1" s="1"/>
  <c r="Y747" i="1" a="1"/>
  <c r="Y747" i="1" s="1"/>
  <c r="D747" i="1" s="1"/>
  <c r="Y712" i="1" a="1"/>
  <c r="Y712" i="1" s="1"/>
  <c r="D712" i="1" s="1"/>
  <c r="Y662" i="1" a="1"/>
  <c r="Y662" i="1" s="1"/>
  <c r="D662" i="1" s="1"/>
  <c r="Y644" i="1" a="1"/>
  <c r="Y644" i="1" s="1"/>
  <c r="D644" i="1" s="1"/>
  <c r="Y553" i="1" a="1"/>
  <c r="Y553" i="1" s="1"/>
  <c r="D553" i="1" s="1"/>
  <c r="Y530" i="1" a="1"/>
  <c r="Y530" i="1" s="1"/>
  <c r="D530" i="1" s="1"/>
  <c r="Y494" i="1" a="1"/>
  <c r="Y494" i="1" s="1"/>
  <c r="D494" i="1" s="1"/>
  <c r="Y397" i="1" a="1"/>
  <c r="Y397" i="1" s="1"/>
  <c r="D397" i="1" s="1"/>
  <c r="Y375" i="1" a="1"/>
  <c r="Y375" i="1" s="1"/>
  <c r="D375" i="1" s="1"/>
  <c r="Y357" i="1" a="1"/>
  <c r="Y357" i="1" s="1"/>
  <c r="D357" i="1" s="1"/>
  <c r="Y316" i="1" a="1"/>
  <c r="Y316" i="1" s="1"/>
  <c r="D316" i="1" s="1"/>
  <c r="Y136" i="1" a="1"/>
  <c r="Y136" i="1" s="1"/>
  <c r="D136" i="1" s="1"/>
  <c r="Y33" i="1" a="1"/>
  <c r="Y33" i="1" s="1"/>
  <c r="D33" i="1" s="1"/>
  <c r="X996" i="1"/>
  <c r="Y996" i="1" a="1"/>
  <c r="Y996" i="1" s="1"/>
  <c r="D996" i="1" s="1"/>
  <c r="X588" i="1"/>
  <c r="Y588" i="1" a="1"/>
  <c r="Y588" i="1" s="1"/>
  <c r="D588" i="1" s="1"/>
  <c r="X360" i="1"/>
  <c r="Y360" i="1" a="1"/>
  <c r="Y360" i="1" s="1"/>
  <c r="D360" i="1" s="1"/>
  <c r="X108" i="1"/>
  <c r="Y108" i="1" a="1"/>
  <c r="Y108" i="1" s="1"/>
  <c r="D108" i="1" s="1"/>
  <c r="X84" i="1"/>
  <c r="Y84" i="1" a="1"/>
  <c r="Y84" i="1" s="1"/>
  <c r="D84" i="1" s="1"/>
  <c r="X804" i="1"/>
  <c r="Y804" i="1" a="1"/>
  <c r="Y804" i="1" s="1"/>
  <c r="D804" i="1" s="1"/>
  <c r="X660" i="1"/>
  <c r="Y660" i="1" a="1"/>
  <c r="Y660" i="1" s="1"/>
  <c r="D660" i="1" s="1"/>
  <c r="X420" i="1"/>
  <c r="Y420" i="1" a="1"/>
  <c r="Y420" i="1" s="1"/>
  <c r="D420" i="1" s="1"/>
  <c r="X348" i="1"/>
  <c r="Y348" i="1" a="1"/>
  <c r="Y348" i="1" s="1"/>
  <c r="D348" i="1" s="1"/>
  <c r="X288" i="1"/>
  <c r="Y288" i="1" a="1"/>
  <c r="Y288" i="1" s="1"/>
  <c r="D288" i="1" s="1"/>
  <c r="X228" i="1"/>
  <c r="Y228" i="1" a="1"/>
  <c r="Y228" i="1" s="1"/>
  <c r="D228" i="1" s="1"/>
  <c r="X156" i="1"/>
  <c r="Y156" i="1" a="1"/>
  <c r="Y156" i="1" s="1"/>
  <c r="D156" i="1" s="1"/>
  <c r="X96" i="1"/>
  <c r="Y96" i="1" a="1"/>
  <c r="Y96" i="1" s="1"/>
  <c r="D96" i="1" s="1"/>
  <c r="X72" i="1"/>
  <c r="Y72" i="1" a="1"/>
  <c r="Y72" i="1" s="1"/>
  <c r="D72" i="1" s="1"/>
  <c r="Y984" i="1" a="1"/>
  <c r="Y984" i="1" s="1"/>
  <c r="D984" i="1" s="1"/>
  <c r="Y840" i="1" a="1"/>
  <c r="Y840" i="1" s="1"/>
  <c r="D840" i="1" s="1"/>
  <c r="Y684" i="1" a="1"/>
  <c r="Y684" i="1" s="1"/>
  <c r="D684" i="1" s="1"/>
  <c r="X863" i="1"/>
  <c r="Y863" i="1" a="1"/>
  <c r="Y863" i="1" s="1"/>
  <c r="D863" i="1" s="1"/>
  <c r="X815" i="1"/>
  <c r="Y815" i="1" a="1"/>
  <c r="Y815" i="1" s="1"/>
  <c r="D815" i="1" s="1"/>
  <c r="X743" i="1"/>
  <c r="Y743" i="1" a="1"/>
  <c r="Y743" i="1" s="1"/>
  <c r="D743" i="1" s="1"/>
  <c r="X515" i="1"/>
  <c r="Y515" i="1" a="1"/>
  <c r="Y515" i="1" s="1"/>
  <c r="D515" i="1" s="1"/>
  <c r="X239" i="1"/>
  <c r="Y239" i="1" a="1"/>
  <c r="Y239" i="1" s="1"/>
  <c r="D239" i="1" s="1"/>
  <c r="X95" i="1"/>
  <c r="Y95" i="1" a="1"/>
  <c r="Y95" i="1" s="1"/>
  <c r="D95" i="1" s="1"/>
  <c r="X935" i="1"/>
  <c r="Y636" i="1" a="1"/>
  <c r="Y636" i="1" s="1"/>
  <c r="D636" i="1" s="1"/>
  <c r="Y144" i="1" a="1"/>
  <c r="Y144" i="1" s="1"/>
  <c r="D144" i="1" s="1"/>
  <c r="Y864" i="1" a="1"/>
  <c r="Y864" i="1" s="1"/>
  <c r="D864" i="1" s="1"/>
  <c r="X839" i="1"/>
  <c r="X107" i="1"/>
  <c r="Y936" i="1" a="1"/>
  <c r="Y936" i="1" s="1"/>
  <c r="D936" i="1" s="1"/>
  <c r="Y648" i="1" a="1"/>
  <c r="Y648" i="1" s="1"/>
  <c r="D648" i="1" s="1"/>
  <c r="Y624" i="1" a="1"/>
  <c r="Y624" i="1" s="1"/>
  <c r="D624" i="1" s="1"/>
  <c r="Y132" i="1" a="1"/>
  <c r="Y132" i="1" s="1"/>
  <c r="D132" i="1" s="1"/>
  <c r="Y24" i="1" a="1"/>
  <c r="Y24" i="1" s="1"/>
  <c r="D24" i="1" s="1"/>
  <c r="X826" i="1"/>
  <c r="Y826" i="1" a="1"/>
  <c r="Y826" i="1" s="1"/>
  <c r="D826" i="1" s="1"/>
  <c r="X814" i="1"/>
  <c r="Y814" i="1" a="1"/>
  <c r="Y814" i="1" s="1"/>
  <c r="D814" i="1" s="1"/>
  <c r="X766" i="1"/>
  <c r="Y766" i="1" a="1"/>
  <c r="Y766" i="1" s="1"/>
  <c r="D766" i="1" s="1"/>
  <c r="X754" i="1"/>
  <c r="Y754" i="1" a="1"/>
  <c r="Y754" i="1" s="1"/>
  <c r="D754" i="1" s="1"/>
  <c r="X670" i="1"/>
  <c r="Y670" i="1" a="1"/>
  <c r="Y670" i="1" s="1"/>
  <c r="D670" i="1" s="1"/>
  <c r="X634" i="1"/>
  <c r="Y634" i="1" a="1"/>
  <c r="Y634" i="1" s="1"/>
  <c r="D634" i="1" s="1"/>
  <c r="X610" i="1"/>
  <c r="Y610" i="1" a="1"/>
  <c r="Y610" i="1" s="1"/>
  <c r="D610" i="1" s="1"/>
  <c r="X550" i="1"/>
  <c r="Y550" i="1" a="1"/>
  <c r="Y550" i="1" s="1"/>
  <c r="D550" i="1" s="1"/>
  <c r="X526" i="1"/>
  <c r="Y526" i="1" a="1"/>
  <c r="Y526" i="1" s="1"/>
  <c r="D526" i="1" s="1"/>
  <c r="X490" i="1"/>
  <c r="Y490" i="1" a="1"/>
  <c r="Y490" i="1" s="1"/>
  <c r="D490" i="1" s="1"/>
  <c r="X406" i="1"/>
  <c r="Y406" i="1" a="1"/>
  <c r="Y406" i="1" s="1"/>
  <c r="D406" i="1" s="1"/>
  <c r="X382" i="1"/>
  <c r="Y382" i="1" a="1"/>
  <c r="Y382" i="1" s="1"/>
  <c r="D382" i="1" s="1"/>
  <c r="X358" i="1"/>
  <c r="Y358" i="1" a="1"/>
  <c r="Y358" i="1" s="1"/>
  <c r="D358" i="1" s="1"/>
  <c r="X298" i="1"/>
  <c r="Y298" i="1" a="1"/>
  <c r="Y298" i="1" s="1"/>
  <c r="D298" i="1" s="1"/>
  <c r="X118" i="1"/>
  <c r="Y118" i="1" a="1"/>
  <c r="Y118" i="1" s="1"/>
  <c r="D118" i="1" s="1"/>
  <c r="X34" i="1"/>
  <c r="Y34" i="1" a="1"/>
  <c r="Y34" i="1" s="1"/>
  <c r="D34" i="1" s="1"/>
  <c r="X22" i="1"/>
  <c r="Y22" i="1" a="1"/>
  <c r="Y22" i="1" s="1"/>
  <c r="D22" i="1" s="1"/>
  <c r="X635" i="1"/>
  <c r="X83" i="1"/>
  <c r="Y983" i="1" a="1"/>
  <c r="Y983" i="1" s="1"/>
  <c r="D983" i="1" s="1"/>
  <c r="Y924" i="1" a="1"/>
  <c r="Y924" i="1" s="1"/>
  <c r="D924" i="1" s="1"/>
  <c r="Y838" i="1" a="1"/>
  <c r="Y838" i="1" s="1"/>
  <c r="D838" i="1" s="1"/>
  <c r="Y828" i="1" a="1"/>
  <c r="Y828" i="1" s="1"/>
  <c r="D828" i="1" s="1"/>
  <c r="Y816" i="1" a="1"/>
  <c r="Y816" i="1" s="1"/>
  <c r="D816" i="1" s="1"/>
  <c r="Y803" i="1" a="1"/>
  <c r="Y803" i="1" s="1"/>
  <c r="D803" i="1" s="1"/>
  <c r="Y143" i="1" a="1"/>
  <c r="Y143" i="1" s="1"/>
  <c r="D143" i="1" s="1"/>
  <c r="Y27" i="1" a="1"/>
  <c r="Y27" i="1" s="1"/>
  <c r="D27" i="1" s="1"/>
  <c r="V2" i="1" l="1"/>
  <c r="V5" i="1"/>
  <c r="V3" i="1"/>
  <c r="V4" i="1"/>
  <c r="R2" i="1"/>
  <c r="S2" i="1" s="1"/>
  <c r="S3" i="1"/>
  <c r="S4" i="1"/>
  <c r="S5" i="1"/>
  <c r="P5" i="1"/>
  <c r="P4" i="1"/>
  <c r="P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<sst xmlns="http://schemas.openxmlformats.org/spreadsheetml/2006/main" count="21889" uniqueCount="2128">
  <si>
    <t>Patient Id</t>
  </si>
  <si>
    <t>Patient Name</t>
  </si>
  <si>
    <t>Gender</t>
  </si>
  <si>
    <t>Date of Birth</t>
  </si>
  <si>
    <t>Income (LPA)</t>
  </si>
  <si>
    <t>Location (state)</t>
  </si>
  <si>
    <t>Region</t>
  </si>
  <si>
    <t>PID0001</t>
  </si>
  <si>
    <t>Shreya Reddy</t>
  </si>
  <si>
    <t>Female</t>
  </si>
  <si>
    <t>31/12/1973</t>
  </si>
  <si>
    <t>Tamil Nadu</t>
  </si>
  <si>
    <t>South</t>
  </si>
  <si>
    <t>PID0002</t>
  </si>
  <si>
    <t>Isha Sharma</t>
  </si>
  <si>
    <t>31/12/1953</t>
  </si>
  <si>
    <t>Maharashtra</t>
  </si>
  <si>
    <t>PID0003</t>
  </si>
  <si>
    <t xml:space="preserve">Isha Raj Reddy </t>
  </si>
  <si>
    <t>31/12/1993</t>
  </si>
  <si>
    <t>Punjab</t>
  </si>
  <si>
    <t>North</t>
  </si>
  <si>
    <t>PID0004</t>
  </si>
  <si>
    <t xml:space="preserve"> Aditya Patel</t>
  </si>
  <si>
    <t>Male</t>
  </si>
  <si>
    <t>Karnataka</t>
  </si>
  <si>
    <t>PID0005</t>
  </si>
  <si>
    <t xml:space="preserve"> Aarav Mehta</t>
  </si>
  <si>
    <t>31/12/1988</t>
  </si>
  <si>
    <t>Uttar Pradesh</t>
  </si>
  <si>
    <t>PID0006</t>
  </si>
  <si>
    <t>Aarav Sharma</t>
  </si>
  <si>
    <t>31/12/1938</t>
  </si>
  <si>
    <t>PID0007</t>
  </si>
  <si>
    <t>Sai Raj Patel</t>
  </si>
  <si>
    <t>PID0008</t>
  </si>
  <si>
    <t>31/12/1994</t>
  </si>
  <si>
    <t>Kerala</t>
  </si>
  <si>
    <t>East</t>
  </si>
  <si>
    <t>PID0009</t>
  </si>
  <si>
    <t>Diya Mehta</t>
  </si>
  <si>
    <t>31/12/1978</t>
  </si>
  <si>
    <t>PID0010</t>
  </si>
  <si>
    <t xml:space="preserve"> Vivaan Patel</t>
  </si>
  <si>
    <t>31-12-1994</t>
  </si>
  <si>
    <t>West Bengal</t>
  </si>
  <si>
    <t>PID0011</t>
  </si>
  <si>
    <t xml:space="preserve"> Aditya Gupta </t>
  </si>
  <si>
    <t>01/01/1964</t>
  </si>
  <si>
    <t>PID0012</t>
  </si>
  <si>
    <t>Aditya Sharma</t>
  </si>
  <si>
    <t>PID0013</t>
  </si>
  <si>
    <t xml:space="preserve"> Diya Kumar Sharma</t>
  </si>
  <si>
    <t>PID0014</t>
  </si>
  <si>
    <t>Aanya Raj Sharma</t>
  </si>
  <si>
    <t>31/12/1981</t>
  </si>
  <si>
    <t>PID0015</t>
  </si>
  <si>
    <t>Diya Priya Gupta</t>
  </si>
  <si>
    <t>PID0016</t>
  </si>
  <si>
    <t xml:space="preserve"> Isha Kumar Mehta</t>
  </si>
  <si>
    <t>Gujarat</t>
  </si>
  <si>
    <t>PID0017</t>
  </si>
  <si>
    <t>01/01/1984</t>
  </si>
  <si>
    <t>PID0018</t>
  </si>
  <si>
    <t>Riya Kumar Gupta</t>
  </si>
  <si>
    <t>31/12/1968</t>
  </si>
  <si>
    <t>PID0019</t>
  </si>
  <si>
    <t>Shreya Sharma</t>
  </si>
  <si>
    <t>PID0020</t>
  </si>
  <si>
    <t>Krishna Patel</t>
  </si>
  <si>
    <t>31-12-1968</t>
  </si>
  <si>
    <t>West</t>
  </si>
  <si>
    <t>PID0021</t>
  </si>
  <si>
    <t>Aanya Reddy</t>
  </si>
  <si>
    <t>31/12/1980</t>
  </si>
  <si>
    <t>PID0022</t>
  </si>
  <si>
    <t xml:space="preserve"> Diya Reddy</t>
  </si>
  <si>
    <t>PID0023</t>
  </si>
  <si>
    <t xml:space="preserve"> Vivaan Dev Sharma </t>
  </si>
  <si>
    <t>PID0024</t>
  </si>
  <si>
    <t>Aarav Mehta</t>
  </si>
  <si>
    <t>PID0025</t>
  </si>
  <si>
    <t>Vivaan Kumar Patel</t>
  </si>
  <si>
    <t>PID0026</t>
  </si>
  <si>
    <t>Aanya Priya Reddy</t>
  </si>
  <si>
    <t>PID0027</t>
  </si>
  <si>
    <t xml:space="preserve"> Riya Mehta</t>
  </si>
  <si>
    <t>31-12-1978</t>
  </si>
  <si>
    <t>PID0028</t>
  </si>
  <si>
    <t xml:space="preserve">Aarav Sharma </t>
  </si>
  <si>
    <t>PID0029</t>
  </si>
  <si>
    <t>Krishna Sharma</t>
  </si>
  <si>
    <t>PID0030</t>
  </si>
  <si>
    <t>31/12/1998</t>
  </si>
  <si>
    <t>PID0031</t>
  </si>
  <si>
    <t>PID0032</t>
  </si>
  <si>
    <t xml:space="preserve">Isha Gupta </t>
  </si>
  <si>
    <t>PID0033</t>
  </si>
  <si>
    <t>Diya Sharma</t>
  </si>
  <si>
    <t>PID0034</t>
  </si>
  <si>
    <t>Aditya Mehta</t>
  </si>
  <si>
    <t>PID0035</t>
  </si>
  <si>
    <t>01/01/1976</t>
  </si>
  <si>
    <t>PID0036</t>
  </si>
  <si>
    <t>Riya Gupta</t>
  </si>
  <si>
    <t>PID0037</t>
  </si>
  <si>
    <t>Aanya Priya Sharma</t>
  </si>
  <si>
    <t>PID0038</t>
  </si>
  <si>
    <t>Sai Priya Mehta</t>
  </si>
  <si>
    <t>31-12-1988</t>
  </si>
  <si>
    <t>PID0039</t>
  </si>
  <si>
    <t>Isha Kumar Sharma</t>
  </si>
  <si>
    <t>PID0040</t>
  </si>
  <si>
    <t xml:space="preserve">Krishna Priya Sharma </t>
  </si>
  <si>
    <t>31-12-1981</t>
  </si>
  <si>
    <t>PID0041</t>
  </si>
  <si>
    <t>31-12-1973</t>
  </si>
  <si>
    <t>PID0042</t>
  </si>
  <si>
    <t>Isha Kumar Reddy</t>
  </si>
  <si>
    <t>PID0043</t>
  </si>
  <si>
    <t>PID0044</t>
  </si>
  <si>
    <t xml:space="preserve"> Diya Kumar Sharma </t>
  </si>
  <si>
    <t>31-12-1993</t>
  </si>
  <si>
    <t>PID0045</t>
  </si>
  <si>
    <t xml:space="preserve"> Aarav Dev Reddy</t>
  </si>
  <si>
    <t>PID0046</t>
  </si>
  <si>
    <t>Aanya Sharma</t>
  </si>
  <si>
    <t>31/12/1985</t>
  </si>
  <si>
    <t>PID0047</t>
  </si>
  <si>
    <t>Vivaan Sharma</t>
  </si>
  <si>
    <t>PID0048</t>
  </si>
  <si>
    <t>Isha Priya Reddy</t>
  </si>
  <si>
    <t>PID0049</t>
  </si>
  <si>
    <t>Sai Patel</t>
  </si>
  <si>
    <t>PID0050</t>
  </si>
  <si>
    <t>PID0051</t>
  </si>
  <si>
    <t>Vivaan Mehta</t>
  </si>
  <si>
    <t>01-01-1964</t>
  </si>
  <si>
    <t>PID0052</t>
  </si>
  <si>
    <t>Krishna Mehta</t>
  </si>
  <si>
    <t>PID0053</t>
  </si>
  <si>
    <t>PID0054</t>
  </si>
  <si>
    <t xml:space="preserve"> Aarav Patel</t>
  </si>
  <si>
    <t>PID0055</t>
  </si>
  <si>
    <t>Isha Patel</t>
  </si>
  <si>
    <t>PID0056</t>
  </si>
  <si>
    <t>PID0057</t>
  </si>
  <si>
    <t>Aarav Reddy</t>
  </si>
  <si>
    <t>01/01/1972</t>
  </si>
  <si>
    <t>PID0058</t>
  </si>
  <si>
    <t>Aditya Dev Sharma</t>
  </si>
  <si>
    <t>PID0059</t>
  </si>
  <si>
    <t xml:space="preserve"> Isha Patel </t>
  </si>
  <si>
    <t>PID0060</t>
  </si>
  <si>
    <t>Vivaan Reddy</t>
  </si>
  <si>
    <t>01-01-1984</t>
  </si>
  <si>
    <t>PID0061</t>
  </si>
  <si>
    <t>PID0062</t>
  </si>
  <si>
    <t xml:space="preserve">Shreya Mehta </t>
  </si>
  <si>
    <t>PID0063</t>
  </si>
  <si>
    <t>PID0064</t>
  </si>
  <si>
    <t>Isha Mehta</t>
  </si>
  <si>
    <t>PID0065</t>
  </si>
  <si>
    <t>Aarav Singh Reddy</t>
  </si>
  <si>
    <t>31/12/1958</t>
  </si>
  <si>
    <t>PID0066</t>
  </si>
  <si>
    <t>PID0067</t>
  </si>
  <si>
    <t>Krishna Singh Mehta</t>
  </si>
  <si>
    <t>PID0068</t>
  </si>
  <si>
    <t>Sai Reddy</t>
  </si>
  <si>
    <t>PID0069</t>
  </si>
  <si>
    <t>Aanya Mehta</t>
  </si>
  <si>
    <t>PID0070</t>
  </si>
  <si>
    <t>Riya Reddy</t>
  </si>
  <si>
    <t>PID0071</t>
  </si>
  <si>
    <t>Sai Sharma</t>
  </si>
  <si>
    <t>PID0072</t>
  </si>
  <si>
    <t xml:space="preserve">Aanya Sharma </t>
  </si>
  <si>
    <t>PID0073</t>
  </si>
  <si>
    <t>PID0074</t>
  </si>
  <si>
    <t>PID0075</t>
  </si>
  <si>
    <t>Aditya Patel</t>
  </si>
  <si>
    <t>PID0076</t>
  </si>
  <si>
    <t xml:space="preserve"> Vivaan Mehta </t>
  </si>
  <si>
    <t>PID0077</t>
  </si>
  <si>
    <t>PID0078</t>
  </si>
  <si>
    <t>Shreya Mehta</t>
  </si>
  <si>
    <t>PID0079</t>
  </si>
  <si>
    <t>Diya Raj Reddy</t>
  </si>
  <si>
    <t>PID0080</t>
  </si>
  <si>
    <t>Vivaan Kumar Mehta</t>
  </si>
  <si>
    <t>PID0081</t>
  </si>
  <si>
    <t>PID0082</t>
  </si>
  <si>
    <t>PID0083</t>
  </si>
  <si>
    <t xml:space="preserve">Sai Reddy </t>
  </si>
  <si>
    <t>PID0084</t>
  </si>
  <si>
    <t xml:space="preserve">Diya Mehta </t>
  </si>
  <si>
    <t>PID0085</t>
  </si>
  <si>
    <t xml:space="preserve">Krishna Mehta </t>
  </si>
  <si>
    <t>01-01-1972</t>
  </si>
  <si>
    <t>PID0086</t>
  </si>
  <si>
    <t>Sai Mehta</t>
  </si>
  <si>
    <t>PID0087</t>
  </si>
  <si>
    <t>Aditya Singh Mehta</t>
  </si>
  <si>
    <t>PID0088</t>
  </si>
  <si>
    <t>Isha Kumar Patel</t>
  </si>
  <si>
    <t>PID0089</t>
  </si>
  <si>
    <t>Sai Dev Patel</t>
  </si>
  <si>
    <t>PID0090</t>
  </si>
  <si>
    <t xml:space="preserve"> Riya Priya Mehta</t>
  </si>
  <si>
    <t>PID0091</t>
  </si>
  <si>
    <t xml:space="preserve"> Vivaan Gupta</t>
  </si>
  <si>
    <t>PID0092</t>
  </si>
  <si>
    <t>Krishna Gupta</t>
  </si>
  <si>
    <t>PID0093</t>
  </si>
  <si>
    <t xml:space="preserve">Krishna Reddy </t>
  </si>
  <si>
    <t>PID0094</t>
  </si>
  <si>
    <t>PID0095</t>
  </si>
  <si>
    <t>PID0096</t>
  </si>
  <si>
    <t>Riya Singh Mehta</t>
  </si>
  <si>
    <t>PID0097</t>
  </si>
  <si>
    <t>Aanya Patel</t>
  </si>
  <si>
    <t>PID0098</t>
  </si>
  <si>
    <t>PID0099</t>
  </si>
  <si>
    <t>Aditya Gupta</t>
  </si>
  <si>
    <t>PID0100</t>
  </si>
  <si>
    <t>Aarav Raj Gupta</t>
  </si>
  <si>
    <t>PID0101</t>
  </si>
  <si>
    <t>Aarav Patel</t>
  </si>
  <si>
    <t>PID0102</t>
  </si>
  <si>
    <t>Diya Patel</t>
  </si>
  <si>
    <t>PID0103</t>
  </si>
  <si>
    <t>PID0104</t>
  </si>
  <si>
    <t>PID0105</t>
  </si>
  <si>
    <t>Diya Gupta</t>
  </si>
  <si>
    <t>PID0106</t>
  </si>
  <si>
    <t>PID0107</t>
  </si>
  <si>
    <t xml:space="preserve">Krishna Gupta </t>
  </si>
  <si>
    <t>PID0108</t>
  </si>
  <si>
    <t>Aanya Dev Mehta</t>
  </si>
  <si>
    <t>PID0109</t>
  </si>
  <si>
    <t>PID0110</t>
  </si>
  <si>
    <t>PID0111</t>
  </si>
  <si>
    <t>Isha Singh Mehta</t>
  </si>
  <si>
    <t>PID0112</t>
  </si>
  <si>
    <t>PID0113</t>
  </si>
  <si>
    <t>Riya Sharma</t>
  </si>
  <si>
    <t>PID0114</t>
  </si>
  <si>
    <t>Shreya Dev Sharma</t>
  </si>
  <si>
    <t>PID0115</t>
  </si>
  <si>
    <t>PID0116</t>
  </si>
  <si>
    <t>Krishna Priya Reddy</t>
  </si>
  <si>
    <t>PID0117</t>
  </si>
  <si>
    <t xml:space="preserve"> Aanya Priya Mehta</t>
  </si>
  <si>
    <t>PID0118</t>
  </si>
  <si>
    <t>PID0119</t>
  </si>
  <si>
    <t>PID0120</t>
  </si>
  <si>
    <t xml:space="preserve"> Krishna Mehta</t>
  </si>
  <si>
    <t>PID0121</t>
  </si>
  <si>
    <t>PID0122</t>
  </si>
  <si>
    <t>31-12-1958</t>
  </si>
  <si>
    <t>PID0123</t>
  </si>
  <si>
    <t>Isha Reddy</t>
  </si>
  <si>
    <t>PID0124</t>
  </si>
  <si>
    <t xml:space="preserve">Aditya Reddy </t>
  </si>
  <si>
    <t>PID0125</t>
  </si>
  <si>
    <t>PID0126</t>
  </si>
  <si>
    <t>Krishna Priya Mehta</t>
  </si>
  <si>
    <t>PID0127</t>
  </si>
  <si>
    <t>Aarav Gupta</t>
  </si>
  <si>
    <t>PID0128</t>
  </si>
  <si>
    <t>Aarav Priya Reddy</t>
  </si>
  <si>
    <t>PID0129</t>
  </si>
  <si>
    <t>Riya Mehta</t>
  </si>
  <si>
    <t>PID0130</t>
  </si>
  <si>
    <t>PID0131</t>
  </si>
  <si>
    <t>PID0132</t>
  </si>
  <si>
    <t xml:space="preserve">Vivaan Gupta </t>
  </si>
  <si>
    <t>PID0133</t>
  </si>
  <si>
    <t>PID0134</t>
  </si>
  <si>
    <t>Aarav Priya Patel</t>
  </si>
  <si>
    <t>PID0135</t>
  </si>
  <si>
    <t>PID0136</t>
  </si>
  <si>
    <t>Shreya Raj Patel</t>
  </si>
  <si>
    <t>PID0137</t>
  </si>
  <si>
    <t>Krishna Dev Patel</t>
  </si>
  <si>
    <t>PID0138</t>
  </si>
  <si>
    <t>PID0139</t>
  </si>
  <si>
    <t>PID0140</t>
  </si>
  <si>
    <t>PID0141</t>
  </si>
  <si>
    <t>Vivaan Raj Sharma</t>
  </si>
  <si>
    <t>PID0142</t>
  </si>
  <si>
    <t xml:space="preserve"> Aarav Sharma</t>
  </si>
  <si>
    <t>PID0143</t>
  </si>
  <si>
    <t>PID0144</t>
  </si>
  <si>
    <t xml:space="preserve">Aanya Patel </t>
  </si>
  <si>
    <t>PID0145</t>
  </si>
  <si>
    <t xml:space="preserve"> Aarav Mehta </t>
  </si>
  <si>
    <t>31-12-1953</t>
  </si>
  <si>
    <t>PID0146</t>
  </si>
  <si>
    <t xml:space="preserve">Riya Dev Patel </t>
  </si>
  <si>
    <t>PID0147</t>
  </si>
  <si>
    <t>Vivaan Gupta</t>
  </si>
  <si>
    <t>PID0148</t>
  </si>
  <si>
    <t>PID0149</t>
  </si>
  <si>
    <t>PID0150</t>
  </si>
  <si>
    <t xml:space="preserve">Riya Mehta </t>
  </si>
  <si>
    <t>PID0151</t>
  </si>
  <si>
    <t xml:space="preserve">Aanya Kumar Patel </t>
  </si>
  <si>
    <t>PID0152</t>
  </si>
  <si>
    <t xml:space="preserve"> Riya Sharma</t>
  </si>
  <si>
    <t>PID0153</t>
  </si>
  <si>
    <t>PID0154</t>
  </si>
  <si>
    <t>PID0155</t>
  </si>
  <si>
    <t>PID0156</t>
  </si>
  <si>
    <t>Vivaan Raj Reddy</t>
  </si>
  <si>
    <t>PID0157</t>
  </si>
  <si>
    <t>PID0158</t>
  </si>
  <si>
    <t>Aanya Raj Patel</t>
  </si>
  <si>
    <t>31-12-1998</t>
  </si>
  <si>
    <t>PID0159</t>
  </si>
  <si>
    <t>Aditya Dev Reddy</t>
  </si>
  <si>
    <t>PID0160</t>
  </si>
  <si>
    <t>PID0161</t>
  </si>
  <si>
    <t xml:space="preserve"> Aditya Mehta</t>
  </si>
  <si>
    <t>PID0162</t>
  </si>
  <si>
    <t xml:space="preserve"> Shreya Mehta</t>
  </si>
  <si>
    <t>PID0163</t>
  </si>
  <si>
    <t>PID0164</t>
  </si>
  <si>
    <t xml:space="preserve">Riya Raj Sharma </t>
  </si>
  <si>
    <t>PID0165</t>
  </si>
  <si>
    <t>PID0166</t>
  </si>
  <si>
    <t>PID0167</t>
  </si>
  <si>
    <t>Aarav Kumar Patel</t>
  </si>
  <si>
    <t>PID0168</t>
  </si>
  <si>
    <t>Krishna Reddy</t>
  </si>
  <si>
    <t>PID0169</t>
  </si>
  <si>
    <t>PID0170</t>
  </si>
  <si>
    <t>Aanya Raj Mehta</t>
  </si>
  <si>
    <t>PID0171</t>
  </si>
  <si>
    <t xml:space="preserve">Isha Reddy </t>
  </si>
  <si>
    <t>PID0172</t>
  </si>
  <si>
    <t xml:space="preserve"> Aditya Priya Gupta</t>
  </si>
  <si>
    <t>PID0173</t>
  </si>
  <si>
    <t>PID0174</t>
  </si>
  <si>
    <t>PID0175</t>
  </si>
  <si>
    <t>PID0176</t>
  </si>
  <si>
    <t>Vivaan Raj Patel</t>
  </si>
  <si>
    <t>PID0177</t>
  </si>
  <si>
    <t>Isha Priya Sharma</t>
  </si>
  <si>
    <t>PID0178</t>
  </si>
  <si>
    <t>31/12/2004</t>
  </si>
  <si>
    <t>PID0179</t>
  </si>
  <si>
    <t>PID0180</t>
  </si>
  <si>
    <t>Isha Dev Mehta</t>
  </si>
  <si>
    <t>PID0181</t>
  </si>
  <si>
    <t>PID0182</t>
  </si>
  <si>
    <t>PID0183</t>
  </si>
  <si>
    <t>Aarav Singh Patel</t>
  </si>
  <si>
    <t>PID0184</t>
  </si>
  <si>
    <t>PID0185</t>
  </si>
  <si>
    <t>PID0186</t>
  </si>
  <si>
    <t>Aditya Kumar Mehta</t>
  </si>
  <si>
    <t>PID0187</t>
  </si>
  <si>
    <t xml:space="preserve"> Diya Dev Gupta </t>
  </si>
  <si>
    <t>PID0188</t>
  </si>
  <si>
    <t>PID0189</t>
  </si>
  <si>
    <t xml:space="preserve">Aarav Mehta </t>
  </si>
  <si>
    <t>PID0190</t>
  </si>
  <si>
    <t xml:space="preserve"> Isha Mehta </t>
  </si>
  <si>
    <t>PID0191</t>
  </si>
  <si>
    <t xml:space="preserve"> Riya Gupta</t>
  </si>
  <si>
    <t>PID0192</t>
  </si>
  <si>
    <t>PID0193</t>
  </si>
  <si>
    <t>PID0194</t>
  </si>
  <si>
    <t>PID0195</t>
  </si>
  <si>
    <t>Krishna Raj Patel</t>
  </si>
  <si>
    <t>PID0196</t>
  </si>
  <si>
    <t>PID0197</t>
  </si>
  <si>
    <t xml:space="preserve"> Diya Sharma </t>
  </si>
  <si>
    <t>PID0198</t>
  </si>
  <si>
    <t>PID0199</t>
  </si>
  <si>
    <t>PID0200</t>
  </si>
  <si>
    <t>PID0201</t>
  </si>
  <si>
    <t>PID0202</t>
  </si>
  <si>
    <t>PID0203</t>
  </si>
  <si>
    <t>Diya Raj Patel</t>
  </si>
  <si>
    <t>PID0204</t>
  </si>
  <si>
    <t>Diya Singh Sharma</t>
  </si>
  <si>
    <t>PID0205</t>
  </si>
  <si>
    <t>Sai Gupta</t>
  </si>
  <si>
    <t>PID0206</t>
  </si>
  <si>
    <t>Vivaan Singh Patel</t>
  </si>
  <si>
    <t>PID0207</t>
  </si>
  <si>
    <t xml:space="preserve">Riya Patel </t>
  </si>
  <si>
    <t>PID0208</t>
  </si>
  <si>
    <t>Aditya Raj Patel</t>
  </si>
  <si>
    <t>PID0209</t>
  </si>
  <si>
    <t>Aarav Dev Reddy</t>
  </si>
  <si>
    <t>PID0210</t>
  </si>
  <si>
    <t>Aarav Priya Mehta</t>
  </si>
  <si>
    <t>PID0211</t>
  </si>
  <si>
    <t xml:space="preserve"> Sai Gupta </t>
  </si>
  <si>
    <t>PID0212</t>
  </si>
  <si>
    <t>PID0213</t>
  </si>
  <si>
    <t>Aanya Gupta</t>
  </si>
  <si>
    <t>PID0214</t>
  </si>
  <si>
    <t>PID0215</t>
  </si>
  <si>
    <t>PID0216</t>
  </si>
  <si>
    <t>PID0217</t>
  </si>
  <si>
    <t>PID0218</t>
  </si>
  <si>
    <t xml:space="preserve"> Vivaan Sharma</t>
  </si>
  <si>
    <t>PID0219</t>
  </si>
  <si>
    <t>PID0220</t>
  </si>
  <si>
    <t>PID0221</t>
  </si>
  <si>
    <t xml:space="preserve"> Aanya Kumar Reddy</t>
  </si>
  <si>
    <t>PID0222</t>
  </si>
  <si>
    <t>Isha Singh Patel</t>
  </si>
  <si>
    <t>PID0223</t>
  </si>
  <si>
    <t>Aanya Dev Sharma</t>
  </si>
  <si>
    <t>PID0224</t>
  </si>
  <si>
    <t>PID0225</t>
  </si>
  <si>
    <t>PID0226</t>
  </si>
  <si>
    <t>PID0227</t>
  </si>
  <si>
    <t>Sai Kumar Mehta</t>
  </si>
  <si>
    <t>PID0228</t>
  </si>
  <si>
    <t xml:space="preserve"> Riya Raj Gupta</t>
  </si>
  <si>
    <t>01-01-1992</t>
  </si>
  <si>
    <t>PID0229</t>
  </si>
  <si>
    <t>Isha Raj Sharma</t>
  </si>
  <si>
    <t>PID0230</t>
  </si>
  <si>
    <t xml:space="preserve">Isha Raj Gupta </t>
  </si>
  <si>
    <t>PID0231</t>
  </si>
  <si>
    <t>PID0232</t>
  </si>
  <si>
    <t>PID0233</t>
  </si>
  <si>
    <t>PID0234</t>
  </si>
  <si>
    <t xml:space="preserve"> Shreya Patel</t>
  </si>
  <si>
    <t>01-01-1996</t>
  </si>
  <si>
    <t>PID0235</t>
  </si>
  <si>
    <t>PID0236</t>
  </si>
  <si>
    <t xml:space="preserve"> Isha Mehta</t>
  </si>
  <si>
    <t>01/01/1944</t>
  </si>
  <si>
    <t>PID0237</t>
  </si>
  <si>
    <t>PID0238</t>
  </si>
  <si>
    <t xml:space="preserve"> Diya Sharma</t>
  </si>
  <si>
    <t>PID0239</t>
  </si>
  <si>
    <t xml:space="preserve"> Krishna Dev Sharma </t>
  </si>
  <si>
    <t>PID0240</t>
  </si>
  <si>
    <t xml:space="preserve"> Shreya Reddy</t>
  </si>
  <si>
    <t>PID0241</t>
  </si>
  <si>
    <t xml:space="preserve">Aanya Mehta </t>
  </si>
  <si>
    <t>PID0242</t>
  </si>
  <si>
    <t xml:space="preserve"> Aarav Patel </t>
  </si>
  <si>
    <t>PID0243</t>
  </si>
  <si>
    <t>PID0244</t>
  </si>
  <si>
    <t>Riya Patel</t>
  </si>
  <si>
    <t>PID0245</t>
  </si>
  <si>
    <t>PID0246</t>
  </si>
  <si>
    <t xml:space="preserve"> Krishna Raj Mehta </t>
  </si>
  <si>
    <t>PID0247</t>
  </si>
  <si>
    <t>PID0248</t>
  </si>
  <si>
    <t>PID0249</t>
  </si>
  <si>
    <t>PID0250</t>
  </si>
  <si>
    <t>PID0251</t>
  </si>
  <si>
    <t xml:space="preserve"> Aanya Sharma </t>
  </si>
  <si>
    <t>PID0252</t>
  </si>
  <si>
    <t>PID0253</t>
  </si>
  <si>
    <t>Shreya Gupta</t>
  </si>
  <si>
    <t>PID0254</t>
  </si>
  <si>
    <t>PID0255</t>
  </si>
  <si>
    <t>PID0256</t>
  </si>
  <si>
    <t xml:space="preserve"> Aanya Reddy</t>
  </si>
  <si>
    <t>PID0257</t>
  </si>
  <si>
    <t xml:space="preserve"> Aanya Singh Gupta</t>
  </si>
  <si>
    <t>PID0258</t>
  </si>
  <si>
    <t>PID0259</t>
  </si>
  <si>
    <t>PID0260</t>
  </si>
  <si>
    <t xml:space="preserve">Vivaan Reddy </t>
  </si>
  <si>
    <t>PID0261</t>
  </si>
  <si>
    <t>PID0262</t>
  </si>
  <si>
    <t>PID0263</t>
  </si>
  <si>
    <t>PID0264</t>
  </si>
  <si>
    <t>Vivaan Raj Mehta</t>
  </si>
  <si>
    <t>PID0265</t>
  </si>
  <si>
    <t>PID0266</t>
  </si>
  <si>
    <t>Diya Reddy</t>
  </si>
  <si>
    <t>PID0267</t>
  </si>
  <si>
    <t xml:space="preserve"> Shreya Sharma </t>
  </si>
  <si>
    <t>PID0268</t>
  </si>
  <si>
    <t>PID0269</t>
  </si>
  <si>
    <t>PID0270</t>
  </si>
  <si>
    <t>PID0271</t>
  </si>
  <si>
    <t>PID0272</t>
  </si>
  <si>
    <t>PID0273</t>
  </si>
  <si>
    <t>PID0274</t>
  </si>
  <si>
    <t xml:space="preserve"> Riya Patel</t>
  </si>
  <si>
    <t>PID0275</t>
  </si>
  <si>
    <t>31-12-1984</t>
  </si>
  <si>
    <t>PID0276</t>
  </si>
  <si>
    <t>PID0277</t>
  </si>
  <si>
    <t>PID0278</t>
  </si>
  <si>
    <t>PID0279</t>
  </si>
  <si>
    <t>Vivaan Kumar Gupta</t>
  </si>
  <si>
    <t>PID0280</t>
  </si>
  <si>
    <t>PID0281</t>
  </si>
  <si>
    <t>Sai Kumar Patel</t>
  </si>
  <si>
    <t>PID0282</t>
  </si>
  <si>
    <t xml:space="preserve"> Aarav Kumar Patel </t>
  </si>
  <si>
    <t>PID0283</t>
  </si>
  <si>
    <t>Riya Singh Sharma</t>
  </si>
  <si>
    <t>PID0284</t>
  </si>
  <si>
    <t>PID0285</t>
  </si>
  <si>
    <t>PID0286</t>
  </si>
  <si>
    <t>PID0287</t>
  </si>
  <si>
    <t xml:space="preserve"> Aanya Gupta</t>
  </si>
  <si>
    <t>PID0288</t>
  </si>
  <si>
    <t>01/01/1996</t>
  </si>
  <si>
    <t>PID0289</t>
  </si>
  <si>
    <t>PID0290</t>
  </si>
  <si>
    <t>PID0291</t>
  </si>
  <si>
    <t>PID0292</t>
  </si>
  <si>
    <t>Krishna Raj Sharma</t>
  </si>
  <si>
    <t>PID0293</t>
  </si>
  <si>
    <t>PID0294</t>
  </si>
  <si>
    <t>PID0295</t>
  </si>
  <si>
    <t>Vivaan Dev Gupta</t>
  </si>
  <si>
    <t>31/12/1992</t>
  </si>
  <si>
    <t>PID0296</t>
  </si>
  <si>
    <t>PID0297</t>
  </si>
  <si>
    <t>PID0298</t>
  </si>
  <si>
    <t>Shreya Patel</t>
  </si>
  <si>
    <t>PID0299</t>
  </si>
  <si>
    <t xml:space="preserve"> Isha Kumar Gupta</t>
  </si>
  <si>
    <t>PID0300</t>
  </si>
  <si>
    <t xml:space="preserve"> Krishna Reddy </t>
  </si>
  <si>
    <t>PID0301</t>
  </si>
  <si>
    <t>PID0302</t>
  </si>
  <si>
    <t xml:space="preserve">Aditya Patel </t>
  </si>
  <si>
    <t>PID0303</t>
  </si>
  <si>
    <t>PID0304</t>
  </si>
  <si>
    <t>Shreya Kumar Sharma</t>
  </si>
  <si>
    <t>PID0305</t>
  </si>
  <si>
    <t>PID0306</t>
  </si>
  <si>
    <t>PID0307</t>
  </si>
  <si>
    <t>PID0308</t>
  </si>
  <si>
    <t xml:space="preserve">Shreya Priya Sharma </t>
  </si>
  <si>
    <t>PID0309</t>
  </si>
  <si>
    <t>Riya Priya Gupta</t>
  </si>
  <si>
    <t>PID0310</t>
  </si>
  <si>
    <t>PID0311</t>
  </si>
  <si>
    <t xml:space="preserve">Riya Gupta </t>
  </si>
  <si>
    <t>PID0312</t>
  </si>
  <si>
    <t>PID0313</t>
  </si>
  <si>
    <t>PID0314</t>
  </si>
  <si>
    <t>PID0315</t>
  </si>
  <si>
    <t>Krishna Kumar Reddy</t>
  </si>
  <si>
    <t>PID0316</t>
  </si>
  <si>
    <t>PID0317</t>
  </si>
  <si>
    <t>PID0318</t>
  </si>
  <si>
    <t>PID0319</t>
  </si>
  <si>
    <t>Riya Kumar Mehta</t>
  </si>
  <si>
    <t>PID0320</t>
  </si>
  <si>
    <t>Aditya Raj Sharma</t>
  </si>
  <si>
    <t>01/01/1968</t>
  </si>
  <si>
    <t>PID0321</t>
  </si>
  <si>
    <t>Diya Dev Sharma</t>
  </si>
  <si>
    <t>PID0322</t>
  </si>
  <si>
    <t>PID0323</t>
  </si>
  <si>
    <t xml:space="preserve"> Aditya Gupta</t>
  </si>
  <si>
    <t>PID0324</t>
  </si>
  <si>
    <t xml:space="preserve">Krishna Dev Sharma </t>
  </si>
  <si>
    <t>PID0325</t>
  </si>
  <si>
    <t>PID0326</t>
  </si>
  <si>
    <t>PID0327</t>
  </si>
  <si>
    <t>Shreya Dev Patel</t>
  </si>
  <si>
    <t>PID0328</t>
  </si>
  <si>
    <t>PID0329</t>
  </si>
  <si>
    <t>PID0330</t>
  </si>
  <si>
    <t>PID0331</t>
  </si>
  <si>
    <t>Riya Priya Sharma</t>
  </si>
  <si>
    <t>PID0332</t>
  </si>
  <si>
    <t>Krishna Raj Reddy</t>
  </si>
  <si>
    <t>PID0333</t>
  </si>
  <si>
    <t>PID0334</t>
  </si>
  <si>
    <t>PID0335</t>
  </si>
  <si>
    <t xml:space="preserve">Shreya Singh Sharma </t>
  </si>
  <si>
    <t>PID0336</t>
  </si>
  <si>
    <t xml:space="preserve">Aditya Singh Patel </t>
  </si>
  <si>
    <t>PID0337</t>
  </si>
  <si>
    <t>PID0338</t>
  </si>
  <si>
    <t>Krishna Priya Gupta</t>
  </si>
  <si>
    <t>PID0339</t>
  </si>
  <si>
    <t>PID0340</t>
  </si>
  <si>
    <t>PID0341</t>
  </si>
  <si>
    <t xml:space="preserve"> Aditya Priya Mehta </t>
  </si>
  <si>
    <t>PID0342</t>
  </si>
  <si>
    <t xml:space="preserve"> Krishna Dev Reddy </t>
  </si>
  <si>
    <t>PID0343</t>
  </si>
  <si>
    <t>PID0344</t>
  </si>
  <si>
    <t>PID0345</t>
  </si>
  <si>
    <t xml:space="preserve"> Riya Kumar Sharma </t>
  </si>
  <si>
    <t>PID0346</t>
  </si>
  <si>
    <t>PID0347</t>
  </si>
  <si>
    <t xml:space="preserve"> Aditya Mehta </t>
  </si>
  <si>
    <t>PID0348</t>
  </si>
  <si>
    <t>PID0349</t>
  </si>
  <si>
    <t>PID0350</t>
  </si>
  <si>
    <t>PID0351</t>
  </si>
  <si>
    <t xml:space="preserve">Aditya Dev Mehta </t>
  </si>
  <si>
    <t>PID0352</t>
  </si>
  <si>
    <t>PID0353</t>
  </si>
  <si>
    <t>Vivaan Kumar Reddy</t>
  </si>
  <si>
    <t>PID0354</t>
  </si>
  <si>
    <t>PID0355</t>
  </si>
  <si>
    <t>PID0356</t>
  </si>
  <si>
    <t>PID0357</t>
  </si>
  <si>
    <t>Krishna Raj Gupta</t>
  </si>
  <si>
    <t>PID0358</t>
  </si>
  <si>
    <t>PID0359</t>
  </si>
  <si>
    <t>PID0360</t>
  </si>
  <si>
    <t>PID0361</t>
  </si>
  <si>
    <t>PID0362</t>
  </si>
  <si>
    <t>Aarav Raj Reddy</t>
  </si>
  <si>
    <t>PID0363</t>
  </si>
  <si>
    <t>PID0364</t>
  </si>
  <si>
    <t xml:space="preserve"> Shreya Kumar Sharma</t>
  </si>
  <si>
    <t>PID0365</t>
  </si>
  <si>
    <t>PID0366</t>
  </si>
  <si>
    <t>PID0367</t>
  </si>
  <si>
    <t xml:space="preserve">Aanya Reddy </t>
  </si>
  <si>
    <t>PID0368</t>
  </si>
  <si>
    <t>PID0369</t>
  </si>
  <si>
    <t xml:space="preserve">Vivaan Sharma </t>
  </si>
  <si>
    <t>PID0370</t>
  </si>
  <si>
    <t>PID0371</t>
  </si>
  <si>
    <t>Aanya Kumar Patel</t>
  </si>
  <si>
    <t>PID0372</t>
  </si>
  <si>
    <t>PID0373</t>
  </si>
  <si>
    <t>PID0374</t>
  </si>
  <si>
    <t>PID0375</t>
  </si>
  <si>
    <t>PID0376</t>
  </si>
  <si>
    <t>Isha Priya Gupta</t>
  </si>
  <si>
    <t>PID0377</t>
  </si>
  <si>
    <t>Aarav Singh Mehta</t>
  </si>
  <si>
    <t>PID0378</t>
  </si>
  <si>
    <t>PID0379</t>
  </si>
  <si>
    <t>PID0380</t>
  </si>
  <si>
    <t>Vivaan Priya Mehta</t>
  </si>
  <si>
    <t>PID0381</t>
  </si>
  <si>
    <t>PID0382</t>
  </si>
  <si>
    <t>PID0383</t>
  </si>
  <si>
    <t>Aanya Singh Mehta</t>
  </si>
  <si>
    <t>PID0384</t>
  </si>
  <si>
    <t>Sai Singh Reddy</t>
  </si>
  <si>
    <t>PID0385</t>
  </si>
  <si>
    <t>Krishna Singh Gupta</t>
  </si>
  <si>
    <t>PID0386</t>
  </si>
  <si>
    <t xml:space="preserve"> Shreya Gupta </t>
  </si>
  <si>
    <t>PID0387</t>
  </si>
  <si>
    <t>PID0388</t>
  </si>
  <si>
    <t xml:space="preserve"> Shreya Kumar Reddy</t>
  </si>
  <si>
    <t>PID0389</t>
  </si>
  <si>
    <t>PID0390</t>
  </si>
  <si>
    <t>PID0391</t>
  </si>
  <si>
    <t>PID0392</t>
  </si>
  <si>
    <t>PID0393</t>
  </si>
  <si>
    <t>PID0394</t>
  </si>
  <si>
    <t xml:space="preserve">Krishna Sharma </t>
  </si>
  <si>
    <t>PID0395</t>
  </si>
  <si>
    <t xml:space="preserve"> Aditya Sharma</t>
  </si>
  <si>
    <t>PID0396</t>
  </si>
  <si>
    <t>Isha Gupta</t>
  </si>
  <si>
    <t>PID0397</t>
  </si>
  <si>
    <t>PID0398</t>
  </si>
  <si>
    <t>PID0399</t>
  </si>
  <si>
    <t>PID0400</t>
  </si>
  <si>
    <t xml:space="preserve"> Shreya Dev Patel </t>
  </si>
  <si>
    <t>PID0401</t>
  </si>
  <si>
    <t>PID0402</t>
  </si>
  <si>
    <t>PID0403</t>
  </si>
  <si>
    <t>Krishna Raj Mehta</t>
  </si>
  <si>
    <t>PID0404</t>
  </si>
  <si>
    <t>Sai Kumar Gupta</t>
  </si>
  <si>
    <t>PID0405</t>
  </si>
  <si>
    <t>Shreya Kumar Gupta</t>
  </si>
  <si>
    <t>PID0406</t>
  </si>
  <si>
    <t>Isha Singh Sharma</t>
  </si>
  <si>
    <t>PID0407</t>
  </si>
  <si>
    <t>PID0408</t>
  </si>
  <si>
    <t xml:space="preserve"> Krishna Sharma </t>
  </si>
  <si>
    <t>PID0409</t>
  </si>
  <si>
    <t xml:space="preserve"> Riya Gupta </t>
  </si>
  <si>
    <t>PID0410</t>
  </si>
  <si>
    <t>PID0411</t>
  </si>
  <si>
    <t xml:space="preserve">Shreya Dev Patel </t>
  </si>
  <si>
    <t>PID0412</t>
  </si>
  <si>
    <t>PID0413</t>
  </si>
  <si>
    <t>PID0414</t>
  </si>
  <si>
    <t>Aarav Kumar Sharma</t>
  </si>
  <si>
    <t>PID0415</t>
  </si>
  <si>
    <t>PID0416</t>
  </si>
  <si>
    <t>PID0417</t>
  </si>
  <si>
    <t>PID0418</t>
  </si>
  <si>
    <t>PID0419</t>
  </si>
  <si>
    <t>PID0420</t>
  </si>
  <si>
    <t>PID0421</t>
  </si>
  <si>
    <t>PID0422</t>
  </si>
  <si>
    <t>PID0423</t>
  </si>
  <si>
    <t>PID0424</t>
  </si>
  <si>
    <t>Aditya Kumar Gupta</t>
  </si>
  <si>
    <t>PID0425</t>
  </si>
  <si>
    <t>PID0426</t>
  </si>
  <si>
    <t>PID0427</t>
  </si>
  <si>
    <t>PID0428</t>
  </si>
  <si>
    <t>PID0429</t>
  </si>
  <si>
    <t>PID0430</t>
  </si>
  <si>
    <t>PID0431</t>
  </si>
  <si>
    <t>PID0432</t>
  </si>
  <si>
    <t xml:space="preserve">Isha Patel </t>
  </si>
  <si>
    <t>PID0433</t>
  </si>
  <si>
    <t>PID0434</t>
  </si>
  <si>
    <t>PID0435</t>
  </si>
  <si>
    <t>PID0436</t>
  </si>
  <si>
    <t>31-12-1992</t>
  </si>
  <si>
    <t>PID0437</t>
  </si>
  <si>
    <t>PID0438</t>
  </si>
  <si>
    <t>Sai Dev Sharma</t>
  </si>
  <si>
    <t>PID0439</t>
  </si>
  <si>
    <t>Shreya Raj Mehta</t>
  </si>
  <si>
    <t>PID0440</t>
  </si>
  <si>
    <t>PID0441</t>
  </si>
  <si>
    <t>PID0442</t>
  </si>
  <si>
    <t>PID0443</t>
  </si>
  <si>
    <t>PID0444</t>
  </si>
  <si>
    <t>PID0445</t>
  </si>
  <si>
    <t>Shreya Singh Sharma</t>
  </si>
  <si>
    <t>31/12/1984</t>
  </si>
  <si>
    <t>PID0446</t>
  </si>
  <si>
    <t>PID0447</t>
  </si>
  <si>
    <t>PID0448</t>
  </si>
  <si>
    <t>PID0449</t>
  </si>
  <si>
    <t>PID0450</t>
  </si>
  <si>
    <t>PID0451</t>
  </si>
  <si>
    <t xml:space="preserve"> Shreya Priya Patel</t>
  </si>
  <si>
    <t>PID0452</t>
  </si>
  <si>
    <t>PID0453</t>
  </si>
  <si>
    <t>PID0454</t>
  </si>
  <si>
    <t>PID0455</t>
  </si>
  <si>
    <t>Aanya Singh Gupta</t>
  </si>
  <si>
    <t>PID0456</t>
  </si>
  <si>
    <t xml:space="preserve"> Aditya Raj Sharma</t>
  </si>
  <si>
    <t>PID0457</t>
  </si>
  <si>
    <t>PID0458</t>
  </si>
  <si>
    <t xml:space="preserve">Isha Sharma </t>
  </si>
  <si>
    <t>PID0459</t>
  </si>
  <si>
    <t>PID0460</t>
  </si>
  <si>
    <t>PID0461</t>
  </si>
  <si>
    <t>PID0462</t>
  </si>
  <si>
    <t>Diya Priya Mehta</t>
  </si>
  <si>
    <t>PID0463</t>
  </si>
  <si>
    <t>PID0464</t>
  </si>
  <si>
    <t>Aanya Raj Reddy</t>
  </si>
  <si>
    <t>PID0465</t>
  </si>
  <si>
    <t>PID0466</t>
  </si>
  <si>
    <t>PID0467</t>
  </si>
  <si>
    <t>PID0468</t>
  </si>
  <si>
    <t>PID0469</t>
  </si>
  <si>
    <t>PID0470</t>
  </si>
  <si>
    <t>PID0471</t>
  </si>
  <si>
    <t>PID0472</t>
  </si>
  <si>
    <t>Shreya Priya Reddy</t>
  </si>
  <si>
    <t>PID0473</t>
  </si>
  <si>
    <t>PID0474</t>
  </si>
  <si>
    <t xml:space="preserve"> Shreya Patel </t>
  </si>
  <si>
    <t>PID0475</t>
  </si>
  <si>
    <t xml:space="preserve">Vivaan Mehta </t>
  </si>
  <si>
    <t>PID0476</t>
  </si>
  <si>
    <t>PID0477</t>
  </si>
  <si>
    <t>PID0478</t>
  </si>
  <si>
    <t>PID0479</t>
  </si>
  <si>
    <t>PID0480</t>
  </si>
  <si>
    <t>PID0481</t>
  </si>
  <si>
    <t>PID0482</t>
  </si>
  <si>
    <t xml:space="preserve">Aditya Sharma </t>
  </si>
  <si>
    <t>PID0483</t>
  </si>
  <si>
    <t>PID0484</t>
  </si>
  <si>
    <t>PID0485</t>
  </si>
  <si>
    <t>PID0486</t>
  </si>
  <si>
    <t>PID0487</t>
  </si>
  <si>
    <t>Aditya Kumar Sharma</t>
  </si>
  <si>
    <t>PID0488</t>
  </si>
  <si>
    <t>PID0489</t>
  </si>
  <si>
    <t xml:space="preserve"> Aditya Reddy </t>
  </si>
  <si>
    <t>PID0490</t>
  </si>
  <si>
    <t>PID0491</t>
  </si>
  <si>
    <t>PID0492</t>
  </si>
  <si>
    <t>PID0493</t>
  </si>
  <si>
    <t xml:space="preserve">Aarav Patel </t>
  </si>
  <si>
    <t>PID0494</t>
  </si>
  <si>
    <t>Aanya Priya Patel</t>
  </si>
  <si>
    <t>PID0495</t>
  </si>
  <si>
    <t>PID0496</t>
  </si>
  <si>
    <t>PID0497</t>
  </si>
  <si>
    <t xml:space="preserve"> Krishna Patel</t>
  </si>
  <si>
    <t>PID0498</t>
  </si>
  <si>
    <t>PID0499</t>
  </si>
  <si>
    <t>PID0500</t>
  </si>
  <si>
    <t>PID0501</t>
  </si>
  <si>
    <t>PID0502</t>
  </si>
  <si>
    <t>PID0503</t>
  </si>
  <si>
    <t xml:space="preserve"> Isha Reddy</t>
  </si>
  <si>
    <t>PID0504</t>
  </si>
  <si>
    <t xml:space="preserve"> Krishna Mehta </t>
  </si>
  <si>
    <t>PID0505</t>
  </si>
  <si>
    <t>PID0506</t>
  </si>
  <si>
    <t xml:space="preserve"> Aarav Gupta</t>
  </si>
  <si>
    <t>PID0507</t>
  </si>
  <si>
    <t xml:space="preserve">Aarav Reddy </t>
  </si>
  <si>
    <t>PID0508</t>
  </si>
  <si>
    <t>PID0509</t>
  </si>
  <si>
    <t>PID0510</t>
  </si>
  <si>
    <t>PID0511</t>
  </si>
  <si>
    <t>PID0512</t>
  </si>
  <si>
    <t xml:space="preserve">Shreya Gupta </t>
  </si>
  <si>
    <t>PID0513</t>
  </si>
  <si>
    <t>PID0514</t>
  </si>
  <si>
    <t>PID0515</t>
  </si>
  <si>
    <t>PID0516</t>
  </si>
  <si>
    <t>PID0517</t>
  </si>
  <si>
    <t>PID0518</t>
  </si>
  <si>
    <t xml:space="preserve"> Aanya Reddy </t>
  </si>
  <si>
    <t>PID0519</t>
  </si>
  <si>
    <t xml:space="preserve"> Sai Dev Gupta</t>
  </si>
  <si>
    <t>PID0520</t>
  </si>
  <si>
    <t>PID0521</t>
  </si>
  <si>
    <t xml:space="preserve"> Aanya Sharma</t>
  </si>
  <si>
    <t>PID0522</t>
  </si>
  <si>
    <t>Sai Dev Gupta</t>
  </si>
  <si>
    <t>PID0523</t>
  </si>
  <si>
    <t>PID0524</t>
  </si>
  <si>
    <t>PID0525</t>
  </si>
  <si>
    <t xml:space="preserve">Riya Priya Gupta </t>
  </si>
  <si>
    <t>PID0526</t>
  </si>
  <si>
    <t>PID0527</t>
  </si>
  <si>
    <t>PID0528</t>
  </si>
  <si>
    <t xml:space="preserve"> Aanya Gupta </t>
  </si>
  <si>
    <t>PID0529</t>
  </si>
  <si>
    <t>Aarav Priya Sharma</t>
  </si>
  <si>
    <t>PID0530</t>
  </si>
  <si>
    <t>PID0531</t>
  </si>
  <si>
    <t>PID0532</t>
  </si>
  <si>
    <t>PID0533</t>
  </si>
  <si>
    <t>PID0534</t>
  </si>
  <si>
    <t>PID0535</t>
  </si>
  <si>
    <t>PID0536</t>
  </si>
  <si>
    <t>PID0537</t>
  </si>
  <si>
    <t xml:space="preserve"> Aarav Sharma </t>
  </si>
  <si>
    <t>PID0538</t>
  </si>
  <si>
    <t>PID0539</t>
  </si>
  <si>
    <t>PID0540</t>
  </si>
  <si>
    <t>Sai Priya Gupta</t>
  </si>
  <si>
    <t>PID0541</t>
  </si>
  <si>
    <t>PID0542</t>
  </si>
  <si>
    <t xml:space="preserve">Sai Gupta </t>
  </si>
  <si>
    <t>PID0543</t>
  </si>
  <si>
    <t>PID0544</t>
  </si>
  <si>
    <t xml:space="preserve"> Aanya Singh Gupta </t>
  </si>
  <si>
    <t>PID0545</t>
  </si>
  <si>
    <t xml:space="preserve"> Isha Reddy </t>
  </si>
  <si>
    <t>PID0546</t>
  </si>
  <si>
    <t>PID0547</t>
  </si>
  <si>
    <t xml:space="preserve">Isha Dev Patel </t>
  </si>
  <si>
    <t>PID0548</t>
  </si>
  <si>
    <t>PID0549</t>
  </si>
  <si>
    <t xml:space="preserve"> Riya Singh Sharma</t>
  </si>
  <si>
    <t>PID0550</t>
  </si>
  <si>
    <t xml:space="preserve">Krishna Raj Sharma </t>
  </si>
  <si>
    <t>PID0551</t>
  </si>
  <si>
    <t>PID0552</t>
  </si>
  <si>
    <t>PID0553</t>
  </si>
  <si>
    <t>PID0554</t>
  </si>
  <si>
    <t xml:space="preserve"> Diya Dev Mehta</t>
  </si>
  <si>
    <t>PID0555</t>
  </si>
  <si>
    <t>PID0556</t>
  </si>
  <si>
    <t xml:space="preserve"> Aanya Kumar Patel</t>
  </si>
  <si>
    <t>PID0557</t>
  </si>
  <si>
    <t xml:space="preserve">Aanya Gupta </t>
  </si>
  <si>
    <t>PID0558</t>
  </si>
  <si>
    <t>PID0559</t>
  </si>
  <si>
    <t>PID0560</t>
  </si>
  <si>
    <t>PID0561</t>
  </si>
  <si>
    <t>PID0562</t>
  </si>
  <si>
    <t>PID0563</t>
  </si>
  <si>
    <t>PID0564</t>
  </si>
  <si>
    <t>PID0565</t>
  </si>
  <si>
    <t>PID0566</t>
  </si>
  <si>
    <t xml:space="preserve"> Shreya Kumar Gupta </t>
  </si>
  <si>
    <t>PID0567</t>
  </si>
  <si>
    <t>PID0568</t>
  </si>
  <si>
    <t>PID0569</t>
  </si>
  <si>
    <t xml:space="preserve"> Aarav Reddy</t>
  </si>
  <si>
    <t>PID0570</t>
  </si>
  <si>
    <t xml:space="preserve"> Vivaan Mehta</t>
  </si>
  <si>
    <t>PID0571</t>
  </si>
  <si>
    <t>Aditya Reddy</t>
  </si>
  <si>
    <t>PID0572</t>
  </si>
  <si>
    <t>Vivaan Patel</t>
  </si>
  <si>
    <t>PID0573</t>
  </si>
  <si>
    <t>Sai Raj Sharma</t>
  </si>
  <si>
    <t>PID0574</t>
  </si>
  <si>
    <t>Vivaan Priya Sharma</t>
  </si>
  <si>
    <t>PID0575</t>
  </si>
  <si>
    <t xml:space="preserve"> Sai Dev Gupta </t>
  </si>
  <si>
    <t>PID0576</t>
  </si>
  <si>
    <t>PID0577</t>
  </si>
  <si>
    <t>Diya Singh Reddy</t>
  </si>
  <si>
    <t>PID0578</t>
  </si>
  <si>
    <t>PID0579</t>
  </si>
  <si>
    <t xml:space="preserve">Sai Raj Mehta </t>
  </si>
  <si>
    <t>PID0580</t>
  </si>
  <si>
    <t>PID0581</t>
  </si>
  <si>
    <t>Diya Raj Gupta</t>
  </si>
  <si>
    <t>PID0582</t>
  </si>
  <si>
    <t>PID0583</t>
  </si>
  <si>
    <t>PID0584</t>
  </si>
  <si>
    <t>PID0585</t>
  </si>
  <si>
    <t xml:space="preserve"> Riya Mehta </t>
  </si>
  <si>
    <t>PID0586</t>
  </si>
  <si>
    <t>Riya Raj Reddy</t>
  </si>
  <si>
    <t>PID0587</t>
  </si>
  <si>
    <t>PID0588</t>
  </si>
  <si>
    <t>PID0589</t>
  </si>
  <si>
    <t>PID0590</t>
  </si>
  <si>
    <t>PID0591</t>
  </si>
  <si>
    <t>PID0592</t>
  </si>
  <si>
    <t>PID0593</t>
  </si>
  <si>
    <t>PID0594</t>
  </si>
  <si>
    <t>Aanya Dev Reddy</t>
  </si>
  <si>
    <t>PID0595</t>
  </si>
  <si>
    <t>PID0596</t>
  </si>
  <si>
    <t>31-12-1985</t>
  </si>
  <si>
    <t>PID0597</t>
  </si>
  <si>
    <t>PID0598</t>
  </si>
  <si>
    <t xml:space="preserve"> Aanya Patel </t>
  </si>
  <si>
    <t>PID0599</t>
  </si>
  <si>
    <t>PID0600</t>
  </si>
  <si>
    <t>PID0601</t>
  </si>
  <si>
    <t>PID0602</t>
  </si>
  <si>
    <t>Sai Kumar Reddy</t>
  </si>
  <si>
    <t>PID0603</t>
  </si>
  <si>
    <t xml:space="preserve"> Aarav Raj Sharma</t>
  </si>
  <si>
    <t>PID0604</t>
  </si>
  <si>
    <t>Aditya Priya Mehta</t>
  </si>
  <si>
    <t>PID0605</t>
  </si>
  <si>
    <t>PID0606</t>
  </si>
  <si>
    <t>PID0607</t>
  </si>
  <si>
    <t>PID0608</t>
  </si>
  <si>
    <t>PID0609</t>
  </si>
  <si>
    <t>PID0610</t>
  </si>
  <si>
    <t>PID0611</t>
  </si>
  <si>
    <t xml:space="preserve"> Diya Priya Patel </t>
  </si>
  <si>
    <t>PID0612</t>
  </si>
  <si>
    <t>Aarav Dev Sharma</t>
  </si>
  <si>
    <t>PID0613</t>
  </si>
  <si>
    <t>Aditya Raj Gupta</t>
  </si>
  <si>
    <t>PID0614</t>
  </si>
  <si>
    <t>PID0615</t>
  </si>
  <si>
    <t>PID0616</t>
  </si>
  <si>
    <t>PID0617</t>
  </si>
  <si>
    <t xml:space="preserve"> Aditya Dev Sharma</t>
  </si>
  <si>
    <t>PID0618</t>
  </si>
  <si>
    <t>PID0619</t>
  </si>
  <si>
    <t>PID0620</t>
  </si>
  <si>
    <t xml:space="preserve"> Isha Raj Reddy</t>
  </si>
  <si>
    <t>PID0621</t>
  </si>
  <si>
    <t xml:space="preserve"> Isha Kumar Reddy </t>
  </si>
  <si>
    <t>PID0622</t>
  </si>
  <si>
    <t>PID0623</t>
  </si>
  <si>
    <t>PID0624</t>
  </si>
  <si>
    <t>Aditya Kumar Patel</t>
  </si>
  <si>
    <t>PID0625</t>
  </si>
  <si>
    <t xml:space="preserve"> Isha Patel</t>
  </si>
  <si>
    <t>PID0626</t>
  </si>
  <si>
    <t>PID0627</t>
  </si>
  <si>
    <t>Krishna Singh Sharma</t>
  </si>
  <si>
    <t>PID0628</t>
  </si>
  <si>
    <t xml:space="preserve">Shreya Sharma </t>
  </si>
  <si>
    <t>PID0629</t>
  </si>
  <si>
    <t>Vivaan Singh Sharma</t>
  </si>
  <si>
    <t>PID0630</t>
  </si>
  <si>
    <t>PID0631</t>
  </si>
  <si>
    <t>PID0632</t>
  </si>
  <si>
    <t>PID0633</t>
  </si>
  <si>
    <t>PID0634</t>
  </si>
  <si>
    <t>PID0635</t>
  </si>
  <si>
    <t>PID0636</t>
  </si>
  <si>
    <t xml:space="preserve"> Vivaan Gupta </t>
  </si>
  <si>
    <t>PID0637</t>
  </si>
  <si>
    <t>PID0638</t>
  </si>
  <si>
    <t>PID0639</t>
  </si>
  <si>
    <t>Diya Singh Patel</t>
  </si>
  <si>
    <t>PID0640</t>
  </si>
  <si>
    <t>PID0641</t>
  </si>
  <si>
    <t xml:space="preserve"> Aanya Mehta </t>
  </si>
  <si>
    <t>PID0642</t>
  </si>
  <si>
    <t>PID0643</t>
  </si>
  <si>
    <t>PID0644</t>
  </si>
  <si>
    <t>PID0645</t>
  </si>
  <si>
    <t>PID0646</t>
  </si>
  <si>
    <t>PID0647</t>
  </si>
  <si>
    <t>PID0648</t>
  </si>
  <si>
    <t>PID0649</t>
  </si>
  <si>
    <t>PID0650</t>
  </si>
  <si>
    <t>PID0651</t>
  </si>
  <si>
    <t>PID0652</t>
  </si>
  <si>
    <t>Aditya Singh Sharma</t>
  </si>
  <si>
    <t>PID0653</t>
  </si>
  <si>
    <t>PID0654</t>
  </si>
  <si>
    <t>PID0655</t>
  </si>
  <si>
    <t>PID0656</t>
  </si>
  <si>
    <t>PID0657</t>
  </si>
  <si>
    <t xml:space="preserve">Aditya Priya Reddy </t>
  </si>
  <si>
    <t>PID0658</t>
  </si>
  <si>
    <t>Aarav Dev Gupta</t>
  </si>
  <si>
    <t>PID0659</t>
  </si>
  <si>
    <t>PID0660</t>
  </si>
  <si>
    <t>PID0661</t>
  </si>
  <si>
    <t>PID0662</t>
  </si>
  <si>
    <t>PID0663</t>
  </si>
  <si>
    <t xml:space="preserve"> Riya Dev Gupta </t>
  </si>
  <si>
    <t>PID0664</t>
  </si>
  <si>
    <t>PID0665</t>
  </si>
  <si>
    <t>PID0666</t>
  </si>
  <si>
    <t>PID0667</t>
  </si>
  <si>
    <t>Shreya Dev Reddy</t>
  </si>
  <si>
    <t>PID0668</t>
  </si>
  <si>
    <t>PID0669</t>
  </si>
  <si>
    <t xml:space="preserve"> Vivaan Priya Gupta</t>
  </si>
  <si>
    <t>PID0670</t>
  </si>
  <si>
    <t>PID0671</t>
  </si>
  <si>
    <t>PID0672</t>
  </si>
  <si>
    <t xml:space="preserve"> Sai Dev Sharma </t>
  </si>
  <si>
    <t>PID0673</t>
  </si>
  <si>
    <t xml:space="preserve"> Diya Patel </t>
  </si>
  <si>
    <t>PID0674</t>
  </si>
  <si>
    <t>PID0675</t>
  </si>
  <si>
    <t xml:space="preserve"> Sai Reddy</t>
  </si>
  <si>
    <t>PID0676</t>
  </si>
  <si>
    <t>PID0677</t>
  </si>
  <si>
    <t xml:space="preserve"> Aditya Priya Patel </t>
  </si>
  <si>
    <t>PID0678</t>
  </si>
  <si>
    <t>PID0679</t>
  </si>
  <si>
    <t>PID0680</t>
  </si>
  <si>
    <t>PID0681</t>
  </si>
  <si>
    <t>Sai Priya Patel</t>
  </si>
  <si>
    <t>PID0682</t>
  </si>
  <si>
    <t>Riya Priya Reddy</t>
  </si>
  <si>
    <t>PID0683</t>
  </si>
  <si>
    <t>PID0684</t>
  </si>
  <si>
    <t>Diya Priya Patel</t>
  </si>
  <si>
    <t>PID0685</t>
  </si>
  <si>
    <t>PID0686</t>
  </si>
  <si>
    <t>PID0687</t>
  </si>
  <si>
    <t>PID0688</t>
  </si>
  <si>
    <t>PID0689</t>
  </si>
  <si>
    <t xml:space="preserve"> Aditya Patel </t>
  </si>
  <si>
    <t>PID0690</t>
  </si>
  <si>
    <t>PID0691</t>
  </si>
  <si>
    <t>Aanya Singh Sharma</t>
  </si>
  <si>
    <t>PID0692</t>
  </si>
  <si>
    <t>PID0693</t>
  </si>
  <si>
    <t>PID0694</t>
  </si>
  <si>
    <t>PID0695</t>
  </si>
  <si>
    <t>PID0696</t>
  </si>
  <si>
    <t>PID0697</t>
  </si>
  <si>
    <t>PID0698</t>
  </si>
  <si>
    <t>PID0699</t>
  </si>
  <si>
    <t>PID0700</t>
  </si>
  <si>
    <t xml:space="preserve"> Aditya Kumar Gupta </t>
  </si>
  <si>
    <t>PID0701</t>
  </si>
  <si>
    <t>Isha Raj Gupta</t>
  </si>
  <si>
    <t>PID0702</t>
  </si>
  <si>
    <t>PID0703</t>
  </si>
  <si>
    <t xml:space="preserve"> Isha Gupta </t>
  </si>
  <si>
    <t>PID0704</t>
  </si>
  <si>
    <t>PID0705</t>
  </si>
  <si>
    <t>PID0706</t>
  </si>
  <si>
    <t>PID0707</t>
  </si>
  <si>
    <t>PID0708</t>
  </si>
  <si>
    <t xml:space="preserve">Aditya Raj Gupta </t>
  </si>
  <si>
    <t>PID0709</t>
  </si>
  <si>
    <t>PID0710</t>
  </si>
  <si>
    <t xml:space="preserve"> Krishna Kumar Sharma </t>
  </si>
  <si>
    <t>PID0711</t>
  </si>
  <si>
    <t>PID0712</t>
  </si>
  <si>
    <t>PID0713</t>
  </si>
  <si>
    <t>PID0714</t>
  </si>
  <si>
    <t>PID0715</t>
  </si>
  <si>
    <t xml:space="preserve"> Sai Sharma </t>
  </si>
  <si>
    <t>PID0716</t>
  </si>
  <si>
    <t>PID0717</t>
  </si>
  <si>
    <t xml:space="preserve"> Aditya Kumar Patel </t>
  </si>
  <si>
    <t>PID0718</t>
  </si>
  <si>
    <t>PID0719</t>
  </si>
  <si>
    <t>PID0720</t>
  </si>
  <si>
    <t xml:space="preserve">Riya Dev Reddy </t>
  </si>
  <si>
    <t>PID0721</t>
  </si>
  <si>
    <t xml:space="preserve"> Riya Dev Mehta</t>
  </si>
  <si>
    <t>PID0722</t>
  </si>
  <si>
    <t>Diya Raj Mehta</t>
  </si>
  <si>
    <t>PID0723</t>
  </si>
  <si>
    <t>PID0724</t>
  </si>
  <si>
    <t>PID0725</t>
  </si>
  <si>
    <t>PID0726</t>
  </si>
  <si>
    <t>Shreya Kumar Mehta</t>
  </si>
  <si>
    <t>PID0727</t>
  </si>
  <si>
    <t>PID0728</t>
  </si>
  <si>
    <t>PID0729</t>
  </si>
  <si>
    <t>PID0730</t>
  </si>
  <si>
    <t>PID0731</t>
  </si>
  <si>
    <t>PID0732</t>
  </si>
  <si>
    <t>PID0733</t>
  </si>
  <si>
    <t xml:space="preserve">Krishna Patel </t>
  </si>
  <si>
    <t>PID0734</t>
  </si>
  <si>
    <t>Shreya Singh Reddy</t>
  </si>
  <si>
    <t>PID0735</t>
  </si>
  <si>
    <t xml:space="preserve"> Vivaan Reddy</t>
  </si>
  <si>
    <t>PID0736</t>
  </si>
  <si>
    <t>PID0737</t>
  </si>
  <si>
    <t xml:space="preserve"> Diya Priya Reddy </t>
  </si>
  <si>
    <t>PID0738</t>
  </si>
  <si>
    <t xml:space="preserve"> Vivaan Sharma </t>
  </si>
  <si>
    <t>PID0739</t>
  </si>
  <si>
    <t xml:space="preserve"> Riya Patel </t>
  </si>
  <si>
    <t>PID0740</t>
  </si>
  <si>
    <t>PID0741</t>
  </si>
  <si>
    <t>PID0742</t>
  </si>
  <si>
    <t>PID0743</t>
  </si>
  <si>
    <t>PID0744</t>
  </si>
  <si>
    <t>Sai Raj Mehta</t>
  </si>
  <si>
    <t>PID0745</t>
  </si>
  <si>
    <t>PID0746</t>
  </si>
  <si>
    <t>PID0747</t>
  </si>
  <si>
    <t>PID0748</t>
  </si>
  <si>
    <t>PID0749</t>
  </si>
  <si>
    <t>PID0750</t>
  </si>
  <si>
    <t>PID0751</t>
  </si>
  <si>
    <t>PID0752</t>
  </si>
  <si>
    <t>PID0753</t>
  </si>
  <si>
    <t>Sai Kumar Sharma</t>
  </si>
  <si>
    <t>PID0754</t>
  </si>
  <si>
    <t>PID0755</t>
  </si>
  <si>
    <t>PID0756</t>
  </si>
  <si>
    <t>PID0757</t>
  </si>
  <si>
    <t>PID0758</t>
  </si>
  <si>
    <t xml:space="preserve"> Vivaan Patel </t>
  </si>
  <si>
    <t>PID0759</t>
  </si>
  <si>
    <t>PID0760</t>
  </si>
  <si>
    <t>Riya Priya Mehta</t>
  </si>
  <si>
    <t>PID0761</t>
  </si>
  <si>
    <t>PID0762</t>
  </si>
  <si>
    <t>PID0763</t>
  </si>
  <si>
    <t>PID0764</t>
  </si>
  <si>
    <t>PID0765</t>
  </si>
  <si>
    <t>PID0766</t>
  </si>
  <si>
    <t>PID0767</t>
  </si>
  <si>
    <t>PID0768</t>
  </si>
  <si>
    <t>PID0769</t>
  </si>
  <si>
    <t>PID0770</t>
  </si>
  <si>
    <t>PID0771</t>
  </si>
  <si>
    <t xml:space="preserve"> Vivaan Raj Mehta</t>
  </si>
  <si>
    <t>PID0772</t>
  </si>
  <si>
    <t xml:space="preserve"> Aditya Sharma </t>
  </si>
  <si>
    <t>PID0773</t>
  </si>
  <si>
    <t>PID0774</t>
  </si>
  <si>
    <t>PID0775</t>
  </si>
  <si>
    <t>Riya Raj Mehta</t>
  </si>
  <si>
    <t>PID0776</t>
  </si>
  <si>
    <t>PID0777</t>
  </si>
  <si>
    <t>PID0778</t>
  </si>
  <si>
    <t>PID0779</t>
  </si>
  <si>
    <t>PID0780</t>
  </si>
  <si>
    <t>PID0781</t>
  </si>
  <si>
    <t>PID0782</t>
  </si>
  <si>
    <t>PID0783</t>
  </si>
  <si>
    <t>PID0784</t>
  </si>
  <si>
    <t xml:space="preserve"> Krishna Kumar Reddy </t>
  </si>
  <si>
    <t>PID0785</t>
  </si>
  <si>
    <t>PID0786</t>
  </si>
  <si>
    <t>Isha Kumar Gupta</t>
  </si>
  <si>
    <t>PID0787</t>
  </si>
  <si>
    <t>PID0788</t>
  </si>
  <si>
    <t>PID0789</t>
  </si>
  <si>
    <t xml:space="preserve"> Riya Reddy </t>
  </si>
  <si>
    <t>PID0790</t>
  </si>
  <si>
    <t>Vivaan Priya Patel</t>
  </si>
  <si>
    <t>PID0791</t>
  </si>
  <si>
    <t>PID0792</t>
  </si>
  <si>
    <t>PID0793</t>
  </si>
  <si>
    <t>Isha Raj Mehta</t>
  </si>
  <si>
    <t>PID0794</t>
  </si>
  <si>
    <t>PID0795</t>
  </si>
  <si>
    <t>PID0796</t>
  </si>
  <si>
    <t>PID0797</t>
  </si>
  <si>
    <t>PID0798</t>
  </si>
  <si>
    <t>PID0799</t>
  </si>
  <si>
    <t xml:space="preserve"> Shreya Singh Reddy</t>
  </si>
  <si>
    <t>PID0800</t>
  </si>
  <si>
    <t>PID0801</t>
  </si>
  <si>
    <t>PID0802</t>
  </si>
  <si>
    <t>PID0803</t>
  </si>
  <si>
    <t xml:space="preserve"> Aarav Reddy </t>
  </si>
  <si>
    <t>PID0804</t>
  </si>
  <si>
    <t>PID0805</t>
  </si>
  <si>
    <t>PID0806</t>
  </si>
  <si>
    <t>PID0807</t>
  </si>
  <si>
    <t>PID0808</t>
  </si>
  <si>
    <t>PID0809</t>
  </si>
  <si>
    <t xml:space="preserve"> Aarav Dev Patel</t>
  </si>
  <si>
    <t>PID0810</t>
  </si>
  <si>
    <t>PID0811</t>
  </si>
  <si>
    <t xml:space="preserve"> Sai Reddy </t>
  </si>
  <si>
    <t>PID0812</t>
  </si>
  <si>
    <t xml:space="preserve">Aanya Priya Patel </t>
  </si>
  <si>
    <t>PID0813</t>
  </si>
  <si>
    <t xml:space="preserve">Vivaan Patel </t>
  </si>
  <si>
    <t>PID0814</t>
  </si>
  <si>
    <t>PID0815</t>
  </si>
  <si>
    <t>Aditya Dev Mehta</t>
  </si>
  <si>
    <t>PID0816</t>
  </si>
  <si>
    <t xml:space="preserve">Krishna Kumar Reddy </t>
  </si>
  <si>
    <t>PID0817</t>
  </si>
  <si>
    <t>PID0818</t>
  </si>
  <si>
    <t>Diya Dev Gupta</t>
  </si>
  <si>
    <t>PID0819</t>
  </si>
  <si>
    <t>PID0820</t>
  </si>
  <si>
    <t>PID0821</t>
  </si>
  <si>
    <t>PID0822</t>
  </si>
  <si>
    <t>PID0823</t>
  </si>
  <si>
    <t xml:space="preserve"> Aditya Reddy</t>
  </si>
  <si>
    <t>PID0824</t>
  </si>
  <si>
    <t>PID0825</t>
  </si>
  <si>
    <t>PID0826</t>
  </si>
  <si>
    <t>PID0827</t>
  </si>
  <si>
    <t>PID0828</t>
  </si>
  <si>
    <t xml:space="preserve"> Sai Gupta</t>
  </si>
  <si>
    <t>PID0829</t>
  </si>
  <si>
    <t>PID0830</t>
  </si>
  <si>
    <t>PID0831</t>
  </si>
  <si>
    <t>PID0832</t>
  </si>
  <si>
    <t>PID0833</t>
  </si>
  <si>
    <t>PID0834</t>
  </si>
  <si>
    <t>PID0835</t>
  </si>
  <si>
    <t>PID0836</t>
  </si>
  <si>
    <t>PID0837</t>
  </si>
  <si>
    <t>PID0838</t>
  </si>
  <si>
    <t>PID0839</t>
  </si>
  <si>
    <t>PID0840</t>
  </si>
  <si>
    <t xml:space="preserve"> Krishna Priya Sharma </t>
  </si>
  <si>
    <t>PID0841</t>
  </si>
  <si>
    <t xml:space="preserve">Sai Mehta </t>
  </si>
  <si>
    <t>PID0842</t>
  </si>
  <si>
    <t>Riya Dev Gupta</t>
  </si>
  <si>
    <t>PID0843</t>
  </si>
  <si>
    <t>PID0844</t>
  </si>
  <si>
    <t>PID0845</t>
  </si>
  <si>
    <t>Shreya Kumar Patel</t>
  </si>
  <si>
    <t>PID0846</t>
  </si>
  <si>
    <t>PID0847</t>
  </si>
  <si>
    <t>PID0848</t>
  </si>
  <si>
    <t>PID0849</t>
  </si>
  <si>
    <t>PID0850</t>
  </si>
  <si>
    <t>PID0851</t>
  </si>
  <si>
    <t>PID0852</t>
  </si>
  <si>
    <t>PID0853</t>
  </si>
  <si>
    <t>PID0854</t>
  </si>
  <si>
    <t>PID0855</t>
  </si>
  <si>
    <t>PID0856</t>
  </si>
  <si>
    <t>PID0857</t>
  </si>
  <si>
    <t>PID0858</t>
  </si>
  <si>
    <t>Aditya Priya Reddy</t>
  </si>
  <si>
    <t>PID0859</t>
  </si>
  <si>
    <t>PID0860</t>
  </si>
  <si>
    <t xml:space="preserve"> Aditya Raj Patel</t>
  </si>
  <si>
    <t>PID0861</t>
  </si>
  <si>
    <t>PID0862</t>
  </si>
  <si>
    <t>PID0863</t>
  </si>
  <si>
    <t>PID0864</t>
  </si>
  <si>
    <t xml:space="preserve">Vivaan Dev Sharma </t>
  </si>
  <si>
    <t>PID0865</t>
  </si>
  <si>
    <t>PID0866</t>
  </si>
  <si>
    <t>PID0867</t>
  </si>
  <si>
    <t>PID0868</t>
  </si>
  <si>
    <t xml:space="preserve"> Krishna Gupta </t>
  </si>
  <si>
    <t>PID0869</t>
  </si>
  <si>
    <t>PID0870</t>
  </si>
  <si>
    <t xml:space="preserve">Aarav Gupta </t>
  </si>
  <si>
    <t>PID0871</t>
  </si>
  <si>
    <t>PID0872</t>
  </si>
  <si>
    <t xml:space="preserve">Isha Mehta </t>
  </si>
  <si>
    <t>PID0873</t>
  </si>
  <si>
    <t xml:space="preserve">Sai Patel </t>
  </si>
  <si>
    <t>PID0874</t>
  </si>
  <si>
    <t>PID0875</t>
  </si>
  <si>
    <t>PID0876</t>
  </si>
  <si>
    <t>Riya Singh Patel</t>
  </si>
  <si>
    <t>PID0877</t>
  </si>
  <si>
    <t>01/01/1992</t>
  </si>
  <si>
    <t>PID0878</t>
  </si>
  <si>
    <t>PID0879</t>
  </si>
  <si>
    <t>PID0880</t>
  </si>
  <si>
    <t>PID0881</t>
  </si>
  <si>
    <t xml:space="preserve"> Vivaan Reddy </t>
  </si>
  <si>
    <t>PID0882</t>
  </si>
  <si>
    <t>PID0883</t>
  </si>
  <si>
    <t>PID0884</t>
  </si>
  <si>
    <t>PID0885</t>
  </si>
  <si>
    <t>PID0886</t>
  </si>
  <si>
    <t>PID0887</t>
  </si>
  <si>
    <t>PID0888</t>
  </si>
  <si>
    <t>PID0889</t>
  </si>
  <si>
    <t>PID0890</t>
  </si>
  <si>
    <t>Aarav Kumar Reddy</t>
  </si>
  <si>
    <t>PID0891</t>
  </si>
  <si>
    <t>PID0892</t>
  </si>
  <si>
    <t>Sai Dev Reddy</t>
  </si>
  <si>
    <t>PID0893</t>
  </si>
  <si>
    <t>PID0894</t>
  </si>
  <si>
    <t>PID0895</t>
  </si>
  <si>
    <t>PID0896</t>
  </si>
  <si>
    <t>PID0897</t>
  </si>
  <si>
    <t>PID0898</t>
  </si>
  <si>
    <t>PID0899</t>
  </si>
  <si>
    <t>PID0900</t>
  </si>
  <si>
    <t>PID0901</t>
  </si>
  <si>
    <t xml:space="preserve"> Krishna Sharma</t>
  </si>
  <si>
    <t>PID0902</t>
  </si>
  <si>
    <t xml:space="preserve"> Aanya Raj Sharma </t>
  </si>
  <si>
    <t>PID0903</t>
  </si>
  <si>
    <t>Krishna Dev Gupta</t>
  </si>
  <si>
    <t>PID0904</t>
  </si>
  <si>
    <t xml:space="preserve">Aarav Dev Sharma </t>
  </si>
  <si>
    <t>PID0905</t>
  </si>
  <si>
    <t>PID0906</t>
  </si>
  <si>
    <t>PID0907</t>
  </si>
  <si>
    <t xml:space="preserve"> Aditya Singh Reddy </t>
  </si>
  <si>
    <t>PID0908</t>
  </si>
  <si>
    <t>PID0909</t>
  </si>
  <si>
    <t>PID0910</t>
  </si>
  <si>
    <t>PID0911</t>
  </si>
  <si>
    <t xml:space="preserve"> Aarav Dev Mehta </t>
  </si>
  <si>
    <t>PID0912</t>
  </si>
  <si>
    <t>PID0913</t>
  </si>
  <si>
    <t>PID0914</t>
  </si>
  <si>
    <t xml:space="preserve"> Isha Sharma </t>
  </si>
  <si>
    <t>PID0915</t>
  </si>
  <si>
    <t xml:space="preserve"> Riya Sharma </t>
  </si>
  <si>
    <t>PID0916</t>
  </si>
  <si>
    <t xml:space="preserve"> Aditya Priya Reddy</t>
  </si>
  <si>
    <t>PID0917</t>
  </si>
  <si>
    <t>PID0918</t>
  </si>
  <si>
    <t>PID0919</t>
  </si>
  <si>
    <t xml:space="preserve"> Sai Kumar Sharma </t>
  </si>
  <si>
    <t>PID0920</t>
  </si>
  <si>
    <t>PID0921</t>
  </si>
  <si>
    <t>PID0922</t>
  </si>
  <si>
    <t>PID0923</t>
  </si>
  <si>
    <t>PID0924</t>
  </si>
  <si>
    <t>PID0925</t>
  </si>
  <si>
    <t>Aarav Raj Patel</t>
  </si>
  <si>
    <t>31-12-1966</t>
  </si>
  <si>
    <t>PID0926</t>
  </si>
  <si>
    <t>PID0927</t>
  </si>
  <si>
    <t>PID0928</t>
  </si>
  <si>
    <t>PID0929</t>
  </si>
  <si>
    <t xml:space="preserve"> Aditya Dev Mehta</t>
  </si>
  <si>
    <t>PID0930</t>
  </si>
  <si>
    <t>PID0931</t>
  </si>
  <si>
    <t>PID0932</t>
  </si>
  <si>
    <t>PID0933</t>
  </si>
  <si>
    <t>PID0934</t>
  </si>
  <si>
    <t>PID0935</t>
  </si>
  <si>
    <t>PID0936</t>
  </si>
  <si>
    <t>PID0937</t>
  </si>
  <si>
    <t xml:space="preserve">Aditya Gupta </t>
  </si>
  <si>
    <t>PID0938</t>
  </si>
  <si>
    <t>PID0939</t>
  </si>
  <si>
    <t xml:space="preserve"> Krishna Gupta</t>
  </si>
  <si>
    <t>PID0940</t>
  </si>
  <si>
    <t>PID0941</t>
  </si>
  <si>
    <t>PID0942</t>
  </si>
  <si>
    <t xml:space="preserve"> Krishna Priya Reddy </t>
  </si>
  <si>
    <t>PID0943</t>
  </si>
  <si>
    <t>PID0944</t>
  </si>
  <si>
    <t>Krishna Priya Sharma</t>
  </si>
  <si>
    <t>PID0945</t>
  </si>
  <si>
    <t xml:space="preserve"> Diya Raj Mehta</t>
  </si>
  <si>
    <t>PID0946</t>
  </si>
  <si>
    <t>PID0947</t>
  </si>
  <si>
    <t>PID0948</t>
  </si>
  <si>
    <t>PID0949</t>
  </si>
  <si>
    <t>PID0950</t>
  </si>
  <si>
    <t>PID0951</t>
  </si>
  <si>
    <t>PID0952</t>
  </si>
  <si>
    <t>PID0953</t>
  </si>
  <si>
    <t>PID0954</t>
  </si>
  <si>
    <t>PID0955</t>
  </si>
  <si>
    <t>PID0956</t>
  </si>
  <si>
    <t>PID0957</t>
  </si>
  <si>
    <t>PID0958</t>
  </si>
  <si>
    <t>PID0959</t>
  </si>
  <si>
    <t>PID0960</t>
  </si>
  <si>
    <t xml:space="preserve"> Krishna Priya Reddy</t>
  </si>
  <si>
    <t>PID0961</t>
  </si>
  <si>
    <t>PID0962</t>
  </si>
  <si>
    <t>PID0963</t>
  </si>
  <si>
    <t>PID0964</t>
  </si>
  <si>
    <t>PID0965</t>
  </si>
  <si>
    <t>PID0966</t>
  </si>
  <si>
    <t>PID0967</t>
  </si>
  <si>
    <t>PID0968</t>
  </si>
  <si>
    <t>PID0969</t>
  </si>
  <si>
    <t>PID0970</t>
  </si>
  <si>
    <t>PID0971</t>
  </si>
  <si>
    <t>PID0972</t>
  </si>
  <si>
    <t>PID0973</t>
  </si>
  <si>
    <t>PID0974</t>
  </si>
  <si>
    <t>PID0975</t>
  </si>
  <si>
    <t xml:space="preserve"> Shreya Dev Patel</t>
  </si>
  <si>
    <t>PID0976</t>
  </si>
  <si>
    <t xml:space="preserve"> Diya Raj Reddy </t>
  </si>
  <si>
    <t>PID0977</t>
  </si>
  <si>
    <t>PID0978</t>
  </si>
  <si>
    <t>PID0979</t>
  </si>
  <si>
    <t>PID0980</t>
  </si>
  <si>
    <t>PID0981</t>
  </si>
  <si>
    <t>Shreya Singh Patel</t>
  </si>
  <si>
    <t>PID0982</t>
  </si>
  <si>
    <t xml:space="preserve"> Isha Sharma</t>
  </si>
  <si>
    <t>PID0983</t>
  </si>
  <si>
    <t>PID0984</t>
  </si>
  <si>
    <t>PID0985</t>
  </si>
  <si>
    <t>PID0986</t>
  </si>
  <si>
    <t>PID0987</t>
  </si>
  <si>
    <t>PID0988</t>
  </si>
  <si>
    <t>PID0989</t>
  </si>
  <si>
    <t>PID0990</t>
  </si>
  <si>
    <t>PID0991</t>
  </si>
  <si>
    <t>PID0992</t>
  </si>
  <si>
    <t>PID0993</t>
  </si>
  <si>
    <t xml:space="preserve"> Aarav Gupta </t>
  </si>
  <si>
    <t>PID0994</t>
  </si>
  <si>
    <t>PID0995</t>
  </si>
  <si>
    <t>PID0996</t>
  </si>
  <si>
    <t>PID0997</t>
  </si>
  <si>
    <t>PID0998</t>
  </si>
  <si>
    <t>Aanya Kumar Mehta</t>
  </si>
  <si>
    <t>PID0999</t>
  </si>
  <si>
    <t>PID1000</t>
  </si>
  <si>
    <t>Education Level</t>
  </si>
  <si>
    <t>Occupation</t>
  </si>
  <si>
    <t>Company Type</t>
  </si>
  <si>
    <t>Master's Degree</t>
  </si>
  <si>
    <t>Manager</t>
  </si>
  <si>
    <t>Startup</t>
  </si>
  <si>
    <t>Bachelor's Degree</t>
  </si>
  <si>
    <t>Teacher</t>
  </si>
  <si>
    <t>School</t>
  </si>
  <si>
    <t>Clerical Staff</t>
  </si>
  <si>
    <t>Public</t>
  </si>
  <si>
    <t>Retail Worker</t>
  </si>
  <si>
    <t>Post-graduate</t>
  </si>
  <si>
    <t>Professor</t>
  </si>
  <si>
    <t>PhD</t>
  </si>
  <si>
    <t>Scientist</t>
  </si>
  <si>
    <t>Private</t>
  </si>
  <si>
    <t>Uneducated</t>
  </si>
  <si>
    <t>Unemployed</t>
  </si>
  <si>
    <t>None</t>
  </si>
  <si>
    <t>Labourer</t>
  </si>
  <si>
    <t>Driver</t>
  </si>
  <si>
    <t>Doctor</t>
  </si>
  <si>
    <t>Engineer</t>
  </si>
  <si>
    <t>Junior Executive</t>
  </si>
  <si>
    <t>Nurse</t>
  </si>
  <si>
    <t>High School</t>
  </si>
  <si>
    <t>Senior Executive</t>
  </si>
  <si>
    <t>Software Engineer</t>
  </si>
  <si>
    <t>Consultant</t>
  </si>
  <si>
    <t>CEO</t>
  </si>
  <si>
    <t>Farmer</t>
  </si>
  <si>
    <t>Blood Type</t>
  </si>
  <si>
    <t>Height (cm)</t>
  </si>
  <si>
    <t>Weight (kg)</t>
  </si>
  <si>
    <t>Fever</t>
  </si>
  <si>
    <t>Cough</t>
  </si>
  <si>
    <t>Fatigue</t>
  </si>
  <si>
    <t>Difficulty Breathing</t>
  </si>
  <si>
    <t>Blood Pressure</t>
  </si>
  <si>
    <t>Cholesterol Level</t>
  </si>
  <si>
    <t>Smoking Status</t>
  </si>
  <si>
    <t>Drinking Status</t>
  </si>
  <si>
    <t>Diabetes</t>
  </si>
  <si>
    <t>Condition</t>
  </si>
  <si>
    <t>Readmission</t>
  </si>
  <si>
    <t>Outcome</t>
  </si>
  <si>
    <t>Satisfaction</t>
  </si>
  <si>
    <t>O+</t>
  </si>
  <si>
    <t>129/83</t>
  </si>
  <si>
    <t>Fractured Leg</t>
  </si>
  <si>
    <t>No</t>
  </si>
  <si>
    <t>Critical</t>
  </si>
  <si>
    <t>Dissatisfied</t>
  </si>
  <si>
    <t>AB-</t>
  </si>
  <si>
    <t>112/81</t>
  </si>
  <si>
    <t>prostate cancer</t>
  </si>
  <si>
    <t>Recovered</t>
  </si>
  <si>
    <t>Very Dissatisfied</t>
  </si>
  <si>
    <t>B+</t>
  </si>
  <si>
    <t>125/74</t>
  </si>
  <si>
    <t>Stroke</t>
  </si>
  <si>
    <t>Very Satisfied</t>
  </si>
  <si>
    <t>A-</t>
  </si>
  <si>
    <t>122/72</t>
  </si>
  <si>
    <t>Heart Attack</t>
  </si>
  <si>
    <t>Neutral</t>
  </si>
  <si>
    <t>110/80</t>
  </si>
  <si>
    <t>Appendicitis</t>
  </si>
  <si>
    <t>Yes</t>
  </si>
  <si>
    <t>110/73</t>
  </si>
  <si>
    <t>Fractured Arm</t>
  </si>
  <si>
    <t>O-</t>
  </si>
  <si>
    <t>123/75</t>
  </si>
  <si>
    <t>Childbirth</t>
  </si>
  <si>
    <t>Satisfied</t>
  </si>
  <si>
    <t>114/70</t>
  </si>
  <si>
    <t>hypertension</t>
  </si>
  <si>
    <t>124/84</t>
  </si>
  <si>
    <t>Respiratory Infection</t>
  </si>
  <si>
    <t>Ongoing Treatment</t>
  </si>
  <si>
    <t>A+</t>
  </si>
  <si>
    <t>116/80</t>
  </si>
  <si>
    <t>129/71</t>
  </si>
  <si>
    <t>110/70</t>
  </si>
  <si>
    <t>Osteoarthritis</t>
  </si>
  <si>
    <t>126/76</t>
  </si>
  <si>
    <t>kidney stones</t>
  </si>
  <si>
    <t>AB+</t>
  </si>
  <si>
    <t>116/89</t>
  </si>
  <si>
    <t>Hypertension</t>
  </si>
  <si>
    <t>129/73</t>
  </si>
  <si>
    <t>112/86</t>
  </si>
  <si>
    <t>Heart Disease</t>
  </si>
  <si>
    <t>129/85</t>
  </si>
  <si>
    <t>128/70</t>
  </si>
  <si>
    <t>117/76</t>
  </si>
  <si>
    <t>allergic reaction</t>
  </si>
  <si>
    <t>121/77</t>
  </si>
  <si>
    <t>114/72</t>
  </si>
  <si>
    <t>Kidney Stones</t>
  </si>
  <si>
    <t>B-</t>
  </si>
  <si>
    <t>112/84</t>
  </si>
  <si>
    <t>fractured leg</t>
  </si>
  <si>
    <t>123/83</t>
  </si>
  <si>
    <t>127/81</t>
  </si>
  <si>
    <t>diabetes</t>
  </si>
  <si>
    <t>128/71</t>
  </si>
  <si>
    <t>128/85</t>
  </si>
  <si>
    <t>125/81</t>
  </si>
  <si>
    <t>125/79</t>
  </si>
  <si>
    <t>Cancer</t>
  </si>
  <si>
    <t>117/75</t>
  </si>
  <si>
    <t>Allergic Reaction</t>
  </si>
  <si>
    <t>127/71</t>
  </si>
  <si>
    <t>126/73</t>
  </si>
  <si>
    <t>stroke</t>
  </si>
  <si>
    <t>122/77</t>
  </si>
  <si>
    <t>121/70</t>
  </si>
  <si>
    <t>126/79</t>
  </si>
  <si>
    <t>cancer</t>
  </si>
  <si>
    <t>115/82</t>
  </si>
  <si>
    <t>appendicitis</t>
  </si>
  <si>
    <t>121/79</t>
  </si>
  <si>
    <t>112/70</t>
  </si>
  <si>
    <t>Prostate Cancer</t>
  </si>
  <si>
    <t>111/88</t>
  </si>
  <si>
    <t>osteoarthritis</t>
  </si>
  <si>
    <t>121/85</t>
  </si>
  <si>
    <t>125/70</t>
  </si>
  <si>
    <t>121/80</t>
  </si>
  <si>
    <t>110/77</t>
  </si>
  <si>
    <t>120/86</t>
  </si>
  <si>
    <t>116/82</t>
  </si>
  <si>
    <t>115/70</t>
  </si>
  <si>
    <t>118/76</t>
  </si>
  <si>
    <t>respiratory infection</t>
  </si>
  <si>
    <t>122/75</t>
  </si>
  <si>
    <t>111/73</t>
  </si>
  <si>
    <t>heart disease</t>
  </si>
  <si>
    <t>114/87</t>
  </si>
  <si>
    <t>119/75</t>
  </si>
  <si>
    <t>112/79</t>
  </si>
  <si>
    <t>121/81</t>
  </si>
  <si>
    <t>124/72</t>
  </si>
  <si>
    <t>118/80</t>
  </si>
  <si>
    <t>124/80</t>
  </si>
  <si>
    <t>127/86</t>
  </si>
  <si>
    <t>127/77</t>
  </si>
  <si>
    <t>126/70</t>
  </si>
  <si>
    <t>113/76</t>
  </si>
  <si>
    <t>112/73</t>
  </si>
  <si>
    <t>121/78</t>
  </si>
  <si>
    <t>124/82</t>
  </si>
  <si>
    <t>129/76</t>
  </si>
  <si>
    <t>123/89</t>
  </si>
  <si>
    <t>126/71</t>
  </si>
  <si>
    <t>124/77</t>
  </si>
  <si>
    <t>121/76</t>
  </si>
  <si>
    <t>129/80</t>
  </si>
  <si>
    <t>114/82</t>
  </si>
  <si>
    <t>122/71</t>
  </si>
  <si>
    <t>heart attack</t>
  </si>
  <si>
    <t>113/73</t>
  </si>
  <si>
    <t>129/84</t>
  </si>
  <si>
    <t>115/71</t>
  </si>
  <si>
    <t>116/77</t>
  </si>
  <si>
    <t>117/85</t>
  </si>
  <si>
    <t>childbirth</t>
  </si>
  <si>
    <t>125/73</t>
  </si>
  <si>
    <t>110/82</t>
  </si>
  <si>
    <t>128/75</t>
  </si>
  <si>
    <t>113/81</t>
  </si>
  <si>
    <t>122/73</t>
  </si>
  <si>
    <t>116/72</t>
  </si>
  <si>
    <t>115/86</t>
  </si>
  <si>
    <t>110/89</t>
  </si>
  <si>
    <t>119/85</t>
  </si>
  <si>
    <t>115/73</t>
  </si>
  <si>
    <t>117/72</t>
  </si>
  <si>
    <t>115/84</t>
  </si>
  <si>
    <t>128/80</t>
  </si>
  <si>
    <t>126/74</t>
  </si>
  <si>
    <t>123/86</t>
  </si>
  <si>
    <t>110/88</t>
  </si>
  <si>
    <t>113/74</t>
  </si>
  <si>
    <t>112/87</t>
  </si>
  <si>
    <t>fractured arm</t>
  </si>
  <si>
    <t>115/75</t>
  </si>
  <si>
    <t>123/70</t>
  </si>
  <si>
    <t>119/79</t>
  </si>
  <si>
    <t>110/78</t>
  </si>
  <si>
    <t>117/82</t>
  </si>
  <si>
    <t>110/76</t>
  </si>
  <si>
    <t>118/84</t>
  </si>
  <si>
    <t>114/76</t>
  </si>
  <si>
    <t>114/80</t>
  </si>
  <si>
    <t>124/73</t>
  </si>
  <si>
    <t>118/70</t>
  </si>
  <si>
    <t>120/82</t>
  </si>
  <si>
    <t>113/89</t>
  </si>
  <si>
    <t>122/70</t>
  </si>
  <si>
    <t>127/84</t>
  </si>
  <si>
    <t>128/83</t>
  </si>
  <si>
    <t>120/70</t>
  </si>
  <si>
    <t>125/72</t>
  </si>
  <si>
    <t>124/86</t>
  </si>
  <si>
    <t>112/76</t>
  </si>
  <si>
    <t>122/80</t>
  </si>
  <si>
    <t>118/72</t>
  </si>
  <si>
    <t>123/85</t>
  </si>
  <si>
    <t>117/88</t>
  </si>
  <si>
    <t>116/75</t>
  </si>
  <si>
    <t>118/86</t>
  </si>
  <si>
    <t>123/78</t>
  </si>
  <si>
    <t>115/87</t>
  </si>
  <si>
    <t>111/85</t>
  </si>
  <si>
    <t>126/84</t>
  </si>
  <si>
    <t>111/86</t>
  </si>
  <si>
    <t>113/78</t>
  </si>
  <si>
    <t>125/87</t>
  </si>
  <si>
    <t>113/84</t>
  </si>
  <si>
    <t>129/89</t>
  </si>
  <si>
    <t>112/80</t>
  </si>
  <si>
    <t>124/74</t>
  </si>
  <si>
    <t>118/75</t>
  </si>
  <si>
    <t>120/81</t>
  </si>
  <si>
    <t>110/72</t>
  </si>
  <si>
    <t>125/77</t>
  </si>
  <si>
    <t>116/88</t>
  </si>
  <si>
    <t>120/83</t>
  </si>
  <si>
    <t>111/84</t>
  </si>
  <si>
    <t>114/89</t>
  </si>
  <si>
    <t>119/87</t>
  </si>
  <si>
    <t>125/75</t>
  </si>
  <si>
    <t>118/87</t>
  </si>
  <si>
    <t>116/71</t>
  </si>
  <si>
    <t>113/82</t>
  </si>
  <si>
    <t>112/82</t>
  </si>
  <si>
    <t>124/70</t>
  </si>
  <si>
    <t>122/74</t>
  </si>
  <si>
    <t>124/87</t>
  </si>
  <si>
    <t>124/79</t>
  </si>
  <si>
    <t>110/84</t>
  </si>
  <si>
    <t>126/77</t>
  </si>
  <si>
    <t>122/86</t>
  </si>
  <si>
    <t>112/72</t>
  </si>
  <si>
    <t>121/89</t>
  </si>
  <si>
    <t>121/72</t>
  </si>
  <si>
    <t>127/83</t>
  </si>
  <si>
    <t>114/88</t>
  </si>
  <si>
    <t>123/73</t>
  </si>
  <si>
    <t>111/89</t>
  </si>
  <si>
    <t>116/78</t>
  </si>
  <si>
    <t>111/70</t>
  </si>
  <si>
    <t>118/73</t>
  </si>
  <si>
    <t>124/71</t>
  </si>
  <si>
    <t>119/86</t>
  </si>
  <si>
    <t>118/74</t>
  </si>
  <si>
    <t>111/72</t>
  </si>
  <si>
    <t>126/81</t>
  </si>
  <si>
    <t>121/84</t>
  </si>
  <si>
    <t>129/87</t>
  </si>
  <si>
    <t>126/88</t>
  </si>
  <si>
    <t>126/72</t>
  </si>
  <si>
    <t>111/87</t>
  </si>
  <si>
    <t>121/73</t>
  </si>
  <si>
    <t>128/82</t>
  </si>
  <si>
    <t>111/75</t>
  </si>
  <si>
    <t>117/87</t>
  </si>
  <si>
    <t>111/77</t>
  </si>
  <si>
    <t>118/89</t>
  </si>
  <si>
    <t>118/82</t>
  </si>
  <si>
    <t>120/72</t>
  </si>
  <si>
    <t>114/73</t>
  </si>
  <si>
    <t>116/86</t>
  </si>
  <si>
    <t>115/81</t>
  </si>
  <si>
    <t>117/86</t>
  </si>
  <si>
    <t>118/78</t>
  </si>
  <si>
    <t>125/80</t>
  </si>
  <si>
    <t>111/76</t>
  </si>
  <si>
    <t>122/89</t>
  </si>
  <si>
    <t>119/81</t>
  </si>
  <si>
    <t>114/77</t>
  </si>
  <si>
    <t>113/87</t>
  </si>
  <si>
    <t>129/77</t>
  </si>
  <si>
    <t>125/76</t>
  </si>
  <si>
    <t>110/79</t>
  </si>
  <si>
    <t>115/88</t>
  </si>
  <si>
    <t>126/87</t>
  </si>
  <si>
    <t>117/89</t>
  </si>
  <si>
    <t>123/80</t>
  </si>
  <si>
    <t>126/89</t>
  </si>
  <si>
    <t>118/88</t>
  </si>
  <si>
    <t>114/86</t>
  </si>
  <si>
    <t>127/74</t>
  </si>
  <si>
    <t>116/81</t>
  </si>
  <si>
    <t>110/83</t>
  </si>
  <si>
    <t>113/71</t>
  </si>
  <si>
    <t>113/77</t>
  </si>
  <si>
    <t>129/79</t>
  </si>
  <si>
    <t>122/78</t>
  </si>
  <si>
    <t>112/71</t>
  </si>
  <si>
    <t>123/74</t>
  </si>
  <si>
    <t>119/88</t>
  </si>
  <si>
    <t>112/88</t>
  </si>
  <si>
    <t>123/77</t>
  </si>
  <si>
    <t>124/83</t>
  </si>
  <si>
    <t>121/71</t>
  </si>
  <si>
    <t>116/79</t>
  </si>
  <si>
    <t>117/79</t>
  </si>
  <si>
    <t>120/77</t>
  </si>
  <si>
    <t>112/83</t>
  </si>
  <si>
    <t>128/73</t>
  </si>
  <si>
    <t>126/85</t>
  </si>
  <si>
    <t>116/85</t>
  </si>
  <si>
    <t>112/78</t>
  </si>
  <si>
    <t>110/85</t>
  </si>
  <si>
    <t>117/81</t>
  </si>
  <si>
    <t>113/79</t>
  </si>
  <si>
    <t>118/71</t>
  </si>
  <si>
    <t>120/75</t>
  </si>
  <si>
    <t>120/79</t>
  </si>
  <si>
    <t>114/75</t>
  </si>
  <si>
    <t>126/82</t>
  </si>
  <si>
    <t>123/71</t>
  </si>
  <si>
    <t>114/78</t>
  </si>
  <si>
    <t>121/86</t>
  </si>
  <si>
    <t>126/83</t>
  </si>
  <si>
    <t>123/72</t>
  </si>
  <si>
    <t>117/73</t>
  </si>
  <si>
    <t>119/71</t>
  </si>
  <si>
    <t>117/74</t>
  </si>
  <si>
    <t>120/88</t>
  </si>
  <si>
    <t>116/76</t>
  </si>
  <si>
    <t>121/83</t>
  </si>
  <si>
    <t>127/73</t>
  </si>
  <si>
    <t>129/86</t>
  </si>
  <si>
    <t>129/82</t>
  </si>
  <si>
    <t>118/79</t>
  </si>
  <si>
    <t>115/89</t>
  </si>
  <si>
    <t>112/77</t>
  </si>
  <si>
    <t>119/76</t>
  </si>
  <si>
    <t>127/72</t>
  </si>
  <si>
    <t>128/76</t>
  </si>
  <si>
    <t>119/82</t>
  </si>
  <si>
    <t>114/74</t>
  </si>
  <si>
    <t>125/71</t>
  </si>
  <si>
    <t>126/78</t>
  </si>
  <si>
    <t>129/88</t>
  </si>
  <si>
    <t>122/82</t>
  </si>
  <si>
    <t>117/83</t>
  </si>
  <si>
    <t>128/81</t>
  </si>
  <si>
    <t>115/80</t>
  </si>
  <si>
    <t>120/85</t>
  </si>
  <si>
    <t>115/77</t>
  </si>
  <si>
    <t>129/78</t>
  </si>
  <si>
    <t>124/88</t>
  </si>
  <si>
    <t>118/81</t>
  </si>
  <si>
    <t>111/82</t>
  </si>
  <si>
    <t>113/80</t>
  </si>
  <si>
    <t>115/78</t>
  </si>
  <si>
    <t>119/89</t>
  </si>
  <si>
    <t>127/85</t>
  </si>
  <si>
    <t>123/81</t>
  </si>
  <si>
    <t>122/88</t>
  </si>
  <si>
    <t>117/80</t>
  </si>
  <si>
    <t>128/86</t>
  </si>
  <si>
    <t>127/88</t>
  </si>
  <si>
    <t>129/70</t>
  </si>
  <si>
    <t>129/72</t>
  </si>
  <si>
    <t>128/77</t>
  </si>
  <si>
    <t>120/74</t>
  </si>
  <si>
    <t>118/83</t>
  </si>
  <si>
    <t>127/80</t>
  </si>
  <si>
    <t>119/83</t>
  </si>
  <si>
    <t>118/77</t>
  </si>
  <si>
    <t>113/70</t>
  </si>
  <si>
    <t>119/73</t>
  </si>
  <si>
    <t>123/87</t>
  </si>
  <si>
    <t>114/83</t>
  </si>
  <si>
    <t>120/73</t>
  </si>
  <si>
    <t>114/81</t>
  </si>
  <si>
    <t>120/76</t>
  </si>
  <si>
    <t>125/88</t>
  </si>
  <si>
    <t>127/82</t>
  </si>
  <si>
    <t>113/86</t>
  </si>
  <si>
    <t>117/71</t>
  </si>
  <si>
    <t>128/89</t>
  </si>
  <si>
    <t>129/74</t>
  </si>
  <si>
    <t>125/89</t>
  </si>
  <si>
    <t>110/81</t>
  </si>
  <si>
    <t>128/74</t>
  </si>
  <si>
    <t>128/72</t>
  </si>
  <si>
    <t>125/78</t>
  </si>
  <si>
    <t>115/79</t>
  </si>
  <si>
    <t>125/86</t>
  </si>
  <si>
    <t>126/86</t>
  </si>
  <si>
    <t>111/78</t>
  </si>
  <si>
    <t>114/84</t>
  </si>
  <si>
    <t>119/70</t>
  </si>
  <si>
    <t>111/81</t>
  </si>
  <si>
    <t>119/74</t>
  </si>
  <si>
    <t>123/88</t>
  </si>
  <si>
    <t>113/85</t>
  </si>
  <si>
    <t>110/71</t>
  </si>
  <si>
    <t>127/87</t>
  </si>
  <si>
    <t>112/75</t>
  </si>
  <si>
    <t>120/89</t>
  </si>
  <si>
    <t>111/80</t>
  </si>
  <si>
    <t>123/82</t>
  </si>
  <si>
    <t>128/87</t>
  </si>
  <si>
    <t>112/74</t>
  </si>
  <si>
    <t>111/83</t>
  </si>
  <si>
    <t>126/80</t>
  </si>
  <si>
    <t>127/78</t>
  </si>
  <si>
    <t>116/74</t>
  </si>
  <si>
    <t>117/77</t>
  </si>
  <si>
    <t>120/71</t>
  </si>
  <si>
    <t>115/74</t>
  </si>
  <si>
    <t>128/84</t>
  </si>
  <si>
    <t>121/75</t>
  </si>
  <si>
    <t>117/70</t>
  </si>
  <si>
    <t>127/79</t>
  </si>
  <si>
    <t>113/83</t>
  </si>
  <si>
    <t>121/82</t>
  </si>
  <si>
    <t>110/86</t>
  </si>
  <si>
    <t>127/89</t>
  </si>
  <si>
    <t>120/80</t>
  </si>
  <si>
    <t>116/84</t>
  </si>
  <si>
    <t>129/81</t>
  </si>
  <si>
    <t>120/87</t>
  </si>
  <si>
    <t>124/89</t>
  </si>
  <si>
    <t>115/85</t>
  </si>
  <si>
    <t>122/81</t>
  </si>
  <si>
    <t>122/79</t>
  </si>
  <si>
    <t>110/74</t>
  </si>
  <si>
    <t>124/75</t>
  </si>
  <si>
    <t>121/88</t>
  </si>
  <si>
    <t>121/74</t>
  </si>
  <si>
    <t>113/72</t>
  </si>
  <si>
    <t>128/88</t>
  </si>
  <si>
    <t>118/85</t>
  </si>
  <si>
    <t>121/87</t>
  </si>
  <si>
    <t>119/72</t>
  </si>
  <si>
    <t>112/89</t>
  </si>
  <si>
    <t>125/84</t>
  </si>
  <si>
    <t>117/78</t>
  </si>
  <si>
    <t>119/84</t>
  </si>
  <si>
    <t>116/73</t>
  </si>
  <si>
    <t>115/76</t>
  </si>
  <si>
    <t>127/75</t>
  </si>
  <si>
    <t>114/71</t>
  </si>
  <si>
    <t>124/81</t>
  </si>
  <si>
    <t>124/76</t>
  </si>
  <si>
    <t>120/84</t>
  </si>
  <si>
    <t>128/79</t>
  </si>
  <si>
    <t>116/83</t>
  </si>
  <si>
    <t>123/76</t>
  </si>
  <si>
    <t>126/75</t>
  </si>
  <si>
    <t>122/84</t>
  </si>
  <si>
    <t>116/70</t>
  </si>
  <si>
    <t>Procedure</t>
  </si>
  <si>
    <t>Cost Per Visit</t>
  </si>
  <si>
    <t>Number of Visits</t>
  </si>
  <si>
    <t>Room Number</t>
  </si>
  <si>
    <t>Admission Date</t>
  </si>
  <si>
    <t>Discharge Date</t>
  </si>
  <si>
    <t>Insurance Provider</t>
  </si>
  <si>
    <t>Covered by Insurance</t>
  </si>
  <si>
    <t>Sum Covered by Insurance</t>
  </si>
  <si>
    <t>Delivery and Postnatal Care</t>
  </si>
  <si>
    <t>Blue Cross</t>
  </si>
  <si>
    <t>X-Ray and Splint</t>
  </si>
  <si>
    <t/>
  </si>
  <si>
    <t>Lithotripsy</t>
  </si>
  <si>
    <t>Aetna</t>
  </si>
  <si>
    <t>Cast and Physical Therapy</t>
  </si>
  <si>
    <t>Cigna</t>
  </si>
  <si>
    <t>₹6000</t>
  </si>
  <si>
    <t>Medication and Counseling</t>
  </si>
  <si>
    <t>CT Scan and Medication</t>
  </si>
  <si>
    <t>Cardiac Catheterization</t>
  </si>
  <si>
    <t>₹18000</t>
  </si>
  <si>
    <t>Surgery and Chemotherapy</t>
  </si>
  <si>
    <t>Appendectomy</t>
  </si>
  <si>
    <t>Angioplasty</t>
  </si>
  <si>
    <t>Insulin Therapy</t>
  </si>
  <si>
    <t>₹2000</t>
  </si>
  <si>
    <t>Medicare</t>
  </si>
  <si>
    <t>Radiation Therapy</t>
  </si>
  <si>
    <t>₹500</t>
  </si>
  <si>
    <t>Physical Therapy and Pain Management</t>
  </si>
  <si>
    <t>UnitedHealthcare</t>
  </si>
  <si>
    <t>₹12000</t>
  </si>
  <si>
    <t>₹3000</t>
  </si>
  <si>
    <t>₹10000</t>
  </si>
  <si>
    <t>₹8000</t>
  </si>
  <si>
    <t>Antibiotics and Rest</t>
  </si>
  <si>
    <t>₹800</t>
  </si>
  <si>
    <t>Epinephrine Injection</t>
  </si>
  <si>
    <t>₹20000</t>
  </si>
  <si>
    <t>₹25000</t>
  </si>
  <si>
    <t>₹100</t>
  </si>
  <si>
    <t>₹1000</t>
  </si>
  <si>
    <t>₹15000</t>
  </si>
  <si>
    <t>₹4000</t>
  </si>
  <si>
    <t>State</t>
  </si>
  <si>
    <t>Mid name</t>
  </si>
  <si>
    <t>Last name</t>
  </si>
  <si>
    <t>Patient name (trimmed)</t>
  </si>
  <si>
    <t>first clean</t>
  </si>
  <si>
    <t>Updated Weight(kgs)</t>
  </si>
  <si>
    <t>Final Fever</t>
  </si>
  <si>
    <t>Final Cough</t>
  </si>
  <si>
    <t>First clean</t>
  </si>
  <si>
    <t>Final Fatigue</t>
  </si>
  <si>
    <t>Final Difficulty Breathing</t>
  </si>
  <si>
    <t>Final Drinking status</t>
  </si>
  <si>
    <t>final Smoking Status</t>
  </si>
  <si>
    <t>Diabetes(DM)</t>
  </si>
  <si>
    <t>Final Readmission</t>
  </si>
  <si>
    <t>Health report</t>
  </si>
  <si>
    <t>first_name</t>
  </si>
  <si>
    <t>First name(find)</t>
  </si>
  <si>
    <t>Updated Region</t>
  </si>
  <si>
    <t>Location</t>
  </si>
  <si>
    <t>Total visit cost</t>
  </si>
  <si>
    <t>Unique Region</t>
  </si>
  <si>
    <t>Unique Satisfaction</t>
  </si>
  <si>
    <t>Total count/Satisfcation</t>
  </si>
  <si>
    <t>Updated_Condition</t>
  </si>
  <si>
    <t>Count Of Patient</t>
  </si>
  <si>
    <t>Priority Type</t>
  </si>
  <si>
    <t>unique regions</t>
  </si>
  <si>
    <t>High priority patients</t>
  </si>
  <si>
    <t>Tagging Patients</t>
  </si>
  <si>
    <t>region_s</t>
  </si>
  <si>
    <t>Immediate attention patients</t>
  </si>
  <si>
    <t>Central tendency(Mean)</t>
  </si>
  <si>
    <t>Central tendency(Median)</t>
  </si>
  <si>
    <t>Unique_region</t>
  </si>
  <si>
    <t>Central tendency(mode)</t>
  </si>
  <si>
    <t>Insurance coverage %</t>
  </si>
  <si>
    <t>Unique procedure</t>
  </si>
  <si>
    <t>east</t>
  </si>
  <si>
    <t>west</t>
  </si>
  <si>
    <t>north</t>
  </si>
  <si>
    <t>financial status</t>
  </si>
  <si>
    <t>income</t>
  </si>
  <si>
    <t>total bill</t>
  </si>
  <si>
    <t>insurance</t>
  </si>
  <si>
    <t>Health indicator</t>
  </si>
  <si>
    <t>cholesterol level</t>
  </si>
  <si>
    <t>smoking status</t>
  </si>
  <si>
    <t>Drinking status</t>
  </si>
  <si>
    <t>DM</t>
  </si>
  <si>
    <t>blood Group</t>
  </si>
  <si>
    <t>gender</t>
  </si>
  <si>
    <t>Updated DOB</t>
  </si>
  <si>
    <t>DOB (Year)</t>
  </si>
  <si>
    <t>Age</t>
  </si>
  <si>
    <t>Row Labels</t>
  </si>
  <si>
    <t>(blank)</t>
  </si>
  <si>
    <t>Grand Total</t>
  </si>
  <si>
    <t>Count of Patient Id</t>
  </si>
  <si>
    <t>Average of Income (LPA)</t>
  </si>
  <si>
    <t>Patient_id</t>
  </si>
  <si>
    <t>Total bill</t>
  </si>
  <si>
    <t>Age Group</t>
  </si>
  <si>
    <t>Adult</t>
  </si>
  <si>
    <t>Senior</t>
  </si>
  <si>
    <t>super senior</t>
  </si>
  <si>
    <t>Young adult</t>
  </si>
  <si>
    <t>Column Labels</t>
  </si>
  <si>
    <t>Average of Total bill</t>
  </si>
  <si>
    <t>Sum Covered Insurance Amount</t>
  </si>
  <si>
    <t>High Priority</t>
  </si>
  <si>
    <t>Avg insurance amount</t>
  </si>
  <si>
    <t>Patient_weight</t>
  </si>
  <si>
    <t>Average of Patient_weight</t>
  </si>
  <si>
    <t>Blood group</t>
  </si>
  <si>
    <t>Count of Patient_id</t>
  </si>
  <si>
    <t>fever</t>
  </si>
  <si>
    <t>FALSE</t>
  </si>
  <si>
    <t>TRUE</t>
  </si>
  <si>
    <t>Sum of Sum Covered Insurance Amount</t>
  </si>
  <si>
    <t>Height(mtr)</t>
  </si>
  <si>
    <t>BMI</t>
  </si>
  <si>
    <t>Diabetic</t>
  </si>
  <si>
    <t>Income(LPA)</t>
  </si>
  <si>
    <t>Average of Income(LPA)</t>
  </si>
  <si>
    <t>Covered by insurance</t>
  </si>
  <si>
    <t>Average of BMI</t>
  </si>
  <si>
    <t>health condition</t>
  </si>
  <si>
    <t>Health Analysis</t>
  </si>
  <si>
    <t>Insurance Analysis</t>
  </si>
  <si>
    <t>Breathing issue</t>
  </si>
  <si>
    <t>Insurance coverage by region</t>
  </si>
  <si>
    <t>1.Diabetic(DM) patients have</t>
  </si>
  <si>
    <t>significantly higher average</t>
  </si>
  <si>
    <t>BMI than the non-DM patients</t>
  </si>
  <si>
    <t>across all regions.</t>
  </si>
  <si>
    <t>2.The BMI diffirence is consis-</t>
  </si>
  <si>
    <t>tent across East,North,South,</t>
  </si>
  <si>
    <t>and west showing a uniform</t>
  </si>
  <si>
    <t>pattern.</t>
  </si>
  <si>
    <t>3. Higher BMI appears to be a</t>
  </si>
  <si>
    <t>key risk factor associated with</t>
  </si>
  <si>
    <t>DM, regardless of regions.</t>
  </si>
  <si>
    <t>patients(36.13%),indicating stronger insurance</t>
  </si>
  <si>
    <t>coverage there.</t>
  </si>
  <si>
    <t>2.East region has the lowest insurance coverage</t>
  </si>
  <si>
    <t>at 14.25%,suggesting potential access or awareness</t>
  </si>
  <si>
    <t>gaps.</t>
  </si>
  <si>
    <t>3. Insurance coverage is uneven across regions, with</t>
  </si>
  <si>
    <t>north and west showing moderate but not leading</t>
  </si>
  <si>
    <t>shares.</t>
  </si>
  <si>
    <t xml:space="preserve">1.South region has the highest share of insured </t>
  </si>
  <si>
    <t>Breathing difficulty by region</t>
  </si>
  <si>
    <t>Avg BMI/DM trends Region Wise</t>
  </si>
  <si>
    <t xml:space="preserve">COMMUNITY HEALTHCARE DATA </t>
  </si>
  <si>
    <t>Healthcare Analysis</t>
  </si>
  <si>
    <t>1.High prevalence:</t>
  </si>
  <si>
    <t>Breathing issues affect 33.7%(337 out of 1000) patients,indicating</t>
  </si>
  <si>
    <t>a notable respiratory health concern.</t>
  </si>
  <si>
    <t>2. Not divern by smoking:</t>
  </si>
  <si>
    <t>high occurance of breathing difficulties.</t>
  </si>
  <si>
    <t>With only 4 smokers in the dataset,smoking does not explain the</t>
  </si>
  <si>
    <t>3.Likely external factors:</t>
  </si>
  <si>
    <t>Regional variation suggests environmental,occupational,or health-</t>
  </si>
  <si>
    <t>access factors may contribute to breathing issues.</t>
  </si>
  <si>
    <t>1.South and west regions show higher average incomes,</t>
  </si>
  <si>
    <t>with south leading in Adult (34.13 LPA) and super senior</t>
  </si>
  <si>
    <t>(37.19 LPA),while west leads overall(30.73 LPA).</t>
  </si>
  <si>
    <t>2.Young adults earn the lowest across all regions, with</t>
  </si>
  <si>
    <t>east being the lowest at just 7.80 LPA, indicating a clear</t>
  </si>
  <si>
    <t>age-income gap.</t>
  </si>
  <si>
    <t>3.Super seniors have the highest average income overall</t>
  </si>
  <si>
    <t>(28.85 LPA),showing income peaks at later career stages</t>
  </si>
  <si>
    <t>rather than early adulthood.</t>
  </si>
  <si>
    <t>Average Income Across Regions By Age Group</t>
  </si>
  <si>
    <t>Demographic Analysis</t>
  </si>
  <si>
    <t>1.West region has the highest average income for both</t>
  </si>
  <si>
    <t>genders,with females(31.55 LPA) slightly higher than males</t>
  </si>
  <si>
    <t>(30.00 LPA).</t>
  </si>
  <si>
    <t>2.North region shows the lowest average income across</t>
  </si>
  <si>
    <t>both genders, indicating a regional income gap.</t>
  </si>
  <si>
    <t>3.Male and Female incomes are almost equal overall,with</t>
  </si>
  <si>
    <t>a very small difference in grand total(Male24.92 LPA,</t>
  </si>
  <si>
    <t>Female 24.68 LPA).</t>
  </si>
  <si>
    <t>Average Income Across regions by Gender</t>
  </si>
  <si>
    <t>Education</t>
  </si>
  <si>
    <t>Education Analysis</t>
  </si>
  <si>
    <t>Insurance coverage among uneducated/unemployed</t>
  </si>
  <si>
    <t>1.Majority of uneducated and unemployed individuals fall under non-</t>
  </si>
  <si>
    <t>insured category.</t>
  </si>
  <si>
    <t>2.Insurance coverage among unemployed groups is significantly lower.</t>
  </si>
  <si>
    <t>3.Education and Employement appear to influence access to insurance.</t>
  </si>
  <si>
    <t>Bill Amount</t>
  </si>
  <si>
    <t>Jan</t>
  </si>
  <si>
    <t>Feb</t>
  </si>
  <si>
    <t>Mar</t>
  </si>
  <si>
    <t>Apr</t>
  </si>
  <si>
    <t>May</t>
  </si>
  <si>
    <t>Month</t>
  </si>
  <si>
    <t>cholesterol</t>
  </si>
  <si>
    <t>drinking status</t>
  </si>
  <si>
    <t>Health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</si>
</sst>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&quot;₹&quot;\ #,##0.00;[Red]&quot;₹&quot;\ #,##0.00"/>
    <numFmt numFmtId="166" formatCode="[$-14009]dd/mm/yyyy;@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6" fillId="0" borderId="0" xfId="0" applyNumberFormat="1" applyFont="1"/>
    <xf numFmtId="0" fontId="3" fillId="0" borderId="5" xfId="0" applyFont="1" applyBorder="1"/>
    <xf numFmtId="0" fontId="3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8" fillId="0" borderId="1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2" fontId="4" fillId="0" borderId="0" xfId="0" applyNumberFormat="1" applyFont="1"/>
    <xf numFmtId="2" fontId="0" fillId="0" borderId="0" xfId="0" applyNumberFormat="1"/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0" fillId="3" borderId="10" xfId="0" applyFill="1" applyBorder="1"/>
    <xf numFmtId="0" fontId="8" fillId="0" borderId="11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4" fillId="0" borderId="10" xfId="0" applyFont="1" applyBorder="1"/>
    <xf numFmtId="0" fontId="4" fillId="3" borderId="10" xfId="0" applyFont="1" applyFill="1" applyBorder="1"/>
    <xf numFmtId="0" fontId="3" fillId="0" borderId="9" xfId="0" applyFont="1" applyBorder="1" applyAlignment="1">
      <alignment horizontal="center" vertical="top"/>
    </xf>
    <xf numFmtId="165" fontId="4" fillId="0" borderId="0" xfId="0" applyNumberFormat="1" applyFont="1"/>
    <xf numFmtId="165" fontId="0" fillId="0" borderId="0" xfId="0" applyNumberFormat="1"/>
    <xf numFmtId="0" fontId="2" fillId="0" borderId="0" xfId="0" applyFont="1"/>
    <xf numFmtId="0" fontId="4" fillId="4" borderId="10" xfId="0" applyFont="1" applyFill="1" applyBorder="1"/>
    <xf numFmtId="0" fontId="8" fillId="0" borderId="0" xfId="0" applyFont="1" applyAlignment="1">
      <alignment horizontal="center" vertical="top"/>
    </xf>
    <xf numFmtId="0" fontId="4" fillId="3" borderId="0" xfId="0" applyFont="1" applyFill="1"/>
    <xf numFmtId="0" fontId="4" fillId="5" borderId="10" xfId="0" applyFont="1" applyFill="1" applyBorder="1"/>
    <xf numFmtId="165" fontId="3" fillId="0" borderId="2" xfId="0" applyNumberFormat="1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165" fontId="4" fillId="0" borderId="10" xfId="0" applyNumberFormat="1" applyFont="1" applyBorder="1"/>
    <xf numFmtId="0" fontId="3" fillId="0" borderId="13" xfId="0" applyFont="1" applyBorder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5" fontId="2" fillId="0" borderId="10" xfId="0" applyNumberFormat="1" applyFont="1" applyBorder="1"/>
    <xf numFmtId="165" fontId="2" fillId="6" borderId="10" xfId="0" applyNumberFormat="1" applyFont="1" applyFill="1" applyBorder="1"/>
    <xf numFmtId="165" fontId="4" fillId="6" borderId="10" xfId="0" applyNumberFormat="1" applyFont="1" applyFill="1" applyBorder="1"/>
    <xf numFmtId="165" fontId="3" fillId="0" borderId="13" xfId="0" applyNumberFormat="1" applyFont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top"/>
    </xf>
    <xf numFmtId="0" fontId="5" fillId="5" borderId="10" xfId="0" applyFont="1" applyFill="1" applyBorder="1"/>
    <xf numFmtId="2" fontId="8" fillId="0" borderId="1" xfId="0" applyNumberFormat="1" applyFont="1" applyBorder="1" applyAlignment="1">
      <alignment horizontal="center" vertical="top"/>
    </xf>
    <xf numFmtId="2" fontId="4" fillId="7" borderId="0" xfId="0" applyNumberFormat="1" applyFont="1" applyFill="1"/>
    <xf numFmtId="0" fontId="2" fillId="7" borderId="10" xfId="0" applyFont="1" applyFill="1" applyBorder="1"/>
    <xf numFmtId="0" fontId="0" fillId="7" borderId="10" xfId="0" applyFill="1" applyBorder="1"/>
    <xf numFmtId="0" fontId="2" fillId="0" borderId="10" xfId="0" applyFont="1" applyBorder="1"/>
    <xf numFmtId="1" fontId="4" fillId="0" borderId="0" xfId="0" applyNumberFormat="1" applyFont="1"/>
    <xf numFmtId="166" fontId="8" fillId="0" borderId="1" xfId="0" applyNumberFormat="1" applyFont="1" applyBorder="1" applyAlignment="1">
      <alignment horizontal="center" vertical="top"/>
    </xf>
    <xf numFmtId="166" fontId="4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0" fillId="0" borderId="0" xfId="0" applyAlignment="1">
      <alignment horizontal="left" indent="1"/>
    </xf>
    <xf numFmtId="43" fontId="0" fillId="0" borderId="0" xfId="0" pivotButton="1" applyNumberFormat="1"/>
    <xf numFmtId="43" fontId="0" fillId="0" borderId="0" xfId="0" applyNumberFormat="1"/>
    <xf numFmtId="43" fontId="0" fillId="0" borderId="0" xfId="0" applyNumberFormat="1" applyAlignment="1">
      <alignment horizontal="left"/>
    </xf>
    <xf numFmtId="43" fontId="0" fillId="2" borderId="0" xfId="0" applyNumberFormat="1" applyFill="1"/>
    <xf numFmtId="10" fontId="0" fillId="0" borderId="0" xfId="0" applyNumberFormat="1"/>
    <xf numFmtId="43" fontId="4" fillId="0" borderId="0" xfId="1" applyFont="1"/>
    <xf numFmtId="43" fontId="0" fillId="0" borderId="0" xfId="1" applyFont="1"/>
    <xf numFmtId="0" fontId="9" fillId="0" borderId="0" xfId="0" applyFont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7" xfId="0" pivotButton="1" applyBorder="1"/>
    <xf numFmtId="0" fontId="0" fillId="0" borderId="17" xfId="0" applyBorder="1" applyAlignment="1">
      <alignment horizontal="left"/>
    </xf>
    <xf numFmtId="0" fontId="1" fillId="4" borderId="0" xfId="0" applyFont="1" applyFill="1"/>
    <xf numFmtId="0" fontId="0" fillId="4" borderId="0" xfId="0" applyFill="1"/>
    <xf numFmtId="0" fontId="0" fillId="8" borderId="22" xfId="0" applyFill="1" applyBorder="1"/>
    <xf numFmtId="0" fontId="0" fillId="8" borderId="23" xfId="0" applyFill="1" applyBorder="1"/>
    <xf numFmtId="0" fontId="0" fillId="8" borderId="23" xfId="0" applyFill="1" applyBorder="1" applyAlignment="1">
      <alignment horizontal="center"/>
    </xf>
    <xf numFmtId="0" fontId="0" fillId="8" borderId="24" xfId="0" applyFill="1" applyBorder="1"/>
    <xf numFmtId="0" fontId="1" fillId="0" borderId="0" xfId="0" applyFont="1"/>
    <xf numFmtId="0" fontId="10" fillId="0" borderId="0" xfId="0" applyFont="1"/>
    <xf numFmtId="0" fontId="13" fillId="0" borderId="0" xfId="0" applyFont="1"/>
    <xf numFmtId="0" fontId="12" fillId="4" borderId="0" xfId="0" applyFont="1" applyFill="1"/>
    <xf numFmtId="0" fontId="0" fillId="9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1" fillId="8" borderId="23" xfId="0" applyFont="1" applyFill="1" applyBorder="1"/>
    <xf numFmtId="0" fontId="10" fillId="0" borderId="18" xfId="0" applyFont="1" applyBorder="1"/>
    <xf numFmtId="43" fontId="0" fillId="0" borderId="17" xfId="0" pivotButton="1" applyNumberFormat="1" applyBorder="1"/>
    <xf numFmtId="43" fontId="0" fillId="0" borderId="17" xfId="0" applyNumberFormat="1" applyBorder="1" applyAlignment="1">
      <alignment horizontal="left"/>
    </xf>
    <xf numFmtId="0" fontId="11" fillId="0" borderId="0" xfId="0" applyFont="1"/>
    <xf numFmtId="0" fontId="11" fillId="0" borderId="18" xfId="0" applyFont="1" applyBorder="1"/>
    <xf numFmtId="0" fontId="15" fillId="0" borderId="0" xfId="0" applyFont="1"/>
    <xf numFmtId="0" fontId="1" fillId="10" borderId="0" xfId="0" applyFont="1" applyFill="1"/>
    <xf numFmtId="0" fontId="1" fillId="0" borderId="10" xfId="0" applyFont="1" applyBorder="1"/>
    <xf numFmtId="0" fontId="5" fillId="0" borderId="10" xfId="0" applyFont="1" applyBorder="1"/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7" fillId="0" borderId="4" xfId="0" applyFont="1" applyBorder="1"/>
    <xf numFmtId="0" fontId="14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9" fillId="8" borderId="23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91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darkGray">
          <fgColor rgb="FFFFC000"/>
        </patternFill>
      </fill>
    </dxf>
    <dxf>
      <fill>
        <patternFill patternType="darkGray">
          <fgColor rgb="FFFFC000"/>
        </patternFill>
      </fill>
    </dxf>
    <dxf>
      <fill>
        <patternFill patternType="darkGray">
          <fgColor rgb="FFFFC000"/>
        </patternFill>
      </fill>
    </dxf>
    <dxf>
      <fill>
        <patternFill patternType="darkGray">
          <f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darkGray">
          <f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2" formatCode="0.00"/>
    </dxf>
    <dxf>
      <numFmt numFmtId="35" formatCode="_ * #,##0.00_ ;_ * \-#,##0.00_ ;_ * &quot;-&quot;??_ ;_ @_ "/>
    </dxf>
    <dxf>
      <fill>
        <patternFill patternType="solid">
          <bgColor rgb="FFFFFF00"/>
        </patternFill>
      </fill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pivotCacheDefinition" Target="pivotCache/pivotCacheDefinition14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[v6_Community_Health_raw_data.xlsx]Pivot tables!PivotTable10</c:name>
    <c:fmtId val="6"/>
  </c:pivotSource>
  <c:chart>
    <c:title>
      <c:layout>
        <c:manualLayout>
          <c:xMode val="edge"/>
          <c:yMode val="edge"/>
          <c:x val="0.32936708860759495"/>
          <c:y val="0.15436842849733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tables'!$G$23:$G$24</c:f>
              <c:strCache>
                <c:ptCount val="1"/>
                <c:pt idx="0">
                  <c:v>High Priority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tables'!$F$25:$F$29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tables'!$G$25:$G$29</c:f>
              <c:numCache>
                <c:formatCode>0.00%</c:formatCode>
                <c:ptCount val="4"/>
                <c:pt idx="0">
                  <c:v>0.13989637305699482</c:v>
                </c:pt>
                <c:pt idx="1">
                  <c:v>0.38341968911917096</c:v>
                </c:pt>
                <c:pt idx="2">
                  <c:v>0.30051813471502592</c:v>
                </c:pt>
                <c:pt idx="3">
                  <c:v>0.17616580310880828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A-41CD-9DBE-3E21BC7CB6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77386448"/>
        <c:axId val="1677386928"/>
        <c:axId val="0"/>
      </c:bar3DChart>
      <c:catAx>
        <c:axId val="16773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86928"/>
        <c:crosses val="autoZero"/>
        <c:auto val="1"/>
        <c:lblAlgn val="ctr"/>
        <c:lblOffset val="100"/>
        <c:noMultiLvlLbl val="0"/>
      </c:catAx>
      <c:valAx>
        <c:axId val="16773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38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report!Diabetic &amp; avg BMI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Diabetic</a:t>
            </a:r>
            <a:r>
              <a:rPr lang="en-US" baseline="0"/>
              <a:t> &amp; Average BMI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report'!$B$10:$B$11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 report'!$A$12:$A$16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report'!$B$12:$B$16</c:f>
              <c:numCache>
                <c:formatCode>0.00</c:formatCode>
                <c:ptCount val="4"/>
                <c:pt idx="0">
                  <c:v>23.675884444473013</c:v>
                </c:pt>
                <c:pt idx="1">
                  <c:v>23.548492783511229</c:v>
                </c:pt>
                <c:pt idx="2">
                  <c:v>23.655092927844706</c:v>
                </c:pt>
                <c:pt idx="3">
                  <c:v>23.3608923005431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0-4412-9992-F89BFFC4A19F}"/>
            </c:ext>
          </c:extLst>
        </c:ser>
        <c:ser>
          <c:idx val="1"/>
          <c:order val="1"/>
          <c:tx>
            <c:strRef>
              <c:f>'Health report'!$C$10:$C$11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 report'!$A$12:$A$16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report'!$C$12:$C$16</c:f>
              <c:numCache>
                <c:formatCode>0.00</c:formatCode>
                <c:ptCount val="4"/>
                <c:pt idx="0">
                  <c:v>31.482812344023333</c:v>
                </c:pt>
                <c:pt idx="1">
                  <c:v>31.499738041310181</c:v>
                </c:pt>
                <c:pt idx="2">
                  <c:v>31.372525142961685</c:v>
                </c:pt>
                <c:pt idx="3">
                  <c:v>31.353981637924957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0-4412-9992-F89BFFC4A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053087"/>
        <c:axId val="72055007"/>
      </c:barChart>
      <c:catAx>
        <c:axId val="7205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5007"/>
        <c:crosses val="autoZero"/>
        <c:auto val="1"/>
        <c:lblAlgn val="ctr"/>
        <c:lblOffset val="100"/>
        <c:noMultiLvlLbl val="0"/>
      </c:catAx>
      <c:valAx>
        <c:axId val="720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report!PivotTable46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'Health report'!$A$27:$A$91</c:f>
              <c:multiLvlStrCache>
                <c:ptCount val="60"/>
                <c:lvl>
                  <c:pt idx="0">
                    <c:v>Allergic Reaction</c:v>
                  </c:pt>
                  <c:pt idx="1">
                    <c:v>Appendicitis</c:v>
                  </c:pt>
                  <c:pt idx="2">
                    <c:v>Cancer</c:v>
                  </c:pt>
                  <c:pt idx="3">
                    <c:v>Childbirth</c:v>
                  </c:pt>
                  <c:pt idx="4">
                    <c:v>Diabetes</c:v>
                  </c:pt>
                  <c:pt idx="5">
                    <c:v>Fractured Arm</c:v>
                  </c:pt>
                  <c:pt idx="6">
                    <c:v>Fractured Leg</c:v>
                  </c:pt>
                  <c:pt idx="7">
                    <c:v>Heart Attack</c:v>
                  </c:pt>
                  <c:pt idx="8">
                    <c:v>Heart Disease</c:v>
                  </c:pt>
                  <c:pt idx="9">
                    <c:v>Hypertension</c:v>
                  </c:pt>
                  <c:pt idx="10">
                    <c:v>Kidney Stones</c:v>
                  </c:pt>
                  <c:pt idx="11">
                    <c:v>Osteoarthritis</c:v>
                  </c:pt>
                  <c:pt idx="12">
                    <c:v>Prostate Cancer</c:v>
                  </c:pt>
                  <c:pt idx="13">
                    <c:v>Respiratory Infection</c:v>
                  </c:pt>
                  <c:pt idx="14">
                    <c:v>Stroke</c:v>
                  </c:pt>
                  <c:pt idx="15">
                    <c:v>Allergic Reaction</c:v>
                  </c:pt>
                  <c:pt idx="16">
                    <c:v>Appendicitis</c:v>
                  </c:pt>
                  <c:pt idx="17">
                    <c:v>Cancer</c:v>
                  </c:pt>
                  <c:pt idx="18">
                    <c:v>Childbirth</c:v>
                  </c:pt>
                  <c:pt idx="19">
                    <c:v>Diabetes</c:v>
                  </c:pt>
                  <c:pt idx="20">
                    <c:v>Fractured Arm</c:v>
                  </c:pt>
                  <c:pt idx="21">
                    <c:v>Fractured Leg</c:v>
                  </c:pt>
                  <c:pt idx="22">
                    <c:v>Heart Attack</c:v>
                  </c:pt>
                  <c:pt idx="23">
                    <c:v>Heart Disease</c:v>
                  </c:pt>
                  <c:pt idx="24">
                    <c:v>Hypertension</c:v>
                  </c:pt>
                  <c:pt idx="25">
                    <c:v>Kidney Stones</c:v>
                  </c:pt>
                  <c:pt idx="26">
                    <c:v>Osteoarthritis</c:v>
                  </c:pt>
                  <c:pt idx="27">
                    <c:v>Prostate Cancer</c:v>
                  </c:pt>
                  <c:pt idx="28">
                    <c:v>Respiratory Infection</c:v>
                  </c:pt>
                  <c:pt idx="29">
                    <c:v>Stroke</c:v>
                  </c:pt>
                  <c:pt idx="30">
                    <c:v>Allergic Reaction</c:v>
                  </c:pt>
                  <c:pt idx="31">
                    <c:v>Appendicitis</c:v>
                  </c:pt>
                  <c:pt idx="32">
                    <c:v>Cancer</c:v>
                  </c:pt>
                  <c:pt idx="33">
                    <c:v>Childbirth</c:v>
                  </c:pt>
                  <c:pt idx="34">
                    <c:v>Diabetes</c:v>
                  </c:pt>
                  <c:pt idx="35">
                    <c:v>Fractured Arm</c:v>
                  </c:pt>
                  <c:pt idx="36">
                    <c:v>Fractured Leg</c:v>
                  </c:pt>
                  <c:pt idx="37">
                    <c:v>Heart Attack</c:v>
                  </c:pt>
                  <c:pt idx="38">
                    <c:v>Heart Disease</c:v>
                  </c:pt>
                  <c:pt idx="39">
                    <c:v>Hypertension</c:v>
                  </c:pt>
                  <c:pt idx="40">
                    <c:v>Kidney Stones</c:v>
                  </c:pt>
                  <c:pt idx="41">
                    <c:v>Osteoarthritis</c:v>
                  </c:pt>
                  <c:pt idx="42">
                    <c:v>Prostate Cancer</c:v>
                  </c:pt>
                  <c:pt idx="43">
                    <c:v>Respiratory Infection</c:v>
                  </c:pt>
                  <c:pt idx="44">
                    <c:v>Stroke</c:v>
                  </c:pt>
                  <c:pt idx="45">
                    <c:v>Allergic Reaction</c:v>
                  </c:pt>
                  <c:pt idx="46">
                    <c:v>Appendicitis</c:v>
                  </c:pt>
                  <c:pt idx="47">
                    <c:v>Cancer</c:v>
                  </c:pt>
                  <c:pt idx="48">
                    <c:v>Childbirth</c:v>
                  </c:pt>
                  <c:pt idx="49">
                    <c:v>Diabetes</c:v>
                  </c:pt>
                  <c:pt idx="50">
                    <c:v>Fractured Arm</c:v>
                  </c:pt>
                  <c:pt idx="51">
                    <c:v>Fractured Leg</c:v>
                  </c:pt>
                  <c:pt idx="52">
                    <c:v>Heart Attack</c:v>
                  </c:pt>
                  <c:pt idx="53">
                    <c:v>Heart Disease</c:v>
                  </c:pt>
                  <c:pt idx="54">
                    <c:v>Hypertension</c:v>
                  </c:pt>
                  <c:pt idx="55">
                    <c:v>Kidney Stones</c:v>
                  </c:pt>
                  <c:pt idx="56">
                    <c:v>Osteoarthritis</c:v>
                  </c:pt>
                  <c:pt idx="57">
                    <c:v>Prostate Cancer</c:v>
                  </c:pt>
                  <c:pt idx="58">
                    <c:v>Respiratory Infection</c:v>
                  </c:pt>
                  <c:pt idx="59">
                    <c:v>Stroke</c:v>
                  </c:pt>
                </c:lvl>
                <c:lvl>
                  <c:pt idx="0">
                    <c:v>East</c:v>
                  </c:pt>
                  <c:pt idx="15">
                    <c:v>North</c:v>
                  </c:pt>
                  <c:pt idx="30">
                    <c:v>South</c:v>
                  </c:pt>
                  <c:pt idx="45">
                    <c:v>West</c:v>
                  </c:pt>
                </c:lvl>
              </c:multiLvlStrCache>
            </c:multiLvlStrRef>
          </c:cat>
          <c:val>
            <c:numRef>
              <c:f>'Health report'!$B$27:$B$91</c:f>
              <c:numCache>
                <c:formatCode>General</c:formatCode>
                <c:ptCount val="60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  <c:pt idx="15">
                  <c:v>16</c:v>
                </c:pt>
                <c:pt idx="16">
                  <c:v>20</c:v>
                </c:pt>
                <c:pt idx="17">
                  <c:v>18</c:v>
                </c:pt>
                <c:pt idx="18">
                  <c:v>17</c:v>
                </c:pt>
                <c:pt idx="19">
                  <c:v>16</c:v>
                </c:pt>
                <c:pt idx="20">
                  <c:v>14</c:v>
                </c:pt>
                <c:pt idx="21">
                  <c:v>21</c:v>
                </c:pt>
                <c:pt idx="22">
                  <c:v>20</c:v>
                </c:pt>
                <c:pt idx="23">
                  <c:v>18</c:v>
                </c:pt>
                <c:pt idx="24">
                  <c:v>16</c:v>
                </c:pt>
                <c:pt idx="25">
                  <c:v>20</c:v>
                </c:pt>
                <c:pt idx="26">
                  <c:v>7</c:v>
                </c:pt>
                <c:pt idx="27">
                  <c:v>20</c:v>
                </c:pt>
                <c:pt idx="28">
                  <c:v>19</c:v>
                </c:pt>
                <c:pt idx="29">
                  <c:v>10</c:v>
                </c:pt>
                <c:pt idx="30">
                  <c:v>20</c:v>
                </c:pt>
                <c:pt idx="31">
                  <c:v>18</c:v>
                </c:pt>
                <c:pt idx="32">
                  <c:v>27</c:v>
                </c:pt>
                <c:pt idx="33">
                  <c:v>29</c:v>
                </c:pt>
                <c:pt idx="34">
                  <c:v>32</c:v>
                </c:pt>
                <c:pt idx="35">
                  <c:v>24</c:v>
                </c:pt>
                <c:pt idx="36">
                  <c:v>28</c:v>
                </c:pt>
                <c:pt idx="37">
                  <c:v>30</c:v>
                </c:pt>
                <c:pt idx="38">
                  <c:v>24</c:v>
                </c:pt>
                <c:pt idx="39">
                  <c:v>25</c:v>
                </c:pt>
                <c:pt idx="40">
                  <c:v>23</c:v>
                </c:pt>
                <c:pt idx="41">
                  <c:v>15</c:v>
                </c:pt>
                <c:pt idx="42">
                  <c:v>22</c:v>
                </c:pt>
                <c:pt idx="43">
                  <c:v>24</c:v>
                </c:pt>
                <c:pt idx="44">
                  <c:v>22</c:v>
                </c:pt>
                <c:pt idx="45">
                  <c:v>11</c:v>
                </c:pt>
                <c:pt idx="46">
                  <c:v>17</c:v>
                </c:pt>
                <c:pt idx="47">
                  <c:v>20</c:v>
                </c:pt>
                <c:pt idx="48">
                  <c:v>13</c:v>
                </c:pt>
                <c:pt idx="49">
                  <c:v>19</c:v>
                </c:pt>
                <c:pt idx="50">
                  <c:v>16</c:v>
                </c:pt>
                <c:pt idx="51">
                  <c:v>11</c:v>
                </c:pt>
                <c:pt idx="52">
                  <c:v>11</c:v>
                </c:pt>
                <c:pt idx="53">
                  <c:v>17</c:v>
                </c:pt>
                <c:pt idx="54">
                  <c:v>14</c:v>
                </c:pt>
                <c:pt idx="55">
                  <c:v>16</c:v>
                </c:pt>
                <c:pt idx="56">
                  <c:v>21</c:v>
                </c:pt>
                <c:pt idx="57">
                  <c:v>23</c:v>
                </c:pt>
                <c:pt idx="58">
                  <c:v>16</c:v>
                </c:pt>
                <c:pt idx="5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F-470B-B1D3-706D88417B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6531408"/>
        <c:axId val="1716533808"/>
      </c:barChart>
      <c:catAx>
        <c:axId val="171653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533808"/>
        <c:crosses val="autoZero"/>
        <c:auto val="1"/>
        <c:lblAlgn val="ctr"/>
        <c:lblOffset val="100"/>
        <c:noMultiLvlLbl val="0"/>
      </c:catAx>
      <c:valAx>
        <c:axId val="17165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53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report!PivotTable58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Distribution of Breathing Issues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report'!$B$100:$B$101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'Health report'!$A$102:$A$113</c:f>
              <c:multiLvlStrCache>
                <c:ptCount val="7"/>
                <c:lvl>
                  <c:pt idx="0">
                    <c:v>FALSE</c:v>
                  </c:pt>
                  <c:pt idx="1">
                    <c:v>TRUE</c:v>
                  </c:pt>
                  <c:pt idx="2">
                    <c:v>FALSE</c:v>
                  </c:pt>
                  <c:pt idx="3">
                    <c:v>FALSE</c:v>
                  </c:pt>
                  <c:pt idx="4">
                    <c:v>TRUE</c:v>
                  </c:pt>
                  <c:pt idx="5">
                    <c:v>FALSE</c:v>
                  </c:pt>
                  <c:pt idx="6">
                    <c:v>TRUE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3">
                    <c:v>South</c:v>
                  </c:pt>
                  <c:pt idx="5">
                    <c:v>West</c:v>
                  </c:pt>
                </c:lvl>
              </c:multiLvlStrCache>
            </c:multiLvlStrRef>
          </c:cat>
          <c:val>
            <c:numRef>
              <c:f>'Health report'!$B$102:$B$113</c:f>
              <c:numCache>
                <c:formatCode>General</c:formatCode>
                <c:ptCount val="7"/>
                <c:pt idx="0">
                  <c:v>98</c:v>
                </c:pt>
                <c:pt idx="1">
                  <c:v>1</c:v>
                </c:pt>
                <c:pt idx="2">
                  <c:v>152</c:v>
                </c:pt>
                <c:pt idx="3">
                  <c:v>240</c:v>
                </c:pt>
                <c:pt idx="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D-4DD7-9A20-0728AE78494C}"/>
            </c:ext>
          </c:extLst>
        </c:ser>
        <c:ser>
          <c:idx val="1"/>
          <c:order val="1"/>
          <c:tx>
            <c:strRef>
              <c:f>'Health report'!$C$100:$C$101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'Health report'!$A$102:$A$113</c:f>
              <c:multiLvlStrCache>
                <c:ptCount val="7"/>
                <c:lvl>
                  <c:pt idx="0">
                    <c:v>FALSE</c:v>
                  </c:pt>
                  <c:pt idx="1">
                    <c:v>TRUE</c:v>
                  </c:pt>
                  <c:pt idx="2">
                    <c:v>FALSE</c:v>
                  </c:pt>
                  <c:pt idx="3">
                    <c:v>FALSE</c:v>
                  </c:pt>
                  <c:pt idx="4">
                    <c:v>TRUE</c:v>
                  </c:pt>
                  <c:pt idx="5">
                    <c:v>FALSE</c:v>
                  </c:pt>
                  <c:pt idx="6">
                    <c:v>TRUE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3">
                    <c:v>South</c:v>
                  </c:pt>
                  <c:pt idx="5">
                    <c:v>West</c:v>
                  </c:pt>
                </c:lvl>
              </c:multiLvlStrCache>
            </c:multiLvlStrRef>
          </c:cat>
          <c:val>
            <c:numRef>
              <c:f>'Health report'!$C$102:$C$113</c:f>
              <c:numCache>
                <c:formatCode>General</c:formatCode>
                <c:ptCount val="7"/>
                <c:pt idx="0">
                  <c:v>37</c:v>
                </c:pt>
                <c:pt idx="2">
                  <c:v>100</c:v>
                </c:pt>
                <c:pt idx="3">
                  <c:v>122</c:v>
                </c:pt>
                <c:pt idx="4">
                  <c:v>1</c:v>
                </c:pt>
                <c:pt idx="5">
                  <c:v>75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D-4DD7-9A20-0728AE784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584848"/>
        <c:axId val="1982589648"/>
      </c:barChart>
      <c:catAx>
        <c:axId val="198258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89648"/>
        <c:crosses val="autoZero"/>
        <c:auto val="1"/>
        <c:lblAlgn val="ctr"/>
        <c:lblOffset val="100"/>
        <c:noMultiLvlLbl val="0"/>
      </c:catAx>
      <c:valAx>
        <c:axId val="19825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Patient_count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8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[v6_Community_Health_raw_data.xlsx]Demographic report!PivotTable66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8114610673666"/>
          <c:y val="0.13323855351414407"/>
          <c:w val="0.69619641294838142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'Demographic report'!$B$3:$B$4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report'!$B$5:$B$9</c:f>
              <c:numCache>
                <c:formatCode>_(* #,##0.00_);_(* \(#,##0.00\);_(* "-"??_);_(@_)</c:formatCode>
                <c:ptCount val="4"/>
                <c:pt idx="0">
                  <c:v>21.795454545454547</c:v>
                </c:pt>
                <c:pt idx="1">
                  <c:v>13.472222222222221</c:v>
                </c:pt>
                <c:pt idx="2">
                  <c:v>34.132075471698116</c:v>
                </c:pt>
                <c:pt idx="3">
                  <c:v>27.955357142857142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A-44A9-8C96-4303C7687C47}"/>
            </c:ext>
          </c:extLst>
        </c:ser>
        <c:ser>
          <c:idx val="1"/>
          <c:order val="1"/>
          <c:tx>
            <c:strRef>
              <c:f>'Demographic report'!$C$3:$C$4</c:f>
              <c:strCache>
                <c:ptCount val="1"/>
                <c:pt idx="0">
                  <c:v>Senior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report'!$C$5:$C$9</c:f>
              <c:numCache>
                <c:formatCode>_(* #,##0.00_);_(* \(#,##0.00\);_(* "-"??_);_(@_)</c:formatCode>
                <c:ptCount val="4"/>
                <c:pt idx="0">
                  <c:v>19.210526315789473</c:v>
                </c:pt>
                <c:pt idx="1">
                  <c:v>19.357142857142858</c:v>
                </c:pt>
                <c:pt idx="2">
                  <c:v>18.474074074074075</c:v>
                </c:pt>
                <c:pt idx="3">
                  <c:v>35.95774647887324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DA-44A9-8C96-4303C7687C47}"/>
            </c:ext>
          </c:extLst>
        </c:ser>
        <c:ser>
          <c:idx val="2"/>
          <c:order val="2"/>
          <c:tx>
            <c:strRef>
              <c:f>'Demographic report'!$D$3:$D$4</c:f>
              <c:strCache>
                <c:ptCount val="1"/>
                <c:pt idx="0">
                  <c:v>super senior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report'!$D$5:$D$9</c:f>
              <c:numCache>
                <c:formatCode>_(* #,##0.00_);_(* \(#,##0.00\);_(* "-"??_);_(@_)</c:formatCode>
                <c:ptCount val="4"/>
                <c:pt idx="0">
                  <c:v>26.233333333333334</c:v>
                </c:pt>
                <c:pt idx="1">
                  <c:v>18.882978723404257</c:v>
                </c:pt>
                <c:pt idx="2">
                  <c:v>37.185185185185183</c:v>
                </c:pt>
                <c:pt idx="3">
                  <c:v>30.466666666666665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DA-44A9-8C96-4303C7687C47}"/>
            </c:ext>
          </c:extLst>
        </c:ser>
        <c:ser>
          <c:idx val="3"/>
          <c:order val="3"/>
          <c:tx>
            <c:strRef>
              <c:f>'Demographic report'!$E$3:$E$4</c:f>
              <c:strCache>
                <c:ptCount val="1"/>
                <c:pt idx="0">
                  <c:v>Young adult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report'!$E$5:$E$9</c:f>
              <c:numCache>
                <c:formatCode>_(* #,##0.00_);_(* \(#,##0.00\);_(* "-"??_);_(@_)</c:formatCode>
                <c:ptCount val="4"/>
                <c:pt idx="0">
                  <c:v>7.8</c:v>
                </c:pt>
                <c:pt idx="1">
                  <c:v>9.9166666666666661</c:v>
                </c:pt>
                <c:pt idx="2">
                  <c:v>11.6</c:v>
                </c:pt>
                <c:pt idx="3">
                  <c:v>23.166666666666668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DA-44A9-8C96-4303C7687C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737839"/>
        <c:axId val="103744079"/>
      </c:lineChart>
      <c:catAx>
        <c:axId val="10373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4079"/>
        <c:crosses val="autoZero"/>
        <c:auto val="1"/>
        <c:lblAlgn val="ctr"/>
        <c:lblOffset val="100"/>
        <c:noMultiLvlLbl val="0"/>
      </c:catAx>
      <c:valAx>
        <c:axId val="10374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Income(LPA)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[v6_Community_Health_raw_data.xlsx]Demographic report!PivotTable80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report'!$B$16:$B$17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report'!$B$18:$B$20</c:f>
              <c:numCache>
                <c:formatCode>_(* #,##0.00_);_(* \(#,##0.00\);_(* "-"??_);_(@_)</c:formatCode>
                <c:ptCount val="2"/>
                <c:pt idx="0">
                  <c:v>19.147540983606557</c:v>
                </c:pt>
                <c:pt idx="1">
                  <c:v>22.826666666666668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A-4AF7-8F1B-E39DD7B149F9}"/>
            </c:ext>
          </c:extLst>
        </c:ser>
        <c:ser>
          <c:idx val="1"/>
          <c:order val="1"/>
          <c:tx>
            <c:strRef>
              <c:f>'Demographic report'!$C$16:$C$17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report'!$C$18:$C$20</c:f>
              <c:numCache>
                <c:formatCode>_(* #,##0.00_);_(* \(#,##0.00\);_(* "-"??_);_(@_)</c:formatCode>
                <c:ptCount val="2"/>
                <c:pt idx="0">
                  <c:v>14.102272727272727</c:v>
                </c:pt>
                <c:pt idx="1">
                  <c:v>19.183333333333334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A-4AF7-8F1B-E39DD7B149F9}"/>
            </c:ext>
          </c:extLst>
        </c:ser>
        <c:ser>
          <c:idx val="2"/>
          <c:order val="2"/>
          <c:tx>
            <c:strRef>
              <c:f>'Demographic report'!$D$16:$D$17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report'!$D$18:$D$20</c:f>
              <c:numCache>
                <c:formatCode>_(* #,##0.00_);_(* \(#,##0.00\);_(* "-"??_);_(@_)</c:formatCode>
                <c:ptCount val="2"/>
                <c:pt idx="0">
                  <c:v>29.568421052631578</c:v>
                </c:pt>
                <c:pt idx="1">
                  <c:v>25.924855491329481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A-4AF7-8F1B-E39DD7B149F9}"/>
            </c:ext>
          </c:extLst>
        </c:ser>
        <c:ser>
          <c:idx val="3"/>
          <c:order val="3"/>
          <c:tx>
            <c:strRef>
              <c:f>'Demographic report'!$E$16:$E$17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report'!$E$18:$E$20</c:f>
              <c:numCache>
                <c:formatCode>_(* #,##0.00_);_(* \(#,##0.00\);_(* "-"??_);_(@_)</c:formatCode>
                <c:ptCount val="2"/>
                <c:pt idx="0">
                  <c:v>31.547008547008549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0A-4AF7-8F1B-E39DD7B149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923775"/>
        <c:axId val="163926175"/>
      </c:barChart>
      <c:catAx>
        <c:axId val="1639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26175"/>
        <c:crosses val="autoZero"/>
        <c:auto val="1"/>
        <c:lblAlgn val="ctr"/>
        <c:lblOffset val="100"/>
        <c:noMultiLvlLbl val="0"/>
      </c:catAx>
      <c:valAx>
        <c:axId val="1639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income(LPA)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2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[v6_Community_Health_raw_data.xlsx]Insurance report!PivotTable23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Insurance coverage Across regions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'Insurance report'!$B$2:$B$3</c:f>
              <c:strCache>
                <c:ptCount val="1"/>
                <c:pt idx="0">
                  <c:v>TRUE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1-4886-8936-D8275E86BA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1-4886-8936-D8275E86BA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81-4886-8936-D8275E86BA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81-4886-8936-D8275E86BA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'Insurance report'!$A$4:$A$8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'Insurance report'!$B$4:$B$8</c:f>
              <c:numCache>
                <c:formatCode>0.00%</c:formatCode>
                <c:ptCount val="4"/>
                <c:pt idx="0">
                  <c:v>0.14249999999999999</c:v>
                </c:pt>
                <c:pt idx="1">
                  <c:v>0.25374999999999998</c:v>
                </c:pt>
                <c:pt idx="2">
                  <c:v>0.36125000000000002</c:v>
                </c:pt>
                <c:pt idx="3">
                  <c:v>0.24249999999999999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5-4216-86A7-C47C951A21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[v6_Community_Health_raw_data.xlsx]Insurance report!PivotTable87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Average bill amount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'Insurance report'!$E$14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'Insurance report'!$D$15:$D$19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'Insurance report'!$E$15:$E$19</c:f>
              <c:numCache>
                <c:formatCode>_(* #,##0.00_);_(* \(#,##0.00\);_(* "-"??_);_(@_)</c:formatCode>
                <c:ptCount val="4"/>
                <c:pt idx="0">
                  <c:v>61180.882352941175</c:v>
                </c:pt>
                <c:pt idx="1">
                  <c:v>54700.793650793654</c:v>
                </c:pt>
                <c:pt idx="2">
                  <c:v>47541.873278236912</c:v>
                </c:pt>
                <c:pt idx="3">
                  <c:v>62654.618473895585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D-4FAA-A8C7-042D1F4D73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671199"/>
        <c:axId val="302654879"/>
      </c:barChart>
      <c:catAx>
        <c:axId val="30267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54879"/>
        <c:crosses val="autoZero"/>
        <c:auto val="1"/>
        <c:lblAlgn val="ctr"/>
        <c:lblOffset val="100"/>
        <c:noMultiLvlLbl val="0"/>
      </c:catAx>
      <c:valAx>
        <c:axId val="3026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Bill</a:t>
                </a:r>
                <a:r>
                  <a:rPr lang="en-IN" b="1" baseline="0"/>
                  <a:t> </a:t>
                </a:r>
                <a:r>
                  <a:rPr lang="en-IN" b="1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2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[v6_Community_Health_raw_data.xlsx]education report!PivotTable83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baseline="0"/>
              <a:t>Insurance Coverage among Uneducated and Unemployed Individuals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report'!$B$3:$B$4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report'!$A$5:$A$6</c:f>
              <c:strCache>
                <c:ptCount val="1"/>
                <c:pt idx="0">
                  <c:v>Uneducated</c:v>
                </c:pt>
              </c:strCache>
            </c:strRef>
          </c:cat>
          <c:val>
            <c:numRef>
              <c:f>'education report'!$B$5:$B$6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C-42A2-B9FD-48C6615EBC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219023"/>
        <c:axId val="123220463"/>
      </c:barChart>
      <c:catAx>
        <c:axId val="12321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Unemployeed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0463"/>
        <c:crosses val="autoZero"/>
        <c:auto val="1"/>
        <c:lblAlgn val="ctr"/>
        <c:lblOffset val="100"/>
        <c:noMultiLvlLbl val="0"/>
      </c:catAx>
      <c:valAx>
        <c:axId val="1232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report!Diabetic &amp; avg BMI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Diabetic</a:t>
            </a:r>
            <a:r>
              <a:rPr lang="en-US" baseline="0"/>
              <a:t> &amp; Average BMI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report'!$B$10:$B$11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 report'!$A$12:$A$16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report'!$B$12:$B$16</c:f>
              <c:numCache>
                <c:formatCode>0.00</c:formatCode>
                <c:ptCount val="4"/>
                <c:pt idx="0">
                  <c:v>23.675884444473013</c:v>
                </c:pt>
                <c:pt idx="1">
                  <c:v>23.548492783511229</c:v>
                </c:pt>
                <c:pt idx="2">
                  <c:v>23.655092927844706</c:v>
                </c:pt>
                <c:pt idx="3">
                  <c:v>23.3608923005431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3-4AD3-ADE2-F7B6EDCD4723}"/>
            </c:ext>
          </c:extLst>
        </c:ser>
        <c:ser>
          <c:idx val="1"/>
          <c:order val="1"/>
          <c:tx>
            <c:strRef>
              <c:f>'Health report'!$C$10:$C$11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 report'!$A$12:$A$16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'Health report'!$C$12:$C$16</c:f>
              <c:numCache>
                <c:formatCode>0.00</c:formatCode>
                <c:ptCount val="4"/>
                <c:pt idx="0">
                  <c:v>31.482812344023333</c:v>
                </c:pt>
                <c:pt idx="1">
                  <c:v>31.499738041310181</c:v>
                </c:pt>
                <c:pt idx="2">
                  <c:v>31.372525142961685</c:v>
                </c:pt>
                <c:pt idx="3">
                  <c:v>31.353981637924957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3-4AD3-ADE2-F7B6EDCD47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053087"/>
        <c:axId val="72055007"/>
      </c:barChart>
      <c:catAx>
        <c:axId val="7205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5007"/>
        <c:crosses val="autoZero"/>
        <c:auto val="1"/>
        <c:lblAlgn val="ctr"/>
        <c:lblOffset val="100"/>
        <c:noMultiLvlLbl val="0"/>
      </c:catAx>
      <c:valAx>
        <c:axId val="720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[v6_Community_Health_raw_data.xlsx]Health report!PivotTable58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Distribution of Breathing Issues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 report'!$B$100:$B$101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'Health report'!$A$102:$A$113</c:f>
              <c:multiLvlStrCache>
                <c:ptCount val="7"/>
                <c:lvl>
                  <c:pt idx="0">
                    <c:v>FALSE</c:v>
                  </c:pt>
                  <c:pt idx="1">
                    <c:v>TRUE</c:v>
                  </c:pt>
                  <c:pt idx="2">
                    <c:v>FALSE</c:v>
                  </c:pt>
                  <c:pt idx="3">
                    <c:v>FALSE</c:v>
                  </c:pt>
                  <c:pt idx="4">
                    <c:v>TRUE</c:v>
                  </c:pt>
                  <c:pt idx="5">
                    <c:v>FALSE</c:v>
                  </c:pt>
                  <c:pt idx="6">
                    <c:v>TRUE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3">
                    <c:v>South</c:v>
                  </c:pt>
                  <c:pt idx="5">
                    <c:v>West</c:v>
                  </c:pt>
                </c:lvl>
              </c:multiLvlStrCache>
            </c:multiLvlStrRef>
          </c:cat>
          <c:val>
            <c:numRef>
              <c:f>'Health report'!$B$102:$B$113</c:f>
              <c:numCache>
                <c:formatCode>General</c:formatCode>
                <c:ptCount val="7"/>
                <c:pt idx="0">
                  <c:v>98</c:v>
                </c:pt>
                <c:pt idx="1">
                  <c:v>1</c:v>
                </c:pt>
                <c:pt idx="2">
                  <c:v>152</c:v>
                </c:pt>
                <c:pt idx="3">
                  <c:v>240</c:v>
                </c:pt>
                <c:pt idx="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DED-89B9-9D83A11C22CD}"/>
            </c:ext>
          </c:extLst>
        </c:ser>
        <c:ser>
          <c:idx val="1"/>
          <c:order val="1"/>
          <c:tx>
            <c:strRef>
              <c:f>'Health report'!$C$100:$C$101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'Health report'!$A$102:$A$113</c:f>
              <c:multiLvlStrCache>
                <c:ptCount val="7"/>
                <c:lvl>
                  <c:pt idx="0">
                    <c:v>FALSE</c:v>
                  </c:pt>
                  <c:pt idx="1">
                    <c:v>TRUE</c:v>
                  </c:pt>
                  <c:pt idx="2">
                    <c:v>FALSE</c:v>
                  </c:pt>
                  <c:pt idx="3">
                    <c:v>FALSE</c:v>
                  </c:pt>
                  <c:pt idx="4">
                    <c:v>TRUE</c:v>
                  </c:pt>
                  <c:pt idx="5">
                    <c:v>FALSE</c:v>
                  </c:pt>
                  <c:pt idx="6">
                    <c:v>TRUE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3">
                    <c:v>South</c:v>
                  </c:pt>
                  <c:pt idx="5">
                    <c:v>West</c:v>
                  </c:pt>
                </c:lvl>
              </c:multiLvlStrCache>
            </c:multiLvlStrRef>
          </c:cat>
          <c:val>
            <c:numRef>
              <c:f>'Health report'!$C$102:$C$113</c:f>
              <c:numCache>
                <c:formatCode>General</c:formatCode>
                <c:ptCount val="7"/>
                <c:pt idx="0">
                  <c:v>37</c:v>
                </c:pt>
                <c:pt idx="2">
                  <c:v>100</c:v>
                </c:pt>
                <c:pt idx="3">
                  <c:v>122</c:v>
                </c:pt>
                <c:pt idx="4">
                  <c:v>1</c:v>
                </c:pt>
                <c:pt idx="5">
                  <c:v>75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4DED-89B9-9D83A11C22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584848"/>
        <c:axId val="1982589648"/>
      </c:barChart>
      <c:catAx>
        <c:axId val="198258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89648"/>
        <c:crosses val="autoZero"/>
        <c:auto val="1"/>
        <c:lblAlgn val="ctr"/>
        <c:lblOffset val="100"/>
        <c:noMultiLvlLbl val="0"/>
      </c:catAx>
      <c:valAx>
        <c:axId val="19825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Patient_count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8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[v6_Community_Health_raw_data.xlsx]Demographic report!PivotTable66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8114610673666"/>
          <c:y val="0.13323855351414407"/>
          <c:w val="0.69619641294838142"/>
          <c:h val="0.66607483985629845"/>
        </c:manualLayout>
      </c:layout>
      <c:lineChart>
        <c:grouping val="standard"/>
        <c:varyColors val="0"/>
        <c:ser>
          <c:idx val="0"/>
          <c:order val="0"/>
          <c:tx>
            <c:strRef>
              <c:f>'Demographic report'!$B$3:$B$4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report'!$B$5:$B$9</c:f>
              <c:numCache>
                <c:formatCode>_(* #,##0.00_);_(* \(#,##0.00\);_(* "-"??_);_(@_)</c:formatCode>
                <c:ptCount val="4"/>
                <c:pt idx="0">
                  <c:v>21.795454545454547</c:v>
                </c:pt>
                <c:pt idx="1">
                  <c:v>13.472222222222221</c:v>
                </c:pt>
                <c:pt idx="2">
                  <c:v>34.132075471698116</c:v>
                </c:pt>
                <c:pt idx="3">
                  <c:v>27.955357142857142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D-43EE-AFF3-91757FE433C6}"/>
            </c:ext>
          </c:extLst>
        </c:ser>
        <c:ser>
          <c:idx val="1"/>
          <c:order val="1"/>
          <c:tx>
            <c:strRef>
              <c:f>'Demographic report'!$C$3:$C$4</c:f>
              <c:strCache>
                <c:ptCount val="1"/>
                <c:pt idx="0">
                  <c:v>Senior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report'!$C$5:$C$9</c:f>
              <c:numCache>
                <c:formatCode>_(* #,##0.00_);_(* \(#,##0.00\);_(* "-"??_);_(@_)</c:formatCode>
                <c:ptCount val="4"/>
                <c:pt idx="0">
                  <c:v>19.210526315789473</c:v>
                </c:pt>
                <c:pt idx="1">
                  <c:v>19.357142857142858</c:v>
                </c:pt>
                <c:pt idx="2">
                  <c:v>18.474074074074075</c:v>
                </c:pt>
                <c:pt idx="3">
                  <c:v>35.95774647887324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D-43EE-AFF3-91757FE433C6}"/>
            </c:ext>
          </c:extLst>
        </c:ser>
        <c:ser>
          <c:idx val="2"/>
          <c:order val="2"/>
          <c:tx>
            <c:strRef>
              <c:f>'Demographic report'!$D$3:$D$4</c:f>
              <c:strCache>
                <c:ptCount val="1"/>
                <c:pt idx="0">
                  <c:v>super senior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report'!$D$5:$D$9</c:f>
              <c:numCache>
                <c:formatCode>_(* #,##0.00_);_(* \(#,##0.00\);_(* "-"??_);_(@_)</c:formatCode>
                <c:ptCount val="4"/>
                <c:pt idx="0">
                  <c:v>26.233333333333334</c:v>
                </c:pt>
                <c:pt idx="1">
                  <c:v>18.882978723404257</c:v>
                </c:pt>
                <c:pt idx="2">
                  <c:v>37.185185185185183</c:v>
                </c:pt>
                <c:pt idx="3">
                  <c:v>30.466666666666665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1D-43EE-AFF3-91757FE433C6}"/>
            </c:ext>
          </c:extLst>
        </c:ser>
        <c:ser>
          <c:idx val="3"/>
          <c:order val="3"/>
          <c:tx>
            <c:strRef>
              <c:f>'Demographic report'!$E$3:$E$4</c:f>
              <c:strCache>
                <c:ptCount val="1"/>
                <c:pt idx="0">
                  <c:v>Young adult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'Demographic report'!$E$5:$E$9</c:f>
              <c:numCache>
                <c:formatCode>_(* #,##0.00_);_(* \(#,##0.00\);_(* "-"??_);_(@_)</c:formatCode>
                <c:ptCount val="4"/>
                <c:pt idx="0">
                  <c:v>7.8</c:v>
                </c:pt>
                <c:pt idx="1">
                  <c:v>9.9166666666666661</c:v>
                </c:pt>
                <c:pt idx="2">
                  <c:v>11.6</c:v>
                </c:pt>
                <c:pt idx="3">
                  <c:v>23.166666666666668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D-43EE-AFF3-91757FE433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737839"/>
        <c:axId val="103744079"/>
      </c:lineChart>
      <c:catAx>
        <c:axId val="10373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4079"/>
        <c:crosses val="autoZero"/>
        <c:auto val="1"/>
        <c:lblAlgn val="ctr"/>
        <c:lblOffset val="100"/>
        <c:noMultiLvlLbl val="0"/>
      </c:catAx>
      <c:valAx>
        <c:axId val="10374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Income(LPA)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[v6_Community_Health_raw_data.xlsx]Demographic report!PivotTable80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report'!$B$16:$B$17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report'!$B$18:$B$20</c:f>
              <c:numCache>
                <c:formatCode>_(* #,##0.00_);_(* \(#,##0.00\);_(* "-"??_);_(@_)</c:formatCode>
                <c:ptCount val="2"/>
                <c:pt idx="0">
                  <c:v>19.147540983606557</c:v>
                </c:pt>
                <c:pt idx="1">
                  <c:v>22.826666666666668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D-4AE0-92AA-54D19E3F6ED7}"/>
            </c:ext>
          </c:extLst>
        </c:ser>
        <c:ser>
          <c:idx val="1"/>
          <c:order val="1"/>
          <c:tx>
            <c:strRef>
              <c:f>'Demographic report'!$C$16:$C$17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report'!$C$18:$C$20</c:f>
              <c:numCache>
                <c:formatCode>_(* #,##0.00_);_(* \(#,##0.00\);_(* "-"??_);_(@_)</c:formatCode>
                <c:ptCount val="2"/>
                <c:pt idx="0">
                  <c:v>14.102272727272727</c:v>
                </c:pt>
                <c:pt idx="1">
                  <c:v>19.183333333333334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D-4AE0-92AA-54D19E3F6ED7}"/>
            </c:ext>
          </c:extLst>
        </c:ser>
        <c:ser>
          <c:idx val="2"/>
          <c:order val="2"/>
          <c:tx>
            <c:strRef>
              <c:f>'Demographic report'!$D$16:$D$17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report'!$D$18:$D$20</c:f>
              <c:numCache>
                <c:formatCode>_(* #,##0.00_);_(* \(#,##0.00\);_(* "-"??_);_(@_)</c:formatCode>
                <c:ptCount val="2"/>
                <c:pt idx="0">
                  <c:v>29.568421052631578</c:v>
                </c:pt>
                <c:pt idx="1">
                  <c:v>25.924855491329481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D-4AE0-92AA-54D19E3F6ED7}"/>
            </c:ext>
          </c:extLst>
        </c:ser>
        <c:ser>
          <c:idx val="3"/>
          <c:order val="3"/>
          <c:tx>
            <c:strRef>
              <c:f>'Demographic report'!$E$16:$E$17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report'!$A$18:$A$20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report'!$E$18:$E$20</c:f>
              <c:numCache>
                <c:formatCode>_(* #,##0.00_);_(* \(#,##0.00\);_(* "-"??_);_(@_)</c:formatCode>
                <c:ptCount val="2"/>
                <c:pt idx="0">
                  <c:v>31.547008547008549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D-4AE0-92AA-54D19E3F6E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923775"/>
        <c:axId val="163926175"/>
      </c:barChart>
      <c:catAx>
        <c:axId val="1639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26175"/>
        <c:crosses val="autoZero"/>
        <c:auto val="1"/>
        <c:lblAlgn val="ctr"/>
        <c:lblOffset val="100"/>
        <c:noMultiLvlLbl val="0"/>
      </c:catAx>
      <c:valAx>
        <c:axId val="1639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income(LPA)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2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[v6_Community_Health_raw_data.xlsx]education report!PivotTable83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baseline="0"/>
              <a:t>Insurance Coverage among Uneducated and Unemployed Individuals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report'!$B$3:$B$4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report'!$A$5:$A$6</c:f>
              <c:strCache>
                <c:ptCount val="1"/>
                <c:pt idx="0">
                  <c:v>Uneducated</c:v>
                </c:pt>
              </c:strCache>
            </c:strRef>
          </c:cat>
          <c:val>
            <c:numRef>
              <c:f>'education report'!$B$5:$B$6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E-4DAB-B4F3-DBC152743B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219023"/>
        <c:axId val="123220463"/>
      </c:barChart>
      <c:catAx>
        <c:axId val="12321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Unemployeed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0463"/>
        <c:crosses val="autoZero"/>
        <c:auto val="1"/>
        <c:lblAlgn val="ctr"/>
        <c:lblOffset val="100"/>
        <c:noMultiLvlLbl val="0"/>
      </c:catAx>
      <c:valAx>
        <c:axId val="1232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[v6_Community_Health_raw_data.xlsx]Insurance report!PivotTable23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Insurance coverage Across regions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'Insurance report'!$B$2:$B$3</c:f>
              <c:strCache>
                <c:ptCount val="1"/>
                <c:pt idx="0">
                  <c:v>TRUE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AF-484F-B207-7FF81B9547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AF-484F-B207-7FF81B9547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AF-484F-B207-7FF81B9547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AF-484F-B207-7FF81B9547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'Insurance report'!$A$4:$A$8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'Insurance report'!$B$4:$B$8</c:f>
              <c:numCache>
                <c:formatCode>0.00%</c:formatCode>
                <c:ptCount val="4"/>
                <c:pt idx="0">
                  <c:v>0.14249999999999999</c:v>
                </c:pt>
                <c:pt idx="1">
                  <c:v>0.25374999999999998</c:v>
                </c:pt>
                <c:pt idx="2">
                  <c:v>0.36125000000000002</c:v>
                </c:pt>
                <c:pt idx="3">
                  <c:v>0.24249999999999999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AF-484F-B207-7FF81B9547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30</xdr:row>
      <xdr:rowOff>6350</xdr:rowOff>
    </xdr:from>
    <xdr:to>
      <xdr:col>7</xdr:col>
      <xdr:colOff>266700</xdr:colOff>
      <xdr:row>42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F7FAF-1CB5-162D-2081-76A341310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7</xdr:row>
      <xdr:rowOff>120650</xdr:rowOff>
    </xdr:from>
    <xdr:to>
      <xdr:col>10</xdr:col>
      <xdr:colOff>330200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DCFAD-1F24-5AC2-8338-A328412E0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279400</xdr:colOff>
      <xdr:row>23</xdr:row>
      <xdr:rowOff>114300</xdr:rowOff>
    </xdr:from>
    <xdr:to>
      <xdr:col>16</xdr:col>
      <xdr:colOff>12700</xdr:colOff>
      <xdr:row>40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AFB5D2-9B0F-2E8D-2A6C-BA390AE76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336550</xdr:colOff>
      <xdr:row>99</xdr:row>
      <xdr:rowOff>133350</xdr:rowOff>
    </xdr:from>
    <xdr:to>
      <xdr:col>14</xdr:col>
      <xdr:colOff>44450</xdr:colOff>
      <xdr:row>111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69FADD-44B2-832E-92D4-278D9C378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1</xdr:row>
      <xdr:rowOff>120650</xdr:rowOff>
    </xdr:from>
    <xdr:to>
      <xdr:col>13</xdr:col>
      <xdr:colOff>330200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074FA8-C26A-FF20-565B-0C48A1203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14</xdr:row>
      <xdr:rowOff>120650</xdr:rowOff>
    </xdr:from>
    <xdr:to>
      <xdr:col>13</xdr:col>
      <xdr:colOff>260350</xdr:colOff>
      <xdr:row>27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E42BCF-07BE-A430-69DA-2D3EBA358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1</xdr:row>
      <xdr:rowOff>19050</xdr:rowOff>
    </xdr:from>
    <xdr:to>
      <xdr:col>9</xdr:col>
      <xdr:colOff>228600</xdr:colOff>
      <xdr:row>11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0C709-EB9E-4859-31ED-0DD14B097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158750</xdr:colOff>
      <xdr:row>12</xdr:row>
      <xdr:rowOff>57150</xdr:rowOff>
    </xdr:from>
    <xdr:to>
      <xdr:col>11</xdr:col>
      <xdr:colOff>361950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6B981-460B-4F5A-24EE-F3E790AA4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0</xdr:row>
      <xdr:rowOff>82550</xdr:rowOff>
    </xdr:from>
    <xdr:to>
      <xdr:col>8</xdr:col>
      <xdr:colOff>514350</xdr:colOff>
      <xdr:row>13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F08B0A-CA0E-1EA5-5E21-5654CED90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550281</xdr:colOff>
      <xdr:row>8</xdr:row>
      <xdr:rowOff>172070</xdr:rowOff>
    </xdr:from>
    <xdr:to>
      <xdr:col>14</xdr:col>
      <xdr:colOff>402682</xdr:colOff>
      <xdr:row>21</xdr:row>
      <xdr:rowOff>184770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FBFA07-69AB-4128-BAFB-11691568E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121204</xdr:colOff>
      <xdr:row>8</xdr:row>
      <xdr:rowOff>66184</xdr:rowOff>
    </xdr:from>
    <xdr:to>
      <xdr:col>38</xdr:col>
      <xdr:colOff>509477</xdr:colOff>
      <xdr:row>24</xdr:row>
      <xdr:rowOff>14766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4BBAA62-E6ED-4F5F-9737-F7C119B6B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320895</xdr:colOff>
      <xdr:row>52</xdr:row>
      <xdr:rowOff>132908</xdr:rowOff>
    </xdr:from>
    <xdr:to>
      <xdr:col>14</xdr:col>
      <xdr:colOff>435640</xdr:colOff>
      <xdr:row>70</xdr:row>
      <xdr:rowOff>7384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E200588-145C-43B6-9592-1A49B11F1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95249</xdr:colOff>
      <xdr:row>53</xdr:row>
      <xdr:rowOff>120650</xdr:rowOff>
    </xdr:from>
    <xdr:to>
      <xdr:col>39</xdr:col>
      <xdr:colOff>258429</xdr:colOff>
      <xdr:row>67</xdr:row>
      <xdr:rowOff>7383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D8DF077-D600-4968-9DB6-C7B3642B1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120649</xdr:colOff>
      <xdr:row>29</xdr:row>
      <xdr:rowOff>82550</xdr:rowOff>
    </xdr:from>
    <xdr:to>
      <xdr:col>35</xdr:col>
      <xdr:colOff>199360</xdr:colOff>
      <xdr:row>44</xdr:row>
      <xdr:rowOff>110756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0E6BD0F-274D-4C6E-8067-4A8D045DE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30</xdr:row>
      <xdr:rowOff>-1</xdr:rowOff>
    </xdr:from>
    <xdr:to>
      <xdr:col>14</xdr:col>
      <xdr:colOff>88605</xdr:colOff>
      <xdr:row>43</xdr:row>
      <xdr:rowOff>118138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1A8C603-E69E-4B82-8C9E-25DC23CA9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2.269701273151" createdVersion="8" refreshedVersion="8" minRefreshableVersion="3" recordCount="1001" xr:uid="{58BB5F05-2886-424C-975A-A5C17707073A}">
  <cacheSource type="worksheet">
    <worksheetSource ref="A1:N1048576" sheet="Patient Demographics"/>
  </cacheSource>
  <cacheFields count="13">
    <cacheField name="Patient Id" numFmtId="0">
      <sharedItems containsBlank="1"/>
    </cacheField>
    <cacheField name="Patient Name" numFmtId="0">
      <sharedItems containsBlank="1"/>
    </cacheField>
    <cacheField name="Patient name (trimmed)" numFmtId="0">
      <sharedItems containsBlank="1"/>
    </cacheField>
    <cacheField name="Health report" numFmtId="0">
      <sharedItems containsBlank="1"/>
    </cacheField>
    <cacheField name="Gender" numFmtId="0">
      <sharedItems containsBlank="1"/>
    </cacheField>
    <cacheField name="Date of Birth" numFmtId="2">
      <sharedItems containsBlank="1"/>
    </cacheField>
    <cacheField name="Updated DOB" numFmtId="166">
      <sharedItems containsNonDate="0" containsDate="1" containsString="0" containsBlank="1" minDate="1938-12-31T00:00:00" maxDate="2005-01-01T00:00:00"/>
    </cacheField>
    <cacheField name="DOB (Year)" numFmtId="0">
      <sharedItems containsString="0" containsBlank="1" containsNumber="1" containsInteger="1" minValue="1938" maxValue="2004"/>
    </cacheField>
    <cacheField name="Age" numFmtId="0">
      <sharedItems containsString="0" containsBlank="1" containsNumber="1" containsInteger="1" minValue="22" maxValue="88" count="23">
        <n v="53"/>
        <n v="73"/>
        <n v="33"/>
        <n v="38"/>
        <n v="88"/>
        <n v="32"/>
        <n v="48"/>
        <n v="62"/>
        <n v="45"/>
        <n v="42"/>
        <n v="58"/>
        <n v="46"/>
        <n v="28"/>
        <n v="50"/>
        <n v="41"/>
        <n v="54"/>
        <n v="68"/>
        <n v="22"/>
        <n v="34"/>
        <n v="30"/>
        <n v="82"/>
        <n v="60"/>
        <m/>
      </sharedItems>
    </cacheField>
    <cacheField name="Income (LPA)" numFmtId="0">
      <sharedItems containsString="0" containsBlank="1" containsNumber="1" minValue="0.5" maxValue="400"/>
    </cacheField>
    <cacheField name="Location (state)" numFmtId="0">
      <sharedItems containsBlank="1"/>
    </cacheField>
    <cacheField name="Region" numFmtId="0">
      <sharedItems containsBlank="1"/>
    </cacheField>
    <cacheField name="Updated 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2.288895486112" createdVersion="8" refreshedVersion="8" minRefreshableVersion="3" recordCount="1001" xr:uid="{D45B6CB1-A6BD-48B8-9141-B929435F6EFA}">
  <cacheSource type="worksheet">
    <worksheetSource ref="A1:E1048576" sheet="Combined Sheet"/>
  </cacheSource>
  <cacheFields count="5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 count="5">
        <s v="Senior"/>
        <s v="super senior"/>
        <s v="Adult"/>
        <s v="Young adul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2.295369444444" createdVersion="8" refreshedVersion="8" minRefreshableVersion="3" recordCount="1001" xr:uid="{EA4D1329-3B51-4FF5-BE76-621865254201}">
  <cacheSource type="worksheet">
    <worksheetSource ref="A1:F1048576" sheet="Combined Sheet"/>
  </cacheSource>
  <cacheFields count="6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/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 count="5">
        <s v="Senior"/>
        <s v="super senior"/>
        <s v="Adult"/>
        <s v="Young adult"/>
        <m/>
      </sharedItems>
    </cacheField>
    <cacheField name="Sum Covered Insurance Amount" numFmtId="0">
      <sharedItems containsBlank="1" containsMixedTypes="1" containsNumber="1" minValue="0" maxValue="26114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3.317304050928" createdVersion="8" refreshedVersion="8" minRefreshableVersion="3" recordCount="1001" xr:uid="{B4D93BB6-08F9-4092-B944-84B2770F2237}">
  <cacheSource type="worksheet">
    <worksheetSource ref="A1:Q1048576" sheet="Patient Demographics"/>
  </cacheSource>
  <cacheFields count="17">
    <cacheField name="Patient Id" numFmtId="0">
      <sharedItems containsBlank="1"/>
    </cacheField>
    <cacheField name="Patient Name" numFmtId="0">
      <sharedItems containsBlank="1"/>
    </cacheField>
    <cacheField name="Patient name (trimmed)" numFmtId="0">
      <sharedItems containsBlank="1"/>
    </cacheField>
    <cacheField name="Health report" numFmtId="0">
      <sharedItems containsBlank="1"/>
    </cacheField>
    <cacheField name="Gender" numFmtId="0">
      <sharedItems containsBlank="1"/>
    </cacheField>
    <cacheField name="Date of Birth" numFmtId="2">
      <sharedItems containsBlank="1"/>
    </cacheField>
    <cacheField name="Updated DOB" numFmtId="166">
      <sharedItems containsNonDate="0" containsDate="1" containsString="0" containsBlank="1" minDate="1938-12-31T00:00:00" maxDate="2005-01-01T00:00:00"/>
    </cacheField>
    <cacheField name="DOB (Year)" numFmtId="0">
      <sharedItems containsString="0" containsBlank="1" containsNumber="1" containsInteger="1" minValue="1938" maxValue="2004"/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Income (LPA)" numFmtId="0">
      <sharedItems containsString="0" containsBlank="1" containsNumber="1" minValue="0.5" maxValue="400"/>
    </cacheField>
    <cacheField name="Location (state)" numFmtId="0">
      <sharedItems containsBlank="1"/>
    </cacheField>
    <cacheField name="Region" numFmtId="0">
      <sharedItems containsBlank="1" count="5">
        <s v="South"/>
        <s v="North"/>
        <s v="East"/>
        <s v="West"/>
        <m/>
      </sharedItems>
    </cacheField>
    <cacheField name="Updated Region" numFmtId="0">
      <sharedItems containsBlank="1"/>
    </cacheField>
    <cacheField name="Unique Region" numFmtId="0">
      <sharedItems containsBlank="1"/>
    </cacheField>
    <cacheField name="Count Of Patient" numFmtId="0">
      <sharedItems containsString="0" containsBlank="1" containsNumber="1" containsInteger="1" minValue="136" maxValue="363"/>
    </cacheField>
    <cacheField name="Priority Type" numFmtId="0">
      <sharedItems containsBlank="1" count="3">
        <s v="Regularfollowup"/>
        <s v="High Priorit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3.343459722222" createdVersion="8" refreshedVersion="8" minRefreshableVersion="3" recordCount="1001" xr:uid="{DB02DFB9-38E4-4335-B584-56D5B2910713}">
  <cacheSource type="worksheet">
    <worksheetSource ref="A1:G1048576" sheet="Combined Sheet"/>
  </cacheSource>
  <cacheFields count="7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3.346408333331" createdVersion="8" refreshedVersion="8" minRefreshableVersion="3" recordCount="1001" xr:uid="{C7C945F2-CB7D-423F-89EA-8044C36AD7A9}">
  <cacheSource type="worksheet">
    <worksheetSource ref="A1:H1048576" sheet="Combined Sheet"/>
  </cacheSource>
  <cacheFields count="8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 count="9">
        <s v="O+"/>
        <s v="AB-"/>
        <s v="B+"/>
        <s v="A-"/>
        <s v="O-"/>
        <s v="A+"/>
        <s v="AB+"/>
        <s v="B-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3.35277326389" createdVersion="8" refreshedVersion="8" minRefreshableVersion="3" recordCount="1001" xr:uid="{7F4994A4-E114-4DC6-B00C-87A34F5E62D5}">
  <cacheSource type="worksheet">
    <worksheetSource ref="A1:J1048576" sheet="Combined Sheet"/>
  </cacheSource>
  <cacheFields count="10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 count="3">
        <b v="0"/>
        <b v="1"/>
        <m/>
      </sharedItems>
    </cacheField>
    <cacheField name="Fatigue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3.92015810185" createdVersion="8" refreshedVersion="8" minRefreshableVersion="3" recordCount="1001" xr:uid="{65AD5ADD-D08D-4047-91E4-5064BD139775}">
  <cacheSource type="worksheet">
    <worksheetSource ref="A1:N1048576" sheet="Combined Sheet"/>
  </cacheSource>
  <cacheFields count="14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 count="948">
        <n v="29.195011337868486"/>
        <n v="28.047091412742382"/>
        <n v="24.01384083044983"/>
        <n v="31.266412240467773"/>
        <n v="26.773658423671925"/>
        <n v="31.076311412227675"/>
        <n v="30.928880475932939"/>
        <n v="29.165541452876042"/>
        <n v="29.280733471074381"/>
        <n v="33.480387127663221"/>
        <n v="30.083545483882538"/>
        <n v="31.130097701831414"/>
        <n v="33.713165916678768"/>
        <n v="26.777469990766392"/>
        <n v="24.382327883484116"/>
        <n v="33.645546372819105"/>
        <n v="21.728997095629101"/>
        <n v="33.525762845566355"/>
        <n v="33.856571252693136"/>
        <n v="28.432545040700589"/>
        <n v="20.832529609197174"/>
        <n v="25.689561925365066"/>
        <n v="30.216028850530446"/>
        <n v="24.16349881440777"/>
        <n v="20.081632653061224"/>
        <n v="30.400000000000002"/>
        <n v="24.543958544868879"/>
        <n v="20.512627498212204"/>
        <n v="34.475250399187111"/>
        <n v="26.818115836841343"/>
        <n v="22.915782570116889"/>
        <n v="24.408284023668635"/>
        <n v="25.501730103806231"/>
        <n v="31.808613719135288"/>
        <n v="28.686868686868689"/>
        <n v="30.168589174800353"/>
        <n v="24.901380670611438"/>
        <n v="34.732677427260953"/>
        <n v="23.2981290297061"/>
        <n v="30.515798001620301"/>
        <n v="28.429752066115707"/>
        <n v="32.914201183431949"/>
        <n v="31.718749999999996"/>
        <n v="29.137170411408643"/>
        <n v="31.582054309327042"/>
        <n v="30.847098252453751"/>
        <n v="24.144678702184066"/>
        <n v="28.441373966942148"/>
        <n v="20.590371224742622"/>
        <n v="33.461891643709826"/>
        <n v="25.997436308283927"/>
        <n v="31.230951271110474"/>
        <n v="28.164062499999993"/>
        <n v="33.382337122162859"/>
        <n v="23.532349177616183"/>
        <n v="22.259943675012536"/>
        <n v="23.274836406900658"/>
        <n v="23.900033874063759"/>
        <n v="24.236073553272043"/>
        <n v="32.824138366367883"/>
        <n v="30.894886363636367"/>
        <n v="30.356079969188759"/>
        <n v="34.187758264462815"/>
        <n v="31.608361155465236"/>
        <n v="23.12909617436366"/>
        <n v="24.095500459136822"/>
        <n v="30.666666666666668"/>
        <n v="23.773677392248175"/>
        <n v="31.565454254125935"/>
        <n v="32.910927456382005"/>
        <n v="29.161993270309239"/>
        <n v="22.582709172343712"/>
        <n v="33.345584550101904"/>
        <n v="28.082609358329517"/>
        <n v="26.056094182825486"/>
        <n v="26.213842975206614"/>
        <n v="31.008328375966695"/>
        <n v="29.238777717685238"/>
        <n v="30.539772727272727"/>
        <n v="30.824829931972793"/>
        <n v="22.940214158239147"/>
        <n v="29.035208047553724"/>
        <n v="21.557691547011586"/>
        <n v="25.601469237832877"/>
        <n v="29.257142857142856"/>
        <n v="30.780907404284029"/>
        <n v="31.113753468093538"/>
        <n v="29.022469008264466"/>
        <n v="24.346516547742841"/>
        <n v="31.360076604767283"/>
        <n v="21.919001306430541"/>
        <n v="20.311418685121112"/>
        <n v="31.123381978557855"/>
        <n v="30.89569160997733"/>
        <n v="31.763642340565415"/>
        <n v="33.671874999999993"/>
        <n v="33.310624260461118"/>
        <n v="32.667233560090708"/>
        <n v="34.816594356197783"/>
        <n v="28.273809523809526"/>
        <n v="20.767579851028909"/>
        <n v="24.199263038548754"/>
        <n v="33.164161000989495"/>
        <n v="34.626038781163437"/>
        <n v="29.3946871824648"/>
        <n v="20.460276421207183"/>
        <n v="30.759870200108171"/>
        <n v="31.210937499999996"/>
        <n v="24.57751514923407"/>
        <n v="29.723183391003467"/>
        <n v="33.740753925873179"/>
        <n v="30.737407461169983"/>
        <n v="33.902021841147317"/>
        <n v="28.427528393726341"/>
        <n v="24.713311075627811"/>
        <n v="20.899908172635445"/>
        <n v="22.939750692520775"/>
        <n v="33.796847114812621"/>
        <n v="29.570312499999996"/>
        <n v="26.696500906600825"/>
        <n v="24.650505651397982"/>
        <n v="21.664973145594427"/>
        <n v="34.172472952627714"/>
        <n v="32.368549813692653"/>
        <n v="22.758466596444187"/>
        <n v="24.242424242424246"/>
        <n v="20.212244897959184"/>
        <n v="22.096688617708562"/>
        <n v="26.701174094180026"/>
        <n v="28.25851811790157"/>
        <n v="33.576829424580289"/>
        <n v="22.977394408090426"/>
        <n v="21.167144543767922"/>
        <n v="28.858131487889278"/>
        <n v="20.10875141069047"/>
        <n v="23.318800369929974"/>
        <n v="30.774099125825714"/>
        <n v="24.343196635932255"/>
        <n v="21.812961731031827"/>
        <n v="31.245674740484432"/>
        <n v="34.187755102040818"/>
        <n v="26.901386983691502"/>
        <n v="29.466666666666665"/>
        <n v="33.901163771293646"/>
        <n v="21.406289217971246"/>
        <n v="34.671280276816617"/>
        <n v="29.655824375897208"/>
        <n v="21.95547347901919"/>
        <n v="25.104445029922093"/>
        <n v="32.415108117976388"/>
        <n v="29.712006489994597"/>
        <n v="28.440954975164232"/>
        <n v="30.078124999999993"/>
        <n v="31.091348342144887"/>
        <n v="26.962868480725625"/>
        <n v="32.753365996682227"/>
        <n v="31.895661157024794"/>
        <n v="30.748066627007741"/>
        <n v="29.319856487018246"/>
        <n v="23.673469387755102"/>
        <n v="26.919011758488573"/>
        <n v="30.513822654093012"/>
        <n v="34.755463059313215"/>
        <n v="28.517422748191979"/>
        <n v="33.910728752748732"/>
        <n v="26.339579224194605"/>
        <n v="34.646435960890912"/>
        <n v="31.683873264506936"/>
        <n v="29.781380130874481"/>
        <n v="31.753520104514447"/>
        <n v="31.552977839335181"/>
        <n v="26.418928726956018"/>
        <n v="29.077672031928422"/>
        <n v="34.994834710743802"/>
        <n v="31.569054637105388"/>
        <n v="25.356513379266136"/>
        <n v="21.162501196974048"/>
        <n v="30.896787626412852"/>
        <n v="33.776757861522469"/>
        <n v="32.343749999999993"/>
        <n v="31.667863616155401"/>
        <n v="31.714753123140991"/>
        <n v="25.912132306526949"/>
        <n v="33.787332376317359"/>
        <n v="22.159274265839578"/>
        <n v="31.088584710743802"/>
        <n v="28.96341463414635"/>
        <n v="34.916726514141104"/>
        <n v="30.292638317329668"/>
        <n v="24.844720496894411"/>
        <n v="30.533333333333335"/>
        <n v="29.436332653947673"/>
        <n v="29.873494894071023"/>
        <n v="24.335937499999993"/>
        <n v="20.461819844535892"/>
        <n v="32.370445637973582"/>
        <n v="22.230440499671268"/>
        <n v="33.732501264968796"/>
        <n v="32.171201814058961"/>
        <n v="26.918500892326001"/>
        <n v="21.810132094643638"/>
        <n v="25.924199505181253"/>
        <n v="29.054752066115704"/>
        <n v="23.571621465221249"/>
        <n v="26.542185872458621"/>
        <n v="20.022375679950617"/>
        <n v="34.786641929499076"/>
        <n v="34.775086505190316"/>
        <n v="34.269972451790636"/>
        <n v="25.422209473269035"/>
        <n v="33.329125110465846"/>
        <n v="24.420354153003352"/>
        <n v="32.38603330939435"/>
        <n v="26.083029094056986"/>
        <n v="30.960332074529511"/>
        <n v="30.572055785123968"/>
        <n v="22.854224520412394"/>
        <n v="21.317117177319655"/>
        <n v="24.488888888888891"/>
        <n v="22.653268442981691"/>
        <n v="23.507740888557521"/>
        <n v="31.268590124925641"/>
        <n v="25.066666666666666"/>
        <n v="28.360351528307834"/>
        <n v="22.093170054286073"/>
        <n v="30.014274140658149"/>
        <n v="33.087076783025807"/>
        <n v="32.720526227019732"/>
        <n v="22.382812499999993"/>
        <n v="34.349173553719012"/>
        <n v="29.937518794480265"/>
        <n v="20.353798126951091"/>
        <n v="34.566567647853084"/>
        <n v="30.128928559214803"/>
        <n v="21.898533491874751"/>
        <n v="26.040662011496469"/>
        <n v="31.368227731864103"/>
        <n v="29.213238496153291"/>
        <n v="21.592393671069821"/>
        <n v="28.70259635044944"/>
        <n v="24.557752341311129"/>
        <n v="28.353057199211044"/>
        <n v="29.937116623587048"/>
        <n v="29.7264739229025"/>
        <n v="33.682733213455549"/>
        <n v="24.499540863177231"/>
        <n v="25.91087240528379"/>
        <n v="21.918540545958766"/>
        <n v="31.294765840220389"/>
        <n v="21.852877808556482"/>
        <n v="29.615950206901271"/>
        <n v="30.655432933823818"/>
        <n v="25.970115548195267"/>
        <n v="34.257812499999993"/>
        <n v="22.812499999999996"/>
        <n v="29.970931203849108"/>
        <n v="22.491349480968861"/>
        <n v="22.230133301689015"/>
        <n v="34.049036281179141"/>
        <n v="29.85734124479232"/>
        <n v="22.525951557093425"/>
        <n v="34.98279260917505"/>
        <n v="28.515624999999993"/>
        <n v="24.177566389219184"/>
        <n v="25.126131845367368"/>
        <n v="32.090551340825179"/>
        <n v="26.061679307694877"/>
        <n v="21.060275962236744"/>
        <n v="29.699532887261707"/>
        <n v="32.881632653061224"/>
        <n v="20.138111955557267"/>
        <n v="24.310660116891963"/>
        <n v="26.472337894110655"/>
        <n v="23.87543252595156"/>
        <n v="21.064002160410475"/>
        <n v="22.270969660916126"/>
        <n v="24.441802087462015"/>
        <n v="34.886587771203153"/>
        <n v="21.88512813658993"/>
        <n v="31.807372175980973"/>
        <n v="28.003872494531894"/>
        <n v="22.159428911362287"/>
        <n v="24.134667387777181"/>
        <n v="25.864512471655331"/>
        <n v="29.162984471657619"/>
        <n v="31.992510330578511"/>
        <n v="32.733564013840834"/>
        <n v="33.203054967908493"/>
        <n v="22.343515592581952"/>
        <n v="25.874444172122828"/>
        <n v="20.281666385562492"/>
        <n v="26.139438085327779"/>
        <n v="22.632590930940552"/>
        <n v="25.601491627523398"/>
        <n v="30.266299357208453"/>
        <n v="29.088383935804945"/>
        <n v="33.685306365258775"/>
        <n v="29.58155545197031"/>
        <n v="26.289682539682545"/>
        <n v="23.66780045351474"/>
        <n v="34.605146406388641"/>
        <n v="23.031518845723543"/>
        <n v="31.035741815083774"/>
        <n v="31.037649219467404"/>
        <n v="33.283832644628099"/>
        <n v="28.792713973251104"/>
        <n v="25.114771806643258"/>
        <n v="23.395823807346435"/>
        <n v="26.101502335563691"/>
        <n v="28.270874424720574"/>
        <n v="25.471332644628102"/>
        <n v="24.150302843254501"/>
        <n v="23.967383020880959"/>
        <n v="25.654874426140964"/>
        <n v="26.029150151368562"/>
        <n v="33.391003460207614"/>
        <n v="34.434582511505582"/>
        <n v="22.704798069696608"/>
        <n v="20.133333333333333"/>
        <n v="33.343592900379605"/>
        <n v="34.977766884913002"/>
        <n v="29.617411882821184"/>
        <n v="29.881016765819368"/>
        <n v="32.192904936245419"/>
        <n v="32.577777777777776"/>
        <n v="33.023660908695021"/>
        <n v="33.517573696145128"/>
        <n v="32.599050962540019"/>
        <n v="33.828124999999993"/>
        <n v="21.975510204081633"/>
        <n v="34.915967790437364"/>
        <n v="28.671874999999996"/>
        <n v="31.562499999999993"/>
        <n v="30.022546576480359"/>
        <n v="33.267069657998292"/>
        <n v="30.726643598615919"/>
        <n v="29.480968858131494"/>
        <n v="23.515624999999996"/>
        <n v="31.804654164724447"/>
        <n v="29.903028749626213"/>
        <n v="34.205829863176689"/>
        <n v="33.269872975250458"/>
        <n v="30.674454977816076"/>
        <n v="28.00817869680953"/>
        <n v="30.438640484549207"/>
        <n v="21.340660167864808"/>
        <n v="22.476586888657646"/>
        <n v="30.087809917355372"/>
        <n v="31.445312499999993"/>
        <n v="30.445054107605543"/>
        <n v="32.174662453318007"/>
        <n v="30.915495366095556"/>
        <n v="31.717230367252146"/>
        <n v="30.387181205911453"/>
        <n v="34.112353026564087"/>
        <n v="30.062071483630163"/>
        <n v="33.340954122847123"/>
        <n v="25.722789115646261"/>
        <n v="31.92507804370447"/>
        <n v="31.305770374776923"/>
        <n v="33.918578324576018"/>
        <n v="22.309244096356945"/>
        <n v="28.025711662075299"/>
        <n v="20.447463324113304"/>
        <n v="20.381328073635764"/>
        <n v="29.069767441860467"/>
        <n v="23.71883656509695"/>
        <n v="24.615150129553413"/>
        <n v="34.484072549916164"/>
        <n v="23.875114784205696"/>
        <n v="21.204914783987316"/>
        <n v="26.532516532110836"/>
        <n v="20.571428571428573"/>
        <n v="33.822035128465672"/>
        <n v="30.864197530864192"/>
        <n v="23.841672774970096"/>
        <n v="29.150151368559037"/>
        <n v="30.934256055363328"/>
        <n v="34.540452111838199"/>
        <n v="33.448389217619983"/>
        <n v="30.600761772853186"/>
        <n v="28.085336213880634"/>
        <n v="30.299434357818118"/>
        <n v="32.079427237846602"/>
        <n v="29.846813956114268"/>
        <n v="29.904263329628172"/>
        <n v="29.035383741521603"/>
        <n v="23.030045351473927"/>
        <n v="30.320443482963768"/>
        <n v="26.1286108288576"/>
        <n v="20.844444444444445"/>
        <n v="30.026332888752098"/>
        <n v="34.89028567127103"/>
        <n v="34.924163648750408"/>
        <n v="22.13839353757049"/>
        <n v="32.707290451277807"/>
        <n v="34.842451523545705"/>
        <n v="28.945312499999993"/>
        <n v="30.334540499838646"/>
        <n v="33.226642280140219"/>
        <n v="31.789809841776744"/>
        <n v="32.08655562165378"/>
        <n v="29.033661643131204"/>
        <n v="24.194944598337951"/>
        <n v="22.892819979188342"/>
        <n v="32.632014754036661"/>
        <n v="31.875438537872967"/>
        <n v="22.432653061224492"/>
        <n v="33.370626133251029"/>
        <n v="34.702096428168169"/>
        <n v="28.844953173777309"/>
        <n v="33.113822914390937"/>
        <n v="34.569780483896807"/>
        <n v="22.369146005509645"/>
        <n v="34.033595017762373"/>
        <n v="22.309356408869661"/>
        <n v="34.352399737015119"/>
        <n v="22.168692837517408"/>
        <n v="29.372397382510414"/>
        <n v="31.34476044559354"/>
        <n v="24.673008323424494"/>
        <n v="29.531680440771357"/>
        <n v="25.636700961376285"/>
        <n v="21.338210638622158"/>
        <n v="29.062499999999996"/>
        <n v="23.287419651056016"/>
        <n v="32.769394909312595"/>
        <n v="30.781249999999993"/>
        <n v="25.512123388393011"/>
        <n v="34.570312499999993"/>
        <n v="20.692552781765347"/>
        <n v="25.524316375477053"/>
        <n v="31.239414355075468"/>
        <n v="30.734543728491751"/>
        <n v="33.836425909894992"/>
        <n v="31.491671624033319"/>
        <n v="29.508326411138796"/>
        <n v="33.127834467120188"/>
        <n v="31.082688875669248"/>
        <n v="24.553571428571431"/>
        <n v="24.056934745564501"/>
        <n v="26.764297437192273"/>
        <n v="32.923201730665227"/>
        <n v="32.800734618916437"/>
        <n v="25.221367397300046"/>
        <n v="31.826099579039052"/>
        <n v="33.798126951092605"/>
        <n v="31.609195402298852"/>
        <n v="20.919067215363508"/>
        <n v="30.830449826989621"/>
        <n v="29.27257977285019"/>
        <n v="32.470156106519745"/>
        <n v="30.00992063492064"/>
        <n v="31.134235171696144"/>
        <n v="33.701198528539216"/>
        <n v="32.352941176470594"/>
        <n v="21.93771626297578"/>
        <n v="34.438631487824161"/>
        <n v="31.941452070722622"/>
        <n v="20.390624999999996"/>
        <n v="34.012855831037648"/>
        <n v="28.133656509695292"/>
        <n v="29.895429246078599"/>
        <n v="33.090134297520663"/>
        <n v="25.822720163426858"/>
        <n v="21.877551020408163"/>
        <n v="28.281249999999996"/>
        <n v="20.576281027725361"/>
        <n v="24.767565919829291"/>
        <n v="32.539062499999993"/>
        <n v="34.943825024563203"/>
        <n v="24.683195592286506"/>
        <n v="28.826177285318558"/>
        <n v="33.976124885215796"/>
        <n v="30.66122448979592"/>
        <n v="30.267642974371924"/>
        <n v="28.444444444444443"/>
        <n v="22.100449992742053"/>
        <n v="32.907681030824421"/>
        <n v="28.114285714285714"/>
        <n v="33.759666864961339"/>
        <n v="22.109374999999996"/>
        <n v="22.976680384087786"/>
        <n v="20.140804180577735"/>
        <n v="28.682001185980464"/>
        <n v="20.732340720221607"/>
        <n v="26.36079714455682"/>
        <n v="30.380622837370243"/>
        <n v="29.79421790178008"/>
        <n v="28.850341123530267"/>
        <n v="29.983587930816814"/>
        <n v="29.60356404958678"/>
        <n v="31.942942130881562"/>
        <n v="25.559329155141629"/>
        <n v="28.685144680698485"/>
        <n v="29.441590048674961"/>
        <n v="29.545711167149687"/>
        <n v="32.15893351800554"/>
        <n v="30.750122323008021"/>
        <n v="22.699724517906336"/>
        <n v="30.411381685422864"/>
        <n v="33.912513336381643"/>
        <n v="32.198096371207619"/>
        <n v="32.304687499999993"/>
        <n v="21.777553339224845"/>
        <n v="28.408184110568481"/>
        <n v="24.648996883862615"/>
        <n v="25.050505050505055"/>
        <n v="32.406157169862269"/>
        <n v="23.437499999999996"/>
        <n v="23.86062365862896"/>
        <n v="31.064015096530699"/>
        <n v="31.143707482993204"/>
        <n v="33.121306786104107"/>
        <n v="30.592955518691404"/>
        <n v="34.316890495867767"/>
        <n v="30.597469897881414"/>
        <n v="20.047778925619834"/>
        <n v="22.595640908398103"/>
        <n v="28.442906574394467"/>
        <n v="30.148423005565864"/>
        <n v="30.519669037596167"/>
        <n v="28.415532879818599"/>
        <n v="30.714682387116071"/>
        <n v="34.978200554894968"/>
        <n v="21.035548203863801"/>
        <n v="33.717306816988206"/>
        <n v="29.443027210884356"/>
        <n v="30.60406986059926"/>
        <n v="31.000918273645553"/>
        <n v="31.365165838807876"/>
        <n v="29.322107707940194"/>
        <n v="32.142722721969214"/>
        <n v="21.671206537413873"/>
        <n v="34.131469363474125"/>
        <n v="33.777777777777779"/>
        <n v="24.785890550152416"/>
        <n v="34.747474747474747"/>
        <n v="34.6505280645544"/>
        <n v="30.064014631915864"/>
        <n v="29.397682658239965"/>
        <n v="23.54823959762231"/>
        <n v="25.368480725623584"/>
        <n v="34.924003620361411"/>
        <n v="32.732197119830886"/>
        <n v="33.694727891156468"/>
        <n v="29.952026259310696"/>
        <n v="25.11249818551314"/>
        <n v="29.237832874196513"/>
        <n v="34.212804396100722"/>
        <n v="28.440816326530609"/>
        <n v="30.44358239163434"/>
        <n v="28.886576482830385"/>
        <n v="33.813358281265664"/>
        <n v="33.31350386674599"/>
        <n v="29.369507835209998"/>
        <n v="25.491276400367315"/>
        <n v="30.311111111111114"/>
        <n v="32.708744247205779"/>
        <n v="32.443825510933799"/>
        <n v="34.293801712875599"/>
        <n v="21.832474567314041"/>
        <n v="30.483896811408421"/>
        <n v="30.264919469349667"/>
        <n v="26.455218464218323"/>
        <n v="33.961296937075481"/>
        <n v="24.602076124567475"/>
        <n v="26.546938775510203"/>
        <n v="21.402570062716546"/>
        <n v="22.375679950619187"/>
        <n v="31.164138657834318"/>
        <n v="26.462045967944352"/>
        <n v="26.748614958448751"/>
        <n v="32.419217687074834"/>
        <n v="20.930612244897958"/>
        <n v="33.070004445812394"/>
        <n v="31.816893424036284"/>
        <n v="33.398437499999993"/>
        <n v="23.460737656157054"/>
        <n v="31.645569620253159"/>
        <n v="34.861583596017603"/>
        <n v="21.462833934386051"/>
        <n v="31.651552816778128"/>
        <n v="28.316808765093938"/>
        <n v="26.9281795690057"/>
        <n v="22.754312908982754"/>
        <n v="28.996539792387544"/>
        <n v="29.832766439909303"/>
        <n v="25.665030991735538"/>
        <n v="23.63120276324339"/>
        <n v="31.207133058984908"/>
        <n v="26.385557379118797"/>
        <n v="29.250679540752156"/>
        <n v="26.662049861495845"/>
        <n v="23.823047879982624"/>
        <n v="29.134948096885818"/>
        <n v="25.245389649018449"/>
        <n v="31.588613406795229"/>
        <n v="24.916255786819228"/>
        <n v="23.086803677663603"/>
        <n v="24.212293388429753"/>
        <n v="28.451154013644945"/>
        <n v="34.490358126721766"/>
        <n v="26.149276859504134"/>
        <n v="23.433744592212783"/>
        <n v="33.455265965554027"/>
        <n v="34.382549630615181"/>
        <n v="34.828514739229028"/>
        <n v="22.889795918367344"/>
        <n v="25.377229080932779"/>
        <n v="25.140478668054108"/>
        <n v="30.13840830449827"/>
        <n v="32.01019066403682"/>
        <n v="32.450069920040157"/>
        <n v="32.29786616344898"/>
        <n v="30.110990511536716"/>
        <n v="28.123914972416188"/>
        <n v="28.555794945453304"/>
        <n v="34.171178600882065"/>
        <n v="28.124999999999993"/>
        <n v="29.494097123615564"/>
        <n v="30.450624628197509"/>
        <n v="29.809176107493698"/>
        <n v="33.142182492831843"/>
        <n v="20.014033211934912"/>
        <n v="23.848684210526315"/>
        <n v="20.213383655102341"/>
        <n v="22.99357208448118"/>
        <n v="30.741861989326175"/>
        <n v="26.52265821112432"/>
        <n v="22.044444444444444"/>
        <n v="33.13224169300009"/>
        <n v="25.280109859242845"/>
        <n v="26.890544123216767"/>
        <n v="23.386377156454493"/>
        <n v="31.259105098855354"/>
        <n v="28.002559373706202"/>
        <n v="25.24421413816043"/>
        <n v="21.377410468319564"/>
        <n v="33.207819259734016"/>
        <n v="29.126962694340492"/>
        <n v="23.324075243024872"/>
        <n v="23.738759335467147"/>
        <n v="30.321067189524179"/>
        <n v="21.11039897452331"/>
        <n v="30.644044321329638"/>
        <n v="28.414864276382641"/>
        <n v="31.741788900397605"/>
        <n v="29.92469282600079"/>
        <n v="28.279721474646504"/>
        <n v="21.59736570247934"/>
        <n v="21.047724909462513"/>
        <n v="33.41951546490472"/>
        <n v="34.296874999999993"/>
        <n v="20.488888888888891"/>
        <n v="32.653810835629024"/>
        <n v="23.633626273589865"/>
        <n v="23.931015387049559"/>
        <n v="22.499999999999996"/>
        <n v="23.335466144755166"/>
        <n v="22.906574394463671"/>
        <n v="23.952095808383234"/>
        <n v="26.581227008425298"/>
        <n v="28.721121070571897"/>
        <n v="23.118367346938776"/>
        <n v="31.863474122546108"/>
        <n v="26.92698504862825"/>
        <n v="23.087594133967499"/>
        <n v="34.39349112426035"/>
        <n v="33.012244897959185"/>
        <n v="30.301903628792392"/>
        <n v="20.247920077516788"/>
        <n v="29.212571392902841"/>
        <n v="33.422848018580346"/>
        <n v="21.223898795915254"/>
        <n v="30.938311566110883"/>
        <n v="21.43902535500969"/>
        <n v="25.847768218818715"/>
        <n v="32.455677715120288"/>
        <n v="32.286492549270946"/>
        <n v="26.416326530612245"/>
        <n v="28.96855892278392"/>
        <n v="21.903731746890212"/>
        <n v="28.551379325468179"/>
        <n v="33.752319596652782"/>
        <n v="23.801652892561986"/>
        <n v="23.154407787993513"/>
        <n v="32.350251486053949"/>
        <n v="30.226971207286027"/>
        <n v="20.443594104308396"/>
        <n v="28.085937499999996"/>
        <n v="34.857667584940316"/>
        <n v="31.17163689672466"/>
        <n v="28.398293233891501"/>
        <n v="29.688581314878896"/>
        <n v="28.472022726547287"/>
        <n v="23.688888888888886"/>
        <n v="22.343158464034612"/>
        <n v="28.200608876782564"/>
        <n v="33.472217359336163"/>
        <n v="20.902888663086081"/>
        <n v="20.393842375334415"/>
        <n v="28.158817253467458"/>
        <n v="29.669839381320646"/>
        <n v="29.812244897959182"/>
        <n v="23.501139165444275"/>
        <n v="30.898437499999993"/>
        <n v="24.310318549001671"/>
        <n v="22.793319561640001"/>
        <n v="20.875227425069426"/>
        <n v="29.650148763722175"/>
        <n v="30.084192190448544"/>
        <n v="25.706650607851255"/>
        <n v="29.2024457883658"/>
        <n v="29.342361752334053"/>
        <n v="24.620408163265306"/>
        <n v="24.3125994819138"/>
        <n v="30.804191389976012"/>
        <n v="30.304921818919507"/>
        <n v="30.927456382001839"/>
        <n v="33.968915237942632"/>
        <n v="26.580764630994175"/>
        <n v="23.622573423769587"/>
        <n v="24.355071302675849"/>
        <n v="22.942130453700404"/>
        <n v="31.426912469153724"/>
        <n v="33.021120293847574"/>
        <n v="31.16487742348982"/>
        <n v="33.392248453478096"/>
        <n v="26.177411979881111"/>
        <n v="20.077747874749029"/>
        <n v="23.92242299970097"/>
        <n v="30.138775510204081"/>
        <n v="23.313879092412847"/>
        <n v="29.431607353685276"/>
        <n v="33.834027364663896"/>
        <n v="23.422098967556547"/>
        <n v="33.150434385002278"/>
        <n v="32.123735871505062"/>
        <n v="24.156549421054276"/>
        <n v="22.4"/>
        <n v="31.18836291913215"/>
        <n v="34.29651633810424"/>
        <n v="20.104514443315431"/>
        <n v="31.701962809917358"/>
        <n v="30.541383219954653"/>
        <n v="28.197125852808828"/>
        <n v="28.026590930370464"/>
        <n v="33.417162017985056"/>
        <n v="21.874999999999996"/>
        <n v="24.977777777777778"/>
        <n v="32.933117543001245"/>
        <n v="20.882755855524742"/>
        <n v="31.739929087103249"/>
        <n v="31.37798916633637"/>
        <n v="29.079565420058085"/>
        <n v="29.010519395134775"/>
        <n v="21.604938271604937"/>
        <n v="22.887902695595002"/>
        <n v="33.945568114217735"/>
        <n v="32.031249999999993"/>
        <n v="20.972655019081966"/>
        <n v="29.696262561631983"/>
        <n v="28.760986286378717"/>
        <n v="24.558120886097097"/>
        <n v="25.078124999999996"/>
        <n v="25.37777777777778"/>
        <n v="26.367187499999996"/>
        <n v="31.531069388871792"/>
        <n v="25.293946871824652"/>
        <n v="28.844688309708882"/>
        <n v="33.425160697887975"/>
        <n v="26.749763663737269"/>
        <n v="28.658390615916009"/>
        <n v="32.226562499999993"/>
        <n v="29.474171521160446"/>
        <n v="23.100907029478464"/>
        <n v="24.725182932941294"/>
        <n v="34.433783613180154"/>
        <n v="34.656699085498623"/>
        <n v="25.312294543063771"/>
        <n v="20.868764172335602"/>
        <n v="26.892006802721095"/>
        <n v="31.83885640025991"/>
        <n v="33.515273388872927"/>
        <n v="33.822345155981935"/>
        <n v="21.561065197428839"/>
        <n v="29.225727785398561"/>
        <n v="26.500811249323963"/>
        <n v="28.722879684418146"/>
        <n v="30.508337052213072"/>
        <n v="28.692589172736916"/>
        <n v="31.789113622843551"/>
        <n v="34.545700378583021"/>
        <n v="28.369901064261416"/>
        <n v="23.258573632372133"/>
        <n v="28.878929428102513"/>
        <n v="30.236734693877548"/>
        <n v="24.418229409444582"/>
        <n v="31.266807701961348"/>
        <n v="28.344671201814062"/>
        <n v="34.748512709572744"/>
        <n v="31.441476138790662"/>
        <n v="26.609958974745005"/>
        <n v="23.95124716553288"/>
        <n v="26.62222222222222"/>
        <n v="33.044897959183672"/>
        <n v="29.136316337148799"/>
        <n v="29.725849935226364"/>
        <n v="31.866054550364563"/>
        <n v="20.473469387755102"/>
        <n v="32.461911357340718"/>
        <n v="23.205809566311007"/>
        <n v="21.285228301239037"/>
        <n v="29.797286998933085"/>
        <n v="31.248794413795761"/>
        <n v="22.507433475102562"/>
        <n v="20.668967784352397"/>
        <n v="31.906460562822033"/>
        <n v="32.655083066605698"/>
        <n v="28.593749999999996"/>
        <n v="20.898437499999996"/>
        <n v="34.306703397612495"/>
        <n v="34.643725164924184"/>
        <n v="34.214360041623308"/>
        <n v="26.684560406978559"/>
        <n v="34.823034077452746"/>
        <n v="25.419278036483316"/>
        <n v="28.961704854991183"/>
        <n v="21.193755739210289"/>
        <n v="26.481632653061222"/>
        <n v="25.027788733909425"/>
        <n v="31.992171327486922"/>
        <n v="26.399635867091494"/>
        <n v="34.284607438016529"/>
        <n v="21.94286574579397"/>
        <n v="21.64268353844373"/>
        <n v="22.620347020964285"/>
        <n v="34.601455771092546"/>
        <n v="30.116213151927443"/>
        <n v="32.251842135720068"/>
        <n v="34.380165289256198"/>
        <n v="30.639179391225902"/>
        <n v="29.140624999999993"/>
        <n v="24.690405462752206"/>
        <n v="29.792387543252598"/>
        <n v="31.147271531886911"/>
        <n v="25.406766528925623"/>
        <n v="29.159183673469386"/>
        <n v="20.109164033323754"/>
        <n v="24.567474048442911"/>
        <n v="23.550006605892456"/>
        <n v="30.631534277226958"/>
        <n v="20.231031435424818"/>
        <n v="29.975695382122602"/>
        <n v="33.892370715311095"/>
        <n v="31.427154195011344"/>
        <n v="23.309053069719038"/>
        <n v="22.826244737988098"/>
        <n v="20.615456580574026"/>
        <n v="21.328124999999996"/>
        <n v="28.312426186600273"/>
        <n v="25.186213861886124"/>
        <n v="22.442607897153355"/>
        <n v="25.643956713915557"/>
        <n v="22.800113594872002"/>
        <n v="20.613131003026183"/>
        <n v="33.779945871896821"/>
        <n v="35.005668934240369"/>
        <n v="30.62283737024222"/>
        <n v="23.764921946740131"/>
        <n v="21.860827664399096"/>
        <n v="26.237671167289093"/>
        <n v="34.057142857142857"/>
        <n v="32.851454293628812"/>
        <n v="31.766344235763487"/>
        <n v="32.914791696908118"/>
        <n v="33.794992477142081"/>
        <n v="20.855868036776638"/>
        <n v="26.262153763907911"/>
        <n v="32.596371882086174"/>
        <n v="31.412244897959184"/>
        <n v="26.233580488539278"/>
        <n v="28.994101307699513"/>
        <n v="31.467221644120702"/>
        <n v="28.461797942317425"/>
        <n v="30.605766981857059"/>
        <n v="25.096668649613331"/>
        <n v="30.573509797886533"/>
        <n v="30.011612715923938"/>
        <n v="34.863945578231302"/>
        <n v="26.709401709401707"/>
        <n v="30.860457063711909"/>
        <n v="30.204818069430988"/>
        <n v="34.184932501088696"/>
        <n v="23.880382946681486"/>
        <n v="34.927923519891607"/>
        <n v="20.586785009861931"/>
        <n v="34.990933991744143"/>
        <n v="33.674869928819938"/>
        <n v="28.254867510488005"/>
        <n v="26.291723822588015"/>
        <n v="31.445281204935103"/>
        <n v="33.058409951325046"/>
        <n v="26.583878643664491"/>
        <n v="32.133194588969822"/>
        <n v="26.462853385930309"/>
        <n v="23.562805649601589"/>
        <n v="32.610511543987435"/>
        <n v="28.207160787422382"/>
        <n v="21.953124999999996"/>
        <n v="22.41969066032124"/>
        <n v="34.540542389111181"/>
        <n v="30.449019534043437"/>
        <n v="21.384083044982699"/>
        <n v="29.159580498866216"/>
        <n v="30.531143867511645"/>
        <n v="22.800046294510242"/>
        <n v="31.788897033293466"/>
        <n v="33.254889857644379"/>
        <n v="23.26019044751402"/>
        <n v="23.267429760665969"/>
        <n v="28.015677166497316"/>
        <n v="24.463667820069208"/>
        <n v="28.910491099608631"/>
        <n v="28.461330448891296"/>
        <n v="22.697120728602673"/>
        <n v="33.20196311719215"/>
        <n v="33.548387096774185"/>
        <n v="23.49480968858132"/>
        <n v="28.045236511326635"/>
        <n v="25.848074921956293"/>
        <n v="29.21956295525494"/>
        <n v="28.37857453912034"/>
        <n v="26.448680722131041"/>
        <n v="34.251552384727177"/>
        <n v="24.205693296602391"/>
        <n v="30.07597773187214"/>
        <n v="26.089795918367347"/>
        <n v="20.462215387244221"/>
        <n v="33.740901430671592"/>
        <n v="23.749999999999993"/>
        <n v="21.155294202015131"/>
        <n v="31.874999999999993"/>
        <n v="30.460971879779031"/>
        <n v="29.842973882390638"/>
        <n v="23.497917906008333"/>
        <m/>
      </sharedItems>
    </cacheField>
    <cacheField name="Diabetic" numFmtId="0">
      <sharedItems containsBlank="1" count="4">
        <b v="1"/>
        <b v="0"/>
        <s v="FALSE"/>
        <m/>
      </sharedItems>
    </cacheField>
    <cacheField name="Income(LPA)" numFmtId="0">
      <sharedItems containsString="0" containsBlank="1" containsNumber="1" minValue="0" maxValue="400"/>
    </cacheField>
    <cacheField name="Covered by insurance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5.64881875" createdVersion="8" refreshedVersion="8" minRefreshableVersion="3" recordCount="1001" xr:uid="{8C71F718-8A18-40F2-96E8-19855BD7D920}">
  <cacheSource type="worksheet">
    <worksheetSource ref="A1:O1048576" sheet="Combined Sheet"/>
  </cacheSource>
  <cacheFields count="15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 count="5">
        <s v="Senior"/>
        <s v="super senior"/>
        <s v="Adult"/>
        <s v="Young adult"/>
        <m/>
      </sharedItems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/>
    </cacheField>
    <cacheField name="Diabetic" numFmtId="0">
      <sharedItems containsBlank="1"/>
    </cacheField>
    <cacheField name="Income(LPA)" numFmtId="0">
      <sharedItems containsString="0" containsBlank="1" containsNumber="1" minValue="0" maxValue="400" count="26">
        <n v="20"/>
        <n v="15"/>
        <n v="2"/>
        <n v="40"/>
        <n v="30"/>
        <n v="3"/>
        <n v="7"/>
        <n v="4"/>
        <n v="12"/>
        <n v="0"/>
        <n v="25"/>
        <n v="1"/>
        <n v="9"/>
        <n v="5"/>
        <n v="300"/>
        <n v="50"/>
        <n v="0.5"/>
        <n v="200"/>
        <n v="150"/>
        <n v="70"/>
        <n v="90"/>
        <n v="120"/>
        <n v="250"/>
        <n v="400"/>
        <n v="10"/>
        <m/>
      </sharedItems>
    </cacheField>
    <cacheField name="Covered by insurance" numFmtId="0">
      <sharedItems containsBlank="1"/>
    </cacheField>
    <cacheField name="health condition" numFmtId="0">
      <sharedItems containsBlank="1" count="16">
        <s v="Fractured Leg"/>
        <s v="Prostate Cancer"/>
        <s v="Stroke"/>
        <s v="Heart Attack"/>
        <s v="Appendicitis"/>
        <s v="Fractured Arm"/>
        <s v="Childbirth"/>
        <s v="Hypertension"/>
        <s v="Respiratory Infection"/>
        <s v="Osteoarthritis"/>
        <s v="Kidney Stones"/>
        <s v="Heart Disease"/>
        <s v="Allergic Reaction"/>
        <s v="Diabetes"/>
        <s v="Canc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6.334880902781" createdVersion="8" refreshedVersion="8" minRefreshableVersion="3" recordCount="1001" xr:uid="{431714C3-AF9D-41F0-B1B2-1EE115813F43}">
  <cacheSource type="worksheet">
    <worksheetSource ref="A1:P1048576" sheet="Combined Sheet"/>
  </cacheSource>
  <cacheFields count="16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/>
    </cacheField>
    <cacheField name="Diabetic" numFmtId="0">
      <sharedItems containsBlank="1"/>
    </cacheField>
    <cacheField name="Income(LPA)" numFmtId="0">
      <sharedItems containsString="0" containsBlank="1" containsNumber="1" minValue="0" maxValue="400"/>
    </cacheField>
    <cacheField name="Covered by insurance" numFmtId="0">
      <sharedItems containsBlank="1"/>
    </cacheField>
    <cacheField name="health condition" numFmtId="0">
      <sharedItems containsBlank="1"/>
    </cacheField>
    <cacheField name="Smoking Status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7.263455324071" createdVersion="8" refreshedVersion="8" minRefreshableVersion="3" recordCount="1001" xr:uid="{663DE40F-06EC-41BF-AF59-9A8ECF4CCF61}">
  <cacheSource type="worksheet">
    <worksheetSource ref="A1:Q1048576" sheet="Combined Sheet"/>
  </cacheSource>
  <cacheFields count="17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/>
    </cacheField>
    <cacheField name="Diabetic" numFmtId="0">
      <sharedItems containsBlank="1"/>
    </cacheField>
    <cacheField name="Income(LPA)" numFmtId="0">
      <sharedItems containsString="0" containsBlank="1" containsNumber="1" minValue="0" maxValue="400"/>
    </cacheField>
    <cacheField name="Covered by insurance" numFmtId="0">
      <sharedItems containsBlank="1"/>
    </cacheField>
    <cacheField name="health condition" numFmtId="0">
      <sharedItems containsBlank="1"/>
    </cacheField>
    <cacheField name="Smoking Status" numFmtId="0">
      <sharedItems containsBlank="1" count="3">
        <b v="0"/>
        <b v="1"/>
        <m/>
      </sharedItems>
    </cacheField>
    <cacheField name="Breathing issue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7.885789699074" createdVersion="8" refreshedVersion="8" minRefreshableVersion="3" recordCount="1001" xr:uid="{D140A670-F23D-4CB6-B146-49CBFC2B9612}">
  <cacheSource type="worksheet">
    <worksheetSource ref="A1:S1048576" sheet="Combined Sheet"/>
  </cacheSource>
  <cacheFields count="19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/>
    </cacheField>
    <cacheField name="Diabetic" numFmtId="0">
      <sharedItems containsBlank="1"/>
    </cacheField>
    <cacheField name="Income(LPA)" numFmtId="0">
      <sharedItems containsString="0" containsBlank="1" containsNumber="1" minValue="0" maxValue="400"/>
    </cacheField>
    <cacheField name="Covered by insurance" numFmtId="0">
      <sharedItems containsBlank="1"/>
    </cacheField>
    <cacheField name="health condition" numFmtId="0">
      <sharedItems containsBlank="1"/>
    </cacheField>
    <cacheField name="Smoking Status" numFmtId="0">
      <sharedItems containsBlank="1"/>
    </cacheField>
    <cacheField name="Breathing issue" numFmtId="0">
      <sharedItems containsBlank="1"/>
    </cacheField>
    <cacheField name="Drinking Status" numFmtId="0">
      <sharedItems containsBlank="1"/>
    </cacheField>
    <cacheField name="Gender" numFmtId="0">
      <sharedItems containsBlank="1" count="3">
        <s v="Female"/>
        <s v="Ma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7.914266087966" createdVersion="8" refreshedVersion="8" minRefreshableVersion="3" recordCount="1001" xr:uid="{B498C894-7AAC-40FB-A156-DB24E2A8731E}">
  <cacheSource type="worksheet">
    <worksheetSource ref="A1:U1048576" sheet="Combined Sheet"/>
  </cacheSource>
  <cacheFields count="21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/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/>
    </cacheField>
    <cacheField name="Diabetic" numFmtId="0">
      <sharedItems containsBlank="1"/>
    </cacheField>
    <cacheField name="Income(LPA)" numFmtId="0">
      <sharedItems containsString="0" containsBlank="1" containsNumber="1" minValue="0" maxValue="400"/>
    </cacheField>
    <cacheField name="Covered by insurance" numFmtId="0">
      <sharedItems containsBlank="1" count="3">
        <b v="1"/>
        <b v="0"/>
        <m/>
      </sharedItems>
    </cacheField>
    <cacheField name="health condition" numFmtId="0">
      <sharedItems containsBlank="1"/>
    </cacheField>
    <cacheField name="Smoking Status" numFmtId="0">
      <sharedItems containsBlank="1"/>
    </cacheField>
    <cacheField name="Breathing issue" numFmtId="0">
      <sharedItems containsBlank="1"/>
    </cacheField>
    <cacheField name="Drinking Status" numFmtId="0">
      <sharedItems containsBlank="1"/>
    </cacheField>
    <cacheField name="Gender" numFmtId="0">
      <sharedItems containsBlank="1"/>
    </cacheField>
    <cacheField name="Education" numFmtId="0">
      <sharedItems containsBlank="1" count="8">
        <s v="Master's Degree"/>
        <s v="Bachelor's Degree"/>
        <s v="School"/>
        <s v="Post-graduate"/>
        <s v="PhD"/>
        <s v="Uneducated"/>
        <s v="High School"/>
        <m/>
      </sharedItems>
    </cacheField>
    <cacheField name="Occupation" numFmtId="0">
      <sharedItems containsBlank="1" count="19">
        <s v="Manager"/>
        <s v="Teacher"/>
        <s v="Clerical Staff"/>
        <s v="Retail Worker"/>
        <s v="Professor"/>
        <s v="Scientist"/>
        <s v="Unemployed"/>
        <s v="Labourer"/>
        <s v="Driver"/>
        <s v="Doctor"/>
        <s v="Engineer"/>
        <s v="Junior Executive"/>
        <s v="Nurse"/>
        <s v="Senior Executive"/>
        <s v="Software Engineer"/>
        <s v="Consultant"/>
        <s v="CEO"/>
        <s v="Farm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Kumar Kolla" refreshedDate="46047.936282291666" createdVersion="8" refreshedVersion="8" minRefreshableVersion="3" recordCount="1001" xr:uid="{51F657A7-3EA7-4F6D-BA72-78CDE2EF0AC8}">
  <cacheSource type="worksheet">
    <worksheetSource ref="A1:V1048576" sheet="Combined Sheet"/>
  </cacheSource>
  <cacheFields count="22">
    <cacheField name="Patient_id" numFmtId="0">
      <sharedItems containsBlank="1"/>
    </cacheField>
    <cacheField name="Total bill" numFmtId="0">
      <sharedItems containsString="0" containsBlank="1" containsNumber="1" containsInteger="1" minValue="100" maxValue="300000"/>
    </cacheField>
    <cacheField name="Region" numFmtId="0">
      <sharedItems containsBlank="1" count="5">
        <s v="South"/>
        <s v="West"/>
        <s v="North"/>
        <s v="East"/>
        <m/>
      </sharedItems>
    </cacheField>
    <cacheField name="Age" numFmtId="0">
      <sharedItems containsString="0" containsBlank="1" containsNumber="1" containsInteger="1" minValue="22" maxValue="88"/>
    </cacheField>
    <cacheField name="Age Group" numFmtId="0">
      <sharedItems containsBlank="1"/>
    </cacheField>
    <cacheField name="Sum Covered Insurance Amount" numFmtId="0">
      <sharedItems containsBlank="1" containsMixedTypes="1" containsNumber="1" minValue="0" maxValue="261149.4"/>
    </cacheField>
    <cacheField name="Patient_weight" numFmtId="0">
      <sharedItems containsString="0" containsBlank="1" containsNumber="1" minValue="45.3" maxValue="111.9"/>
    </cacheField>
    <cacheField name="Blood group" numFmtId="0">
      <sharedItems containsBlank="1"/>
    </cacheField>
    <cacheField name="fever" numFmtId="0">
      <sharedItems containsBlank="1"/>
    </cacheField>
    <cacheField name="Fatigue" numFmtId="0">
      <sharedItems containsBlank="1"/>
    </cacheField>
    <cacheField name="BMI" numFmtId="0">
      <sharedItems containsString="0" containsBlank="1" containsNumber="1" minValue="20.014033211934912" maxValue="35.005668934240369"/>
    </cacheField>
    <cacheField name="Diabetic" numFmtId="0">
      <sharedItems containsBlank="1"/>
    </cacheField>
    <cacheField name="Income(LPA)" numFmtId="0">
      <sharedItems containsString="0" containsBlank="1" containsNumber="1" minValue="0" maxValue="400"/>
    </cacheField>
    <cacheField name="Covered by insurance" numFmtId="0">
      <sharedItems containsBlank="1"/>
    </cacheField>
    <cacheField name="health condition" numFmtId="0">
      <sharedItems containsBlank="1"/>
    </cacheField>
    <cacheField name="Smoking Status" numFmtId="0">
      <sharedItems containsBlank="1"/>
    </cacheField>
    <cacheField name="Breathing issue" numFmtId="0">
      <sharedItems containsBlank="1"/>
    </cacheField>
    <cacheField name="Drinking Status" numFmtId="0">
      <sharedItems containsBlank="1"/>
    </cacheField>
    <cacheField name="Gender" numFmtId="0">
      <sharedItems containsBlank="1"/>
    </cacheField>
    <cacheField name="Education" numFmtId="0">
      <sharedItems containsBlank="1"/>
    </cacheField>
    <cacheField name="Occupation" numFmtId="0">
      <sharedItems containsBlank="1"/>
    </cacheField>
    <cacheField name="Bill Amount" numFmtId="0">
      <sharedItems containsString="0" containsBlank="1" containsNumber="1" containsInteger="1" minValue="1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Shreya Reddy"/>
    <s v="Shreya Reddy"/>
    <s v="PID0001_Shreya.pdf"/>
    <s v="Female"/>
    <s v="31/12/1973"/>
    <d v="1973-12-31T00:00:00"/>
    <n v="1973"/>
    <x v="0"/>
    <n v="20"/>
    <s v="Tamil Nadu"/>
    <s v="South"/>
    <s v="South"/>
  </r>
  <r>
    <s v="PID0002"/>
    <s v="Isha Sharma"/>
    <s v="Isha Sharma"/>
    <s v="PID0002_Isha.pdf"/>
    <s v="Female"/>
    <s v="31/12/1953"/>
    <d v="1953-12-31T00:00:00"/>
    <n v="1953"/>
    <x v="1"/>
    <n v="15"/>
    <s v="Maharashtra"/>
    <s v="South"/>
    <s v="West"/>
  </r>
  <r>
    <s v="PID0003"/>
    <s v="Isha Raj Reddy "/>
    <s v="Isha Raj Reddy"/>
    <s v="PID0003_Isha.pdf"/>
    <s v="Female"/>
    <s v="31/12/1993"/>
    <d v="1993-12-31T00:00:00"/>
    <n v="1993"/>
    <x v="2"/>
    <n v="20"/>
    <s v="Punjab"/>
    <s v="North"/>
    <s v="North"/>
  </r>
  <r>
    <s v="PID0004"/>
    <s v=" Aditya Patel"/>
    <s v="Aditya Patel"/>
    <s v="PID0004_Aditya.pdf"/>
    <s v="Male"/>
    <s v="31/12/1993"/>
    <d v="1993-12-31T00:00:00"/>
    <n v="1993"/>
    <x v="2"/>
    <n v="15"/>
    <s v="Karnataka"/>
    <s v="South"/>
    <s v="South"/>
  </r>
  <r>
    <s v="PID0005"/>
    <s v=" Aarav Mehta"/>
    <s v="Aarav Mehta"/>
    <s v="PID0005_Aarav.pdf"/>
    <s v="Male"/>
    <s v="31/12/1988"/>
    <d v="1988-12-31T00:00:00"/>
    <n v="1988"/>
    <x v="3"/>
    <n v="2"/>
    <s v="Uttar Pradesh"/>
    <s v="North"/>
    <s v="North"/>
  </r>
  <r>
    <s v="PID0006"/>
    <s v="Aarav Sharma"/>
    <s v="Aarav Sharma"/>
    <s v="PID0006_Aarav.pdf"/>
    <s v="Male"/>
    <s v="31/12/1938"/>
    <d v="1938-12-31T00:00:00"/>
    <n v="1938"/>
    <x v="4"/>
    <n v="20"/>
    <s v="Karnataka"/>
    <s v="South"/>
    <s v="South"/>
  </r>
  <r>
    <s v="PID0007"/>
    <s v="Sai Raj Patel"/>
    <s v="Sai Raj Patel"/>
    <s v="PID0007_Sai.pdf"/>
    <s v="Male"/>
    <s v="31/12/1988"/>
    <d v="1988-12-31T00:00:00"/>
    <n v="1988"/>
    <x v="3"/>
    <n v="40"/>
    <s v="Maharashtra"/>
    <s v="North"/>
    <s v="West"/>
  </r>
  <r>
    <s v="PID0008"/>
    <s v="Shreya Reddy"/>
    <s v="Shreya Reddy"/>
    <s v="PID0008_Shreya.pdf"/>
    <s v="Female"/>
    <s v="31/12/1994"/>
    <d v="1994-12-31T00:00:00"/>
    <n v="1994"/>
    <x v="5"/>
    <n v="30"/>
    <s v="Kerala"/>
    <s v="East"/>
    <s v="South"/>
  </r>
  <r>
    <s v="PID0009"/>
    <s v="Diya Mehta"/>
    <s v="Diya Mehta"/>
    <s v="PID0009_Diya.pdf"/>
    <s v="Female"/>
    <s v="31/12/1978"/>
    <d v="1978-12-31T00:00:00"/>
    <n v="1978"/>
    <x v="6"/>
    <n v="20"/>
    <s v="Karnataka"/>
    <s v="South"/>
    <s v="South"/>
  </r>
  <r>
    <s v="PID0010"/>
    <s v=" Vivaan Patel"/>
    <s v="Vivaan Patel"/>
    <s v="PID0010_Vivaan.pdf"/>
    <s v="Male"/>
    <s v="31-12-1994"/>
    <d v="1994-12-31T00:00:00"/>
    <n v="1994"/>
    <x v="5"/>
    <n v="2"/>
    <s v="West Bengal"/>
    <s v="East"/>
    <s v="East"/>
  </r>
  <r>
    <s v="PID0011"/>
    <s v=" Aditya Gupta "/>
    <s v="Aditya Gupta"/>
    <s v="PID0011_Aditya.pdf"/>
    <s v="Male"/>
    <s v="01/01/1964"/>
    <d v="1964-01-01T00:00:00"/>
    <n v="1964"/>
    <x v="7"/>
    <n v="3"/>
    <s v="Karnataka"/>
    <s v="North"/>
    <s v="South"/>
  </r>
  <r>
    <s v="PID0012"/>
    <s v="Aditya Sharma"/>
    <s v="Aditya Sharma"/>
    <s v="PID0012_Aditya.pdf"/>
    <s v="Male"/>
    <s v="01/01/1964"/>
    <d v="1964-01-01T00:00:00"/>
    <n v="1964"/>
    <x v="7"/>
    <n v="15"/>
    <s v="Tamil Nadu"/>
    <s v="South"/>
    <s v="South"/>
  </r>
  <r>
    <s v="PID0013"/>
    <s v=" Diya Kumar Sharma"/>
    <s v="Diya Kumar Sharma"/>
    <s v="PID0013_Diya.pdf"/>
    <s v="Female"/>
    <s v="31/12/1973"/>
    <d v="1973-12-31T00:00:00"/>
    <n v="1973"/>
    <x v="0"/>
    <n v="7"/>
    <s v="Kerala"/>
    <s v="North"/>
    <s v="South"/>
  </r>
  <r>
    <s v="PID0014"/>
    <s v="Aanya Raj Sharma"/>
    <s v="Aanya Raj Sharma"/>
    <s v="PID0014_Aanya.pdf"/>
    <s v="Female"/>
    <s v="31/12/1981"/>
    <d v="1981-12-31T00:00:00"/>
    <n v="1981"/>
    <x v="8"/>
    <n v="15"/>
    <s v="Kerala"/>
    <s v="South"/>
    <s v="South"/>
  </r>
  <r>
    <s v="PID0015"/>
    <s v="Diya Priya Gupta"/>
    <s v="Diya Priya Gupta"/>
    <s v="PID0015_Diya.pdf"/>
    <s v="Female"/>
    <s v="01/01/1964"/>
    <d v="1964-01-01T00:00:00"/>
    <n v="1964"/>
    <x v="7"/>
    <n v="2"/>
    <s v="Uttar Pradesh"/>
    <s v="North"/>
    <s v="North"/>
  </r>
  <r>
    <s v="PID0016"/>
    <s v=" Isha Kumar Mehta"/>
    <s v="Isha Kumar Mehta"/>
    <s v="PID0016_Isha.pdf"/>
    <s v="Female"/>
    <s v="31/12/1994"/>
    <d v="1994-12-31T00:00:00"/>
    <n v="1994"/>
    <x v="5"/>
    <n v="15"/>
    <s v="Gujarat"/>
    <s v="South"/>
    <s v="West"/>
  </r>
  <r>
    <s v="PID0017"/>
    <s v=" Aditya Patel"/>
    <s v="Aditya Patel"/>
    <s v="PID0017_Aditya.pdf"/>
    <s v="Male"/>
    <s v="01/01/1984"/>
    <d v="1984-01-01T00:00:00"/>
    <n v="1984"/>
    <x v="9"/>
    <n v="7"/>
    <s v="Kerala"/>
    <s v="South"/>
    <s v="South"/>
  </r>
  <r>
    <s v="PID0018"/>
    <s v="Riya Kumar Gupta"/>
    <s v="Riya Kumar Gupta"/>
    <s v="PID0018_Riya.pdf"/>
    <s v="Female"/>
    <s v="31/12/1968"/>
    <d v="1968-12-31T00:00:00"/>
    <n v="1968"/>
    <x v="10"/>
    <n v="3"/>
    <s v="Karnataka"/>
    <s v="East"/>
    <s v="South"/>
  </r>
  <r>
    <s v="PID0019"/>
    <s v="Shreya Sharma"/>
    <s v="Shreya Sharma"/>
    <s v="PID0019_Shreya.pdf"/>
    <s v="Female"/>
    <s v="31/12/1981"/>
    <d v="1981-12-31T00:00:00"/>
    <n v="1981"/>
    <x v="8"/>
    <n v="4"/>
    <s v="Karnataka"/>
    <s v="South"/>
    <s v="South"/>
  </r>
  <r>
    <s v="PID0020"/>
    <s v="Krishna Patel"/>
    <s v="Krishna Patel"/>
    <s v="PID0020_Krishna.pdf"/>
    <s v="Male"/>
    <s v="31-12-1968"/>
    <d v="1968-12-31T00:00:00"/>
    <n v="1968"/>
    <x v="10"/>
    <n v="15"/>
    <s v="Maharashtra"/>
    <s v="West"/>
    <s v="West"/>
  </r>
  <r>
    <s v="PID0021"/>
    <s v="Aanya Reddy"/>
    <s v="Aanya Reddy"/>
    <s v="PID0021_Aanya.pdf"/>
    <s v="Female"/>
    <s v="31/12/1980"/>
    <d v="1980-12-31T00:00:00"/>
    <n v="1980"/>
    <x v="11"/>
    <n v="30"/>
    <s v="Punjab"/>
    <s v="North"/>
    <s v="North"/>
  </r>
  <r>
    <s v="PID0022"/>
    <s v=" Diya Reddy"/>
    <s v="Diya Reddy"/>
    <s v="PID0022_Diya.pdf"/>
    <s v="Female"/>
    <s v="31/12/1978"/>
    <d v="1978-12-31T00:00:00"/>
    <n v="1978"/>
    <x v="6"/>
    <n v="2"/>
    <s v="Karnataka"/>
    <s v="South"/>
    <s v="South"/>
  </r>
  <r>
    <s v="PID0023"/>
    <s v=" Vivaan Dev Sharma "/>
    <s v="Vivaan Dev Sharma"/>
    <s v="PID0023_Vivaan.pdf"/>
    <s v="Male"/>
    <s v="31/12/1968"/>
    <d v="1968-12-31T00:00:00"/>
    <n v="1968"/>
    <x v="10"/>
    <n v="40"/>
    <s v="Karnataka"/>
    <s v="South"/>
    <s v="South"/>
  </r>
  <r>
    <s v="PID0024"/>
    <s v="Aarav Mehta"/>
    <s v="Aarav Mehta"/>
    <s v="PID0024_Aarav.pdf"/>
    <s v="Male"/>
    <s v="01/01/1964"/>
    <d v="1964-01-01T00:00:00"/>
    <n v="1964"/>
    <x v="7"/>
    <n v="15"/>
    <s v="Maharashtra"/>
    <s v="North"/>
    <s v="West"/>
  </r>
  <r>
    <s v="PID0025"/>
    <s v="Vivaan Kumar Patel"/>
    <s v="Vivaan Kumar Patel"/>
    <s v="PID0025_Vivaan.pdf"/>
    <s v="Male"/>
    <s v="31/12/1988"/>
    <d v="1988-12-31T00:00:00"/>
    <n v="1988"/>
    <x v="3"/>
    <n v="12"/>
    <s v="Maharashtra"/>
    <s v="North"/>
    <s v="West"/>
  </r>
  <r>
    <s v="PID0026"/>
    <s v="Aanya Priya Reddy"/>
    <s v="Aanya Priya Reddy"/>
    <s v="PID0026_Aanya.pdf"/>
    <s v="Female"/>
    <s v="31/12/1968"/>
    <d v="1968-12-31T00:00:00"/>
    <n v="1968"/>
    <x v="10"/>
    <n v="2"/>
    <s v="Uttar Pradesh"/>
    <s v="North"/>
    <s v="North"/>
  </r>
  <r>
    <s v="PID0027"/>
    <s v=" Riya Mehta"/>
    <s v="Riya Mehta"/>
    <s v="PID0027_Riya.pdf"/>
    <s v="Female"/>
    <s v="31-12-1978"/>
    <d v="1978-12-31T00:00:00"/>
    <n v="1978"/>
    <x v="6"/>
    <m/>
    <s v="Gujarat"/>
    <s v="East"/>
    <s v="West"/>
  </r>
  <r>
    <s v="PID0028"/>
    <s v="Aarav Sharma "/>
    <s v="Aarav Sharma"/>
    <s v="PID0028_Aarav.pdf"/>
    <s v="Male"/>
    <s v="31/12/1993"/>
    <d v="1993-12-31T00:00:00"/>
    <n v="1993"/>
    <x v="2"/>
    <n v="25"/>
    <s v="Karnataka"/>
    <s v="West"/>
    <s v="South"/>
  </r>
  <r>
    <s v="PID0029"/>
    <s v="Krishna Sharma"/>
    <s v="Krishna Sharma"/>
    <s v="PID0029_Krishna.pdf"/>
    <s v="Male"/>
    <s v="31/12/1988"/>
    <d v="1988-12-31T00:00:00"/>
    <n v="1988"/>
    <x v="3"/>
    <n v="2"/>
    <s v="Uttar Pradesh"/>
    <s v="West"/>
    <s v="North"/>
  </r>
  <r>
    <s v="PID0030"/>
    <s v="Aanya Priya Reddy"/>
    <s v="Aanya Priya Reddy"/>
    <s v="PID0030_Aanya.pdf"/>
    <s v="Female"/>
    <s v="31/12/1998"/>
    <d v="1998-12-31T00:00:00"/>
    <n v="1998"/>
    <x v="12"/>
    <n v="30"/>
    <s v="Uttar Pradesh"/>
    <s v="East"/>
    <s v="North"/>
  </r>
  <r>
    <s v="PID0031"/>
    <s v="Shreya Sharma"/>
    <s v="Shreya Sharma"/>
    <s v="PID0031_Shreya.pdf"/>
    <s v="Female"/>
    <s v="31/12/1981"/>
    <d v="1981-12-31T00:00:00"/>
    <n v="1981"/>
    <x v="8"/>
    <n v="1"/>
    <s v="Uttar Pradesh"/>
    <s v="North"/>
    <s v="North"/>
  </r>
  <r>
    <s v="PID0032"/>
    <s v="Isha Gupta "/>
    <s v="Isha Gupta"/>
    <s v="PID0032_Isha.pdf"/>
    <s v="Female"/>
    <s v="31/12/1973"/>
    <d v="1973-12-31T00:00:00"/>
    <n v="1973"/>
    <x v="0"/>
    <n v="9"/>
    <s v="Tamil Nadu"/>
    <s v="South"/>
    <s v="South"/>
  </r>
  <r>
    <s v="PID0033"/>
    <s v="Diya Sharma"/>
    <s v="Diya Sharma"/>
    <s v="PID0033_Diya.pdf"/>
    <s v="Female"/>
    <s v="31/12/1998"/>
    <d v="1998-12-31T00:00:00"/>
    <n v="1998"/>
    <x v="12"/>
    <n v="15"/>
    <s v="Maharashtra"/>
    <s v="West"/>
    <s v="West"/>
  </r>
  <r>
    <s v="PID0034"/>
    <s v="Aditya Mehta"/>
    <s v="Aditya Mehta"/>
    <s v="PID0034_Aditya.pdf"/>
    <s v="Male"/>
    <s v="01/01/1984"/>
    <d v="1984-01-01T00:00:00"/>
    <n v="1984"/>
    <x v="9"/>
    <n v="15"/>
    <s v="Punjab"/>
    <s v="South"/>
    <s v="North"/>
  </r>
  <r>
    <s v="PID0035"/>
    <s v="Krishna Sharma"/>
    <s v="Krishna Sharma"/>
    <s v="PID0035_Krishna.pdf"/>
    <s v="Male"/>
    <s v="01/01/1976"/>
    <d v="1976-01-01T00:00:00"/>
    <n v="1976"/>
    <x v="13"/>
    <n v="2"/>
    <s v="Uttar Pradesh"/>
    <s v="East"/>
    <s v="North"/>
  </r>
  <r>
    <s v="PID0036"/>
    <s v="Riya Gupta"/>
    <s v="Riya Gupta"/>
    <s v="PID0036_Riya.pdf"/>
    <s v="Female"/>
    <s v="31/12/1968"/>
    <d v="1968-12-31T00:00:00"/>
    <n v="1968"/>
    <x v="10"/>
    <n v="4"/>
    <s v="Punjab"/>
    <s v="North"/>
    <s v="North"/>
  </r>
  <r>
    <s v="PID0037"/>
    <s v="Aanya Priya Sharma"/>
    <s v="Aanya Priya Sharma"/>
    <s v="PID0037_Aanya.pdf"/>
    <s v="Female"/>
    <s v="01/01/1964"/>
    <d v="1964-01-01T00:00:00"/>
    <n v="1964"/>
    <x v="7"/>
    <n v="5"/>
    <s v="Gujarat"/>
    <s v="South"/>
    <s v="West"/>
  </r>
  <r>
    <s v="PID0038"/>
    <s v="Sai Priya Mehta"/>
    <s v="Sai Priya Mehta"/>
    <s v="PID0038_Sai.pdf"/>
    <s v="Male"/>
    <s v="31-12-1988"/>
    <d v="1988-12-31T00:00:00"/>
    <n v="1988"/>
    <x v="3"/>
    <n v="15"/>
    <s v="Karnataka"/>
    <s v="South"/>
    <s v="South"/>
  </r>
  <r>
    <s v="PID0039"/>
    <s v="Isha Kumar Sharma"/>
    <s v="Isha Kumar Sharma"/>
    <s v="PID0039_Isha.pdf"/>
    <s v="Female"/>
    <s v="31/12/1973"/>
    <d v="1973-12-31T00:00:00"/>
    <n v="1973"/>
    <x v="0"/>
    <n v="25"/>
    <s v="Gujarat"/>
    <s v="West"/>
    <s v="West"/>
  </r>
  <r>
    <s v="PID0040"/>
    <s v="Krishna Priya Sharma "/>
    <s v="Krishna Priya Sharma"/>
    <s v="PID0040_Krishna.pdf"/>
    <s v="Male"/>
    <s v="31-12-1981"/>
    <d v="1981-12-31T00:00:00"/>
    <n v="1981"/>
    <x v="8"/>
    <n v="30"/>
    <s v="Tamil Nadu"/>
    <s v="South"/>
    <s v="South"/>
  </r>
  <r>
    <s v="PID0041"/>
    <s v="Diya Priya Gupta"/>
    <s v="Diya Priya Gupta"/>
    <s v="PID0041_Diya.pdf"/>
    <s v="Female"/>
    <s v="31-12-1973"/>
    <d v="1973-12-31T00:00:00"/>
    <n v="1973"/>
    <x v="0"/>
    <n v="7"/>
    <s v="Maharashtra"/>
    <s v="West"/>
    <s v="West"/>
  </r>
  <r>
    <s v="PID0042"/>
    <s v="Isha Kumar Reddy"/>
    <s v="Isha Kumar Reddy"/>
    <s v="PID0042_Isha.pdf"/>
    <s v="Female"/>
    <s v="01/01/1964"/>
    <d v="1964-01-01T00:00:00"/>
    <n v="1964"/>
    <x v="7"/>
    <n v="12"/>
    <s v="Maharashtra"/>
    <s v="West"/>
    <s v="West"/>
  </r>
  <r>
    <s v="PID0043"/>
    <s v="Shreya Reddy"/>
    <s v="Shreya Reddy"/>
    <s v="PID0043_Shreya.pdf"/>
    <s v="Female"/>
    <s v="31/12/1978"/>
    <d v="1978-12-31T00:00:00"/>
    <n v="1978"/>
    <x v="6"/>
    <n v="5"/>
    <s v="West Bengal"/>
    <s v="South"/>
    <s v="East"/>
  </r>
  <r>
    <s v="PID0044"/>
    <s v=" Diya Kumar Sharma "/>
    <s v="Diya Kumar Sharma"/>
    <s v="PID0044_Diya.pdf"/>
    <s v="Female"/>
    <s v="31-12-1993"/>
    <d v="1993-12-31T00:00:00"/>
    <n v="1993"/>
    <x v="2"/>
    <n v="12"/>
    <s v="Maharashtra"/>
    <s v="North"/>
    <s v="West"/>
  </r>
  <r>
    <s v="PID0045"/>
    <s v=" Aarav Dev Reddy"/>
    <s v="Aarav Dev Reddy"/>
    <s v="PID0045_Aarav.pdf"/>
    <s v="Male"/>
    <s v="31/12/1953"/>
    <d v="1953-12-31T00:00:00"/>
    <n v="1953"/>
    <x v="1"/>
    <n v="2"/>
    <s v="Uttar Pradesh"/>
    <s v="South"/>
    <s v="North"/>
  </r>
  <r>
    <s v="PID0046"/>
    <s v="Aanya Sharma"/>
    <s v="Aanya Sharma"/>
    <s v="PID0046_Aanya.pdf"/>
    <s v="Female"/>
    <s v="31/12/1985"/>
    <d v="1985-12-31T00:00:00"/>
    <n v="1985"/>
    <x v="14"/>
    <n v="30"/>
    <s v="Kerala"/>
    <s v="South"/>
    <s v="South"/>
  </r>
  <r>
    <s v="PID0047"/>
    <s v="Vivaan Sharma"/>
    <s v="Vivaan Sharma"/>
    <s v="PID0047_Vivaan.pdf"/>
    <s v="Male"/>
    <s v="31/12/1993"/>
    <d v="1993-12-31T00:00:00"/>
    <n v="1993"/>
    <x v="2"/>
    <n v="300"/>
    <s v="Tamil Nadu"/>
    <s v="South"/>
    <s v="South"/>
  </r>
  <r>
    <s v="PID0048"/>
    <s v="Isha Priya Reddy"/>
    <s v="Isha Priya Reddy"/>
    <s v="PID0048_Isha.pdf"/>
    <s v="Female"/>
    <s v="31/12/1988"/>
    <d v="1988-12-31T00:00:00"/>
    <n v="1988"/>
    <x v="3"/>
    <n v="25"/>
    <s v="Gujarat"/>
    <s v="West"/>
    <s v="West"/>
  </r>
  <r>
    <s v="PID0049"/>
    <s v="Sai Patel"/>
    <s v="Sai Patel"/>
    <s v="PID0049_Sai.pdf"/>
    <s v="Male"/>
    <s v="31-12-1973"/>
    <d v="1973-12-31T00:00:00"/>
    <n v="1973"/>
    <x v="0"/>
    <n v="20"/>
    <s v="Kerala"/>
    <s v="South"/>
    <s v="South"/>
  </r>
  <r>
    <s v="PID0050"/>
    <s v="Isha Gupta "/>
    <s v="Isha Gupta"/>
    <s v="PID0050_Isha.pdf"/>
    <s v="Female"/>
    <s v="31/12/1968"/>
    <d v="1968-12-31T00:00:00"/>
    <n v="1968"/>
    <x v="10"/>
    <n v="4"/>
    <s v="West Bengal"/>
    <s v="North"/>
    <s v="East"/>
  </r>
  <r>
    <s v="PID0051"/>
    <s v="Vivaan Mehta"/>
    <s v="Vivaan Mehta"/>
    <s v="PID0051_Vivaan.pdf"/>
    <s v="Male"/>
    <s v="01-01-1964"/>
    <d v="1964-01-01T00:00:00"/>
    <n v="1964"/>
    <x v="7"/>
    <n v="9"/>
    <s v="Gujarat"/>
    <s v="South"/>
    <s v="West"/>
  </r>
  <r>
    <s v="PID0052"/>
    <s v="Krishna Mehta"/>
    <s v="Krishna Mehta"/>
    <s v="PID0052_Krishna.pdf"/>
    <s v="Male"/>
    <s v="01/01/1964"/>
    <d v="1964-01-01T00:00:00"/>
    <n v="1964"/>
    <x v="7"/>
    <n v="25"/>
    <s v="Gujarat"/>
    <s v="South"/>
    <s v="West"/>
  </r>
  <r>
    <s v="PID0053"/>
    <s v="Isha Sharma"/>
    <s v="Isha Sharma"/>
    <s v="PID0053_Isha.pdf"/>
    <s v="Female"/>
    <s v="01/01/1964"/>
    <d v="1964-01-01T00:00:00"/>
    <n v="1964"/>
    <x v="7"/>
    <n v="300"/>
    <s v="Gujarat"/>
    <s v="West"/>
    <s v="West"/>
  </r>
  <r>
    <s v="PID0054"/>
    <s v=" Aarav Patel"/>
    <s v="Aarav Patel"/>
    <s v="PID0054_Aarav.pdf"/>
    <s v="Male"/>
    <s v="01/01/1984"/>
    <d v="1984-01-01T00:00:00"/>
    <n v="1984"/>
    <x v="9"/>
    <m/>
    <s v="Gujarat"/>
    <s v="North"/>
    <s v="West"/>
  </r>
  <r>
    <s v="PID0055"/>
    <s v="Isha Patel"/>
    <s v="Isha Patel"/>
    <s v="PID0055_Isha.pdf"/>
    <s v="Female"/>
    <s v="31/12/1978"/>
    <d v="1978-12-31T00:00:00"/>
    <n v="1978"/>
    <x v="6"/>
    <n v="4"/>
    <s v="Punjab"/>
    <s v="North"/>
    <s v="North"/>
  </r>
  <r>
    <s v="PID0056"/>
    <s v="Isha Kumar Reddy"/>
    <s v="Isha Kumar Reddy"/>
    <s v="PID0056_Isha.pdf"/>
    <s v="Female"/>
    <s v="01/01/1964"/>
    <d v="1964-01-01T00:00:00"/>
    <n v="1964"/>
    <x v="7"/>
    <n v="2"/>
    <s v="Uttar Pradesh"/>
    <s v="North"/>
    <s v="North"/>
  </r>
  <r>
    <s v="PID0057"/>
    <s v="Aarav Reddy"/>
    <s v="Aarav Reddy"/>
    <s v="PID0057_Aarav.pdf"/>
    <s v="Male"/>
    <s v="01/01/1972"/>
    <d v="1972-01-01T00:00:00"/>
    <n v="1972"/>
    <x v="15"/>
    <n v="2"/>
    <s v="Punjab"/>
    <s v="North"/>
    <s v="North"/>
  </r>
  <r>
    <s v="PID0058"/>
    <s v="Aditya Dev Sharma"/>
    <s v="Aditya Dev Sharma"/>
    <s v="PID0058_Aditya.pdf"/>
    <s v="Male"/>
    <s v="31/12/1985"/>
    <d v="1985-12-31T00:00:00"/>
    <n v="1985"/>
    <x v="14"/>
    <n v="5"/>
    <s v="Kerala"/>
    <s v="West"/>
    <s v="South"/>
  </r>
  <r>
    <s v="PID0059"/>
    <s v=" Isha Patel "/>
    <s v="Isha Patel"/>
    <s v="PID0059_Isha.pdf"/>
    <s v="Female"/>
    <s v="31/12/1978"/>
    <d v="1978-12-31T00:00:00"/>
    <n v="1978"/>
    <x v="6"/>
    <n v="20"/>
    <s v="Kerala"/>
    <s v="West"/>
    <s v="South"/>
  </r>
  <r>
    <s v="PID0060"/>
    <s v="Vivaan Reddy"/>
    <s v="Vivaan Reddy"/>
    <s v="PID0060_Vivaan.pdf"/>
    <s v="Male"/>
    <s v="01-01-1984"/>
    <d v="1984-01-01T00:00:00"/>
    <n v="1984"/>
    <x v="9"/>
    <n v="1"/>
    <s v="Uttar Pradesh"/>
    <s v="North"/>
    <s v="North"/>
  </r>
  <r>
    <s v="PID0061"/>
    <s v="Aarav Reddy"/>
    <s v="Aarav Reddy"/>
    <s v="PID0061_Aarav.pdf"/>
    <s v="Male"/>
    <s v="31/12/1988"/>
    <d v="1988-12-31T00:00:00"/>
    <n v="1988"/>
    <x v="3"/>
    <n v="15"/>
    <s v="Punjab"/>
    <s v="West"/>
    <s v="North"/>
  </r>
  <r>
    <s v="PID0062"/>
    <s v="Shreya Mehta "/>
    <s v="Shreya Mehta"/>
    <s v="PID0062_Shreya.pdf"/>
    <s v="Female"/>
    <s v="31/12/1994"/>
    <d v="1994-12-31T00:00:00"/>
    <n v="1994"/>
    <x v="5"/>
    <n v="2"/>
    <s v="Uttar Pradesh"/>
    <s v="South"/>
    <s v="North"/>
  </r>
  <r>
    <s v="PID0063"/>
    <s v="Aditya Mehta"/>
    <s v="Aditya Mehta"/>
    <s v="PID0063_Aditya.pdf"/>
    <s v="Male"/>
    <s v="01-01-1984"/>
    <d v="1984-01-01T00:00:00"/>
    <n v="1984"/>
    <x v="9"/>
    <n v="40"/>
    <s v="Gujarat"/>
    <s v="South"/>
    <s v="West"/>
  </r>
  <r>
    <s v="PID0064"/>
    <s v="Isha Mehta"/>
    <s v="Isha Mehta"/>
    <s v="PID0064_Isha.pdf"/>
    <s v="Female"/>
    <s v="31/12/1985"/>
    <d v="1985-12-31T00:00:00"/>
    <n v="1985"/>
    <x v="14"/>
    <n v="40"/>
    <s v="Gujarat"/>
    <s v="West"/>
    <s v="West"/>
  </r>
  <r>
    <s v="PID0065"/>
    <s v="Aarav Singh Reddy"/>
    <s v="Aarav Singh Reddy"/>
    <s v="PID0065_Aarav.pdf"/>
    <s v="Male"/>
    <s v="31/12/1958"/>
    <d v="1958-12-31T00:00:00"/>
    <n v="1958"/>
    <x v="16"/>
    <n v="12"/>
    <s v="Gujarat"/>
    <s v="South"/>
    <s v="West"/>
  </r>
  <r>
    <s v="PID0066"/>
    <s v="Shreya Sharma"/>
    <s v="Shreya Sharma"/>
    <s v="PID0066_Shreya.pdf"/>
    <s v="Female"/>
    <s v="31/12/1988"/>
    <d v="1988-12-31T00:00:00"/>
    <n v="1988"/>
    <x v="3"/>
    <n v="20"/>
    <s v="Maharashtra"/>
    <s v="West"/>
    <s v="West"/>
  </r>
  <r>
    <s v="PID0067"/>
    <s v="Krishna Singh Mehta"/>
    <s v="Krishna Singh Mehta"/>
    <s v="PID0067_Krishna.pdf"/>
    <s v="Male"/>
    <s v="31/12/1938"/>
    <d v="1938-12-31T00:00:00"/>
    <n v="1938"/>
    <x v="4"/>
    <n v="4"/>
    <s v="Punjab"/>
    <s v="North"/>
    <s v="North"/>
  </r>
  <r>
    <s v="PID0068"/>
    <s v="Sai Reddy"/>
    <s v="Sai Reddy"/>
    <s v="PID0068_Sai.pdf"/>
    <s v="Male"/>
    <s v="31/12/1968"/>
    <d v="1968-12-31T00:00:00"/>
    <n v="1968"/>
    <x v="10"/>
    <n v="5"/>
    <s v="Karnataka"/>
    <s v="South"/>
    <s v="South"/>
  </r>
  <r>
    <s v="PID0069"/>
    <s v="Aanya Mehta"/>
    <s v="Aanya Mehta"/>
    <s v="PID0069_Aanya.pdf"/>
    <s v="Female"/>
    <s v="01/01/1964"/>
    <d v="1964-01-01T00:00:00"/>
    <n v="1964"/>
    <x v="7"/>
    <n v="50"/>
    <s v="Maharashtra"/>
    <s v="East"/>
    <s v="West"/>
  </r>
  <r>
    <s v="PID0070"/>
    <s v="Riya Reddy"/>
    <s v="Riya Reddy"/>
    <s v="PID0070_Riya.pdf"/>
    <s v="Female"/>
    <s v="31/12/1993"/>
    <d v="1993-12-31T00:00:00"/>
    <n v="1993"/>
    <x v="2"/>
    <n v="0.5"/>
    <s v="Uttar Pradesh"/>
    <s v="North"/>
    <s v="North"/>
  </r>
  <r>
    <s v="PID0071"/>
    <s v="Sai Sharma"/>
    <s v="Sai Sharma"/>
    <s v="PID0071_Sai.pdf"/>
    <s v="Male"/>
    <s v="01/01/1964"/>
    <d v="1964-01-01T00:00:00"/>
    <n v="1964"/>
    <x v="7"/>
    <n v="15"/>
    <s v="Kerala"/>
    <s v="South"/>
    <s v="South"/>
  </r>
  <r>
    <s v="PID0072"/>
    <s v="Aanya Sharma "/>
    <s v="Aanya Sharma"/>
    <s v="PID0072_Aanya.pdf"/>
    <s v="Female"/>
    <s v="31/12/1994"/>
    <d v="1994-12-31T00:00:00"/>
    <n v="1994"/>
    <x v="5"/>
    <n v="7"/>
    <s v="Maharashtra"/>
    <s v="West"/>
    <s v="West"/>
  </r>
  <r>
    <s v="PID0073"/>
    <s v="Isha Sharma"/>
    <s v="Isha Sharma"/>
    <s v="PID0073_Isha.pdf"/>
    <s v="Female"/>
    <s v="31/12/1998"/>
    <d v="1998-12-31T00:00:00"/>
    <n v="1998"/>
    <x v="12"/>
    <n v="15"/>
    <s v="Gujarat"/>
    <s v="West"/>
    <s v="West"/>
  </r>
  <r>
    <s v="PID0074"/>
    <s v="Sai Reddy"/>
    <s v="Sai Reddy"/>
    <s v="PID0074_Sai.pdf"/>
    <s v="Male"/>
    <s v="31/12/1968"/>
    <d v="1968-12-31T00:00:00"/>
    <n v="1968"/>
    <x v="10"/>
    <n v="25"/>
    <s v="Tamil Nadu"/>
    <s v="East"/>
    <s v="South"/>
  </r>
  <r>
    <s v="PID0075"/>
    <s v="Aditya Patel"/>
    <s v="Aditya Patel"/>
    <s v="PID0075_Aditya.pdf"/>
    <s v="Male"/>
    <s v="31/12/1968"/>
    <d v="1968-12-31T00:00:00"/>
    <n v="1968"/>
    <x v="10"/>
    <n v="2"/>
    <s v="Tamil Nadu"/>
    <s v="East"/>
    <s v="South"/>
  </r>
  <r>
    <s v="PID0076"/>
    <s v=" Vivaan Mehta "/>
    <s v="Vivaan Mehta"/>
    <s v="PID0076_Vivaan.pdf"/>
    <s v="Male"/>
    <s v="31/12/1978"/>
    <d v="1978-12-31T00:00:00"/>
    <n v="1978"/>
    <x v="6"/>
    <n v="20"/>
    <s v="West Bengal"/>
    <s v="West"/>
    <s v="East"/>
  </r>
  <r>
    <s v="PID0077"/>
    <s v="Diya Sharma"/>
    <s v="Diya Sharma"/>
    <s v="PID0077_Diya.pdf"/>
    <s v="Female"/>
    <s v="31/12/1988"/>
    <d v="1988-12-31T00:00:00"/>
    <n v="1988"/>
    <x v="3"/>
    <n v="4"/>
    <s v="Tamil Nadu"/>
    <s v="South"/>
    <s v="South"/>
  </r>
  <r>
    <s v="PID0078"/>
    <s v="Shreya Mehta"/>
    <s v="Shreya Mehta"/>
    <s v="PID0078_Shreya.pdf"/>
    <s v="Female"/>
    <s v="31/12/1988"/>
    <d v="1988-12-31T00:00:00"/>
    <n v="1988"/>
    <x v="3"/>
    <n v="2"/>
    <s v="Uttar Pradesh"/>
    <s v="West"/>
    <s v="North"/>
  </r>
  <r>
    <s v="PID0079"/>
    <s v="Diya Raj Reddy"/>
    <s v="Diya Raj Reddy"/>
    <s v="PID0079_Diya.pdf"/>
    <s v="Female"/>
    <s v="31/12/1993"/>
    <d v="1993-12-31T00:00:00"/>
    <n v="1993"/>
    <x v="2"/>
    <n v="4"/>
    <s v="Punjab"/>
    <s v="West"/>
    <s v="North"/>
  </r>
  <r>
    <s v="PID0080"/>
    <s v="Vivaan Kumar Mehta"/>
    <s v="Vivaan Kumar Mehta"/>
    <s v="PID0080_Vivaan.pdf"/>
    <s v="Male"/>
    <s v="31/12/1988"/>
    <d v="1988-12-31T00:00:00"/>
    <n v="1988"/>
    <x v="3"/>
    <n v="12"/>
    <s v="Maharashtra"/>
    <s v="South"/>
    <s v="West"/>
  </r>
  <r>
    <s v="PID0081"/>
    <s v="Aditya Sharma"/>
    <s v="Aditya Sharma"/>
    <s v="PID0081_Aditya.pdf"/>
    <s v="Male"/>
    <s v="01/01/1964"/>
    <d v="1964-01-01T00:00:00"/>
    <n v="1964"/>
    <x v="7"/>
    <n v="20"/>
    <s v="Kerala"/>
    <s v="South"/>
    <s v="South"/>
  </r>
  <r>
    <s v="PID0082"/>
    <s v="Isha Patel"/>
    <s v="Isha Patel"/>
    <s v="PID0082_Isha.pdf"/>
    <s v="Female"/>
    <s v="31/12/1958"/>
    <d v="1958-12-31T00:00:00"/>
    <n v="1958"/>
    <x v="16"/>
    <n v="15"/>
    <s v="West Bengal"/>
    <s v="East"/>
    <s v="East"/>
  </r>
  <r>
    <s v="PID0083"/>
    <s v="Sai Reddy "/>
    <s v="Sai Reddy"/>
    <s v="PID0083_Sai.pdf"/>
    <s v="Male"/>
    <s v="31/12/1988"/>
    <d v="1988-12-31T00:00:00"/>
    <n v="1988"/>
    <x v="3"/>
    <n v="40"/>
    <s v="Tamil Nadu"/>
    <s v="South"/>
    <s v="South"/>
  </r>
  <r>
    <s v="PID0084"/>
    <s v="Diya Mehta "/>
    <s v="Diya Mehta"/>
    <s v="PID0084_Diya.pdf"/>
    <s v="Female"/>
    <s v="31/12/1958"/>
    <d v="1958-12-31T00:00:00"/>
    <n v="1958"/>
    <x v="16"/>
    <n v="40"/>
    <s v="Kerala"/>
    <s v="South"/>
    <s v="South"/>
  </r>
  <r>
    <s v="PID0085"/>
    <s v="Krishna Mehta "/>
    <s v="Krishna Mehta"/>
    <s v="PID0085_Krishna.pdf"/>
    <s v="Male"/>
    <s v="01-01-1972"/>
    <d v="1972-01-01T00:00:00"/>
    <n v="1972"/>
    <x v="15"/>
    <n v="12"/>
    <s v="Kerala"/>
    <s v="South"/>
    <s v="South"/>
  </r>
  <r>
    <s v="PID0086"/>
    <s v="Sai Mehta"/>
    <s v="Sai Mehta"/>
    <s v="PID0086_Sai.pdf"/>
    <s v="Male"/>
    <s v="31/12/1988"/>
    <d v="1988-12-31T00:00:00"/>
    <n v="1988"/>
    <x v="3"/>
    <n v="200"/>
    <s v="Gujarat"/>
    <s v="West"/>
    <s v="West"/>
  </r>
  <r>
    <s v="PID0087"/>
    <s v="Aditya Singh Mehta"/>
    <s v="Aditya Singh Mehta"/>
    <s v="PID0087_Aditya.pdf"/>
    <s v="Male"/>
    <s v="31/12/1973"/>
    <d v="1973-12-31T00:00:00"/>
    <n v="1973"/>
    <x v="0"/>
    <n v="12"/>
    <s v="Punjab"/>
    <s v="North"/>
    <s v="North"/>
  </r>
  <r>
    <s v="PID0088"/>
    <s v="Isha Kumar Patel"/>
    <s v="Isha Kumar Patel"/>
    <s v="PID0088_Isha.pdf"/>
    <s v="Female"/>
    <s v="31/12/1993"/>
    <d v="1993-12-31T00:00:00"/>
    <n v="1993"/>
    <x v="2"/>
    <n v="25"/>
    <s v="Karnataka"/>
    <s v="South"/>
    <s v="South"/>
  </r>
  <r>
    <s v="PID0089"/>
    <s v="Sai Dev Patel"/>
    <s v="Sai Dev Patel"/>
    <s v="PID0089_Sai.pdf"/>
    <s v="Male"/>
    <s v="31/12/1988"/>
    <d v="1988-12-31T00:00:00"/>
    <n v="1988"/>
    <x v="3"/>
    <n v="40"/>
    <s v="Uttar Pradesh"/>
    <s v="South"/>
    <s v="North"/>
  </r>
  <r>
    <s v="PID0090"/>
    <s v=" Riya Priya Mehta"/>
    <s v="Riya Priya Mehta"/>
    <s v="PID0090_Riya.pdf"/>
    <s v="Female"/>
    <s v="31/12/1981"/>
    <d v="1981-12-31T00:00:00"/>
    <n v="1981"/>
    <x v="8"/>
    <n v="7"/>
    <s v="Karnataka"/>
    <s v="East"/>
    <s v="South"/>
  </r>
  <r>
    <s v="PID0091"/>
    <s v=" Vivaan Gupta"/>
    <s v="Vivaan Gupta"/>
    <s v="PID0091_Vivaan.pdf"/>
    <s v="Male"/>
    <s v="31/12/1993"/>
    <d v="1993-12-31T00:00:00"/>
    <n v="1993"/>
    <x v="2"/>
    <n v="7"/>
    <s v="Gujarat"/>
    <s v="West"/>
    <s v="West"/>
  </r>
  <r>
    <s v="PID0092"/>
    <s v="Krishna Gupta"/>
    <s v="Krishna Gupta"/>
    <s v="PID0092_Krishna.pdf"/>
    <s v="Male"/>
    <s v="31/12/1958"/>
    <d v="1958-12-31T00:00:00"/>
    <n v="1958"/>
    <x v="16"/>
    <n v="3"/>
    <s v="Uttar Pradesh"/>
    <s v="North"/>
    <s v="North"/>
  </r>
  <r>
    <s v="PID0093"/>
    <s v="Krishna Reddy "/>
    <s v="Krishna Reddy"/>
    <s v="PID0093_Krishna.pdf"/>
    <s v="Male"/>
    <s v="31/12/1993"/>
    <d v="1993-12-31T00:00:00"/>
    <n v="1993"/>
    <x v="2"/>
    <n v="1"/>
    <s v="Uttar Pradesh"/>
    <s v="North"/>
    <s v="North"/>
  </r>
  <r>
    <s v="PID0094"/>
    <s v="Isha Patel"/>
    <s v="Isha Patel"/>
    <s v="PID0094_Isha.pdf"/>
    <s v="Female"/>
    <s v="31/12/1988"/>
    <d v="1988-12-31T00:00:00"/>
    <n v="1988"/>
    <x v="3"/>
    <n v="20"/>
    <s v="Uttar Pradesh"/>
    <s v="North"/>
    <s v="North"/>
  </r>
  <r>
    <s v="PID0095"/>
    <s v="Aanya Sharma"/>
    <s v="Aanya Sharma"/>
    <s v="PID0095_Aanya.pdf"/>
    <s v="Female"/>
    <s v="01/01/1964"/>
    <d v="1964-01-01T00:00:00"/>
    <n v="1964"/>
    <x v="7"/>
    <n v="20"/>
    <s v="West Bengal"/>
    <s v="East"/>
    <s v="East"/>
  </r>
  <r>
    <s v="PID0096"/>
    <s v="Riya Singh Mehta"/>
    <s v="Riya Singh Mehta"/>
    <s v="PID0096_Riya.pdf"/>
    <s v="Female"/>
    <s v="31-12-1968"/>
    <d v="1968-12-31T00:00:00"/>
    <n v="1968"/>
    <x v="10"/>
    <n v="5"/>
    <s v="Gujarat"/>
    <s v="West"/>
    <s v="West"/>
  </r>
  <r>
    <s v="PID0097"/>
    <s v="Aanya Patel"/>
    <s v="Aanya Patel"/>
    <s v="PID0097_Aanya.pdf"/>
    <s v="Female"/>
    <s v="01-01-1984"/>
    <d v="1984-01-01T00:00:00"/>
    <n v="1984"/>
    <x v="9"/>
    <n v="40"/>
    <s v="Tamil Nadu"/>
    <s v="South"/>
    <s v="South"/>
  </r>
  <r>
    <s v="PID0098"/>
    <s v="Shreya Mehta"/>
    <s v="Shreya Mehta"/>
    <s v="PID0098_Shreya.pdf"/>
    <s v="Female"/>
    <s v="31/12/1968"/>
    <d v="1968-12-31T00:00:00"/>
    <n v="1968"/>
    <x v="10"/>
    <n v="9"/>
    <s v="Tamil Nadu"/>
    <s v="South"/>
    <s v="South"/>
  </r>
  <r>
    <s v="PID0099"/>
    <s v="Aditya Gupta"/>
    <s v="Aditya Gupta"/>
    <s v="PID0099_Aditya.pdf"/>
    <s v="Male"/>
    <s v="31/12/1988"/>
    <d v="1988-12-31T00:00:00"/>
    <n v="1988"/>
    <x v="3"/>
    <n v="15"/>
    <s v="Punjab"/>
    <s v="South"/>
    <s v="North"/>
  </r>
  <r>
    <s v="PID0100"/>
    <s v="Aarav Raj Gupta"/>
    <s v="Aarav Raj Gupta"/>
    <s v="PID0100_Aarav.pdf"/>
    <s v="Male"/>
    <s v="31/12/1988"/>
    <d v="1988-12-31T00:00:00"/>
    <n v="1988"/>
    <x v="3"/>
    <n v="20"/>
    <s v="Maharashtra"/>
    <s v="North"/>
    <s v="West"/>
  </r>
  <r>
    <s v="PID0101"/>
    <s v="Aarav Patel"/>
    <s v="Aarav Patel"/>
    <s v="PID0101_Aarav.pdf"/>
    <s v="Male"/>
    <s v="31/12/1993"/>
    <d v="1993-12-31T00:00:00"/>
    <n v="1993"/>
    <x v="2"/>
    <n v="25"/>
    <s v="Maharashtra"/>
    <s v="West"/>
    <s v="West"/>
  </r>
  <r>
    <s v="PID0102"/>
    <s v="Diya Patel"/>
    <s v="Diya Patel"/>
    <s v="PID0102_Diya.pdf"/>
    <s v="Female"/>
    <s v="31/12/1993"/>
    <d v="1993-12-31T00:00:00"/>
    <n v="1993"/>
    <x v="2"/>
    <n v="7"/>
    <s v="Gujarat"/>
    <s v="North"/>
    <s v="West"/>
  </r>
  <r>
    <s v="PID0103"/>
    <s v="Isha Mehta"/>
    <s v="Isha Mehta"/>
    <s v="PID0103_Isha.pdf"/>
    <s v="Female"/>
    <s v="31/12/1953"/>
    <d v="1953-12-31T00:00:00"/>
    <n v="1953"/>
    <x v="1"/>
    <n v="5"/>
    <s v="Karnataka"/>
    <s v="West"/>
    <s v="South"/>
  </r>
  <r>
    <s v="PID0104"/>
    <s v="Sai Mehta"/>
    <s v="Sai Mehta"/>
    <s v="PID0104_Sai.pdf"/>
    <s v="Male"/>
    <s v="31/12/1985"/>
    <d v="1985-12-31T00:00:00"/>
    <n v="1985"/>
    <x v="14"/>
    <n v="12"/>
    <s v="West Bengal"/>
    <s v="South"/>
    <s v="East"/>
  </r>
  <r>
    <s v="PID0105"/>
    <s v="Diya Gupta"/>
    <s v="Diya Gupta"/>
    <s v="PID0105_Diya.pdf"/>
    <s v="Female"/>
    <s v="01/01/1964"/>
    <d v="1964-01-01T00:00:00"/>
    <n v="1964"/>
    <x v="7"/>
    <n v="7"/>
    <s v="Gujarat"/>
    <s v="South"/>
    <s v="West"/>
  </r>
  <r>
    <s v="PID0106"/>
    <s v="Diya Gupta"/>
    <s v="Diya Gupta"/>
    <s v="PID0106_Diya.pdf"/>
    <s v="Female"/>
    <s v="31/12/1978"/>
    <d v="1978-12-31T00:00:00"/>
    <n v="1978"/>
    <x v="6"/>
    <n v="40"/>
    <s v="Uttar Pradesh"/>
    <s v="North"/>
    <s v="North"/>
  </r>
  <r>
    <s v="PID0107"/>
    <s v="Krishna Gupta "/>
    <s v="Krishna Gupta"/>
    <s v="PID0107_Krishna.pdf"/>
    <s v="Male"/>
    <s v="31/12/1993"/>
    <d v="1993-12-31T00:00:00"/>
    <n v="1993"/>
    <x v="2"/>
    <n v="9"/>
    <s v="Maharashtra"/>
    <s v="West"/>
    <s v="West"/>
  </r>
  <r>
    <s v="PID0108"/>
    <s v="Aanya Dev Mehta"/>
    <s v="Aanya Dev Mehta"/>
    <s v="PID0108_Aanya.pdf"/>
    <s v="Female"/>
    <s v="01/01/1984"/>
    <d v="1984-01-01T00:00:00"/>
    <n v="1984"/>
    <x v="9"/>
    <n v="50"/>
    <s v="Maharashtra"/>
    <s v="North"/>
    <s v="West"/>
  </r>
  <r>
    <s v="PID0109"/>
    <s v="Krishna Patel"/>
    <s v="Krishna Patel"/>
    <s v="PID0109_Krishna.pdf"/>
    <s v="Male"/>
    <s v="31-12-1978"/>
    <d v="1978-12-31T00:00:00"/>
    <n v="1978"/>
    <x v="6"/>
    <n v="2"/>
    <s v="Uttar Pradesh"/>
    <s v="North"/>
    <s v="North"/>
  </r>
  <r>
    <s v="PID0110"/>
    <s v="Aditya Patel"/>
    <s v="Aditya Patel"/>
    <s v="PID0110_Aditya.pdf"/>
    <s v="Male"/>
    <s v="31/12/1981"/>
    <d v="1981-12-31T00:00:00"/>
    <n v="1981"/>
    <x v="8"/>
    <n v="30"/>
    <s v="Karnataka"/>
    <s v="South"/>
    <s v="South"/>
  </r>
  <r>
    <s v="PID0111"/>
    <s v="Isha Singh Mehta"/>
    <s v="Isha Singh Mehta"/>
    <s v="PID0111_Isha.pdf"/>
    <s v="Female"/>
    <s v="01-01-1984"/>
    <d v="1984-01-01T00:00:00"/>
    <n v="1984"/>
    <x v="9"/>
    <m/>
    <s v="Maharashtra"/>
    <s v="West"/>
    <s v="West"/>
  </r>
  <r>
    <s v="PID0112"/>
    <s v="Riya Gupta"/>
    <s v="Riya Gupta"/>
    <s v="PID0112_Riya.pdf"/>
    <s v="Female"/>
    <s v="31/12/1953"/>
    <d v="1953-12-31T00:00:00"/>
    <n v="1953"/>
    <x v="1"/>
    <n v="20"/>
    <s v="West Bengal"/>
    <s v="North"/>
    <s v="East"/>
  </r>
  <r>
    <s v="PID0113"/>
    <s v="Riya Sharma"/>
    <s v="Riya Sharma"/>
    <s v="PID0113_Riya.pdf"/>
    <s v="Female"/>
    <s v="01-01-1964"/>
    <d v="1964-01-01T00:00:00"/>
    <n v="1964"/>
    <x v="7"/>
    <n v="5"/>
    <s v="Gujarat"/>
    <s v="West"/>
    <s v="West"/>
  </r>
  <r>
    <s v="PID0114"/>
    <s v="Shreya Dev Sharma"/>
    <s v="Shreya Dev Sharma"/>
    <s v="PID0114_Shreya.pdf"/>
    <s v="Female"/>
    <s v="31/12/1973"/>
    <d v="1973-12-31T00:00:00"/>
    <n v="1973"/>
    <x v="0"/>
    <n v="12"/>
    <s v="Kerala"/>
    <s v="West"/>
    <s v="South"/>
  </r>
  <r>
    <s v="PID0115"/>
    <s v="Diya Gupta"/>
    <s v="Diya Gupta"/>
    <s v="PID0115_Diya.pdf"/>
    <s v="Female"/>
    <s v="31/12/1993"/>
    <d v="1993-12-31T00:00:00"/>
    <n v="1993"/>
    <x v="2"/>
    <n v="5"/>
    <s v="Gujarat"/>
    <s v="West"/>
    <s v="West"/>
  </r>
  <r>
    <s v="PID0116"/>
    <s v="Krishna Priya Reddy"/>
    <s v="Krishna Priya Reddy"/>
    <s v="PID0116_Krishna.pdf"/>
    <s v="Male"/>
    <s v="31/12/1985"/>
    <d v="1985-12-31T00:00:00"/>
    <n v="1985"/>
    <x v="14"/>
    <n v="12"/>
    <s v="Kerala"/>
    <s v="South"/>
    <s v="South"/>
  </r>
  <r>
    <s v="PID0117"/>
    <s v=" Aanya Priya Mehta"/>
    <s v="Aanya Priya Mehta"/>
    <s v="PID0117_Aanya.pdf"/>
    <s v="Female"/>
    <s v="31/12/1968"/>
    <d v="1968-12-31T00:00:00"/>
    <n v="1968"/>
    <x v="10"/>
    <n v="7"/>
    <s v="Maharashtra"/>
    <s v="North"/>
    <s v="West"/>
  </r>
  <r>
    <s v="PID0118"/>
    <s v="Vivaan Sharma"/>
    <s v="Vivaan Sharma"/>
    <s v="PID0118_Vivaan.pdf"/>
    <s v="Male"/>
    <s v="31/12/1953"/>
    <d v="1953-12-31T00:00:00"/>
    <n v="1953"/>
    <x v="1"/>
    <n v="7"/>
    <s v="Karnataka"/>
    <s v="South"/>
    <s v="South"/>
  </r>
  <r>
    <s v="PID0119"/>
    <s v="Diya Mehta"/>
    <s v="Diya Mehta"/>
    <s v="PID0119_Diya.pdf"/>
    <s v="Female"/>
    <s v="31/12/1968"/>
    <d v="1968-12-31T00:00:00"/>
    <n v="1968"/>
    <x v="10"/>
    <n v="7"/>
    <s v="West Bengal"/>
    <s v="East"/>
    <s v="East"/>
  </r>
  <r>
    <s v="PID0120"/>
    <s v=" Krishna Mehta"/>
    <s v="Krishna Mehta"/>
    <s v="PID0120_Krishna.pdf"/>
    <s v="Male"/>
    <s v="31/12/1993"/>
    <d v="1993-12-31T00:00:00"/>
    <n v="1993"/>
    <x v="2"/>
    <n v="0.5"/>
    <s v="Uttar Pradesh"/>
    <s v="North"/>
    <s v="North"/>
  </r>
  <r>
    <s v="PID0121"/>
    <s v=" Krishna Mehta"/>
    <s v="Krishna Mehta"/>
    <s v="PID0121_Krishna.pdf"/>
    <s v="Male"/>
    <s v="31/12/1993"/>
    <d v="1993-12-31T00:00:00"/>
    <n v="1993"/>
    <x v="2"/>
    <n v="150"/>
    <s v="Maharashtra"/>
    <s v="West"/>
    <s v="West"/>
  </r>
  <r>
    <s v="PID0122"/>
    <s v="Diya Sharma"/>
    <s v="Diya Sharma"/>
    <s v="PID0122_Diya.pdf"/>
    <s v="Female"/>
    <s v="31-12-1958"/>
    <d v="1958-12-31T00:00:00"/>
    <n v="1958"/>
    <x v="16"/>
    <n v="3"/>
    <s v="Karnataka"/>
    <s v="South"/>
    <s v="South"/>
  </r>
  <r>
    <s v="PID0123"/>
    <s v="Isha Reddy"/>
    <s v="Isha Reddy"/>
    <s v="PID0123_Isha.pdf"/>
    <s v="Female"/>
    <s v="31/12/1993"/>
    <d v="1993-12-31T00:00:00"/>
    <n v="1993"/>
    <x v="2"/>
    <n v="20"/>
    <s v="Karnataka"/>
    <s v="South"/>
    <s v="South"/>
  </r>
  <r>
    <s v="PID0124"/>
    <s v="Aditya Reddy "/>
    <s v="Aditya Reddy"/>
    <s v="PID0124_Aditya.pdf"/>
    <s v="Male"/>
    <s v="31/12/1958"/>
    <d v="1958-12-31T00:00:00"/>
    <n v="1958"/>
    <x v="16"/>
    <n v="25"/>
    <s v="Tamil Nadu"/>
    <s v="South"/>
    <s v="South"/>
  </r>
  <r>
    <s v="PID0125"/>
    <s v="Aanya Sharma"/>
    <s v="Aanya Sharma"/>
    <s v="PID0125_Aanya.pdf"/>
    <s v="Female"/>
    <s v="31-12-1958"/>
    <d v="1958-12-31T00:00:00"/>
    <n v="1958"/>
    <x v="16"/>
    <n v="40"/>
    <s v="Tamil Nadu"/>
    <s v="South"/>
    <s v="South"/>
  </r>
  <r>
    <s v="PID0126"/>
    <s v="Krishna Priya Mehta"/>
    <s v="Krishna Priya Mehta"/>
    <s v="PID0126_Krishna.pdf"/>
    <s v="Male"/>
    <s v="01/01/1984"/>
    <d v="1984-01-01T00:00:00"/>
    <n v="1984"/>
    <x v="9"/>
    <n v="4"/>
    <s v="Karnataka"/>
    <s v="South"/>
    <s v="South"/>
  </r>
  <r>
    <s v="PID0127"/>
    <s v="Aarav Gupta"/>
    <s v="Aarav Gupta"/>
    <s v="PID0127_Aarav.pdf"/>
    <s v="Male"/>
    <s v="31/12/1973"/>
    <d v="1973-12-31T00:00:00"/>
    <n v="1973"/>
    <x v="0"/>
    <n v="4"/>
    <s v="Karnataka"/>
    <s v="South"/>
    <s v="South"/>
  </r>
  <r>
    <s v="PID0128"/>
    <s v="Aarav Priya Reddy"/>
    <s v="Aarav Priya Reddy"/>
    <s v="PID0128_Aarav.pdf"/>
    <s v="Male"/>
    <s v="31/12/1985"/>
    <d v="1985-12-31T00:00:00"/>
    <n v="1985"/>
    <x v="14"/>
    <n v="7"/>
    <s v="Karnataka"/>
    <s v="South"/>
    <s v="South"/>
  </r>
  <r>
    <s v="PID0129"/>
    <s v="Riya Mehta"/>
    <s v="Riya Mehta"/>
    <s v="PID0129_Riya.pdf"/>
    <s v="Female"/>
    <s v="31/12/1978"/>
    <d v="1978-12-31T00:00:00"/>
    <n v="1978"/>
    <x v="6"/>
    <n v="20"/>
    <s v="Maharashtra"/>
    <s v="South"/>
    <s v="West"/>
  </r>
  <r>
    <s v="PID0130"/>
    <s v="Isha Sharma"/>
    <s v="Isha Sharma"/>
    <s v="PID0130_Isha.pdf"/>
    <s v="Female"/>
    <s v="31/12/1978"/>
    <d v="1978-12-31T00:00:00"/>
    <n v="1978"/>
    <x v="6"/>
    <n v="50"/>
    <s v="Karnataka"/>
    <s v="South"/>
    <s v="South"/>
  </r>
  <r>
    <s v="PID0131"/>
    <s v="Vivaan Reddy"/>
    <s v="Vivaan Reddy"/>
    <s v="PID0131_Vivaan.pdf"/>
    <s v="Male"/>
    <s v="31/12/1998"/>
    <d v="1998-12-31T00:00:00"/>
    <n v="1998"/>
    <x v="12"/>
    <n v="2"/>
    <s v="Karnataka"/>
    <s v="South"/>
    <s v="South"/>
  </r>
  <r>
    <s v="PID0132"/>
    <s v="Vivaan Gupta "/>
    <s v="Vivaan Gupta"/>
    <s v="PID0132_Vivaan.pdf"/>
    <s v="Male"/>
    <s v="31-12-1973"/>
    <d v="1973-12-31T00:00:00"/>
    <n v="1973"/>
    <x v="0"/>
    <n v="70"/>
    <s v="West Bengal"/>
    <s v="East"/>
    <s v="East"/>
  </r>
  <r>
    <s v="PID0133"/>
    <s v="Vivaan Gupta "/>
    <s v="Vivaan Gupta"/>
    <s v="PID0133_Vivaan.pdf"/>
    <s v="Male"/>
    <s v="31-12-1968"/>
    <d v="1968-12-31T00:00:00"/>
    <n v="1968"/>
    <x v="10"/>
    <n v="5"/>
    <s v="Tamil Nadu"/>
    <s v="West"/>
    <s v="South"/>
  </r>
  <r>
    <s v="PID0134"/>
    <s v="Aarav Priya Patel"/>
    <s v="Aarav Priya Patel"/>
    <s v="PID0134_Aarav.pdf"/>
    <s v="Male"/>
    <s v="31/12/1973"/>
    <d v="1973-12-31T00:00:00"/>
    <n v="1973"/>
    <x v="0"/>
    <n v="5"/>
    <s v="Karnataka"/>
    <s v="South"/>
    <s v="South"/>
  </r>
  <r>
    <s v="PID0135"/>
    <s v="Vivaan Sharma"/>
    <s v="Vivaan Sharma"/>
    <s v="PID0135_Vivaan.pdf"/>
    <s v="Male"/>
    <s v="31/12/1993"/>
    <d v="1993-12-31T00:00:00"/>
    <n v="1993"/>
    <x v="2"/>
    <n v="7"/>
    <s v="Maharashtra"/>
    <s v="South"/>
    <s v="West"/>
  </r>
  <r>
    <s v="PID0136"/>
    <s v="Shreya Raj Patel"/>
    <s v="Shreya Raj Patel"/>
    <s v="PID0136_Shreya.pdf"/>
    <s v="Female"/>
    <s v="31/12/1993"/>
    <d v="1993-12-31T00:00:00"/>
    <n v="1993"/>
    <x v="2"/>
    <n v="4"/>
    <s v="Tamil Nadu"/>
    <s v="South"/>
    <s v="South"/>
  </r>
  <r>
    <s v="PID0137"/>
    <s v="Krishna Dev Patel"/>
    <s v="Krishna Dev Patel"/>
    <s v="PID0137_Krishna.pdf"/>
    <s v="Male"/>
    <s v="31/12/1985"/>
    <d v="1985-12-31T00:00:00"/>
    <n v="1985"/>
    <x v="14"/>
    <n v="25"/>
    <s v="Gujarat"/>
    <s v="North"/>
    <s v="West"/>
  </r>
  <r>
    <s v="PID0138"/>
    <s v="Sai Reddy"/>
    <s v="Sai Reddy"/>
    <s v="PID0138_Sai.pdf"/>
    <s v="Male"/>
    <s v="31/12/1973"/>
    <d v="1973-12-31T00:00:00"/>
    <n v="1973"/>
    <x v="0"/>
    <n v="20"/>
    <s v="West Bengal"/>
    <s v="East"/>
    <s v="East"/>
  </r>
  <r>
    <s v="PID0139"/>
    <s v="Shreya Reddy"/>
    <s v="Shreya Reddy"/>
    <s v="PID0139_Shreya.pdf"/>
    <s v="Female"/>
    <s v="31/12/1968"/>
    <d v="1968-12-31T00:00:00"/>
    <n v="1968"/>
    <x v="10"/>
    <n v="12"/>
    <s v="West Bengal"/>
    <s v="East"/>
    <s v="East"/>
  </r>
  <r>
    <s v="PID0140"/>
    <s v="Sai Reddy "/>
    <s v="Sai Reddy"/>
    <s v="PID0140_Sai.pdf"/>
    <s v="Male"/>
    <s v="31/12/1978"/>
    <d v="1978-12-31T00:00:00"/>
    <n v="1978"/>
    <x v="6"/>
    <n v="3"/>
    <s v="Tamil Nadu"/>
    <s v="North"/>
    <s v="South"/>
  </r>
  <r>
    <s v="PID0141"/>
    <s v="Vivaan Raj Sharma"/>
    <s v="Vivaan Raj Sharma"/>
    <s v="PID0141_Vivaan.pdf"/>
    <s v="Male"/>
    <s v="01-01-1984"/>
    <d v="1984-01-01T00:00:00"/>
    <n v="1984"/>
    <x v="9"/>
    <n v="5"/>
    <s v="Maharashtra"/>
    <s v="West"/>
    <s v="West"/>
  </r>
  <r>
    <s v="PID0142"/>
    <s v=" Aarav Sharma"/>
    <s v="Aarav Sharma"/>
    <s v="PID0142_Aarav.pdf"/>
    <s v="Male"/>
    <s v="31/12/1978"/>
    <d v="1978-12-31T00:00:00"/>
    <n v="1978"/>
    <x v="6"/>
    <n v="20"/>
    <s v="Gujarat"/>
    <s v="North"/>
    <s v="West"/>
  </r>
  <r>
    <s v="PID0143"/>
    <s v="Diya Sharma"/>
    <s v="Diya Sharma"/>
    <s v="PID0143_Diya.pdf"/>
    <s v="Female"/>
    <s v="31/12/1968"/>
    <d v="1968-12-31T00:00:00"/>
    <n v="1968"/>
    <x v="10"/>
    <n v="12"/>
    <s v="Kerala"/>
    <s v="South"/>
    <s v="South"/>
  </r>
  <r>
    <s v="PID0144"/>
    <s v="Aanya Patel "/>
    <s v="Aanya Patel"/>
    <s v="PID0144_Aanya.pdf"/>
    <s v="Female"/>
    <s v="31/12/1968"/>
    <d v="1968-12-31T00:00:00"/>
    <n v="1968"/>
    <x v="10"/>
    <n v="3"/>
    <s v="Tamil Nadu"/>
    <s v="South"/>
    <s v="South"/>
  </r>
  <r>
    <s v="PID0145"/>
    <s v=" Aarav Mehta "/>
    <s v="Aarav Mehta"/>
    <s v="PID0145_Aarav.pdf"/>
    <s v="Male"/>
    <s v="31-12-1953"/>
    <d v="1953-12-31T00:00:00"/>
    <n v="1953"/>
    <x v="1"/>
    <n v="5"/>
    <s v="Tamil Nadu"/>
    <s v="South"/>
    <s v="South"/>
  </r>
  <r>
    <s v="PID0146"/>
    <s v="Riya Dev Patel "/>
    <s v="Riya Dev Patel"/>
    <s v="PID0146_Riya.pdf"/>
    <s v="Female"/>
    <s v="01/01/1984"/>
    <d v="1984-01-01T00:00:00"/>
    <n v="1984"/>
    <x v="9"/>
    <n v="5"/>
    <s v="Maharashtra"/>
    <s v="South"/>
    <s v="West"/>
  </r>
  <r>
    <s v="PID0147"/>
    <s v="Vivaan Gupta"/>
    <s v="Vivaan Gupta"/>
    <s v="PID0147_Vivaan.pdf"/>
    <s v="Male"/>
    <s v="31/12/1988"/>
    <d v="1988-12-31T00:00:00"/>
    <n v="1988"/>
    <x v="3"/>
    <n v="150"/>
    <s v="West Bengal"/>
    <s v="South"/>
    <s v="East"/>
  </r>
  <r>
    <s v="PID0148"/>
    <s v="Aditya Reddy "/>
    <s v="Aditya Reddy"/>
    <s v="PID0148_Aditya.pdf"/>
    <s v="Male"/>
    <s v="31/12/1973"/>
    <d v="1973-12-31T00:00:00"/>
    <n v="1973"/>
    <x v="0"/>
    <n v="5"/>
    <s v="Gujarat"/>
    <s v="South"/>
    <s v="West"/>
  </r>
  <r>
    <s v="PID0149"/>
    <s v="Aanya Patel"/>
    <s v="Aanya Patel"/>
    <s v="PID0149_Aanya.pdf"/>
    <s v="Female"/>
    <s v="31/12/1988"/>
    <d v="1988-12-31T00:00:00"/>
    <n v="1988"/>
    <x v="3"/>
    <n v="4"/>
    <s v="Uttar Pradesh"/>
    <s v="North"/>
    <s v="North"/>
  </r>
  <r>
    <s v="PID0150"/>
    <s v="Riya Mehta "/>
    <s v="Riya Mehta"/>
    <s v="PID0150_Riya.pdf"/>
    <s v="Female"/>
    <s v="31/12/1978"/>
    <d v="1978-12-31T00:00:00"/>
    <n v="1978"/>
    <x v="6"/>
    <n v="3"/>
    <s v="Uttar Pradesh"/>
    <s v="South"/>
    <s v="North"/>
  </r>
  <r>
    <s v="PID0151"/>
    <s v="Aanya Kumar Patel "/>
    <s v="Aanya Kumar Patel"/>
    <s v="PID0151_Aanya.pdf"/>
    <s v="Female"/>
    <s v="31/12/1968"/>
    <d v="1968-12-31T00:00:00"/>
    <n v="1968"/>
    <x v="10"/>
    <n v="7"/>
    <s v="Karnataka"/>
    <s v="South"/>
    <s v="South"/>
  </r>
  <r>
    <s v="PID0152"/>
    <s v=" Riya Sharma"/>
    <s v="Riya Sharma"/>
    <s v="PID0152_Riya.pdf"/>
    <s v="Female"/>
    <s v="31/12/1994"/>
    <d v="1994-12-31T00:00:00"/>
    <n v="1994"/>
    <x v="5"/>
    <n v="15"/>
    <s v="Maharashtra"/>
    <s v="West"/>
    <s v="West"/>
  </r>
  <r>
    <s v="PID0153"/>
    <s v="Vivaan Gupta"/>
    <s v="Vivaan Gupta"/>
    <s v="PID0153_Vivaan.pdf"/>
    <s v="Male"/>
    <s v="01/01/1964"/>
    <d v="1964-01-01T00:00:00"/>
    <n v="1964"/>
    <x v="7"/>
    <n v="2"/>
    <s v="West Bengal"/>
    <s v="East"/>
    <s v="East"/>
  </r>
  <r>
    <s v="PID0154"/>
    <s v="Aarav Reddy"/>
    <s v="Aarav Reddy"/>
    <s v="PID0154_Aarav.pdf"/>
    <s v="Male"/>
    <s v="31/12/1985"/>
    <d v="1985-12-31T00:00:00"/>
    <n v="1985"/>
    <x v="14"/>
    <n v="20"/>
    <s v="Karnataka"/>
    <s v="South"/>
    <s v="South"/>
  </r>
  <r>
    <s v="PID0155"/>
    <s v="Sai Raj Patel"/>
    <s v="Sai Raj Patel"/>
    <s v="PID0155_Sai.pdf"/>
    <s v="Male"/>
    <s v="31/12/1988"/>
    <d v="1988-12-31T00:00:00"/>
    <n v="1988"/>
    <x v="3"/>
    <n v="3"/>
    <s v="Karnataka"/>
    <s v="South"/>
    <s v="South"/>
  </r>
  <r>
    <s v="PID0156"/>
    <s v="Vivaan Raj Reddy"/>
    <s v="Vivaan Raj Reddy"/>
    <s v="PID0156_Vivaan.pdf"/>
    <s v="Male"/>
    <s v="01/01/1964"/>
    <d v="1964-01-01T00:00:00"/>
    <n v="1964"/>
    <x v="7"/>
    <n v="7"/>
    <s v="Tamil Nadu"/>
    <s v="South"/>
    <s v="South"/>
  </r>
  <r>
    <s v="PID0157"/>
    <s v="Diya Sharma"/>
    <s v="Diya Sharma"/>
    <s v="PID0157_Diya.pdf"/>
    <s v="Female"/>
    <s v="31-12-1988"/>
    <d v="1988-12-31T00:00:00"/>
    <n v="1988"/>
    <x v="3"/>
    <n v="50"/>
    <s v="Tamil Nadu"/>
    <s v="South"/>
    <s v="South"/>
  </r>
  <r>
    <s v="PID0158"/>
    <s v="Aanya Raj Patel"/>
    <s v="Aanya Raj Patel"/>
    <s v="PID0158_Aanya.pdf"/>
    <s v="Female"/>
    <s v="31-12-1998"/>
    <d v="1998-12-31T00:00:00"/>
    <n v="1998"/>
    <x v="12"/>
    <n v="7"/>
    <s v="Tamil Nadu"/>
    <s v="North"/>
    <s v="South"/>
  </r>
  <r>
    <s v="PID0159"/>
    <s v="Aditya Dev Reddy"/>
    <s v="Aditya Dev Reddy"/>
    <s v="PID0159_Aditya.pdf"/>
    <s v="Male"/>
    <s v="01/01/1964"/>
    <d v="1964-01-01T00:00:00"/>
    <n v="1964"/>
    <x v="7"/>
    <n v="25"/>
    <s v="West Bengal"/>
    <s v="East"/>
    <s v="East"/>
  </r>
  <r>
    <s v="PID0160"/>
    <s v="Riya Reddy"/>
    <s v="Riya Reddy"/>
    <s v="PID0160_Riya.pdf"/>
    <s v="Female"/>
    <s v="31/12/1978"/>
    <d v="1978-12-31T00:00:00"/>
    <n v="1978"/>
    <x v="6"/>
    <n v="9"/>
    <s v="West Bengal"/>
    <s v="West"/>
    <s v="East"/>
  </r>
  <r>
    <s v="PID0161"/>
    <s v=" Aditya Mehta"/>
    <s v="Aditya Mehta"/>
    <s v="PID0161_Aditya.pdf"/>
    <s v="Male"/>
    <s v="31/12/1993"/>
    <d v="1993-12-31T00:00:00"/>
    <n v="1993"/>
    <x v="2"/>
    <n v="12"/>
    <s v="Maharashtra"/>
    <s v="South"/>
    <s v="West"/>
  </r>
  <r>
    <s v="PID0162"/>
    <s v=" Shreya Mehta"/>
    <s v="Shreya Mehta"/>
    <s v="PID0162_Shreya.pdf"/>
    <s v="Female"/>
    <s v="01-01-1964"/>
    <d v="1964-01-01T00:00:00"/>
    <n v="1964"/>
    <x v="7"/>
    <n v="90"/>
    <s v="Karnataka"/>
    <s v="South"/>
    <s v="South"/>
  </r>
  <r>
    <s v="PID0163"/>
    <s v="Shreya Sharma"/>
    <s v="Shreya Sharma"/>
    <s v="PID0163_Shreya.pdf"/>
    <s v="Female"/>
    <s v="31/12/1998"/>
    <d v="1998-12-31T00:00:00"/>
    <n v="1998"/>
    <x v="12"/>
    <n v="20"/>
    <s v="Uttar Pradesh"/>
    <s v="North"/>
    <s v="North"/>
  </r>
  <r>
    <s v="PID0164"/>
    <s v="Riya Raj Sharma "/>
    <s v="Riya Raj Sharma"/>
    <s v="PID0164_Riya.pdf"/>
    <s v="Female"/>
    <s v="31/12/1988"/>
    <d v="1988-12-31T00:00:00"/>
    <n v="1988"/>
    <x v="3"/>
    <n v="5"/>
    <s v="West Bengal"/>
    <s v="East"/>
    <s v="East"/>
  </r>
  <r>
    <s v="PID0165"/>
    <s v="Aditya Patel"/>
    <s v="Aditya Patel"/>
    <s v="PID0165_Aditya.pdf"/>
    <s v="Male"/>
    <s v="31/12/1978"/>
    <d v="1978-12-31T00:00:00"/>
    <n v="1978"/>
    <x v="6"/>
    <n v="30"/>
    <s v="Karnataka"/>
    <s v="South"/>
    <s v="South"/>
  </r>
  <r>
    <s v="PID0166"/>
    <s v="Vivaan Reddy"/>
    <s v="Vivaan Reddy"/>
    <s v="PID0166_Vivaan.pdf"/>
    <s v="Male"/>
    <s v="31-12-1958"/>
    <d v="1958-12-31T00:00:00"/>
    <n v="1958"/>
    <x v="16"/>
    <n v="40"/>
    <s v="Maharashtra"/>
    <s v="West"/>
    <s v="West"/>
  </r>
  <r>
    <s v="PID0167"/>
    <s v="Aarav Kumar Patel"/>
    <s v="Aarav Kumar Patel"/>
    <s v="PID0167_Aarav.pdf"/>
    <s v="Male"/>
    <s v="01/01/1964"/>
    <d v="1964-01-01T00:00:00"/>
    <n v="1964"/>
    <x v="7"/>
    <n v="20"/>
    <s v="West Bengal"/>
    <s v="North"/>
    <s v="East"/>
  </r>
  <r>
    <s v="PID0168"/>
    <s v="Krishna Reddy"/>
    <s v="Krishna Reddy"/>
    <s v="PID0168_Krishna.pdf"/>
    <s v="Male"/>
    <s v="01/01/1964"/>
    <d v="1964-01-01T00:00:00"/>
    <n v="1964"/>
    <x v="7"/>
    <n v="0.5"/>
    <s v="Uttar Pradesh"/>
    <s v="North"/>
    <s v="North"/>
  </r>
  <r>
    <s v="PID0169"/>
    <s v="Aarav Gupta"/>
    <s v="Aarav Gupta"/>
    <s v="PID0169_Aarav.pdf"/>
    <s v="Male"/>
    <s v="31/12/1973"/>
    <d v="1973-12-31T00:00:00"/>
    <n v="1973"/>
    <x v="0"/>
    <n v="20"/>
    <s v="Punjab"/>
    <s v="West"/>
    <s v="North"/>
  </r>
  <r>
    <s v="PID0170"/>
    <s v="Aanya Raj Mehta"/>
    <s v="Aanya Raj Mehta"/>
    <s v="PID0170_Aanya.pdf"/>
    <s v="Female"/>
    <s v="31/12/1968"/>
    <d v="1968-12-31T00:00:00"/>
    <n v="1968"/>
    <x v="10"/>
    <n v="300"/>
    <s v="Maharashtra"/>
    <s v="West"/>
    <s v="West"/>
  </r>
  <r>
    <s v="PID0171"/>
    <s v="Isha Reddy "/>
    <s v="Isha Reddy"/>
    <s v="PID0171_Isha.pdf"/>
    <s v="Female"/>
    <s v="31/12/1968"/>
    <d v="1968-12-31T00:00:00"/>
    <n v="1968"/>
    <x v="10"/>
    <n v="9"/>
    <s v="Tamil Nadu"/>
    <s v="South"/>
    <s v="South"/>
  </r>
  <r>
    <s v="PID0172"/>
    <s v=" Aditya Priya Gupta"/>
    <s v="Aditya Priya Gupta"/>
    <s v="PID0172_Aditya.pdf"/>
    <s v="Male"/>
    <s v="31/12/1978"/>
    <d v="1978-12-31T00:00:00"/>
    <n v="1978"/>
    <x v="6"/>
    <n v="20"/>
    <s v="Punjab"/>
    <s v="North"/>
    <s v="North"/>
  </r>
  <r>
    <s v="PID0173"/>
    <s v="Shreya Mehta"/>
    <s v="Shreya Mehta"/>
    <s v="PID0173_Shreya.pdf"/>
    <s v="Female"/>
    <s v="31-12-1958"/>
    <d v="1958-12-31T00:00:00"/>
    <n v="1958"/>
    <x v="16"/>
    <n v="200"/>
    <s v="Maharashtra"/>
    <s v="West"/>
    <s v="West"/>
  </r>
  <r>
    <s v="PID0174"/>
    <s v="Aarav Kumar Patel"/>
    <s v="Aarav Kumar Patel"/>
    <s v="PID0174_Aarav.pdf"/>
    <s v="Male"/>
    <s v="31-12-1953"/>
    <d v="1953-12-31T00:00:00"/>
    <n v="1953"/>
    <x v="1"/>
    <n v="15"/>
    <s v="Karnataka"/>
    <s v="South"/>
    <s v="South"/>
  </r>
  <r>
    <s v="PID0175"/>
    <s v="Krishna Sharma"/>
    <s v="Krishna Sharma"/>
    <s v="PID0175_Krishna.pdf"/>
    <s v="Male"/>
    <s v="31/12/1953"/>
    <d v="1953-12-31T00:00:00"/>
    <n v="1953"/>
    <x v="1"/>
    <n v="7"/>
    <s v="Kerala"/>
    <s v="South"/>
    <s v="South"/>
  </r>
  <r>
    <s v="PID0176"/>
    <s v="Vivaan Raj Patel"/>
    <s v="Vivaan Raj Patel"/>
    <s v="PID0176_Vivaan.pdf"/>
    <s v="Male"/>
    <s v="01-01-1964"/>
    <d v="1964-01-01T00:00:00"/>
    <n v="1964"/>
    <x v="7"/>
    <n v="12"/>
    <s v="West Bengal"/>
    <s v="North"/>
    <s v="East"/>
  </r>
  <r>
    <s v="PID0177"/>
    <s v="Isha Priya Sharma"/>
    <s v="Isha Priya Sharma"/>
    <s v="PID0177_Isha.pdf"/>
    <s v="Female"/>
    <s v="31/12/1988"/>
    <d v="1988-12-31T00:00:00"/>
    <n v="1988"/>
    <x v="3"/>
    <n v="12"/>
    <s v="Kerala"/>
    <s v="East"/>
    <s v="South"/>
  </r>
  <r>
    <s v="PID0178"/>
    <s v="Aanya Patel"/>
    <s v="Aanya Patel"/>
    <s v="PID0178_Aanya.pdf"/>
    <s v="Female"/>
    <s v="31/12/2004"/>
    <d v="2004-12-31T00:00:00"/>
    <n v="2004"/>
    <x v="17"/>
    <n v="12"/>
    <s v="Gujarat"/>
    <s v="North"/>
    <s v="West"/>
  </r>
  <r>
    <s v="PID0179"/>
    <s v="Isha Reddy"/>
    <s v="Isha Reddy"/>
    <s v="PID0179_Isha.pdf"/>
    <s v="Female"/>
    <s v="31/12/1973"/>
    <d v="1973-12-31T00:00:00"/>
    <n v="1973"/>
    <x v="0"/>
    <n v="40"/>
    <s v="Kerala"/>
    <s v="South"/>
    <s v="South"/>
  </r>
  <r>
    <s v="PID0180"/>
    <s v="Isha Dev Mehta"/>
    <s v="Isha Dev Mehta"/>
    <s v="PID0180_Isha.pdf"/>
    <s v="Female"/>
    <s v="31/12/1981"/>
    <d v="1981-12-31T00:00:00"/>
    <n v="1981"/>
    <x v="8"/>
    <n v="12"/>
    <s v="Gujarat"/>
    <s v="West"/>
    <s v="West"/>
  </r>
  <r>
    <s v="PID0181"/>
    <s v="Diya Patel"/>
    <s v="Diya Patel"/>
    <s v="PID0181_Diya.pdf"/>
    <s v="Female"/>
    <s v="31/12/1968"/>
    <d v="1968-12-31T00:00:00"/>
    <n v="1968"/>
    <x v="10"/>
    <n v="12"/>
    <s v="Karnataka"/>
    <s v="South"/>
    <s v="South"/>
  </r>
  <r>
    <s v="PID0182"/>
    <s v="Aarav Priya Patel"/>
    <s v="Aarav Priya Patel"/>
    <s v="PID0182_Aarav.pdf"/>
    <s v="Male"/>
    <s v="31/12/1993"/>
    <d v="1993-12-31T00:00:00"/>
    <n v="1993"/>
    <x v="2"/>
    <n v="120"/>
    <s v="Karnataka"/>
    <s v="South"/>
    <s v="South"/>
  </r>
  <r>
    <s v="PID0183"/>
    <s v="Aarav Singh Patel"/>
    <s v="Aarav Singh Patel"/>
    <s v="PID0183_Aarav.pdf"/>
    <s v="Male"/>
    <s v="31/12/1973"/>
    <d v="1973-12-31T00:00:00"/>
    <n v="1973"/>
    <x v="0"/>
    <n v="12"/>
    <s v="Maharashtra"/>
    <s v="West"/>
    <s v="West"/>
  </r>
  <r>
    <s v="PID0184"/>
    <s v="Diya Gupta"/>
    <s v="Diya Gupta"/>
    <s v="PID0184_Diya.pdf"/>
    <s v="Female"/>
    <s v="31/12/1988"/>
    <d v="1988-12-31T00:00:00"/>
    <n v="1988"/>
    <x v="3"/>
    <n v="7"/>
    <s v="Punjab"/>
    <s v="South"/>
    <s v="North"/>
  </r>
  <r>
    <s v="PID0185"/>
    <s v="Riya Mehta"/>
    <s v="Riya Mehta"/>
    <s v="PID0185_Riya.pdf"/>
    <s v="Female"/>
    <s v="31/12/1993"/>
    <d v="1993-12-31T00:00:00"/>
    <n v="1993"/>
    <x v="2"/>
    <n v="5"/>
    <s v="Kerala"/>
    <s v="South"/>
    <s v="South"/>
  </r>
  <r>
    <s v="PID0186"/>
    <s v="Aditya Kumar Mehta"/>
    <s v="Aditya Kumar Mehta"/>
    <s v="PID0186_Aditya.pdf"/>
    <s v="Male"/>
    <s v="31/12/1978"/>
    <d v="1978-12-31T00:00:00"/>
    <n v="1978"/>
    <x v="6"/>
    <n v="5"/>
    <s v="Kerala"/>
    <s v="West"/>
    <s v="South"/>
  </r>
  <r>
    <s v="PID0187"/>
    <s v=" Diya Dev Gupta "/>
    <s v="Diya Dev Gupta"/>
    <s v="PID0187_Diya.pdf"/>
    <s v="Female"/>
    <s v="31/12/1988"/>
    <d v="1988-12-31T00:00:00"/>
    <n v="1988"/>
    <x v="3"/>
    <n v="4"/>
    <s v="Tamil Nadu"/>
    <s v="South"/>
    <s v="South"/>
  </r>
  <r>
    <s v="PID0188"/>
    <s v="Aarav Gupta"/>
    <s v="Aarav Gupta"/>
    <s v="PID0188_Aarav.pdf"/>
    <s v="Male"/>
    <s v="31/12/1988"/>
    <d v="1988-12-31T00:00:00"/>
    <n v="1988"/>
    <x v="3"/>
    <m/>
    <s v="Punjab"/>
    <s v="North"/>
    <s v="North"/>
  </r>
  <r>
    <s v="PID0189"/>
    <s v="Aarav Mehta "/>
    <s v="Aarav Mehta"/>
    <s v="PID0189_Aarav.pdf"/>
    <s v="Male"/>
    <s v="01/01/1984"/>
    <d v="1984-01-01T00:00:00"/>
    <n v="1984"/>
    <x v="9"/>
    <n v="20"/>
    <s v="Karnataka"/>
    <s v="South"/>
    <s v="South"/>
  </r>
  <r>
    <s v="PID0190"/>
    <s v=" Isha Mehta "/>
    <s v="Isha Mehta"/>
    <s v="PID0190_Isha.pdf"/>
    <s v="Female"/>
    <s v="31/12/1994"/>
    <d v="1994-12-31T00:00:00"/>
    <n v="1994"/>
    <x v="5"/>
    <n v="30"/>
    <s v="Punjab"/>
    <s v="North"/>
    <s v="North"/>
  </r>
  <r>
    <s v="PID0191"/>
    <s v=" Riya Gupta"/>
    <s v="Riya Gupta"/>
    <s v="PID0191_Riya.pdf"/>
    <s v="Female"/>
    <s v="31/12/1985"/>
    <d v="1985-12-31T00:00:00"/>
    <n v="1985"/>
    <x v="14"/>
    <n v="9"/>
    <s v="Punjab"/>
    <s v="South"/>
    <s v="North"/>
  </r>
  <r>
    <s v="PID0192"/>
    <s v="Diya Patel"/>
    <s v="Diya Patel"/>
    <s v="PID0192_Diya.pdf"/>
    <s v="Female"/>
    <s v="31/12/1988"/>
    <d v="1988-12-31T00:00:00"/>
    <n v="1988"/>
    <x v="3"/>
    <n v="4"/>
    <s v="Uttar Pradesh"/>
    <s v="West"/>
    <s v="North"/>
  </r>
  <r>
    <s v="PID0193"/>
    <s v="Isha Patel"/>
    <s v="Isha Patel"/>
    <s v="PID0193_Isha.pdf"/>
    <s v="Female"/>
    <s v="31/12/1978"/>
    <d v="1978-12-31T00:00:00"/>
    <n v="1978"/>
    <x v="6"/>
    <n v="15"/>
    <s v="Punjab"/>
    <s v="North"/>
    <s v="North"/>
  </r>
  <r>
    <s v="PID0194"/>
    <s v="Aanya Reddy"/>
    <s v="Aanya Reddy"/>
    <s v="PID0194_Aanya.pdf"/>
    <s v="Female"/>
    <s v="31-12-1968"/>
    <d v="1968-12-31T00:00:00"/>
    <n v="1968"/>
    <x v="10"/>
    <n v="5"/>
    <s v="Gujarat"/>
    <s v="West"/>
    <s v="West"/>
  </r>
  <r>
    <s v="PID0195"/>
    <s v="Krishna Raj Patel"/>
    <s v="Krishna Raj Patel"/>
    <s v="PID0195_Krishna.pdf"/>
    <s v="Male"/>
    <s v="01-01-1964"/>
    <d v="1964-01-01T00:00:00"/>
    <n v="1964"/>
    <x v="7"/>
    <n v="12"/>
    <s v="Maharashtra"/>
    <s v="West"/>
    <s v="West"/>
  </r>
  <r>
    <s v="PID0196"/>
    <s v="Aarav Mehta"/>
    <s v="Aarav Mehta"/>
    <s v="PID0196_Aarav.pdf"/>
    <s v="Male"/>
    <s v="31/12/1981"/>
    <d v="1981-12-31T00:00:00"/>
    <n v="1981"/>
    <x v="8"/>
    <n v="20"/>
    <s v="Maharashtra"/>
    <s v="South"/>
    <s v="West"/>
  </r>
  <r>
    <s v="PID0197"/>
    <s v=" Diya Sharma "/>
    <s v="Diya Sharma"/>
    <s v="PID0197_Diya.pdf"/>
    <s v="Female"/>
    <s v="31/12/1988"/>
    <d v="1988-12-31T00:00:00"/>
    <n v="1988"/>
    <x v="3"/>
    <n v="9"/>
    <s v="Maharashtra"/>
    <s v="West"/>
    <s v="West"/>
  </r>
  <r>
    <s v="PID0198"/>
    <s v="Isha Priya Sharma"/>
    <s v="Isha Priya Sharma"/>
    <s v="PID0198_Isha.pdf"/>
    <s v="Female"/>
    <s v="31/12/1993"/>
    <d v="1993-12-31T00:00:00"/>
    <n v="1993"/>
    <x v="2"/>
    <n v="15"/>
    <s v="Punjab"/>
    <s v="West"/>
    <s v="North"/>
  </r>
  <r>
    <s v="PID0199"/>
    <s v="Krishna Priya Reddy"/>
    <s v="Krishna Priya Reddy"/>
    <s v="PID0199_Krishna.pdf"/>
    <s v="Male"/>
    <s v="01/01/1964"/>
    <d v="1964-01-01T00:00:00"/>
    <n v="1964"/>
    <x v="7"/>
    <n v="30"/>
    <s v="Karnataka"/>
    <s v="South"/>
    <s v="South"/>
  </r>
  <r>
    <s v="PID0200"/>
    <s v="Isha Sharma"/>
    <s v="Isha Sharma"/>
    <s v="PID0200_Isha.pdf"/>
    <s v="Female"/>
    <s v="31-12-1978"/>
    <d v="1978-12-31T00:00:00"/>
    <n v="1978"/>
    <x v="6"/>
    <n v="0.5"/>
    <s v="Uttar Pradesh"/>
    <s v="North"/>
    <s v="North"/>
  </r>
  <r>
    <s v="PID0201"/>
    <s v="Aarav Gupta"/>
    <s v="Aarav Gupta"/>
    <s v="PID0201_Aarav.pdf"/>
    <s v="Male"/>
    <s v="01/01/1972"/>
    <d v="1972-01-01T00:00:00"/>
    <n v="1972"/>
    <x v="15"/>
    <n v="50"/>
    <s v="Kerala"/>
    <s v="North"/>
    <s v="South"/>
  </r>
  <r>
    <s v="PID0202"/>
    <s v="Aditya Mehta"/>
    <s v="Aditya Mehta"/>
    <s v="PID0202_Aditya.pdf"/>
    <s v="Male"/>
    <s v="01/01/1964"/>
    <d v="1964-01-01T00:00:00"/>
    <n v="1964"/>
    <x v="7"/>
    <n v="3"/>
    <s v="Uttar Pradesh"/>
    <s v="North"/>
    <s v="North"/>
  </r>
  <r>
    <s v="PID0203"/>
    <s v="Diya Raj Patel"/>
    <s v="Diya Raj Patel"/>
    <s v="PID0203_Diya.pdf"/>
    <s v="Female"/>
    <s v="31/12/1978"/>
    <d v="1978-12-31T00:00:00"/>
    <n v="1978"/>
    <x v="6"/>
    <n v="12"/>
    <s v="West Bengal"/>
    <s v="East"/>
    <s v="East"/>
  </r>
  <r>
    <s v="PID0204"/>
    <s v="Diya Singh Sharma"/>
    <s v="Diya Singh Sharma"/>
    <s v="PID0204_Diya.pdf"/>
    <s v="Female"/>
    <s v="31/12/1993"/>
    <d v="1993-12-31T00:00:00"/>
    <n v="1993"/>
    <x v="2"/>
    <n v="20"/>
    <s v="West Bengal"/>
    <s v="North"/>
    <s v="East"/>
  </r>
  <r>
    <s v="PID0205"/>
    <s v="Sai Gupta"/>
    <s v="Sai Gupta"/>
    <s v="PID0205_Sai.pdf"/>
    <s v="Male"/>
    <s v="31/12/1958"/>
    <d v="1958-12-31T00:00:00"/>
    <n v="1958"/>
    <x v="16"/>
    <n v="2"/>
    <s v="Tamil Nadu"/>
    <s v="South"/>
    <s v="South"/>
  </r>
  <r>
    <s v="PID0206"/>
    <s v="Vivaan Singh Patel"/>
    <s v="Vivaan Singh Patel"/>
    <s v="PID0206_Vivaan.pdf"/>
    <s v="Male"/>
    <s v="31/12/1981"/>
    <d v="1981-12-31T00:00:00"/>
    <n v="1981"/>
    <x v="8"/>
    <n v="3"/>
    <s v="Uttar Pradesh"/>
    <s v="West"/>
    <s v="North"/>
  </r>
  <r>
    <s v="PID0207"/>
    <s v="Riya Patel "/>
    <s v="Riya Patel"/>
    <s v="PID0207_Riya.pdf"/>
    <s v="Female"/>
    <s v="31/12/1993"/>
    <d v="1993-12-31T00:00:00"/>
    <n v="1993"/>
    <x v="2"/>
    <n v="25"/>
    <s v="Kerala"/>
    <s v="South"/>
    <s v="South"/>
  </r>
  <r>
    <s v="PID0208"/>
    <s v="Aditya Raj Patel"/>
    <s v="Aditya Raj Patel"/>
    <s v="PID0208_Aditya.pdf"/>
    <s v="Male"/>
    <s v="31/12/1978"/>
    <d v="1978-12-31T00:00:00"/>
    <n v="1978"/>
    <x v="6"/>
    <n v="9"/>
    <s v="West Bengal"/>
    <s v="East"/>
    <s v="East"/>
  </r>
  <r>
    <s v="PID0209"/>
    <s v="Aarav Dev Reddy"/>
    <s v="Aarav Dev Reddy"/>
    <s v="PID0209_Aarav.pdf"/>
    <s v="Male"/>
    <s v="31/12/1978"/>
    <d v="1978-12-31T00:00:00"/>
    <n v="1978"/>
    <x v="6"/>
    <n v="9"/>
    <s v="West Bengal"/>
    <s v="North"/>
    <s v="East"/>
  </r>
  <r>
    <s v="PID0210"/>
    <s v="Aarav Priya Mehta"/>
    <s v="Aarav Priya Mehta"/>
    <s v="PID0210_Aarav.pdf"/>
    <s v="Male"/>
    <s v="01/01/1964"/>
    <d v="1964-01-01T00:00:00"/>
    <n v="1964"/>
    <x v="7"/>
    <n v="250"/>
    <s v="Punjab"/>
    <s v="South"/>
    <s v="North"/>
  </r>
  <r>
    <s v="PID0211"/>
    <s v=" Sai Gupta "/>
    <s v="Sai Gupta"/>
    <s v="PID0211_Sai.pdf"/>
    <s v="Male"/>
    <s v="31-12-1968"/>
    <d v="1968-12-31T00:00:00"/>
    <n v="1968"/>
    <x v="10"/>
    <n v="40"/>
    <s v="West Bengal"/>
    <s v="East"/>
    <s v="East"/>
  </r>
  <r>
    <s v="PID0212"/>
    <s v="Shreya Mehta"/>
    <s v="Shreya Mehta"/>
    <s v="PID0212_Shreya.pdf"/>
    <s v="Female"/>
    <s v="31/12/1978"/>
    <d v="1978-12-31T00:00:00"/>
    <n v="1978"/>
    <x v="6"/>
    <n v="15"/>
    <s v="Kerala"/>
    <s v="West"/>
    <s v="South"/>
  </r>
  <r>
    <s v="PID0213"/>
    <s v="Aanya Gupta"/>
    <s v="Aanya Gupta"/>
    <s v="PID0213_Aanya.pdf"/>
    <s v="Female"/>
    <s v="31/12/1981"/>
    <d v="1981-12-31T00:00:00"/>
    <n v="1981"/>
    <x v="8"/>
    <n v="5"/>
    <s v="West Bengal"/>
    <s v="East"/>
    <s v="East"/>
  </r>
  <r>
    <s v="PID0214"/>
    <s v="Vivaan Reddy"/>
    <s v="Vivaan Reddy"/>
    <s v="PID0214_Vivaan.pdf"/>
    <s v="Male"/>
    <s v="31/12/1978"/>
    <d v="1978-12-31T00:00:00"/>
    <n v="1978"/>
    <x v="6"/>
    <n v="70"/>
    <s v="West Bengal"/>
    <s v="North"/>
    <s v="East"/>
  </r>
  <r>
    <s v="PID0215"/>
    <s v="Aditya Sharma"/>
    <s v="Aditya Sharma"/>
    <s v="PID0215_Aditya.pdf"/>
    <s v="Male"/>
    <s v="31/12/1978"/>
    <d v="1978-12-31T00:00:00"/>
    <n v="1978"/>
    <x v="6"/>
    <n v="2"/>
    <s v="Uttar Pradesh"/>
    <s v="North"/>
    <s v="North"/>
  </r>
  <r>
    <s v="PID0216"/>
    <s v="Isha Singh Mehta"/>
    <s v="Isha Singh Mehta"/>
    <s v="PID0216_Isha.pdf"/>
    <s v="Female"/>
    <s v="01/01/1984"/>
    <d v="1984-01-01T00:00:00"/>
    <n v="1984"/>
    <x v="9"/>
    <n v="12"/>
    <s v="Karnataka"/>
    <s v="East"/>
    <s v="South"/>
  </r>
  <r>
    <s v="PID0217"/>
    <s v="Diya Patel"/>
    <s v="Diya Patel"/>
    <s v="PID0217_Diya.pdf"/>
    <s v="Female"/>
    <s v="31/12/1993"/>
    <d v="1993-12-31T00:00:00"/>
    <n v="1993"/>
    <x v="2"/>
    <n v="12"/>
    <s v="Punjab"/>
    <s v="East"/>
    <s v="North"/>
  </r>
  <r>
    <s v="PID0218"/>
    <s v=" Vivaan Sharma"/>
    <s v="Vivaan Sharma"/>
    <s v="PID0218_Vivaan.pdf"/>
    <s v="Male"/>
    <s v="31/12/1988"/>
    <d v="1988-12-31T00:00:00"/>
    <n v="1988"/>
    <x v="3"/>
    <n v="7"/>
    <s v="Karnataka"/>
    <s v="South"/>
    <s v="South"/>
  </r>
  <r>
    <s v="PID0219"/>
    <s v="Riya Sharma"/>
    <s v="Riya Sharma"/>
    <s v="PID0219_Riya.pdf"/>
    <s v="Female"/>
    <s v="31/12/1994"/>
    <d v="1994-12-31T00:00:00"/>
    <n v="1994"/>
    <x v="5"/>
    <n v="15"/>
    <s v="West Bengal"/>
    <s v="East"/>
    <s v="East"/>
  </r>
  <r>
    <s v="PID0220"/>
    <s v="Aarav Mehta"/>
    <s v="Aarav Mehta"/>
    <s v="PID0220_Aarav.pdf"/>
    <s v="Male"/>
    <s v="31-12-1981"/>
    <d v="1981-12-31T00:00:00"/>
    <n v="1981"/>
    <x v="8"/>
    <n v="5"/>
    <s v="Tamil Nadu"/>
    <s v="South"/>
    <s v="South"/>
  </r>
  <r>
    <s v="PID0221"/>
    <s v=" Aanya Kumar Reddy"/>
    <s v="Aanya Kumar Reddy"/>
    <s v="PID0221_Aanya.pdf"/>
    <s v="Female"/>
    <s v="01/01/1984"/>
    <d v="1984-01-01T00:00:00"/>
    <n v="1984"/>
    <x v="9"/>
    <n v="30"/>
    <s v="Karnataka"/>
    <s v="West"/>
    <s v="South"/>
  </r>
  <r>
    <s v="PID0222"/>
    <s v="Isha Singh Patel"/>
    <s v="Isha Singh Patel"/>
    <s v="PID0222_Isha.pdf"/>
    <s v="Female"/>
    <s v="31/12/1985"/>
    <d v="1985-12-31T00:00:00"/>
    <n v="1985"/>
    <x v="14"/>
    <m/>
    <s v="West Bengal"/>
    <s v="West"/>
    <s v="East"/>
  </r>
  <r>
    <s v="PID0223"/>
    <s v="Aanya Dev Sharma"/>
    <s v="Aanya Dev Sharma"/>
    <s v="PID0223_Aanya.pdf"/>
    <s v="Female"/>
    <s v="01-01-1964"/>
    <d v="1964-01-01T00:00:00"/>
    <n v="1964"/>
    <x v="7"/>
    <n v="4"/>
    <s v="West Bengal"/>
    <s v="East"/>
    <s v="East"/>
  </r>
  <r>
    <s v="PID0224"/>
    <s v="Vivaan Sharma"/>
    <s v="Vivaan Sharma"/>
    <s v="PID0224_Vivaan.pdf"/>
    <s v="Male"/>
    <s v="01/01/1984"/>
    <d v="1984-01-01T00:00:00"/>
    <n v="1984"/>
    <x v="9"/>
    <n v="9"/>
    <s v="Maharashtra"/>
    <s v="North"/>
    <s v="West"/>
  </r>
  <r>
    <s v="PID0225"/>
    <s v="Sai Patel"/>
    <s v="Sai Patel"/>
    <s v="PID0225_Sai.pdf"/>
    <s v="Male"/>
    <s v="31/12/1973"/>
    <d v="1973-12-31T00:00:00"/>
    <n v="1973"/>
    <x v="0"/>
    <n v="2"/>
    <s v="Uttar Pradesh"/>
    <s v="North"/>
    <s v="North"/>
  </r>
  <r>
    <s v="PID0226"/>
    <s v="Vivaan Sharma"/>
    <s v="Vivaan Sharma"/>
    <s v="PID0226_Vivaan.pdf"/>
    <s v="Male"/>
    <s v="31-12-1973"/>
    <d v="1973-12-31T00:00:00"/>
    <n v="1973"/>
    <x v="0"/>
    <n v="30"/>
    <s v="Kerala"/>
    <s v="South"/>
    <s v="South"/>
  </r>
  <r>
    <s v="PID0227"/>
    <s v="Sai Kumar Mehta"/>
    <s v="Sai Kumar Mehta"/>
    <s v="PID0227_Sai.pdf"/>
    <s v="Male"/>
    <s v="01/01/1964"/>
    <d v="1964-01-01T00:00:00"/>
    <n v="1964"/>
    <x v="7"/>
    <n v="25"/>
    <s v="Kerala"/>
    <s v="South"/>
    <s v="South"/>
  </r>
  <r>
    <s v="PID0228"/>
    <s v=" Riya Raj Gupta"/>
    <s v="Riya Raj Gupta"/>
    <s v="PID0228_Riya.pdf"/>
    <s v="Female"/>
    <s v="01-01-1992"/>
    <d v="1992-01-01T00:00:00"/>
    <n v="1992"/>
    <x v="18"/>
    <n v="150"/>
    <s v="Gujarat"/>
    <s v="West"/>
    <s v="West"/>
  </r>
  <r>
    <s v="PID0229"/>
    <s v="Isha Raj Sharma"/>
    <s v="Isha Raj Sharma"/>
    <s v="PID0229_Isha.pdf"/>
    <s v="Female"/>
    <s v="31/12/1978"/>
    <d v="1978-12-31T00:00:00"/>
    <n v="1978"/>
    <x v="6"/>
    <n v="15"/>
    <s v="Punjab"/>
    <s v="North"/>
    <s v="North"/>
  </r>
  <r>
    <s v="PID0230"/>
    <s v="Isha Raj Gupta "/>
    <s v="Isha Raj Gupta"/>
    <s v="PID0230_Isha.pdf"/>
    <s v="Female"/>
    <s v="31-12-1953"/>
    <d v="1953-12-31T00:00:00"/>
    <n v="1953"/>
    <x v="1"/>
    <n v="70"/>
    <s v="Gujarat"/>
    <s v="West"/>
    <s v="West"/>
  </r>
  <r>
    <s v="PID0231"/>
    <s v="Shreya Mehta"/>
    <s v="Shreya Mehta"/>
    <s v="PID0231_Shreya.pdf"/>
    <s v="Female"/>
    <s v="31/12/1988"/>
    <d v="1988-12-31T00:00:00"/>
    <n v="1988"/>
    <x v="3"/>
    <n v="300"/>
    <s v="Gujarat"/>
    <s v="West"/>
    <s v="West"/>
  </r>
  <r>
    <s v="PID0232"/>
    <s v="Krishna Sharma"/>
    <s v="Krishna Sharma"/>
    <s v="PID0232_Krishna.pdf"/>
    <s v="Male"/>
    <s v="01-01-1964"/>
    <d v="1964-01-01T00:00:00"/>
    <n v="1964"/>
    <x v="7"/>
    <n v="7"/>
    <s v="Gujarat"/>
    <s v="West"/>
    <s v="West"/>
  </r>
  <r>
    <s v="PID0233"/>
    <s v="Isha Sharma"/>
    <s v="Isha Sharma"/>
    <s v="PID0233_Isha.pdf"/>
    <s v="Female"/>
    <s v="01/01/1984"/>
    <d v="1984-01-01T00:00:00"/>
    <n v="1984"/>
    <x v="9"/>
    <n v="5"/>
    <s v="Tamil Nadu"/>
    <s v="South"/>
    <s v="South"/>
  </r>
  <r>
    <s v="PID0234"/>
    <s v=" Shreya Patel"/>
    <s v="Shreya Patel"/>
    <s v="PID0234_Shreya.pdf"/>
    <s v="Female"/>
    <s v="01-01-1996"/>
    <d v="1996-01-01T00:00:00"/>
    <n v="1996"/>
    <x v="19"/>
    <n v="0.5"/>
    <s v="Uttar Pradesh"/>
    <s v="North"/>
    <s v="North"/>
  </r>
  <r>
    <s v="PID0235"/>
    <s v="Aanya Reddy"/>
    <s v="Aanya Reddy"/>
    <s v="PID0235_Aanya.pdf"/>
    <s v="Female"/>
    <s v="31/12/1988"/>
    <d v="1988-12-31T00:00:00"/>
    <n v="1988"/>
    <x v="3"/>
    <n v="40"/>
    <s v="West Bengal"/>
    <s v="East"/>
    <s v="East"/>
  </r>
  <r>
    <s v="PID0236"/>
    <s v=" Isha Mehta"/>
    <s v="Isha Mehta"/>
    <s v="PID0236_Isha.pdf"/>
    <s v="Female"/>
    <s v="01/01/1944"/>
    <d v="1944-01-01T00:00:00"/>
    <n v="1944"/>
    <x v="20"/>
    <n v="12"/>
    <s v="Gujarat"/>
    <s v="West"/>
    <s v="West"/>
  </r>
  <r>
    <s v="PID0237"/>
    <s v="Shreya Sharma"/>
    <s v="Shreya Sharma"/>
    <s v="PID0237_Shreya.pdf"/>
    <s v="Female"/>
    <s v="31/12/1958"/>
    <d v="1958-12-31T00:00:00"/>
    <n v="1958"/>
    <x v="16"/>
    <n v="9"/>
    <s v="Gujarat"/>
    <s v="West"/>
    <s v="West"/>
  </r>
  <r>
    <s v="PID0238"/>
    <s v=" Diya Sharma"/>
    <s v="Diya Sharma"/>
    <s v="PID0238_Diya.pdf"/>
    <s v="Female"/>
    <s v="31/12/1985"/>
    <d v="1985-12-31T00:00:00"/>
    <n v="1985"/>
    <x v="14"/>
    <n v="2"/>
    <s v="Uttar Pradesh"/>
    <s v="South"/>
    <s v="North"/>
  </r>
  <r>
    <s v="PID0239"/>
    <s v=" Krishna Dev Sharma "/>
    <s v="Krishna Dev Sharma"/>
    <s v="PID0239_Krishna.pdf"/>
    <s v="Male"/>
    <s v="31/12/1988"/>
    <d v="1988-12-31T00:00:00"/>
    <n v="1988"/>
    <x v="3"/>
    <n v="2"/>
    <s v="West Bengal"/>
    <s v="East"/>
    <s v="East"/>
  </r>
  <r>
    <s v="PID0240"/>
    <s v=" Shreya Reddy"/>
    <s v="Shreya Reddy"/>
    <s v="PID0240_Shreya.pdf"/>
    <s v="Female"/>
    <s v="31-12-1994"/>
    <d v="1994-12-31T00:00:00"/>
    <n v="1994"/>
    <x v="5"/>
    <n v="9"/>
    <s v="Gujarat"/>
    <s v="South"/>
    <s v="West"/>
  </r>
  <r>
    <s v="PID0241"/>
    <s v="Aanya Mehta "/>
    <s v="Aanya Mehta"/>
    <s v="PID0241_Aanya.pdf"/>
    <s v="Female"/>
    <s v="31-12-1953"/>
    <d v="1953-12-31T00:00:00"/>
    <n v="1953"/>
    <x v="1"/>
    <n v="5"/>
    <s v="Gujarat"/>
    <s v="West"/>
    <s v="West"/>
  </r>
  <r>
    <s v="PID0242"/>
    <s v=" Aarav Patel "/>
    <s v="Aarav Patel"/>
    <s v="PID0242_Aarav.pdf"/>
    <s v="Male"/>
    <s v="31/12/1968"/>
    <d v="1968-12-31T00:00:00"/>
    <n v="1968"/>
    <x v="10"/>
    <n v="40"/>
    <s v="West Bengal"/>
    <s v="South"/>
    <s v="East"/>
  </r>
  <r>
    <s v="PID0243"/>
    <s v="Shreya Mehta"/>
    <s v="Shreya Mehta"/>
    <s v="PID0243_Shreya.pdf"/>
    <s v="Female"/>
    <s v="31/12/1993"/>
    <d v="1993-12-31T00:00:00"/>
    <n v="1993"/>
    <x v="2"/>
    <n v="7"/>
    <s v="Maharashtra"/>
    <s v="West"/>
    <s v="West"/>
  </r>
  <r>
    <s v="PID0244"/>
    <s v="Riya Patel"/>
    <s v="Riya Patel"/>
    <s v="PID0244_Riya.pdf"/>
    <s v="Female"/>
    <s v="31/12/1968"/>
    <d v="1968-12-31T00:00:00"/>
    <n v="1968"/>
    <x v="10"/>
    <n v="12"/>
    <s v="Punjab"/>
    <s v="North"/>
    <s v="North"/>
  </r>
  <r>
    <s v="PID0245"/>
    <s v="Riya Gupta"/>
    <s v="Riya Gupta"/>
    <s v="PID0245_Riya.pdf"/>
    <s v="Female"/>
    <s v="31/12/1973"/>
    <d v="1973-12-31T00:00:00"/>
    <n v="1973"/>
    <x v="0"/>
    <n v="15"/>
    <s v="Tamil Nadu"/>
    <s v="North"/>
    <s v="South"/>
  </r>
  <r>
    <s v="PID0246"/>
    <s v=" Krishna Raj Mehta "/>
    <s v="Krishna Raj Mehta"/>
    <s v="PID0246_Krishna.pdf"/>
    <s v="Male"/>
    <s v="31/12/1968"/>
    <d v="1968-12-31T00:00:00"/>
    <n v="1968"/>
    <x v="10"/>
    <n v="400"/>
    <s v="Punjab"/>
    <s v="North"/>
    <s v="North"/>
  </r>
  <r>
    <s v="PID0247"/>
    <s v="Krishna Gupta"/>
    <s v="Krishna Gupta"/>
    <s v="PID0247_Krishna.pdf"/>
    <s v="Male"/>
    <s v="31/12/1958"/>
    <d v="1958-12-31T00:00:00"/>
    <n v="1958"/>
    <x v="16"/>
    <n v="7"/>
    <s v="West Bengal"/>
    <s v="East"/>
    <s v="East"/>
  </r>
  <r>
    <s v="PID0248"/>
    <s v="Aarav Raj Gupta"/>
    <s v="Aarav Raj Gupta"/>
    <s v="PID0248_Aarav.pdf"/>
    <s v="Male"/>
    <s v="31/12/1968"/>
    <d v="1968-12-31T00:00:00"/>
    <n v="1968"/>
    <x v="10"/>
    <n v="7"/>
    <s v="Karnataka"/>
    <s v="South"/>
    <s v="South"/>
  </r>
  <r>
    <s v="PID0249"/>
    <s v="Sai Dev Patel"/>
    <s v="Sai Dev Patel"/>
    <s v="PID0249_Sai.pdf"/>
    <s v="Male"/>
    <s v="01-01-1964"/>
    <d v="1964-01-01T00:00:00"/>
    <n v="1964"/>
    <x v="7"/>
    <n v="0.5"/>
    <s v="Uttar Pradesh"/>
    <s v="North"/>
    <s v="North"/>
  </r>
  <r>
    <s v="PID0250"/>
    <s v="Krishna Patel"/>
    <s v="Krishna Patel"/>
    <s v="PID0250_Krishna.pdf"/>
    <s v="Male"/>
    <s v="31/12/1985"/>
    <d v="1985-12-31T00:00:00"/>
    <n v="1985"/>
    <x v="14"/>
    <n v="5"/>
    <s v="West Bengal"/>
    <s v="East"/>
    <s v="East"/>
  </r>
  <r>
    <s v="PID0251"/>
    <s v=" Aanya Sharma "/>
    <s v="Aanya Sharma"/>
    <s v="PID0251_Aanya.pdf"/>
    <s v="Female"/>
    <s v="01/01/1984"/>
    <d v="1984-01-01T00:00:00"/>
    <n v="1984"/>
    <x v="9"/>
    <n v="9"/>
    <s v="Tamil Nadu"/>
    <s v="South"/>
    <s v="South"/>
  </r>
  <r>
    <s v="PID0252"/>
    <s v="Krishna Patel"/>
    <s v="Krishna Patel"/>
    <s v="PID0252_Krishna.pdf"/>
    <s v="Male"/>
    <s v="31/12/1988"/>
    <d v="1988-12-31T00:00:00"/>
    <n v="1988"/>
    <x v="3"/>
    <n v="2"/>
    <s v="West Bengal"/>
    <s v="East"/>
    <s v="East"/>
  </r>
  <r>
    <s v="PID0253"/>
    <s v="Shreya Gupta"/>
    <s v="Shreya Gupta"/>
    <s v="PID0253_Shreya.pdf"/>
    <s v="Female"/>
    <s v="31/12/1998"/>
    <d v="1998-12-31T00:00:00"/>
    <n v="1998"/>
    <x v="12"/>
    <n v="2"/>
    <s v="Uttar Pradesh"/>
    <s v="North"/>
    <s v="North"/>
  </r>
  <r>
    <s v="PID0254"/>
    <s v="Krishna Patel"/>
    <s v="Krishna Patel"/>
    <s v="PID0254_Krishna.pdf"/>
    <s v="Male"/>
    <s v="31/12/1978"/>
    <d v="1978-12-31T00:00:00"/>
    <n v="1978"/>
    <x v="6"/>
    <n v="15"/>
    <s v="Gujarat"/>
    <s v="South"/>
    <s v="West"/>
  </r>
  <r>
    <s v="PID0255"/>
    <s v="Aanya Patel"/>
    <s v="Aanya Patel"/>
    <s v="PID0255_Aanya.pdf"/>
    <s v="Female"/>
    <s v="01/01/1984"/>
    <d v="1984-01-01T00:00:00"/>
    <n v="1984"/>
    <x v="9"/>
    <n v="20"/>
    <s v="Karnataka"/>
    <s v="West"/>
    <s v="South"/>
  </r>
  <r>
    <s v="PID0256"/>
    <s v=" Aanya Reddy"/>
    <s v="Aanya Reddy"/>
    <s v="PID0256_Aanya.pdf"/>
    <s v="Female"/>
    <s v="31/12/1973"/>
    <d v="1973-12-31T00:00:00"/>
    <n v="1973"/>
    <x v="0"/>
    <n v="30"/>
    <s v="Uttar Pradesh"/>
    <s v="North"/>
    <s v="North"/>
  </r>
  <r>
    <s v="PID0257"/>
    <s v=" Aanya Singh Gupta"/>
    <s v="Aanya Singh Gupta"/>
    <s v="PID0257_Aanya.pdf"/>
    <s v="Female"/>
    <s v="31/12/1993"/>
    <d v="1993-12-31T00:00:00"/>
    <n v="1993"/>
    <x v="2"/>
    <n v="70"/>
    <s v="Karnataka"/>
    <s v="South"/>
    <s v="South"/>
  </r>
  <r>
    <s v="PID0258"/>
    <s v="Isha Reddy"/>
    <s v="Isha Reddy"/>
    <s v="PID0258_Isha.pdf"/>
    <s v="Female"/>
    <s v="01/01/1964"/>
    <d v="1964-01-01T00:00:00"/>
    <n v="1964"/>
    <x v="7"/>
    <n v="7"/>
    <s v="Punjab"/>
    <s v="North"/>
    <s v="North"/>
  </r>
  <r>
    <s v="PID0259"/>
    <s v="Sai Gupta"/>
    <s v="Sai Gupta"/>
    <s v="PID0259_Sai.pdf"/>
    <s v="Male"/>
    <s v="31-12-1993"/>
    <d v="1993-12-31T00:00:00"/>
    <n v="1993"/>
    <x v="2"/>
    <n v="7"/>
    <s v="Maharashtra"/>
    <s v="West"/>
    <s v="West"/>
  </r>
  <r>
    <s v="PID0260"/>
    <s v="Vivaan Reddy "/>
    <s v="Vivaan Reddy"/>
    <s v="PID0260_Vivaan.pdf"/>
    <s v="Male"/>
    <s v="31-12-1978"/>
    <d v="1978-12-31T00:00:00"/>
    <n v="1978"/>
    <x v="6"/>
    <n v="3"/>
    <s v="West Bengal"/>
    <s v="West"/>
    <s v="East"/>
  </r>
  <r>
    <s v="PID0261"/>
    <s v="Aarav Mehta"/>
    <s v="Aarav Mehta"/>
    <s v="PID0261_Aarav.pdf"/>
    <s v="Male"/>
    <s v="31/12/1988"/>
    <d v="1988-12-31T00:00:00"/>
    <n v="1988"/>
    <x v="3"/>
    <n v="4"/>
    <s v="Karnataka"/>
    <s v="South"/>
    <s v="South"/>
  </r>
  <r>
    <s v="PID0262"/>
    <s v="Shreya Sharma"/>
    <s v="Shreya Sharma"/>
    <s v="PID0262_Shreya.pdf"/>
    <s v="Female"/>
    <s v="31/12/1993"/>
    <d v="1993-12-31T00:00:00"/>
    <n v="1993"/>
    <x v="2"/>
    <n v="7"/>
    <s v="Punjab"/>
    <s v="South"/>
    <s v="North"/>
  </r>
  <r>
    <s v="PID0263"/>
    <s v="Aanya Gupta"/>
    <s v="Aanya Gupta"/>
    <s v="PID0263_Aanya.pdf"/>
    <s v="Female"/>
    <s v="31-12-1968"/>
    <d v="1968-12-31T00:00:00"/>
    <n v="1968"/>
    <x v="10"/>
    <n v="30"/>
    <s v="West Bengal"/>
    <s v="East"/>
    <s v="East"/>
  </r>
  <r>
    <s v="PID0264"/>
    <s v="Vivaan Raj Mehta"/>
    <s v="Vivaan Raj Mehta"/>
    <s v="PID0264_Vivaan.pdf"/>
    <s v="Male"/>
    <s v="31/12/1988"/>
    <d v="1988-12-31T00:00:00"/>
    <n v="1988"/>
    <x v="3"/>
    <n v="15"/>
    <s v="Karnataka"/>
    <s v="North"/>
    <s v="South"/>
  </r>
  <r>
    <s v="PID0265"/>
    <s v="Vivaan Reddy"/>
    <s v="Vivaan Reddy"/>
    <s v="PID0265_Vivaan.pdf"/>
    <s v="Male"/>
    <s v="01/01/1984"/>
    <d v="1984-01-01T00:00:00"/>
    <n v="1984"/>
    <x v="9"/>
    <n v="5"/>
    <s v="Punjab"/>
    <s v="North"/>
    <s v="North"/>
  </r>
  <r>
    <s v="PID0266"/>
    <s v="Diya Reddy"/>
    <s v="Diya Reddy"/>
    <s v="PID0266_Diya.pdf"/>
    <s v="Female"/>
    <s v="31/12/1988"/>
    <d v="1988-12-31T00:00:00"/>
    <n v="1988"/>
    <x v="3"/>
    <n v="9"/>
    <s v="Gujarat"/>
    <s v="West"/>
    <s v="West"/>
  </r>
  <r>
    <s v="PID0267"/>
    <s v=" Shreya Sharma "/>
    <s v="Shreya Sharma"/>
    <s v="PID0267_Shreya.pdf"/>
    <s v="Female"/>
    <s v="31-12-1993"/>
    <d v="1993-12-31T00:00:00"/>
    <n v="1993"/>
    <x v="2"/>
    <n v="7"/>
    <s v="Maharashtra"/>
    <s v="West"/>
    <s v="West"/>
  </r>
  <r>
    <s v="PID0268"/>
    <s v="Vivaan Reddy"/>
    <s v="Vivaan Reddy"/>
    <s v="PID0268_Vivaan.pdf"/>
    <s v="Male"/>
    <s v="31/12/1988"/>
    <d v="1988-12-31T00:00:00"/>
    <n v="1988"/>
    <x v="3"/>
    <n v="12"/>
    <s v="Maharashtra"/>
    <s v="North"/>
    <s v="West"/>
  </r>
  <r>
    <s v="PID0269"/>
    <s v="Aditya Gupta"/>
    <s v="Aditya Gupta"/>
    <s v="PID0269_Aditya.pdf"/>
    <s v="Male"/>
    <s v="01/01/1984"/>
    <d v="1984-01-01T00:00:00"/>
    <n v="1984"/>
    <x v="9"/>
    <n v="12"/>
    <s v="Maharashtra"/>
    <s v="North"/>
    <s v="West"/>
  </r>
  <r>
    <s v="PID0270"/>
    <s v="Riya Reddy"/>
    <s v="Riya Reddy"/>
    <s v="PID0270_Riya.pdf"/>
    <s v="Female"/>
    <s v="31/12/1985"/>
    <d v="1985-12-31T00:00:00"/>
    <n v="1985"/>
    <x v="14"/>
    <n v="15"/>
    <s v="West Bengal"/>
    <s v="East"/>
    <s v="East"/>
  </r>
  <r>
    <s v="PID0271"/>
    <s v="Aarav Sharma"/>
    <s v="Aarav Sharma"/>
    <s v="PID0271_Aarav.pdf"/>
    <s v="Male"/>
    <s v="31/12/1993"/>
    <d v="1993-12-31T00:00:00"/>
    <n v="1993"/>
    <x v="2"/>
    <n v="25"/>
    <s v="Punjab"/>
    <s v="North"/>
    <s v="North"/>
  </r>
  <r>
    <s v="PID0272"/>
    <s v="Sai Patel"/>
    <s v="Sai Patel"/>
    <s v="PID0272_Sai.pdf"/>
    <s v="Male"/>
    <s v="31/12/1958"/>
    <d v="1958-12-31T00:00:00"/>
    <n v="1958"/>
    <x v="16"/>
    <n v="9"/>
    <s v="West Bengal"/>
    <s v="North"/>
    <s v="East"/>
  </r>
  <r>
    <s v="PID0273"/>
    <s v="Aarav Priya Mehta"/>
    <s v="Aarav Priya Mehta"/>
    <s v="PID0273_Aarav.pdf"/>
    <s v="Male"/>
    <s v="31-12-1978"/>
    <d v="1978-12-31T00:00:00"/>
    <n v="1978"/>
    <x v="6"/>
    <n v="12"/>
    <s v="West Bengal"/>
    <s v="East"/>
    <s v="East"/>
  </r>
  <r>
    <s v="PID0274"/>
    <s v=" Riya Patel"/>
    <s v="Riya Patel"/>
    <s v="PID0274_Riya.pdf"/>
    <s v="Female"/>
    <s v="31/12/1958"/>
    <d v="1958-12-31T00:00:00"/>
    <n v="1958"/>
    <x v="16"/>
    <n v="5"/>
    <s v="Maharashtra"/>
    <s v="East"/>
    <s v="West"/>
  </r>
  <r>
    <s v="PID0275"/>
    <s v="Diya Sharma"/>
    <s v="Diya Sharma"/>
    <s v="PID0275_Diya.pdf"/>
    <s v="Female"/>
    <s v="31-12-1984"/>
    <d v="1984-12-31T00:00:00"/>
    <n v="1984"/>
    <x v="9"/>
    <n v="0.5"/>
    <s v="Uttar Pradesh"/>
    <s v="South"/>
    <s v="North"/>
  </r>
  <r>
    <s v="PID0276"/>
    <s v="Aditya Mehta"/>
    <s v="Aditya Mehta"/>
    <s v="PID0276_Aditya.pdf"/>
    <s v="Male"/>
    <s v="31/12/1988"/>
    <d v="1988-12-31T00:00:00"/>
    <n v="1988"/>
    <x v="3"/>
    <n v="40"/>
    <s v="Maharashtra"/>
    <s v="West"/>
    <s v="West"/>
  </r>
  <r>
    <s v="PID0277"/>
    <s v=" Krishna Mehta"/>
    <s v="Krishna Mehta"/>
    <s v="PID0277_Krishna.pdf"/>
    <s v="Male"/>
    <s v="31/12/1973"/>
    <d v="1973-12-31T00:00:00"/>
    <n v="1973"/>
    <x v="0"/>
    <n v="20"/>
    <s v="Karnataka"/>
    <s v="South"/>
    <s v="South"/>
  </r>
  <r>
    <s v="PID0278"/>
    <s v="Aarav Sharma"/>
    <s v="Aarav Sharma"/>
    <s v="PID0278_Aarav.pdf"/>
    <s v="Male"/>
    <s v="01/01/1964"/>
    <d v="1964-01-01T00:00:00"/>
    <n v="1964"/>
    <x v="7"/>
    <n v="15"/>
    <s v="Gujarat"/>
    <s v="West"/>
    <s v="West"/>
  </r>
  <r>
    <s v="PID0279"/>
    <s v="Vivaan Kumar Gupta"/>
    <s v="Vivaan Kumar Gupta"/>
    <s v="PID0279_Vivaan.pdf"/>
    <s v="Male"/>
    <s v="01/01/1964"/>
    <d v="1964-01-01T00:00:00"/>
    <n v="1964"/>
    <x v="7"/>
    <n v="9"/>
    <s v="Maharashtra"/>
    <s v="West"/>
    <s v="West"/>
  </r>
  <r>
    <s v="PID0280"/>
    <s v="Sai Sharma"/>
    <s v="Sai Sharma"/>
    <s v="PID0280_Sai.pdf"/>
    <s v="Male"/>
    <s v="31/12/1978"/>
    <d v="1978-12-31T00:00:00"/>
    <n v="1978"/>
    <x v="6"/>
    <n v="12"/>
    <s v="Maharashtra"/>
    <s v="West"/>
    <s v="West"/>
  </r>
  <r>
    <s v="PID0281"/>
    <s v="Sai Kumar Patel"/>
    <s v="Sai Kumar Patel"/>
    <s v="PID0281_Sai.pdf"/>
    <s v="Male"/>
    <s v="31/12/1978"/>
    <d v="1978-12-31T00:00:00"/>
    <n v="1978"/>
    <x v="6"/>
    <n v="30"/>
    <s v="Karnataka"/>
    <s v="South"/>
    <s v="South"/>
  </r>
  <r>
    <s v="PID0282"/>
    <s v=" Aarav Kumar Patel "/>
    <s v="Aarav Kumar Patel"/>
    <s v="PID0282_Aarav.pdf"/>
    <s v="Male"/>
    <s v="01-01-1984"/>
    <d v="1984-01-01T00:00:00"/>
    <n v="1984"/>
    <x v="9"/>
    <n v="5"/>
    <s v="Gujarat"/>
    <s v="South"/>
    <s v="West"/>
  </r>
  <r>
    <s v="PID0283"/>
    <s v="Riya Singh Sharma"/>
    <s v="Riya Singh Sharma"/>
    <s v="PID0283_Riya.pdf"/>
    <s v="Female"/>
    <s v="31/12/1978"/>
    <d v="1978-12-31T00:00:00"/>
    <n v="1978"/>
    <x v="6"/>
    <n v="4"/>
    <s v="Tamil Nadu"/>
    <s v="South"/>
    <s v="South"/>
  </r>
  <r>
    <s v="PID0284"/>
    <s v="Vivaan Reddy"/>
    <s v="Vivaan Reddy"/>
    <s v="PID0284_Vivaan.pdf"/>
    <s v="Male"/>
    <s v="31/12/1973"/>
    <d v="1973-12-31T00:00:00"/>
    <n v="1973"/>
    <x v="0"/>
    <n v="5"/>
    <s v="Gujarat"/>
    <s v="West"/>
    <s v="West"/>
  </r>
  <r>
    <s v="PID0285"/>
    <s v="Riya Reddy"/>
    <s v="Riya Reddy"/>
    <s v="PID0285_Riya.pdf"/>
    <s v="Female"/>
    <s v="31/12/1993"/>
    <d v="1993-12-31T00:00:00"/>
    <n v="1993"/>
    <x v="2"/>
    <n v="2"/>
    <s v="West Bengal"/>
    <s v="South"/>
    <s v="East"/>
  </r>
  <r>
    <s v="PID0286"/>
    <s v="Aditya Mehta"/>
    <s v="Aditya Mehta"/>
    <s v="PID0286_Aditya.pdf"/>
    <s v="Male"/>
    <s v="31/12/1978"/>
    <d v="1978-12-31T00:00:00"/>
    <n v="1978"/>
    <x v="6"/>
    <n v="9"/>
    <s v="Punjab"/>
    <s v="East"/>
    <s v="North"/>
  </r>
  <r>
    <s v="PID0287"/>
    <s v=" Aanya Gupta"/>
    <s v="Aanya Gupta"/>
    <s v="PID0287_Aanya.pdf"/>
    <s v="Female"/>
    <s v="31/12/1993"/>
    <d v="1993-12-31T00:00:00"/>
    <n v="1993"/>
    <x v="2"/>
    <m/>
    <s v="Kerala"/>
    <s v="South"/>
    <s v="South"/>
  </r>
  <r>
    <s v="PID0288"/>
    <s v=" Shreya Sharma "/>
    <s v="Shreya Sharma"/>
    <s v="PID0288_Shreya.pdf"/>
    <s v="Female"/>
    <s v="01/01/1996"/>
    <d v="1996-01-01T00:00:00"/>
    <n v="1996"/>
    <x v="19"/>
    <n v="15"/>
    <s v="Gujarat"/>
    <s v="West"/>
    <s v="West"/>
  </r>
  <r>
    <s v="PID0289"/>
    <s v="Diya Mehta"/>
    <s v="Diya Mehta"/>
    <s v="PID0289_Diya.pdf"/>
    <s v="Female"/>
    <s v="31/12/1998"/>
    <d v="1998-12-31T00:00:00"/>
    <n v="1998"/>
    <x v="12"/>
    <n v="7"/>
    <s v="Kerala"/>
    <s v="South"/>
    <s v="South"/>
  </r>
  <r>
    <s v="PID0290"/>
    <s v="Vivaan Gupta"/>
    <s v="Vivaan Gupta"/>
    <s v="PID0290_Vivaan.pdf"/>
    <s v="Male"/>
    <s v="31/12/1973"/>
    <d v="1973-12-31T00:00:00"/>
    <n v="1973"/>
    <x v="0"/>
    <n v="12"/>
    <s v="Gujarat"/>
    <s v="South"/>
    <s v="West"/>
  </r>
  <r>
    <s v="PID0291"/>
    <s v="Aanya Mehta"/>
    <s v="Aanya Mehta"/>
    <s v="PID0291_Aanya.pdf"/>
    <s v="Female"/>
    <s v="01/01/1984"/>
    <d v="1984-01-01T00:00:00"/>
    <n v="1984"/>
    <x v="9"/>
    <n v="15"/>
    <s v="Kerala"/>
    <s v="South"/>
    <s v="South"/>
  </r>
  <r>
    <s v="PID0292"/>
    <s v="Krishna Raj Sharma"/>
    <s v="Krishna Raj Sharma"/>
    <s v="PID0292_Krishna.pdf"/>
    <s v="Male"/>
    <s v="31/12/1985"/>
    <d v="1985-12-31T00:00:00"/>
    <n v="1985"/>
    <x v="14"/>
    <n v="15"/>
    <s v="Karnataka"/>
    <s v="South"/>
    <s v="South"/>
  </r>
  <r>
    <s v="PID0293"/>
    <s v="Diya Singh Sharma"/>
    <s v="Diya Singh Sharma"/>
    <s v="PID0293_Diya.pdf"/>
    <s v="Female"/>
    <s v="31/12/1993"/>
    <d v="1993-12-31T00:00:00"/>
    <n v="1993"/>
    <x v="2"/>
    <n v="20"/>
    <s v="Maharashtra"/>
    <s v="South"/>
    <s v="West"/>
  </r>
  <r>
    <s v="PID0294"/>
    <s v="Riya Mehta"/>
    <s v="Riya Mehta"/>
    <s v="PID0294_Riya.pdf"/>
    <s v="Female"/>
    <s v="31/12/1993"/>
    <d v="1993-12-31T00:00:00"/>
    <n v="1993"/>
    <x v="2"/>
    <n v="15"/>
    <s v="West Bengal"/>
    <s v="South"/>
    <s v="East"/>
  </r>
  <r>
    <s v="PID0295"/>
    <s v="Vivaan Dev Gupta"/>
    <s v="Vivaan Dev Gupta"/>
    <s v="PID0295_Vivaan.pdf"/>
    <s v="Male"/>
    <s v="31/12/1992"/>
    <d v="1992-12-31T00:00:00"/>
    <n v="1992"/>
    <x v="18"/>
    <n v="9"/>
    <s v="Karnataka"/>
    <s v="South"/>
    <s v="South"/>
  </r>
  <r>
    <s v="PID0296"/>
    <s v="Aanya Gupta"/>
    <s v="Aanya Gupta"/>
    <s v="PID0296_Aanya.pdf"/>
    <s v="Female"/>
    <s v="31-12-1953"/>
    <d v="1953-12-31T00:00:00"/>
    <n v="1953"/>
    <x v="1"/>
    <n v="5"/>
    <s v="Tamil Nadu"/>
    <s v="North"/>
    <s v="South"/>
  </r>
  <r>
    <s v="PID0297"/>
    <s v="Shreya Sharma"/>
    <s v="Shreya Sharma"/>
    <s v="PID0297_Shreya.pdf"/>
    <s v="Female"/>
    <s v="31/12/1968"/>
    <d v="1968-12-31T00:00:00"/>
    <n v="1968"/>
    <x v="10"/>
    <n v="4"/>
    <s v="West Bengal"/>
    <s v="East"/>
    <s v="East"/>
  </r>
  <r>
    <s v="PID0298"/>
    <s v="Shreya Patel"/>
    <s v="Shreya Patel"/>
    <s v="PID0298_Shreya.pdf"/>
    <s v="Female"/>
    <s v="01/01/1964"/>
    <d v="1964-01-01T00:00:00"/>
    <n v="1964"/>
    <x v="7"/>
    <n v="9"/>
    <s v="Tamil Nadu"/>
    <s v="South"/>
    <s v="South"/>
  </r>
  <r>
    <s v="PID0299"/>
    <s v=" Isha Kumar Gupta"/>
    <s v="Isha Kumar Gupta"/>
    <s v="PID0299_Isha.pdf"/>
    <s v="Female"/>
    <s v="31/12/1958"/>
    <d v="1958-12-31T00:00:00"/>
    <n v="1958"/>
    <x v="16"/>
    <n v="20"/>
    <s v="Gujarat"/>
    <s v="West"/>
    <s v="West"/>
  </r>
  <r>
    <s v="PID0300"/>
    <s v=" Krishna Reddy "/>
    <s v="Krishna Reddy"/>
    <s v="PID0300_Krishna.pdf"/>
    <s v="Male"/>
    <s v="01/01/1984"/>
    <d v="1984-01-01T00:00:00"/>
    <n v="1984"/>
    <x v="9"/>
    <n v="5"/>
    <s v="Maharashtra"/>
    <s v="South"/>
    <s v="West"/>
  </r>
  <r>
    <s v="PID0301"/>
    <s v="Diya Mehta"/>
    <s v="Diya Mehta"/>
    <s v="PID0301_Diya.pdf"/>
    <s v="Female"/>
    <s v="31/12/1998"/>
    <d v="1998-12-31T00:00:00"/>
    <n v="1998"/>
    <x v="12"/>
    <n v="70"/>
    <s v="Maharashtra"/>
    <s v="North"/>
    <s v="West"/>
  </r>
  <r>
    <s v="PID0302"/>
    <s v="Aditya Patel "/>
    <s v="Aditya Patel"/>
    <s v="PID0302_Aditya.pdf"/>
    <s v="Male"/>
    <s v="31/12/1988"/>
    <d v="1988-12-31T00:00:00"/>
    <n v="1988"/>
    <x v="3"/>
    <n v="15"/>
    <s v="Karnataka"/>
    <s v="South"/>
    <s v="South"/>
  </r>
  <r>
    <s v="PID0303"/>
    <s v="Aarav Sharma"/>
    <s v="Aarav Sharma"/>
    <s v="PID0303_Aarav.pdf"/>
    <s v="Male"/>
    <s v="31/12/1988"/>
    <d v="1988-12-31T00:00:00"/>
    <n v="1988"/>
    <x v="3"/>
    <n v="20"/>
    <s v="Maharashtra"/>
    <s v="North"/>
    <s v="West"/>
  </r>
  <r>
    <s v="PID0304"/>
    <s v="Shreya Kumar Sharma"/>
    <s v="Shreya Kumar Sharma"/>
    <s v="PID0304_Shreya.pdf"/>
    <s v="Female"/>
    <s v="01/01/1976"/>
    <d v="1976-01-01T00:00:00"/>
    <n v="1976"/>
    <x v="13"/>
    <n v="20"/>
    <s v="Maharashtra"/>
    <s v="South"/>
    <s v="West"/>
  </r>
  <r>
    <s v="PID0305"/>
    <s v="Vivaan Reddy"/>
    <s v="Vivaan Reddy"/>
    <s v="PID0305_Vivaan.pdf"/>
    <s v="Male"/>
    <s v="31/12/1958"/>
    <d v="1958-12-31T00:00:00"/>
    <n v="1958"/>
    <x v="16"/>
    <n v="30"/>
    <s v="Gujarat"/>
    <s v="West"/>
    <s v="West"/>
  </r>
  <r>
    <s v="PID0306"/>
    <s v=" Shreya Mehta"/>
    <s v="Shreya Mehta"/>
    <s v="PID0306_Shreya.pdf"/>
    <s v="Female"/>
    <s v="31/12/1993"/>
    <d v="1993-12-31T00:00:00"/>
    <n v="1993"/>
    <x v="2"/>
    <n v="7"/>
    <s v="Karnataka"/>
    <s v="South"/>
    <s v="South"/>
  </r>
  <r>
    <s v="PID0307"/>
    <s v="Aanya Patel"/>
    <s v="Aanya Patel"/>
    <s v="PID0307_Aanya.pdf"/>
    <s v="Female"/>
    <s v="01-01-1964"/>
    <d v="1964-01-01T00:00:00"/>
    <n v="1964"/>
    <x v="7"/>
    <n v="250"/>
    <s v="Tamil Nadu"/>
    <s v="South"/>
    <s v="South"/>
  </r>
  <r>
    <s v="PID0308"/>
    <s v="Shreya Priya Sharma "/>
    <s v="Shreya Priya Sharma"/>
    <s v="PID0308_Shreya.pdf"/>
    <s v="Female"/>
    <s v="31/12/1958"/>
    <d v="1958-12-31T00:00:00"/>
    <n v="1958"/>
    <x v="16"/>
    <n v="2"/>
    <s v="Uttar Pradesh"/>
    <s v="North"/>
    <s v="North"/>
  </r>
  <r>
    <s v="PID0309"/>
    <s v="Riya Priya Gupta"/>
    <s v="Riya Priya Gupta"/>
    <s v="PID0309_Riya.pdf"/>
    <s v="Female"/>
    <s v="31-12-1973"/>
    <d v="1973-12-31T00:00:00"/>
    <n v="1973"/>
    <x v="0"/>
    <n v="12"/>
    <s v="Karnataka"/>
    <s v="South"/>
    <s v="South"/>
  </r>
  <r>
    <s v="PID0310"/>
    <s v="Sai Gupta"/>
    <s v="Sai Gupta"/>
    <s v="PID0310_Sai.pdf"/>
    <s v="Male"/>
    <s v="31/12/1981"/>
    <d v="1981-12-31T00:00:00"/>
    <n v="1981"/>
    <x v="8"/>
    <n v="12"/>
    <s v="Gujarat"/>
    <s v="West"/>
    <s v="West"/>
  </r>
  <r>
    <s v="PID0311"/>
    <s v="Riya Gupta "/>
    <s v="Riya Gupta"/>
    <s v="PID0311_Riya.pdf"/>
    <s v="Female"/>
    <s v="31-12-1978"/>
    <d v="1978-12-31T00:00:00"/>
    <n v="1978"/>
    <x v="6"/>
    <n v="30"/>
    <s v="Tamil Nadu"/>
    <s v="North"/>
    <s v="South"/>
  </r>
  <r>
    <s v="PID0312"/>
    <s v="Diya Gupta"/>
    <s v="Diya Gupta"/>
    <s v="PID0312_Diya.pdf"/>
    <s v="Female"/>
    <s v="31/12/1998"/>
    <d v="1998-12-31T00:00:00"/>
    <n v="1998"/>
    <x v="12"/>
    <n v="5"/>
    <s v="West Bengal"/>
    <s v="East"/>
    <s v="East"/>
  </r>
  <r>
    <s v="PID0313"/>
    <s v="Isha Reddy"/>
    <s v="Isha Reddy"/>
    <s v="PID0313_Isha.pdf"/>
    <s v="Female"/>
    <s v="01/01/1964"/>
    <d v="1964-01-01T00:00:00"/>
    <n v="1964"/>
    <x v="7"/>
    <n v="25"/>
    <s v="West Bengal"/>
    <s v="East"/>
    <s v="East"/>
  </r>
  <r>
    <s v="PID0314"/>
    <s v="Isha Reddy "/>
    <s v="Isha Reddy"/>
    <s v="PID0314_Isha.pdf"/>
    <s v="Female"/>
    <s v="31-12-1988"/>
    <d v="1988-12-31T00:00:00"/>
    <n v="1988"/>
    <x v="3"/>
    <n v="12"/>
    <s v="Tamil Nadu"/>
    <s v="South"/>
    <s v="South"/>
  </r>
  <r>
    <s v="PID0315"/>
    <s v="Krishna Kumar Reddy"/>
    <s v="Krishna Kumar Reddy"/>
    <s v="PID0315_Krishna.pdf"/>
    <s v="Male"/>
    <s v="31/12/1988"/>
    <d v="1988-12-31T00:00:00"/>
    <n v="1988"/>
    <x v="3"/>
    <n v="2"/>
    <s v="West Bengal"/>
    <s v="East"/>
    <s v="East"/>
  </r>
  <r>
    <s v="PID0316"/>
    <s v="Aanya Mehta "/>
    <s v="Aanya Mehta"/>
    <s v="PID0316_Aanya.pdf"/>
    <s v="Female"/>
    <s v="31/12/1958"/>
    <d v="1958-12-31T00:00:00"/>
    <n v="1958"/>
    <x v="16"/>
    <n v="20"/>
    <s v="Maharashtra"/>
    <s v="West"/>
    <s v="West"/>
  </r>
  <r>
    <s v="PID0317"/>
    <s v="Aanya Raj Patel"/>
    <s v="Aanya Raj Patel"/>
    <s v="PID0317_Aanya.pdf"/>
    <s v="Female"/>
    <s v="31/12/1978"/>
    <d v="1978-12-31T00:00:00"/>
    <n v="1978"/>
    <x v="6"/>
    <n v="70"/>
    <s v="Punjab"/>
    <s v="North"/>
    <s v="North"/>
  </r>
  <r>
    <s v="PID0318"/>
    <s v="Isha Priya Sharma"/>
    <s v="Isha Priya Sharma"/>
    <s v="PID0318_Isha.pdf"/>
    <s v="Female"/>
    <s v="01/01/1984"/>
    <d v="1984-01-01T00:00:00"/>
    <n v="1984"/>
    <x v="9"/>
    <n v="2"/>
    <s v="Uttar Pradesh"/>
    <s v="South"/>
    <s v="North"/>
  </r>
  <r>
    <s v="PID0319"/>
    <s v="Riya Kumar Mehta"/>
    <s v="Riya Kumar Mehta"/>
    <s v="PID0319_Riya.pdf"/>
    <s v="Female"/>
    <s v="01/01/1964"/>
    <d v="1964-01-01T00:00:00"/>
    <n v="1964"/>
    <x v="7"/>
    <n v="90"/>
    <s v="Gujarat"/>
    <s v="West"/>
    <s v="West"/>
  </r>
  <r>
    <s v="PID0320"/>
    <s v="Aditya Raj Sharma"/>
    <s v="Aditya Raj Sharma"/>
    <s v="PID0320_Aditya.pdf"/>
    <s v="Male"/>
    <s v="01/01/1968"/>
    <d v="1968-01-01T00:00:00"/>
    <n v="1968"/>
    <x v="10"/>
    <n v="25"/>
    <s v="Maharashtra"/>
    <s v="South"/>
    <s v="West"/>
  </r>
  <r>
    <s v="PID0321"/>
    <s v="Diya Dev Sharma"/>
    <s v="Diya Dev Sharma"/>
    <s v="PID0321_Diya.pdf"/>
    <s v="Female"/>
    <s v="01-01-1984"/>
    <d v="1984-01-01T00:00:00"/>
    <n v="1984"/>
    <x v="9"/>
    <n v="5"/>
    <s v="West Bengal"/>
    <s v="East"/>
    <s v="East"/>
  </r>
  <r>
    <s v="PID0322"/>
    <s v="Shreya Raj Patel"/>
    <s v="Shreya Raj Patel"/>
    <s v="PID0322_Shreya.pdf"/>
    <s v="Female"/>
    <s v="31/12/1985"/>
    <d v="1985-12-31T00:00:00"/>
    <n v="1985"/>
    <x v="14"/>
    <n v="20"/>
    <s v="Gujarat"/>
    <s v="North"/>
    <s v="West"/>
  </r>
  <r>
    <s v="PID0323"/>
    <s v=" Aditya Gupta"/>
    <s v="Aditya Gupta"/>
    <s v="PID0323_Aditya.pdf"/>
    <s v="Male"/>
    <s v="01/01/1984"/>
    <d v="1984-01-01T00:00:00"/>
    <n v="1984"/>
    <x v="9"/>
    <n v="3"/>
    <s v="Uttar Pradesh"/>
    <s v="North"/>
    <s v="North"/>
  </r>
  <r>
    <s v="PID0324"/>
    <s v="Krishna Dev Sharma "/>
    <s v="Krishna Dev Sharma"/>
    <s v="PID0324_Krishna.pdf"/>
    <s v="Male"/>
    <s v="31/12/1953"/>
    <d v="1953-12-31T00:00:00"/>
    <n v="1953"/>
    <x v="1"/>
    <n v="25"/>
    <s v="West Bengal"/>
    <s v="West"/>
    <s v="East"/>
  </r>
  <r>
    <s v="PID0325"/>
    <s v="Aditya Sharma"/>
    <s v="Aditya Sharma"/>
    <s v="PID0325_Aditya.pdf"/>
    <s v="Male"/>
    <s v="31/12/1973"/>
    <d v="1973-12-31T00:00:00"/>
    <n v="1973"/>
    <x v="0"/>
    <n v="40"/>
    <s v="West Bengal"/>
    <s v="North"/>
    <s v="East"/>
  </r>
  <r>
    <s v="PID0326"/>
    <s v="Isha Reddy"/>
    <s v="Isha Reddy"/>
    <s v="PID0326_Isha.pdf"/>
    <s v="Female"/>
    <s v="31/12/1958"/>
    <d v="1958-12-31T00:00:00"/>
    <n v="1958"/>
    <x v="16"/>
    <n v="12"/>
    <s v="Karnataka"/>
    <s v="North"/>
    <s v="South"/>
  </r>
  <r>
    <s v="PID0327"/>
    <s v="Shreya Dev Patel"/>
    <s v="Shreya Dev Patel"/>
    <s v="PID0327_Shreya.pdf"/>
    <s v="Female"/>
    <s v="31/12/1993"/>
    <d v="1993-12-31T00:00:00"/>
    <n v="1993"/>
    <x v="2"/>
    <n v="7"/>
    <s v="Tamil Nadu"/>
    <s v="North"/>
    <s v="South"/>
  </r>
  <r>
    <s v="PID0328"/>
    <s v="Diya Reddy"/>
    <s v="Diya Reddy"/>
    <s v="PID0328_Diya.pdf"/>
    <s v="Female"/>
    <s v="31/12/1968"/>
    <d v="1968-12-31T00:00:00"/>
    <n v="1968"/>
    <x v="10"/>
    <n v="4"/>
    <s v="Uttar Pradesh"/>
    <s v="North"/>
    <s v="North"/>
  </r>
  <r>
    <s v="PID0329"/>
    <s v="Sai Gupta"/>
    <s v="Sai Gupta"/>
    <s v="PID0329_Sai.pdf"/>
    <s v="Male"/>
    <s v="31/12/1998"/>
    <d v="1998-12-31T00:00:00"/>
    <n v="1998"/>
    <x v="12"/>
    <n v="4"/>
    <s v="Karnataka"/>
    <s v="South"/>
    <s v="South"/>
  </r>
  <r>
    <s v="PID0330"/>
    <s v="Riya Patel"/>
    <s v="Riya Patel"/>
    <s v="PID0330_Riya.pdf"/>
    <s v="Female"/>
    <s v="31/12/1978"/>
    <d v="1978-12-31T00:00:00"/>
    <n v="1978"/>
    <x v="6"/>
    <n v="4"/>
    <s v="Uttar Pradesh"/>
    <s v="North"/>
    <s v="North"/>
  </r>
  <r>
    <s v="PID0331"/>
    <s v="Riya Priya Sharma"/>
    <s v="Riya Priya Sharma"/>
    <s v="PID0331_Riya.pdf"/>
    <s v="Female"/>
    <s v="31/12/1988"/>
    <d v="1988-12-31T00:00:00"/>
    <n v="1988"/>
    <x v="3"/>
    <n v="9"/>
    <s v="Punjab"/>
    <s v="South"/>
    <s v="North"/>
  </r>
  <r>
    <s v="PID0332"/>
    <s v="Krishna Raj Reddy"/>
    <s v="Krishna Raj Reddy"/>
    <s v="PID0332_Krishna.pdf"/>
    <s v="Male"/>
    <s v="01/01/1964"/>
    <d v="1964-01-01T00:00:00"/>
    <n v="1964"/>
    <x v="7"/>
    <n v="7"/>
    <s v="Punjab"/>
    <s v="East"/>
    <s v="North"/>
  </r>
  <r>
    <s v="PID0333"/>
    <s v="Riya Reddy"/>
    <s v="Riya Reddy"/>
    <s v="PID0333_Riya.pdf"/>
    <s v="Female"/>
    <s v="31/12/1985"/>
    <d v="1985-12-31T00:00:00"/>
    <n v="1985"/>
    <x v="14"/>
    <n v="12"/>
    <s v="Maharashtra"/>
    <s v="West"/>
    <s v="West"/>
  </r>
  <r>
    <s v="PID0334"/>
    <s v="Vivaan Sharma"/>
    <s v="Vivaan Sharma"/>
    <s v="PID0334_Vivaan.pdf"/>
    <s v="Male"/>
    <s v="01-01-1964"/>
    <d v="1964-01-01T00:00:00"/>
    <n v="1964"/>
    <x v="7"/>
    <n v="9"/>
    <s v="West Bengal"/>
    <s v="West"/>
    <s v="East"/>
  </r>
  <r>
    <s v="PID0335"/>
    <s v="Shreya Singh Sharma "/>
    <s v="Shreya Singh Sharma"/>
    <s v="PID0335_Shreya.pdf"/>
    <s v="Female"/>
    <s v="31/12/1994"/>
    <d v="1994-12-31T00:00:00"/>
    <n v="1994"/>
    <x v="5"/>
    <n v="12"/>
    <s v="Punjab"/>
    <s v="South"/>
    <s v="North"/>
  </r>
  <r>
    <s v="PID0336"/>
    <s v="Aditya Singh Patel "/>
    <s v="Aditya Singh Patel"/>
    <s v="PID0336_Aditya.pdf"/>
    <s v="Male"/>
    <s v="31-12-1978"/>
    <d v="1978-12-31T00:00:00"/>
    <n v="1978"/>
    <x v="6"/>
    <n v="9"/>
    <s v="Maharashtra"/>
    <s v="West"/>
    <s v="West"/>
  </r>
  <r>
    <s v="PID0337"/>
    <s v="Aanya Mehta"/>
    <s v="Aanya Mehta"/>
    <s v="PID0337_Aanya.pdf"/>
    <s v="Female"/>
    <s v="31/12/1968"/>
    <d v="1968-12-31T00:00:00"/>
    <n v="1968"/>
    <x v="10"/>
    <n v="3"/>
    <s v="Uttar Pradesh"/>
    <s v="East"/>
    <s v="North"/>
  </r>
  <r>
    <s v="PID0338"/>
    <s v="Krishna Priya Gupta"/>
    <s v="Krishna Priya Gupta"/>
    <s v="PID0338_Krishna.pdf"/>
    <s v="Male"/>
    <s v="31/12/1988"/>
    <d v="1988-12-31T00:00:00"/>
    <n v="1988"/>
    <x v="3"/>
    <n v="1"/>
    <s v="Uttar Pradesh"/>
    <s v="North"/>
    <s v="North"/>
  </r>
  <r>
    <s v="PID0339"/>
    <s v="Shreya Kumar Sharma"/>
    <s v="Shreya Kumar Sharma"/>
    <s v="PID0339_Shreya.pdf"/>
    <s v="Female"/>
    <s v="31/12/1988"/>
    <d v="1988-12-31T00:00:00"/>
    <n v="1988"/>
    <x v="3"/>
    <n v="2"/>
    <s v="Uttar Pradesh"/>
    <s v="South"/>
    <s v="North"/>
  </r>
  <r>
    <s v="PID0340"/>
    <s v="Krishna Raj Patel"/>
    <s v="Krishna Raj Patel"/>
    <s v="PID0340_Krishna.pdf"/>
    <s v="Male"/>
    <s v="01/01/1984"/>
    <d v="1984-01-01T00:00:00"/>
    <n v="1984"/>
    <x v="9"/>
    <n v="90"/>
    <s v="Gujarat"/>
    <s v="North"/>
    <s v="West"/>
  </r>
  <r>
    <s v="PID0341"/>
    <s v=" Aditya Priya Mehta "/>
    <s v="Aditya Priya Mehta"/>
    <s v="PID0341_Aditya.pdf"/>
    <s v="Male"/>
    <s v="31/12/1988"/>
    <d v="1988-12-31T00:00:00"/>
    <n v="1988"/>
    <x v="3"/>
    <n v="25"/>
    <s v="Tamil Nadu"/>
    <s v="North"/>
    <s v="South"/>
  </r>
  <r>
    <s v="PID0342"/>
    <s v=" Krishna Dev Reddy "/>
    <s v="Krishna Dev Reddy"/>
    <s v="PID0342_Krishna.pdf"/>
    <s v="Male"/>
    <s v="31/12/1973"/>
    <d v="1973-12-31T00:00:00"/>
    <n v="1973"/>
    <x v="0"/>
    <n v="0.5"/>
    <s v="Uttar Pradesh"/>
    <s v="South"/>
    <s v="North"/>
  </r>
  <r>
    <s v="PID0343"/>
    <s v="Sai Raj Patel"/>
    <s v="Sai Raj Patel"/>
    <s v="PID0343_Sai.pdf"/>
    <s v="Male"/>
    <s v="01/01/1972"/>
    <d v="1972-01-01T00:00:00"/>
    <n v="1972"/>
    <x v="15"/>
    <n v="0.5"/>
    <s v="Uttar Pradesh"/>
    <s v="West"/>
    <s v="North"/>
  </r>
  <r>
    <s v="PID0344"/>
    <s v="Aarav Sharma"/>
    <s v="Aarav Sharma"/>
    <s v="PID0344_Aarav.pdf"/>
    <s v="Male"/>
    <s v="31/12/1978"/>
    <d v="1978-12-31T00:00:00"/>
    <n v="1978"/>
    <x v="6"/>
    <n v="12"/>
    <s v="Tamil Nadu"/>
    <s v="South"/>
    <s v="South"/>
  </r>
  <r>
    <s v="PID0345"/>
    <s v=" Riya Kumar Sharma "/>
    <s v="Riya Kumar Sharma"/>
    <s v="PID0345_Riya.pdf"/>
    <s v="Female"/>
    <s v="31/12/1988"/>
    <d v="1988-12-31T00:00:00"/>
    <n v="1988"/>
    <x v="3"/>
    <n v="15"/>
    <s v="Karnataka"/>
    <s v="South"/>
    <s v="South"/>
  </r>
  <r>
    <s v="PID0346"/>
    <s v="Aarav Sharma"/>
    <s v="Aarav Sharma"/>
    <s v="PID0346_Aarav.pdf"/>
    <s v="Male"/>
    <s v="31-12-1993"/>
    <d v="1993-12-31T00:00:00"/>
    <n v="1993"/>
    <x v="2"/>
    <n v="7"/>
    <s v="Maharashtra"/>
    <s v="West"/>
    <s v="West"/>
  </r>
  <r>
    <s v="PID0347"/>
    <s v=" Aditya Mehta "/>
    <s v="Aditya Mehta"/>
    <s v="PID0347_Aditya.pdf"/>
    <s v="Male"/>
    <s v="31/12/1985"/>
    <d v="1985-12-31T00:00:00"/>
    <n v="1985"/>
    <x v="14"/>
    <n v="9"/>
    <s v="Gujarat"/>
    <s v="West"/>
    <s v="West"/>
  </r>
  <r>
    <s v="PID0348"/>
    <s v="Riya Sharma"/>
    <s v="Riya Sharma"/>
    <s v="PID0348_Riya.pdf"/>
    <s v="Female"/>
    <s v="01-01-1964"/>
    <d v="1964-01-01T00:00:00"/>
    <n v="1964"/>
    <x v="7"/>
    <n v="0.5"/>
    <s v="Uttar Pradesh"/>
    <s v="North"/>
    <s v="North"/>
  </r>
  <r>
    <s v="PID0349"/>
    <s v="Aarav Sharma"/>
    <s v="Aarav Sharma"/>
    <s v="PID0349_Aarav.pdf"/>
    <s v="Male"/>
    <s v="31/12/1973"/>
    <d v="1973-12-31T00:00:00"/>
    <n v="1973"/>
    <x v="0"/>
    <n v="9"/>
    <s v="Maharashtra"/>
    <s v="East"/>
    <s v="West"/>
  </r>
  <r>
    <s v="PID0350"/>
    <s v="Vivaan Sharma"/>
    <s v="Vivaan Sharma"/>
    <s v="PID0350_Vivaan.pdf"/>
    <s v="Male"/>
    <s v="31/12/1985"/>
    <d v="1985-12-31T00:00:00"/>
    <n v="1985"/>
    <x v="14"/>
    <n v="200"/>
    <s v="Gujarat"/>
    <s v="West"/>
    <s v="West"/>
  </r>
  <r>
    <s v="PID0351"/>
    <s v="Aditya Dev Mehta "/>
    <s v="Aditya Dev Mehta"/>
    <s v="PID0351_Aditya.pdf"/>
    <s v="Male"/>
    <s v="31-12-1978"/>
    <d v="1978-12-31T00:00:00"/>
    <n v="1978"/>
    <x v="6"/>
    <n v="9"/>
    <s v="Gujarat"/>
    <s v="West"/>
    <s v="West"/>
  </r>
  <r>
    <s v="PID0352"/>
    <s v="Aditya Sharma"/>
    <s v="Aditya Sharma"/>
    <s v="PID0352_Aditya.pdf"/>
    <s v="Male"/>
    <s v="31-12-1968"/>
    <d v="1968-12-31T00:00:00"/>
    <n v="1968"/>
    <x v="10"/>
    <n v="4"/>
    <s v="Tamil Nadu"/>
    <s v="South"/>
    <s v="South"/>
  </r>
  <r>
    <s v="PID0353"/>
    <s v="Vivaan Kumar Reddy"/>
    <s v="Vivaan Kumar Reddy"/>
    <s v="PID0353_Vivaan.pdf"/>
    <s v="Male"/>
    <s v="31/12/1985"/>
    <d v="1985-12-31T00:00:00"/>
    <n v="1985"/>
    <x v="14"/>
    <n v="25"/>
    <s v="Kerala"/>
    <s v="South"/>
    <s v="South"/>
  </r>
  <r>
    <s v="PID0354"/>
    <s v="Vivaan Gupta"/>
    <s v="Vivaan Gupta"/>
    <s v="PID0354_Vivaan.pdf"/>
    <s v="Male"/>
    <s v="31-12-1981"/>
    <d v="1981-12-31T00:00:00"/>
    <n v="1981"/>
    <x v="8"/>
    <n v="2"/>
    <s v="Uttar Pradesh"/>
    <s v="South"/>
    <s v="North"/>
  </r>
  <r>
    <s v="PID0355"/>
    <s v="Aanya Patel "/>
    <s v="Aanya Patel"/>
    <s v="PID0355_Aanya.pdf"/>
    <s v="Female"/>
    <s v="31/12/1968"/>
    <d v="1968-12-31T00:00:00"/>
    <n v="1968"/>
    <x v="10"/>
    <n v="7"/>
    <s v="Kerala"/>
    <s v="South"/>
    <s v="South"/>
  </r>
  <r>
    <s v="PID0356"/>
    <s v="Riya Priya Gupta"/>
    <s v="Riya Priya Gupta"/>
    <s v="PID0356_Riya.pdf"/>
    <s v="Female"/>
    <s v="31/12/1993"/>
    <d v="1993-12-31T00:00:00"/>
    <n v="1993"/>
    <x v="2"/>
    <n v="15"/>
    <s v="Punjab"/>
    <s v="South"/>
    <s v="North"/>
  </r>
  <r>
    <s v="PID0357"/>
    <s v="Krishna Raj Gupta"/>
    <s v="Krishna Raj Gupta"/>
    <s v="PID0357_Krishna.pdf"/>
    <s v="Male"/>
    <s v="31/12/1988"/>
    <d v="1988-12-31T00:00:00"/>
    <n v="1988"/>
    <x v="3"/>
    <n v="20"/>
    <s v="Kerala"/>
    <s v="South"/>
    <s v="South"/>
  </r>
  <r>
    <s v="PID0358"/>
    <s v="Sai Sharma"/>
    <s v="Sai Sharma"/>
    <s v="PID0358_Sai.pdf"/>
    <s v="Male"/>
    <s v="01/01/1964"/>
    <d v="1964-01-01T00:00:00"/>
    <n v="1964"/>
    <x v="7"/>
    <n v="12"/>
    <s v="Maharashtra"/>
    <s v="West"/>
    <s v="West"/>
  </r>
  <r>
    <s v="PID0359"/>
    <s v="Aarav Gupta"/>
    <s v="Aarav Gupta"/>
    <s v="PID0359_Aarav.pdf"/>
    <s v="Male"/>
    <s v="31/12/1993"/>
    <d v="1993-12-31T00:00:00"/>
    <n v="1993"/>
    <x v="2"/>
    <n v="12"/>
    <s v="Maharashtra"/>
    <s v="North"/>
    <s v="West"/>
  </r>
  <r>
    <s v="PID0360"/>
    <s v="Diya Gupta"/>
    <s v="Diya Gupta"/>
    <s v="PID0360_Diya.pdf"/>
    <s v="Female"/>
    <s v="31/12/1985"/>
    <d v="1985-12-31T00:00:00"/>
    <n v="1985"/>
    <x v="14"/>
    <n v="5"/>
    <s v="Karnataka"/>
    <s v="North"/>
    <s v="South"/>
  </r>
  <r>
    <s v="PID0361"/>
    <s v="Sai Reddy"/>
    <s v="Sai Reddy"/>
    <s v="PID0361_Sai.pdf"/>
    <s v="Male"/>
    <s v="31/12/1978"/>
    <d v="1978-12-31T00:00:00"/>
    <n v="1978"/>
    <x v="6"/>
    <n v="120"/>
    <s v="West Bengal"/>
    <s v="East"/>
    <s v="East"/>
  </r>
  <r>
    <s v="PID0362"/>
    <s v="Aarav Raj Reddy"/>
    <s v="Aarav Raj Reddy"/>
    <s v="PID0362_Aarav.pdf"/>
    <s v="Male"/>
    <s v="31/12/1978"/>
    <d v="1978-12-31T00:00:00"/>
    <n v="1978"/>
    <x v="6"/>
    <n v="9"/>
    <s v="West Bengal"/>
    <s v="South"/>
    <s v="East"/>
  </r>
  <r>
    <s v="PID0363"/>
    <s v="Aditya Sharma"/>
    <s v="Aditya Sharma"/>
    <s v="PID0363_Aditya.pdf"/>
    <s v="Male"/>
    <s v="31/12/1973"/>
    <d v="1973-12-31T00:00:00"/>
    <n v="1973"/>
    <x v="0"/>
    <n v="5"/>
    <s v="Gujarat"/>
    <s v="West"/>
    <s v="West"/>
  </r>
  <r>
    <s v="PID0364"/>
    <s v=" Shreya Kumar Sharma"/>
    <s v="Shreya Kumar Sharma"/>
    <s v="PID0364_Shreya.pdf"/>
    <s v="Female"/>
    <s v="01/01/1964"/>
    <d v="1964-01-01T00:00:00"/>
    <n v="1964"/>
    <x v="7"/>
    <n v="0.5"/>
    <s v="Uttar Pradesh"/>
    <s v="North"/>
    <s v="North"/>
  </r>
  <r>
    <s v="PID0365"/>
    <s v="Vivaan Mehta"/>
    <s v="Vivaan Mehta"/>
    <s v="PID0365_Vivaan.pdf"/>
    <s v="Male"/>
    <s v="31-12-1978"/>
    <d v="1978-12-31T00:00:00"/>
    <n v="1978"/>
    <x v="6"/>
    <n v="15"/>
    <s v="Tamil Nadu"/>
    <s v="South"/>
    <s v="South"/>
  </r>
  <r>
    <s v="PID0366"/>
    <s v="Vivaan Kumar Reddy"/>
    <s v="Vivaan Kumar Reddy"/>
    <s v="PID0366_Vivaan.pdf"/>
    <s v="Male"/>
    <s v="31/12/1958"/>
    <d v="1958-12-31T00:00:00"/>
    <n v="1958"/>
    <x v="16"/>
    <n v="30"/>
    <s v="Gujarat"/>
    <s v="West"/>
    <s v="West"/>
  </r>
  <r>
    <s v="PID0367"/>
    <s v="Aanya Reddy "/>
    <s v="Aanya Reddy"/>
    <s v="PID0367_Aanya.pdf"/>
    <s v="Female"/>
    <s v="31/12/1973"/>
    <d v="1973-12-31T00:00:00"/>
    <n v="1973"/>
    <x v="0"/>
    <n v="7"/>
    <s v="Gujarat"/>
    <s v="East"/>
    <s v="West"/>
  </r>
  <r>
    <s v="PID0368"/>
    <s v="Krishna Mehta"/>
    <s v="Krishna Mehta"/>
    <s v="PID0368_Krishna.pdf"/>
    <s v="Male"/>
    <s v="31/12/1992"/>
    <d v="1992-12-31T00:00:00"/>
    <n v="1992"/>
    <x v="18"/>
    <n v="4"/>
    <s v="Punjab"/>
    <s v="South"/>
    <s v="North"/>
  </r>
  <r>
    <s v="PID0369"/>
    <s v="Vivaan Sharma "/>
    <s v="Vivaan Sharma"/>
    <s v="PID0369_Vivaan.pdf"/>
    <s v="Male"/>
    <s v="01-01-1964"/>
    <d v="1964-01-01T00:00:00"/>
    <n v="1964"/>
    <x v="7"/>
    <n v="0.5"/>
    <s v="Uttar Pradesh"/>
    <s v="North"/>
    <s v="North"/>
  </r>
  <r>
    <s v="PID0370"/>
    <s v="Sai Reddy"/>
    <s v="Sai Reddy"/>
    <s v="PID0370_Sai.pdf"/>
    <s v="Male"/>
    <s v="31-12-1973"/>
    <d v="1973-12-31T00:00:00"/>
    <n v="1973"/>
    <x v="0"/>
    <n v="4"/>
    <s v="Uttar Pradesh"/>
    <s v="North"/>
    <s v="North"/>
  </r>
  <r>
    <s v="PID0371"/>
    <s v="Aanya Kumar Patel"/>
    <s v="Aanya Kumar Patel"/>
    <s v="PID0371_Aanya.pdf"/>
    <s v="Female"/>
    <s v="31/12/1973"/>
    <d v="1973-12-31T00:00:00"/>
    <n v="1973"/>
    <x v="0"/>
    <n v="7"/>
    <s v="West Bengal"/>
    <s v="South"/>
    <s v="East"/>
  </r>
  <r>
    <s v="PID0372"/>
    <s v=" Vivaan Gupta"/>
    <s v="Vivaan Gupta"/>
    <s v="PID0372_Vivaan.pdf"/>
    <s v="Male"/>
    <s v="31-12-1978"/>
    <d v="1978-12-31T00:00:00"/>
    <n v="1978"/>
    <x v="6"/>
    <n v="15"/>
    <s v="West Bengal"/>
    <s v="West"/>
    <s v="East"/>
  </r>
  <r>
    <s v="PID0373"/>
    <s v=" Diya Sharma"/>
    <s v="Diya Sharma"/>
    <s v="PID0373_Diya.pdf"/>
    <s v="Female"/>
    <s v="31/12/1993"/>
    <d v="1993-12-31T00:00:00"/>
    <n v="1993"/>
    <x v="2"/>
    <n v="400"/>
    <s v="Punjab"/>
    <s v="North"/>
    <s v="North"/>
  </r>
  <r>
    <s v="PID0374"/>
    <s v="Vivaan Mehta"/>
    <s v="Vivaan Mehta"/>
    <s v="PID0374_Vivaan.pdf"/>
    <s v="Male"/>
    <s v="31/12/1958"/>
    <d v="1958-12-31T00:00:00"/>
    <n v="1958"/>
    <x v="16"/>
    <n v="12"/>
    <s v="Karnataka"/>
    <s v="South"/>
    <s v="South"/>
  </r>
  <r>
    <s v="PID0375"/>
    <s v="Krishna Gupta"/>
    <s v="Krishna Gupta"/>
    <s v="PID0375_Krishna.pdf"/>
    <s v="Male"/>
    <s v="31/12/1988"/>
    <d v="1988-12-31T00:00:00"/>
    <n v="1988"/>
    <x v="3"/>
    <n v="25"/>
    <s v="Kerala"/>
    <s v="South"/>
    <s v="South"/>
  </r>
  <r>
    <s v="PID0376"/>
    <s v="Isha Priya Gupta"/>
    <s v="Isha Priya Gupta"/>
    <s v="PID0376_Isha.pdf"/>
    <s v="Female"/>
    <s v="31-12-1973"/>
    <d v="1973-12-31T00:00:00"/>
    <n v="1973"/>
    <x v="0"/>
    <n v="5"/>
    <s v="Punjab"/>
    <s v="West"/>
    <s v="North"/>
  </r>
  <r>
    <s v="PID0377"/>
    <s v="Aarav Singh Mehta"/>
    <s v="Aarav Singh Mehta"/>
    <s v="PID0377_Aarav.pdf"/>
    <s v="Male"/>
    <s v="01/01/1964"/>
    <d v="1964-01-01T00:00:00"/>
    <n v="1964"/>
    <x v="7"/>
    <n v="15"/>
    <s v="Kerala"/>
    <s v="North"/>
    <s v="South"/>
  </r>
  <r>
    <s v="PID0378"/>
    <s v="Vivaan Sharma"/>
    <s v="Vivaan Sharma"/>
    <s v="PID0378_Vivaan.pdf"/>
    <s v="Male"/>
    <s v="31/12/1968"/>
    <d v="1968-12-31T00:00:00"/>
    <n v="1968"/>
    <x v="10"/>
    <n v="20"/>
    <s v="Punjab"/>
    <s v="South"/>
    <s v="North"/>
  </r>
  <r>
    <s v="PID0379"/>
    <s v="Aanya Gupta"/>
    <s v="Aanya Gupta"/>
    <s v="PID0379_Aanya.pdf"/>
    <s v="Female"/>
    <s v="31/12/1973"/>
    <d v="1973-12-31T00:00:00"/>
    <n v="1973"/>
    <x v="0"/>
    <n v="5"/>
    <s v="Kerala"/>
    <s v="South"/>
    <s v="South"/>
  </r>
  <r>
    <s v="PID0380"/>
    <s v="Vivaan Priya Mehta"/>
    <s v="Vivaan Priya Mehta"/>
    <s v="PID0380_Vivaan.pdf"/>
    <s v="Male"/>
    <s v="31/12/1992"/>
    <d v="1992-12-31T00:00:00"/>
    <n v="1992"/>
    <x v="18"/>
    <n v="9"/>
    <s v="Gujarat"/>
    <s v="West"/>
    <s v="West"/>
  </r>
  <r>
    <s v="PID0381"/>
    <s v="Aanya Patel"/>
    <s v="Aanya Patel"/>
    <s v="PID0381_Aanya.pdf"/>
    <s v="Female"/>
    <s v="01/01/1964"/>
    <d v="1964-01-01T00:00:00"/>
    <n v="1964"/>
    <x v="7"/>
    <n v="12"/>
    <s v="Maharashtra"/>
    <s v="West"/>
    <s v="West"/>
  </r>
  <r>
    <s v="PID0382"/>
    <s v="Riya Mehta"/>
    <s v="Riya Mehta"/>
    <s v="PID0382_Riya.pdf"/>
    <s v="Female"/>
    <s v="31/12/1988"/>
    <d v="1988-12-31T00:00:00"/>
    <n v="1988"/>
    <x v="3"/>
    <n v="120"/>
    <s v="West Bengal"/>
    <s v="West"/>
    <s v="East"/>
  </r>
  <r>
    <s v="PID0383"/>
    <s v="Aanya Singh Mehta"/>
    <s v="Aanya Singh Mehta"/>
    <s v="PID0383_Aanya.pdf"/>
    <s v="Female"/>
    <s v="31-12-1958"/>
    <d v="1958-12-31T00:00:00"/>
    <n v="1958"/>
    <x v="16"/>
    <n v="200"/>
    <s v="Maharashtra"/>
    <s v="West"/>
    <s v="West"/>
  </r>
  <r>
    <s v="PID0384"/>
    <s v="Sai Singh Reddy"/>
    <s v="Sai Singh Reddy"/>
    <s v="PID0384_Sai.pdf"/>
    <s v="Male"/>
    <s v="01/01/1984"/>
    <d v="1984-01-01T00:00:00"/>
    <n v="1984"/>
    <x v="9"/>
    <n v="15"/>
    <s v="Gujarat"/>
    <s v="North"/>
    <s v="West"/>
  </r>
  <r>
    <s v="PID0385"/>
    <s v="Krishna Singh Gupta"/>
    <s v="Krishna Singh Gupta"/>
    <s v="PID0385_Krishna.pdf"/>
    <s v="Male"/>
    <s v="31/12/1988"/>
    <d v="1988-12-31T00:00:00"/>
    <n v="1988"/>
    <x v="3"/>
    <n v="2"/>
    <s v="Uttar Pradesh"/>
    <s v="North"/>
    <s v="North"/>
  </r>
  <r>
    <s v="PID0386"/>
    <s v=" Shreya Gupta "/>
    <s v="Shreya Gupta"/>
    <s v="PID0386_Shreya.pdf"/>
    <s v="Female"/>
    <s v="31/12/1993"/>
    <d v="1993-12-31T00:00:00"/>
    <n v="1993"/>
    <x v="2"/>
    <n v="2"/>
    <s v="Uttar Pradesh"/>
    <s v="North"/>
    <s v="North"/>
  </r>
  <r>
    <s v="PID0387"/>
    <s v="Sai Reddy"/>
    <s v="Sai Reddy"/>
    <s v="PID0387_Sai.pdf"/>
    <s v="Male"/>
    <s v="31-12-1978"/>
    <d v="1978-12-31T00:00:00"/>
    <n v="1978"/>
    <x v="6"/>
    <n v="3"/>
    <s v="Uttar Pradesh"/>
    <s v="West"/>
    <s v="North"/>
  </r>
  <r>
    <s v="PID0388"/>
    <s v=" Shreya Kumar Reddy"/>
    <s v="Shreya Kumar Reddy"/>
    <s v="PID0388_Shreya.pdf"/>
    <s v="Female"/>
    <s v="31/12/1968"/>
    <d v="1968-12-31T00:00:00"/>
    <n v="1968"/>
    <x v="10"/>
    <n v="2"/>
    <s v="West Bengal"/>
    <s v="North"/>
    <s v="East"/>
  </r>
  <r>
    <s v="PID0389"/>
    <s v="Aditya Patel"/>
    <s v="Aditya Patel"/>
    <s v="PID0389_Aditya.pdf"/>
    <s v="Male"/>
    <s v="31/12/1958"/>
    <d v="1958-12-31T00:00:00"/>
    <n v="1958"/>
    <x v="16"/>
    <n v="20"/>
    <s v="West Bengal"/>
    <s v="East"/>
    <s v="East"/>
  </r>
  <r>
    <s v="PID0390"/>
    <s v="Riya Gupta"/>
    <s v="Riya Gupta"/>
    <s v="PID0390_Riya.pdf"/>
    <s v="Female"/>
    <s v="31/12/1968"/>
    <d v="1968-12-31T00:00:00"/>
    <n v="1968"/>
    <x v="10"/>
    <n v="12"/>
    <s v="Karnataka"/>
    <s v="North"/>
    <s v="South"/>
  </r>
  <r>
    <s v="PID0391"/>
    <s v="Diya Reddy"/>
    <s v="Diya Reddy"/>
    <s v="PID0391_Diya.pdf"/>
    <s v="Female"/>
    <s v="01-01-1984"/>
    <d v="1984-01-01T00:00:00"/>
    <n v="1984"/>
    <x v="9"/>
    <n v="12"/>
    <s v="Kerala"/>
    <s v="North"/>
    <s v="South"/>
  </r>
  <r>
    <s v="PID0392"/>
    <s v="Sai Reddy"/>
    <s v="Sai Reddy"/>
    <s v="PID0392_Sai.pdf"/>
    <s v="Male"/>
    <s v="31/12/1988"/>
    <d v="1988-12-31T00:00:00"/>
    <n v="1988"/>
    <x v="3"/>
    <n v="12"/>
    <s v="Kerala"/>
    <s v="South"/>
    <s v="South"/>
  </r>
  <r>
    <s v="PID0393"/>
    <s v="Diya Sharma"/>
    <s v="Diya Sharma"/>
    <s v="PID0393_Diya.pdf"/>
    <s v="Female"/>
    <s v="31/12/1958"/>
    <d v="1958-12-31T00:00:00"/>
    <n v="1958"/>
    <x v="16"/>
    <n v="9"/>
    <s v="West Bengal"/>
    <s v="East"/>
    <s v="East"/>
  </r>
  <r>
    <s v="PID0394"/>
    <s v="Krishna Sharma "/>
    <s v="Krishna Sharma"/>
    <s v="PID0394_Krishna.pdf"/>
    <s v="Male"/>
    <s v="31/12/1958"/>
    <d v="1958-12-31T00:00:00"/>
    <n v="1958"/>
    <x v="16"/>
    <n v="25"/>
    <s v="Gujarat"/>
    <s v="West"/>
    <s v="West"/>
  </r>
  <r>
    <s v="PID0395"/>
    <s v=" Aditya Sharma"/>
    <s v="Aditya Sharma"/>
    <s v="PID0395_Aditya.pdf"/>
    <s v="Male"/>
    <s v="31/12/1981"/>
    <d v="1981-12-31T00:00:00"/>
    <n v="1981"/>
    <x v="8"/>
    <m/>
    <s v="West Bengal"/>
    <s v="East"/>
    <s v="East"/>
  </r>
  <r>
    <s v="PID0396"/>
    <s v="Isha Gupta"/>
    <s v="Isha Gupta"/>
    <s v="PID0396_Isha.pdf"/>
    <s v="Female"/>
    <s v="31/12/1958"/>
    <d v="1958-12-31T00:00:00"/>
    <n v="1958"/>
    <x v="16"/>
    <n v="0.5"/>
    <s v="Uttar Pradesh"/>
    <s v="West"/>
    <s v="North"/>
  </r>
  <r>
    <s v="PID0397"/>
    <s v="Diya Gupta"/>
    <s v="Diya Gupta"/>
    <s v="PID0397_Diya.pdf"/>
    <s v="Female"/>
    <s v="01-01-1984"/>
    <d v="1984-01-01T00:00:00"/>
    <n v="1984"/>
    <x v="9"/>
    <n v="12"/>
    <s v="Punjab"/>
    <s v="South"/>
    <s v="North"/>
  </r>
  <r>
    <s v="PID0398"/>
    <s v="Isha Kumar Reddy"/>
    <s v="Isha Kumar Reddy"/>
    <s v="PID0398_Isha.pdf"/>
    <s v="Female"/>
    <s v="31-12-1994"/>
    <d v="1994-12-31T00:00:00"/>
    <n v="1994"/>
    <x v="5"/>
    <n v="12"/>
    <s v="Kerala"/>
    <s v="South"/>
    <s v="South"/>
  </r>
  <r>
    <s v="PID0399"/>
    <s v="Shreya Mehta "/>
    <s v="Shreya Mehta"/>
    <s v="PID0399_Shreya.pdf"/>
    <s v="Female"/>
    <s v="01/01/1984"/>
    <d v="1984-01-01T00:00:00"/>
    <n v="1984"/>
    <x v="9"/>
    <n v="15"/>
    <s v="Maharashtra"/>
    <s v="South"/>
    <s v="West"/>
  </r>
  <r>
    <s v="PID0400"/>
    <s v=" Shreya Dev Patel "/>
    <s v="Shreya Dev Patel"/>
    <s v="PID0400_Shreya.pdf"/>
    <s v="Female"/>
    <s v="31/12/1985"/>
    <d v="1985-12-31T00:00:00"/>
    <n v="1985"/>
    <x v="14"/>
    <n v="3"/>
    <s v="Uttar Pradesh"/>
    <s v="North"/>
    <s v="North"/>
  </r>
  <r>
    <s v="PID0401"/>
    <s v="Riya Reddy"/>
    <s v="Riya Reddy"/>
    <s v="PID0401_Riya.pdf"/>
    <s v="Female"/>
    <s v="01/01/1964"/>
    <d v="1964-01-01T00:00:00"/>
    <n v="1964"/>
    <x v="7"/>
    <n v="2"/>
    <s v="Uttar Pradesh"/>
    <s v="North"/>
    <s v="North"/>
  </r>
  <r>
    <s v="PID0402"/>
    <s v="Diya Sharma"/>
    <s v="Diya Sharma"/>
    <s v="PID0402_Diya.pdf"/>
    <s v="Female"/>
    <s v="01/01/1984"/>
    <d v="1984-01-01T00:00:00"/>
    <n v="1984"/>
    <x v="9"/>
    <n v="7"/>
    <s v="Maharashtra"/>
    <s v="West"/>
    <s v="West"/>
  </r>
  <r>
    <s v="PID0403"/>
    <s v="Krishna Raj Mehta"/>
    <s v="Krishna Raj Mehta"/>
    <s v="PID0403_Krishna.pdf"/>
    <s v="Male"/>
    <s v="31/12/1978"/>
    <d v="1978-12-31T00:00:00"/>
    <n v="1978"/>
    <x v="6"/>
    <n v="7"/>
    <s v="Kerala"/>
    <s v="South"/>
    <s v="South"/>
  </r>
  <r>
    <s v="PID0404"/>
    <s v="Sai Kumar Gupta"/>
    <s v="Sai Kumar Gupta"/>
    <s v="PID0404_Sai.pdf"/>
    <s v="Male"/>
    <s v="31-12-1958"/>
    <d v="1958-12-31T00:00:00"/>
    <n v="1958"/>
    <x v="16"/>
    <n v="7"/>
    <s v="Kerala"/>
    <s v="South"/>
    <s v="South"/>
  </r>
  <r>
    <s v="PID0405"/>
    <s v="Shreya Kumar Gupta"/>
    <s v="Shreya Kumar Gupta"/>
    <s v="PID0405_Shreya.pdf"/>
    <s v="Female"/>
    <s v="31/12/1993"/>
    <d v="1993-12-31T00:00:00"/>
    <n v="1993"/>
    <x v="2"/>
    <n v="15"/>
    <s v="Karnataka"/>
    <s v="West"/>
    <s v="South"/>
  </r>
  <r>
    <s v="PID0406"/>
    <s v="Isha Singh Sharma"/>
    <s v="Isha Singh Sharma"/>
    <s v="PID0406_Isha.pdf"/>
    <s v="Female"/>
    <s v="31-12-1988"/>
    <d v="1988-12-31T00:00:00"/>
    <n v="1988"/>
    <x v="3"/>
    <n v="15"/>
    <s v="Karnataka"/>
    <s v="South"/>
    <s v="South"/>
  </r>
  <r>
    <s v="PID0407"/>
    <s v="Krishna Sharma"/>
    <s v="Krishna Sharma"/>
    <s v="PID0407_Krishna.pdf"/>
    <s v="Male"/>
    <s v="01/01/1964"/>
    <d v="1964-01-01T00:00:00"/>
    <n v="1964"/>
    <x v="7"/>
    <n v="200"/>
    <s v="Punjab"/>
    <s v="North"/>
    <s v="North"/>
  </r>
  <r>
    <s v="PID0408"/>
    <s v=" Krishna Sharma "/>
    <s v="Krishna Sharma"/>
    <s v="PID0408_Krishna.pdf"/>
    <s v="Male"/>
    <s v="31/12/1973"/>
    <d v="1973-12-31T00:00:00"/>
    <n v="1973"/>
    <x v="0"/>
    <n v="7"/>
    <s v="West Bengal"/>
    <s v="East"/>
    <s v="East"/>
  </r>
  <r>
    <s v="PID0409"/>
    <s v=" Riya Gupta "/>
    <s v="Riya Gupta"/>
    <s v="PID0409_Riya.pdf"/>
    <s v="Female"/>
    <s v="01/01/1964"/>
    <d v="1964-01-01T00:00:00"/>
    <n v="1964"/>
    <x v="7"/>
    <n v="5"/>
    <s v="West Bengal"/>
    <s v="North"/>
    <s v="East"/>
  </r>
  <r>
    <s v="PID0410"/>
    <s v=" Riya Mehta"/>
    <s v="Riya Mehta"/>
    <s v="PID0410_Riya.pdf"/>
    <s v="Female"/>
    <s v="31/12/1968"/>
    <d v="1968-12-31T00:00:00"/>
    <n v="1968"/>
    <x v="10"/>
    <n v="20"/>
    <s v="Karnataka"/>
    <s v="South"/>
    <s v="South"/>
  </r>
  <r>
    <s v="PID0411"/>
    <s v="Shreya Dev Patel "/>
    <s v="Shreya Dev Patel"/>
    <s v="PID0411_Shreya.pdf"/>
    <s v="Female"/>
    <s v="31/12/1988"/>
    <d v="1988-12-31T00:00:00"/>
    <n v="1988"/>
    <x v="3"/>
    <n v="0.5"/>
    <s v="Uttar Pradesh"/>
    <s v="North"/>
    <s v="North"/>
  </r>
  <r>
    <s v="PID0412"/>
    <s v="Krishna Gupta"/>
    <s v="Krishna Gupta"/>
    <s v="PID0412_Krishna.pdf"/>
    <s v="Male"/>
    <s v="31/12/1978"/>
    <d v="1978-12-31T00:00:00"/>
    <n v="1978"/>
    <x v="6"/>
    <n v="90"/>
    <s v="Kerala"/>
    <s v="West"/>
    <s v="South"/>
  </r>
  <r>
    <s v="PID0413"/>
    <s v="Shreya Mehta"/>
    <s v="Shreya Mehta"/>
    <s v="PID0413_Shreya.pdf"/>
    <s v="Female"/>
    <s v="01/01/1964"/>
    <d v="1964-01-01T00:00:00"/>
    <n v="1964"/>
    <x v="7"/>
    <n v="25"/>
    <s v="Punjab"/>
    <s v="West"/>
    <s v="North"/>
  </r>
  <r>
    <s v="PID0414"/>
    <s v="Aarav Kumar Sharma"/>
    <s v="Aarav Kumar Sharma"/>
    <s v="PID0414_Aarav.pdf"/>
    <s v="Male"/>
    <s v="31/12/1958"/>
    <d v="1958-12-31T00:00:00"/>
    <n v="1958"/>
    <x v="16"/>
    <n v="40"/>
    <s v="West Bengal"/>
    <s v="South"/>
    <s v="East"/>
  </r>
  <r>
    <s v="PID0415"/>
    <s v="Riya Gupta"/>
    <s v="Riya Gupta"/>
    <s v="PID0415_Riya.pdf"/>
    <s v="Female"/>
    <s v="31/12/1968"/>
    <d v="1968-12-31T00:00:00"/>
    <n v="1968"/>
    <x v="10"/>
    <n v="2"/>
    <s v="Uttar Pradesh"/>
    <s v="North"/>
    <s v="North"/>
  </r>
  <r>
    <s v="PID0416"/>
    <s v="Vivaan Gupta"/>
    <s v="Vivaan Gupta"/>
    <s v="PID0416_Vivaan.pdf"/>
    <s v="Male"/>
    <s v="31/12/1993"/>
    <d v="1993-12-31T00:00:00"/>
    <n v="1993"/>
    <x v="2"/>
    <n v="15"/>
    <s v="West Bengal"/>
    <s v="South"/>
    <s v="East"/>
  </r>
  <r>
    <s v="PID0417"/>
    <s v="Aanya Sharma"/>
    <s v="Aanya Sharma"/>
    <s v="PID0417_Aanya.pdf"/>
    <s v="Female"/>
    <s v="31/12/1978"/>
    <d v="1978-12-31T00:00:00"/>
    <n v="1978"/>
    <x v="6"/>
    <n v="9"/>
    <s v="West Bengal"/>
    <s v="East"/>
    <s v="East"/>
  </r>
  <r>
    <s v="PID0418"/>
    <s v="Aditya Patel"/>
    <s v="Aditya Patel"/>
    <s v="PID0418_Aditya.pdf"/>
    <s v="Male"/>
    <s v="31/12/1988"/>
    <d v="1988-12-31T00:00:00"/>
    <n v="1988"/>
    <x v="3"/>
    <n v="25"/>
    <s v="Tamil Nadu"/>
    <s v="South"/>
    <s v="South"/>
  </r>
  <r>
    <s v="PID0419"/>
    <s v="Aditya Gupta"/>
    <s v="Aditya Gupta"/>
    <s v="PID0419_Aditya.pdf"/>
    <s v="Male"/>
    <s v="31/12/1978"/>
    <d v="1978-12-31T00:00:00"/>
    <n v="1978"/>
    <x v="6"/>
    <n v="12"/>
    <s v="Kerala"/>
    <s v="South"/>
    <s v="South"/>
  </r>
  <r>
    <s v="PID0420"/>
    <s v="Sai Gupta"/>
    <s v="Sai Gupta"/>
    <s v="PID0420_Sai.pdf"/>
    <s v="Male"/>
    <s v="31/12/1953"/>
    <d v="1953-12-31T00:00:00"/>
    <n v="1953"/>
    <x v="1"/>
    <n v="25"/>
    <s v="Gujarat"/>
    <s v="South"/>
    <s v="West"/>
  </r>
  <r>
    <s v="PID0421"/>
    <s v="Diya Mehta"/>
    <s v="Diya Mehta"/>
    <s v="PID0421_Diya.pdf"/>
    <s v="Female"/>
    <s v="31/12/1953"/>
    <d v="1953-12-31T00:00:00"/>
    <n v="1953"/>
    <x v="1"/>
    <n v="12"/>
    <s v="Gujarat"/>
    <s v="West"/>
    <s v="West"/>
  </r>
  <r>
    <s v="PID0422"/>
    <s v="Diya Patel"/>
    <s v="Diya Patel"/>
    <s v="PID0422_Diya.pdf"/>
    <s v="Female"/>
    <s v="31/12/1973"/>
    <d v="1973-12-31T00:00:00"/>
    <n v="1973"/>
    <x v="0"/>
    <n v="20"/>
    <s v="Kerala"/>
    <s v="South"/>
    <s v="South"/>
  </r>
  <r>
    <s v="PID0423"/>
    <s v="Aanya Patel"/>
    <s v="Aanya Patel"/>
    <s v="PID0423_Aanya.pdf"/>
    <s v="Female"/>
    <s v="31-12-1978"/>
    <d v="1978-12-31T00:00:00"/>
    <n v="1978"/>
    <x v="6"/>
    <n v="5"/>
    <s v="Tamil Nadu"/>
    <s v="South"/>
    <s v="South"/>
  </r>
  <r>
    <s v="PID0424"/>
    <s v="Aditya Kumar Gupta"/>
    <s v="Aditya Kumar Gupta"/>
    <s v="PID0424_Aditya.pdf"/>
    <s v="Male"/>
    <s v="31/12/1973"/>
    <d v="1973-12-31T00:00:00"/>
    <n v="1973"/>
    <x v="0"/>
    <n v="5"/>
    <s v="Punjab"/>
    <s v="North"/>
    <s v="North"/>
  </r>
  <r>
    <s v="PID0425"/>
    <s v="Aditya Patel"/>
    <s v="Aditya Patel"/>
    <s v="PID0425_Aditya.pdf"/>
    <s v="Male"/>
    <s v="01/01/1984"/>
    <d v="1984-01-01T00:00:00"/>
    <n v="1984"/>
    <x v="9"/>
    <n v="12"/>
    <s v="Maharashtra"/>
    <s v="West"/>
    <s v="West"/>
  </r>
  <r>
    <s v="PID0426"/>
    <s v="Diya Sharma"/>
    <s v="Diya Sharma"/>
    <s v="PID0426_Diya.pdf"/>
    <s v="Female"/>
    <s v="31/12/1973"/>
    <d v="1973-12-31T00:00:00"/>
    <n v="1973"/>
    <x v="0"/>
    <n v="9"/>
    <s v="Kerala"/>
    <s v="North"/>
    <s v="South"/>
  </r>
  <r>
    <s v="PID0427"/>
    <s v="Aanya Priya Reddy"/>
    <s v="Aanya Priya Reddy"/>
    <s v="PID0427_Aanya.pdf"/>
    <s v="Female"/>
    <s v="31/12/1981"/>
    <d v="1981-12-31T00:00:00"/>
    <n v="1981"/>
    <x v="8"/>
    <n v="3"/>
    <s v="Uttar Pradesh"/>
    <s v="North"/>
    <s v="North"/>
  </r>
  <r>
    <s v="PID0428"/>
    <s v="Isha Patel"/>
    <s v="Isha Patel"/>
    <s v="PID0428_Isha.pdf"/>
    <s v="Female"/>
    <s v="31-12-1968"/>
    <d v="1968-12-31T00:00:00"/>
    <n v="1968"/>
    <x v="10"/>
    <n v="5"/>
    <s v="West Bengal"/>
    <s v="East"/>
    <s v="East"/>
  </r>
  <r>
    <s v="PID0429"/>
    <s v="Krishna Raj Reddy"/>
    <s v="Krishna Raj Reddy"/>
    <s v="PID0429_Krishna.pdf"/>
    <s v="Male"/>
    <s v="01/01/1964"/>
    <d v="1964-01-01T00:00:00"/>
    <n v="1964"/>
    <x v="7"/>
    <n v="2"/>
    <s v="Punjab"/>
    <s v="North"/>
    <s v="North"/>
  </r>
  <r>
    <s v="PID0430"/>
    <s v=" Isha Mehta "/>
    <s v="Isha Mehta"/>
    <s v="PID0430_Isha.pdf"/>
    <s v="Female"/>
    <s v="31/12/1973"/>
    <d v="1973-12-31T00:00:00"/>
    <n v="1973"/>
    <x v="0"/>
    <n v="5"/>
    <s v="Tamil Nadu"/>
    <s v="South"/>
    <s v="South"/>
  </r>
  <r>
    <s v="PID0431"/>
    <s v="Vivaan Sharma"/>
    <s v="Vivaan Sharma"/>
    <s v="PID0431_Vivaan.pdf"/>
    <s v="Male"/>
    <s v="31/12/1978"/>
    <d v="1978-12-31T00:00:00"/>
    <n v="1978"/>
    <x v="6"/>
    <n v="120"/>
    <s v="West Bengal"/>
    <s v="East"/>
    <s v="East"/>
  </r>
  <r>
    <s v="PID0432"/>
    <s v="Isha Patel "/>
    <s v="Isha Patel"/>
    <s v="PID0432_Isha.pdf"/>
    <s v="Female"/>
    <s v="31-12-1993"/>
    <d v="1993-12-31T00:00:00"/>
    <n v="1993"/>
    <x v="2"/>
    <n v="0.5"/>
    <s v="Uttar Pradesh"/>
    <s v="South"/>
    <s v="North"/>
  </r>
  <r>
    <s v="PID0433"/>
    <s v=" Aanya Priya Mehta"/>
    <s v="Aanya Priya Mehta"/>
    <s v="PID0433_Aanya.pdf"/>
    <s v="Female"/>
    <s v="31/12/1978"/>
    <d v="1978-12-31T00:00:00"/>
    <n v="1978"/>
    <x v="6"/>
    <n v="200"/>
    <s v="Kerala"/>
    <s v="South"/>
    <s v="South"/>
  </r>
  <r>
    <s v="PID0434"/>
    <s v="Isha Mehta"/>
    <s v="Isha Mehta"/>
    <s v="PID0434_Isha.pdf"/>
    <s v="Female"/>
    <s v="31/12/1973"/>
    <d v="1973-12-31T00:00:00"/>
    <n v="1973"/>
    <x v="0"/>
    <n v="12"/>
    <s v="Karnataka"/>
    <s v="North"/>
    <s v="South"/>
  </r>
  <r>
    <s v="PID0435"/>
    <s v="Vivaan Kumar Gupta"/>
    <s v="Vivaan Kumar Gupta"/>
    <s v="PID0435_Vivaan.pdf"/>
    <s v="Male"/>
    <s v="01/01/1972"/>
    <d v="1972-01-01T00:00:00"/>
    <n v="1972"/>
    <x v="15"/>
    <n v="12"/>
    <s v="Gujarat"/>
    <s v="West"/>
    <s v="West"/>
  </r>
  <r>
    <s v="PID0436"/>
    <s v="Diya Gupta"/>
    <s v="Diya Gupta"/>
    <s v="PID0436_Diya.pdf"/>
    <s v="Female"/>
    <s v="31-12-1992"/>
    <d v="1992-12-31T00:00:00"/>
    <n v="1992"/>
    <x v="18"/>
    <n v="5"/>
    <s v="Gujarat"/>
    <s v="West"/>
    <s v="West"/>
  </r>
  <r>
    <s v="PID0437"/>
    <s v="Vivaan Gupta"/>
    <s v="Vivaan Gupta"/>
    <s v="PID0437_Vivaan.pdf"/>
    <s v="Male"/>
    <s v="01/01/1964"/>
    <d v="1964-01-01T00:00:00"/>
    <n v="1964"/>
    <x v="7"/>
    <n v="200"/>
    <s v="Kerala"/>
    <s v="North"/>
    <s v="South"/>
  </r>
  <r>
    <s v="PID0438"/>
    <s v="Sai Dev Sharma"/>
    <s v="Sai Dev Sharma"/>
    <s v="PID0438_Sai.pdf"/>
    <s v="Male"/>
    <s v="01/01/1964"/>
    <d v="1964-01-01T00:00:00"/>
    <n v="1964"/>
    <x v="7"/>
    <n v="3"/>
    <s v="Punjab"/>
    <s v="North"/>
    <s v="North"/>
  </r>
  <r>
    <s v="PID0439"/>
    <s v="Shreya Raj Mehta"/>
    <s v="Shreya Raj Mehta"/>
    <s v="PID0439_Shreya.pdf"/>
    <s v="Female"/>
    <s v="31/12/1958"/>
    <d v="1958-12-31T00:00:00"/>
    <n v="1958"/>
    <x v="16"/>
    <n v="150"/>
    <s v="Karnataka"/>
    <s v="South"/>
    <s v="South"/>
  </r>
  <r>
    <s v="PID0440"/>
    <s v="Krishna Sharma"/>
    <s v="Krishna Sharma"/>
    <s v="PID0440_Krishna.pdf"/>
    <s v="Male"/>
    <s v="31/12/1978"/>
    <d v="1978-12-31T00:00:00"/>
    <n v="1978"/>
    <x v="6"/>
    <n v="25"/>
    <s v="Gujarat"/>
    <s v="West"/>
    <s v="West"/>
  </r>
  <r>
    <s v="PID0441"/>
    <s v="Aanya Gupta"/>
    <s v="Aanya Gupta"/>
    <s v="PID0441_Aanya.pdf"/>
    <s v="Female"/>
    <s v="31-12-1953"/>
    <d v="1953-12-31T00:00:00"/>
    <n v="1953"/>
    <x v="1"/>
    <n v="4"/>
    <s v="Tamil Nadu"/>
    <s v="North"/>
    <s v="South"/>
  </r>
  <r>
    <s v="PID0442"/>
    <s v="Vivaan Mehta"/>
    <s v="Vivaan Mehta"/>
    <s v="PID0442_Vivaan.pdf"/>
    <s v="Male"/>
    <s v="31/12/1968"/>
    <d v="1968-12-31T00:00:00"/>
    <n v="1968"/>
    <x v="10"/>
    <n v="12"/>
    <s v="Karnataka"/>
    <s v="South"/>
    <s v="South"/>
  </r>
  <r>
    <s v="PID0443"/>
    <s v="Krishna Gupta"/>
    <s v="Krishna Gupta"/>
    <s v="PID0443_Krishna.pdf"/>
    <s v="Male"/>
    <s v="31/12/1981"/>
    <d v="1981-12-31T00:00:00"/>
    <n v="1981"/>
    <x v="8"/>
    <n v="1"/>
    <s v="Uttar Pradesh"/>
    <s v="West"/>
    <s v="North"/>
  </r>
  <r>
    <s v="PID0444"/>
    <s v="Krishna Patel"/>
    <s v="Krishna Patel"/>
    <s v="PID0444_Krishna.pdf"/>
    <s v="Male"/>
    <s v="31/12/1968"/>
    <d v="1968-12-31T00:00:00"/>
    <n v="1968"/>
    <x v="10"/>
    <n v="2"/>
    <s v="Punjab"/>
    <s v="North"/>
    <s v="North"/>
  </r>
  <r>
    <s v="PID0445"/>
    <s v="Shreya Singh Sharma"/>
    <s v="Shreya Singh Sharma"/>
    <s v="PID0445_Shreya.pdf"/>
    <s v="Female"/>
    <s v="31/12/1984"/>
    <d v="1984-12-31T00:00:00"/>
    <n v="1984"/>
    <x v="9"/>
    <n v="20"/>
    <s v="Punjab"/>
    <s v="South"/>
    <s v="North"/>
  </r>
  <r>
    <s v="PID0446"/>
    <s v="Isha Gupta "/>
    <s v="Isha Gupta"/>
    <s v="PID0446_Isha.pdf"/>
    <s v="Female"/>
    <s v="31/12/1958"/>
    <d v="1958-12-31T00:00:00"/>
    <n v="1958"/>
    <x v="16"/>
    <n v="0.5"/>
    <s v="Uttar Pradesh"/>
    <s v="North"/>
    <s v="North"/>
  </r>
  <r>
    <s v="PID0447"/>
    <s v="Aanya Sharma"/>
    <s v="Aanya Sharma"/>
    <s v="PID0447_Aanya.pdf"/>
    <s v="Female"/>
    <s v="31/12/1993"/>
    <d v="1993-12-31T00:00:00"/>
    <n v="1993"/>
    <x v="2"/>
    <n v="7"/>
    <s v="Kerala"/>
    <s v="South"/>
    <s v="South"/>
  </r>
  <r>
    <s v="PID0448"/>
    <s v="Riya Priya Sharma"/>
    <s v="Riya Priya Sharma"/>
    <s v="PID0448_Riya.pdf"/>
    <s v="Female"/>
    <s v="31/12/1981"/>
    <d v="1981-12-31T00:00:00"/>
    <n v="1981"/>
    <x v="8"/>
    <n v="1"/>
    <s v="Uttar Pradesh"/>
    <s v="South"/>
    <s v="North"/>
  </r>
  <r>
    <s v="PID0449"/>
    <s v="Vivaan Sharma"/>
    <s v="Vivaan Sharma"/>
    <s v="PID0449_Vivaan.pdf"/>
    <s v="Male"/>
    <s v="01/01/1964"/>
    <d v="1964-01-01T00:00:00"/>
    <n v="1964"/>
    <x v="7"/>
    <n v="2"/>
    <s v="Punjab"/>
    <s v="North"/>
    <s v="North"/>
  </r>
  <r>
    <s v="PID0450"/>
    <s v="Shreya Raj Patel"/>
    <s v="Shreya Raj Patel"/>
    <s v="PID0450_Shreya.pdf"/>
    <s v="Female"/>
    <s v="31/12/1968"/>
    <d v="1968-12-31T00:00:00"/>
    <n v="1968"/>
    <x v="10"/>
    <n v="15"/>
    <s v="Maharashtra"/>
    <s v="West"/>
    <s v="West"/>
  </r>
  <r>
    <s v="PID0451"/>
    <s v=" Shreya Priya Patel"/>
    <s v="Shreya Priya Patel"/>
    <s v="PID0451_Shreya.pdf"/>
    <s v="Female"/>
    <s v="31/12/1985"/>
    <d v="1985-12-31T00:00:00"/>
    <n v="1985"/>
    <x v="14"/>
    <n v="12"/>
    <s v="West Bengal"/>
    <s v="East"/>
    <s v="East"/>
  </r>
  <r>
    <s v="PID0452"/>
    <s v="Aanya Gupta"/>
    <s v="Aanya Gupta"/>
    <s v="PID0452_Aanya.pdf"/>
    <s v="Female"/>
    <s v="31-12-1993"/>
    <d v="1993-12-31T00:00:00"/>
    <n v="1993"/>
    <x v="2"/>
    <n v="2"/>
    <s v="Karnataka"/>
    <s v="North"/>
    <s v="South"/>
  </r>
  <r>
    <s v="PID0453"/>
    <s v="Aarav Reddy"/>
    <s v="Aarav Reddy"/>
    <s v="PID0453_Aarav.pdf"/>
    <s v="Male"/>
    <s v="31/12/1985"/>
    <d v="1985-12-31T00:00:00"/>
    <n v="1985"/>
    <x v="14"/>
    <n v="2"/>
    <s v="Uttar Pradesh"/>
    <s v="South"/>
    <s v="North"/>
  </r>
  <r>
    <s v="PID0454"/>
    <s v="Sai Sharma"/>
    <s v="Sai Sharma"/>
    <s v="PID0454_Sai.pdf"/>
    <s v="Male"/>
    <s v="31/12/1978"/>
    <d v="1978-12-31T00:00:00"/>
    <n v="1978"/>
    <x v="6"/>
    <n v="25"/>
    <s v="Karnataka"/>
    <s v="West"/>
    <s v="South"/>
  </r>
  <r>
    <s v="PID0455"/>
    <s v="Aanya Singh Gupta"/>
    <s v="Aanya Singh Gupta"/>
    <s v="PID0455_Aanya.pdf"/>
    <s v="Female"/>
    <s v="31-12-1998"/>
    <d v="1998-12-31T00:00:00"/>
    <n v="1998"/>
    <x v="12"/>
    <n v="12"/>
    <s v="Kerala"/>
    <s v="South"/>
    <s v="South"/>
  </r>
  <r>
    <s v="PID0456"/>
    <s v=" Aditya Raj Sharma"/>
    <s v="Aditya Raj Sharma"/>
    <s v="PID0456_Aditya.pdf"/>
    <s v="Male"/>
    <s v="31/12/1973"/>
    <d v="1973-12-31T00:00:00"/>
    <n v="1973"/>
    <x v="0"/>
    <n v="4"/>
    <s v="Tamil Nadu"/>
    <s v="South"/>
    <s v="South"/>
  </r>
  <r>
    <s v="PID0457"/>
    <s v="Isha Reddy "/>
    <s v="Isha Reddy"/>
    <s v="PID0457_Isha.pdf"/>
    <s v="Female"/>
    <s v="31-12-1978"/>
    <d v="1978-12-31T00:00:00"/>
    <n v="1978"/>
    <x v="6"/>
    <n v="2"/>
    <s v="West Bengal"/>
    <s v="East"/>
    <s v="East"/>
  </r>
  <r>
    <s v="PID0458"/>
    <s v="Isha Sharma "/>
    <s v="Isha Sharma"/>
    <s v="PID0458_Isha.pdf"/>
    <s v="Female"/>
    <s v="31/12/1988"/>
    <d v="1988-12-31T00:00:00"/>
    <n v="1988"/>
    <x v="3"/>
    <n v="2"/>
    <s v="Uttar Pradesh"/>
    <s v="North"/>
    <s v="North"/>
  </r>
  <r>
    <s v="PID0459"/>
    <s v="Sai Patel"/>
    <s v="Sai Patel"/>
    <s v="PID0459_Sai.pdf"/>
    <s v="Male"/>
    <s v="01/01/1964"/>
    <d v="1964-01-01T00:00:00"/>
    <n v="1964"/>
    <x v="7"/>
    <n v="25"/>
    <s v="Karnataka"/>
    <s v="West"/>
    <s v="South"/>
  </r>
  <r>
    <s v="PID0460"/>
    <s v="Krishna Reddy"/>
    <s v="Krishna Reddy"/>
    <s v="PID0460_Krishna.pdf"/>
    <s v="Male"/>
    <s v="31-12-1994"/>
    <d v="1994-12-31T00:00:00"/>
    <n v="1994"/>
    <x v="5"/>
    <n v="20"/>
    <s v="Gujarat"/>
    <s v="West"/>
    <s v="West"/>
  </r>
  <r>
    <s v="PID0461"/>
    <s v="Sai Sharma"/>
    <s v="Sai Sharma"/>
    <s v="PID0461_Sai.pdf"/>
    <s v="Male"/>
    <s v="31/12/1968"/>
    <d v="1968-12-31T00:00:00"/>
    <n v="1968"/>
    <x v="10"/>
    <n v="1"/>
    <s v="Uttar Pradesh"/>
    <s v="North"/>
    <s v="North"/>
  </r>
  <r>
    <s v="PID0462"/>
    <s v="Diya Priya Mehta"/>
    <s v="Diya Priya Mehta"/>
    <s v="PID0462_Diya.pdf"/>
    <s v="Female"/>
    <s v="31-12-1988"/>
    <d v="1988-12-31T00:00:00"/>
    <n v="1988"/>
    <x v="3"/>
    <n v="25"/>
    <s v="Karnataka"/>
    <s v="West"/>
    <s v="South"/>
  </r>
  <r>
    <s v="PID0463"/>
    <s v="Krishna Reddy "/>
    <s v="Krishna Reddy"/>
    <s v="PID0463_Krishna.pdf"/>
    <s v="Male"/>
    <s v="31/12/1978"/>
    <d v="1978-12-31T00:00:00"/>
    <n v="1978"/>
    <x v="6"/>
    <n v="7"/>
    <s v="West Bengal"/>
    <s v="East"/>
    <s v="East"/>
  </r>
  <r>
    <s v="PID0464"/>
    <s v="Aanya Raj Reddy"/>
    <s v="Aanya Raj Reddy"/>
    <s v="PID0464_Aanya.pdf"/>
    <s v="Female"/>
    <s v="31/12/1958"/>
    <d v="1958-12-31T00:00:00"/>
    <n v="1958"/>
    <x v="16"/>
    <n v="12"/>
    <s v="Kerala"/>
    <s v="South"/>
    <s v="South"/>
  </r>
  <r>
    <s v="PID0465"/>
    <s v="Aarav Mehta"/>
    <s v="Aarav Mehta"/>
    <s v="PID0465_Aarav.pdf"/>
    <s v="Male"/>
    <s v="31-12-1993"/>
    <d v="1993-12-31T00:00:00"/>
    <n v="1993"/>
    <x v="2"/>
    <n v="7"/>
    <s v="Maharashtra"/>
    <s v="West"/>
    <s v="West"/>
  </r>
  <r>
    <s v="PID0466"/>
    <s v="Riya Sharma"/>
    <s v="Riya Sharma"/>
    <s v="PID0466_Riya.pdf"/>
    <s v="Female"/>
    <s v="31-12-1958"/>
    <d v="1958-12-31T00:00:00"/>
    <n v="1958"/>
    <x v="16"/>
    <n v="9"/>
    <s v="Kerala"/>
    <s v="South"/>
    <s v="South"/>
  </r>
  <r>
    <s v="PID0467"/>
    <s v="Krishna Patel"/>
    <s v="Krishna Patel"/>
    <s v="PID0467_Krishna.pdf"/>
    <s v="Male"/>
    <s v="31/12/1958"/>
    <d v="1958-12-31T00:00:00"/>
    <n v="1958"/>
    <x v="16"/>
    <n v="7"/>
    <s v="Maharashtra"/>
    <s v="West"/>
    <s v="West"/>
  </r>
  <r>
    <s v="PID0468"/>
    <s v="Diya Patel"/>
    <s v="Diya Patel"/>
    <s v="PID0468_Diya.pdf"/>
    <s v="Female"/>
    <s v="31/12/1998"/>
    <d v="1998-12-31T00:00:00"/>
    <n v="1998"/>
    <x v="12"/>
    <n v="5"/>
    <s v="Punjab"/>
    <s v="North"/>
    <s v="North"/>
  </r>
  <r>
    <s v="PID0469"/>
    <s v="Shreya Patel"/>
    <s v="Shreya Patel"/>
    <s v="PID0469_Shreya.pdf"/>
    <s v="Female"/>
    <s v="31/12/1998"/>
    <d v="1998-12-31T00:00:00"/>
    <n v="1998"/>
    <x v="12"/>
    <n v="3"/>
    <s v="West Bengal"/>
    <s v="North"/>
    <s v="East"/>
  </r>
  <r>
    <s v="PID0470"/>
    <s v="Aditya Gupta"/>
    <s v="Aditya Gupta"/>
    <s v="PID0470_Aditya.pdf"/>
    <s v="Male"/>
    <s v="01-01-1964"/>
    <d v="1964-01-01T00:00:00"/>
    <n v="1964"/>
    <x v="7"/>
    <n v="12"/>
    <s v="Punjab"/>
    <s v="West"/>
    <s v="North"/>
  </r>
  <r>
    <s v="PID0471"/>
    <s v="Vivaan Reddy"/>
    <s v="Vivaan Reddy"/>
    <s v="PID0471_Vivaan.pdf"/>
    <s v="Male"/>
    <s v="01/01/1996"/>
    <d v="1996-01-01T00:00:00"/>
    <n v="1996"/>
    <x v="19"/>
    <n v="15"/>
    <s v="West Bengal"/>
    <s v="East"/>
    <s v="East"/>
  </r>
  <r>
    <s v="PID0472"/>
    <s v="Shreya Priya Reddy"/>
    <s v="Shreya Priya Reddy"/>
    <s v="PID0472_Shreya.pdf"/>
    <s v="Female"/>
    <s v="31/12/1968"/>
    <d v="1968-12-31T00:00:00"/>
    <n v="1968"/>
    <x v="10"/>
    <n v="200"/>
    <s v="Kerala"/>
    <s v="North"/>
    <s v="South"/>
  </r>
  <r>
    <s v="PID0473"/>
    <s v="Riya Mehta"/>
    <s v="Riya Mehta"/>
    <s v="PID0473_Riya.pdf"/>
    <s v="Female"/>
    <s v="31/12/1973"/>
    <d v="1973-12-31T00:00:00"/>
    <n v="1973"/>
    <x v="0"/>
    <n v="5"/>
    <s v="Karnataka"/>
    <s v="South"/>
    <s v="South"/>
  </r>
  <r>
    <s v="PID0474"/>
    <s v=" Shreya Patel "/>
    <s v="Shreya Patel"/>
    <s v="PID0474_Shreya.pdf"/>
    <s v="Female"/>
    <s v="31/12/1968"/>
    <d v="1968-12-31T00:00:00"/>
    <n v="1968"/>
    <x v="10"/>
    <n v="7"/>
    <s v="Punjab"/>
    <s v="North"/>
    <s v="North"/>
  </r>
  <r>
    <s v="PID0475"/>
    <s v="Vivaan Mehta "/>
    <s v="Vivaan Mehta"/>
    <s v="PID0475_Vivaan.pdf"/>
    <s v="Male"/>
    <s v="31-12-1958"/>
    <d v="1958-12-31T00:00:00"/>
    <n v="1958"/>
    <x v="16"/>
    <n v="12"/>
    <s v="Gujarat"/>
    <s v="East"/>
    <s v="West"/>
  </r>
  <r>
    <s v="PID0476"/>
    <s v="Isha Singh Mehta"/>
    <s v="Isha Singh Mehta"/>
    <s v="PID0476_Isha.pdf"/>
    <s v="Female"/>
    <s v="01/01/1984"/>
    <d v="1984-01-01T00:00:00"/>
    <n v="1984"/>
    <x v="9"/>
    <n v="30"/>
    <s v="Karnataka"/>
    <s v="West"/>
    <s v="South"/>
  </r>
  <r>
    <s v="PID0477"/>
    <s v="Isha Mehta"/>
    <s v="Isha Mehta"/>
    <s v="PID0477_Isha.pdf"/>
    <s v="Female"/>
    <s v="31/12/1988"/>
    <d v="1988-12-31T00:00:00"/>
    <n v="1988"/>
    <x v="3"/>
    <n v="15"/>
    <s v="Maharashtra"/>
    <s v="South"/>
    <s v="West"/>
  </r>
  <r>
    <s v="PID0478"/>
    <s v="Isha Sharma "/>
    <s v="Isha Sharma"/>
    <s v="PID0478_Isha.pdf"/>
    <s v="Female"/>
    <s v="31-12-1994"/>
    <d v="1994-12-31T00:00:00"/>
    <n v="1994"/>
    <x v="5"/>
    <n v="0.5"/>
    <s v="Uttar Pradesh"/>
    <s v="East"/>
    <s v="North"/>
  </r>
  <r>
    <s v="PID0479"/>
    <s v=" Aarav Sharma"/>
    <s v="Aarav Sharma"/>
    <s v="PID0479_Aarav.pdf"/>
    <s v="Male"/>
    <s v="31/12/1978"/>
    <d v="1978-12-31T00:00:00"/>
    <n v="1978"/>
    <x v="6"/>
    <n v="15"/>
    <s v="Kerala"/>
    <s v="West"/>
    <s v="South"/>
  </r>
  <r>
    <s v="PID0480"/>
    <s v=" Diya Sharma"/>
    <s v="Diya Sharma"/>
    <s v="PID0480_Diya.pdf"/>
    <s v="Female"/>
    <s v="31-12-1994"/>
    <d v="1994-12-31T00:00:00"/>
    <n v="1994"/>
    <x v="5"/>
    <n v="20"/>
    <s v="Karnataka"/>
    <s v="South"/>
    <s v="South"/>
  </r>
  <r>
    <s v="PID0481"/>
    <s v="Vivaan Sharma"/>
    <s v="Vivaan Sharma"/>
    <s v="PID0481_Vivaan.pdf"/>
    <s v="Male"/>
    <s v="01/01/1984"/>
    <d v="1984-01-01T00:00:00"/>
    <n v="1984"/>
    <x v="9"/>
    <n v="4"/>
    <s v="Uttar Pradesh"/>
    <s v="North"/>
    <s v="North"/>
  </r>
  <r>
    <s v="PID0482"/>
    <s v="Aditya Sharma "/>
    <s v="Aditya Sharma"/>
    <s v="PID0482_Aditya.pdf"/>
    <s v="Male"/>
    <s v="31/12/1968"/>
    <d v="1968-12-31T00:00:00"/>
    <n v="1968"/>
    <x v="10"/>
    <n v="40"/>
    <s v="Gujarat"/>
    <s v="East"/>
    <s v="West"/>
  </r>
  <r>
    <s v="PID0483"/>
    <s v="Riya Mehta"/>
    <s v="Riya Mehta"/>
    <s v="PID0483_Riya.pdf"/>
    <s v="Female"/>
    <s v="01/01/1964"/>
    <d v="1964-01-01T00:00:00"/>
    <n v="1964"/>
    <x v="7"/>
    <n v="15"/>
    <s v="Punjab"/>
    <s v="North"/>
    <s v="North"/>
  </r>
  <r>
    <s v="PID0484"/>
    <s v="Aditya Patel "/>
    <s v="Aditya Patel"/>
    <s v="PID0484_Aditya.pdf"/>
    <s v="Male"/>
    <s v="31/12/1993"/>
    <d v="1993-12-31T00:00:00"/>
    <n v="1993"/>
    <x v="2"/>
    <n v="0.5"/>
    <s v="Uttar Pradesh"/>
    <s v="West"/>
    <s v="North"/>
  </r>
  <r>
    <s v="PID0485"/>
    <s v="Diya Mehta"/>
    <s v="Diya Mehta"/>
    <s v="PID0485_Diya.pdf"/>
    <s v="Female"/>
    <s v="01/01/1964"/>
    <d v="1964-01-01T00:00:00"/>
    <n v="1964"/>
    <x v="7"/>
    <n v="30"/>
    <s v="Kerala"/>
    <s v="South"/>
    <s v="South"/>
  </r>
  <r>
    <s v="PID0486"/>
    <s v="Vivaan Mehta"/>
    <s v="Vivaan Mehta"/>
    <s v="PID0486_Vivaan.pdf"/>
    <s v="Male"/>
    <s v="31-12-1978"/>
    <d v="1978-12-31T00:00:00"/>
    <n v="1978"/>
    <x v="6"/>
    <n v="9"/>
    <s v="Karnataka"/>
    <s v="South"/>
    <s v="South"/>
  </r>
  <r>
    <s v="PID0487"/>
    <s v="Aditya Kumar Sharma"/>
    <s v="Aditya Kumar Sharma"/>
    <s v="PID0487_Aditya.pdf"/>
    <s v="Male"/>
    <s v="31/12/1978"/>
    <d v="1978-12-31T00:00:00"/>
    <n v="1978"/>
    <x v="6"/>
    <n v="7"/>
    <s v="Kerala"/>
    <s v="South"/>
    <s v="South"/>
  </r>
  <r>
    <s v="PID0488"/>
    <s v="Sai Sharma"/>
    <s v="Sai Sharma"/>
    <s v="PID0488_Sai.pdf"/>
    <s v="Male"/>
    <s v="31/12/1978"/>
    <d v="1978-12-31T00:00:00"/>
    <n v="1978"/>
    <x v="6"/>
    <n v="3"/>
    <s v="Tamil Nadu"/>
    <s v="North"/>
    <s v="South"/>
  </r>
  <r>
    <s v="PID0489"/>
    <s v=" Aditya Reddy "/>
    <s v="Aditya Reddy"/>
    <s v="PID0489_Aditya.pdf"/>
    <s v="Male"/>
    <s v="31/12/1968"/>
    <d v="1968-12-31T00:00:00"/>
    <n v="1968"/>
    <x v="10"/>
    <n v="12"/>
    <s v="Gujarat"/>
    <s v="West"/>
    <s v="West"/>
  </r>
  <r>
    <s v="PID0490"/>
    <s v="Shreya Dev Patel"/>
    <s v="Shreya Dev Patel"/>
    <s v="PID0490_Shreya.pdf"/>
    <s v="Female"/>
    <s v="31/12/1988"/>
    <d v="1988-12-31T00:00:00"/>
    <n v="1988"/>
    <x v="3"/>
    <n v="7"/>
    <s v="Karnataka"/>
    <s v="South"/>
    <s v="South"/>
  </r>
  <r>
    <s v="PID0491"/>
    <s v="Aarav Gupta"/>
    <s v="Aarav Gupta"/>
    <s v="PID0491_Aarav.pdf"/>
    <s v="Male"/>
    <s v="31/12/1973"/>
    <d v="1973-12-31T00:00:00"/>
    <n v="1973"/>
    <x v="0"/>
    <n v="5"/>
    <s v="Gujarat"/>
    <s v="West"/>
    <s v="West"/>
  </r>
  <r>
    <s v="PID0492"/>
    <s v="Riya Priya Gupta"/>
    <s v="Riya Priya Gupta"/>
    <s v="PID0492_Riya.pdf"/>
    <s v="Female"/>
    <s v="31/12/1988"/>
    <d v="1988-12-31T00:00:00"/>
    <n v="1988"/>
    <x v="3"/>
    <n v="20"/>
    <s v="Maharashtra"/>
    <s v="West"/>
    <s v="West"/>
  </r>
  <r>
    <s v="PID0493"/>
    <s v="Aarav Patel "/>
    <s v="Aarav Patel"/>
    <s v="PID0493_Aarav.pdf"/>
    <s v="Male"/>
    <s v="31-12-1953"/>
    <d v="1953-12-31T00:00:00"/>
    <n v="1953"/>
    <x v="1"/>
    <n v="5"/>
    <s v="Uttar Pradesh"/>
    <s v="West"/>
    <s v="North"/>
  </r>
  <r>
    <s v="PID0494"/>
    <s v="Aanya Priya Patel"/>
    <s v="Aanya Priya Patel"/>
    <s v="PID0494_Aanya.pdf"/>
    <s v="Female"/>
    <s v="31/12/1981"/>
    <d v="1981-12-31T00:00:00"/>
    <n v="1981"/>
    <x v="8"/>
    <n v="15"/>
    <s v="Tamil Nadu"/>
    <s v="West"/>
    <s v="South"/>
  </r>
  <r>
    <s v="PID0495"/>
    <s v="Sai Mehta"/>
    <s v="Sai Mehta"/>
    <s v="PID0495_Sai.pdf"/>
    <s v="Male"/>
    <s v="31/12/1968"/>
    <d v="1968-12-31T00:00:00"/>
    <n v="1968"/>
    <x v="10"/>
    <n v="2"/>
    <s v="Karnataka"/>
    <s v="West"/>
    <s v="South"/>
  </r>
  <r>
    <s v="PID0496"/>
    <s v="Krishna Mehta"/>
    <s v="Krishna Mehta"/>
    <s v="PID0496_Krishna.pdf"/>
    <s v="Male"/>
    <s v="31/12/1968"/>
    <d v="1968-12-31T00:00:00"/>
    <n v="1968"/>
    <x v="10"/>
    <n v="20"/>
    <s v="West Bengal"/>
    <s v="East"/>
    <s v="East"/>
  </r>
  <r>
    <s v="PID0497"/>
    <s v=" Krishna Patel"/>
    <s v="Krishna Patel"/>
    <s v="PID0497_Krishna.pdf"/>
    <s v="Male"/>
    <s v="01/01/1976"/>
    <d v="1976-01-01T00:00:00"/>
    <n v="1976"/>
    <x v="13"/>
    <n v="5"/>
    <s v="Maharashtra"/>
    <s v="West"/>
    <s v="West"/>
  </r>
  <r>
    <s v="PID0498"/>
    <s v="Diya Reddy"/>
    <s v="Diya Reddy"/>
    <s v="PID0498_Diya.pdf"/>
    <s v="Female"/>
    <s v="31-12-1978"/>
    <d v="1978-12-31T00:00:00"/>
    <n v="1978"/>
    <x v="6"/>
    <n v="2"/>
    <s v="Uttar Pradesh"/>
    <s v="North"/>
    <s v="North"/>
  </r>
  <r>
    <s v="PID0499"/>
    <s v="Aanya Mehta"/>
    <s v="Aanya Mehta"/>
    <s v="PID0499_Aanya.pdf"/>
    <s v="Female"/>
    <s v="31/12/1968"/>
    <d v="1968-12-31T00:00:00"/>
    <n v="1968"/>
    <x v="10"/>
    <n v="400"/>
    <s v="Gujarat"/>
    <s v="North"/>
    <s v="West"/>
  </r>
  <r>
    <s v="PID0500"/>
    <s v="Shreya Priya Reddy"/>
    <s v="Shreya Priya Reddy"/>
    <s v="PID0500_Shreya.pdf"/>
    <s v="Female"/>
    <s v="31/12/1958"/>
    <d v="1958-12-31T00:00:00"/>
    <n v="1958"/>
    <x v="16"/>
    <n v="30"/>
    <s v="Tamil Nadu"/>
    <s v="South"/>
    <s v="South"/>
  </r>
  <r>
    <s v="PID0501"/>
    <s v="Aanya Gupta"/>
    <s v="Aanya Gupta"/>
    <s v="PID0501_Aanya.pdf"/>
    <s v="Female"/>
    <s v="01/01/1984"/>
    <d v="1984-01-01T00:00:00"/>
    <n v="1984"/>
    <x v="9"/>
    <n v="3"/>
    <s v="Uttar Pradesh"/>
    <s v="East"/>
    <s v="North"/>
  </r>
  <r>
    <s v="PID0502"/>
    <s v=" Aditya Mehta "/>
    <s v="Aditya Mehta"/>
    <s v="PID0502_Aditya.pdf"/>
    <s v="Male"/>
    <s v="31-12-1978"/>
    <d v="1978-12-31T00:00:00"/>
    <n v="1978"/>
    <x v="6"/>
    <n v="15"/>
    <s v="Tamil Nadu"/>
    <s v="South"/>
    <s v="South"/>
  </r>
  <r>
    <s v="PID0503"/>
    <s v=" Isha Reddy"/>
    <s v="Isha Reddy"/>
    <s v="PID0503_Isha.pdf"/>
    <s v="Female"/>
    <s v="31/12/1973"/>
    <d v="1973-12-31T00:00:00"/>
    <n v="1973"/>
    <x v="0"/>
    <n v="30"/>
    <s v="Tamil Nadu"/>
    <s v="South"/>
    <s v="South"/>
  </r>
  <r>
    <s v="PID0504"/>
    <s v=" Krishna Mehta "/>
    <s v="Krishna Mehta"/>
    <s v="PID0504_Krishna.pdf"/>
    <s v="Male"/>
    <s v="31/12/1988"/>
    <d v="1988-12-31T00:00:00"/>
    <n v="1988"/>
    <x v="3"/>
    <n v="3"/>
    <s v="Tamil Nadu"/>
    <s v="North"/>
    <s v="South"/>
  </r>
  <r>
    <s v="PID0505"/>
    <s v="Krishna Mehta"/>
    <s v="Krishna Mehta"/>
    <s v="PID0505_Krishna.pdf"/>
    <s v="Male"/>
    <s v="31/12/1978"/>
    <d v="1978-12-31T00:00:00"/>
    <n v="1978"/>
    <x v="6"/>
    <n v="30"/>
    <s v="West Bengal"/>
    <s v="East"/>
    <s v="East"/>
  </r>
  <r>
    <s v="PID0506"/>
    <s v=" Aarav Gupta"/>
    <s v="Aarav Gupta"/>
    <s v="PID0506_Aarav.pdf"/>
    <s v="Male"/>
    <s v="31/12/1981"/>
    <d v="1981-12-31T00:00:00"/>
    <n v="1981"/>
    <x v="8"/>
    <n v="2"/>
    <s v="Punjab"/>
    <s v="South"/>
    <s v="North"/>
  </r>
  <r>
    <s v="PID0507"/>
    <s v="Aarav Reddy "/>
    <s v="Aarav Reddy"/>
    <s v="PID0507_Aarav.pdf"/>
    <s v="Male"/>
    <s v="01/01/1984"/>
    <d v="1984-01-01T00:00:00"/>
    <n v="1984"/>
    <x v="9"/>
    <n v="7"/>
    <s v="Gujarat"/>
    <s v="North"/>
    <s v="West"/>
  </r>
  <r>
    <s v="PID0508"/>
    <s v="Aanya Patel"/>
    <s v="Aanya Patel"/>
    <s v="PID0508_Aanya.pdf"/>
    <s v="Female"/>
    <s v="31/12/1958"/>
    <d v="1958-12-31T00:00:00"/>
    <n v="1958"/>
    <x v="16"/>
    <n v="12"/>
    <s v="Kerala"/>
    <s v="North"/>
    <s v="South"/>
  </r>
  <r>
    <s v="PID0509"/>
    <s v="Isha Gupta"/>
    <s v="Isha Gupta"/>
    <s v="PID0509_Isha.pdf"/>
    <s v="Female"/>
    <s v="31/12/1985"/>
    <d v="1985-12-31T00:00:00"/>
    <n v="1985"/>
    <x v="14"/>
    <n v="25"/>
    <s v="Kerala"/>
    <s v="South"/>
    <s v="South"/>
  </r>
  <r>
    <s v="PID0510"/>
    <s v="Aanya Sharma"/>
    <s v="Aanya Sharma"/>
    <s v="PID0510_Aanya.pdf"/>
    <s v="Female"/>
    <s v="31/12/1993"/>
    <d v="1993-12-31T00:00:00"/>
    <n v="1993"/>
    <x v="2"/>
    <n v="12"/>
    <s v="Punjab"/>
    <s v="South"/>
    <s v="North"/>
  </r>
  <r>
    <s v="PID0511"/>
    <s v="Sai Sharma"/>
    <s v="Sai Sharma"/>
    <s v="PID0511_Sai.pdf"/>
    <s v="Male"/>
    <s v="31/12/1973"/>
    <d v="1973-12-31T00:00:00"/>
    <n v="1973"/>
    <x v="0"/>
    <n v="0.5"/>
    <s v="Uttar Pradesh"/>
    <s v="East"/>
    <s v="North"/>
  </r>
  <r>
    <s v="PID0512"/>
    <s v="Shreya Gupta "/>
    <s v="Shreya Gupta"/>
    <s v="PID0512_Shreya.pdf"/>
    <s v="Female"/>
    <s v="31/12/1988"/>
    <d v="1988-12-31T00:00:00"/>
    <n v="1988"/>
    <x v="3"/>
    <n v="2"/>
    <s v="Uttar Pradesh"/>
    <s v="North"/>
    <s v="North"/>
  </r>
  <r>
    <s v="PID0513"/>
    <s v="Aarav Reddy"/>
    <s v="Aarav Reddy"/>
    <s v="PID0513_Aarav.pdf"/>
    <s v="Male"/>
    <s v="31/12/1981"/>
    <d v="1981-12-31T00:00:00"/>
    <n v="1981"/>
    <x v="8"/>
    <n v="2"/>
    <s v="Uttar Pradesh"/>
    <s v="North"/>
    <s v="North"/>
  </r>
  <r>
    <s v="PID0514"/>
    <s v=" Isha Reddy"/>
    <s v="Isha Reddy"/>
    <s v="PID0514_Isha.pdf"/>
    <s v="Female"/>
    <s v="31/12/1968"/>
    <d v="1968-12-31T00:00:00"/>
    <n v="1968"/>
    <x v="10"/>
    <n v="3"/>
    <s v="Uttar Pradesh"/>
    <s v="North"/>
    <s v="North"/>
  </r>
  <r>
    <s v="PID0515"/>
    <s v="Isha Mehta"/>
    <s v="Isha Mehta"/>
    <s v="PID0515_Isha.pdf"/>
    <s v="Female"/>
    <s v="31/12/1968"/>
    <d v="1968-12-31T00:00:00"/>
    <n v="1968"/>
    <x v="10"/>
    <n v="9"/>
    <s v="Tamil Nadu"/>
    <s v="South"/>
    <s v="South"/>
  </r>
  <r>
    <s v="PID0516"/>
    <s v="Krishna Patel"/>
    <s v="Krishna Patel"/>
    <s v="PID0516_Krishna.pdf"/>
    <s v="Male"/>
    <s v="01-01-1964"/>
    <d v="1964-01-01T00:00:00"/>
    <n v="1964"/>
    <x v="7"/>
    <n v="20"/>
    <s v="Gujarat"/>
    <s v="West"/>
    <s v="West"/>
  </r>
  <r>
    <s v="PID0517"/>
    <s v=" Vivaan Mehta "/>
    <s v="Vivaan Mehta"/>
    <s v="PID0517_Vivaan.pdf"/>
    <s v="Male"/>
    <s v="31/12/1958"/>
    <d v="1958-12-31T00:00:00"/>
    <n v="1958"/>
    <x v="16"/>
    <n v="30"/>
    <s v="Punjab"/>
    <s v="West"/>
    <s v="North"/>
  </r>
  <r>
    <s v="PID0518"/>
    <s v=" Aanya Reddy "/>
    <s v="Aanya Reddy"/>
    <s v="PID0518_Aanya.pdf"/>
    <s v="Female"/>
    <s v="01-01-1984"/>
    <d v="1984-01-01T00:00:00"/>
    <n v="1984"/>
    <x v="9"/>
    <n v="15"/>
    <s v="Punjab"/>
    <s v="West"/>
    <s v="North"/>
  </r>
  <r>
    <s v="PID0519"/>
    <s v=" Sai Dev Gupta"/>
    <s v="Sai Dev Gupta"/>
    <s v="PID0519_Sai.pdf"/>
    <s v="Male"/>
    <s v="31-12-1978"/>
    <d v="1978-12-31T00:00:00"/>
    <n v="1978"/>
    <x v="6"/>
    <n v="2"/>
    <s v="Uttar Pradesh"/>
    <s v="North"/>
    <s v="North"/>
  </r>
  <r>
    <s v="PID0520"/>
    <s v="Sai Patel"/>
    <s v="Sai Patel"/>
    <s v="PID0520_Sai.pdf"/>
    <s v="Male"/>
    <s v="31/12/1953"/>
    <d v="1953-12-31T00:00:00"/>
    <n v="1953"/>
    <x v="1"/>
    <n v="250"/>
    <s v="Kerala"/>
    <s v="East"/>
    <s v="South"/>
  </r>
  <r>
    <s v="PID0521"/>
    <s v=" Aanya Sharma"/>
    <s v="Aanya Sharma"/>
    <s v="PID0521_Aanya.pdf"/>
    <s v="Female"/>
    <s v="31/12/1993"/>
    <d v="1993-12-31T00:00:00"/>
    <n v="1993"/>
    <x v="2"/>
    <n v="40"/>
    <s v="Karnataka"/>
    <s v="South"/>
    <s v="South"/>
  </r>
  <r>
    <s v="PID0522"/>
    <s v="Sai Dev Gupta"/>
    <s v="Sai Dev Gupta"/>
    <s v="PID0522_Sai.pdf"/>
    <s v="Male"/>
    <s v="31/12/1988"/>
    <d v="1988-12-31T00:00:00"/>
    <n v="1988"/>
    <x v="3"/>
    <n v="12"/>
    <s v="Punjab"/>
    <s v="North"/>
    <s v="North"/>
  </r>
  <r>
    <s v="PID0523"/>
    <s v="Aarav Raj Gupta"/>
    <s v="Aarav Raj Gupta"/>
    <s v="PID0523_Aarav.pdf"/>
    <s v="Male"/>
    <s v="01-01-1964"/>
    <d v="1964-01-01T00:00:00"/>
    <n v="1964"/>
    <x v="7"/>
    <n v="2"/>
    <s v="Uttar Pradesh"/>
    <s v="East"/>
    <s v="North"/>
  </r>
  <r>
    <s v="PID0524"/>
    <s v="Isha Sharma"/>
    <s v="Isha Sharma"/>
    <s v="PID0524_Isha.pdf"/>
    <s v="Female"/>
    <s v="31/12/1993"/>
    <d v="1993-12-31T00:00:00"/>
    <n v="1993"/>
    <x v="2"/>
    <n v="12"/>
    <s v="Gujarat"/>
    <s v="North"/>
    <s v="West"/>
  </r>
  <r>
    <s v="PID0525"/>
    <s v="Riya Priya Gupta "/>
    <s v="Riya Priya Gupta"/>
    <s v="PID0525_Riya.pdf"/>
    <s v="Female"/>
    <s v="31-12-1993"/>
    <d v="1993-12-31T00:00:00"/>
    <n v="1993"/>
    <x v="2"/>
    <n v="40"/>
    <s v="West Bengal"/>
    <s v="West"/>
    <s v="East"/>
  </r>
  <r>
    <s v="PID0526"/>
    <s v=" Isha Mehta "/>
    <s v="Isha Mehta"/>
    <s v="PID0526_Isha.pdf"/>
    <s v="Female"/>
    <s v="31-12-1978"/>
    <d v="1978-12-31T00:00:00"/>
    <n v="1978"/>
    <x v="6"/>
    <n v="5"/>
    <s v="Tamil Nadu"/>
    <s v="West"/>
    <s v="South"/>
  </r>
  <r>
    <s v="PID0527"/>
    <s v="Vivaan Reddy"/>
    <s v="Vivaan Reddy"/>
    <s v="PID0527_Vivaan.pdf"/>
    <s v="Male"/>
    <s v="31/12/1994"/>
    <d v="1994-12-31T00:00:00"/>
    <n v="1994"/>
    <x v="5"/>
    <n v="15"/>
    <s v="Kerala"/>
    <s v="South"/>
    <s v="South"/>
  </r>
  <r>
    <s v="PID0528"/>
    <s v=" Aanya Gupta "/>
    <s v="Aanya Gupta"/>
    <s v="PID0528_Aanya.pdf"/>
    <s v="Female"/>
    <s v="31-12-1968"/>
    <d v="1968-12-31T00:00:00"/>
    <n v="1968"/>
    <x v="10"/>
    <n v="3"/>
    <s v="Punjab"/>
    <s v="North"/>
    <s v="North"/>
  </r>
  <r>
    <s v="PID0529"/>
    <s v="Aarav Priya Sharma"/>
    <s v="Aarav Priya Sharma"/>
    <s v="PID0529_Aarav.pdf"/>
    <s v="Male"/>
    <s v="01/01/1972"/>
    <d v="1972-01-01T00:00:00"/>
    <n v="1972"/>
    <x v="15"/>
    <n v="5"/>
    <s v="Karnataka"/>
    <s v="East"/>
    <s v="South"/>
  </r>
  <r>
    <s v="PID0530"/>
    <s v="Vivaan Reddy"/>
    <s v="Vivaan Reddy"/>
    <s v="PID0530_Vivaan.pdf"/>
    <s v="Male"/>
    <s v="31-12-1978"/>
    <d v="1978-12-31T00:00:00"/>
    <n v="1978"/>
    <x v="6"/>
    <n v="40"/>
    <s v="Maharashtra"/>
    <s v="North"/>
    <s v="West"/>
  </r>
  <r>
    <s v="PID0531"/>
    <s v="Aanya Reddy"/>
    <s v="Aanya Reddy"/>
    <s v="PID0531_Aanya.pdf"/>
    <s v="Female"/>
    <s v="01-01-1964"/>
    <d v="1964-01-01T00:00:00"/>
    <n v="1964"/>
    <x v="7"/>
    <n v="9"/>
    <s v="Kerala"/>
    <s v="South"/>
    <s v="South"/>
  </r>
  <r>
    <s v="PID0532"/>
    <s v="Aarav Priya Reddy"/>
    <s v="Aarav Priya Reddy"/>
    <s v="PID0532_Aarav.pdf"/>
    <s v="Male"/>
    <s v="31/12/1993"/>
    <d v="1993-12-31T00:00:00"/>
    <n v="1993"/>
    <x v="2"/>
    <n v="20"/>
    <s v="West Bengal"/>
    <s v="East"/>
    <s v="East"/>
  </r>
  <r>
    <s v="PID0533"/>
    <s v="Krishna Gupta"/>
    <s v="Krishna Gupta"/>
    <s v="PID0533_Krishna.pdf"/>
    <s v="Male"/>
    <s v="31/12/1958"/>
    <d v="1958-12-31T00:00:00"/>
    <n v="1958"/>
    <x v="16"/>
    <n v="7"/>
    <s v="Punjab"/>
    <s v="West"/>
    <s v="North"/>
  </r>
  <r>
    <s v="PID0534"/>
    <s v="Isha Patel"/>
    <s v="Isha Patel"/>
    <s v="PID0534_Isha.pdf"/>
    <s v="Female"/>
    <s v="31/12/1988"/>
    <d v="1988-12-31T00:00:00"/>
    <n v="1988"/>
    <x v="3"/>
    <m/>
    <s v="Uttar Pradesh"/>
    <s v="North"/>
    <s v="North"/>
  </r>
  <r>
    <s v="PID0535"/>
    <s v="Aarav Reddy"/>
    <s v="Aarav Reddy"/>
    <s v="PID0535_Aarav.pdf"/>
    <s v="Male"/>
    <s v="31/12/1958"/>
    <d v="1958-12-31T00:00:00"/>
    <n v="1958"/>
    <x v="16"/>
    <n v="20"/>
    <s v="Maharashtra"/>
    <s v="West"/>
    <s v="West"/>
  </r>
  <r>
    <s v="PID0536"/>
    <s v="Diya Patel"/>
    <s v="Diya Patel"/>
    <s v="PID0536_Diya.pdf"/>
    <s v="Female"/>
    <s v="31/12/1985"/>
    <d v="1985-12-31T00:00:00"/>
    <n v="1985"/>
    <x v="14"/>
    <n v="25"/>
    <s v="Tamil Nadu"/>
    <s v="South"/>
    <s v="South"/>
  </r>
  <r>
    <s v="PID0537"/>
    <s v=" Aarav Sharma "/>
    <s v="Aarav Sharma"/>
    <s v="PID0537_Aarav.pdf"/>
    <s v="Male"/>
    <s v="31/12/1993"/>
    <d v="1993-12-31T00:00:00"/>
    <n v="1993"/>
    <x v="2"/>
    <n v="9"/>
    <s v="Kerala"/>
    <s v="South"/>
    <s v="South"/>
  </r>
  <r>
    <s v="PID0538"/>
    <s v="Vivaan Raj Mehta"/>
    <s v="Vivaan Raj Mehta"/>
    <s v="PID0538_Vivaan.pdf"/>
    <s v="Male"/>
    <s v="31-12-1968"/>
    <d v="1968-12-31T00:00:00"/>
    <n v="1968"/>
    <x v="10"/>
    <n v="2"/>
    <s v="Uttar Pradesh"/>
    <s v="North"/>
    <s v="North"/>
  </r>
  <r>
    <s v="PID0539"/>
    <s v="Riya Mehta "/>
    <s v="Riya Mehta"/>
    <s v="PID0539_Riya.pdf"/>
    <s v="Female"/>
    <s v="31/12/1988"/>
    <d v="1988-12-31T00:00:00"/>
    <n v="1988"/>
    <x v="3"/>
    <n v="2"/>
    <s v="Karnataka"/>
    <s v="South"/>
    <s v="South"/>
  </r>
  <r>
    <s v="PID0540"/>
    <s v="Sai Priya Gupta"/>
    <s v="Sai Priya Gupta"/>
    <s v="PID0540_Sai.pdf"/>
    <s v="Male"/>
    <s v="31/12/1978"/>
    <d v="1978-12-31T00:00:00"/>
    <n v="1978"/>
    <x v="6"/>
    <n v="20"/>
    <s v="Karnataka"/>
    <s v="North"/>
    <s v="South"/>
  </r>
  <r>
    <s v="PID0541"/>
    <s v="Krishna Mehta"/>
    <s v="Krishna Mehta"/>
    <s v="PID0541_Krishna.pdf"/>
    <s v="Male"/>
    <s v="31/12/1978"/>
    <d v="1978-12-31T00:00:00"/>
    <n v="1978"/>
    <x v="6"/>
    <n v="5"/>
    <s v="Kerala"/>
    <s v="South"/>
    <s v="South"/>
  </r>
  <r>
    <s v="PID0542"/>
    <s v="Sai Gupta "/>
    <s v="Sai Gupta"/>
    <s v="PID0542_Sai.pdf"/>
    <s v="Male"/>
    <s v="31-12-1953"/>
    <d v="1953-12-31T00:00:00"/>
    <n v="1953"/>
    <x v="1"/>
    <n v="9"/>
    <s v="Gujarat"/>
    <s v="West"/>
    <s v="West"/>
  </r>
  <r>
    <s v="PID0543"/>
    <s v="Sai Sharma"/>
    <s v="Sai Sharma"/>
    <s v="PID0543_Sai.pdf"/>
    <s v="Male"/>
    <s v="31/12/1968"/>
    <d v="1968-12-31T00:00:00"/>
    <n v="1968"/>
    <x v="10"/>
    <n v="5"/>
    <s v="West Bengal"/>
    <s v="West"/>
    <s v="East"/>
  </r>
  <r>
    <s v="PID0544"/>
    <s v=" Aanya Singh Gupta "/>
    <s v="Aanya Singh Gupta"/>
    <s v="PID0544_Aanya.pdf"/>
    <s v="Female"/>
    <s v="31-12-1968"/>
    <d v="1968-12-31T00:00:00"/>
    <n v="1968"/>
    <x v="10"/>
    <n v="4"/>
    <s v="Uttar Pradesh"/>
    <s v="North"/>
    <s v="North"/>
  </r>
  <r>
    <s v="PID0545"/>
    <s v=" Isha Reddy "/>
    <s v="Isha Reddy"/>
    <s v="PID0545_Isha.pdf"/>
    <s v="Female"/>
    <s v="31/12/1968"/>
    <d v="1968-12-31T00:00:00"/>
    <n v="1968"/>
    <x v="10"/>
    <n v="40"/>
    <s v="Karnataka"/>
    <s v="South"/>
    <s v="South"/>
  </r>
  <r>
    <s v="PID0546"/>
    <s v=" Aarav Patel "/>
    <s v="Aarav Patel"/>
    <s v="PID0546_Aarav.pdf"/>
    <s v="Male"/>
    <s v="31/12/1958"/>
    <d v="1958-12-31T00:00:00"/>
    <n v="1958"/>
    <x v="16"/>
    <n v="25"/>
    <s v="Punjab"/>
    <s v="North"/>
    <s v="North"/>
  </r>
  <r>
    <s v="PID0547"/>
    <s v="Isha Dev Patel "/>
    <s v="Isha Dev Patel"/>
    <s v="PID0547_Isha.pdf"/>
    <s v="Female"/>
    <s v="31/12/1988"/>
    <d v="1988-12-31T00:00:00"/>
    <n v="1988"/>
    <x v="3"/>
    <n v="50"/>
    <s v="Gujarat"/>
    <s v="West"/>
    <s v="West"/>
  </r>
  <r>
    <s v="PID0548"/>
    <s v="Shreya Mehta"/>
    <s v="Shreya Mehta"/>
    <s v="PID0548_Shreya.pdf"/>
    <s v="Female"/>
    <s v="31-12-1993"/>
    <d v="1993-12-31T00:00:00"/>
    <n v="1993"/>
    <x v="2"/>
    <n v="20"/>
    <s v="Karnataka"/>
    <s v="West"/>
    <s v="South"/>
  </r>
  <r>
    <s v="PID0549"/>
    <s v=" Riya Singh Sharma"/>
    <s v="Riya Singh Sharma"/>
    <s v="PID0549_Riya.pdf"/>
    <s v="Female"/>
    <s v="31/12/1968"/>
    <d v="1968-12-31T00:00:00"/>
    <n v="1968"/>
    <x v="10"/>
    <n v="4"/>
    <s v="Punjab"/>
    <s v="West"/>
    <s v="North"/>
  </r>
  <r>
    <s v="PID0550"/>
    <s v="Krishna Raj Sharma "/>
    <s v="Krishna Raj Sharma"/>
    <s v="PID0550_Krishna.pdf"/>
    <s v="Male"/>
    <s v="31/12/1988"/>
    <d v="1988-12-31T00:00:00"/>
    <n v="1988"/>
    <x v="3"/>
    <n v="30"/>
    <s v="Gujarat"/>
    <s v="South"/>
    <s v="West"/>
  </r>
  <r>
    <s v="PID0551"/>
    <s v=" Isha Mehta "/>
    <s v="Isha Mehta"/>
    <s v="PID0551_Isha.pdf"/>
    <s v="Female"/>
    <s v="31/12/1968"/>
    <d v="1968-12-31T00:00:00"/>
    <n v="1968"/>
    <x v="10"/>
    <n v="4"/>
    <s v="Punjab"/>
    <s v="North"/>
    <s v="North"/>
  </r>
  <r>
    <s v="PID0552"/>
    <s v="Shreya Patel"/>
    <s v="Shreya Patel"/>
    <s v="PID0552_Shreya.pdf"/>
    <s v="Female"/>
    <s v="31/12/1981"/>
    <d v="1981-12-31T00:00:00"/>
    <n v="1981"/>
    <x v="8"/>
    <n v="25"/>
    <s v="Gujarat"/>
    <s v="West"/>
    <s v="West"/>
  </r>
  <r>
    <s v="PID0553"/>
    <s v="Aanya Reddy"/>
    <s v="Aanya Reddy"/>
    <s v="PID0553_Aanya.pdf"/>
    <s v="Female"/>
    <s v="31/12/1968"/>
    <d v="1968-12-31T00:00:00"/>
    <n v="1968"/>
    <x v="10"/>
    <m/>
    <s v="Kerala"/>
    <s v="South"/>
    <s v="South"/>
  </r>
  <r>
    <s v="PID0554"/>
    <s v=" Diya Dev Mehta"/>
    <s v="Diya Dev Mehta"/>
    <s v="PID0554_Diya.pdf"/>
    <s v="Female"/>
    <s v="31/12/1968"/>
    <d v="1968-12-31T00:00:00"/>
    <n v="1968"/>
    <x v="10"/>
    <n v="2"/>
    <s v="Uttar Pradesh"/>
    <s v="North"/>
    <s v="North"/>
  </r>
  <r>
    <s v="PID0555"/>
    <s v="Shreya Mehta"/>
    <s v="Shreya Mehta"/>
    <s v="PID0555_Shreya.pdf"/>
    <s v="Female"/>
    <s v="31/12/1978"/>
    <d v="1978-12-31T00:00:00"/>
    <n v="1978"/>
    <x v="6"/>
    <n v="9"/>
    <s v="Karnataka"/>
    <s v="South"/>
    <s v="South"/>
  </r>
  <r>
    <s v="PID0556"/>
    <s v=" Aanya Kumar Patel"/>
    <s v="Aanya Kumar Patel"/>
    <s v="PID0556_Aanya.pdf"/>
    <s v="Female"/>
    <s v="31-12-1978"/>
    <d v="1978-12-31T00:00:00"/>
    <n v="1978"/>
    <x v="6"/>
    <n v="20"/>
    <s v="Maharashtra"/>
    <s v="South"/>
    <s v="West"/>
  </r>
  <r>
    <s v="PID0557"/>
    <s v="Aanya Gupta "/>
    <s v="Aanya Gupta"/>
    <s v="PID0557_Aanya.pdf"/>
    <s v="Female"/>
    <s v="31/12/1978"/>
    <d v="1978-12-31T00:00:00"/>
    <n v="1978"/>
    <x v="6"/>
    <n v="4"/>
    <s v="Tamil Nadu"/>
    <s v="South"/>
    <s v="South"/>
  </r>
  <r>
    <s v="PID0558"/>
    <s v=" Aditya Gupta "/>
    <s v="Aditya Gupta"/>
    <s v="PID0558_Aditya.pdf"/>
    <s v="Male"/>
    <s v="31/12/1988"/>
    <d v="1988-12-31T00:00:00"/>
    <n v="1988"/>
    <x v="3"/>
    <n v="12"/>
    <s v="Gujarat"/>
    <s v="West"/>
    <s v="West"/>
  </r>
  <r>
    <s v="PID0559"/>
    <s v="Aanya Mehta"/>
    <s v="Aanya Mehta"/>
    <s v="PID0559_Aanya.pdf"/>
    <s v="Female"/>
    <s v="31/12/1993"/>
    <d v="1993-12-31T00:00:00"/>
    <n v="1993"/>
    <x v="2"/>
    <n v="5"/>
    <s v="Tamil Nadu"/>
    <s v="South"/>
    <s v="South"/>
  </r>
  <r>
    <s v="PID0560"/>
    <s v="Aanya Mehta"/>
    <s v="Aanya Mehta"/>
    <s v="PID0560_Aanya.pdf"/>
    <s v="Female"/>
    <s v="31/12/1988"/>
    <d v="1988-12-31T00:00:00"/>
    <n v="1988"/>
    <x v="3"/>
    <n v="20"/>
    <s v="Punjab"/>
    <s v="North"/>
    <s v="North"/>
  </r>
  <r>
    <s v="PID0561"/>
    <s v="Krishna Gupta"/>
    <s v="Krishna Gupta"/>
    <s v="PID0561_Krishna.pdf"/>
    <s v="Male"/>
    <s v="31/12/1988"/>
    <d v="1988-12-31T00:00:00"/>
    <n v="1988"/>
    <x v="3"/>
    <n v="7"/>
    <s v="Gujarat"/>
    <s v="South"/>
    <s v="West"/>
  </r>
  <r>
    <s v="PID0562"/>
    <s v="Aanya Reddy"/>
    <s v="Aanya Reddy"/>
    <s v="PID0562_Aanya.pdf"/>
    <s v="Female"/>
    <s v="31/12/1988"/>
    <d v="1988-12-31T00:00:00"/>
    <n v="1988"/>
    <x v="3"/>
    <n v="25"/>
    <s v="Maharashtra"/>
    <s v="West"/>
    <s v="West"/>
  </r>
  <r>
    <s v="PID0563"/>
    <s v="Riya Patel"/>
    <s v="Riya Patel"/>
    <s v="PID0563_Riya.pdf"/>
    <s v="Female"/>
    <s v="31/12/1985"/>
    <d v="1985-12-31T00:00:00"/>
    <n v="1985"/>
    <x v="14"/>
    <n v="15"/>
    <s v="Punjab"/>
    <s v="North"/>
    <s v="North"/>
  </r>
  <r>
    <s v="PID0564"/>
    <s v="Vivaan Reddy "/>
    <s v="Vivaan Reddy"/>
    <s v="PID0564_Vivaan.pdf"/>
    <s v="Male"/>
    <s v="31/12/1992"/>
    <d v="1992-12-31T00:00:00"/>
    <n v="1992"/>
    <x v="18"/>
    <n v="5"/>
    <s v="Maharashtra"/>
    <s v="West"/>
    <s v="West"/>
  </r>
  <r>
    <s v="PID0565"/>
    <s v="Aarav Sharma"/>
    <s v="Aarav Sharma"/>
    <s v="PID0565_Aarav.pdf"/>
    <s v="Male"/>
    <s v="31/12/1973"/>
    <d v="1973-12-31T00:00:00"/>
    <n v="1973"/>
    <x v="0"/>
    <n v="7"/>
    <s v="Tamil Nadu"/>
    <s v="South"/>
    <s v="South"/>
  </r>
  <r>
    <s v="PID0566"/>
    <s v=" Shreya Kumar Gupta "/>
    <s v="Shreya Kumar Gupta"/>
    <s v="PID0566_Shreya.pdf"/>
    <s v="Female"/>
    <s v="01/01/1984"/>
    <d v="1984-01-01T00:00:00"/>
    <n v="1984"/>
    <x v="9"/>
    <n v="30"/>
    <s v="Kerala"/>
    <s v="South"/>
    <s v="South"/>
  </r>
  <r>
    <s v="PID0567"/>
    <s v="Isha Patel"/>
    <s v="Isha Patel"/>
    <s v="PID0567_Isha.pdf"/>
    <s v="Female"/>
    <s v="31/12/1973"/>
    <d v="1973-12-31T00:00:00"/>
    <n v="1973"/>
    <x v="0"/>
    <n v="5"/>
    <s v="Kerala"/>
    <s v="South"/>
    <s v="South"/>
  </r>
  <r>
    <s v="PID0568"/>
    <s v="Diya Patel"/>
    <s v="Diya Patel"/>
    <s v="PID0568_Diya.pdf"/>
    <s v="Female"/>
    <s v="31/12/1968"/>
    <d v="1968-12-31T00:00:00"/>
    <n v="1968"/>
    <x v="10"/>
    <n v="12"/>
    <s v="West Bengal"/>
    <s v="East"/>
    <s v="East"/>
  </r>
  <r>
    <s v="PID0569"/>
    <s v=" Aarav Reddy"/>
    <s v="Aarav Reddy"/>
    <s v="PID0569_Aarav.pdf"/>
    <s v="Male"/>
    <s v="01-01-1984"/>
    <d v="1984-01-01T00:00:00"/>
    <n v="1984"/>
    <x v="9"/>
    <n v="2"/>
    <s v="Uttar Pradesh"/>
    <s v="North"/>
    <s v="North"/>
  </r>
  <r>
    <s v="PID0570"/>
    <s v=" Vivaan Mehta"/>
    <s v="Vivaan Mehta"/>
    <s v="PID0570_Vivaan.pdf"/>
    <s v="Male"/>
    <s v="31/12/1988"/>
    <d v="1988-12-31T00:00:00"/>
    <n v="1988"/>
    <x v="3"/>
    <n v="12"/>
    <s v="Punjab"/>
    <s v="North"/>
    <s v="North"/>
  </r>
  <r>
    <s v="PID0571"/>
    <s v="Aditya Reddy"/>
    <s v="Aditya Reddy"/>
    <s v="PID0571_Aditya.pdf"/>
    <s v="Male"/>
    <s v="31/12/1993"/>
    <d v="1993-12-31T00:00:00"/>
    <n v="1993"/>
    <x v="2"/>
    <n v="15"/>
    <s v="Maharashtra"/>
    <s v="West"/>
    <s v="West"/>
  </r>
  <r>
    <s v="PID0572"/>
    <s v="Vivaan Patel"/>
    <s v="Vivaan Patel"/>
    <s v="PID0572_Vivaan.pdf"/>
    <s v="Male"/>
    <s v="31/12/1978"/>
    <d v="1978-12-31T00:00:00"/>
    <n v="1978"/>
    <x v="6"/>
    <n v="3"/>
    <s v="West Bengal"/>
    <s v="East"/>
    <s v="East"/>
  </r>
  <r>
    <s v="PID0573"/>
    <s v="Sai Raj Sharma"/>
    <s v="Sai Raj Sharma"/>
    <s v="PID0573_Sai.pdf"/>
    <s v="Male"/>
    <s v="31/12/1973"/>
    <d v="1973-12-31T00:00:00"/>
    <n v="1973"/>
    <x v="0"/>
    <n v="40"/>
    <s v="West Bengal"/>
    <s v="East"/>
    <s v="East"/>
  </r>
  <r>
    <s v="PID0574"/>
    <s v="Vivaan Priya Sharma"/>
    <s v="Vivaan Priya Sharma"/>
    <s v="PID0574_Vivaan.pdf"/>
    <s v="Male"/>
    <s v="31/12/1953"/>
    <d v="1953-12-31T00:00:00"/>
    <n v="1953"/>
    <x v="1"/>
    <n v="15"/>
    <s v="West Bengal"/>
    <s v="South"/>
    <s v="East"/>
  </r>
  <r>
    <s v="PID0575"/>
    <s v=" Sai Dev Gupta "/>
    <s v="Sai Dev Gupta"/>
    <s v="PID0575_Sai.pdf"/>
    <s v="Male"/>
    <s v="31/12/1978"/>
    <d v="1978-12-31T00:00:00"/>
    <n v="1978"/>
    <x v="6"/>
    <n v="2"/>
    <s v="Tamil Nadu"/>
    <s v="South"/>
    <s v="South"/>
  </r>
  <r>
    <s v="PID0576"/>
    <s v="Diya Gupta"/>
    <s v="Diya Gupta"/>
    <s v="PID0576_Diya.pdf"/>
    <s v="Female"/>
    <s v="31-12-1981"/>
    <d v="1981-12-31T00:00:00"/>
    <n v="1981"/>
    <x v="8"/>
    <n v="7"/>
    <s v="Maharashtra"/>
    <s v="West"/>
    <s v="West"/>
  </r>
  <r>
    <s v="PID0577"/>
    <s v="Diya Singh Reddy"/>
    <s v="Diya Singh Reddy"/>
    <s v="PID0577_Diya.pdf"/>
    <s v="Female"/>
    <s v="31/12/1985"/>
    <d v="1985-12-31T00:00:00"/>
    <n v="1985"/>
    <x v="14"/>
    <m/>
    <s v="West Bengal"/>
    <s v="North"/>
    <s v="East"/>
  </r>
  <r>
    <s v="PID0578"/>
    <s v=" Riya Gupta"/>
    <s v="Riya Gupta"/>
    <s v="PID0578_Riya.pdf"/>
    <s v="Female"/>
    <s v="01/01/1984"/>
    <d v="1984-01-01T00:00:00"/>
    <n v="1984"/>
    <x v="9"/>
    <n v="15"/>
    <s v="Gujarat"/>
    <s v="North"/>
    <s v="West"/>
  </r>
  <r>
    <s v="PID0579"/>
    <s v="Sai Raj Mehta "/>
    <s v="Sai Raj Mehta"/>
    <s v="PID0579_Sai.pdf"/>
    <s v="Male"/>
    <s v="31-12-1992"/>
    <d v="1992-12-31T00:00:00"/>
    <n v="1992"/>
    <x v="18"/>
    <n v="2"/>
    <s v="Uttar Pradesh"/>
    <s v="North"/>
    <s v="North"/>
  </r>
  <r>
    <s v="PID0580"/>
    <s v="Aanya Patel"/>
    <s v="Aanya Patel"/>
    <s v="PID0580_Aanya.pdf"/>
    <s v="Female"/>
    <s v="31/12/1968"/>
    <d v="1968-12-31T00:00:00"/>
    <n v="1968"/>
    <x v="10"/>
    <n v="15"/>
    <s v="Punjab"/>
    <s v="North"/>
    <s v="North"/>
  </r>
  <r>
    <s v="PID0581"/>
    <s v="Diya Raj Gupta"/>
    <s v="Diya Raj Gupta"/>
    <s v="PID0581_Diya.pdf"/>
    <s v="Female"/>
    <s v="31-12-1968"/>
    <d v="1968-12-31T00:00:00"/>
    <n v="1968"/>
    <x v="10"/>
    <n v="30"/>
    <s v="Punjab"/>
    <s v="North"/>
    <s v="North"/>
  </r>
  <r>
    <s v="PID0582"/>
    <s v="Isha Reddy"/>
    <s v="Isha Reddy"/>
    <s v="PID0582_Isha.pdf"/>
    <s v="Female"/>
    <s v="01/01/1964"/>
    <d v="1964-01-01T00:00:00"/>
    <n v="1964"/>
    <x v="7"/>
    <n v="20"/>
    <s v="West Bengal"/>
    <s v="North"/>
    <s v="East"/>
  </r>
  <r>
    <s v="PID0583"/>
    <s v="Krishna Raj Sharma"/>
    <s v="Krishna Raj Sharma"/>
    <s v="PID0583_Krishna.pdf"/>
    <s v="Male"/>
    <s v="31/12/1968"/>
    <d v="1968-12-31T00:00:00"/>
    <n v="1968"/>
    <x v="10"/>
    <n v="7"/>
    <s v="Punjab"/>
    <s v="North"/>
    <s v="North"/>
  </r>
  <r>
    <s v="PID0584"/>
    <s v="Aarav Mehta "/>
    <s v="Aarav Mehta"/>
    <s v="PID0584_Aarav.pdf"/>
    <s v="Male"/>
    <s v="31/12/1968"/>
    <d v="1968-12-31T00:00:00"/>
    <n v="1968"/>
    <x v="10"/>
    <n v="2"/>
    <s v="Tamil Nadu"/>
    <s v="South"/>
    <s v="South"/>
  </r>
  <r>
    <s v="PID0585"/>
    <s v=" Riya Mehta "/>
    <s v="Riya Mehta"/>
    <s v="PID0585_Riya.pdf"/>
    <s v="Female"/>
    <s v="31/12/1985"/>
    <d v="1985-12-31T00:00:00"/>
    <n v="1985"/>
    <x v="14"/>
    <n v="30"/>
    <s v="Tamil Nadu"/>
    <s v="South"/>
    <s v="South"/>
  </r>
  <r>
    <s v="PID0586"/>
    <s v="Riya Raj Reddy"/>
    <s v="Riya Raj Reddy"/>
    <s v="PID0586_Riya.pdf"/>
    <s v="Female"/>
    <s v="31/12/1978"/>
    <d v="1978-12-31T00:00:00"/>
    <n v="1978"/>
    <x v="6"/>
    <n v="25"/>
    <s v="Gujarat"/>
    <s v="North"/>
    <s v="West"/>
  </r>
  <r>
    <s v="PID0587"/>
    <s v="Krishna Mehta "/>
    <s v="Krishna Mehta"/>
    <s v="PID0587_Krishna.pdf"/>
    <s v="Male"/>
    <s v="31-12-1973"/>
    <d v="1973-12-31T00:00:00"/>
    <n v="1973"/>
    <x v="0"/>
    <n v="15"/>
    <s v="Kerala"/>
    <s v="South"/>
    <s v="South"/>
  </r>
  <r>
    <s v="PID0588"/>
    <s v="Sai Reddy"/>
    <s v="Sai Reddy"/>
    <s v="PID0588_Sai.pdf"/>
    <s v="Male"/>
    <s v="31/12/1993"/>
    <d v="1993-12-31T00:00:00"/>
    <n v="1993"/>
    <x v="2"/>
    <n v="400"/>
    <s v="Gujarat"/>
    <s v="West"/>
    <s v="West"/>
  </r>
  <r>
    <s v="PID0589"/>
    <s v="Aanya Gupta"/>
    <s v="Aanya Gupta"/>
    <s v="PID0589_Aanya.pdf"/>
    <s v="Female"/>
    <s v="31/12/1968"/>
    <d v="1968-12-31T00:00:00"/>
    <n v="1968"/>
    <x v="10"/>
    <n v="2"/>
    <s v="Tamil Nadu"/>
    <s v="South"/>
    <s v="South"/>
  </r>
  <r>
    <s v="PID0590"/>
    <s v=" Krishna Patel"/>
    <s v="Krishna Patel"/>
    <s v="PID0590_Krishna.pdf"/>
    <s v="Male"/>
    <s v="01/01/1964"/>
    <d v="1964-01-01T00:00:00"/>
    <n v="1964"/>
    <x v="7"/>
    <n v="3"/>
    <s v="West Bengal"/>
    <s v="West"/>
    <s v="East"/>
  </r>
  <r>
    <s v="PID0591"/>
    <s v="Krishna Raj Sharma"/>
    <s v="Krishna Raj Sharma"/>
    <s v="PID0591_Krishna.pdf"/>
    <s v="Male"/>
    <s v="31/12/1938"/>
    <d v="1938-12-31T00:00:00"/>
    <n v="1938"/>
    <x v="4"/>
    <n v="0.5"/>
    <s v="Uttar Pradesh"/>
    <s v="West"/>
    <s v="North"/>
  </r>
  <r>
    <s v="PID0592"/>
    <s v="Riya Gupta "/>
    <s v="Riya Gupta"/>
    <s v="PID0592_Riya.pdf"/>
    <s v="Female"/>
    <s v="31/12/1988"/>
    <d v="1988-12-31T00:00:00"/>
    <n v="1988"/>
    <x v="3"/>
    <n v="9"/>
    <s v="Kerala"/>
    <s v="North"/>
    <s v="South"/>
  </r>
  <r>
    <s v="PID0593"/>
    <s v="Sai Mehta"/>
    <s v="Sai Mehta"/>
    <s v="PID0593_Sai.pdf"/>
    <s v="Male"/>
    <s v="31-12-1973"/>
    <d v="1973-12-31T00:00:00"/>
    <n v="1973"/>
    <x v="0"/>
    <n v="5"/>
    <s v="Gujarat"/>
    <s v="West"/>
    <s v="West"/>
  </r>
  <r>
    <s v="PID0594"/>
    <s v="Aanya Dev Reddy"/>
    <s v="Aanya Dev Reddy"/>
    <s v="PID0594_Aanya.pdf"/>
    <s v="Female"/>
    <s v="31/12/1988"/>
    <d v="1988-12-31T00:00:00"/>
    <n v="1988"/>
    <x v="3"/>
    <n v="400"/>
    <s v="Kerala"/>
    <s v="East"/>
    <s v="South"/>
  </r>
  <r>
    <s v="PID0595"/>
    <s v="Shreya Gupta"/>
    <s v="Shreya Gupta"/>
    <s v="PID0595_Shreya.pdf"/>
    <s v="Female"/>
    <s v="31/12/1994"/>
    <d v="1994-12-31T00:00:00"/>
    <n v="1994"/>
    <x v="5"/>
    <n v="70"/>
    <s v="Karnataka"/>
    <s v="South"/>
    <s v="South"/>
  </r>
  <r>
    <s v="PID0596"/>
    <s v="Aarav Sharma "/>
    <s v="Aarav Sharma"/>
    <s v="PID0596_Aarav.pdf"/>
    <s v="Male"/>
    <s v="31-12-1985"/>
    <d v="1985-12-31T00:00:00"/>
    <n v="1985"/>
    <x v="14"/>
    <n v="4"/>
    <s v="Punjab"/>
    <s v="North"/>
    <s v="North"/>
  </r>
  <r>
    <s v="PID0597"/>
    <s v="Vivaan Reddy"/>
    <s v="Vivaan Reddy"/>
    <s v="PID0597_Vivaan.pdf"/>
    <s v="Male"/>
    <s v="31/12/1978"/>
    <d v="1978-12-31T00:00:00"/>
    <n v="1978"/>
    <x v="6"/>
    <n v="12"/>
    <s v="Gujarat"/>
    <s v="South"/>
    <s v="West"/>
  </r>
  <r>
    <s v="PID0598"/>
    <s v=" Aanya Patel "/>
    <s v="Aanya Patel"/>
    <s v="PID0598_Aanya.pdf"/>
    <s v="Female"/>
    <s v="31/12/1994"/>
    <d v="1994-12-31T00:00:00"/>
    <n v="1994"/>
    <x v="5"/>
    <n v="12"/>
    <s v="Punjab"/>
    <s v="North"/>
    <s v="North"/>
  </r>
  <r>
    <s v="PID0599"/>
    <s v="Shreya Reddy"/>
    <s v="Shreya Reddy"/>
    <s v="PID0599_Shreya.pdf"/>
    <s v="Female"/>
    <s v="31/12/1978"/>
    <d v="1978-12-31T00:00:00"/>
    <n v="1978"/>
    <x v="6"/>
    <n v="15"/>
    <s v="Gujarat"/>
    <s v="South"/>
    <s v="West"/>
  </r>
  <r>
    <s v="PID0600"/>
    <s v="Vivaan Patel"/>
    <s v="Vivaan Patel"/>
    <s v="PID0600_Vivaan.pdf"/>
    <s v="Male"/>
    <s v="01/01/1964"/>
    <d v="1964-01-01T00:00:00"/>
    <n v="1964"/>
    <x v="7"/>
    <n v="15"/>
    <s v="Maharashtra"/>
    <s v="West"/>
    <s v="West"/>
  </r>
  <r>
    <s v="PID0601"/>
    <s v="Diya Dev Sharma"/>
    <s v="Diya Dev Sharma"/>
    <s v="PID0601_Diya.pdf"/>
    <s v="Female"/>
    <s v="31-12-1993"/>
    <d v="1993-12-31T00:00:00"/>
    <n v="1993"/>
    <x v="2"/>
    <n v="120"/>
    <s v="Punjab"/>
    <s v="North"/>
    <s v="North"/>
  </r>
  <r>
    <s v="PID0602"/>
    <s v="Sai Kumar Reddy"/>
    <s v="Sai Kumar Reddy"/>
    <s v="PID0602_Sai.pdf"/>
    <s v="Male"/>
    <s v="31/12/1973"/>
    <d v="1973-12-31T00:00:00"/>
    <n v="1973"/>
    <x v="0"/>
    <n v="300"/>
    <s v="Punjab"/>
    <s v="North"/>
    <s v="North"/>
  </r>
  <r>
    <s v="PID0603"/>
    <s v=" Aarav Raj Sharma"/>
    <s v="Aarav Raj Sharma"/>
    <s v="PID0603_Aarav.pdf"/>
    <s v="Male"/>
    <s v="31/12/1992"/>
    <d v="1992-12-31T00:00:00"/>
    <n v="1992"/>
    <x v="18"/>
    <n v="25"/>
    <s v="Karnataka"/>
    <s v="South"/>
    <s v="South"/>
  </r>
  <r>
    <s v="PID0604"/>
    <s v="Aditya Priya Mehta"/>
    <s v="Aditya Priya Mehta"/>
    <s v="PID0604_Aditya.pdf"/>
    <s v="Male"/>
    <s v="31/12/1978"/>
    <d v="1978-12-31T00:00:00"/>
    <n v="1978"/>
    <x v="6"/>
    <n v="40"/>
    <s v="Karnataka"/>
    <s v="South"/>
    <s v="South"/>
  </r>
  <r>
    <s v="PID0605"/>
    <s v="Shreya Patel"/>
    <s v="Shreya Patel"/>
    <s v="PID0605_Shreya.pdf"/>
    <s v="Female"/>
    <s v="31/12/1968"/>
    <d v="1968-12-31T00:00:00"/>
    <n v="1968"/>
    <x v="10"/>
    <n v="5"/>
    <s v="Punjab"/>
    <s v="South"/>
    <s v="North"/>
  </r>
  <r>
    <s v="PID0606"/>
    <s v=" Diya Sharma"/>
    <s v="Diya Sharma"/>
    <s v="PID0606_Diya.pdf"/>
    <s v="Female"/>
    <s v="31/12/1978"/>
    <d v="1978-12-31T00:00:00"/>
    <n v="1978"/>
    <x v="6"/>
    <n v="20"/>
    <s v="Maharashtra"/>
    <s v="West"/>
    <s v="West"/>
  </r>
  <r>
    <s v="PID0607"/>
    <s v="Riya Priya Sharma"/>
    <s v="Riya Priya Sharma"/>
    <s v="PID0607_Riya.pdf"/>
    <s v="Female"/>
    <s v="31/12/1978"/>
    <d v="1978-12-31T00:00:00"/>
    <n v="1978"/>
    <x v="6"/>
    <n v="7"/>
    <s v="Tamil Nadu"/>
    <s v="West"/>
    <s v="South"/>
  </r>
  <r>
    <s v="PID0608"/>
    <s v="Riya Mehta"/>
    <s v="Riya Mehta"/>
    <s v="PID0608_Riya.pdf"/>
    <s v="Female"/>
    <s v="31/12/1953"/>
    <d v="1953-12-31T00:00:00"/>
    <n v="1953"/>
    <x v="1"/>
    <n v="90"/>
    <s v="Kerala"/>
    <s v="South"/>
    <s v="South"/>
  </r>
  <r>
    <s v="PID0609"/>
    <s v="Vivaan Mehta"/>
    <s v="Vivaan Mehta"/>
    <s v="PID0609_Vivaan.pdf"/>
    <s v="Male"/>
    <s v="31/12/1988"/>
    <d v="1988-12-31T00:00:00"/>
    <n v="1988"/>
    <x v="3"/>
    <n v="7"/>
    <s v="Maharashtra"/>
    <s v="North"/>
    <s v="West"/>
  </r>
  <r>
    <s v="PID0610"/>
    <s v="Sai Mehta"/>
    <s v="Sai Mehta"/>
    <s v="PID0610_Sai.pdf"/>
    <s v="Male"/>
    <s v="31/12/1988"/>
    <d v="1988-12-31T00:00:00"/>
    <n v="1988"/>
    <x v="3"/>
    <n v="20"/>
    <s v="Tamil Nadu"/>
    <s v="West"/>
    <s v="South"/>
  </r>
  <r>
    <s v="PID0611"/>
    <s v=" Diya Priya Patel "/>
    <s v="Diya Priya Patel"/>
    <s v="PID0611_Diya.pdf"/>
    <s v="Female"/>
    <s v="31/12/1988"/>
    <d v="1988-12-31T00:00:00"/>
    <n v="1988"/>
    <x v="3"/>
    <n v="30"/>
    <s v="Gujarat"/>
    <s v="West"/>
    <s v="West"/>
  </r>
  <r>
    <s v="PID0612"/>
    <s v="Aarav Dev Sharma"/>
    <s v="Aarav Dev Sharma"/>
    <s v="PID0612_Aarav.pdf"/>
    <s v="Male"/>
    <s v="31/12/1988"/>
    <d v="1988-12-31T00:00:00"/>
    <n v="1988"/>
    <x v="3"/>
    <n v="25"/>
    <s v="Karnataka"/>
    <s v="South"/>
    <s v="South"/>
  </r>
  <r>
    <s v="PID0613"/>
    <s v="Aditya Raj Gupta"/>
    <s v="Aditya Raj Gupta"/>
    <s v="PID0613_Aditya.pdf"/>
    <s v="Male"/>
    <s v="31/12/1973"/>
    <d v="1973-12-31T00:00:00"/>
    <n v="1973"/>
    <x v="0"/>
    <n v="12"/>
    <s v="Punjab"/>
    <s v="South"/>
    <s v="North"/>
  </r>
  <r>
    <s v="PID0614"/>
    <s v="Sai Kumar Reddy"/>
    <s v="Sai Kumar Reddy"/>
    <s v="PID0614_Sai.pdf"/>
    <s v="Male"/>
    <s v="01-01-1972"/>
    <d v="1972-01-01T00:00:00"/>
    <n v="1972"/>
    <x v="15"/>
    <n v="2"/>
    <s v="Karnataka"/>
    <s v="South"/>
    <s v="South"/>
  </r>
  <r>
    <s v="PID0615"/>
    <s v="Sai Reddy "/>
    <s v="Sai Reddy"/>
    <s v="PID0615_Sai.pdf"/>
    <s v="Male"/>
    <s v="31/12/1978"/>
    <d v="1978-12-31T00:00:00"/>
    <n v="1978"/>
    <x v="6"/>
    <n v="1"/>
    <s v="Uttar Pradesh"/>
    <s v="South"/>
    <s v="North"/>
  </r>
  <r>
    <s v="PID0616"/>
    <s v="Aarav Gupta"/>
    <s v="Aarav Gupta"/>
    <s v="PID0616_Aarav.pdf"/>
    <s v="Male"/>
    <s v="31/12/1993"/>
    <d v="1993-12-31T00:00:00"/>
    <n v="1993"/>
    <x v="2"/>
    <n v="15"/>
    <s v="Gujarat"/>
    <s v="West"/>
    <s v="West"/>
  </r>
  <r>
    <s v="PID0617"/>
    <s v=" Aditya Dev Sharma"/>
    <s v="Aditya Dev Sharma"/>
    <s v="PID0617_Aditya.pdf"/>
    <s v="Male"/>
    <s v="01/01/1984"/>
    <d v="1984-01-01T00:00:00"/>
    <n v="1984"/>
    <x v="9"/>
    <n v="20"/>
    <s v="Karnataka"/>
    <s v="South"/>
    <s v="South"/>
  </r>
  <r>
    <s v="PID0618"/>
    <s v="Aditya Gupta"/>
    <s v="Aditya Gupta"/>
    <s v="PID0618_Aditya.pdf"/>
    <s v="Male"/>
    <s v="31/12/1981"/>
    <d v="1981-12-31T00:00:00"/>
    <n v="1981"/>
    <x v="8"/>
    <n v="9"/>
    <s v="Karnataka"/>
    <s v="South"/>
    <s v="South"/>
  </r>
  <r>
    <s v="PID0619"/>
    <s v="Aanya Sharma "/>
    <s v="Aanya Sharma"/>
    <s v="PID0619_Aanya.pdf"/>
    <s v="Female"/>
    <s v="31-12-1993"/>
    <d v="1993-12-31T00:00:00"/>
    <n v="1993"/>
    <x v="2"/>
    <n v="40"/>
    <s v="Maharashtra"/>
    <s v="South"/>
    <s v="West"/>
  </r>
  <r>
    <s v="PID0620"/>
    <s v=" Isha Raj Reddy"/>
    <s v="Isha Raj Reddy"/>
    <s v="PID0620_Isha.pdf"/>
    <s v="Female"/>
    <s v="31/12/1993"/>
    <d v="1993-12-31T00:00:00"/>
    <n v="1993"/>
    <x v="2"/>
    <n v="5"/>
    <s v="Punjab"/>
    <s v="East"/>
    <s v="North"/>
  </r>
  <r>
    <s v="PID0621"/>
    <s v=" Isha Kumar Reddy "/>
    <s v="Isha Kumar Reddy"/>
    <s v="PID0621_Isha.pdf"/>
    <s v="Female"/>
    <s v="01/01/1984"/>
    <d v="1984-01-01T00:00:00"/>
    <n v="1984"/>
    <x v="9"/>
    <n v="9"/>
    <s v="West Bengal"/>
    <s v="West"/>
    <s v="East"/>
  </r>
  <r>
    <s v="PID0622"/>
    <s v="Vivaan Reddy"/>
    <s v="Vivaan Reddy"/>
    <s v="PID0622_Vivaan.pdf"/>
    <s v="Male"/>
    <s v="31/12/1985"/>
    <d v="1985-12-31T00:00:00"/>
    <n v="1985"/>
    <x v="14"/>
    <n v="150"/>
    <s v="West Bengal"/>
    <s v="South"/>
    <s v="East"/>
  </r>
  <r>
    <s v="PID0623"/>
    <s v="Shreya Priya Reddy"/>
    <s v="Shreya Priya Reddy"/>
    <s v="PID0623_Shreya.pdf"/>
    <s v="Female"/>
    <s v="31-12-1994"/>
    <d v="1994-12-31T00:00:00"/>
    <n v="1994"/>
    <x v="5"/>
    <n v="5"/>
    <s v="Karnataka"/>
    <s v="South"/>
    <s v="South"/>
  </r>
  <r>
    <s v="PID0624"/>
    <s v="Aditya Kumar Patel"/>
    <s v="Aditya Kumar Patel"/>
    <s v="PID0624_Aditya.pdf"/>
    <s v="Male"/>
    <s v="01/01/1972"/>
    <d v="1972-01-01T00:00:00"/>
    <n v="1972"/>
    <x v="15"/>
    <n v="9"/>
    <s v="Kerala"/>
    <s v="West"/>
    <s v="South"/>
  </r>
  <r>
    <s v="PID0625"/>
    <s v=" Isha Patel"/>
    <s v="Isha Patel"/>
    <s v="PID0625_Isha.pdf"/>
    <s v="Female"/>
    <s v="01/01/1996"/>
    <d v="1996-01-01T00:00:00"/>
    <n v="1996"/>
    <x v="19"/>
    <n v="20"/>
    <s v="Kerala"/>
    <s v="East"/>
    <s v="South"/>
  </r>
  <r>
    <s v="PID0626"/>
    <s v="Aarav Mehta"/>
    <s v="Aarav Mehta"/>
    <s v="PID0626_Aarav.pdf"/>
    <s v="Male"/>
    <s v="01/01/1968"/>
    <d v="1968-01-01T00:00:00"/>
    <n v="1968"/>
    <x v="10"/>
    <n v="12"/>
    <s v="West Bengal"/>
    <s v="North"/>
    <s v="East"/>
  </r>
  <r>
    <s v="PID0627"/>
    <s v="Krishna Singh Sharma"/>
    <s v="Krishna Singh Sharma"/>
    <s v="PID0627_Krishna.pdf"/>
    <s v="Male"/>
    <s v="31/12/1988"/>
    <d v="1988-12-31T00:00:00"/>
    <n v="1988"/>
    <x v="3"/>
    <n v="20"/>
    <s v="Maharashtra"/>
    <s v="East"/>
    <s v="West"/>
  </r>
  <r>
    <s v="PID0628"/>
    <s v="Shreya Sharma "/>
    <s v="Shreya Sharma"/>
    <s v="PID0628_Shreya.pdf"/>
    <s v="Female"/>
    <s v="31/12/1958"/>
    <d v="1958-12-31T00:00:00"/>
    <n v="1958"/>
    <x v="16"/>
    <n v="150"/>
    <s v="Punjab"/>
    <s v="West"/>
    <s v="North"/>
  </r>
  <r>
    <s v="PID0629"/>
    <s v="Vivaan Singh Sharma"/>
    <s v="Vivaan Singh Sharma"/>
    <s v="PID0629_Vivaan.pdf"/>
    <s v="Male"/>
    <s v="31/12/1973"/>
    <d v="1973-12-31T00:00:00"/>
    <n v="1973"/>
    <x v="0"/>
    <n v="12"/>
    <s v="Karnataka"/>
    <s v="North"/>
    <s v="South"/>
  </r>
  <r>
    <s v="PID0630"/>
    <s v="Krishna Reddy"/>
    <s v="Krishna Reddy"/>
    <s v="PID0630_Krishna.pdf"/>
    <s v="Male"/>
    <s v="31/12/1978"/>
    <d v="1978-12-31T00:00:00"/>
    <n v="1978"/>
    <x v="6"/>
    <m/>
    <s v="West Bengal"/>
    <s v="East"/>
    <s v="East"/>
  </r>
  <r>
    <s v="PID0631"/>
    <s v="Vivaan Gupta"/>
    <s v="Vivaan Gupta"/>
    <s v="PID0631_Vivaan.pdf"/>
    <s v="Male"/>
    <s v="01/01/1984"/>
    <d v="1984-01-01T00:00:00"/>
    <n v="1984"/>
    <x v="9"/>
    <n v="2"/>
    <s v="Uttar Pradesh"/>
    <s v="West"/>
    <s v="North"/>
  </r>
  <r>
    <s v="PID0632"/>
    <s v="Riya Patel"/>
    <s v="Riya Patel"/>
    <s v="PID0632_Riya.pdf"/>
    <s v="Female"/>
    <s v="01-01-1984"/>
    <d v="1984-01-01T00:00:00"/>
    <n v="1984"/>
    <x v="9"/>
    <n v="5"/>
    <s v="Gujarat"/>
    <s v="East"/>
    <s v="West"/>
  </r>
  <r>
    <s v="PID0633"/>
    <s v="Krishna Sharma"/>
    <s v="Krishna Sharma"/>
    <s v="PID0633_Krishna.pdf"/>
    <s v="Male"/>
    <s v="31-12-1993"/>
    <d v="1993-12-31T00:00:00"/>
    <n v="1993"/>
    <x v="2"/>
    <n v="25"/>
    <s v="Karnataka"/>
    <s v="South"/>
    <s v="South"/>
  </r>
  <r>
    <s v="PID0634"/>
    <s v="Riya Mehta"/>
    <s v="Riya Mehta"/>
    <s v="PID0634_Riya.pdf"/>
    <s v="Female"/>
    <s v="01/01/1964"/>
    <d v="1964-01-01T00:00:00"/>
    <n v="1964"/>
    <x v="7"/>
    <n v="250"/>
    <s v="Kerala"/>
    <s v="South"/>
    <s v="South"/>
  </r>
  <r>
    <s v="PID0635"/>
    <s v="Shreya Gupta"/>
    <s v="Shreya Gupta"/>
    <s v="PID0635_Shreya.pdf"/>
    <s v="Female"/>
    <s v="31/12/1978"/>
    <d v="1978-12-31T00:00:00"/>
    <n v="1978"/>
    <x v="6"/>
    <n v="9"/>
    <s v="West Bengal"/>
    <s v="East"/>
    <s v="East"/>
  </r>
  <r>
    <s v="PID0636"/>
    <s v=" Vivaan Gupta "/>
    <s v="Vivaan Gupta"/>
    <s v="PID0636_Vivaan.pdf"/>
    <s v="Male"/>
    <s v="31/12/1973"/>
    <d v="1973-12-31T00:00:00"/>
    <n v="1973"/>
    <x v="0"/>
    <n v="12"/>
    <s v="Kerala"/>
    <s v="South"/>
    <s v="South"/>
  </r>
  <r>
    <s v="PID0637"/>
    <s v="Krishna Reddy"/>
    <s v="Krishna Reddy"/>
    <s v="PID0637_Krishna.pdf"/>
    <s v="Male"/>
    <s v="31/12/1958"/>
    <d v="1958-12-31T00:00:00"/>
    <n v="1958"/>
    <x v="16"/>
    <n v="4"/>
    <s v="Tamil Nadu"/>
    <s v="South"/>
    <s v="South"/>
  </r>
  <r>
    <s v="PID0638"/>
    <s v="Krishna Kumar Reddy"/>
    <s v="Krishna Kumar Reddy"/>
    <s v="PID0638_Krishna.pdf"/>
    <s v="Male"/>
    <s v="31/12/1988"/>
    <d v="1988-12-31T00:00:00"/>
    <n v="1988"/>
    <x v="3"/>
    <n v="2"/>
    <s v="Punjab"/>
    <s v="East"/>
    <s v="North"/>
  </r>
  <r>
    <s v="PID0639"/>
    <s v="Diya Singh Patel"/>
    <s v="Diya Singh Patel"/>
    <s v="PID0639_Diya.pdf"/>
    <s v="Female"/>
    <s v="31/12/1978"/>
    <d v="1978-12-31T00:00:00"/>
    <n v="1978"/>
    <x v="6"/>
    <n v="15"/>
    <s v="Punjab"/>
    <s v="North"/>
    <s v="North"/>
  </r>
  <r>
    <s v="PID0640"/>
    <s v="Krishna Mehta"/>
    <s v="Krishna Mehta"/>
    <s v="PID0640_Krishna.pdf"/>
    <s v="Male"/>
    <s v="01/01/1972"/>
    <d v="1972-01-01T00:00:00"/>
    <n v="1972"/>
    <x v="15"/>
    <n v="1"/>
    <s v="Uttar Pradesh"/>
    <s v="North"/>
    <s v="North"/>
  </r>
  <r>
    <s v="PID0641"/>
    <s v=" Aanya Mehta "/>
    <s v="Aanya Mehta"/>
    <s v="PID0641_Aanya.pdf"/>
    <s v="Female"/>
    <s v="31/12/1985"/>
    <d v="1985-12-31T00:00:00"/>
    <n v="1985"/>
    <x v="14"/>
    <n v="12"/>
    <s v="Maharashtra"/>
    <s v="South"/>
    <s v="West"/>
  </r>
  <r>
    <s v="PID0642"/>
    <s v="Aarav Gupta"/>
    <s v="Aarav Gupta"/>
    <s v="PID0642_Aarav.pdf"/>
    <s v="Male"/>
    <s v="31/12/1968"/>
    <d v="1968-12-31T00:00:00"/>
    <n v="1968"/>
    <x v="10"/>
    <n v="5"/>
    <s v="Karnataka"/>
    <s v="South"/>
    <s v="South"/>
  </r>
  <r>
    <s v="PID0643"/>
    <s v="Diya Reddy"/>
    <s v="Diya Reddy"/>
    <s v="PID0643_Diya.pdf"/>
    <s v="Female"/>
    <s v="31/12/1978"/>
    <d v="1978-12-31T00:00:00"/>
    <n v="1978"/>
    <x v="6"/>
    <n v="30"/>
    <s v="Punjab"/>
    <s v="North"/>
    <s v="North"/>
  </r>
  <r>
    <s v="PID0644"/>
    <s v="Krishna Patel"/>
    <s v="Krishna Patel"/>
    <s v="PID0644_Krishna.pdf"/>
    <s v="Male"/>
    <s v="31/12/1973"/>
    <d v="1973-12-31T00:00:00"/>
    <n v="1973"/>
    <x v="0"/>
    <n v="0.5"/>
    <s v="Uttar Pradesh"/>
    <s v="South"/>
    <s v="North"/>
  </r>
  <r>
    <s v="PID0645"/>
    <s v="Aarav Patel"/>
    <s v="Aarav Patel"/>
    <s v="PID0645_Aarav.pdf"/>
    <s v="Male"/>
    <s v="01/01/1984"/>
    <d v="1984-01-01T00:00:00"/>
    <n v="1984"/>
    <x v="9"/>
    <n v="400"/>
    <s v="Tamil Nadu"/>
    <s v="West"/>
    <s v="South"/>
  </r>
  <r>
    <s v="PID0646"/>
    <s v="Diya Sharma"/>
    <s v="Diya Sharma"/>
    <s v="PID0646_Diya.pdf"/>
    <s v="Female"/>
    <s v="31/12/1973"/>
    <d v="1973-12-31T00:00:00"/>
    <n v="1973"/>
    <x v="0"/>
    <n v="9"/>
    <s v="Gujarat"/>
    <s v="West"/>
    <s v="West"/>
  </r>
  <r>
    <s v="PID0647"/>
    <s v="Isha Gupta"/>
    <s v="Isha Gupta"/>
    <s v="PID0647_Isha.pdf"/>
    <s v="Female"/>
    <s v="31/12/1973"/>
    <d v="1973-12-31T00:00:00"/>
    <n v="1973"/>
    <x v="0"/>
    <n v="2"/>
    <s v="Uttar Pradesh"/>
    <s v="North"/>
    <s v="North"/>
  </r>
  <r>
    <s v="PID0648"/>
    <s v="Aditya Mehta"/>
    <s v="Aditya Mehta"/>
    <s v="PID0648_Aditya.pdf"/>
    <s v="Male"/>
    <s v="31/12/1988"/>
    <d v="1988-12-31T00:00:00"/>
    <n v="1988"/>
    <x v="3"/>
    <n v="150"/>
    <s v="Tamil Nadu"/>
    <s v="South"/>
    <s v="South"/>
  </r>
  <r>
    <s v="PID0649"/>
    <s v="Shreya Sharma"/>
    <s v="Shreya Sharma"/>
    <s v="PID0649_Shreya.pdf"/>
    <s v="Female"/>
    <s v="01/01/1944"/>
    <d v="1944-01-01T00:00:00"/>
    <n v="1944"/>
    <x v="20"/>
    <n v="5"/>
    <s v="Gujarat"/>
    <s v="North"/>
    <s v="West"/>
  </r>
  <r>
    <s v="PID0650"/>
    <s v="Sai Mehta"/>
    <s v="Sai Mehta"/>
    <s v="PID0650_Sai.pdf"/>
    <s v="Male"/>
    <s v="01/01/1964"/>
    <d v="1964-01-01T00:00:00"/>
    <n v="1964"/>
    <x v="7"/>
    <n v="9"/>
    <s v="Gujarat"/>
    <s v="East"/>
    <s v="West"/>
  </r>
  <r>
    <s v="PID0651"/>
    <s v="Diya Sharma"/>
    <s v="Diya Sharma"/>
    <s v="PID0651_Diya.pdf"/>
    <s v="Female"/>
    <s v="31/12/1981"/>
    <d v="1981-12-31T00:00:00"/>
    <n v="1981"/>
    <x v="8"/>
    <n v="5"/>
    <s v="Gujarat"/>
    <s v="West"/>
    <s v="West"/>
  </r>
  <r>
    <s v="PID0652"/>
    <s v="Aditya Singh Sharma"/>
    <s v="Aditya Singh Sharma"/>
    <s v="PID0652_Aditya.pdf"/>
    <s v="Male"/>
    <s v="31/12/1988"/>
    <d v="1988-12-31T00:00:00"/>
    <n v="1988"/>
    <x v="3"/>
    <n v="15"/>
    <s v="Gujarat"/>
    <s v="South"/>
    <s v="West"/>
  </r>
  <r>
    <s v="PID0653"/>
    <s v="Shreya Reddy"/>
    <s v="Shreya Reddy"/>
    <s v="PID0653_Shreya.pdf"/>
    <s v="Female"/>
    <s v="31/12/1988"/>
    <d v="1988-12-31T00:00:00"/>
    <n v="1988"/>
    <x v="3"/>
    <n v="25"/>
    <s v="Gujarat"/>
    <s v="South"/>
    <s v="West"/>
  </r>
  <r>
    <s v="PID0654"/>
    <s v="Isha Mehta"/>
    <s v="Isha Mehta"/>
    <s v="PID0654_Isha.pdf"/>
    <s v="Female"/>
    <s v="31/12/1958"/>
    <d v="1958-12-31T00:00:00"/>
    <n v="1958"/>
    <x v="16"/>
    <n v="12"/>
    <s v="Punjab"/>
    <s v="North"/>
    <s v="North"/>
  </r>
  <r>
    <s v="PID0655"/>
    <s v="Riya Reddy"/>
    <s v="Riya Reddy"/>
    <s v="PID0655_Riya.pdf"/>
    <s v="Female"/>
    <s v="31/12/1988"/>
    <d v="1988-12-31T00:00:00"/>
    <n v="1988"/>
    <x v="3"/>
    <n v="20"/>
    <s v="Uttar Pradesh"/>
    <s v="North"/>
    <s v="North"/>
  </r>
  <r>
    <s v="PID0656"/>
    <s v="Aditya Patel"/>
    <s v="Aditya Patel"/>
    <s v="PID0656_Aditya.pdf"/>
    <s v="Male"/>
    <s v="31/12/1993"/>
    <d v="1993-12-31T00:00:00"/>
    <n v="1993"/>
    <x v="2"/>
    <m/>
    <s v="Kerala"/>
    <s v="South"/>
    <s v="South"/>
  </r>
  <r>
    <s v="PID0657"/>
    <s v="Aditya Priya Reddy "/>
    <s v="Aditya Priya Reddy"/>
    <s v="PID0657_Aditya.pdf"/>
    <s v="Male"/>
    <s v="31/12/1998"/>
    <d v="1998-12-31T00:00:00"/>
    <n v="1998"/>
    <x v="12"/>
    <n v="7"/>
    <s v="Kerala"/>
    <s v="South"/>
    <s v="South"/>
  </r>
  <r>
    <s v="PID0658"/>
    <s v="Aarav Dev Gupta"/>
    <s v="Aarav Dev Gupta"/>
    <s v="PID0658_Aarav.pdf"/>
    <s v="Male"/>
    <s v="01/01/1984"/>
    <d v="1984-01-01T00:00:00"/>
    <n v="1984"/>
    <x v="9"/>
    <n v="7"/>
    <s v="Kerala"/>
    <s v="South"/>
    <s v="South"/>
  </r>
  <r>
    <s v="PID0659"/>
    <s v="Krishna Mehta"/>
    <s v="Krishna Mehta"/>
    <s v="PID0659_Krishna.pdf"/>
    <s v="Male"/>
    <s v="31/12/1968"/>
    <d v="1968-12-31T00:00:00"/>
    <n v="1968"/>
    <x v="10"/>
    <n v="3"/>
    <s v="Tamil Nadu"/>
    <s v="North"/>
    <s v="South"/>
  </r>
  <r>
    <s v="PID0660"/>
    <s v="Shreya Gupta"/>
    <s v="Shreya Gupta"/>
    <s v="PID0660_Shreya.pdf"/>
    <s v="Female"/>
    <s v="31/12/1993"/>
    <d v="1993-12-31T00:00:00"/>
    <n v="1993"/>
    <x v="2"/>
    <n v="20"/>
    <s v="Maharashtra"/>
    <s v="West"/>
    <s v="West"/>
  </r>
  <r>
    <s v="PID0661"/>
    <s v="Aanya Gupta"/>
    <s v="Aanya Gupta"/>
    <s v="PID0661_Aanya.pdf"/>
    <s v="Female"/>
    <s v="31/12/1968"/>
    <d v="1968-12-31T00:00:00"/>
    <n v="1968"/>
    <x v="10"/>
    <n v="15"/>
    <s v="Gujarat"/>
    <s v="West"/>
    <s v="West"/>
  </r>
  <r>
    <s v="PID0662"/>
    <s v=" Riya Singh Sharma"/>
    <s v="Riya Singh Sharma"/>
    <s v="PID0662_Riya.pdf"/>
    <s v="Female"/>
    <s v="31/12/1978"/>
    <d v="1978-12-31T00:00:00"/>
    <n v="1978"/>
    <x v="6"/>
    <n v="12"/>
    <s v="Punjab"/>
    <s v="North"/>
    <s v="North"/>
  </r>
  <r>
    <s v="PID0663"/>
    <s v=" Riya Dev Gupta "/>
    <s v="Riya Dev Gupta"/>
    <s v="PID0663_Riya.pdf"/>
    <s v="Female"/>
    <s v="31/12/1958"/>
    <d v="1958-12-31T00:00:00"/>
    <n v="1958"/>
    <x v="16"/>
    <n v="15"/>
    <s v="Punjab"/>
    <s v="North"/>
    <s v="North"/>
  </r>
  <r>
    <s v="PID0664"/>
    <s v="Aanya Sharma "/>
    <s v="Aanya Sharma"/>
    <s v="PID0664_Aanya.pdf"/>
    <s v="Female"/>
    <s v="31-12-1953"/>
    <d v="1953-12-31T00:00:00"/>
    <n v="1953"/>
    <x v="1"/>
    <n v="30"/>
    <s v="Punjab"/>
    <s v="East"/>
    <s v="North"/>
  </r>
  <r>
    <s v="PID0665"/>
    <s v="Vivaan Mehta"/>
    <s v="Vivaan Mehta"/>
    <s v="PID0665_Vivaan.pdf"/>
    <s v="Male"/>
    <s v="31-12-1978"/>
    <d v="1978-12-31T00:00:00"/>
    <n v="1978"/>
    <x v="6"/>
    <n v="15"/>
    <s v="Tamil Nadu"/>
    <s v="South"/>
    <s v="South"/>
  </r>
  <r>
    <s v="PID0666"/>
    <s v="Krishna Raj Sharma "/>
    <s v="Krishna Raj Sharma"/>
    <s v="PID0666_Krishna.pdf"/>
    <s v="Male"/>
    <s v="01/01/1968"/>
    <d v="1968-01-01T00:00:00"/>
    <n v="1968"/>
    <x v="10"/>
    <n v="7"/>
    <s v="West Bengal"/>
    <s v="East"/>
    <s v="East"/>
  </r>
  <r>
    <s v="PID0667"/>
    <s v="Shreya Dev Reddy"/>
    <s v="Shreya Dev Reddy"/>
    <s v="PID0667_Shreya.pdf"/>
    <s v="Female"/>
    <s v="31/12/1978"/>
    <d v="1978-12-31T00:00:00"/>
    <n v="1978"/>
    <x v="6"/>
    <n v="5"/>
    <s v="Gujarat"/>
    <s v="West"/>
    <s v="West"/>
  </r>
  <r>
    <s v="PID0668"/>
    <s v="Diya Mehta "/>
    <s v="Diya Mehta"/>
    <s v="PID0668_Diya.pdf"/>
    <s v="Female"/>
    <s v="31-12-1973"/>
    <d v="1973-12-31T00:00:00"/>
    <n v="1973"/>
    <x v="0"/>
    <n v="20"/>
    <s v="Gujarat"/>
    <s v="North"/>
    <s v="West"/>
  </r>
  <r>
    <s v="PID0669"/>
    <s v=" Vivaan Priya Gupta"/>
    <s v="Vivaan Priya Gupta"/>
    <s v="PID0669_Vivaan.pdf"/>
    <s v="Male"/>
    <s v="31/12/1968"/>
    <d v="1968-12-31T00:00:00"/>
    <n v="1968"/>
    <x v="10"/>
    <m/>
    <s v="Uttar Pradesh"/>
    <s v="North"/>
    <s v="North"/>
  </r>
  <r>
    <s v="PID0670"/>
    <s v="Shreya Gupta"/>
    <s v="Shreya Gupta"/>
    <s v="PID0670_Shreya.pdf"/>
    <s v="Female"/>
    <s v="31/12/1993"/>
    <d v="1993-12-31T00:00:00"/>
    <n v="1993"/>
    <x v="2"/>
    <n v="200"/>
    <s v="Tamil Nadu"/>
    <s v="South"/>
    <s v="South"/>
  </r>
  <r>
    <s v="PID0671"/>
    <s v="Isha Patel"/>
    <s v="Isha Patel"/>
    <s v="PID0671_Isha.pdf"/>
    <s v="Female"/>
    <s v="31/12/1998"/>
    <d v="1998-12-31T00:00:00"/>
    <n v="1998"/>
    <x v="12"/>
    <n v="20"/>
    <s v="Kerala"/>
    <s v="South"/>
    <s v="South"/>
  </r>
  <r>
    <s v="PID0672"/>
    <s v=" Sai Dev Sharma "/>
    <s v="Sai Dev Sharma"/>
    <s v="PID0672_Sai.pdf"/>
    <s v="Male"/>
    <s v="01/01/1984"/>
    <d v="1984-01-01T00:00:00"/>
    <n v="1984"/>
    <x v="9"/>
    <n v="20"/>
    <s v="Uttar Pradesh"/>
    <s v="North"/>
    <s v="North"/>
  </r>
  <r>
    <s v="PID0673"/>
    <s v=" Diya Patel "/>
    <s v="Diya Patel"/>
    <s v="PID0673_Diya.pdf"/>
    <s v="Female"/>
    <s v="31-12-1973"/>
    <d v="1973-12-31T00:00:00"/>
    <n v="1973"/>
    <x v="0"/>
    <n v="15"/>
    <s v="Gujarat"/>
    <s v="North"/>
    <s v="West"/>
  </r>
  <r>
    <s v="PID0674"/>
    <s v="Vivaan Reddy "/>
    <s v="Vivaan Reddy"/>
    <s v="PID0674_Vivaan.pdf"/>
    <s v="Male"/>
    <s v="31/12/1988"/>
    <d v="1988-12-31T00:00:00"/>
    <n v="1988"/>
    <x v="3"/>
    <n v="2"/>
    <s v="Punjab"/>
    <s v="North"/>
    <s v="North"/>
  </r>
  <r>
    <s v="PID0675"/>
    <s v=" Sai Reddy"/>
    <s v="Sai Reddy"/>
    <s v="PID0675_Sai.pdf"/>
    <s v="Male"/>
    <s v="31/12/1985"/>
    <d v="1985-12-31T00:00:00"/>
    <n v="1985"/>
    <x v="14"/>
    <n v="15"/>
    <s v="Kerala"/>
    <s v="North"/>
    <s v="South"/>
  </r>
  <r>
    <s v="PID0676"/>
    <s v=" Krishna Mehta"/>
    <s v="Krishna Mehta"/>
    <s v="PID0676_Krishna.pdf"/>
    <s v="Male"/>
    <s v="31/12/1985"/>
    <d v="1985-12-31T00:00:00"/>
    <n v="1985"/>
    <x v="14"/>
    <n v="9"/>
    <s v="Punjab"/>
    <s v="North"/>
    <s v="North"/>
  </r>
  <r>
    <s v="PID0677"/>
    <s v=" Aditya Priya Patel "/>
    <s v="Aditya Priya Patel"/>
    <s v="PID0677_Aditya.pdf"/>
    <s v="Male"/>
    <s v="31/12/1988"/>
    <d v="1988-12-31T00:00:00"/>
    <n v="1988"/>
    <x v="3"/>
    <m/>
    <s v="Punjab"/>
    <s v="North"/>
    <s v="North"/>
  </r>
  <r>
    <s v="PID0678"/>
    <s v=" Isha Patel"/>
    <s v="Isha Patel"/>
    <s v="PID0678_Isha.pdf"/>
    <s v="Female"/>
    <s v="31/12/1978"/>
    <d v="1978-12-31T00:00:00"/>
    <n v="1978"/>
    <x v="6"/>
    <n v="12"/>
    <s v="Kerala"/>
    <s v="South"/>
    <s v="South"/>
  </r>
  <r>
    <s v="PID0679"/>
    <s v="Riya Gupta"/>
    <s v="Riya Gupta"/>
    <s v="PID0679_Riya.pdf"/>
    <s v="Female"/>
    <s v="31-12-1968"/>
    <d v="1968-12-31T00:00:00"/>
    <n v="1968"/>
    <x v="10"/>
    <n v="12"/>
    <s v="Karnataka"/>
    <s v="South"/>
    <s v="South"/>
  </r>
  <r>
    <s v="PID0680"/>
    <s v="Aditya Gupta"/>
    <s v="Aditya Gupta"/>
    <s v="PID0680_Aditya.pdf"/>
    <s v="Male"/>
    <s v="01/01/1984"/>
    <d v="1984-01-01T00:00:00"/>
    <n v="1984"/>
    <x v="9"/>
    <n v="20"/>
    <s v="Gujarat"/>
    <s v="West"/>
    <s v="West"/>
  </r>
  <r>
    <s v="PID0681"/>
    <s v="Sai Priya Patel"/>
    <s v="Sai Priya Patel"/>
    <s v="PID0681_Sai.pdf"/>
    <s v="Male"/>
    <s v="31/12/1978"/>
    <d v="1978-12-31T00:00:00"/>
    <n v="1978"/>
    <x v="6"/>
    <n v="7"/>
    <s v="West Bengal"/>
    <s v="East"/>
    <s v="East"/>
  </r>
  <r>
    <s v="PID0682"/>
    <s v="Riya Priya Reddy"/>
    <s v="Riya Priya Reddy"/>
    <s v="PID0682_Riya.pdf"/>
    <s v="Female"/>
    <s v="31/12/1958"/>
    <d v="1958-12-31T00:00:00"/>
    <n v="1958"/>
    <x v="16"/>
    <n v="40"/>
    <s v="Karnataka"/>
    <s v="West"/>
    <s v="South"/>
  </r>
  <r>
    <s v="PID0683"/>
    <s v="Krishna Sharma"/>
    <s v="Krishna Sharma"/>
    <s v="PID0683_Krishna.pdf"/>
    <s v="Male"/>
    <s v="31/12/1981"/>
    <d v="1981-12-31T00:00:00"/>
    <n v="1981"/>
    <x v="8"/>
    <n v="30"/>
    <s v="Kerala"/>
    <s v="West"/>
    <s v="South"/>
  </r>
  <r>
    <s v="PID0684"/>
    <s v="Diya Priya Patel"/>
    <s v="Diya Priya Patel"/>
    <s v="PID0684_Diya.pdf"/>
    <s v="Female"/>
    <s v="31/12/1958"/>
    <d v="1958-12-31T00:00:00"/>
    <n v="1958"/>
    <x v="16"/>
    <n v="9"/>
    <s v="Kerala"/>
    <s v="South"/>
    <s v="South"/>
  </r>
  <r>
    <s v="PID0685"/>
    <s v="Riya Mehta"/>
    <s v="Riya Mehta"/>
    <s v="PID0685_Riya.pdf"/>
    <s v="Female"/>
    <s v="01/01/1976"/>
    <d v="1976-01-01T00:00:00"/>
    <n v="1976"/>
    <x v="13"/>
    <n v="25"/>
    <s v="Tamil Nadu"/>
    <s v="North"/>
    <s v="South"/>
  </r>
  <r>
    <s v="PID0686"/>
    <s v="Aarav Sharma"/>
    <s v="Aarav Sharma"/>
    <s v="PID0686_Aarav.pdf"/>
    <s v="Male"/>
    <s v="31/12/1978"/>
    <d v="1978-12-31T00:00:00"/>
    <n v="1978"/>
    <x v="6"/>
    <n v="3"/>
    <s v="West Bengal"/>
    <s v="North"/>
    <s v="East"/>
  </r>
  <r>
    <s v="PID0687"/>
    <s v="Shreya Reddy"/>
    <s v="Shreya Reddy"/>
    <s v="PID0687_Shreya.pdf"/>
    <s v="Female"/>
    <s v="31/12/1968"/>
    <d v="1968-12-31T00:00:00"/>
    <n v="1968"/>
    <x v="10"/>
    <n v="40"/>
    <s v="Karnataka"/>
    <s v="South"/>
    <s v="South"/>
  </r>
  <r>
    <s v="PID0688"/>
    <s v="Diya Sharma"/>
    <s v="Diya Sharma"/>
    <s v="PID0688_Diya.pdf"/>
    <s v="Female"/>
    <s v="01/01/1984"/>
    <d v="1984-01-01T00:00:00"/>
    <n v="1984"/>
    <x v="9"/>
    <n v="2"/>
    <s v="Karnataka"/>
    <s v="North"/>
    <s v="South"/>
  </r>
  <r>
    <s v="PID0689"/>
    <s v=" Aditya Patel "/>
    <s v="Aditya Patel"/>
    <s v="PID0689_Aditya.pdf"/>
    <s v="Male"/>
    <s v="31/12/1985"/>
    <d v="1985-12-31T00:00:00"/>
    <n v="1985"/>
    <x v="14"/>
    <n v="5"/>
    <s v="Kerala"/>
    <s v="East"/>
    <s v="South"/>
  </r>
  <r>
    <s v="PID0690"/>
    <s v="Aanya Priya Reddy"/>
    <s v="Aanya Priya Reddy"/>
    <s v="PID0690_Aanya.pdf"/>
    <s v="Female"/>
    <s v="31-12-1978"/>
    <d v="1978-12-31T00:00:00"/>
    <n v="1978"/>
    <x v="6"/>
    <n v="7"/>
    <s v="Punjab"/>
    <s v="North"/>
    <s v="North"/>
  </r>
  <r>
    <s v="PID0691"/>
    <s v="Aanya Singh Sharma"/>
    <s v="Aanya Singh Sharma"/>
    <s v="PID0691_Aanya.pdf"/>
    <s v="Female"/>
    <s v="01/01/1976"/>
    <d v="1976-01-01T00:00:00"/>
    <n v="1976"/>
    <x v="13"/>
    <n v="4"/>
    <s v="Karnataka"/>
    <s v="South"/>
    <s v="South"/>
  </r>
  <r>
    <s v="PID0692"/>
    <s v="Sai Gupta"/>
    <s v="Sai Gupta"/>
    <s v="PID0692_Sai.pdf"/>
    <s v="Male"/>
    <s v="31/12/1985"/>
    <d v="1985-12-31T00:00:00"/>
    <n v="1985"/>
    <x v="14"/>
    <n v="0.5"/>
    <s v="Uttar Pradesh"/>
    <s v="North"/>
    <s v="North"/>
  </r>
  <r>
    <s v="PID0693"/>
    <s v="Riya Gupta"/>
    <s v="Riya Gupta"/>
    <s v="PID0693_Riya.pdf"/>
    <s v="Female"/>
    <s v="31/12/1953"/>
    <d v="1953-12-31T00:00:00"/>
    <n v="1953"/>
    <x v="1"/>
    <n v="5"/>
    <s v="West Bengal"/>
    <s v="East"/>
    <s v="East"/>
  </r>
  <r>
    <s v="PID0694"/>
    <s v="Aditya Reddy"/>
    <s v="Aditya Reddy"/>
    <s v="PID0694_Aditya.pdf"/>
    <s v="Male"/>
    <s v="01-01-1984"/>
    <d v="1984-01-01T00:00:00"/>
    <n v="1984"/>
    <x v="9"/>
    <n v="90"/>
    <s v="Punjab"/>
    <s v="North"/>
    <s v="North"/>
  </r>
  <r>
    <s v="PID0695"/>
    <s v=" Aanya Patel "/>
    <s v="Aanya Patel"/>
    <s v="PID0695_Aanya.pdf"/>
    <s v="Female"/>
    <s v="31/12/1993"/>
    <d v="1993-12-31T00:00:00"/>
    <n v="1993"/>
    <x v="2"/>
    <n v="9"/>
    <s v="Punjab"/>
    <s v="South"/>
    <s v="North"/>
  </r>
  <r>
    <s v="PID0696"/>
    <s v=" Krishna Mehta "/>
    <s v="Krishna Mehta"/>
    <s v="PID0696_Krishna.pdf"/>
    <s v="Male"/>
    <s v="01/01/1984"/>
    <d v="1984-01-01T00:00:00"/>
    <n v="1984"/>
    <x v="9"/>
    <n v="7"/>
    <s v="Kerala"/>
    <s v="South"/>
    <s v="South"/>
  </r>
  <r>
    <s v="PID0697"/>
    <s v="Aanya Gupta"/>
    <s v="Aanya Gupta"/>
    <s v="PID0697_Aanya.pdf"/>
    <s v="Female"/>
    <s v="31/12/1988"/>
    <d v="1988-12-31T00:00:00"/>
    <n v="1988"/>
    <x v="3"/>
    <n v="2"/>
    <s v="Uttar Pradesh"/>
    <s v="North"/>
    <s v="North"/>
  </r>
  <r>
    <s v="PID0698"/>
    <s v="Aditya Mehta"/>
    <s v="Aditya Mehta"/>
    <s v="PID0698_Aditya.pdf"/>
    <s v="Male"/>
    <s v="01/01/1984"/>
    <d v="1984-01-01T00:00:00"/>
    <n v="1984"/>
    <x v="9"/>
    <n v="5"/>
    <s v="Punjab"/>
    <s v="South"/>
    <s v="North"/>
  </r>
  <r>
    <s v="PID0699"/>
    <s v="Aarav Patel"/>
    <s v="Aarav Patel"/>
    <s v="PID0699_Aarav.pdf"/>
    <s v="Male"/>
    <s v="31/12/1988"/>
    <d v="1988-12-31T00:00:00"/>
    <n v="1988"/>
    <x v="3"/>
    <n v="15"/>
    <s v="Kerala"/>
    <s v="North"/>
    <s v="South"/>
  </r>
  <r>
    <s v="PID0700"/>
    <s v=" Aditya Kumar Gupta "/>
    <s v="Aditya Kumar Gupta"/>
    <s v="PID0700_Aditya.pdf"/>
    <s v="Male"/>
    <s v="31-12-1993"/>
    <d v="1993-12-31T00:00:00"/>
    <n v="1993"/>
    <x v="2"/>
    <n v="12"/>
    <s v="Kerala"/>
    <s v="South"/>
    <s v="South"/>
  </r>
  <r>
    <s v="PID0701"/>
    <s v="Isha Raj Gupta"/>
    <s v="Isha Raj Gupta"/>
    <s v="PID0701_Isha.pdf"/>
    <s v="Female"/>
    <s v="31/12/1968"/>
    <d v="1968-12-31T00:00:00"/>
    <n v="1968"/>
    <x v="10"/>
    <n v="40"/>
    <s v="Tamil Nadu"/>
    <s v="South"/>
    <s v="South"/>
  </r>
  <r>
    <s v="PID0702"/>
    <s v=" Aanya Mehta "/>
    <s v="Aanya Mehta"/>
    <s v="PID0702_Aanya.pdf"/>
    <s v="Female"/>
    <s v="31/12/1988"/>
    <d v="1988-12-31T00:00:00"/>
    <n v="1988"/>
    <x v="3"/>
    <n v="5"/>
    <s v="Karnataka"/>
    <s v="South"/>
    <s v="South"/>
  </r>
  <r>
    <s v="PID0703"/>
    <s v=" Isha Gupta "/>
    <s v="Isha Gupta"/>
    <s v="PID0703_Isha.pdf"/>
    <s v="Female"/>
    <s v="31/12/1953"/>
    <d v="1953-12-31T00:00:00"/>
    <n v="1953"/>
    <x v="1"/>
    <n v="200"/>
    <s v="West Bengal"/>
    <s v="East"/>
    <s v="East"/>
  </r>
  <r>
    <s v="PID0704"/>
    <s v="Aanya Mehta"/>
    <s v="Aanya Mehta"/>
    <s v="PID0704_Aanya.pdf"/>
    <s v="Female"/>
    <s v="01/01/1964"/>
    <d v="1964-01-01T00:00:00"/>
    <n v="1964"/>
    <x v="7"/>
    <n v="5"/>
    <s v="Punjab"/>
    <s v="North"/>
    <s v="North"/>
  </r>
  <r>
    <s v="PID0705"/>
    <s v="Aditya Reddy "/>
    <s v="Aditya Reddy"/>
    <s v="PID0705_Aditya.pdf"/>
    <s v="Male"/>
    <s v="31/12/1958"/>
    <d v="1958-12-31T00:00:00"/>
    <n v="1958"/>
    <x v="16"/>
    <n v="1"/>
    <s v="Uttar Pradesh"/>
    <s v="East"/>
    <s v="North"/>
  </r>
  <r>
    <s v="PID0706"/>
    <s v="Aarav Patel"/>
    <s v="Aarav Patel"/>
    <s v="PID0706_Aarav.pdf"/>
    <s v="Male"/>
    <s v="31/12/1973"/>
    <d v="1973-12-31T00:00:00"/>
    <n v="1973"/>
    <x v="0"/>
    <n v="250"/>
    <s v="Maharashtra"/>
    <s v="West"/>
    <s v="West"/>
  </r>
  <r>
    <s v="PID0707"/>
    <s v="Krishna Patel"/>
    <s v="Krishna Patel"/>
    <s v="PID0707_Krishna.pdf"/>
    <s v="Male"/>
    <s v="01/01/1984"/>
    <d v="1984-01-01T00:00:00"/>
    <n v="1984"/>
    <x v="9"/>
    <n v="40"/>
    <s v="Punjab"/>
    <s v="East"/>
    <s v="North"/>
  </r>
  <r>
    <s v="PID0708"/>
    <s v="Aditya Raj Gupta "/>
    <s v="Aditya Raj Gupta"/>
    <s v="PID0708_Aditya.pdf"/>
    <s v="Male"/>
    <s v="31-12-1973"/>
    <d v="1973-12-31T00:00:00"/>
    <n v="1973"/>
    <x v="0"/>
    <n v="2"/>
    <s v="Karnataka"/>
    <s v="South"/>
    <s v="South"/>
  </r>
  <r>
    <s v="PID0709"/>
    <s v="Shreya Patel"/>
    <s v="Shreya Patel"/>
    <s v="PID0709_Shreya.pdf"/>
    <s v="Female"/>
    <s v="31/12/1988"/>
    <d v="1988-12-31T00:00:00"/>
    <n v="1988"/>
    <x v="3"/>
    <n v="5"/>
    <s v="Gujarat"/>
    <s v="North"/>
    <s v="West"/>
  </r>
  <r>
    <s v="PID0710"/>
    <s v=" Krishna Kumar Sharma "/>
    <s v="Krishna Kumar Sharma"/>
    <s v="PID0710_Krishna.pdf"/>
    <s v="Male"/>
    <s v="01/01/1984"/>
    <d v="1984-01-01T00:00:00"/>
    <n v="1984"/>
    <x v="9"/>
    <n v="15"/>
    <s v="Gujarat"/>
    <s v="West"/>
    <s v="West"/>
  </r>
  <r>
    <s v="PID0711"/>
    <s v="Aditya Mehta"/>
    <s v="Aditya Mehta"/>
    <s v="PID0711_Aditya.pdf"/>
    <s v="Male"/>
    <s v="31/12/1973"/>
    <d v="1973-12-31T00:00:00"/>
    <n v="1973"/>
    <x v="0"/>
    <n v="1"/>
    <s v="Uttar Pradesh"/>
    <s v="North"/>
    <s v="North"/>
  </r>
  <r>
    <s v="PID0712"/>
    <s v="Riya Mehta"/>
    <s v="Riya Mehta"/>
    <s v="PID0712_Riya.pdf"/>
    <s v="Female"/>
    <s v="31/12/1968"/>
    <d v="1968-12-31T00:00:00"/>
    <n v="1968"/>
    <x v="10"/>
    <n v="40"/>
    <s v="Gujarat"/>
    <s v="South"/>
    <s v="West"/>
  </r>
  <r>
    <s v="PID0713"/>
    <s v=" Isha Patel"/>
    <s v="Isha Patel"/>
    <s v="PID0713_Isha.pdf"/>
    <s v="Female"/>
    <s v="31-12-1994"/>
    <d v="1994-12-31T00:00:00"/>
    <n v="1994"/>
    <x v="5"/>
    <n v="20"/>
    <s v="West Bengal"/>
    <s v="North"/>
    <s v="East"/>
  </r>
  <r>
    <s v="PID0714"/>
    <s v="Aditya Patel "/>
    <s v="Aditya Patel"/>
    <s v="PID0714_Aditya.pdf"/>
    <s v="Male"/>
    <s v="31/12/1978"/>
    <d v="1978-12-31T00:00:00"/>
    <n v="1978"/>
    <x v="6"/>
    <n v="5"/>
    <s v="Kerala"/>
    <s v="South"/>
    <s v="South"/>
  </r>
  <r>
    <s v="PID0715"/>
    <s v=" Sai Sharma "/>
    <s v="Sai Sharma"/>
    <s v="PID0715_Sai.pdf"/>
    <s v="Male"/>
    <s v="31/12/1973"/>
    <d v="1973-12-31T00:00:00"/>
    <n v="1973"/>
    <x v="0"/>
    <n v="20"/>
    <s v="West Bengal"/>
    <s v="South"/>
    <s v="East"/>
  </r>
  <r>
    <s v="PID0716"/>
    <s v="Diya Gupta"/>
    <s v="Diya Gupta"/>
    <s v="PID0716_Diya.pdf"/>
    <s v="Female"/>
    <s v="31/12/1968"/>
    <d v="1968-12-31T00:00:00"/>
    <n v="1968"/>
    <x v="10"/>
    <n v="12"/>
    <s v="Karnataka"/>
    <s v="West"/>
    <s v="South"/>
  </r>
  <r>
    <s v="PID0717"/>
    <s v=" Aditya Kumar Patel "/>
    <s v="Aditya Kumar Patel"/>
    <s v="PID0717_Aditya.pdf"/>
    <s v="Male"/>
    <s v="31/12/1973"/>
    <d v="1973-12-31T00:00:00"/>
    <n v="1973"/>
    <x v="0"/>
    <n v="3"/>
    <s v="Uttar Pradesh"/>
    <s v="North"/>
    <s v="North"/>
  </r>
  <r>
    <s v="PID0718"/>
    <s v="Vivaan Reddy"/>
    <s v="Vivaan Reddy"/>
    <s v="PID0718_Vivaan.pdf"/>
    <s v="Male"/>
    <s v="31/12/1953"/>
    <d v="1953-12-31T00:00:00"/>
    <n v="1953"/>
    <x v="1"/>
    <n v="12"/>
    <s v="Punjab"/>
    <s v="North"/>
    <s v="North"/>
  </r>
  <r>
    <s v="PID0719"/>
    <s v="Krishna Mehta"/>
    <s v="Krishna Mehta"/>
    <s v="PID0719_Krishna.pdf"/>
    <s v="Male"/>
    <s v="31/12/1981"/>
    <d v="1981-12-31T00:00:00"/>
    <n v="1981"/>
    <x v="8"/>
    <n v="20"/>
    <s v="West Bengal"/>
    <s v="South"/>
    <s v="East"/>
  </r>
  <r>
    <s v="PID0720"/>
    <s v="Riya Dev Reddy "/>
    <s v="Riya Dev Reddy"/>
    <s v="PID0720_Riya.pdf"/>
    <s v="Female"/>
    <s v="31/12/1988"/>
    <d v="1988-12-31T00:00:00"/>
    <n v="1988"/>
    <x v="3"/>
    <n v="40"/>
    <s v="Kerala"/>
    <s v="South"/>
    <s v="South"/>
  </r>
  <r>
    <s v="PID0721"/>
    <s v=" Riya Dev Mehta"/>
    <s v="Riya Dev Mehta"/>
    <s v="PID0721_Riya.pdf"/>
    <s v="Female"/>
    <s v="01/01/1964"/>
    <d v="1964-01-01T00:00:00"/>
    <n v="1964"/>
    <x v="7"/>
    <n v="15"/>
    <s v="Gujarat"/>
    <s v="South"/>
    <s v="West"/>
  </r>
  <r>
    <s v="PID0722"/>
    <s v="Diya Raj Mehta"/>
    <s v="Diya Raj Mehta"/>
    <s v="PID0722_Diya.pdf"/>
    <s v="Female"/>
    <s v="31/12/1984"/>
    <d v="1984-12-31T00:00:00"/>
    <n v="1984"/>
    <x v="9"/>
    <n v="25"/>
    <s v="Karnataka"/>
    <s v="South"/>
    <s v="South"/>
  </r>
  <r>
    <s v="PID0723"/>
    <s v="Shreya Reddy"/>
    <s v="Shreya Reddy"/>
    <s v="PID0723_Shreya.pdf"/>
    <s v="Female"/>
    <s v="31/12/1993"/>
    <d v="1993-12-31T00:00:00"/>
    <n v="1993"/>
    <x v="2"/>
    <n v="12"/>
    <s v="West Bengal"/>
    <s v="East"/>
    <s v="East"/>
  </r>
  <r>
    <s v="PID0724"/>
    <s v="Aditya Sharma"/>
    <s v="Aditya Sharma"/>
    <s v="PID0724_Aditya.pdf"/>
    <s v="Male"/>
    <s v="01/01/1972"/>
    <d v="1972-01-01T00:00:00"/>
    <n v="1972"/>
    <x v="15"/>
    <n v="40"/>
    <s v="Tamil Nadu"/>
    <s v="South"/>
    <s v="South"/>
  </r>
  <r>
    <s v="PID0725"/>
    <s v=" Riya Mehta "/>
    <s v="Riya Mehta"/>
    <s v="PID0725_Riya.pdf"/>
    <s v="Female"/>
    <s v="31/12/1988"/>
    <d v="1988-12-31T00:00:00"/>
    <n v="1988"/>
    <x v="3"/>
    <n v="25"/>
    <s v="Kerala"/>
    <s v="South"/>
    <s v="South"/>
  </r>
  <r>
    <s v="PID0726"/>
    <s v="Shreya Kumar Mehta"/>
    <s v="Shreya Kumar Mehta"/>
    <s v="PID0726_Shreya.pdf"/>
    <s v="Female"/>
    <s v="01-01-1964"/>
    <d v="1964-01-01T00:00:00"/>
    <n v="1964"/>
    <x v="7"/>
    <n v="7"/>
    <s v="Kerala"/>
    <s v="South"/>
    <s v="South"/>
  </r>
  <r>
    <s v="PID0727"/>
    <s v="Aanya Dev Mehta"/>
    <s v="Aanya Dev Mehta"/>
    <s v="PID0727_Aanya.pdf"/>
    <s v="Female"/>
    <s v="31/12/1978"/>
    <d v="1978-12-31T00:00:00"/>
    <n v="1978"/>
    <x v="6"/>
    <n v="3"/>
    <s v="Tamil Nadu"/>
    <s v="South"/>
    <s v="South"/>
  </r>
  <r>
    <s v="PID0728"/>
    <s v="Vivaan Reddy"/>
    <s v="Vivaan Reddy"/>
    <s v="PID0728_Vivaan.pdf"/>
    <s v="Male"/>
    <s v="31/12/1978"/>
    <d v="1978-12-31T00:00:00"/>
    <n v="1978"/>
    <x v="6"/>
    <n v="15"/>
    <s v="Punjab"/>
    <s v="North"/>
    <s v="North"/>
  </r>
  <r>
    <s v="PID0729"/>
    <s v="Aditya Patel"/>
    <s v="Aditya Patel"/>
    <s v="PID0729_Aditya.pdf"/>
    <s v="Male"/>
    <s v="01/01/1964"/>
    <d v="1964-01-01T00:00:00"/>
    <n v="1964"/>
    <x v="7"/>
    <n v="30"/>
    <s v="Gujarat"/>
    <s v="North"/>
    <s v="West"/>
  </r>
  <r>
    <s v="PID0730"/>
    <s v="Krishna Patel"/>
    <s v="Krishna Patel"/>
    <s v="PID0730_Krishna.pdf"/>
    <s v="Male"/>
    <s v="31/12/1973"/>
    <d v="1973-12-31T00:00:00"/>
    <n v="1973"/>
    <x v="0"/>
    <n v="40"/>
    <s v="Karnataka"/>
    <s v="South"/>
    <s v="South"/>
  </r>
  <r>
    <s v="PID0731"/>
    <s v="Diya Reddy"/>
    <s v="Diya Reddy"/>
    <s v="PID0731_Diya.pdf"/>
    <s v="Female"/>
    <s v="31/12/1980"/>
    <d v="1980-12-31T00:00:00"/>
    <n v="1980"/>
    <x v="11"/>
    <n v="15"/>
    <s v="Gujarat"/>
    <s v="West"/>
    <s v="West"/>
  </r>
  <r>
    <s v="PID0732"/>
    <s v="Isha Reddy"/>
    <s v="Isha Reddy"/>
    <s v="PID0732_Isha.pdf"/>
    <s v="Female"/>
    <s v="31/12/1978"/>
    <d v="1978-12-31T00:00:00"/>
    <n v="1978"/>
    <x v="6"/>
    <n v="12"/>
    <s v="Gujarat"/>
    <s v="East"/>
    <s v="West"/>
  </r>
  <r>
    <s v="PID0733"/>
    <s v="Krishna Patel "/>
    <s v="Krishna Patel"/>
    <s v="PID0733_Krishna.pdf"/>
    <s v="Male"/>
    <s v="31/12/1978"/>
    <d v="1978-12-31T00:00:00"/>
    <n v="1978"/>
    <x v="6"/>
    <n v="15"/>
    <s v="Gujarat"/>
    <s v="West"/>
    <s v="West"/>
  </r>
  <r>
    <s v="PID0734"/>
    <s v="Shreya Singh Reddy"/>
    <s v="Shreya Singh Reddy"/>
    <s v="PID0734_Shreya.pdf"/>
    <s v="Female"/>
    <s v="31-12-1953"/>
    <d v="1953-12-31T00:00:00"/>
    <n v="1953"/>
    <x v="1"/>
    <n v="9"/>
    <s v="Tamil Nadu"/>
    <s v="South"/>
    <s v="South"/>
  </r>
  <r>
    <s v="PID0735"/>
    <s v=" Vivaan Reddy"/>
    <s v="Vivaan Reddy"/>
    <s v="PID0735_Vivaan.pdf"/>
    <s v="Male"/>
    <s v="31/12/1973"/>
    <d v="1973-12-31T00:00:00"/>
    <n v="1973"/>
    <x v="0"/>
    <n v="20"/>
    <s v="Kerala"/>
    <s v="South"/>
    <s v="South"/>
  </r>
  <r>
    <s v="PID0736"/>
    <s v="Sai Gupta"/>
    <s v="Sai Gupta"/>
    <s v="PID0736_Sai.pdf"/>
    <s v="Male"/>
    <s v="31/12/1973"/>
    <d v="1973-12-31T00:00:00"/>
    <n v="1973"/>
    <x v="0"/>
    <n v="7"/>
    <s v="West Bengal"/>
    <s v="East"/>
    <s v="East"/>
  </r>
  <r>
    <s v="PID0737"/>
    <s v=" Diya Priya Reddy "/>
    <s v="Diya Priya Reddy"/>
    <s v="PID0737_Diya.pdf"/>
    <s v="Female"/>
    <s v="01/01/1984"/>
    <d v="1984-01-01T00:00:00"/>
    <n v="1984"/>
    <x v="9"/>
    <n v="20"/>
    <s v="West Bengal"/>
    <s v="East"/>
    <s v="East"/>
  </r>
  <r>
    <s v="PID0738"/>
    <s v=" Vivaan Sharma "/>
    <s v="Vivaan Sharma"/>
    <s v="PID0738_Vivaan.pdf"/>
    <s v="Male"/>
    <s v="31/12/1988"/>
    <d v="1988-12-31T00:00:00"/>
    <n v="1988"/>
    <x v="3"/>
    <n v="3"/>
    <s v="Karnataka"/>
    <s v="South"/>
    <s v="South"/>
  </r>
  <r>
    <s v="PID0739"/>
    <s v=" Riya Patel "/>
    <s v="Riya Patel"/>
    <s v="PID0739_Riya.pdf"/>
    <s v="Female"/>
    <s v="31/12/1978"/>
    <d v="1978-12-31T00:00:00"/>
    <n v="1978"/>
    <x v="6"/>
    <n v="25"/>
    <s v="Punjab"/>
    <s v="East"/>
    <s v="North"/>
  </r>
  <r>
    <s v="PID0740"/>
    <s v=" Isha Patel "/>
    <s v="Isha Patel"/>
    <s v="PID0740_Isha.pdf"/>
    <s v="Female"/>
    <s v="31/12/1968"/>
    <d v="1968-12-31T00:00:00"/>
    <n v="1968"/>
    <x v="10"/>
    <n v="7"/>
    <s v="Gujarat"/>
    <s v="West"/>
    <s v="West"/>
  </r>
  <r>
    <s v="PID0741"/>
    <s v="Riya Gupta"/>
    <s v="Riya Gupta"/>
    <s v="PID0741_Riya.pdf"/>
    <s v="Female"/>
    <s v="31/12/1978"/>
    <d v="1978-12-31T00:00:00"/>
    <n v="1978"/>
    <x v="6"/>
    <n v="5"/>
    <s v="Karnataka"/>
    <s v="South"/>
    <s v="South"/>
  </r>
  <r>
    <s v="PID0742"/>
    <s v="Vivaan Patel"/>
    <s v="Vivaan Patel"/>
    <s v="PID0742_Vivaan.pdf"/>
    <s v="Male"/>
    <s v="31/12/1968"/>
    <d v="1968-12-31T00:00:00"/>
    <n v="1968"/>
    <x v="10"/>
    <n v="3"/>
    <s v="Uttar Pradesh"/>
    <s v="West"/>
    <s v="North"/>
  </r>
  <r>
    <s v="PID0743"/>
    <s v="Riya Mehta"/>
    <s v="Riya Mehta"/>
    <s v="PID0743_Riya.pdf"/>
    <s v="Female"/>
    <s v="01/01/1984"/>
    <d v="1984-01-01T00:00:00"/>
    <n v="1984"/>
    <x v="9"/>
    <n v="2"/>
    <s v="Uttar Pradesh"/>
    <s v="South"/>
    <s v="North"/>
  </r>
  <r>
    <s v="PID0744"/>
    <s v="Sai Raj Mehta"/>
    <s v="Sai Raj Mehta"/>
    <s v="PID0744_Sai.pdf"/>
    <s v="Male"/>
    <s v="31/12/1978"/>
    <d v="1978-12-31T00:00:00"/>
    <n v="1978"/>
    <x v="6"/>
    <n v="25"/>
    <s v="Maharashtra"/>
    <s v="West"/>
    <s v="West"/>
  </r>
  <r>
    <s v="PID0745"/>
    <s v="Isha Reddy"/>
    <s v="Isha Reddy"/>
    <s v="PID0745_Isha.pdf"/>
    <s v="Female"/>
    <s v="31-12-1988"/>
    <d v="1988-12-31T00:00:00"/>
    <n v="1988"/>
    <x v="3"/>
    <n v="0.5"/>
    <s v="Uttar Pradesh"/>
    <s v="North"/>
    <s v="North"/>
  </r>
  <r>
    <s v="PID0746"/>
    <s v="Isha Mehta"/>
    <s v="Isha Mehta"/>
    <s v="PID0746_Isha.pdf"/>
    <s v="Female"/>
    <s v="31/12/1988"/>
    <d v="1988-12-31T00:00:00"/>
    <n v="1988"/>
    <x v="3"/>
    <n v="20"/>
    <s v="Kerala"/>
    <s v="South"/>
    <s v="South"/>
  </r>
  <r>
    <s v="PID0747"/>
    <s v="Isha Mehta"/>
    <s v="Isha Mehta"/>
    <s v="PID0747_Isha.pdf"/>
    <s v="Female"/>
    <s v="31/12/1988"/>
    <d v="1988-12-31T00:00:00"/>
    <n v="1988"/>
    <x v="3"/>
    <n v="40"/>
    <s v="Kerala"/>
    <s v="South"/>
    <s v="South"/>
  </r>
  <r>
    <s v="PID0748"/>
    <s v="Isha Priya Sharma"/>
    <s v="Isha Priya Sharma"/>
    <s v="PID0748_Isha.pdf"/>
    <s v="Female"/>
    <s v="31/12/1984"/>
    <d v="1984-12-31T00:00:00"/>
    <n v="1984"/>
    <x v="9"/>
    <n v="20"/>
    <s v="Gujarat"/>
    <s v="West"/>
    <s v="West"/>
  </r>
  <r>
    <s v="PID0749"/>
    <s v="Vivaan Patel"/>
    <s v="Vivaan Patel"/>
    <s v="PID0749_Vivaan.pdf"/>
    <s v="Male"/>
    <s v="31/12/1973"/>
    <d v="1973-12-31T00:00:00"/>
    <n v="1973"/>
    <x v="0"/>
    <n v="25"/>
    <s v="Kerala"/>
    <s v="South"/>
    <s v="South"/>
  </r>
  <r>
    <s v="PID0750"/>
    <s v="Vivaan Gupta"/>
    <s v="Vivaan Gupta"/>
    <s v="PID0750_Vivaan.pdf"/>
    <s v="Male"/>
    <s v="31/12/1953"/>
    <d v="1953-12-31T00:00:00"/>
    <n v="1953"/>
    <x v="1"/>
    <n v="15"/>
    <s v="West Bengal"/>
    <s v="East"/>
    <s v="East"/>
  </r>
  <r>
    <s v="PID0751"/>
    <s v=" Aditya Raj Sharma"/>
    <s v="Aditya Raj Sharma"/>
    <s v="PID0751_Aditya.pdf"/>
    <s v="Male"/>
    <s v="01-01-1964"/>
    <d v="1964-01-01T00:00:00"/>
    <n v="1964"/>
    <x v="7"/>
    <n v="120"/>
    <s v="Maharashtra"/>
    <s v="West"/>
    <s v="West"/>
  </r>
  <r>
    <s v="PID0752"/>
    <s v="Vivaan Gupta"/>
    <s v="Vivaan Gupta"/>
    <s v="PID0752_Vivaan.pdf"/>
    <s v="Male"/>
    <s v="31/12/1968"/>
    <d v="1968-12-31T00:00:00"/>
    <n v="1968"/>
    <x v="10"/>
    <n v="20"/>
    <s v="Karnataka"/>
    <s v="South"/>
    <s v="South"/>
  </r>
  <r>
    <s v="PID0753"/>
    <s v="Sai Kumar Sharma"/>
    <s v="Sai Kumar Sharma"/>
    <s v="PID0753_Sai.pdf"/>
    <s v="Male"/>
    <s v="31/12/1958"/>
    <d v="1958-12-31T00:00:00"/>
    <n v="1958"/>
    <x v="16"/>
    <n v="9"/>
    <s v="Tamil Nadu"/>
    <s v="South"/>
    <s v="South"/>
  </r>
  <r>
    <s v="PID0754"/>
    <s v="Riya Patel"/>
    <s v="Riya Patel"/>
    <s v="PID0754_Riya.pdf"/>
    <s v="Female"/>
    <s v="31/12/1988"/>
    <d v="1988-12-31T00:00:00"/>
    <n v="1988"/>
    <x v="3"/>
    <n v="40"/>
    <s v="West Bengal"/>
    <s v="East"/>
    <s v="East"/>
  </r>
  <r>
    <s v="PID0755"/>
    <s v="Riya Mehta"/>
    <s v="Riya Mehta"/>
    <s v="PID0755_Riya.pdf"/>
    <s v="Female"/>
    <s v="31/12/1973"/>
    <d v="1973-12-31T00:00:00"/>
    <n v="1973"/>
    <x v="0"/>
    <n v="40"/>
    <s v="Uttar Pradesh"/>
    <s v="West"/>
    <s v="North"/>
  </r>
  <r>
    <s v="PID0756"/>
    <s v="Aanya Gupta"/>
    <s v="Aanya Gupta"/>
    <s v="PID0756_Aanya.pdf"/>
    <s v="Female"/>
    <s v="31/12/1968"/>
    <d v="1968-12-31T00:00:00"/>
    <n v="1968"/>
    <x v="10"/>
    <n v="30"/>
    <s v="Gujarat"/>
    <s v="West"/>
    <s v="West"/>
  </r>
  <r>
    <s v="PID0757"/>
    <s v="Aanya Mehta"/>
    <s v="Aanya Mehta"/>
    <s v="PID0757_Aanya.pdf"/>
    <s v="Female"/>
    <s v="31/12/1981"/>
    <d v="1981-12-31T00:00:00"/>
    <n v="1981"/>
    <x v="8"/>
    <n v="20"/>
    <s v="Tamil Nadu"/>
    <s v="South"/>
    <s v="South"/>
  </r>
  <r>
    <s v="PID0758"/>
    <s v=" Vivaan Patel "/>
    <s v="Vivaan Patel"/>
    <s v="PID0758_Vivaan.pdf"/>
    <s v="Male"/>
    <s v="31/12/1988"/>
    <d v="1988-12-31T00:00:00"/>
    <n v="1988"/>
    <x v="3"/>
    <n v="25"/>
    <s v="Gujarat"/>
    <s v="South"/>
    <s v="West"/>
  </r>
  <r>
    <s v="PID0759"/>
    <s v="Riya Gupta"/>
    <s v="Riya Gupta"/>
    <s v="PID0759_Riya.pdf"/>
    <s v="Female"/>
    <s v="31/12/1968"/>
    <d v="1968-12-31T00:00:00"/>
    <n v="1968"/>
    <x v="10"/>
    <n v="3"/>
    <s v="Punjab"/>
    <s v="North"/>
    <s v="North"/>
  </r>
  <r>
    <s v="PID0760"/>
    <s v="Riya Priya Mehta"/>
    <s v="Riya Priya Mehta"/>
    <s v="PID0760_Riya.pdf"/>
    <s v="Female"/>
    <s v="01/01/1984"/>
    <d v="1984-01-01T00:00:00"/>
    <n v="1984"/>
    <x v="9"/>
    <n v="2"/>
    <s v="Tamil Nadu"/>
    <s v="North"/>
    <s v="South"/>
  </r>
  <r>
    <s v="PID0761"/>
    <s v=" Shreya Patel "/>
    <s v="Shreya Patel"/>
    <s v="PID0761_Shreya.pdf"/>
    <s v="Female"/>
    <s v="31/12/1978"/>
    <d v="1978-12-31T00:00:00"/>
    <n v="1978"/>
    <x v="6"/>
    <n v="5"/>
    <s v="West Bengal"/>
    <s v="North"/>
    <s v="East"/>
  </r>
  <r>
    <s v="PID0762"/>
    <s v="Vivaan Gupta"/>
    <s v="Vivaan Gupta"/>
    <s v="PID0762_Vivaan.pdf"/>
    <s v="Male"/>
    <s v="31/12/1958"/>
    <d v="1958-12-31T00:00:00"/>
    <n v="1958"/>
    <x v="16"/>
    <n v="7"/>
    <s v="Gujarat"/>
    <s v="West"/>
    <s v="West"/>
  </r>
  <r>
    <s v="PID0763"/>
    <s v="Vivaan Patel"/>
    <s v="Vivaan Patel"/>
    <s v="PID0763_Vivaan.pdf"/>
    <s v="Male"/>
    <s v="31/12/1953"/>
    <d v="1953-12-31T00:00:00"/>
    <n v="1953"/>
    <x v="1"/>
    <n v="30"/>
    <s v="Maharashtra"/>
    <s v="West"/>
    <s v="West"/>
  </r>
  <r>
    <s v="PID0764"/>
    <s v="Diya Sharma"/>
    <s v="Diya Sharma"/>
    <s v="PID0764_Diya.pdf"/>
    <s v="Female"/>
    <s v="31/12/1978"/>
    <d v="1978-12-31T00:00:00"/>
    <n v="1978"/>
    <x v="6"/>
    <n v="7"/>
    <s v="Gujarat"/>
    <s v="West"/>
    <s v="West"/>
  </r>
  <r>
    <s v="PID0765"/>
    <s v="Riya Mehta "/>
    <s v="Riya Mehta"/>
    <s v="PID0765_Riya.pdf"/>
    <s v="Female"/>
    <s v="31/12/1985"/>
    <d v="1985-12-31T00:00:00"/>
    <n v="1985"/>
    <x v="14"/>
    <n v="3"/>
    <s v="Tamil Nadu"/>
    <s v="South"/>
    <s v="South"/>
  </r>
  <r>
    <s v="PID0766"/>
    <s v="Vivaan Patel"/>
    <s v="Vivaan Patel"/>
    <s v="PID0766_Vivaan.pdf"/>
    <s v="Male"/>
    <s v="31/12/1973"/>
    <d v="1973-12-31T00:00:00"/>
    <n v="1973"/>
    <x v="0"/>
    <n v="2"/>
    <s v="Uttar Pradesh"/>
    <s v="South"/>
    <s v="North"/>
  </r>
  <r>
    <s v="PID0767"/>
    <s v="Riya Reddy"/>
    <s v="Riya Reddy"/>
    <s v="PID0767_Riya.pdf"/>
    <s v="Female"/>
    <s v="31/12/1978"/>
    <d v="1978-12-31T00:00:00"/>
    <n v="1978"/>
    <x v="6"/>
    <n v="30"/>
    <s v="Karnataka"/>
    <s v="South"/>
    <s v="South"/>
  </r>
  <r>
    <s v="PID0768"/>
    <s v="Sai Mehta"/>
    <s v="Sai Mehta"/>
    <s v="PID0768_Sai.pdf"/>
    <s v="Male"/>
    <s v="01/01/1984"/>
    <d v="1984-01-01T00:00:00"/>
    <n v="1984"/>
    <x v="9"/>
    <n v="20"/>
    <s v="Karnataka"/>
    <s v="South"/>
    <s v="South"/>
  </r>
  <r>
    <s v="PID0769"/>
    <s v=" Krishna Sharma "/>
    <s v="Krishna Sharma"/>
    <s v="PID0769_Krishna.pdf"/>
    <s v="Male"/>
    <s v="31/12/1978"/>
    <d v="1978-12-31T00:00:00"/>
    <n v="1978"/>
    <x v="6"/>
    <n v="0.5"/>
    <s v="Uttar Pradesh"/>
    <s v="North"/>
    <s v="North"/>
  </r>
  <r>
    <s v="PID0770"/>
    <s v="Aarav Dev Reddy"/>
    <s v="Aarav Dev Reddy"/>
    <s v="PID0770_Aarav.pdf"/>
    <s v="Male"/>
    <s v="01/01/1972"/>
    <d v="1972-01-01T00:00:00"/>
    <n v="1972"/>
    <x v="15"/>
    <n v="15"/>
    <s v="Tamil Nadu"/>
    <s v="South"/>
    <s v="South"/>
  </r>
  <r>
    <s v="PID0771"/>
    <s v=" Vivaan Raj Mehta"/>
    <s v="Vivaan Raj Mehta"/>
    <s v="PID0771_Vivaan.pdf"/>
    <s v="Male"/>
    <s v="31/12/1988"/>
    <d v="1988-12-31T00:00:00"/>
    <n v="1988"/>
    <x v="3"/>
    <n v="2"/>
    <s v="Uttar Pradesh"/>
    <s v="West"/>
    <s v="North"/>
  </r>
  <r>
    <s v="PID0772"/>
    <s v=" Aditya Sharma "/>
    <s v="Aditya Sharma"/>
    <s v="PID0772_Aditya.pdf"/>
    <s v="Male"/>
    <s v="31-12-1968"/>
    <d v="1968-12-31T00:00:00"/>
    <n v="1968"/>
    <x v="10"/>
    <n v="0.5"/>
    <s v="Uttar Pradesh"/>
    <s v="North"/>
    <s v="North"/>
  </r>
  <r>
    <s v="PID0773"/>
    <s v="Shreya Sharma"/>
    <s v="Shreya Sharma"/>
    <s v="PID0773_Shreya.pdf"/>
    <s v="Female"/>
    <s v="31/12/1953"/>
    <d v="1953-12-31T00:00:00"/>
    <n v="1953"/>
    <x v="1"/>
    <n v="9"/>
    <s v="Maharashtra"/>
    <s v="South"/>
    <s v="West"/>
  </r>
  <r>
    <s v="PID0774"/>
    <s v="Isha Raj Reddy "/>
    <s v="Isha Raj Reddy"/>
    <s v="PID0774_Isha.pdf"/>
    <s v="Female"/>
    <s v="01/01/1984"/>
    <d v="1984-01-01T00:00:00"/>
    <n v="1984"/>
    <x v="9"/>
    <n v="9"/>
    <s v="Gujarat"/>
    <s v="West"/>
    <s v="West"/>
  </r>
  <r>
    <s v="PID0775"/>
    <s v="Riya Raj Mehta"/>
    <s v="Riya Raj Mehta"/>
    <s v="PID0775_Riya.pdf"/>
    <s v="Female"/>
    <s v="31/12/1988"/>
    <d v="1988-12-31T00:00:00"/>
    <n v="1988"/>
    <x v="3"/>
    <n v="7"/>
    <s v="Kerala"/>
    <s v="South"/>
    <s v="South"/>
  </r>
  <r>
    <s v="PID0776"/>
    <s v="Shreya Sharma"/>
    <s v="Shreya Sharma"/>
    <s v="PID0776_Shreya.pdf"/>
    <s v="Female"/>
    <s v="31/12/1978"/>
    <d v="1978-12-31T00:00:00"/>
    <n v="1978"/>
    <x v="6"/>
    <n v="40"/>
    <s v="Gujarat"/>
    <s v="South"/>
    <s v="West"/>
  </r>
  <r>
    <s v="PID0777"/>
    <s v="Aanya Gupta"/>
    <s v="Aanya Gupta"/>
    <s v="PID0777_Aanya.pdf"/>
    <s v="Female"/>
    <s v="31/12/1978"/>
    <d v="1978-12-31T00:00:00"/>
    <n v="1978"/>
    <x v="6"/>
    <n v="30"/>
    <s v="Gujarat"/>
    <s v="West"/>
    <s v="West"/>
  </r>
  <r>
    <s v="PID0778"/>
    <s v="Riya Gupta"/>
    <s v="Riya Gupta"/>
    <s v="PID0778_Riya.pdf"/>
    <s v="Female"/>
    <s v="31/12/1968"/>
    <d v="1968-12-31T00:00:00"/>
    <n v="1968"/>
    <x v="10"/>
    <n v="5"/>
    <s v="Gujarat"/>
    <s v="West"/>
    <s v="West"/>
  </r>
  <r>
    <s v="PID0779"/>
    <s v="Riya Patel"/>
    <s v="Riya Patel"/>
    <s v="PID0779_Riya.pdf"/>
    <s v="Female"/>
    <s v="31/12/1993"/>
    <d v="1993-12-31T00:00:00"/>
    <n v="1993"/>
    <x v="2"/>
    <n v="30"/>
    <s v="West Bengal"/>
    <s v="East"/>
    <s v="East"/>
  </r>
  <r>
    <s v="PID0780"/>
    <s v="Shreya Gupta"/>
    <s v="Shreya Gupta"/>
    <s v="PID0780_Shreya.pdf"/>
    <s v="Female"/>
    <s v="31-12-1985"/>
    <d v="1985-12-31T00:00:00"/>
    <n v="1985"/>
    <x v="14"/>
    <n v="120"/>
    <s v="Tamil Nadu"/>
    <s v="North"/>
    <s v="South"/>
  </r>
  <r>
    <s v="PID0781"/>
    <s v="Aarav Raj Gupta"/>
    <s v="Aarav Raj Gupta"/>
    <s v="PID0781_Aarav.pdf"/>
    <s v="Male"/>
    <s v="01/01/1964"/>
    <d v="1964-01-01T00:00:00"/>
    <n v="1964"/>
    <x v="7"/>
    <n v="7"/>
    <s v="Karnataka"/>
    <s v="West"/>
    <s v="South"/>
  </r>
  <r>
    <s v="PID0782"/>
    <s v="Riya Patel"/>
    <s v="Riya Patel"/>
    <s v="PID0782_Riya.pdf"/>
    <s v="Female"/>
    <s v="31/12/1968"/>
    <d v="1968-12-31T00:00:00"/>
    <n v="1968"/>
    <x v="10"/>
    <n v="15"/>
    <s v="Tamil Nadu"/>
    <s v="North"/>
    <s v="South"/>
  </r>
  <r>
    <s v="PID0783"/>
    <s v="Isha Reddy"/>
    <s v="Isha Reddy"/>
    <s v="PID0783_Isha.pdf"/>
    <s v="Female"/>
    <s v="01/01/1944"/>
    <d v="1944-01-01T00:00:00"/>
    <n v="1944"/>
    <x v="20"/>
    <n v="40"/>
    <s v="Karnataka"/>
    <s v="South"/>
    <s v="South"/>
  </r>
  <r>
    <s v="PID0784"/>
    <s v=" Krishna Kumar Reddy "/>
    <s v="Krishna Kumar Reddy"/>
    <s v="PID0784_Krishna.pdf"/>
    <s v="Male"/>
    <s v="31/12/1978"/>
    <d v="1978-12-31T00:00:00"/>
    <n v="1978"/>
    <x v="6"/>
    <n v="15"/>
    <s v="Punjab"/>
    <s v="North"/>
    <s v="North"/>
  </r>
  <r>
    <s v="PID0785"/>
    <s v="Shreya Patel"/>
    <s v="Shreya Patel"/>
    <s v="PID0785_Shreya.pdf"/>
    <s v="Female"/>
    <s v="31/12/1953"/>
    <d v="1953-12-31T00:00:00"/>
    <n v="1953"/>
    <x v="1"/>
    <n v="2"/>
    <s v="Uttar Pradesh"/>
    <s v="South"/>
    <s v="North"/>
  </r>
  <r>
    <s v="PID0786"/>
    <s v="Isha Kumar Gupta"/>
    <s v="Isha Kumar Gupta"/>
    <s v="PID0786_Isha.pdf"/>
    <s v="Female"/>
    <s v="31-12-1993"/>
    <d v="1993-12-31T00:00:00"/>
    <n v="1993"/>
    <x v="2"/>
    <n v="30"/>
    <s v="Karnataka"/>
    <s v="South"/>
    <s v="South"/>
  </r>
  <r>
    <s v="PID0787"/>
    <s v="Krishna Sharma"/>
    <s v="Krishna Sharma"/>
    <s v="PID0787_Krishna.pdf"/>
    <s v="Male"/>
    <s v="31/12/1953"/>
    <d v="1953-12-31T00:00:00"/>
    <n v="1953"/>
    <x v="1"/>
    <n v="20"/>
    <s v="Karnataka"/>
    <s v="West"/>
    <s v="South"/>
  </r>
  <r>
    <s v="PID0788"/>
    <s v="Krishna Patel"/>
    <s v="Krishna Patel"/>
    <s v="PID0788_Krishna.pdf"/>
    <s v="Male"/>
    <s v="01/01/1996"/>
    <d v="1996-01-01T00:00:00"/>
    <n v="1996"/>
    <x v="19"/>
    <n v="9"/>
    <s v="West Bengal"/>
    <s v="East"/>
    <s v="East"/>
  </r>
  <r>
    <s v="PID0789"/>
    <s v=" Riya Reddy "/>
    <s v="Riya Reddy"/>
    <s v="PID0789_Riya.pdf"/>
    <s v="Female"/>
    <s v="31/12/1953"/>
    <d v="1953-12-31T00:00:00"/>
    <n v="1953"/>
    <x v="1"/>
    <n v="3"/>
    <s v="Uttar Pradesh"/>
    <s v="North"/>
    <s v="North"/>
  </r>
  <r>
    <s v="PID0790"/>
    <s v="Vivaan Priya Patel"/>
    <s v="Vivaan Priya Patel"/>
    <s v="PID0790_Vivaan.pdf"/>
    <s v="Male"/>
    <s v="31/12/1988"/>
    <d v="1988-12-31T00:00:00"/>
    <n v="1988"/>
    <x v="3"/>
    <n v="5"/>
    <s v="Gujarat"/>
    <s v="West"/>
    <s v="West"/>
  </r>
  <r>
    <s v="PID0791"/>
    <s v="Isha Patel"/>
    <s v="Isha Patel"/>
    <s v="PID0791_Isha.pdf"/>
    <s v="Female"/>
    <s v="31/12/1968"/>
    <d v="1968-12-31T00:00:00"/>
    <n v="1968"/>
    <x v="10"/>
    <n v="20"/>
    <s v="Kerala"/>
    <s v="South"/>
    <s v="South"/>
  </r>
  <r>
    <s v="PID0792"/>
    <s v=" Aanya Gupta "/>
    <s v="Aanya Gupta"/>
    <s v="PID0792_Aanya.pdf"/>
    <s v="Female"/>
    <s v="31-12-1985"/>
    <d v="1985-12-31T00:00:00"/>
    <n v="1985"/>
    <x v="14"/>
    <n v="4"/>
    <s v="Karnataka"/>
    <s v="South"/>
    <s v="South"/>
  </r>
  <r>
    <s v="PID0793"/>
    <s v="Isha Raj Mehta"/>
    <s v="Isha Raj Mehta"/>
    <s v="PID0793_Isha.pdf"/>
    <s v="Female"/>
    <s v="01/01/1944"/>
    <d v="1944-01-01T00:00:00"/>
    <n v="1944"/>
    <x v="20"/>
    <n v="30"/>
    <s v="Tamil Nadu"/>
    <s v="South"/>
    <s v="South"/>
  </r>
  <r>
    <s v="PID0794"/>
    <s v="Diya Reddy"/>
    <s v="Diya Reddy"/>
    <s v="PID0794_Diya.pdf"/>
    <s v="Female"/>
    <s v="31/12/1958"/>
    <d v="1958-12-31T00:00:00"/>
    <n v="1958"/>
    <x v="16"/>
    <n v="7"/>
    <s v="Gujarat"/>
    <s v="West"/>
    <s v="West"/>
  </r>
  <r>
    <s v="PID0795"/>
    <s v=" Aditya Gupta"/>
    <s v="Aditya Gupta"/>
    <s v="PID0795_Aditya.pdf"/>
    <s v="Male"/>
    <s v="31/12/1988"/>
    <d v="1988-12-31T00:00:00"/>
    <n v="1988"/>
    <x v="3"/>
    <n v="250"/>
    <s v="Kerala"/>
    <s v="South"/>
    <s v="South"/>
  </r>
  <r>
    <s v="PID0796"/>
    <s v="Riya Sharma"/>
    <s v="Riya Sharma"/>
    <s v="PID0796_Riya.pdf"/>
    <s v="Female"/>
    <s v="31/12/1981"/>
    <d v="1981-12-31T00:00:00"/>
    <n v="1981"/>
    <x v="8"/>
    <n v="40"/>
    <s v="Tamil Nadu"/>
    <s v="South"/>
    <s v="South"/>
  </r>
  <r>
    <s v="PID0797"/>
    <s v=" Aanya Sharma "/>
    <s v="Aanya Sharma"/>
    <s v="PID0797_Aanya.pdf"/>
    <s v="Female"/>
    <s v="31/12/1988"/>
    <d v="1988-12-31T00:00:00"/>
    <n v="1988"/>
    <x v="3"/>
    <n v="25"/>
    <s v="West Bengal"/>
    <s v="East"/>
    <s v="East"/>
  </r>
  <r>
    <s v="PID0798"/>
    <s v="Sai Gupta"/>
    <s v="Sai Gupta"/>
    <s v="PID0798_Sai.pdf"/>
    <s v="Male"/>
    <s v="01-01-1972"/>
    <d v="1972-01-01T00:00:00"/>
    <n v="1972"/>
    <x v="15"/>
    <n v="2"/>
    <s v="Tamil Nadu"/>
    <s v="South"/>
    <s v="South"/>
  </r>
  <r>
    <s v="PID0799"/>
    <s v=" Shreya Singh Reddy"/>
    <s v="Shreya Singh Reddy"/>
    <s v="PID0799_Shreya.pdf"/>
    <s v="Female"/>
    <s v="31/12/1968"/>
    <d v="1968-12-31T00:00:00"/>
    <n v="1968"/>
    <x v="10"/>
    <n v="25"/>
    <s v="Punjab"/>
    <s v="West"/>
    <s v="North"/>
  </r>
  <r>
    <s v="PID0800"/>
    <s v="Aditya Singh Mehta"/>
    <s v="Aditya Singh Mehta"/>
    <s v="PID0800_Aditya.pdf"/>
    <s v="Male"/>
    <s v="31/12/1973"/>
    <d v="1973-12-31T00:00:00"/>
    <n v="1973"/>
    <x v="0"/>
    <n v="20"/>
    <s v="Gujarat"/>
    <s v="North"/>
    <s v="West"/>
  </r>
  <r>
    <s v="PID0801"/>
    <s v="Riya Mehta"/>
    <s v="Riya Mehta"/>
    <s v="PID0801_Riya.pdf"/>
    <s v="Female"/>
    <s v="31-12-1988"/>
    <d v="1988-12-31T00:00:00"/>
    <n v="1988"/>
    <x v="3"/>
    <n v="15"/>
    <s v="Gujarat"/>
    <s v="West"/>
    <s v="West"/>
  </r>
  <r>
    <s v="PID0802"/>
    <s v="Aditya Reddy "/>
    <s v="Aditya Reddy"/>
    <s v="PID0802_Aditya.pdf"/>
    <s v="Male"/>
    <s v="01/01/1984"/>
    <d v="1984-01-01T00:00:00"/>
    <n v="1984"/>
    <x v="9"/>
    <n v="20"/>
    <s v="Gujarat"/>
    <s v="West"/>
    <s v="West"/>
  </r>
  <r>
    <s v="PID0803"/>
    <s v=" Aarav Reddy "/>
    <s v="Aarav Reddy"/>
    <s v="PID0803_Aarav.pdf"/>
    <s v="Male"/>
    <s v="01/01/1964"/>
    <d v="1964-01-01T00:00:00"/>
    <n v="1964"/>
    <x v="7"/>
    <n v="25"/>
    <s v="West Bengal"/>
    <s v="East"/>
    <s v="East"/>
  </r>
  <r>
    <s v="PID0804"/>
    <s v="Isha Reddy"/>
    <s v="Isha Reddy"/>
    <s v="PID0804_Isha.pdf"/>
    <s v="Female"/>
    <s v="31-12-1998"/>
    <d v="1998-12-31T00:00:00"/>
    <n v="1998"/>
    <x v="12"/>
    <n v="7"/>
    <s v="Karnataka"/>
    <s v="South"/>
    <s v="South"/>
  </r>
  <r>
    <s v="PID0805"/>
    <s v="Shreya Kumar Mehta"/>
    <s v="Shreya Kumar Mehta"/>
    <s v="PID0805_Shreya.pdf"/>
    <s v="Female"/>
    <s v="31/12/1968"/>
    <d v="1968-12-31T00:00:00"/>
    <n v="1968"/>
    <x v="10"/>
    <n v="40"/>
    <s v="Punjab"/>
    <s v="North"/>
    <s v="North"/>
  </r>
  <r>
    <s v="PID0806"/>
    <s v=" Vivaan Sharma"/>
    <s v="Vivaan Sharma"/>
    <s v="PID0806_Vivaan.pdf"/>
    <s v="Male"/>
    <s v="31-12-1978"/>
    <d v="1978-12-31T00:00:00"/>
    <n v="1978"/>
    <x v="6"/>
    <n v="25"/>
    <s v="Punjab"/>
    <s v="North"/>
    <s v="North"/>
  </r>
  <r>
    <s v="PID0807"/>
    <s v="Krishna Mehta"/>
    <s v="Krishna Mehta"/>
    <s v="PID0807_Krishna.pdf"/>
    <s v="Male"/>
    <s v="31/12/1994"/>
    <d v="1994-12-31T00:00:00"/>
    <n v="1994"/>
    <x v="5"/>
    <n v="20"/>
    <s v="West Bengal"/>
    <s v="East"/>
    <s v="East"/>
  </r>
  <r>
    <s v="PID0808"/>
    <s v="Isha Gupta"/>
    <s v="Isha Gupta"/>
    <s v="PID0808_Isha.pdf"/>
    <s v="Female"/>
    <s v="31/12/1998"/>
    <d v="1998-12-31T00:00:00"/>
    <n v="1998"/>
    <x v="12"/>
    <n v="20"/>
    <s v="Kerala"/>
    <s v="South"/>
    <s v="South"/>
  </r>
  <r>
    <s v="PID0809"/>
    <s v=" Aarav Dev Patel"/>
    <s v="Aarav Dev Patel"/>
    <s v="PID0809_Aarav.pdf"/>
    <s v="Male"/>
    <s v="01/01/1968"/>
    <d v="1968-01-01T00:00:00"/>
    <n v="1968"/>
    <x v="10"/>
    <n v="7"/>
    <s v="Maharashtra"/>
    <s v="West"/>
    <s v="West"/>
  </r>
  <r>
    <s v="PID0810"/>
    <s v="Shreya Sharma"/>
    <s v="Shreya Sharma"/>
    <s v="PID0810_Shreya.pdf"/>
    <s v="Female"/>
    <s v="01/01/1984"/>
    <d v="1984-01-01T00:00:00"/>
    <n v="1984"/>
    <x v="9"/>
    <n v="12"/>
    <s v="Kerala"/>
    <s v="South"/>
    <s v="South"/>
  </r>
  <r>
    <s v="PID0811"/>
    <s v=" Sai Reddy "/>
    <s v="Sai Reddy"/>
    <s v="PID0811_Sai.pdf"/>
    <s v="Male"/>
    <s v="31/12/1973"/>
    <d v="1973-12-31T00:00:00"/>
    <n v="1973"/>
    <x v="0"/>
    <n v="20"/>
    <s v="Gujarat"/>
    <s v="West"/>
    <s v="West"/>
  </r>
  <r>
    <s v="PID0812"/>
    <s v="Aanya Priya Patel "/>
    <s v="Aanya Priya Patel"/>
    <s v="PID0812_Aanya.pdf"/>
    <s v="Female"/>
    <s v="31/12/1988"/>
    <d v="1988-12-31T00:00:00"/>
    <n v="1988"/>
    <x v="3"/>
    <n v="25"/>
    <s v="West Bengal"/>
    <s v="South"/>
    <s v="East"/>
  </r>
  <r>
    <s v="PID0813"/>
    <s v="Vivaan Patel "/>
    <s v="Vivaan Patel"/>
    <s v="PID0813_Vivaan.pdf"/>
    <s v="Male"/>
    <s v="31/12/1994"/>
    <d v="1994-12-31T00:00:00"/>
    <n v="1994"/>
    <x v="5"/>
    <n v="20"/>
    <s v="Punjab"/>
    <s v="North"/>
    <s v="North"/>
  </r>
  <r>
    <s v="PID0814"/>
    <s v="Vivaan Patel"/>
    <s v="Vivaan Patel"/>
    <s v="PID0814_Vivaan.pdf"/>
    <s v="Male"/>
    <s v="01/01/1964"/>
    <d v="1964-01-01T00:00:00"/>
    <n v="1964"/>
    <x v="7"/>
    <n v="7"/>
    <s v="Gujarat"/>
    <s v="West"/>
    <s v="West"/>
  </r>
  <r>
    <s v="PID0815"/>
    <s v="Aditya Dev Mehta"/>
    <s v="Aditya Dev Mehta"/>
    <s v="PID0815_Aditya.pdf"/>
    <s v="Male"/>
    <s v="31/12/1968"/>
    <d v="1968-12-31T00:00:00"/>
    <n v="1968"/>
    <x v="10"/>
    <n v="120"/>
    <s v="West Bengal"/>
    <s v="East"/>
    <s v="East"/>
  </r>
  <r>
    <s v="PID0816"/>
    <s v="Krishna Kumar Reddy "/>
    <s v="Krishna Kumar Reddy"/>
    <s v="PID0816_Krishna.pdf"/>
    <s v="Male"/>
    <s v="31/12/1993"/>
    <d v="1993-12-31T00:00:00"/>
    <n v="1993"/>
    <x v="2"/>
    <n v="9"/>
    <s v="Punjab"/>
    <s v="West"/>
    <s v="North"/>
  </r>
  <r>
    <s v="PID0817"/>
    <s v="Aditya Sharma"/>
    <s v="Aditya Sharma"/>
    <s v="PID0817_Aditya.pdf"/>
    <s v="Male"/>
    <s v="31-12-1988"/>
    <d v="1988-12-31T00:00:00"/>
    <n v="1988"/>
    <x v="3"/>
    <n v="5"/>
    <s v="Maharashtra"/>
    <s v="West"/>
    <s v="West"/>
  </r>
  <r>
    <s v="PID0818"/>
    <s v="Diya Dev Gupta"/>
    <s v="Diya Dev Gupta"/>
    <s v="PID0818_Diya.pdf"/>
    <s v="Female"/>
    <s v="31/12/1973"/>
    <d v="1973-12-31T00:00:00"/>
    <n v="1973"/>
    <x v="0"/>
    <n v="9"/>
    <s v="Punjab"/>
    <s v="South"/>
    <s v="North"/>
  </r>
  <r>
    <s v="PID0819"/>
    <s v="Sai Patel"/>
    <s v="Sai Patel"/>
    <s v="PID0819_Sai.pdf"/>
    <s v="Male"/>
    <s v="31/12/1988"/>
    <d v="1988-12-31T00:00:00"/>
    <n v="1988"/>
    <x v="3"/>
    <n v="25"/>
    <s v="Kerala"/>
    <s v="West"/>
    <s v="South"/>
  </r>
  <r>
    <s v="PID0820"/>
    <s v="Sai Reddy"/>
    <s v="Sai Reddy"/>
    <s v="PID0820_Sai.pdf"/>
    <s v="Male"/>
    <s v="01/01/1984"/>
    <d v="1984-01-01T00:00:00"/>
    <n v="1984"/>
    <x v="9"/>
    <n v="3"/>
    <s v="West Bengal"/>
    <s v="East"/>
    <s v="East"/>
  </r>
  <r>
    <s v="PID0821"/>
    <s v="Aditya Reddy"/>
    <s v="Aditya Reddy"/>
    <s v="PID0821_Aditya.pdf"/>
    <s v="Male"/>
    <s v="31/12/1978"/>
    <d v="1978-12-31T00:00:00"/>
    <n v="1978"/>
    <x v="6"/>
    <n v="2"/>
    <s v="Tamil Nadu"/>
    <s v="West"/>
    <s v="South"/>
  </r>
  <r>
    <s v="PID0822"/>
    <s v="Riya Reddy"/>
    <s v="Riya Reddy"/>
    <s v="PID0822_Riya.pdf"/>
    <s v="Female"/>
    <s v="31/12/1968"/>
    <d v="1968-12-31T00:00:00"/>
    <n v="1968"/>
    <x v="10"/>
    <n v="25"/>
    <s v="Tamil Nadu"/>
    <s v="South"/>
    <s v="South"/>
  </r>
  <r>
    <s v="PID0823"/>
    <s v=" Aditya Reddy"/>
    <s v="Aditya Reddy"/>
    <s v="PID0823_Aditya.pdf"/>
    <s v="Male"/>
    <s v="01/01/1964"/>
    <d v="1964-01-01T00:00:00"/>
    <n v="1964"/>
    <x v="7"/>
    <n v="40"/>
    <s v="West Bengal"/>
    <s v="North"/>
    <s v="East"/>
  </r>
  <r>
    <s v="PID0824"/>
    <s v="Vivaan Mehta"/>
    <s v="Vivaan Mehta"/>
    <s v="PID0824_Vivaan.pdf"/>
    <s v="Male"/>
    <s v="31/12/1988"/>
    <d v="1988-12-31T00:00:00"/>
    <n v="1988"/>
    <x v="3"/>
    <n v="12"/>
    <s v="West Bengal"/>
    <s v="East"/>
    <s v="East"/>
  </r>
  <r>
    <s v="PID0825"/>
    <s v="Aditya Mehta"/>
    <s v="Aditya Mehta"/>
    <s v="PID0825_Aditya.pdf"/>
    <s v="Male"/>
    <s v="01-01-1984"/>
    <d v="1984-01-01T00:00:00"/>
    <n v="1984"/>
    <x v="9"/>
    <n v="40"/>
    <s v="Maharashtra"/>
    <s v="West"/>
    <s v="West"/>
  </r>
  <r>
    <s v="PID0826"/>
    <s v="Vivaan Mehta"/>
    <s v="Vivaan Mehta"/>
    <s v="PID0826_Vivaan.pdf"/>
    <s v="Male"/>
    <s v="31/12/1978"/>
    <d v="1978-12-31T00:00:00"/>
    <n v="1978"/>
    <x v="6"/>
    <m/>
    <s v="Karnataka"/>
    <s v="South"/>
    <s v="South"/>
  </r>
  <r>
    <s v="PID0827"/>
    <s v="Diya Patel"/>
    <s v="Diya Patel"/>
    <s v="PID0827_Diya.pdf"/>
    <s v="Female"/>
    <s v="31/12/1958"/>
    <d v="1958-12-31T00:00:00"/>
    <n v="1958"/>
    <x v="16"/>
    <n v="1"/>
    <s v="Uttar Pradesh"/>
    <s v="West"/>
    <s v="North"/>
  </r>
  <r>
    <s v="PID0828"/>
    <s v=" Sai Gupta"/>
    <s v="Sai Gupta"/>
    <s v="PID0828_Sai.pdf"/>
    <s v="Male"/>
    <s v="31-12-1973"/>
    <d v="1973-12-31T00:00:00"/>
    <n v="1973"/>
    <x v="0"/>
    <n v="5"/>
    <s v="Karnataka"/>
    <s v="North"/>
    <s v="South"/>
  </r>
  <r>
    <s v="PID0829"/>
    <s v="Diya Reddy"/>
    <s v="Diya Reddy"/>
    <s v="PID0829_Diya.pdf"/>
    <s v="Female"/>
    <s v="31/12/1988"/>
    <d v="1988-12-31T00:00:00"/>
    <n v="1988"/>
    <x v="3"/>
    <n v="150"/>
    <s v="Kerala"/>
    <s v="South"/>
    <s v="South"/>
  </r>
  <r>
    <s v="PID0830"/>
    <s v="Vivaan Mehta"/>
    <s v="Vivaan Mehta"/>
    <s v="PID0830_Vivaan.pdf"/>
    <s v="Male"/>
    <s v="31-12-1988"/>
    <d v="1988-12-31T00:00:00"/>
    <n v="1988"/>
    <x v="3"/>
    <n v="15"/>
    <s v="Karnataka"/>
    <s v="South"/>
    <s v="South"/>
  </r>
  <r>
    <s v="PID0831"/>
    <s v=" Shreya Patel"/>
    <s v="Shreya Patel"/>
    <s v="PID0831_Shreya.pdf"/>
    <s v="Female"/>
    <s v="01-01-1984"/>
    <d v="1984-01-01T00:00:00"/>
    <n v="1984"/>
    <x v="9"/>
    <n v="2"/>
    <s v="Uttar Pradesh"/>
    <s v="North"/>
    <s v="North"/>
  </r>
  <r>
    <s v="PID0832"/>
    <s v="Sai Sharma"/>
    <s v="Sai Sharma"/>
    <s v="PID0832_Sai.pdf"/>
    <s v="Male"/>
    <s v="31/12/1978"/>
    <d v="1978-12-31T00:00:00"/>
    <n v="1978"/>
    <x v="6"/>
    <n v="25"/>
    <s v="Karnataka"/>
    <s v="North"/>
    <s v="South"/>
  </r>
  <r>
    <s v="PID0833"/>
    <s v="Krishna Gupta"/>
    <s v="Krishna Gupta"/>
    <s v="PID0833_Krishna.pdf"/>
    <s v="Male"/>
    <s v="31-12-1988"/>
    <d v="1988-12-31T00:00:00"/>
    <n v="1988"/>
    <x v="3"/>
    <n v="12"/>
    <s v="Karnataka"/>
    <s v="North"/>
    <s v="South"/>
  </r>
  <r>
    <s v="PID0834"/>
    <s v=" Aanya Patel "/>
    <s v="Aanya Patel"/>
    <s v="PID0834_Aanya.pdf"/>
    <s v="Female"/>
    <s v="31/12/1953"/>
    <d v="1953-12-31T00:00:00"/>
    <n v="1953"/>
    <x v="1"/>
    <n v="120"/>
    <s v="West Bengal"/>
    <s v="North"/>
    <s v="East"/>
  </r>
  <r>
    <s v="PID0835"/>
    <s v=" Isha Patel "/>
    <s v="Isha Patel"/>
    <s v="PID0835_Isha.pdf"/>
    <s v="Female"/>
    <s v="31/12/1978"/>
    <d v="1978-12-31T00:00:00"/>
    <n v="1978"/>
    <x v="6"/>
    <n v="40"/>
    <s v="Tamil Nadu"/>
    <s v="East"/>
    <s v="South"/>
  </r>
  <r>
    <s v="PID0836"/>
    <s v=" Vivaan Sharma "/>
    <s v="Vivaan Sharma"/>
    <s v="PID0836_Vivaan.pdf"/>
    <s v="Male"/>
    <s v="31-12-1985"/>
    <d v="1985-12-31T00:00:00"/>
    <n v="1985"/>
    <x v="14"/>
    <n v="20"/>
    <s v="Maharashtra"/>
    <s v="East"/>
    <s v="West"/>
  </r>
  <r>
    <s v="PID0837"/>
    <s v="Aditya Gupta"/>
    <s v="Aditya Gupta"/>
    <s v="PID0837_Aditya.pdf"/>
    <s v="Male"/>
    <s v="31/12/1998"/>
    <d v="1998-12-31T00:00:00"/>
    <n v="1998"/>
    <x v="12"/>
    <n v="25"/>
    <s v="Kerala"/>
    <s v="West"/>
    <s v="South"/>
  </r>
  <r>
    <s v="PID0838"/>
    <s v="Vivaan Singh Patel"/>
    <s v="Vivaan Singh Patel"/>
    <s v="PID0838_Vivaan.pdf"/>
    <s v="Male"/>
    <s v="31/12/1953"/>
    <d v="1953-12-31T00:00:00"/>
    <n v="1953"/>
    <x v="1"/>
    <n v="12"/>
    <s v="Gujarat"/>
    <s v="West"/>
    <s v="West"/>
  </r>
  <r>
    <s v="PID0839"/>
    <s v="Aditya Mehta"/>
    <s v="Aditya Mehta"/>
    <s v="PID0839_Aditya.pdf"/>
    <s v="Male"/>
    <s v="31/12/1981"/>
    <d v="1981-12-31T00:00:00"/>
    <n v="1981"/>
    <x v="8"/>
    <n v="30"/>
    <s v="Tamil Nadu"/>
    <s v="South"/>
    <s v="South"/>
  </r>
  <r>
    <s v="PID0840"/>
    <s v=" Krishna Priya Sharma "/>
    <s v="Krishna Priya Sharma"/>
    <s v="PID0840_Krishna.pdf"/>
    <s v="Male"/>
    <s v="31-12-1981"/>
    <d v="1981-12-31T00:00:00"/>
    <n v="1981"/>
    <x v="8"/>
    <n v="12"/>
    <s v="Kerala"/>
    <s v="South"/>
    <s v="South"/>
  </r>
  <r>
    <s v="PID0841"/>
    <s v="Sai Mehta "/>
    <s v="Sai Mehta"/>
    <s v="PID0841_Sai.pdf"/>
    <s v="Male"/>
    <s v="01/01/1972"/>
    <d v="1972-01-01T00:00:00"/>
    <n v="1972"/>
    <x v="15"/>
    <n v="20"/>
    <s v="Punjab"/>
    <s v="North"/>
    <s v="North"/>
  </r>
  <r>
    <s v="PID0842"/>
    <s v="Riya Dev Gupta"/>
    <s v="Riya Dev Gupta"/>
    <s v="PID0842_Riya.pdf"/>
    <s v="Female"/>
    <s v="31/12/1988"/>
    <d v="1988-12-31T00:00:00"/>
    <n v="1988"/>
    <x v="3"/>
    <n v="7"/>
    <s v="Tamil Nadu"/>
    <s v="North"/>
    <s v="South"/>
  </r>
  <r>
    <s v="PID0843"/>
    <s v="Riya Gupta"/>
    <s v="Riya Gupta"/>
    <s v="PID0843_Riya.pdf"/>
    <s v="Female"/>
    <s v="01/01/1984"/>
    <d v="1984-01-01T00:00:00"/>
    <n v="1984"/>
    <x v="9"/>
    <n v="400"/>
    <s v="Tamil Nadu"/>
    <s v="South"/>
    <s v="South"/>
  </r>
  <r>
    <s v="PID0844"/>
    <s v="Sai Gupta "/>
    <s v="Sai Gupta"/>
    <s v="PID0844_Sai.pdf"/>
    <s v="Male"/>
    <s v="31-12-1953"/>
    <d v="1953-12-31T00:00:00"/>
    <n v="1953"/>
    <x v="1"/>
    <n v="20"/>
    <s v="Maharashtra"/>
    <s v="West"/>
    <s v="West"/>
  </r>
  <r>
    <s v="PID0845"/>
    <s v="Shreya Kumar Patel"/>
    <s v="Shreya Kumar Patel"/>
    <s v="PID0845_Shreya.pdf"/>
    <s v="Female"/>
    <s v="31/12/1968"/>
    <d v="1968-12-31T00:00:00"/>
    <n v="1968"/>
    <x v="10"/>
    <n v="3"/>
    <s v="Uttar Pradesh"/>
    <s v="West"/>
    <s v="North"/>
  </r>
  <r>
    <s v="PID0846"/>
    <s v="Sai Kumar Gupta"/>
    <s v="Sai Kumar Gupta"/>
    <s v="PID0846_Sai.pdf"/>
    <s v="Male"/>
    <s v="31/12/1981"/>
    <d v="1981-12-31T00:00:00"/>
    <n v="1981"/>
    <x v="8"/>
    <n v="15"/>
    <s v="Punjab"/>
    <s v="West"/>
    <s v="North"/>
  </r>
  <r>
    <s v="PID0847"/>
    <s v="Riya Reddy"/>
    <s v="Riya Reddy"/>
    <s v="PID0847_Riya.pdf"/>
    <s v="Female"/>
    <s v="31-12-1958"/>
    <d v="1958-12-31T00:00:00"/>
    <n v="1958"/>
    <x v="16"/>
    <n v="3"/>
    <s v="Punjab"/>
    <s v="West"/>
    <s v="North"/>
  </r>
  <r>
    <s v="PID0848"/>
    <s v=" Riya Sharma"/>
    <s v="Riya Sharma"/>
    <s v="PID0848_Riya.pdf"/>
    <s v="Female"/>
    <s v="31/12/1988"/>
    <d v="1988-12-31T00:00:00"/>
    <n v="1988"/>
    <x v="3"/>
    <n v="9"/>
    <s v="West Bengal"/>
    <s v="East"/>
    <s v="East"/>
  </r>
  <r>
    <s v="PID0849"/>
    <s v="Diya Mehta"/>
    <s v="Diya Mehta"/>
    <s v="PID0849_Diya.pdf"/>
    <s v="Female"/>
    <s v="01/01/1964"/>
    <d v="1964-01-01T00:00:00"/>
    <n v="1964"/>
    <x v="7"/>
    <n v="20"/>
    <s v="West Bengal"/>
    <s v="East"/>
    <s v="East"/>
  </r>
  <r>
    <s v="PID0850"/>
    <s v="Vivaan Patel"/>
    <s v="Vivaan Patel"/>
    <s v="PID0850_Vivaan.pdf"/>
    <s v="Male"/>
    <s v="31-12-1988"/>
    <d v="1988-12-31T00:00:00"/>
    <n v="1988"/>
    <x v="3"/>
    <n v="9"/>
    <s v="West Bengal"/>
    <s v="East"/>
    <s v="East"/>
  </r>
  <r>
    <s v="PID0851"/>
    <s v="Diya Patel"/>
    <s v="Diya Patel"/>
    <s v="PID0851_Diya.pdf"/>
    <s v="Female"/>
    <s v="31/12/1973"/>
    <d v="1973-12-31T00:00:00"/>
    <n v="1973"/>
    <x v="0"/>
    <n v="5"/>
    <s v="Punjab"/>
    <s v="South"/>
    <s v="North"/>
  </r>
  <r>
    <s v="PID0852"/>
    <s v="Aanya Mehta"/>
    <s v="Aanya Mehta"/>
    <s v="PID0852_Aanya.pdf"/>
    <s v="Female"/>
    <s v="31/12/2004"/>
    <d v="2004-12-31T00:00:00"/>
    <n v="2004"/>
    <x v="17"/>
    <n v="9"/>
    <s v="Tamil Nadu"/>
    <s v="South"/>
    <s v="South"/>
  </r>
  <r>
    <s v="PID0853"/>
    <s v="Shreya Reddy"/>
    <s v="Shreya Reddy"/>
    <s v="PID0853_Shreya.pdf"/>
    <s v="Female"/>
    <s v="31/12/1981"/>
    <d v="1981-12-31T00:00:00"/>
    <n v="1981"/>
    <x v="8"/>
    <n v="5"/>
    <s v="Gujarat"/>
    <s v="West"/>
    <s v="West"/>
  </r>
  <r>
    <s v="PID0854"/>
    <s v="Riya Reddy"/>
    <s v="Riya Reddy"/>
    <s v="PID0854_Riya.pdf"/>
    <s v="Female"/>
    <s v="01-01-1984"/>
    <d v="1984-01-01T00:00:00"/>
    <n v="1984"/>
    <x v="9"/>
    <n v="15"/>
    <s v="Kerala"/>
    <s v="North"/>
    <s v="South"/>
  </r>
  <r>
    <s v="PID0855"/>
    <s v="Krishna Mehta"/>
    <s v="Krishna Mehta"/>
    <s v="PID0855_Krishna.pdf"/>
    <s v="Male"/>
    <s v="31/12/1993"/>
    <d v="1993-12-31T00:00:00"/>
    <n v="1993"/>
    <x v="2"/>
    <n v="250"/>
    <s v="Karnataka"/>
    <s v="East"/>
    <s v="South"/>
  </r>
  <r>
    <s v="PID0856"/>
    <s v="Sai Reddy"/>
    <s v="Sai Reddy"/>
    <s v="PID0856_Sai.pdf"/>
    <s v="Male"/>
    <s v="31/12/1938"/>
    <d v="1938-12-31T00:00:00"/>
    <n v="1938"/>
    <x v="4"/>
    <n v="10"/>
    <s v="Uttar Pradesh"/>
    <s v="North"/>
    <s v="North"/>
  </r>
  <r>
    <s v="PID0857"/>
    <s v="Isha Kumar Sharma"/>
    <s v="Isha Kumar Sharma"/>
    <s v="PID0857_Isha.pdf"/>
    <s v="Female"/>
    <s v="31/12/1973"/>
    <d v="1973-12-31T00:00:00"/>
    <n v="1973"/>
    <x v="0"/>
    <n v="9"/>
    <s v="Gujarat"/>
    <s v="East"/>
    <s v="West"/>
  </r>
  <r>
    <s v="PID0858"/>
    <s v="Aditya Priya Reddy"/>
    <s v="Aditya Priya Reddy"/>
    <s v="PID0858_Aditya.pdf"/>
    <s v="Male"/>
    <s v="31-12-1988"/>
    <d v="1988-12-31T00:00:00"/>
    <n v="1988"/>
    <x v="3"/>
    <n v="7"/>
    <s v="Maharashtra"/>
    <s v="West"/>
    <s v="West"/>
  </r>
  <r>
    <s v="PID0859"/>
    <s v="Aditya Mehta"/>
    <s v="Aditya Mehta"/>
    <s v="PID0859_Aditya.pdf"/>
    <s v="Male"/>
    <s v="31-12-1993"/>
    <d v="1993-12-31T00:00:00"/>
    <n v="1993"/>
    <x v="2"/>
    <n v="25"/>
    <s v="Punjab"/>
    <s v="West"/>
    <s v="North"/>
  </r>
  <r>
    <s v="PID0860"/>
    <s v=" Aditya Raj Patel"/>
    <s v="Aditya Raj Patel"/>
    <s v="PID0860_Aditya.pdf"/>
    <s v="Male"/>
    <s v="31/12/1993"/>
    <d v="1993-12-31T00:00:00"/>
    <n v="1993"/>
    <x v="2"/>
    <n v="12"/>
    <s v="Punjab"/>
    <s v="North"/>
    <s v="North"/>
  </r>
  <r>
    <s v="PID0861"/>
    <s v="Krishna Sharma"/>
    <s v="Krishna Sharma"/>
    <s v="PID0861_Krishna.pdf"/>
    <s v="Male"/>
    <s v="31/12/1953"/>
    <d v="1953-12-31T00:00:00"/>
    <n v="1953"/>
    <x v="1"/>
    <n v="9"/>
    <s v="Maharashtra"/>
    <s v="East"/>
    <s v="West"/>
  </r>
  <r>
    <s v="PID0862"/>
    <s v=" Isha Patel "/>
    <s v="Isha Patel"/>
    <s v="PID0862_Isha.pdf"/>
    <s v="Female"/>
    <s v="31/12/1994"/>
    <d v="1994-12-31T00:00:00"/>
    <n v="1994"/>
    <x v="5"/>
    <n v="2"/>
    <s v="Uttar Pradesh"/>
    <s v="North"/>
    <s v="North"/>
  </r>
  <r>
    <s v="PID0863"/>
    <s v="Krishna Reddy"/>
    <s v="Krishna Reddy"/>
    <s v="PID0863_Krishna.pdf"/>
    <s v="Male"/>
    <s v="31/12/1938"/>
    <d v="1938-12-31T00:00:00"/>
    <n v="1938"/>
    <x v="4"/>
    <n v="12"/>
    <s v="Gujarat"/>
    <s v="West"/>
    <s v="West"/>
  </r>
  <r>
    <s v="PID0864"/>
    <s v="Vivaan Dev Sharma "/>
    <s v="Vivaan Dev Sharma"/>
    <s v="PID0864_Vivaan.pdf"/>
    <s v="Male"/>
    <s v="31/12/1958"/>
    <d v="1958-12-31T00:00:00"/>
    <n v="1958"/>
    <x v="16"/>
    <n v="5"/>
    <s v="Punjab"/>
    <s v="North"/>
    <s v="North"/>
  </r>
  <r>
    <s v="PID0865"/>
    <s v="Sai Reddy "/>
    <s v="Sai Reddy"/>
    <s v="PID0865_Sai.pdf"/>
    <s v="Male"/>
    <s v="31/12/1978"/>
    <d v="1978-12-31T00:00:00"/>
    <n v="1978"/>
    <x v="6"/>
    <n v="3"/>
    <s v="Punjab"/>
    <s v="North"/>
    <s v="North"/>
  </r>
  <r>
    <s v="PID0866"/>
    <s v=" Aarav Patel "/>
    <s v="Aarav Patel"/>
    <s v="PID0866_Aarav.pdf"/>
    <s v="Male"/>
    <s v="31/12/1958"/>
    <d v="1958-12-31T00:00:00"/>
    <n v="1958"/>
    <x v="16"/>
    <n v="20"/>
    <s v="Karnataka"/>
    <s v="South"/>
    <s v="South"/>
  </r>
  <r>
    <s v="PID0867"/>
    <s v="Aditya Reddy"/>
    <s v="Aditya Reddy"/>
    <s v="PID0867_Aditya.pdf"/>
    <s v="Male"/>
    <s v="01/01/1984"/>
    <d v="1984-01-01T00:00:00"/>
    <n v="1984"/>
    <x v="9"/>
    <n v="9"/>
    <s v="Kerala"/>
    <s v="South"/>
    <s v="South"/>
  </r>
  <r>
    <s v="PID0868"/>
    <s v=" Krishna Gupta "/>
    <s v="Krishna Gupta"/>
    <s v="PID0868_Krishna.pdf"/>
    <s v="Male"/>
    <s v="31/12/1973"/>
    <d v="1973-12-31T00:00:00"/>
    <n v="1973"/>
    <x v="0"/>
    <n v="9"/>
    <s v="West Bengal"/>
    <s v="North"/>
    <s v="East"/>
  </r>
  <r>
    <s v="PID0869"/>
    <s v="Sai Mehta"/>
    <s v="Sai Mehta"/>
    <s v="PID0869_Sai.pdf"/>
    <s v="Male"/>
    <s v="31/12/1988"/>
    <d v="1988-12-31T00:00:00"/>
    <n v="1988"/>
    <x v="3"/>
    <n v="25"/>
    <s v="Kerala"/>
    <s v="South"/>
    <s v="South"/>
  </r>
  <r>
    <s v="PID0870"/>
    <s v="Aarav Gupta "/>
    <s v="Aarav Gupta"/>
    <s v="PID0870_Aarav.pdf"/>
    <s v="Male"/>
    <s v="31/12/1988"/>
    <d v="1988-12-31T00:00:00"/>
    <n v="1988"/>
    <x v="3"/>
    <n v="9"/>
    <s v="Kerala"/>
    <s v="South"/>
    <s v="South"/>
  </r>
  <r>
    <s v="PID0871"/>
    <s v="Aanya Mehta"/>
    <s v="Aanya Mehta"/>
    <s v="PID0871_Aanya.pdf"/>
    <s v="Female"/>
    <s v="31-12-1968"/>
    <d v="1968-12-31T00:00:00"/>
    <n v="1968"/>
    <x v="10"/>
    <n v="15"/>
    <s v="Punjab"/>
    <s v="North"/>
    <s v="North"/>
  </r>
  <r>
    <s v="PID0872"/>
    <s v="Isha Mehta "/>
    <s v="Isha Mehta"/>
    <s v="PID0872_Isha.pdf"/>
    <s v="Female"/>
    <s v="01/01/1984"/>
    <d v="1984-01-01T00:00:00"/>
    <n v="1984"/>
    <x v="9"/>
    <n v="1"/>
    <s v="Uttar Pradesh"/>
    <s v="North"/>
    <s v="North"/>
  </r>
  <r>
    <s v="PID0873"/>
    <s v="Sai Patel "/>
    <s v="Sai Patel"/>
    <s v="PID0873_Sai.pdf"/>
    <s v="Male"/>
    <s v="31-12-1973"/>
    <d v="1973-12-31T00:00:00"/>
    <n v="1973"/>
    <x v="0"/>
    <n v="30"/>
    <s v="Karnataka"/>
    <s v="South"/>
    <s v="South"/>
  </r>
  <r>
    <s v="PID0874"/>
    <s v="Shreya Sharma"/>
    <s v="Shreya Sharma"/>
    <s v="PID0874_Shreya.pdf"/>
    <s v="Female"/>
    <s v="31/12/1993"/>
    <d v="1993-12-31T00:00:00"/>
    <n v="1993"/>
    <x v="2"/>
    <n v="15"/>
    <s v="Kerala"/>
    <s v="South"/>
    <s v="South"/>
  </r>
  <r>
    <s v="PID0875"/>
    <s v="Shreya Reddy"/>
    <s v="Shreya Reddy"/>
    <s v="PID0875_Shreya.pdf"/>
    <s v="Female"/>
    <s v="31/12/1981"/>
    <d v="1981-12-31T00:00:00"/>
    <n v="1981"/>
    <x v="8"/>
    <n v="12"/>
    <s v="Tamil Nadu"/>
    <s v="South"/>
    <s v="South"/>
  </r>
  <r>
    <s v="PID0876"/>
    <s v="Riya Singh Patel"/>
    <s v="Riya Singh Patel"/>
    <s v="PID0876_Riya.pdf"/>
    <s v="Female"/>
    <s v="31/12/1953"/>
    <d v="1953-12-31T00:00:00"/>
    <n v="1953"/>
    <x v="1"/>
    <n v="12"/>
    <s v="Maharashtra"/>
    <s v="West"/>
    <s v="West"/>
  </r>
  <r>
    <s v="PID0877"/>
    <s v="Isha Kumar Reddy"/>
    <s v="Isha Kumar Reddy"/>
    <s v="PID0877_Isha.pdf"/>
    <s v="Female"/>
    <s v="01/01/1992"/>
    <d v="1992-01-01T00:00:00"/>
    <n v="1992"/>
    <x v="18"/>
    <n v="9"/>
    <s v="Kerala"/>
    <s v="South"/>
    <s v="South"/>
  </r>
  <r>
    <s v="PID0878"/>
    <s v="Riya Sharma"/>
    <s v="Riya Sharma"/>
    <s v="PID0878_Riya.pdf"/>
    <s v="Female"/>
    <s v="31-12-1993"/>
    <d v="1993-12-31T00:00:00"/>
    <n v="1993"/>
    <x v="2"/>
    <n v="7"/>
    <s v="Maharashtra"/>
    <s v="South"/>
    <s v="West"/>
  </r>
  <r>
    <s v="PID0879"/>
    <s v=" Vivaan Gupta"/>
    <s v="Vivaan Gupta"/>
    <s v="PID0879_Vivaan.pdf"/>
    <s v="Male"/>
    <s v="31/12/1973"/>
    <d v="1973-12-31T00:00:00"/>
    <n v="1973"/>
    <x v="0"/>
    <n v="12"/>
    <s v="West Bengal"/>
    <s v="South"/>
    <s v="East"/>
  </r>
  <r>
    <s v="PID0880"/>
    <s v="Vivaan Dev Gupta"/>
    <s v="Vivaan Dev Gupta"/>
    <s v="PID0880_Vivaan.pdf"/>
    <s v="Male"/>
    <s v="01/01/1984"/>
    <d v="1984-01-01T00:00:00"/>
    <n v="1984"/>
    <x v="9"/>
    <n v="3"/>
    <s v="Uttar Pradesh"/>
    <s v="North"/>
    <s v="North"/>
  </r>
  <r>
    <s v="PID0881"/>
    <s v=" Vivaan Reddy "/>
    <s v="Vivaan Reddy"/>
    <s v="PID0881_Vivaan.pdf"/>
    <s v="Male"/>
    <s v="31-12-1988"/>
    <d v="1988-12-31T00:00:00"/>
    <n v="1988"/>
    <x v="3"/>
    <n v="4"/>
    <s v="Uttar Pradesh"/>
    <s v="North"/>
    <s v="North"/>
  </r>
  <r>
    <s v="PID0882"/>
    <s v="Aanya Reddy"/>
    <s v="Aanya Reddy"/>
    <s v="PID0882_Aanya.pdf"/>
    <s v="Female"/>
    <s v="31/12/1973"/>
    <d v="1973-12-31T00:00:00"/>
    <n v="1973"/>
    <x v="0"/>
    <n v="7"/>
    <s v="Maharashtra"/>
    <s v="West"/>
    <s v="West"/>
  </r>
  <r>
    <s v="PID0883"/>
    <s v="Aarav Reddy"/>
    <s v="Aarav Reddy"/>
    <s v="PID0883_Aarav.pdf"/>
    <s v="Male"/>
    <s v="01/01/1996"/>
    <d v="1996-01-01T00:00:00"/>
    <n v="1996"/>
    <x v="19"/>
    <n v="2"/>
    <s v="Uttar Pradesh"/>
    <s v="West"/>
    <s v="North"/>
  </r>
  <r>
    <s v="PID0884"/>
    <s v="Isha Sharma "/>
    <s v="Isha Sharma"/>
    <s v="PID0884_Isha.pdf"/>
    <s v="Female"/>
    <s v="31-12-1978"/>
    <d v="1978-12-31T00:00:00"/>
    <n v="1978"/>
    <x v="6"/>
    <n v="15"/>
    <s v="Kerala"/>
    <s v="South"/>
    <s v="South"/>
  </r>
  <r>
    <s v="PID0885"/>
    <s v="Isha Sharma"/>
    <s v="Isha Sharma"/>
    <s v="PID0885_Isha.pdf"/>
    <s v="Female"/>
    <s v="31-12-1968"/>
    <d v="1968-12-31T00:00:00"/>
    <n v="1968"/>
    <x v="10"/>
    <n v="2"/>
    <s v="Karnataka"/>
    <s v="South"/>
    <s v="South"/>
  </r>
  <r>
    <s v="PID0886"/>
    <s v="Isha Mehta "/>
    <s v="Isha Mehta"/>
    <s v="PID0886_Isha.pdf"/>
    <s v="Female"/>
    <s v="31/12/1981"/>
    <d v="1981-12-31T00:00:00"/>
    <n v="1981"/>
    <x v="8"/>
    <n v="5"/>
    <s v="Maharashtra"/>
    <s v="West"/>
    <s v="West"/>
  </r>
  <r>
    <s v="PID0887"/>
    <s v="Vivaan Sharma"/>
    <s v="Vivaan Sharma"/>
    <s v="PID0887_Vivaan.pdf"/>
    <s v="Male"/>
    <s v="01/01/1964"/>
    <d v="1964-01-01T00:00:00"/>
    <n v="1964"/>
    <x v="7"/>
    <n v="12"/>
    <s v="Maharashtra"/>
    <s v="West"/>
    <s v="West"/>
  </r>
  <r>
    <s v="PID0888"/>
    <s v="Riya Gupta"/>
    <s v="Riya Gupta"/>
    <s v="PID0888_Riya.pdf"/>
    <s v="Female"/>
    <s v="31/12/1998"/>
    <d v="1998-12-31T00:00:00"/>
    <n v="1998"/>
    <x v="12"/>
    <n v="12"/>
    <s v="Maharashtra"/>
    <s v="North"/>
    <s v="West"/>
  </r>
  <r>
    <s v="PID0889"/>
    <s v="Aditya Mehta"/>
    <s v="Aditya Mehta"/>
    <s v="PID0889_Aditya.pdf"/>
    <s v="Male"/>
    <s v="31/12/1985"/>
    <d v="1985-12-31T00:00:00"/>
    <n v="1985"/>
    <x v="14"/>
    <n v="15"/>
    <s v="Karnataka"/>
    <s v="South"/>
    <s v="South"/>
  </r>
  <r>
    <s v="PID0890"/>
    <s v="Aarav Kumar Reddy"/>
    <s v="Aarav Kumar Reddy"/>
    <s v="PID0890_Aarav.pdf"/>
    <s v="Male"/>
    <s v="31/12/1988"/>
    <d v="1988-12-31T00:00:00"/>
    <n v="1988"/>
    <x v="3"/>
    <n v="40"/>
    <s v="Maharashtra"/>
    <s v="North"/>
    <s v="West"/>
  </r>
  <r>
    <s v="PID0891"/>
    <s v=" Sai Gupta"/>
    <s v="Sai Gupta"/>
    <s v="PID0891_Sai.pdf"/>
    <s v="Male"/>
    <s v="31/12/1981"/>
    <d v="1981-12-31T00:00:00"/>
    <n v="1981"/>
    <x v="8"/>
    <n v="2"/>
    <s v="Uttar Pradesh"/>
    <s v="South"/>
    <s v="North"/>
  </r>
  <r>
    <s v="PID0892"/>
    <s v="Sai Dev Reddy"/>
    <s v="Sai Dev Reddy"/>
    <s v="PID0892_Sai.pdf"/>
    <s v="Male"/>
    <s v="31/12/1978"/>
    <d v="1978-12-31T00:00:00"/>
    <n v="1978"/>
    <x v="6"/>
    <n v="12"/>
    <s v="West Bengal"/>
    <s v="East"/>
    <s v="East"/>
  </r>
  <r>
    <s v="PID0893"/>
    <s v="Aditya Mehta"/>
    <s v="Aditya Mehta"/>
    <s v="PID0893_Aditya.pdf"/>
    <s v="Male"/>
    <s v="31/12/1988"/>
    <d v="1988-12-31T00:00:00"/>
    <n v="1988"/>
    <x v="3"/>
    <n v="3"/>
    <s v="Tamil Nadu"/>
    <s v="West"/>
    <s v="South"/>
  </r>
  <r>
    <s v="PID0894"/>
    <s v="Vivaan Mehta"/>
    <s v="Vivaan Mehta"/>
    <s v="PID0894_Vivaan.pdf"/>
    <s v="Male"/>
    <s v="31/12/1988"/>
    <d v="1988-12-31T00:00:00"/>
    <n v="1988"/>
    <x v="3"/>
    <n v="12"/>
    <s v="Tamil Nadu"/>
    <s v="South"/>
    <s v="South"/>
  </r>
  <r>
    <s v="PID0895"/>
    <s v="Aarav Reddy"/>
    <s v="Aarav Reddy"/>
    <s v="PID0895_Aarav.pdf"/>
    <s v="Male"/>
    <s v="31/12/1978"/>
    <d v="1978-12-31T00:00:00"/>
    <n v="1978"/>
    <x v="6"/>
    <n v="4"/>
    <s v="Tamil Nadu"/>
    <s v="North"/>
    <s v="South"/>
  </r>
  <r>
    <s v="PID0896"/>
    <s v="Vivaan Reddy"/>
    <s v="Vivaan Reddy"/>
    <s v="PID0896_Vivaan.pdf"/>
    <s v="Male"/>
    <s v="31/12/1978"/>
    <d v="1978-12-31T00:00:00"/>
    <n v="1978"/>
    <x v="6"/>
    <n v="1"/>
    <s v="Uttar Pradesh"/>
    <s v="West"/>
    <s v="North"/>
  </r>
  <r>
    <s v="PID0897"/>
    <s v="Shreya Reddy"/>
    <s v="Shreya Reddy"/>
    <s v="PID0897_Shreya.pdf"/>
    <s v="Female"/>
    <s v="31/12/1981"/>
    <d v="1981-12-31T00:00:00"/>
    <n v="1981"/>
    <x v="8"/>
    <n v="2"/>
    <s v="Uttar Pradesh"/>
    <s v="North"/>
    <s v="North"/>
  </r>
  <r>
    <s v="PID0898"/>
    <s v="Isha Patel"/>
    <s v="Isha Patel"/>
    <s v="PID0898_Isha.pdf"/>
    <s v="Female"/>
    <s v="31/12/1958"/>
    <d v="1958-12-31T00:00:00"/>
    <n v="1958"/>
    <x v="16"/>
    <n v="12"/>
    <s v="West Bengal"/>
    <s v="East"/>
    <s v="East"/>
  </r>
  <r>
    <s v="PID0899"/>
    <s v=" Shreya Kumar Gupta "/>
    <s v="Shreya Kumar Gupta"/>
    <s v="PID0899_Shreya.pdf"/>
    <s v="Female"/>
    <s v="31/12/1981"/>
    <d v="1981-12-31T00:00:00"/>
    <n v="1981"/>
    <x v="8"/>
    <n v="20"/>
    <s v="Kerala"/>
    <s v="South"/>
    <s v="South"/>
  </r>
  <r>
    <s v="PID0900"/>
    <s v="Vivaan Sharma"/>
    <s v="Vivaan Sharma"/>
    <s v="PID0900_Vivaan.pdf"/>
    <s v="Male"/>
    <s v="31/12/1978"/>
    <d v="1978-12-31T00:00:00"/>
    <n v="1978"/>
    <x v="6"/>
    <n v="9"/>
    <s v="Gujarat"/>
    <s v="West"/>
    <s v="West"/>
  </r>
  <r>
    <s v="PID0901"/>
    <s v=" Krishna Sharma"/>
    <s v="Krishna Sharma"/>
    <s v="PID0901_Krishna.pdf"/>
    <s v="Male"/>
    <s v="31-12-1998"/>
    <d v="1998-12-31T00:00:00"/>
    <n v="1998"/>
    <x v="12"/>
    <n v="7"/>
    <s v="West Bengal"/>
    <s v="West"/>
    <s v="East"/>
  </r>
  <r>
    <s v="PID0902"/>
    <s v=" Aanya Raj Sharma "/>
    <s v="Aanya Raj Sharma"/>
    <s v="PID0902_Aanya.pdf"/>
    <s v="Female"/>
    <s v="31-12-1988"/>
    <d v="1988-12-31T00:00:00"/>
    <n v="1988"/>
    <x v="3"/>
    <n v="0.5"/>
    <s v="Uttar Pradesh"/>
    <s v="West"/>
    <s v="North"/>
  </r>
  <r>
    <s v="PID0903"/>
    <s v="Krishna Dev Gupta"/>
    <s v="Krishna Dev Gupta"/>
    <s v="PID0903_Krishna.pdf"/>
    <s v="Male"/>
    <s v="31/12/1981"/>
    <d v="1981-12-31T00:00:00"/>
    <n v="1981"/>
    <x v="8"/>
    <n v="5"/>
    <s v="Gujarat"/>
    <s v="South"/>
    <s v="West"/>
  </r>
  <r>
    <s v="PID0904"/>
    <s v="Aarav Dev Sharma "/>
    <s v="Aarav Dev Sharma"/>
    <s v="PID0904_Aarav.pdf"/>
    <s v="Male"/>
    <s v="31-12-1973"/>
    <d v="1973-12-31T00:00:00"/>
    <n v="1973"/>
    <x v="0"/>
    <n v="250"/>
    <s v="Punjab"/>
    <s v="East"/>
    <s v="North"/>
  </r>
  <r>
    <s v="PID0905"/>
    <s v="Sai Sharma"/>
    <s v="Sai Sharma"/>
    <s v="PID0905_Sai.pdf"/>
    <s v="Male"/>
    <s v="31/12/1973"/>
    <d v="1973-12-31T00:00:00"/>
    <n v="1973"/>
    <x v="0"/>
    <n v="5"/>
    <s v="Punjab"/>
    <s v="North"/>
    <s v="North"/>
  </r>
  <r>
    <s v="PID0906"/>
    <s v="Aarav Patel"/>
    <s v="Aarav Patel"/>
    <s v="PID0906_Aarav.pdf"/>
    <s v="Male"/>
    <s v="31/12/1988"/>
    <d v="1988-12-31T00:00:00"/>
    <n v="1988"/>
    <x v="3"/>
    <n v="5"/>
    <s v="Karnataka"/>
    <s v="West"/>
    <s v="South"/>
  </r>
  <r>
    <s v="PID0907"/>
    <s v=" Aditya Singh Reddy "/>
    <s v="Aditya Singh Reddy"/>
    <s v="PID0907_Aditya.pdf"/>
    <s v="Male"/>
    <s v="31-12-1973"/>
    <d v="1973-12-31T00:00:00"/>
    <n v="1973"/>
    <x v="0"/>
    <n v="9"/>
    <s v="West Bengal"/>
    <s v="West"/>
    <s v="East"/>
  </r>
  <r>
    <s v="PID0908"/>
    <s v="Shreya Dev Patel"/>
    <s v="Shreya Dev Patel"/>
    <s v="PID0908_Shreya.pdf"/>
    <s v="Female"/>
    <s v="31/12/1958"/>
    <d v="1958-12-31T00:00:00"/>
    <n v="1958"/>
    <x v="16"/>
    <n v="40"/>
    <s v="West Bengal"/>
    <s v="East"/>
    <s v="East"/>
  </r>
  <r>
    <s v="PID0909"/>
    <s v="Riya Priya Sharma"/>
    <s v="Riya Priya Sharma"/>
    <s v="PID0909_Riya.pdf"/>
    <s v="Female"/>
    <s v="31/12/1980"/>
    <d v="1980-12-31T00:00:00"/>
    <n v="1980"/>
    <x v="11"/>
    <n v="2"/>
    <s v="Uttar Pradesh"/>
    <s v="North"/>
    <s v="North"/>
  </r>
  <r>
    <s v="PID0910"/>
    <s v="Riya Sharma"/>
    <s v="Riya Sharma"/>
    <s v="PID0910_Riya.pdf"/>
    <s v="Female"/>
    <s v="31/12/1998"/>
    <d v="1998-12-31T00:00:00"/>
    <n v="1998"/>
    <x v="12"/>
    <n v="20"/>
    <s v="Kerala"/>
    <s v="North"/>
    <s v="South"/>
  </r>
  <r>
    <s v="PID0911"/>
    <s v=" Aarav Dev Mehta "/>
    <s v="Aarav Dev Mehta"/>
    <s v="PID0911_Aarav.pdf"/>
    <s v="Male"/>
    <s v="31/12/1993"/>
    <d v="1993-12-31T00:00:00"/>
    <n v="1993"/>
    <x v="2"/>
    <n v="25"/>
    <s v="Kerala"/>
    <s v="South"/>
    <s v="South"/>
  </r>
  <r>
    <s v="PID0912"/>
    <s v="Aanya Gupta"/>
    <s v="Aanya Gupta"/>
    <s v="PID0912_Aanya.pdf"/>
    <s v="Female"/>
    <s v="31/12/1973"/>
    <d v="1973-12-31T00:00:00"/>
    <n v="1973"/>
    <x v="0"/>
    <n v="9"/>
    <s v="West Bengal"/>
    <s v="East"/>
    <s v="East"/>
  </r>
  <r>
    <s v="PID0913"/>
    <s v=" Aditya Sharma"/>
    <s v="Aditya Sharma"/>
    <s v="PID0913_Aditya.pdf"/>
    <s v="Male"/>
    <s v="31/12/1978"/>
    <d v="1978-12-31T00:00:00"/>
    <n v="1978"/>
    <x v="6"/>
    <n v="15"/>
    <s v="Gujarat"/>
    <s v="South"/>
    <s v="West"/>
  </r>
  <r>
    <s v="PID0914"/>
    <s v=" Isha Sharma "/>
    <s v="Isha Sharma"/>
    <s v="PID0914_Isha.pdf"/>
    <s v="Female"/>
    <s v="31-12-1993"/>
    <d v="1993-12-31T00:00:00"/>
    <n v="1993"/>
    <x v="2"/>
    <n v="30"/>
    <s v="Punjab"/>
    <s v="South"/>
    <s v="North"/>
  </r>
  <r>
    <s v="PID0915"/>
    <s v=" Riya Sharma "/>
    <s v="Riya Sharma"/>
    <s v="PID0915_Riya.pdf"/>
    <s v="Female"/>
    <s v="31/12/1978"/>
    <d v="1978-12-31T00:00:00"/>
    <n v="1978"/>
    <x v="6"/>
    <n v="2"/>
    <s v="Uttar Pradesh"/>
    <s v="North"/>
    <s v="North"/>
  </r>
  <r>
    <s v="PID0916"/>
    <s v=" Aditya Priya Reddy"/>
    <s v="Aditya Priya Reddy"/>
    <s v="PID0916_Aditya.pdf"/>
    <s v="Male"/>
    <s v="31/12/1973"/>
    <d v="1973-12-31T00:00:00"/>
    <n v="1973"/>
    <x v="0"/>
    <n v="40"/>
    <s v="Karnataka"/>
    <s v="South"/>
    <s v="South"/>
  </r>
  <r>
    <s v="PID0917"/>
    <s v="Aanya Priya Sharma"/>
    <s v="Aanya Priya Sharma"/>
    <s v="PID0917_Aanya.pdf"/>
    <s v="Female"/>
    <s v="31/12/1958"/>
    <d v="1958-12-31T00:00:00"/>
    <n v="1958"/>
    <x v="16"/>
    <n v="12"/>
    <s v="Tamil Nadu"/>
    <s v="South"/>
    <s v="South"/>
  </r>
  <r>
    <s v="PID0918"/>
    <s v="Aditya Mehta"/>
    <s v="Aditya Mehta"/>
    <s v="PID0918_Aditya.pdf"/>
    <s v="Male"/>
    <s v="31-12-1973"/>
    <d v="1973-12-31T00:00:00"/>
    <n v="1973"/>
    <x v="0"/>
    <n v="12"/>
    <s v="Karnataka"/>
    <s v="West"/>
    <s v="South"/>
  </r>
  <r>
    <s v="PID0919"/>
    <s v=" Sai Kumar Sharma "/>
    <s v="Sai Kumar Sharma"/>
    <s v="PID0919_Sai.pdf"/>
    <s v="Male"/>
    <s v="31/12/1988"/>
    <d v="1988-12-31T00:00:00"/>
    <n v="1988"/>
    <x v="3"/>
    <n v="30"/>
    <s v="West Bengal"/>
    <s v="East"/>
    <s v="East"/>
  </r>
  <r>
    <s v="PID0920"/>
    <s v=" Shreya Mehta"/>
    <s v="Shreya Mehta"/>
    <s v="PID0920_Shreya.pdf"/>
    <s v="Female"/>
    <s v="31/12/1988"/>
    <d v="1988-12-31T00:00:00"/>
    <n v="1988"/>
    <x v="3"/>
    <n v="7"/>
    <s v="West Bengal"/>
    <s v="East"/>
    <s v="East"/>
  </r>
  <r>
    <s v="PID0921"/>
    <s v=" Riya Gupta "/>
    <s v="Riya Gupta"/>
    <s v="PID0921_Riya.pdf"/>
    <s v="Female"/>
    <s v="31-12-1993"/>
    <d v="1993-12-31T00:00:00"/>
    <n v="1993"/>
    <x v="2"/>
    <n v="20"/>
    <s v="Karnataka"/>
    <s v="South"/>
    <s v="South"/>
  </r>
  <r>
    <s v="PID0922"/>
    <s v=" Aditya Reddy"/>
    <s v="Aditya Reddy"/>
    <s v="PID0922_Aditya.pdf"/>
    <s v="Male"/>
    <s v="01/01/1976"/>
    <d v="1976-01-01T00:00:00"/>
    <n v="1976"/>
    <x v="13"/>
    <n v="20"/>
    <s v="Kerala"/>
    <s v="South"/>
    <s v="South"/>
  </r>
  <r>
    <s v="PID0923"/>
    <s v=" Shreya Sharma "/>
    <s v="Shreya Sharma"/>
    <s v="PID0923_Shreya.pdf"/>
    <s v="Female"/>
    <s v="31/12/1984"/>
    <d v="1984-12-31T00:00:00"/>
    <n v="1984"/>
    <x v="9"/>
    <n v="3"/>
    <s v="Tamil Nadu"/>
    <s v="South"/>
    <s v="South"/>
  </r>
  <r>
    <s v="PID0924"/>
    <s v="Krishna Patel "/>
    <s v="Krishna Patel"/>
    <s v="PID0924_Krishna.pdf"/>
    <s v="Male"/>
    <s v="31-12-1978"/>
    <d v="1978-12-31T00:00:00"/>
    <n v="1978"/>
    <x v="6"/>
    <n v="150"/>
    <s v="Gujarat"/>
    <s v="West"/>
    <s v="West"/>
  </r>
  <r>
    <s v="PID0925"/>
    <s v="Aarav Raj Patel"/>
    <s v="Aarav Raj Patel"/>
    <s v="PID0925_Aarav.pdf"/>
    <s v="Male"/>
    <s v="31-12-1966"/>
    <d v="1966-12-31T00:00:00"/>
    <n v="1966"/>
    <x v="21"/>
    <n v="400"/>
    <s v="Maharashtra"/>
    <s v="West"/>
    <s v="West"/>
  </r>
  <r>
    <s v="PID0926"/>
    <s v="Vivaan Priya Patel"/>
    <s v="Vivaan Priya Patel"/>
    <s v="PID0926_Vivaan.pdf"/>
    <s v="Male"/>
    <s v="31/12/1981"/>
    <d v="1981-12-31T00:00:00"/>
    <n v="1981"/>
    <x v="8"/>
    <n v="15"/>
    <s v="Kerala"/>
    <s v="South"/>
    <s v="South"/>
  </r>
  <r>
    <s v="PID0927"/>
    <s v="Aanya Patel"/>
    <s v="Aanya Patel"/>
    <s v="PID0927_Aanya.pdf"/>
    <s v="Female"/>
    <s v="31/12/1973"/>
    <d v="1973-12-31T00:00:00"/>
    <n v="1973"/>
    <x v="0"/>
    <n v="20"/>
    <s v="Karnataka"/>
    <s v="South"/>
    <s v="South"/>
  </r>
  <r>
    <s v="PID0928"/>
    <s v="Sai Dev Sharma"/>
    <s v="Sai Dev Sharma"/>
    <s v="PID0928_Sai.pdf"/>
    <s v="Male"/>
    <s v="01/01/1964"/>
    <d v="1964-01-01T00:00:00"/>
    <n v="1964"/>
    <x v="7"/>
    <n v="5"/>
    <s v="West Bengal"/>
    <s v="East"/>
    <s v="East"/>
  </r>
  <r>
    <s v="PID0929"/>
    <s v=" Aditya Dev Mehta"/>
    <s v="Aditya Dev Mehta"/>
    <s v="PID0929_Aditya.pdf"/>
    <s v="Male"/>
    <s v="31/12/1973"/>
    <d v="1973-12-31T00:00:00"/>
    <n v="1973"/>
    <x v="0"/>
    <n v="5"/>
    <s v="Kerala"/>
    <s v="South"/>
    <s v="South"/>
  </r>
  <r>
    <s v="PID0930"/>
    <s v="Vivaan Gupta"/>
    <s v="Vivaan Gupta"/>
    <s v="PID0930_Vivaan.pdf"/>
    <s v="Male"/>
    <s v="31/12/1973"/>
    <d v="1973-12-31T00:00:00"/>
    <n v="1973"/>
    <x v="0"/>
    <n v="20"/>
    <s v="Kerala"/>
    <s v="South"/>
    <s v="South"/>
  </r>
  <r>
    <s v="PID0931"/>
    <s v="Diya Gupta"/>
    <s v="Diya Gupta"/>
    <s v="PID0931_Diya.pdf"/>
    <s v="Female"/>
    <s v="31/12/1985"/>
    <d v="1985-12-31T00:00:00"/>
    <n v="1985"/>
    <x v="14"/>
    <n v="7"/>
    <s v="Kerala"/>
    <s v="South"/>
    <s v="South"/>
  </r>
  <r>
    <s v="PID0932"/>
    <s v="Sai Gupta"/>
    <s v="Sai Gupta"/>
    <s v="PID0932_Sai.pdf"/>
    <s v="Male"/>
    <s v="31/12/1938"/>
    <d v="1938-12-31T00:00:00"/>
    <n v="1938"/>
    <x v="4"/>
    <n v="50"/>
    <s v="Maharashtra"/>
    <s v="West"/>
    <s v="West"/>
  </r>
  <r>
    <s v="PID0933"/>
    <s v="Sai Mehta"/>
    <s v="Sai Mehta"/>
    <s v="PID0933_Sai.pdf"/>
    <s v="Male"/>
    <s v="31/12/1978"/>
    <d v="1978-12-31T00:00:00"/>
    <n v="1978"/>
    <x v="6"/>
    <n v="9"/>
    <s v="Tamil Nadu"/>
    <s v="South"/>
    <s v="South"/>
  </r>
  <r>
    <s v="PID0934"/>
    <s v="Sai Reddy"/>
    <s v="Sai Reddy"/>
    <s v="PID0934_Sai.pdf"/>
    <s v="Male"/>
    <s v="31-12-1993"/>
    <d v="1993-12-31T00:00:00"/>
    <n v="1993"/>
    <x v="2"/>
    <n v="25"/>
    <s v="Karnataka"/>
    <s v="West"/>
    <s v="South"/>
  </r>
  <r>
    <s v="PID0935"/>
    <s v="Aarav Reddy"/>
    <s v="Aarav Reddy"/>
    <s v="PID0935_Aarav.pdf"/>
    <s v="Male"/>
    <s v="01/01/1976"/>
    <d v="1976-01-01T00:00:00"/>
    <n v="1976"/>
    <x v="13"/>
    <m/>
    <s v="Gujarat"/>
    <s v="West"/>
    <s v="West"/>
  </r>
  <r>
    <s v="PID0936"/>
    <s v="Sai Patel"/>
    <s v="Sai Patel"/>
    <s v="PID0936_Sai.pdf"/>
    <s v="Male"/>
    <s v="01/01/1964"/>
    <d v="1964-01-01T00:00:00"/>
    <n v="1964"/>
    <x v="7"/>
    <n v="12"/>
    <s v="Kerala"/>
    <s v="North"/>
    <s v="South"/>
  </r>
  <r>
    <s v="PID0937"/>
    <s v="Aditya Gupta "/>
    <s v="Aditya Gupta"/>
    <s v="PID0937_Aditya.pdf"/>
    <s v="Male"/>
    <s v="31/12/1973"/>
    <d v="1973-12-31T00:00:00"/>
    <n v="1973"/>
    <x v="0"/>
    <n v="5"/>
    <s v="West Bengal"/>
    <s v="South"/>
    <s v="East"/>
  </r>
  <r>
    <s v="PID0938"/>
    <s v="Diya Singh Sharma"/>
    <s v="Diya Singh Sharma"/>
    <s v="PID0938_Diya.pdf"/>
    <s v="Female"/>
    <s v="31-12-1988"/>
    <d v="1988-12-31T00:00:00"/>
    <n v="1988"/>
    <x v="3"/>
    <n v="15"/>
    <s v="Punjab"/>
    <s v="North"/>
    <s v="North"/>
  </r>
  <r>
    <s v="PID0939"/>
    <s v=" Krishna Gupta"/>
    <s v="Krishna Gupta"/>
    <s v="PID0939_Krishna.pdf"/>
    <s v="Male"/>
    <s v="31-12-1993"/>
    <d v="1993-12-31T00:00:00"/>
    <n v="1993"/>
    <x v="2"/>
    <n v="20"/>
    <s v="Gujarat"/>
    <s v="North"/>
    <s v="West"/>
  </r>
  <r>
    <s v="PID0940"/>
    <s v=" Aarav Raj Sharma"/>
    <s v="Aarav Raj Sharma"/>
    <s v="PID0940_Aarav.pdf"/>
    <s v="Male"/>
    <s v="31/12/1973"/>
    <d v="1973-12-31T00:00:00"/>
    <n v="1973"/>
    <x v="0"/>
    <n v="5"/>
    <s v="West Bengal"/>
    <s v="South"/>
    <s v="East"/>
  </r>
  <r>
    <s v="PID0941"/>
    <s v="Isha Gupta "/>
    <s v="Isha Gupta"/>
    <s v="PID0941_Isha.pdf"/>
    <s v="Female"/>
    <s v="31-12-1973"/>
    <d v="1973-12-31T00:00:00"/>
    <n v="1973"/>
    <x v="0"/>
    <n v="20"/>
    <s v="Punjab"/>
    <s v="North"/>
    <s v="North"/>
  </r>
  <r>
    <s v="PID0942"/>
    <s v=" Krishna Priya Reddy "/>
    <s v="Krishna Priya Reddy"/>
    <s v="PID0942_Krishna.pdf"/>
    <s v="Male"/>
    <s v="01-01-1984"/>
    <d v="1984-01-01T00:00:00"/>
    <n v="1984"/>
    <x v="9"/>
    <n v="9"/>
    <s v="West Bengal"/>
    <s v="North"/>
    <s v="East"/>
  </r>
  <r>
    <s v="PID0943"/>
    <s v="Aanya Gupta"/>
    <s v="Aanya Gupta"/>
    <s v="PID0943_Aanya.pdf"/>
    <s v="Female"/>
    <s v="31/12/1973"/>
    <d v="1973-12-31T00:00:00"/>
    <n v="1973"/>
    <x v="0"/>
    <n v="2"/>
    <s v="Uttar Pradesh"/>
    <s v="North"/>
    <s v="North"/>
  </r>
  <r>
    <s v="PID0944"/>
    <s v="Krishna Priya Sharma"/>
    <s v="Krishna Priya Sharma"/>
    <s v="PID0944_Krishna.pdf"/>
    <s v="Male"/>
    <s v="31/12/1953"/>
    <d v="1953-12-31T00:00:00"/>
    <n v="1953"/>
    <x v="1"/>
    <n v="12"/>
    <s v="Maharashtra"/>
    <s v="West"/>
    <s v="West"/>
  </r>
  <r>
    <s v="PID0945"/>
    <s v=" Diya Raj Mehta"/>
    <s v="Diya Raj Mehta"/>
    <s v="PID0945_Diya.pdf"/>
    <s v="Female"/>
    <s v="01/01/1984"/>
    <d v="1984-01-01T00:00:00"/>
    <n v="1984"/>
    <x v="9"/>
    <n v="2"/>
    <s v="West Bengal"/>
    <s v="East"/>
    <s v="East"/>
  </r>
  <r>
    <s v="PID0946"/>
    <s v="Krishna Patel"/>
    <s v="Krishna Patel"/>
    <s v="PID0946_Krishna.pdf"/>
    <s v="Male"/>
    <s v="31/12/1978"/>
    <d v="1978-12-31T00:00:00"/>
    <n v="1978"/>
    <x v="6"/>
    <n v="1"/>
    <s v="Uttar Pradesh"/>
    <s v="West"/>
    <s v="North"/>
  </r>
  <r>
    <s v="PID0947"/>
    <s v="Diya Reddy"/>
    <s v="Diya Reddy"/>
    <s v="PID0947_Diya.pdf"/>
    <s v="Female"/>
    <s v="31-12-1973"/>
    <d v="1973-12-31T00:00:00"/>
    <n v="1973"/>
    <x v="0"/>
    <n v="3"/>
    <s v="West Bengal"/>
    <s v="South"/>
    <s v="East"/>
  </r>
  <r>
    <s v="PID0948"/>
    <s v=" Sai Gupta "/>
    <s v="Sai Gupta"/>
    <s v="PID0948_Sai.pdf"/>
    <s v="Male"/>
    <s v="31-12-1988"/>
    <d v="1988-12-31T00:00:00"/>
    <n v="1988"/>
    <x v="3"/>
    <n v="40"/>
    <s v="Karnataka"/>
    <s v="South"/>
    <s v="South"/>
  </r>
  <r>
    <s v="PID0949"/>
    <s v="Aanya Raj Mehta"/>
    <s v="Aanya Raj Mehta"/>
    <s v="PID0949_Aanya.pdf"/>
    <s v="Female"/>
    <s v="31/12/1968"/>
    <d v="1968-12-31T00:00:00"/>
    <n v="1968"/>
    <x v="10"/>
    <n v="7"/>
    <s v="Maharashtra"/>
    <s v="West"/>
    <s v="West"/>
  </r>
  <r>
    <s v="PID0950"/>
    <s v=" Aditya Sharma"/>
    <s v="Aditya Sharma"/>
    <s v="PID0950_Aditya.pdf"/>
    <s v="Male"/>
    <s v="31/12/1981"/>
    <d v="1981-12-31T00:00:00"/>
    <n v="1981"/>
    <x v="8"/>
    <n v="70"/>
    <s v="Kerala"/>
    <s v="West"/>
    <s v="South"/>
  </r>
  <r>
    <s v="PID0951"/>
    <s v=" Vivaan Gupta "/>
    <s v="Vivaan Gupta"/>
    <s v="PID0951_Vivaan.pdf"/>
    <s v="Male"/>
    <s v="31-12-1973"/>
    <d v="1973-12-31T00:00:00"/>
    <n v="1973"/>
    <x v="0"/>
    <n v="5"/>
    <s v="West Bengal"/>
    <s v="North"/>
    <s v="East"/>
  </r>
  <r>
    <s v="PID0952"/>
    <s v="Sai Mehta"/>
    <s v="Sai Mehta"/>
    <s v="PID0952_Sai.pdf"/>
    <s v="Male"/>
    <s v="31/12/1958"/>
    <d v="1958-12-31T00:00:00"/>
    <n v="1958"/>
    <x v="16"/>
    <n v="12"/>
    <s v="Maharashtra"/>
    <s v="West"/>
    <s v="West"/>
  </r>
  <r>
    <s v="PID0953"/>
    <s v="Aanya Patel"/>
    <s v="Aanya Patel"/>
    <s v="PID0953_Aanya.pdf"/>
    <s v="Female"/>
    <s v="31/12/1968"/>
    <d v="1968-12-31T00:00:00"/>
    <n v="1968"/>
    <x v="10"/>
    <n v="70"/>
    <s v="Gujarat"/>
    <s v="West"/>
    <s v="West"/>
  </r>
  <r>
    <s v="PID0954"/>
    <s v="Aanya Reddy"/>
    <s v="Aanya Reddy"/>
    <s v="PID0954_Aanya.pdf"/>
    <s v="Female"/>
    <s v="31-12-1978"/>
    <d v="1978-12-31T00:00:00"/>
    <n v="1978"/>
    <x v="6"/>
    <n v="9"/>
    <s v="Maharashtra"/>
    <s v="West"/>
    <s v="West"/>
  </r>
  <r>
    <s v="PID0955"/>
    <s v="Vivaan Reddy"/>
    <s v="Vivaan Reddy"/>
    <s v="PID0955_Vivaan.pdf"/>
    <s v="Male"/>
    <s v="31/12/1988"/>
    <d v="1988-12-31T00:00:00"/>
    <n v="1988"/>
    <x v="3"/>
    <n v="30"/>
    <s v="Karnataka"/>
    <s v="North"/>
    <s v="South"/>
  </r>
  <r>
    <s v="PID0956"/>
    <s v="Aanya Reddy"/>
    <s v="Aanya Reddy"/>
    <s v="PID0956_Aanya.pdf"/>
    <s v="Female"/>
    <s v="31/12/1988"/>
    <d v="1988-12-31T00:00:00"/>
    <n v="1988"/>
    <x v="3"/>
    <n v="15"/>
    <s v="Tamil Nadu"/>
    <s v="South"/>
    <s v="South"/>
  </r>
  <r>
    <s v="PID0957"/>
    <s v="Diya Reddy"/>
    <s v="Diya Reddy"/>
    <s v="PID0957_Diya.pdf"/>
    <s v="Female"/>
    <s v="31/12/1978"/>
    <d v="1978-12-31T00:00:00"/>
    <n v="1978"/>
    <x v="6"/>
    <n v="3"/>
    <s v="West Bengal"/>
    <s v="East"/>
    <s v="East"/>
  </r>
  <r>
    <s v="PID0958"/>
    <s v="Riya Sharma"/>
    <s v="Riya Sharma"/>
    <s v="PID0958_Riya.pdf"/>
    <s v="Female"/>
    <s v="31/12/1993"/>
    <d v="1993-12-31T00:00:00"/>
    <n v="1993"/>
    <x v="2"/>
    <n v="9"/>
    <s v="Karnataka"/>
    <s v="West"/>
    <s v="South"/>
  </r>
  <r>
    <s v="PID0959"/>
    <s v="Aarav Patel"/>
    <s v="Aarav Patel"/>
    <s v="PID0959_Aarav.pdf"/>
    <s v="Male"/>
    <s v="01/01/1984"/>
    <d v="1984-01-01T00:00:00"/>
    <n v="1984"/>
    <x v="9"/>
    <n v="20"/>
    <s v="Maharashtra"/>
    <s v="South"/>
    <s v="West"/>
  </r>
  <r>
    <s v="PID0960"/>
    <s v=" Krishna Priya Reddy"/>
    <s v="Krishna Priya Reddy"/>
    <s v="PID0960_Krishna.pdf"/>
    <s v="Male"/>
    <s v="31-12-1994"/>
    <d v="1994-12-31T00:00:00"/>
    <n v="1994"/>
    <x v="5"/>
    <n v="70"/>
    <s v="Maharashtra"/>
    <s v="West"/>
    <s v="West"/>
  </r>
  <r>
    <s v="PID0961"/>
    <s v="Sai Reddy"/>
    <s v="Sai Reddy"/>
    <s v="PID0961_Sai.pdf"/>
    <s v="Male"/>
    <s v="31/12/1988"/>
    <d v="1988-12-31T00:00:00"/>
    <n v="1988"/>
    <x v="3"/>
    <n v="7"/>
    <s v="Gujarat"/>
    <s v="West"/>
    <s v="West"/>
  </r>
  <r>
    <s v="PID0962"/>
    <s v="Riya Sharma"/>
    <s v="Riya Sharma"/>
    <s v="PID0962_Riya.pdf"/>
    <s v="Female"/>
    <s v="31/12/1981"/>
    <d v="1981-12-31T00:00:00"/>
    <n v="1981"/>
    <x v="8"/>
    <n v="25"/>
    <s v="Karnataka"/>
    <s v="South"/>
    <s v="South"/>
  </r>
  <r>
    <s v="PID0963"/>
    <s v="Aditya Mehta"/>
    <s v="Aditya Mehta"/>
    <s v="PID0963_Aditya.pdf"/>
    <s v="Male"/>
    <s v="31/12/1953"/>
    <d v="1953-12-31T00:00:00"/>
    <n v="1953"/>
    <x v="1"/>
    <n v="20"/>
    <s v="Punjab"/>
    <s v="North"/>
    <s v="North"/>
  </r>
  <r>
    <s v="PID0964"/>
    <s v="Aarav Priya Reddy"/>
    <s v="Aarav Priya Reddy"/>
    <s v="PID0964_Aarav.pdf"/>
    <s v="Male"/>
    <s v="31/12/1994"/>
    <d v="1994-12-31T00:00:00"/>
    <n v="1994"/>
    <x v="5"/>
    <n v="70"/>
    <s v="Punjab"/>
    <s v="North"/>
    <s v="North"/>
  </r>
  <r>
    <s v="PID0965"/>
    <s v=" Aarav Mehta"/>
    <s v="Aarav Mehta"/>
    <s v="PID0965_Aarav.pdf"/>
    <s v="Male"/>
    <s v="01/01/1984"/>
    <d v="1984-01-01T00:00:00"/>
    <n v="1984"/>
    <x v="9"/>
    <n v="3"/>
    <s v="Tamil Nadu"/>
    <s v="South"/>
    <s v="South"/>
  </r>
  <r>
    <s v="PID0966"/>
    <s v="Aditya Patel"/>
    <s v="Aditya Patel"/>
    <s v="PID0966_Aditya.pdf"/>
    <s v="Male"/>
    <s v="31/12/1978"/>
    <d v="1978-12-31T00:00:00"/>
    <n v="1978"/>
    <x v="6"/>
    <n v="40"/>
    <s v="Kerala"/>
    <s v="South"/>
    <s v="South"/>
  </r>
  <r>
    <s v="PID0967"/>
    <s v="Krishna Reddy"/>
    <s v="Krishna Reddy"/>
    <s v="PID0967_Krishna.pdf"/>
    <s v="Male"/>
    <s v="31/12/1978"/>
    <d v="1978-12-31T00:00:00"/>
    <n v="1978"/>
    <x v="6"/>
    <n v="4"/>
    <s v="West Bengal"/>
    <s v="West"/>
    <s v="East"/>
  </r>
  <r>
    <s v="PID0968"/>
    <s v="Shreya Gupta"/>
    <s v="Shreya Gupta"/>
    <s v="PID0968_Shreya.pdf"/>
    <s v="Female"/>
    <s v="31/12/1981"/>
    <d v="1981-12-31T00:00:00"/>
    <n v="1981"/>
    <x v="8"/>
    <n v="12"/>
    <s v="Maharashtra"/>
    <s v="East"/>
    <s v="West"/>
  </r>
  <r>
    <s v="PID0969"/>
    <s v="Aanya Gupta"/>
    <s v="Aanya Gupta"/>
    <s v="PID0969_Aanya.pdf"/>
    <s v="Female"/>
    <s v="31/12/1978"/>
    <d v="1978-12-31T00:00:00"/>
    <n v="1978"/>
    <x v="6"/>
    <n v="2"/>
    <s v="Uttar Pradesh"/>
    <s v="South"/>
    <s v="North"/>
  </r>
  <r>
    <s v="PID0970"/>
    <s v="Isha Priya Gupta"/>
    <s v="Isha Priya Gupta"/>
    <s v="PID0970_Isha.pdf"/>
    <s v="Female"/>
    <s v="31/12/1973"/>
    <d v="1973-12-31T00:00:00"/>
    <n v="1973"/>
    <x v="0"/>
    <n v="120"/>
    <s v="Kerala"/>
    <s v="South"/>
    <s v="South"/>
  </r>
  <r>
    <s v="PID0971"/>
    <s v="Aarav Gupta"/>
    <s v="Aarav Gupta"/>
    <s v="PID0971_Aarav.pdf"/>
    <s v="Male"/>
    <s v="31-12-1978"/>
    <d v="1978-12-31T00:00:00"/>
    <n v="1978"/>
    <x v="6"/>
    <n v="30"/>
    <s v="Maharashtra"/>
    <s v="North"/>
    <s v="West"/>
  </r>
  <r>
    <s v="PID0972"/>
    <s v="Krishna Kumar Reddy"/>
    <s v="Krishna Kumar Reddy"/>
    <s v="PID0972_Krishna.pdf"/>
    <s v="Male"/>
    <s v="31/12/1973"/>
    <d v="1973-12-31T00:00:00"/>
    <n v="1973"/>
    <x v="0"/>
    <n v="30"/>
    <s v="Gujarat"/>
    <s v="West"/>
    <s v="West"/>
  </r>
  <r>
    <s v="PID0973"/>
    <s v="Aanya Patel"/>
    <s v="Aanya Patel"/>
    <s v="PID0973_Aanya.pdf"/>
    <s v="Female"/>
    <s v="31/12/1988"/>
    <d v="1988-12-31T00:00:00"/>
    <n v="1988"/>
    <x v="3"/>
    <n v="15"/>
    <s v="Punjab"/>
    <s v="North"/>
    <s v="North"/>
  </r>
  <r>
    <s v="PID0974"/>
    <s v="Aanya Gupta"/>
    <s v="Aanya Gupta"/>
    <s v="PID0974_Aanya.pdf"/>
    <s v="Female"/>
    <s v="31/12/1993"/>
    <d v="1993-12-31T00:00:00"/>
    <n v="1993"/>
    <x v="2"/>
    <n v="7"/>
    <s v="Kerala"/>
    <s v="South"/>
    <s v="South"/>
  </r>
  <r>
    <s v="PID0975"/>
    <s v=" Shreya Dev Patel"/>
    <s v="Shreya Dev Patel"/>
    <s v="PID0975_Shreya.pdf"/>
    <s v="Female"/>
    <s v="31/12/1981"/>
    <d v="1981-12-31T00:00:00"/>
    <n v="1981"/>
    <x v="8"/>
    <n v="3"/>
    <s v="West Bengal"/>
    <s v="East"/>
    <s v="East"/>
  </r>
  <r>
    <s v="PID0976"/>
    <s v=" Diya Raj Reddy "/>
    <s v="Diya Raj Reddy"/>
    <s v="PID0976_Diya.pdf"/>
    <s v="Female"/>
    <s v="31/12/1993"/>
    <d v="1993-12-31T00:00:00"/>
    <n v="1993"/>
    <x v="2"/>
    <n v="15"/>
    <s v="Tamil Nadu"/>
    <s v="South"/>
    <s v="South"/>
  </r>
  <r>
    <s v="PID0977"/>
    <s v="Diya Mehta"/>
    <s v="Diya Mehta"/>
    <s v="PID0977_Diya.pdf"/>
    <s v="Female"/>
    <s v="01/01/1996"/>
    <d v="1996-01-01T00:00:00"/>
    <n v="1996"/>
    <x v="19"/>
    <n v="9"/>
    <s v="Karnataka"/>
    <s v="South"/>
    <s v="South"/>
  </r>
  <r>
    <s v="PID0978"/>
    <s v="Diya Gupta"/>
    <s v="Diya Gupta"/>
    <s v="PID0978_Diya.pdf"/>
    <s v="Female"/>
    <s v="31/12/1988"/>
    <d v="1988-12-31T00:00:00"/>
    <n v="1988"/>
    <x v="3"/>
    <n v="4"/>
    <s v="Uttar Pradesh"/>
    <s v="South"/>
    <s v="North"/>
  </r>
  <r>
    <s v="PID0979"/>
    <s v="Aanya Gupta"/>
    <s v="Aanya Gupta"/>
    <s v="PID0979_Aanya.pdf"/>
    <s v="Female"/>
    <s v="31/12/1958"/>
    <d v="1958-12-31T00:00:00"/>
    <n v="1958"/>
    <x v="16"/>
    <n v="2"/>
    <s v="Uttar Pradesh"/>
    <s v="North"/>
    <s v="North"/>
  </r>
  <r>
    <s v="PID0980"/>
    <s v="Riya Gupta"/>
    <s v="Riya Gupta"/>
    <s v="PID0980_Riya.pdf"/>
    <s v="Female"/>
    <s v="31/12/1973"/>
    <d v="1973-12-31T00:00:00"/>
    <n v="1973"/>
    <x v="0"/>
    <n v="15"/>
    <s v="Karnataka"/>
    <s v="South"/>
    <s v="South"/>
  </r>
  <r>
    <s v="PID0981"/>
    <s v="Shreya Singh Patel"/>
    <s v="Shreya Singh Patel"/>
    <s v="PID0981_Shreya.pdf"/>
    <s v="Female"/>
    <s v="31/12/1981"/>
    <d v="1981-12-31T00:00:00"/>
    <n v="1981"/>
    <x v="8"/>
    <n v="5"/>
    <s v="Karnataka"/>
    <s v="South"/>
    <s v="South"/>
  </r>
  <r>
    <s v="PID0982"/>
    <s v=" Isha Sharma"/>
    <s v="Isha Sharma"/>
    <s v="PID0982_Isha.pdf"/>
    <s v="Female"/>
    <s v="31/12/1968"/>
    <d v="1968-12-31T00:00:00"/>
    <n v="1968"/>
    <x v="10"/>
    <n v="15"/>
    <s v="Kerala"/>
    <s v="North"/>
    <s v="South"/>
  </r>
  <r>
    <s v="PID0983"/>
    <s v=" Diya Patel "/>
    <s v="Diya Patel"/>
    <s v="PID0983_Diya.pdf"/>
    <s v="Female"/>
    <s v="31/12/1958"/>
    <d v="1958-12-31T00:00:00"/>
    <n v="1958"/>
    <x v="16"/>
    <n v="25"/>
    <s v="Kerala"/>
    <s v="South"/>
    <s v="South"/>
  </r>
  <r>
    <s v="PID0984"/>
    <s v="Aanya Gupta"/>
    <s v="Aanya Gupta"/>
    <s v="PID0984_Aanya.pdf"/>
    <s v="Female"/>
    <s v="01/01/1944"/>
    <d v="1944-01-01T00:00:00"/>
    <n v="1944"/>
    <x v="20"/>
    <n v="20"/>
    <s v="Maharashtra"/>
    <s v="West"/>
    <s v="West"/>
  </r>
  <r>
    <s v="PID0985"/>
    <s v="Riya Patel"/>
    <s v="Riya Patel"/>
    <s v="PID0985_Riya.pdf"/>
    <s v="Female"/>
    <s v="31/12/1958"/>
    <d v="1958-12-31T00:00:00"/>
    <n v="1958"/>
    <x v="16"/>
    <n v="20"/>
    <s v="Gujarat"/>
    <s v="West"/>
    <s v="West"/>
  </r>
  <r>
    <s v="PID0986"/>
    <s v="Shreya Sharma"/>
    <s v="Shreya Sharma"/>
    <s v="PID0986_Shreya.pdf"/>
    <s v="Female"/>
    <s v="01/01/1996"/>
    <d v="1996-01-01T00:00:00"/>
    <n v="1996"/>
    <x v="19"/>
    <n v="5"/>
    <s v="Tamil Nadu"/>
    <s v="South"/>
    <s v="South"/>
  </r>
  <r>
    <s v="PID0987"/>
    <s v="Sai Sharma"/>
    <s v="Sai Sharma"/>
    <s v="PID0987_Sai.pdf"/>
    <s v="Male"/>
    <s v="31/12/1985"/>
    <d v="1985-12-31T00:00:00"/>
    <n v="1985"/>
    <x v="14"/>
    <n v="30"/>
    <s v="Tamil Nadu"/>
    <s v="South"/>
    <s v="South"/>
  </r>
  <r>
    <s v="PID0988"/>
    <s v="Isha Singh Patel"/>
    <s v="Isha Singh Patel"/>
    <s v="PID0988_Isha.pdf"/>
    <s v="Female"/>
    <s v="31-12-1993"/>
    <d v="1993-12-31T00:00:00"/>
    <n v="1993"/>
    <x v="2"/>
    <n v="200"/>
    <s v="Tamil Nadu"/>
    <s v="South"/>
    <s v="South"/>
  </r>
  <r>
    <s v="PID0989"/>
    <s v="Riya Gupta"/>
    <s v="Riya Gupta"/>
    <s v="PID0989_Riya.pdf"/>
    <s v="Female"/>
    <s v="31-12-1993"/>
    <d v="1993-12-31T00:00:00"/>
    <n v="1993"/>
    <x v="2"/>
    <n v="15"/>
    <s v="Tamil Nadu"/>
    <s v="South"/>
    <s v="South"/>
  </r>
  <r>
    <s v="PID0990"/>
    <s v="Aarav Patel "/>
    <s v="Aarav Patel"/>
    <s v="PID0990_Aarav.pdf"/>
    <s v="Male"/>
    <s v="31/12/1978"/>
    <d v="1978-12-31T00:00:00"/>
    <n v="1978"/>
    <x v="6"/>
    <n v="2"/>
    <s v="Uttar Pradesh"/>
    <s v="South"/>
    <s v="North"/>
  </r>
  <r>
    <s v="PID0991"/>
    <s v="Vivaan Raj Sharma"/>
    <s v="Vivaan Raj Sharma"/>
    <s v="PID0991_Vivaan.pdf"/>
    <s v="Male"/>
    <s v="31/12/1978"/>
    <d v="1978-12-31T00:00:00"/>
    <n v="1978"/>
    <x v="6"/>
    <n v="25"/>
    <s v="Kerala"/>
    <s v="South"/>
    <s v="South"/>
  </r>
  <r>
    <s v="PID0992"/>
    <s v="Shreya Kumar Patel"/>
    <s v="Shreya Kumar Patel"/>
    <s v="PID0992_Shreya.pdf"/>
    <s v="Female"/>
    <s v="31/12/1973"/>
    <d v="1973-12-31T00:00:00"/>
    <n v="1973"/>
    <x v="0"/>
    <n v="12"/>
    <s v="Tamil Nadu"/>
    <s v="South"/>
    <s v="South"/>
  </r>
  <r>
    <s v="PID0993"/>
    <s v=" Aarav Gupta "/>
    <s v="Aarav Gupta"/>
    <s v="PID0993_Aarav.pdf"/>
    <s v="Male"/>
    <s v="31/12/1973"/>
    <d v="1973-12-31T00:00:00"/>
    <n v="1973"/>
    <x v="0"/>
    <n v="5"/>
    <s v="Karnataka"/>
    <s v="West"/>
    <s v="South"/>
  </r>
  <r>
    <s v="PID0994"/>
    <s v="Isha Priya Gupta"/>
    <s v="Isha Priya Gupta"/>
    <s v="PID0994_Isha.pdf"/>
    <s v="Female"/>
    <s v="31/12/1988"/>
    <d v="1988-12-31T00:00:00"/>
    <n v="1988"/>
    <x v="3"/>
    <n v="5"/>
    <s v="Punjab"/>
    <s v="East"/>
    <s v="North"/>
  </r>
  <r>
    <s v="PID0995"/>
    <s v="Sai Reddy"/>
    <s v="Sai Reddy"/>
    <s v="PID0995_Sai.pdf"/>
    <s v="Male"/>
    <s v="31/12/1978"/>
    <d v="1978-12-31T00:00:00"/>
    <n v="1978"/>
    <x v="6"/>
    <n v="30"/>
    <s v="Maharashtra"/>
    <s v="South"/>
    <s v="West"/>
  </r>
  <r>
    <s v="PID0996"/>
    <s v="Aarav Sharma"/>
    <s v="Aarav Sharma"/>
    <s v="PID0996_Aarav.pdf"/>
    <s v="Male"/>
    <s v="31/12/1985"/>
    <d v="1985-12-31T00:00:00"/>
    <n v="1985"/>
    <x v="14"/>
    <n v="20"/>
    <s v="Gujarat"/>
    <s v="East"/>
    <s v="West"/>
  </r>
  <r>
    <s v="PID0997"/>
    <s v="Aanya Raj Sharma"/>
    <s v="Aanya Raj Sharma"/>
    <s v="PID0997_Aanya.pdf"/>
    <s v="Female"/>
    <s v="31/12/1958"/>
    <d v="1958-12-31T00:00:00"/>
    <n v="1958"/>
    <x v="16"/>
    <n v="9"/>
    <s v="Karnataka"/>
    <s v="East"/>
    <s v="South"/>
  </r>
  <r>
    <s v="PID0998"/>
    <s v="Aanya Kumar Mehta"/>
    <s v="Aanya Kumar Mehta"/>
    <s v="PID0998_Aanya.pdf"/>
    <s v="Female"/>
    <s v="31/12/1985"/>
    <d v="1985-12-31T00:00:00"/>
    <n v="1985"/>
    <x v="14"/>
    <n v="4"/>
    <s v="Uttar Pradesh"/>
    <s v="North"/>
    <s v="North"/>
  </r>
  <r>
    <s v="PID0999"/>
    <s v="Krishna Patel"/>
    <s v="Krishna Patel"/>
    <s v="PID0999_Krishna.pdf"/>
    <s v="Male"/>
    <s v="31/12/1958"/>
    <d v="1958-12-31T00:00:00"/>
    <n v="1958"/>
    <x v="16"/>
    <n v="0.5"/>
    <s v="Uttar Pradesh"/>
    <s v="North"/>
    <s v="North"/>
  </r>
  <r>
    <s v="PID1000"/>
    <s v="Isha Kumar Sharma"/>
    <s v="Isha Kumar Sharma"/>
    <s v="PID1000_Isha.pdf"/>
    <s v="Female"/>
    <s v="31/12/1981"/>
    <d v="1981-12-31T00:00:00"/>
    <n v="1981"/>
    <x v="8"/>
    <n v="5"/>
    <s v="Maharashtra"/>
    <s v="West"/>
    <s v="West"/>
  </r>
  <r>
    <m/>
    <m/>
    <m/>
    <m/>
    <m/>
    <m/>
    <m/>
    <m/>
    <x v="2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x v="0"/>
  </r>
  <r>
    <s v="PID0002"/>
    <n v="500"/>
    <x v="1"/>
    <n v="73"/>
    <x v="1"/>
  </r>
  <r>
    <s v="PID0003"/>
    <n v="18000"/>
    <x v="2"/>
    <n v="33"/>
    <x v="2"/>
  </r>
  <r>
    <s v="PID0004"/>
    <n v="48000"/>
    <x v="0"/>
    <n v="33"/>
    <x v="2"/>
  </r>
  <r>
    <s v="PID0005"/>
    <n v="21000"/>
    <x v="2"/>
    <n v="38"/>
    <x v="2"/>
  </r>
  <r>
    <s v="PID0006"/>
    <n v="18000"/>
    <x v="0"/>
    <n v="88"/>
    <x v="1"/>
  </r>
  <r>
    <s v="PID0007"/>
    <n v="3000"/>
    <x v="1"/>
    <n v="38"/>
    <x v="2"/>
  </r>
  <r>
    <s v="PID0008"/>
    <n v="20000"/>
    <x v="0"/>
    <n v="32"/>
    <x v="2"/>
  </r>
  <r>
    <s v="PID0009"/>
    <n v="72000"/>
    <x v="0"/>
    <n v="48"/>
    <x v="0"/>
  </r>
  <r>
    <s v="PID0010"/>
    <n v="250000"/>
    <x v="3"/>
    <n v="32"/>
    <x v="2"/>
  </r>
  <r>
    <s v="PID0011"/>
    <n v="16000"/>
    <x v="0"/>
    <n v="62"/>
    <x v="1"/>
  </r>
  <r>
    <s v="PID0012"/>
    <n v="45000"/>
    <x v="0"/>
    <n v="62"/>
    <x v="1"/>
  </r>
  <r>
    <s v="PID0013"/>
    <n v="18000"/>
    <x v="0"/>
    <n v="53"/>
    <x v="0"/>
  </r>
  <r>
    <s v="PID0014"/>
    <n v="14000"/>
    <x v="0"/>
    <n v="45"/>
    <x v="2"/>
  </r>
  <r>
    <s v="PID0015"/>
    <n v="60000"/>
    <x v="2"/>
    <n v="62"/>
    <x v="1"/>
  </r>
  <r>
    <s v="PID0016"/>
    <n v="240000"/>
    <x v="1"/>
    <n v="32"/>
    <x v="2"/>
  </r>
  <r>
    <s v="PID0017"/>
    <n v="1000"/>
    <x v="0"/>
    <n v="42"/>
    <x v="2"/>
  </r>
  <r>
    <s v="PID0018"/>
    <n v="40000"/>
    <x v="0"/>
    <n v="58"/>
    <x v="0"/>
  </r>
  <r>
    <s v="PID0019"/>
    <n v="500"/>
    <x v="0"/>
    <n v="45"/>
    <x v="2"/>
  </r>
  <r>
    <s v="PID0020"/>
    <n v="24000"/>
    <x v="1"/>
    <n v="58"/>
    <x v="0"/>
  </r>
  <r>
    <s v="PID0021"/>
    <n v="24000"/>
    <x v="2"/>
    <n v="46"/>
    <x v="0"/>
  </r>
  <r>
    <s v="PID0022"/>
    <n v="20000"/>
    <x v="0"/>
    <n v="48"/>
    <x v="0"/>
  </r>
  <r>
    <s v="PID0023"/>
    <n v="240000"/>
    <x v="0"/>
    <n v="58"/>
    <x v="0"/>
  </r>
  <r>
    <s v="PID0024"/>
    <n v="60000"/>
    <x v="1"/>
    <n v="62"/>
    <x v="1"/>
  </r>
  <r>
    <s v="PID0025"/>
    <n v="3000"/>
    <x v="1"/>
    <n v="38"/>
    <x v="2"/>
  </r>
  <r>
    <s v="PID0026"/>
    <n v="72000"/>
    <x v="2"/>
    <n v="58"/>
    <x v="0"/>
  </r>
  <r>
    <s v="PID0027"/>
    <n v="48000"/>
    <x v="1"/>
    <n v="48"/>
    <x v="0"/>
  </r>
  <r>
    <s v="PID0028"/>
    <n v="45000"/>
    <x v="0"/>
    <n v="33"/>
    <x v="2"/>
  </r>
  <r>
    <s v="PID0029"/>
    <n v="16000"/>
    <x v="2"/>
    <n v="38"/>
    <x v="2"/>
  </r>
  <r>
    <s v="PID0030"/>
    <n v="60000"/>
    <x v="2"/>
    <n v="28"/>
    <x v="3"/>
  </r>
  <r>
    <s v="PID0031"/>
    <n v="21000"/>
    <x v="2"/>
    <n v="45"/>
    <x v="2"/>
  </r>
  <r>
    <s v="PID0032"/>
    <n v="45000"/>
    <x v="0"/>
    <n v="53"/>
    <x v="0"/>
  </r>
  <r>
    <s v="PID0033"/>
    <n v="32000"/>
    <x v="1"/>
    <n v="28"/>
    <x v="3"/>
  </r>
  <r>
    <s v="PID0034"/>
    <n v="3000"/>
    <x v="2"/>
    <n v="42"/>
    <x v="2"/>
  </r>
  <r>
    <s v="PID0035"/>
    <n v="14000"/>
    <x v="2"/>
    <n v="50"/>
    <x v="0"/>
  </r>
  <r>
    <s v="PID0036"/>
    <n v="18000"/>
    <x v="2"/>
    <n v="58"/>
    <x v="0"/>
  </r>
  <r>
    <s v="PID0037"/>
    <n v="30000"/>
    <x v="1"/>
    <n v="62"/>
    <x v="1"/>
  </r>
  <r>
    <s v="PID0038"/>
    <n v="20000"/>
    <x v="0"/>
    <n v="38"/>
    <x v="2"/>
  </r>
  <r>
    <s v="PID0039"/>
    <n v="200000"/>
    <x v="1"/>
    <n v="53"/>
    <x v="0"/>
  </r>
  <r>
    <s v="PID0040"/>
    <n v="20000"/>
    <x v="0"/>
    <n v="45"/>
    <x v="2"/>
  </r>
  <r>
    <s v="PID0041"/>
    <n v="240000"/>
    <x v="1"/>
    <n v="53"/>
    <x v="0"/>
  </r>
  <r>
    <s v="PID0042"/>
    <n v="72000"/>
    <x v="1"/>
    <n v="62"/>
    <x v="1"/>
  </r>
  <r>
    <s v="PID0043"/>
    <n v="90000"/>
    <x v="3"/>
    <n v="48"/>
    <x v="0"/>
  </r>
  <r>
    <s v="PID0044"/>
    <n v="24000"/>
    <x v="1"/>
    <n v="33"/>
    <x v="2"/>
  </r>
  <r>
    <s v="PID0045"/>
    <n v="21000"/>
    <x v="2"/>
    <n v="73"/>
    <x v="1"/>
  </r>
  <r>
    <s v="PID0046"/>
    <n v="24000"/>
    <x v="0"/>
    <n v="41"/>
    <x v="2"/>
  </r>
  <r>
    <s v="PID0047"/>
    <n v="800"/>
    <x v="0"/>
    <n v="33"/>
    <x v="2"/>
  </r>
  <r>
    <s v="PID0048"/>
    <n v="300000"/>
    <x v="1"/>
    <n v="38"/>
    <x v="2"/>
  </r>
  <r>
    <s v="PID0049"/>
    <n v="1600"/>
    <x v="0"/>
    <n v="53"/>
    <x v="0"/>
  </r>
  <r>
    <s v="PID0050"/>
    <n v="60000"/>
    <x v="3"/>
    <n v="58"/>
    <x v="0"/>
  </r>
  <r>
    <s v="PID0051"/>
    <n v="72000"/>
    <x v="1"/>
    <n v="62"/>
    <x v="1"/>
  </r>
  <r>
    <s v="PID0052"/>
    <n v="100"/>
    <x v="1"/>
    <n v="62"/>
    <x v="1"/>
  </r>
  <r>
    <s v="PID0053"/>
    <n v="24000"/>
    <x v="1"/>
    <n v="62"/>
    <x v="1"/>
  </r>
  <r>
    <s v="PID0054"/>
    <n v="100"/>
    <x v="1"/>
    <n v="42"/>
    <x v="2"/>
  </r>
  <r>
    <s v="PID0055"/>
    <n v="60000"/>
    <x v="2"/>
    <n v="48"/>
    <x v="0"/>
  </r>
  <r>
    <s v="PID0056"/>
    <n v="48000"/>
    <x v="2"/>
    <n v="62"/>
    <x v="1"/>
  </r>
  <r>
    <s v="PID0057"/>
    <n v="500"/>
    <x v="2"/>
    <n v="54"/>
    <x v="0"/>
  </r>
  <r>
    <s v="PID0058"/>
    <n v="90000"/>
    <x v="0"/>
    <n v="41"/>
    <x v="2"/>
  </r>
  <r>
    <s v="PID0059"/>
    <n v="72000"/>
    <x v="0"/>
    <n v="48"/>
    <x v="0"/>
  </r>
  <r>
    <s v="PID0060"/>
    <n v="800"/>
    <x v="2"/>
    <n v="42"/>
    <x v="2"/>
  </r>
  <r>
    <s v="PID0061"/>
    <n v="14000"/>
    <x v="2"/>
    <n v="38"/>
    <x v="2"/>
  </r>
  <r>
    <s v="PID0062"/>
    <n v="75000"/>
    <x v="2"/>
    <n v="32"/>
    <x v="2"/>
  </r>
  <r>
    <s v="PID0063"/>
    <n v="45000"/>
    <x v="1"/>
    <n v="42"/>
    <x v="2"/>
  </r>
  <r>
    <s v="PID0064"/>
    <n v="100"/>
    <x v="1"/>
    <n v="41"/>
    <x v="2"/>
  </r>
  <r>
    <s v="PID0065"/>
    <n v="32000"/>
    <x v="1"/>
    <n v="68"/>
    <x v="1"/>
  </r>
  <r>
    <s v="PID0066"/>
    <n v="18000"/>
    <x v="1"/>
    <n v="38"/>
    <x v="2"/>
  </r>
  <r>
    <s v="PID0067"/>
    <n v="200000"/>
    <x v="2"/>
    <n v="88"/>
    <x v="1"/>
  </r>
  <r>
    <s v="PID0068"/>
    <n v="20000"/>
    <x v="0"/>
    <n v="58"/>
    <x v="0"/>
  </r>
  <r>
    <s v="PID0069"/>
    <n v="250000"/>
    <x v="1"/>
    <n v="62"/>
    <x v="1"/>
  </r>
  <r>
    <s v="PID0070"/>
    <n v="240000"/>
    <x v="2"/>
    <n v="33"/>
    <x v="2"/>
  </r>
  <r>
    <s v="PID0071"/>
    <n v="100"/>
    <x v="0"/>
    <n v="62"/>
    <x v="1"/>
  </r>
  <r>
    <s v="PID0072"/>
    <n v="18000"/>
    <x v="1"/>
    <n v="32"/>
    <x v="2"/>
  </r>
  <r>
    <s v="PID0073"/>
    <n v="60000"/>
    <x v="1"/>
    <n v="28"/>
    <x v="3"/>
  </r>
  <r>
    <s v="PID0074"/>
    <n v="100"/>
    <x v="0"/>
    <n v="58"/>
    <x v="0"/>
  </r>
  <r>
    <s v="PID0075"/>
    <n v="48000"/>
    <x v="0"/>
    <n v="58"/>
    <x v="0"/>
  </r>
  <r>
    <s v="PID0076"/>
    <n v="300000"/>
    <x v="3"/>
    <n v="48"/>
    <x v="0"/>
  </r>
  <r>
    <s v="PID0077"/>
    <n v="300000"/>
    <x v="0"/>
    <n v="38"/>
    <x v="2"/>
  </r>
  <r>
    <s v="PID0078"/>
    <n v="100"/>
    <x v="2"/>
    <n v="38"/>
    <x v="2"/>
  </r>
  <r>
    <s v="PID0079"/>
    <n v="18000"/>
    <x v="2"/>
    <n v="33"/>
    <x v="2"/>
  </r>
  <r>
    <s v="PID0080"/>
    <n v="75000"/>
    <x v="1"/>
    <n v="38"/>
    <x v="2"/>
  </r>
  <r>
    <s v="PID0081"/>
    <n v="45000"/>
    <x v="0"/>
    <n v="62"/>
    <x v="1"/>
  </r>
  <r>
    <s v="PID0082"/>
    <n v="250000"/>
    <x v="3"/>
    <n v="68"/>
    <x v="1"/>
  </r>
  <r>
    <s v="PID0083"/>
    <n v="100"/>
    <x v="0"/>
    <n v="38"/>
    <x v="2"/>
  </r>
  <r>
    <s v="PID0084"/>
    <n v="3000"/>
    <x v="0"/>
    <n v="68"/>
    <x v="1"/>
  </r>
  <r>
    <s v="PID0085"/>
    <n v="14000"/>
    <x v="0"/>
    <n v="54"/>
    <x v="0"/>
  </r>
  <r>
    <s v="PID0086"/>
    <n v="32000"/>
    <x v="1"/>
    <n v="38"/>
    <x v="2"/>
  </r>
  <r>
    <s v="PID0087"/>
    <n v="250000"/>
    <x v="2"/>
    <n v="53"/>
    <x v="0"/>
  </r>
  <r>
    <s v="PID0088"/>
    <n v="800"/>
    <x v="0"/>
    <n v="33"/>
    <x v="2"/>
  </r>
  <r>
    <s v="PID0089"/>
    <n v="72000"/>
    <x v="2"/>
    <n v="38"/>
    <x v="2"/>
  </r>
  <r>
    <s v="PID0090"/>
    <n v="20000"/>
    <x v="0"/>
    <n v="45"/>
    <x v="2"/>
  </r>
  <r>
    <s v="PID0091"/>
    <n v="500"/>
    <x v="1"/>
    <n v="33"/>
    <x v="2"/>
  </r>
  <r>
    <s v="PID0092"/>
    <n v="18000"/>
    <x v="2"/>
    <n v="68"/>
    <x v="1"/>
  </r>
  <r>
    <s v="PID0093"/>
    <n v="10000"/>
    <x v="2"/>
    <n v="33"/>
    <x v="2"/>
  </r>
  <r>
    <s v="PID0094"/>
    <n v="48000"/>
    <x v="2"/>
    <n v="38"/>
    <x v="2"/>
  </r>
  <r>
    <s v="PID0095"/>
    <n v="10000"/>
    <x v="3"/>
    <n v="62"/>
    <x v="1"/>
  </r>
  <r>
    <s v="PID0096"/>
    <n v="20000"/>
    <x v="1"/>
    <n v="58"/>
    <x v="0"/>
  </r>
  <r>
    <s v="PID0097"/>
    <n v="200"/>
    <x v="0"/>
    <n v="42"/>
    <x v="2"/>
  </r>
  <r>
    <s v="PID0098"/>
    <n v="21000"/>
    <x v="0"/>
    <n v="58"/>
    <x v="0"/>
  </r>
  <r>
    <s v="PID0099"/>
    <n v="18000"/>
    <x v="2"/>
    <n v="38"/>
    <x v="2"/>
  </r>
  <r>
    <s v="PID0100"/>
    <n v="3000"/>
    <x v="1"/>
    <n v="38"/>
    <x v="2"/>
  </r>
  <r>
    <s v="PID0101"/>
    <n v="240000"/>
    <x v="1"/>
    <n v="33"/>
    <x v="2"/>
  </r>
  <r>
    <s v="PID0102"/>
    <n v="72000"/>
    <x v="1"/>
    <n v="33"/>
    <x v="2"/>
  </r>
  <r>
    <s v="PID0103"/>
    <n v="18000"/>
    <x v="0"/>
    <n v="73"/>
    <x v="1"/>
  </r>
  <r>
    <s v="PID0104"/>
    <n v="40000"/>
    <x v="3"/>
    <n v="41"/>
    <x v="2"/>
  </r>
  <r>
    <s v="PID0105"/>
    <n v="10000"/>
    <x v="1"/>
    <n v="62"/>
    <x v="1"/>
  </r>
  <r>
    <s v="PID0106"/>
    <n v="32000"/>
    <x v="2"/>
    <n v="48"/>
    <x v="0"/>
  </r>
  <r>
    <s v="PID0107"/>
    <n v="200000"/>
    <x v="1"/>
    <n v="33"/>
    <x v="2"/>
  </r>
  <r>
    <s v="PID0108"/>
    <n v="24000"/>
    <x v="1"/>
    <n v="42"/>
    <x v="2"/>
  </r>
  <r>
    <s v="PID0109"/>
    <n v="240000"/>
    <x v="2"/>
    <n v="48"/>
    <x v="0"/>
  </r>
  <r>
    <s v="PID0110"/>
    <n v="18000"/>
    <x v="0"/>
    <n v="45"/>
    <x v="2"/>
  </r>
  <r>
    <s v="PID0111"/>
    <n v="24000"/>
    <x v="1"/>
    <n v="42"/>
    <x v="2"/>
  </r>
  <r>
    <s v="PID0112"/>
    <n v="240000"/>
    <x v="3"/>
    <n v="73"/>
    <x v="1"/>
  </r>
  <r>
    <s v="PID0113"/>
    <n v="800"/>
    <x v="1"/>
    <n v="62"/>
    <x v="1"/>
  </r>
  <r>
    <s v="PID0114"/>
    <n v="90000"/>
    <x v="0"/>
    <n v="53"/>
    <x v="0"/>
  </r>
  <r>
    <s v="PID0115"/>
    <n v="100"/>
    <x v="1"/>
    <n v="33"/>
    <x v="2"/>
  </r>
  <r>
    <s v="PID0116"/>
    <n v="800"/>
    <x v="0"/>
    <n v="41"/>
    <x v="2"/>
  </r>
  <r>
    <s v="PID0117"/>
    <n v="48000"/>
    <x v="1"/>
    <n v="58"/>
    <x v="0"/>
  </r>
  <r>
    <s v="PID0118"/>
    <n v="500"/>
    <x v="0"/>
    <n v="73"/>
    <x v="1"/>
  </r>
  <r>
    <s v="PID0119"/>
    <n v="500"/>
    <x v="3"/>
    <n v="58"/>
    <x v="0"/>
  </r>
  <r>
    <s v="PID0120"/>
    <n v="18000"/>
    <x v="2"/>
    <n v="33"/>
    <x v="2"/>
  </r>
  <r>
    <s v="PID0121"/>
    <n v="20000"/>
    <x v="1"/>
    <n v="33"/>
    <x v="2"/>
  </r>
  <r>
    <s v="PID0122"/>
    <n v="18000"/>
    <x v="0"/>
    <n v="68"/>
    <x v="1"/>
  </r>
  <r>
    <s v="PID0123"/>
    <n v="10000"/>
    <x v="0"/>
    <n v="33"/>
    <x v="2"/>
  </r>
  <r>
    <s v="PID0124"/>
    <n v="90000"/>
    <x v="0"/>
    <n v="68"/>
    <x v="1"/>
  </r>
  <r>
    <s v="PID0125"/>
    <n v="18000"/>
    <x v="0"/>
    <n v="68"/>
    <x v="1"/>
  </r>
  <r>
    <s v="PID0126"/>
    <n v="800"/>
    <x v="0"/>
    <n v="42"/>
    <x v="2"/>
  </r>
  <r>
    <s v="PID0127"/>
    <n v="18000"/>
    <x v="0"/>
    <n v="53"/>
    <x v="0"/>
  </r>
  <r>
    <s v="PID0128"/>
    <n v="250000"/>
    <x v="0"/>
    <n v="41"/>
    <x v="2"/>
  </r>
  <r>
    <s v="PID0129"/>
    <n v="40000"/>
    <x v="1"/>
    <n v="48"/>
    <x v="0"/>
  </r>
  <r>
    <s v="PID0130"/>
    <n v="90000"/>
    <x v="0"/>
    <n v="48"/>
    <x v="0"/>
  </r>
  <r>
    <s v="PID0131"/>
    <n v="32000"/>
    <x v="0"/>
    <n v="28"/>
    <x v="3"/>
  </r>
  <r>
    <s v="PID0132"/>
    <n v="300000"/>
    <x v="3"/>
    <n v="53"/>
    <x v="0"/>
  </r>
  <r>
    <s v="PID0133"/>
    <n v="24000"/>
    <x v="0"/>
    <n v="58"/>
    <x v="0"/>
  </r>
  <r>
    <s v="PID0134"/>
    <n v="32000"/>
    <x v="0"/>
    <n v="53"/>
    <x v="0"/>
  </r>
  <r>
    <s v="PID0135"/>
    <n v="10000"/>
    <x v="1"/>
    <n v="33"/>
    <x v="2"/>
  </r>
  <r>
    <s v="PID0136"/>
    <n v="24000"/>
    <x v="0"/>
    <n v="33"/>
    <x v="2"/>
  </r>
  <r>
    <s v="PID0137"/>
    <n v="100"/>
    <x v="1"/>
    <n v="41"/>
    <x v="2"/>
  </r>
  <r>
    <s v="PID0138"/>
    <n v="800"/>
    <x v="3"/>
    <n v="53"/>
    <x v="0"/>
  </r>
  <r>
    <s v="PID0139"/>
    <n v="10000"/>
    <x v="3"/>
    <n v="58"/>
    <x v="0"/>
  </r>
  <r>
    <s v="PID0140"/>
    <n v="60000"/>
    <x v="0"/>
    <n v="48"/>
    <x v="0"/>
  </r>
  <r>
    <s v="PID0141"/>
    <n v="2000"/>
    <x v="1"/>
    <n v="42"/>
    <x v="2"/>
  </r>
  <r>
    <s v="PID0142"/>
    <n v="32000"/>
    <x v="1"/>
    <n v="48"/>
    <x v="0"/>
  </r>
  <r>
    <s v="PID0143"/>
    <n v="21000"/>
    <x v="0"/>
    <n v="58"/>
    <x v="0"/>
  </r>
  <r>
    <s v="PID0144"/>
    <n v="100"/>
    <x v="0"/>
    <n v="58"/>
    <x v="0"/>
  </r>
  <r>
    <s v="PID0145"/>
    <n v="40000"/>
    <x v="0"/>
    <n v="73"/>
    <x v="1"/>
  </r>
  <r>
    <s v="PID0146"/>
    <n v="2000"/>
    <x v="1"/>
    <n v="42"/>
    <x v="2"/>
  </r>
  <r>
    <s v="PID0147"/>
    <n v="500"/>
    <x v="3"/>
    <n v="38"/>
    <x v="2"/>
  </r>
  <r>
    <s v="PID0148"/>
    <n v="200000"/>
    <x v="1"/>
    <n v="53"/>
    <x v="0"/>
  </r>
  <r>
    <s v="PID0149"/>
    <n v="60000"/>
    <x v="2"/>
    <n v="38"/>
    <x v="2"/>
  </r>
  <r>
    <s v="PID0150"/>
    <n v="240000"/>
    <x v="2"/>
    <n v="48"/>
    <x v="0"/>
  </r>
  <r>
    <s v="PID0151"/>
    <n v="10000"/>
    <x v="0"/>
    <n v="58"/>
    <x v="0"/>
  </r>
  <r>
    <s v="PID0152"/>
    <n v="24000"/>
    <x v="1"/>
    <n v="32"/>
    <x v="2"/>
  </r>
  <r>
    <s v="PID0153"/>
    <n v="40000"/>
    <x v="3"/>
    <n v="62"/>
    <x v="1"/>
  </r>
  <r>
    <s v="PID0154"/>
    <n v="60000"/>
    <x v="0"/>
    <n v="41"/>
    <x v="2"/>
  </r>
  <r>
    <s v="PID0155"/>
    <n v="800"/>
    <x v="0"/>
    <n v="38"/>
    <x v="2"/>
  </r>
  <r>
    <s v="PID0156"/>
    <n v="24000"/>
    <x v="0"/>
    <n v="62"/>
    <x v="1"/>
  </r>
  <r>
    <s v="PID0157"/>
    <n v="24000"/>
    <x v="0"/>
    <n v="38"/>
    <x v="2"/>
  </r>
  <r>
    <s v="PID0158"/>
    <n v="100"/>
    <x v="0"/>
    <n v="28"/>
    <x v="3"/>
  </r>
  <r>
    <s v="PID0159"/>
    <n v="800"/>
    <x v="3"/>
    <n v="62"/>
    <x v="1"/>
  </r>
  <r>
    <s v="PID0160"/>
    <n v="300000"/>
    <x v="3"/>
    <n v="48"/>
    <x v="0"/>
  </r>
  <r>
    <s v="PID0161"/>
    <n v="60000"/>
    <x v="1"/>
    <n v="33"/>
    <x v="2"/>
  </r>
  <r>
    <s v="PID0162"/>
    <n v="60000"/>
    <x v="0"/>
    <n v="62"/>
    <x v="1"/>
  </r>
  <r>
    <s v="PID0163"/>
    <n v="24000"/>
    <x v="2"/>
    <n v="28"/>
    <x v="3"/>
  </r>
  <r>
    <s v="PID0164"/>
    <n v="40000"/>
    <x v="3"/>
    <n v="38"/>
    <x v="2"/>
  </r>
  <r>
    <s v="PID0165"/>
    <n v="18000"/>
    <x v="0"/>
    <n v="48"/>
    <x v="0"/>
  </r>
  <r>
    <s v="PID0166"/>
    <n v="20000"/>
    <x v="1"/>
    <n v="68"/>
    <x v="1"/>
  </r>
  <r>
    <s v="PID0167"/>
    <n v="250000"/>
    <x v="3"/>
    <n v="62"/>
    <x v="1"/>
  </r>
  <r>
    <s v="PID0168"/>
    <n v="100"/>
    <x v="2"/>
    <n v="62"/>
    <x v="1"/>
  </r>
  <r>
    <s v="PID0169"/>
    <n v="21000"/>
    <x v="2"/>
    <n v="53"/>
    <x v="0"/>
  </r>
  <r>
    <s v="PID0170"/>
    <n v="20000"/>
    <x v="1"/>
    <n v="58"/>
    <x v="0"/>
  </r>
  <r>
    <s v="PID0171"/>
    <n v="100"/>
    <x v="0"/>
    <n v="58"/>
    <x v="0"/>
  </r>
  <r>
    <s v="PID0172"/>
    <n v="3000"/>
    <x v="2"/>
    <n v="48"/>
    <x v="0"/>
  </r>
  <r>
    <s v="PID0173"/>
    <n v="100"/>
    <x v="1"/>
    <n v="68"/>
    <x v="1"/>
  </r>
  <r>
    <s v="PID0174"/>
    <n v="3000"/>
    <x v="0"/>
    <n v="73"/>
    <x v="1"/>
  </r>
  <r>
    <s v="PID0175"/>
    <n v="36000"/>
    <x v="0"/>
    <n v="73"/>
    <x v="1"/>
  </r>
  <r>
    <s v="PID0176"/>
    <n v="800"/>
    <x v="3"/>
    <n v="62"/>
    <x v="1"/>
  </r>
  <r>
    <s v="PID0177"/>
    <n v="500"/>
    <x v="0"/>
    <n v="38"/>
    <x v="2"/>
  </r>
  <r>
    <s v="PID0178"/>
    <n v="32000"/>
    <x v="1"/>
    <n v="22"/>
    <x v="3"/>
  </r>
  <r>
    <s v="PID0179"/>
    <n v="3000"/>
    <x v="0"/>
    <n v="53"/>
    <x v="0"/>
  </r>
  <r>
    <s v="PID0180"/>
    <n v="10000"/>
    <x v="1"/>
    <n v="45"/>
    <x v="2"/>
  </r>
  <r>
    <s v="PID0181"/>
    <n v="200000"/>
    <x v="0"/>
    <n v="58"/>
    <x v="0"/>
  </r>
  <r>
    <s v="PID0182"/>
    <n v="60000"/>
    <x v="0"/>
    <n v="33"/>
    <x v="2"/>
  </r>
  <r>
    <s v="PID0183"/>
    <n v="18000"/>
    <x v="1"/>
    <n v="53"/>
    <x v="0"/>
  </r>
  <r>
    <s v="PID0184"/>
    <n v="240000"/>
    <x v="2"/>
    <n v="38"/>
    <x v="2"/>
  </r>
  <r>
    <s v="PID0185"/>
    <n v="90000"/>
    <x v="0"/>
    <n v="33"/>
    <x v="2"/>
  </r>
  <r>
    <s v="PID0186"/>
    <n v="300000"/>
    <x v="0"/>
    <n v="48"/>
    <x v="0"/>
  </r>
  <r>
    <s v="PID0187"/>
    <n v="100"/>
    <x v="0"/>
    <n v="38"/>
    <x v="2"/>
  </r>
  <r>
    <s v="PID0188"/>
    <n v="10000"/>
    <x v="2"/>
    <n v="38"/>
    <x v="2"/>
  </r>
  <r>
    <s v="PID0189"/>
    <n v="240000"/>
    <x v="0"/>
    <n v="42"/>
    <x v="2"/>
  </r>
  <r>
    <s v="PID0190"/>
    <n v="18000"/>
    <x v="2"/>
    <n v="32"/>
    <x v="2"/>
  </r>
  <r>
    <s v="PID0191"/>
    <n v="75000"/>
    <x v="2"/>
    <n v="41"/>
    <x v="2"/>
  </r>
  <r>
    <s v="PID0192"/>
    <n v="2000"/>
    <x v="2"/>
    <n v="38"/>
    <x v="2"/>
  </r>
  <r>
    <s v="PID0193"/>
    <n v="3000"/>
    <x v="2"/>
    <n v="48"/>
    <x v="0"/>
  </r>
  <r>
    <s v="PID0194"/>
    <n v="12000"/>
    <x v="1"/>
    <n v="58"/>
    <x v="0"/>
  </r>
  <r>
    <s v="PID0195"/>
    <n v="60000"/>
    <x v="1"/>
    <n v="62"/>
    <x v="1"/>
  </r>
  <r>
    <s v="PID0196"/>
    <n v="75000"/>
    <x v="1"/>
    <n v="45"/>
    <x v="2"/>
  </r>
  <r>
    <s v="PID0197"/>
    <n v="21000"/>
    <x v="1"/>
    <n v="38"/>
    <x v="2"/>
  </r>
  <r>
    <s v="PID0198"/>
    <n v="3000"/>
    <x v="2"/>
    <n v="33"/>
    <x v="2"/>
  </r>
  <r>
    <s v="PID0199"/>
    <n v="45000"/>
    <x v="0"/>
    <n v="62"/>
    <x v="1"/>
  </r>
  <r>
    <s v="PID0200"/>
    <n v="1600"/>
    <x v="2"/>
    <n v="48"/>
    <x v="0"/>
  </r>
  <r>
    <s v="PID0201"/>
    <n v="800"/>
    <x v="0"/>
    <n v="54"/>
    <x v="0"/>
  </r>
  <r>
    <s v="PID0202"/>
    <n v="100"/>
    <x v="2"/>
    <n v="62"/>
    <x v="1"/>
  </r>
  <r>
    <s v="PID0203"/>
    <n v="300000"/>
    <x v="3"/>
    <n v="48"/>
    <x v="0"/>
  </r>
  <r>
    <s v="PID0204"/>
    <n v="300000"/>
    <x v="3"/>
    <n v="33"/>
    <x v="2"/>
  </r>
  <r>
    <s v="PID0205"/>
    <n v="45000"/>
    <x v="0"/>
    <n v="68"/>
    <x v="1"/>
  </r>
  <r>
    <s v="PID0206"/>
    <n v="18000"/>
    <x v="2"/>
    <n v="45"/>
    <x v="2"/>
  </r>
  <r>
    <s v="PID0207"/>
    <n v="3000"/>
    <x v="0"/>
    <n v="33"/>
    <x v="2"/>
  </r>
  <r>
    <s v="PID0208"/>
    <n v="3000"/>
    <x v="3"/>
    <n v="48"/>
    <x v="0"/>
  </r>
  <r>
    <s v="PID0209"/>
    <n v="75000"/>
    <x v="3"/>
    <n v="48"/>
    <x v="0"/>
  </r>
  <r>
    <s v="PID0210"/>
    <n v="100"/>
    <x v="2"/>
    <n v="62"/>
    <x v="1"/>
  </r>
  <r>
    <s v="PID0211"/>
    <n v="20000"/>
    <x v="3"/>
    <n v="58"/>
    <x v="0"/>
  </r>
  <r>
    <s v="PID0212"/>
    <n v="60000"/>
    <x v="0"/>
    <n v="48"/>
    <x v="0"/>
  </r>
  <r>
    <s v="PID0213"/>
    <n v="90000"/>
    <x v="3"/>
    <n v="45"/>
    <x v="2"/>
  </r>
  <r>
    <s v="PID0214"/>
    <n v="32000"/>
    <x v="3"/>
    <n v="48"/>
    <x v="0"/>
  </r>
  <r>
    <s v="PID0215"/>
    <n v="18000"/>
    <x v="2"/>
    <n v="48"/>
    <x v="0"/>
  </r>
  <r>
    <s v="PID0216"/>
    <n v="12000"/>
    <x v="0"/>
    <n v="42"/>
    <x v="2"/>
  </r>
  <r>
    <s v="PID0217"/>
    <n v="2000"/>
    <x v="2"/>
    <n v="33"/>
    <x v="2"/>
  </r>
  <r>
    <s v="PID0218"/>
    <n v="10000"/>
    <x v="0"/>
    <n v="38"/>
    <x v="2"/>
  </r>
  <r>
    <s v="PID0219"/>
    <n v="250000"/>
    <x v="3"/>
    <n v="32"/>
    <x v="2"/>
  </r>
  <r>
    <s v="PID0220"/>
    <n v="36000"/>
    <x v="0"/>
    <n v="45"/>
    <x v="2"/>
  </r>
  <r>
    <s v="PID0221"/>
    <n v="800"/>
    <x v="0"/>
    <n v="42"/>
    <x v="2"/>
  </r>
  <r>
    <s v="PID0222"/>
    <n v="20000"/>
    <x v="3"/>
    <n v="41"/>
    <x v="2"/>
  </r>
  <r>
    <s v="PID0223"/>
    <n v="250000"/>
    <x v="3"/>
    <n v="62"/>
    <x v="1"/>
  </r>
  <r>
    <s v="PID0224"/>
    <n v="32000"/>
    <x v="1"/>
    <n v="42"/>
    <x v="2"/>
  </r>
  <r>
    <s v="PID0225"/>
    <n v="240000"/>
    <x v="2"/>
    <n v="53"/>
    <x v="0"/>
  </r>
  <r>
    <s v="PID0226"/>
    <n v="20000"/>
    <x v="0"/>
    <n v="53"/>
    <x v="0"/>
  </r>
  <r>
    <s v="PID0227"/>
    <n v="500"/>
    <x v="0"/>
    <n v="62"/>
    <x v="1"/>
  </r>
  <r>
    <s v="PID0228"/>
    <n v="40000"/>
    <x v="1"/>
    <n v="34"/>
    <x v="2"/>
  </r>
  <r>
    <s v="PID0229"/>
    <n v="15000"/>
    <x v="2"/>
    <n v="48"/>
    <x v="0"/>
  </r>
  <r>
    <s v="PID0230"/>
    <n v="40000"/>
    <x v="1"/>
    <n v="73"/>
    <x v="1"/>
  </r>
  <r>
    <s v="PID0231"/>
    <n v="32000"/>
    <x v="1"/>
    <n v="38"/>
    <x v="2"/>
  </r>
  <r>
    <s v="PID0232"/>
    <n v="500"/>
    <x v="1"/>
    <n v="62"/>
    <x v="1"/>
  </r>
  <r>
    <s v="PID0233"/>
    <n v="16000"/>
    <x v="0"/>
    <n v="42"/>
    <x v="2"/>
  </r>
  <r>
    <s v="PID0234"/>
    <n v="500"/>
    <x v="2"/>
    <n v="30"/>
    <x v="3"/>
  </r>
  <r>
    <s v="PID0235"/>
    <n v="60000"/>
    <x v="3"/>
    <n v="38"/>
    <x v="2"/>
  </r>
  <r>
    <s v="PID0236"/>
    <n v="800"/>
    <x v="1"/>
    <n v="82"/>
    <x v="1"/>
  </r>
  <r>
    <s v="PID0237"/>
    <n v="30000"/>
    <x v="1"/>
    <n v="68"/>
    <x v="1"/>
  </r>
  <r>
    <s v="PID0238"/>
    <n v="40000"/>
    <x v="2"/>
    <n v="41"/>
    <x v="2"/>
  </r>
  <r>
    <s v="PID0239"/>
    <n v="18000"/>
    <x v="3"/>
    <n v="38"/>
    <x v="2"/>
  </r>
  <r>
    <s v="PID0240"/>
    <n v="40000"/>
    <x v="1"/>
    <n v="32"/>
    <x v="2"/>
  </r>
  <r>
    <s v="PID0241"/>
    <n v="16000"/>
    <x v="1"/>
    <n v="73"/>
    <x v="1"/>
  </r>
  <r>
    <s v="PID0242"/>
    <n v="500"/>
    <x v="3"/>
    <n v="58"/>
    <x v="0"/>
  </r>
  <r>
    <s v="PID0243"/>
    <n v="16000"/>
    <x v="1"/>
    <n v="33"/>
    <x v="2"/>
  </r>
  <r>
    <s v="PID0244"/>
    <n v="12000"/>
    <x v="2"/>
    <n v="58"/>
    <x v="0"/>
  </r>
  <r>
    <s v="PID0245"/>
    <n v="40000"/>
    <x v="0"/>
    <n v="53"/>
    <x v="0"/>
  </r>
  <r>
    <s v="PID0246"/>
    <n v="200000"/>
    <x v="2"/>
    <n v="58"/>
    <x v="0"/>
  </r>
  <r>
    <s v="PID0247"/>
    <n v="30000"/>
    <x v="3"/>
    <n v="68"/>
    <x v="1"/>
  </r>
  <r>
    <s v="PID0248"/>
    <n v="60000"/>
    <x v="0"/>
    <n v="58"/>
    <x v="0"/>
  </r>
  <r>
    <s v="PID0249"/>
    <n v="800"/>
    <x v="2"/>
    <n v="62"/>
    <x v="1"/>
  </r>
  <r>
    <s v="PID0250"/>
    <n v="500"/>
    <x v="3"/>
    <n v="41"/>
    <x v="2"/>
  </r>
  <r>
    <s v="PID0251"/>
    <n v="24000"/>
    <x v="0"/>
    <n v="42"/>
    <x v="2"/>
  </r>
  <r>
    <s v="PID0252"/>
    <n v="60000"/>
    <x v="3"/>
    <n v="38"/>
    <x v="2"/>
  </r>
  <r>
    <s v="PID0253"/>
    <n v="30000"/>
    <x v="2"/>
    <n v="28"/>
    <x v="3"/>
  </r>
  <r>
    <s v="PID0254"/>
    <n v="40000"/>
    <x v="1"/>
    <n v="48"/>
    <x v="0"/>
  </r>
  <r>
    <s v="PID0255"/>
    <n v="200000"/>
    <x v="0"/>
    <n v="42"/>
    <x v="2"/>
  </r>
  <r>
    <s v="PID0256"/>
    <n v="36000"/>
    <x v="2"/>
    <n v="53"/>
    <x v="0"/>
  </r>
  <r>
    <s v="PID0257"/>
    <n v="60000"/>
    <x v="0"/>
    <n v="33"/>
    <x v="2"/>
  </r>
  <r>
    <s v="PID0258"/>
    <n v="3000"/>
    <x v="2"/>
    <n v="62"/>
    <x v="1"/>
  </r>
  <r>
    <s v="PID0259"/>
    <n v="200000"/>
    <x v="1"/>
    <n v="33"/>
    <x v="2"/>
  </r>
  <r>
    <s v="PID0260"/>
    <n v="100"/>
    <x v="3"/>
    <n v="48"/>
    <x v="0"/>
  </r>
  <r>
    <s v="PID0261"/>
    <n v="800"/>
    <x v="0"/>
    <n v="38"/>
    <x v="2"/>
  </r>
  <r>
    <s v="PID0262"/>
    <n v="250000"/>
    <x v="2"/>
    <n v="33"/>
    <x v="2"/>
  </r>
  <r>
    <s v="PID0263"/>
    <n v="3000"/>
    <x v="3"/>
    <n v="58"/>
    <x v="0"/>
  </r>
  <r>
    <s v="PID0264"/>
    <n v="30000"/>
    <x v="0"/>
    <n v="38"/>
    <x v="2"/>
  </r>
  <r>
    <s v="PID0265"/>
    <n v="3000"/>
    <x v="2"/>
    <n v="42"/>
    <x v="2"/>
  </r>
  <r>
    <s v="PID0266"/>
    <n v="100"/>
    <x v="1"/>
    <n v="38"/>
    <x v="2"/>
  </r>
  <r>
    <s v="PID0267"/>
    <n v="800"/>
    <x v="1"/>
    <n v="33"/>
    <x v="2"/>
  </r>
  <r>
    <s v="PID0268"/>
    <n v="12000"/>
    <x v="1"/>
    <n v="38"/>
    <x v="2"/>
  </r>
  <r>
    <s v="PID0269"/>
    <n v="40000"/>
    <x v="1"/>
    <n v="42"/>
    <x v="2"/>
  </r>
  <r>
    <s v="PID0270"/>
    <n v="240000"/>
    <x v="3"/>
    <n v="41"/>
    <x v="2"/>
  </r>
  <r>
    <s v="PID0271"/>
    <n v="90000"/>
    <x v="2"/>
    <n v="33"/>
    <x v="2"/>
  </r>
  <r>
    <s v="PID0272"/>
    <n v="32000"/>
    <x v="3"/>
    <n v="68"/>
    <x v="1"/>
  </r>
  <r>
    <s v="PID0273"/>
    <n v="15000"/>
    <x v="3"/>
    <n v="48"/>
    <x v="0"/>
  </r>
  <r>
    <s v="PID0274"/>
    <n v="90000"/>
    <x v="1"/>
    <n v="68"/>
    <x v="1"/>
  </r>
  <r>
    <s v="PID0275"/>
    <n v="12000"/>
    <x v="2"/>
    <n v="42"/>
    <x v="2"/>
  </r>
  <r>
    <s v="PID0276"/>
    <n v="40000"/>
    <x v="1"/>
    <n v="38"/>
    <x v="2"/>
  </r>
  <r>
    <s v="PID0277"/>
    <n v="18000"/>
    <x v="0"/>
    <n v="53"/>
    <x v="0"/>
  </r>
  <r>
    <s v="PID0278"/>
    <n v="60000"/>
    <x v="1"/>
    <n v="62"/>
    <x v="1"/>
  </r>
  <r>
    <s v="PID0279"/>
    <n v="24000"/>
    <x v="1"/>
    <n v="62"/>
    <x v="1"/>
  </r>
  <r>
    <s v="PID0280"/>
    <n v="24000"/>
    <x v="1"/>
    <n v="48"/>
    <x v="0"/>
  </r>
  <r>
    <s v="PID0281"/>
    <n v="20000"/>
    <x v="0"/>
    <n v="48"/>
    <x v="0"/>
  </r>
  <r>
    <s v="PID0282"/>
    <n v="2000"/>
    <x v="1"/>
    <n v="42"/>
    <x v="2"/>
  </r>
  <r>
    <s v="PID0283"/>
    <n v="12000"/>
    <x v="0"/>
    <n v="48"/>
    <x v="0"/>
  </r>
  <r>
    <s v="PID0284"/>
    <n v="250000"/>
    <x v="1"/>
    <n v="53"/>
    <x v="0"/>
  </r>
  <r>
    <s v="PID0285"/>
    <n v="100"/>
    <x v="3"/>
    <n v="33"/>
    <x v="2"/>
  </r>
  <r>
    <s v="PID0286"/>
    <n v="20000"/>
    <x v="2"/>
    <n v="48"/>
    <x v="0"/>
  </r>
  <r>
    <s v="PID0287"/>
    <n v="20000"/>
    <x v="0"/>
    <n v="33"/>
    <x v="2"/>
  </r>
  <r>
    <s v="PID0288"/>
    <n v="300000"/>
    <x v="1"/>
    <n v="30"/>
    <x v="3"/>
  </r>
  <r>
    <s v="PID0289"/>
    <n v="800"/>
    <x v="0"/>
    <n v="28"/>
    <x v="3"/>
  </r>
  <r>
    <s v="PID0290"/>
    <n v="40000"/>
    <x v="1"/>
    <n v="53"/>
    <x v="0"/>
  </r>
  <r>
    <s v="PID0291"/>
    <n v="40000"/>
    <x v="0"/>
    <n v="42"/>
    <x v="2"/>
  </r>
  <r>
    <s v="PID0292"/>
    <n v="3000"/>
    <x v="0"/>
    <n v="41"/>
    <x v="2"/>
  </r>
  <r>
    <s v="PID0293"/>
    <n v="800"/>
    <x v="1"/>
    <n v="33"/>
    <x v="2"/>
  </r>
  <r>
    <s v="PID0294"/>
    <n v="20000"/>
    <x v="3"/>
    <n v="33"/>
    <x v="2"/>
  </r>
  <r>
    <s v="PID0295"/>
    <n v="3000"/>
    <x v="0"/>
    <n v="34"/>
    <x v="2"/>
  </r>
  <r>
    <s v="PID0296"/>
    <n v="48000"/>
    <x v="0"/>
    <n v="73"/>
    <x v="1"/>
  </r>
  <r>
    <s v="PID0297"/>
    <n v="60000"/>
    <x v="3"/>
    <n v="58"/>
    <x v="0"/>
  </r>
  <r>
    <s v="PID0298"/>
    <n v="1000"/>
    <x v="0"/>
    <n v="62"/>
    <x v="1"/>
  </r>
  <r>
    <s v="PID0299"/>
    <n v="90000"/>
    <x v="1"/>
    <n v="68"/>
    <x v="1"/>
  </r>
  <r>
    <s v="PID0300"/>
    <n v="20000"/>
    <x v="1"/>
    <n v="42"/>
    <x v="2"/>
  </r>
  <r>
    <s v="PID0301"/>
    <n v="45000"/>
    <x v="1"/>
    <n v="28"/>
    <x v="3"/>
  </r>
  <r>
    <s v="PID0302"/>
    <n v="40000"/>
    <x v="0"/>
    <n v="38"/>
    <x v="2"/>
  </r>
  <r>
    <s v="PID0303"/>
    <n v="18000"/>
    <x v="1"/>
    <n v="38"/>
    <x v="2"/>
  </r>
  <r>
    <s v="PID0304"/>
    <n v="21000"/>
    <x v="1"/>
    <n v="50"/>
    <x v="0"/>
  </r>
  <r>
    <s v="PID0305"/>
    <n v="800"/>
    <x v="1"/>
    <n v="68"/>
    <x v="1"/>
  </r>
  <r>
    <s v="PID0306"/>
    <n v="12000"/>
    <x v="0"/>
    <n v="33"/>
    <x v="2"/>
  </r>
  <r>
    <s v="PID0307"/>
    <n v="30000"/>
    <x v="0"/>
    <n v="62"/>
    <x v="1"/>
  </r>
  <r>
    <s v="PID0308"/>
    <n v="12000"/>
    <x v="2"/>
    <n v="68"/>
    <x v="1"/>
  </r>
  <r>
    <s v="PID0309"/>
    <n v="12000"/>
    <x v="0"/>
    <n v="53"/>
    <x v="0"/>
  </r>
  <r>
    <s v="PID0310"/>
    <n v="800"/>
    <x v="1"/>
    <n v="45"/>
    <x v="2"/>
  </r>
  <r>
    <s v="PID0311"/>
    <n v="500"/>
    <x v="0"/>
    <n v="48"/>
    <x v="0"/>
  </r>
  <r>
    <s v="PID0312"/>
    <n v="90000"/>
    <x v="3"/>
    <n v="28"/>
    <x v="3"/>
  </r>
  <r>
    <s v="PID0313"/>
    <n v="12000"/>
    <x v="3"/>
    <n v="62"/>
    <x v="1"/>
  </r>
  <r>
    <s v="PID0314"/>
    <n v="60000"/>
    <x v="0"/>
    <n v="38"/>
    <x v="2"/>
  </r>
  <r>
    <s v="PID0315"/>
    <n v="18000"/>
    <x v="3"/>
    <n v="38"/>
    <x v="2"/>
  </r>
  <r>
    <s v="PID0316"/>
    <n v="45000"/>
    <x v="1"/>
    <n v="68"/>
    <x v="1"/>
  </r>
  <r>
    <s v="PID0317"/>
    <n v="16000"/>
    <x v="2"/>
    <n v="48"/>
    <x v="0"/>
  </r>
  <r>
    <s v="PID0318"/>
    <n v="250000"/>
    <x v="2"/>
    <n v="42"/>
    <x v="2"/>
  </r>
  <r>
    <s v="PID0319"/>
    <n v="100"/>
    <x v="1"/>
    <n v="62"/>
    <x v="1"/>
  </r>
  <r>
    <s v="PID0320"/>
    <n v="75000"/>
    <x v="1"/>
    <n v="58"/>
    <x v="0"/>
  </r>
  <r>
    <s v="PID0321"/>
    <n v="40000"/>
    <x v="3"/>
    <n v="42"/>
    <x v="2"/>
  </r>
  <r>
    <s v="PID0322"/>
    <n v="3000"/>
    <x v="1"/>
    <n v="41"/>
    <x v="2"/>
  </r>
  <r>
    <s v="PID0323"/>
    <n v="32000"/>
    <x v="2"/>
    <n v="42"/>
    <x v="2"/>
  </r>
  <r>
    <s v="PID0324"/>
    <n v="12000"/>
    <x v="3"/>
    <n v="73"/>
    <x v="1"/>
  </r>
  <r>
    <s v="PID0325"/>
    <n v="16000"/>
    <x v="3"/>
    <n v="53"/>
    <x v="0"/>
  </r>
  <r>
    <s v="PID0326"/>
    <n v="60000"/>
    <x v="0"/>
    <n v="68"/>
    <x v="1"/>
  </r>
  <r>
    <s v="PID0327"/>
    <n v="90000"/>
    <x v="0"/>
    <n v="33"/>
    <x v="2"/>
  </r>
  <r>
    <s v="PID0328"/>
    <n v="60000"/>
    <x v="2"/>
    <n v="58"/>
    <x v="0"/>
  </r>
  <r>
    <s v="PID0329"/>
    <n v="72000"/>
    <x v="0"/>
    <n v="28"/>
    <x v="3"/>
  </r>
  <r>
    <s v="PID0330"/>
    <n v="500"/>
    <x v="2"/>
    <n v="48"/>
    <x v="0"/>
  </r>
  <r>
    <s v="PID0331"/>
    <n v="100"/>
    <x v="2"/>
    <n v="38"/>
    <x v="2"/>
  </r>
  <r>
    <s v="PID0332"/>
    <n v="72000"/>
    <x v="2"/>
    <n v="62"/>
    <x v="1"/>
  </r>
  <r>
    <s v="PID0333"/>
    <n v="48000"/>
    <x v="1"/>
    <n v="41"/>
    <x v="2"/>
  </r>
  <r>
    <s v="PID0334"/>
    <n v="12000"/>
    <x v="3"/>
    <n v="62"/>
    <x v="1"/>
  </r>
  <r>
    <s v="PID0335"/>
    <n v="60000"/>
    <x v="2"/>
    <n v="32"/>
    <x v="2"/>
  </r>
  <r>
    <s v="PID0336"/>
    <n v="32000"/>
    <x v="1"/>
    <n v="48"/>
    <x v="0"/>
  </r>
  <r>
    <s v="PID0337"/>
    <n v="54000"/>
    <x v="2"/>
    <n v="58"/>
    <x v="0"/>
  </r>
  <r>
    <s v="PID0338"/>
    <n v="250000"/>
    <x v="2"/>
    <n v="38"/>
    <x v="2"/>
  </r>
  <r>
    <s v="PID0339"/>
    <n v="12000"/>
    <x v="2"/>
    <n v="38"/>
    <x v="2"/>
  </r>
  <r>
    <s v="PID0340"/>
    <n v="12000"/>
    <x v="1"/>
    <n v="42"/>
    <x v="2"/>
  </r>
  <r>
    <s v="PID0341"/>
    <n v="60000"/>
    <x v="0"/>
    <n v="38"/>
    <x v="2"/>
  </r>
  <r>
    <s v="PID0342"/>
    <n v="300000"/>
    <x v="2"/>
    <n v="53"/>
    <x v="0"/>
  </r>
  <r>
    <s v="PID0343"/>
    <n v="500"/>
    <x v="2"/>
    <n v="54"/>
    <x v="0"/>
  </r>
  <r>
    <s v="PID0344"/>
    <n v="200000"/>
    <x v="0"/>
    <n v="48"/>
    <x v="0"/>
  </r>
  <r>
    <s v="PID0345"/>
    <n v="30000"/>
    <x v="0"/>
    <n v="38"/>
    <x v="2"/>
  </r>
  <r>
    <s v="PID0346"/>
    <n v="240000"/>
    <x v="1"/>
    <n v="33"/>
    <x v="2"/>
  </r>
  <r>
    <s v="PID0347"/>
    <n v="40000"/>
    <x v="1"/>
    <n v="41"/>
    <x v="2"/>
  </r>
  <r>
    <s v="PID0348"/>
    <n v="45000"/>
    <x v="2"/>
    <n v="62"/>
    <x v="1"/>
  </r>
  <r>
    <s v="PID0349"/>
    <n v="24000"/>
    <x v="1"/>
    <n v="53"/>
    <x v="0"/>
  </r>
  <r>
    <s v="PID0350"/>
    <n v="100"/>
    <x v="1"/>
    <n v="41"/>
    <x v="2"/>
  </r>
  <r>
    <s v="PID0351"/>
    <n v="250000"/>
    <x v="1"/>
    <n v="48"/>
    <x v="0"/>
  </r>
  <r>
    <s v="PID0352"/>
    <n v="40000"/>
    <x v="0"/>
    <n v="58"/>
    <x v="0"/>
  </r>
  <r>
    <s v="PID0353"/>
    <n v="16000"/>
    <x v="0"/>
    <n v="41"/>
    <x v="2"/>
  </r>
  <r>
    <s v="PID0354"/>
    <n v="60000"/>
    <x v="2"/>
    <n v="45"/>
    <x v="2"/>
  </r>
  <r>
    <s v="PID0355"/>
    <n v="100"/>
    <x v="0"/>
    <n v="58"/>
    <x v="0"/>
  </r>
  <r>
    <s v="PID0356"/>
    <n v="500"/>
    <x v="2"/>
    <n v="33"/>
    <x v="2"/>
  </r>
  <r>
    <s v="PID0357"/>
    <n v="800"/>
    <x v="0"/>
    <n v="38"/>
    <x v="2"/>
  </r>
  <r>
    <s v="PID0358"/>
    <n v="12000"/>
    <x v="1"/>
    <n v="62"/>
    <x v="1"/>
  </r>
  <r>
    <s v="PID0359"/>
    <n v="24000"/>
    <x v="1"/>
    <n v="33"/>
    <x v="2"/>
  </r>
  <r>
    <s v="PID0360"/>
    <n v="240000"/>
    <x v="0"/>
    <n v="41"/>
    <x v="2"/>
  </r>
  <r>
    <s v="PID0361"/>
    <n v="100"/>
    <x v="3"/>
    <n v="48"/>
    <x v="0"/>
  </r>
  <r>
    <s v="PID0362"/>
    <n v="500"/>
    <x v="3"/>
    <n v="48"/>
    <x v="0"/>
  </r>
  <r>
    <s v="PID0363"/>
    <n v="60000"/>
    <x v="1"/>
    <n v="53"/>
    <x v="0"/>
  </r>
  <r>
    <s v="PID0364"/>
    <n v="30000"/>
    <x v="2"/>
    <n v="62"/>
    <x v="1"/>
  </r>
  <r>
    <s v="PID0365"/>
    <n v="500"/>
    <x v="0"/>
    <n v="48"/>
    <x v="0"/>
  </r>
  <r>
    <s v="PID0366"/>
    <n v="1000"/>
    <x v="1"/>
    <n v="68"/>
    <x v="1"/>
  </r>
  <r>
    <s v="PID0367"/>
    <n v="20000"/>
    <x v="1"/>
    <n v="53"/>
    <x v="0"/>
  </r>
  <r>
    <s v="PID0368"/>
    <n v="100"/>
    <x v="2"/>
    <n v="34"/>
    <x v="2"/>
  </r>
  <r>
    <s v="PID0369"/>
    <n v="500"/>
    <x v="2"/>
    <n v="62"/>
    <x v="1"/>
  </r>
  <r>
    <s v="PID0370"/>
    <n v="72000"/>
    <x v="2"/>
    <n v="53"/>
    <x v="0"/>
  </r>
  <r>
    <s v="PID0371"/>
    <n v="72000"/>
    <x v="3"/>
    <n v="53"/>
    <x v="0"/>
  </r>
  <r>
    <s v="PID0372"/>
    <n v="500"/>
    <x v="3"/>
    <n v="48"/>
    <x v="0"/>
  </r>
  <r>
    <s v="PID0373"/>
    <n v="240000"/>
    <x v="2"/>
    <n v="33"/>
    <x v="2"/>
  </r>
  <r>
    <s v="PID0374"/>
    <n v="18000"/>
    <x v="0"/>
    <n v="68"/>
    <x v="1"/>
  </r>
  <r>
    <s v="PID0375"/>
    <n v="16000"/>
    <x v="0"/>
    <n v="38"/>
    <x v="2"/>
  </r>
  <r>
    <s v="PID0376"/>
    <n v="800"/>
    <x v="2"/>
    <n v="53"/>
    <x v="0"/>
  </r>
  <r>
    <s v="PID0377"/>
    <n v="72000"/>
    <x v="0"/>
    <n v="62"/>
    <x v="1"/>
  </r>
  <r>
    <s v="PID0378"/>
    <n v="30000"/>
    <x v="2"/>
    <n v="58"/>
    <x v="0"/>
  </r>
  <r>
    <s v="PID0379"/>
    <n v="21000"/>
    <x v="0"/>
    <n v="53"/>
    <x v="0"/>
  </r>
  <r>
    <s v="PID0380"/>
    <n v="100"/>
    <x v="1"/>
    <n v="34"/>
    <x v="2"/>
  </r>
  <r>
    <s v="PID0381"/>
    <n v="90000"/>
    <x v="1"/>
    <n v="62"/>
    <x v="1"/>
  </r>
  <r>
    <s v="PID0382"/>
    <n v="18000"/>
    <x v="3"/>
    <n v="38"/>
    <x v="2"/>
  </r>
  <r>
    <s v="PID0383"/>
    <n v="250000"/>
    <x v="1"/>
    <n v="68"/>
    <x v="1"/>
  </r>
  <r>
    <s v="PID0384"/>
    <n v="100"/>
    <x v="1"/>
    <n v="42"/>
    <x v="2"/>
  </r>
  <r>
    <s v="PID0385"/>
    <n v="30000"/>
    <x v="2"/>
    <n v="38"/>
    <x v="2"/>
  </r>
  <r>
    <s v="PID0386"/>
    <n v="60000"/>
    <x v="2"/>
    <n v="33"/>
    <x v="2"/>
  </r>
  <r>
    <s v="PID0387"/>
    <n v="24000"/>
    <x v="2"/>
    <n v="48"/>
    <x v="0"/>
  </r>
  <r>
    <s v="PID0388"/>
    <n v="30000"/>
    <x v="3"/>
    <n v="58"/>
    <x v="0"/>
  </r>
  <r>
    <s v="PID0389"/>
    <n v="16000"/>
    <x v="3"/>
    <n v="68"/>
    <x v="1"/>
  </r>
  <r>
    <s v="PID0390"/>
    <n v="75000"/>
    <x v="0"/>
    <n v="58"/>
    <x v="0"/>
  </r>
  <r>
    <s v="PID0391"/>
    <n v="4000"/>
    <x v="0"/>
    <n v="42"/>
    <x v="2"/>
  </r>
  <r>
    <s v="PID0392"/>
    <n v="250000"/>
    <x v="0"/>
    <n v="38"/>
    <x v="2"/>
  </r>
  <r>
    <s v="PID0393"/>
    <n v="90000"/>
    <x v="3"/>
    <n v="68"/>
    <x v="1"/>
  </r>
  <r>
    <s v="PID0394"/>
    <n v="45000"/>
    <x v="1"/>
    <n v="68"/>
    <x v="1"/>
  </r>
  <r>
    <s v="PID0395"/>
    <n v="48000"/>
    <x v="3"/>
    <n v="45"/>
    <x v="2"/>
  </r>
  <r>
    <s v="PID0396"/>
    <n v="12000"/>
    <x v="2"/>
    <n v="68"/>
    <x v="1"/>
  </r>
  <r>
    <s v="PID0397"/>
    <n v="800"/>
    <x v="2"/>
    <n v="42"/>
    <x v="2"/>
  </r>
  <r>
    <s v="PID0398"/>
    <n v="24000"/>
    <x v="0"/>
    <n v="32"/>
    <x v="2"/>
  </r>
  <r>
    <s v="PID0399"/>
    <n v="60000"/>
    <x v="1"/>
    <n v="42"/>
    <x v="2"/>
  </r>
  <r>
    <s v="PID0400"/>
    <n v="24000"/>
    <x v="2"/>
    <n v="41"/>
    <x v="2"/>
  </r>
  <r>
    <s v="PID0401"/>
    <n v="60000"/>
    <x v="2"/>
    <n v="62"/>
    <x v="1"/>
  </r>
  <r>
    <s v="PID0402"/>
    <n v="250000"/>
    <x v="1"/>
    <n v="42"/>
    <x v="2"/>
  </r>
  <r>
    <s v="PID0403"/>
    <n v="1600"/>
    <x v="0"/>
    <n v="48"/>
    <x v="0"/>
  </r>
  <r>
    <s v="PID0404"/>
    <n v="12000"/>
    <x v="0"/>
    <n v="68"/>
    <x v="1"/>
  </r>
  <r>
    <s v="PID0405"/>
    <n v="32000"/>
    <x v="0"/>
    <n v="33"/>
    <x v="2"/>
  </r>
  <r>
    <s v="PID0406"/>
    <n v="12000"/>
    <x v="0"/>
    <n v="38"/>
    <x v="2"/>
  </r>
  <r>
    <s v="PID0407"/>
    <n v="100"/>
    <x v="2"/>
    <n v="62"/>
    <x v="1"/>
  </r>
  <r>
    <s v="PID0408"/>
    <n v="24000"/>
    <x v="3"/>
    <n v="53"/>
    <x v="0"/>
  </r>
  <r>
    <s v="PID0409"/>
    <n v="48000"/>
    <x v="3"/>
    <n v="62"/>
    <x v="1"/>
  </r>
  <r>
    <s v="PID0410"/>
    <n v="60000"/>
    <x v="0"/>
    <n v="58"/>
    <x v="0"/>
  </r>
  <r>
    <s v="PID0411"/>
    <n v="800"/>
    <x v="2"/>
    <n v="38"/>
    <x v="2"/>
  </r>
  <r>
    <s v="PID0412"/>
    <n v="40000"/>
    <x v="0"/>
    <n v="48"/>
    <x v="0"/>
  </r>
  <r>
    <s v="PID0413"/>
    <n v="72000"/>
    <x v="2"/>
    <n v="62"/>
    <x v="1"/>
  </r>
  <r>
    <s v="PID0414"/>
    <n v="60000"/>
    <x v="3"/>
    <n v="68"/>
    <x v="1"/>
  </r>
  <r>
    <s v="PID0415"/>
    <n v="500"/>
    <x v="2"/>
    <n v="58"/>
    <x v="0"/>
  </r>
  <r>
    <s v="PID0416"/>
    <n v="32000"/>
    <x v="3"/>
    <n v="33"/>
    <x v="2"/>
  </r>
  <r>
    <s v="PID0417"/>
    <n v="32000"/>
    <x v="3"/>
    <n v="48"/>
    <x v="0"/>
  </r>
  <r>
    <s v="PID0418"/>
    <n v="90000"/>
    <x v="0"/>
    <n v="38"/>
    <x v="2"/>
  </r>
  <r>
    <s v="PID0419"/>
    <n v="200000"/>
    <x v="0"/>
    <n v="48"/>
    <x v="0"/>
  </r>
  <r>
    <s v="PID0420"/>
    <n v="240000"/>
    <x v="1"/>
    <n v="73"/>
    <x v="1"/>
  </r>
  <r>
    <s v="PID0421"/>
    <n v="45000"/>
    <x v="1"/>
    <n v="73"/>
    <x v="1"/>
  </r>
  <r>
    <s v="PID0422"/>
    <n v="800"/>
    <x v="0"/>
    <n v="53"/>
    <x v="0"/>
  </r>
  <r>
    <s v="PID0423"/>
    <n v="250000"/>
    <x v="0"/>
    <n v="48"/>
    <x v="0"/>
  </r>
  <r>
    <s v="PID0424"/>
    <n v="800"/>
    <x v="2"/>
    <n v="53"/>
    <x v="0"/>
  </r>
  <r>
    <s v="PID0425"/>
    <n v="45000"/>
    <x v="1"/>
    <n v="42"/>
    <x v="2"/>
  </r>
  <r>
    <s v="PID0426"/>
    <n v="800"/>
    <x v="0"/>
    <n v="53"/>
    <x v="0"/>
  </r>
  <r>
    <s v="PID0427"/>
    <n v="40000"/>
    <x v="2"/>
    <n v="45"/>
    <x v="2"/>
  </r>
  <r>
    <s v="PID0428"/>
    <n v="3000"/>
    <x v="3"/>
    <n v="58"/>
    <x v="0"/>
  </r>
  <r>
    <s v="PID0429"/>
    <n v="40000"/>
    <x v="2"/>
    <n v="62"/>
    <x v="1"/>
  </r>
  <r>
    <s v="PID0430"/>
    <n v="72000"/>
    <x v="0"/>
    <n v="53"/>
    <x v="0"/>
  </r>
  <r>
    <s v="PID0431"/>
    <n v="12000"/>
    <x v="3"/>
    <n v="48"/>
    <x v="0"/>
  </r>
  <r>
    <s v="PID0432"/>
    <n v="54000"/>
    <x v="2"/>
    <n v="33"/>
    <x v="2"/>
  </r>
  <r>
    <s v="PID0433"/>
    <n v="45000"/>
    <x v="0"/>
    <n v="48"/>
    <x v="0"/>
  </r>
  <r>
    <s v="PID0434"/>
    <n v="100"/>
    <x v="0"/>
    <n v="53"/>
    <x v="0"/>
  </r>
  <r>
    <s v="PID0435"/>
    <n v="24000"/>
    <x v="1"/>
    <n v="54"/>
    <x v="0"/>
  </r>
  <r>
    <s v="PID0436"/>
    <n v="18000"/>
    <x v="1"/>
    <n v="34"/>
    <x v="2"/>
  </r>
  <r>
    <s v="PID0437"/>
    <n v="54000"/>
    <x v="0"/>
    <n v="62"/>
    <x v="1"/>
  </r>
  <r>
    <s v="PID0438"/>
    <n v="500"/>
    <x v="2"/>
    <n v="62"/>
    <x v="1"/>
  </r>
  <r>
    <s v="PID0439"/>
    <n v="48000"/>
    <x v="0"/>
    <n v="68"/>
    <x v="1"/>
  </r>
  <r>
    <s v="PID0440"/>
    <n v="72000"/>
    <x v="1"/>
    <n v="48"/>
    <x v="0"/>
  </r>
  <r>
    <s v="PID0441"/>
    <n v="200"/>
    <x v="0"/>
    <n v="73"/>
    <x v="1"/>
  </r>
  <r>
    <s v="PID0442"/>
    <n v="20000"/>
    <x v="0"/>
    <n v="58"/>
    <x v="0"/>
  </r>
  <r>
    <s v="PID0443"/>
    <n v="60000"/>
    <x v="2"/>
    <n v="45"/>
    <x v="2"/>
  </r>
  <r>
    <s v="PID0444"/>
    <n v="45000"/>
    <x v="2"/>
    <n v="58"/>
    <x v="0"/>
  </r>
  <r>
    <s v="PID0445"/>
    <n v="24000"/>
    <x v="2"/>
    <n v="42"/>
    <x v="2"/>
  </r>
  <r>
    <s v="PID0446"/>
    <n v="15000"/>
    <x v="2"/>
    <n v="68"/>
    <x v="1"/>
  </r>
  <r>
    <s v="PID0447"/>
    <n v="250000"/>
    <x v="0"/>
    <n v="33"/>
    <x v="2"/>
  </r>
  <r>
    <s v="PID0448"/>
    <n v="24000"/>
    <x v="2"/>
    <n v="45"/>
    <x v="2"/>
  </r>
  <r>
    <s v="PID0449"/>
    <n v="250000"/>
    <x v="2"/>
    <n v="62"/>
    <x v="1"/>
  </r>
  <r>
    <s v="PID0450"/>
    <n v="300000"/>
    <x v="1"/>
    <n v="58"/>
    <x v="0"/>
  </r>
  <r>
    <s v="PID0451"/>
    <n v="18000"/>
    <x v="3"/>
    <n v="41"/>
    <x v="2"/>
  </r>
  <r>
    <s v="PID0452"/>
    <n v="3000"/>
    <x v="0"/>
    <n v="33"/>
    <x v="2"/>
  </r>
  <r>
    <s v="PID0453"/>
    <n v="18000"/>
    <x v="2"/>
    <n v="41"/>
    <x v="2"/>
  </r>
  <r>
    <s v="PID0454"/>
    <n v="32000"/>
    <x v="0"/>
    <n v="48"/>
    <x v="0"/>
  </r>
  <r>
    <s v="PID0455"/>
    <n v="100"/>
    <x v="0"/>
    <n v="28"/>
    <x v="3"/>
  </r>
  <r>
    <s v="PID0456"/>
    <n v="54000"/>
    <x v="0"/>
    <n v="53"/>
    <x v="0"/>
  </r>
  <r>
    <s v="PID0457"/>
    <n v="800"/>
    <x v="3"/>
    <n v="48"/>
    <x v="0"/>
  </r>
  <r>
    <s v="PID0458"/>
    <n v="72000"/>
    <x v="2"/>
    <n v="38"/>
    <x v="2"/>
  </r>
  <r>
    <s v="PID0459"/>
    <n v="40000"/>
    <x v="0"/>
    <n v="62"/>
    <x v="1"/>
  </r>
  <r>
    <s v="PID0460"/>
    <n v="40000"/>
    <x v="1"/>
    <n v="32"/>
    <x v="2"/>
  </r>
  <r>
    <s v="PID0461"/>
    <n v="32000"/>
    <x v="2"/>
    <n v="58"/>
    <x v="0"/>
  </r>
  <r>
    <s v="PID0462"/>
    <n v="54000"/>
    <x v="0"/>
    <n v="38"/>
    <x v="2"/>
  </r>
  <r>
    <s v="PID0463"/>
    <n v="40000"/>
    <x v="3"/>
    <n v="48"/>
    <x v="0"/>
  </r>
  <r>
    <s v="PID0464"/>
    <n v="800"/>
    <x v="0"/>
    <n v="68"/>
    <x v="1"/>
  </r>
  <r>
    <s v="PID0465"/>
    <n v="32000"/>
    <x v="1"/>
    <n v="33"/>
    <x v="2"/>
  </r>
  <r>
    <s v="PID0466"/>
    <n v="12000"/>
    <x v="0"/>
    <n v="68"/>
    <x v="1"/>
  </r>
  <r>
    <s v="PID0467"/>
    <n v="40000"/>
    <x v="1"/>
    <n v="68"/>
    <x v="1"/>
  </r>
  <r>
    <s v="PID0468"/>
    <n v="21000"/>
    <x v="2"/>
    <n v="28"/>
    <x v="3"/>
  </r>
  <r>
    <s v="PID0469"/>
    <n v="3000"/>
    <x v="3"/>
    <n v="28"/>
    <x v="3"/>
  </r>
  <r>
    <s v="PID0470"/>
    <n v="75000"/>
    <x v="2"/>
    <n v="62"/>
    <x v="1"/>
  </r>
  <r>
    <s v="PID0471"/>
    <n v="800"/>
    <x v="3"/>
    <n v="30"/>
    <x v="3"/>
  </r>
  <r>
    <s v="PID0472"/>
    <n v="75000"/>
    <x v="0"/>
    <n v="58"/>
    <x v="0"/>
  </r>
  <r>
    <s v="PID0473"/>
    <n v="20000"/>
    <x v="0"/>
    <n v="53"/>
    <x v="0"/>
  </r>
  <r>
    <s v="PID0474"/>
    <n v="100"/>
    <x v="2"/>
    <n v="58"/>
    <x v="0"/>
  </r>
  <r>
    <s v="PID0475"/>
    <n v="75000"/>
    <x v="1"/>
    <n v="68"/>
    <x v="1"/>
  </r>
  <r>
    <s v="PID0476"/>
    <n v="250000"/>
    <x v="0"/>
    <n v="42"/>
    <x v="2"/>
  </r>
  <r>
    <s v="PID0477"/>
    <n v="20000"/>
    <x v="1"/>
    <n v="38"/>
    <x v="2"/>
  </r>
  <r>
    <s v="PID0478"/>
    <n v="72000"/>
    <x v="2"/>
    <n v="32"/>
    <x v="2"/>
  </r>
  <r>
    <s v="PID0479"/>
    <n v="4000"/>
    <x v="0"/>
    <n v="48"/>
    <x v="0"/>
  </r>
  <r>
    <s v="PID0480"/>
    <n v="30000"/>
    <x v="0"/>
    <n v="32"/>
    <x v="2"/>
  </r>
  <r>
    <s v="PID0481"/>
    <n v="45000"/>
    <x v="2"/>
    <n v="42"/>
    <x v="2"/>
  </r>
  <r>
    <s v="PID0482"/>
    <n v="100"/>
    <x v="1"/>
    <n v="58"/>
    <x v="0"/>
  </r>
  <r>
    <s v="PID0483"/>
    <n v="500"/>
    <x v="2"/>
    <n v="62"/>
    <x v="1"/>
  </r>
  <r>
    <s v="PID0484"/>
    <n v="500"/>
    <x v="2"/>
    <n v="33"/>
    <x v="2"/>
  </r>
  <r>
    <s v="PID0485"/>
    <n v="60000"/>
    <x v="0"/>
    <n v="62"/>
    <x v="1"/>
  </r>
  <r>
    <s v="PID0486"/>
    <n v="48000"/>
    <x v="0"/>
    <n v="48"/>
    <x v="0"/>
  </r>
  <r>
    <s v="PID0487"/>
    <n v="15000"/>
    <x v="0"/>
    <n v="48"/>
    <x v="0"/>
  </r>
  <r>
    <s v="PID0488"/>
    <n v="800"/>
    <x v="0"/>
    <n v="48"/>
    <x v="0"/>
  </r>
  <r>
    <s v="PID0489"/>
    <n v="21000"/>
    <x v="1"/>
    <n v="58"/>
    <x v="0"/>
  </r>
  <r>
    <s v="PID0490"/>
    <n v="40000"/>
    <x v="0"/>
    <n v="38"/>
    <x v="2"/>
  </r>
  <r>
    <s v="PID0491"/>
    <n v="500"/>
    <x v="1"/>
    <n v="53"/>
    <x v="0"/>
  </r>
  <r>
    <s v="PID0492"/>
    <n v="100"/>
    <x v="1"/>
    <n v="38"/>
    <x v="2"/>
  </r>
  <r>
    <s v="PID0493"/>
    <n v="300000"/>
    <x v="2"/>
    <n v="73"/>
    <x v="1"/>
  </r>
  <r>
    <s v="PID0494"/>
    <n v="500"/>
    <x v="0"/>
    <n v="45"/>
    <x v="2"/>
  </r>
  <r>
    <s v="PID0495"/>
    <n v="300000"/>
    <x v="0"/>
    <n v="58"/>
    <x v="0"/>
  </r>
  <r>
    <s v="PID0496"/>
    <n v="20000"/>
    <x v="3"/>
    <n v="58"/>
    <x v="0"/>
  </r>
  <r>
    <s v="PID0497"/>
    <n v="3000"/>
    <x v="1"/>
    <n v="50"/>
    <x v="0"/>
  </r>
  <r>
    <s v="PID0498"/>
    <n v="60000"/>
    <x v="2"/>
    <n v="48"/>
    <x v="0"/>
  </r>
  <r>
    <s v="PID0499"/>
    <n v="100"/>
    <x v="1"/>
    <n v="58"/>
    <x v="0"/>
  </r>
  <r>
    <s v="PID0500"/>
    <n v="40000"/>
    <x v="0"/>
    <n v="68"/>
    <x v="1"/>
  </r>
  <r>
    <s v="PID0501"/>
    <n v="18000"/>
    <x v="2"/>
    <n v="42"/>
    <x v="2"/>
  </r>
  <r>
    <s v="PID0502"/>
    <n v="24000"/>
    <x v="0"/>
    <n v="48"/>
    <x v="0"/>
  </r>
  <r>
    <s v="PID0503"/>
    <n v="18000"/>
    <x v="0"/>
    <n v="53"/>
    <x v="0"/>
  </r>
  <r>
    <s v="PID0504"/>
    <n v="800"/>
    <x v="0"/>
    <n v="38"/>
    <x v="2"/>
  </r>
  <r>
    <s v="PID0505"/>
    <n v="3000"/>
    <x v="3"/>
    <n v="48"/>
    <x v="0"/>
  </r>
  <r>
    <s v="PID0506"/>
    <n v="200000"/>
    <x v="2"/>
    <n v="45"/>
    <x v="2"/>
  </r>
  <r>
    <s v="PID0507"/>
    <n v="20000"/>
    <x v="1"/>
    <n v="42"/>
    <x v="2"/>
  </r>
  <r>
    <s v="PID0508"/>
    <n v="1600"/>
    <x v="0"/>
    <n v="68"/>
    <x v="1"/>
  </r>
  <r>
    <s v="PID0509"/>
    <n v="21000"/>
    <x v="0"/>
    <n v="41"/>
    <x v="2"/>
  </r>
  <r>
    <s v="PID0510"/>
    <n v="250000"/>
    <x v="2"/>
    <n v="33"/>
    <x v="2"/>
  </r>
  <r>
    <s v="PID0511"/>
    <n v="18000"/>
    <x v="2"/>
    <n v="53"/>
    <x v="0"/>
  </r>
  <r>
    <s v="PID0512"/>
    <n v="12000"/>
    <x v="2"/>
    <n v="38"/>
    <x v="2"/>
  </r>
  <r>
    <s v="PID0513"/>
    <n v="21000"/>
    <x v="2"/>
    <n v="45"/>
    <x v="2"/>
  </r>
  <r>
    <s v="PID0514"/>
    <n v="3000"/>
    <x v="2"/>
    <n v="58"/>
    <x v="0"/>
  </r>
  <r>
    <s v="PID0515"/>
    <n v="100"/>
    <x v="0"/>
    <n v="58"/>
    <x v="0"/>
  </r>
  <r>
    <s v="PID0516"/>
    <n v="40000"/>
    <x v="1"/>
    <n v="62"/>
    <x v="1"/>
  </r>
  <r>
    <s v="PID0517"/>
    <n v="32000"/>
    <x v="2"/>
    <n v="68"/>
    <x v="1"/>
  </r>
  <r>
    <s v="PID0518"/>
    <n v="12000"/>
    <x v="2"/>
    <n v="42"/>
    <x v="2"/>
  </r>
  <r>
    <s v="PID0519"/>
    <n v="500"/>
    <x v="2"/>
    <n v="48"/>
    <x v="0"/>
  </r>
  <r>
    <s v="PID0520"/>
    <n v="18000"/>
    <x v="0"/>
    <n v="73"/>
    <x v="1"/>
  </r>
  <r>
    <s v="PID0521"/>
    <n v="30000"/>
    <x v="0"/>
    <n v="33"/>
    <x v="2"/>
  </r>
  <r>
    <s v="PID0522"/>
    <n v="100"/>
    <x v="2"/>
    <n v="38"/>
    <x v="2"/>
  </r>
  <r>
    <s v="PID0523"/>
    <n v="3000"/>
    <x v="2"/>
    <n v="62"/>
    <x v="1"/>
  </r>
  <r>
    <s v="PID0524"/>
    <n v="800"/>
    <x v="1"/>
    <n v="33"/>
    <x v="2"/>
  </r>
  <r>
    <s v="PID0525"/>
    <n v="60000"/>
    <x v="3"/>
    <n v="33"/>
    <x v="2"/>
  </r>
  <r>
    <s v="PID0526"/>
    <n v="60000"/>
    <x v="0"/>
    <n v="48"/>
    <x v="0"/>
  </r>
  <r>
    <s v="PID0527"/>
    <n v="60000"/>
    <x v="0"/>
    <n v="32"/>
    <x v="2"/>
  </r>
  <r>
    <s v="PID0528"/>
    <n v="240000"/>
    <x v="2"/>
    <n v="58"/>
    <x v="0"/>
  </r>
  <r>
    <s v="PID0529"/>
    <n v="500"/>
    <x v="0"/>
    <n v="54"/>
    <x v="0"/>
  </r>
  <r>
    <s v="PID0530"/>
    <n v="54000"/>
    <x v="1"/>
    <n v="48"/>
    <x v="0"/>
  </r>
  <r>
    <s v="PID0531"/>
    <n v="500"/>
    <x v="0"/>
    <n v="62"/>
    <x v="1"/>
  </r>
  <r>
    <s v="PID0532"/>
    <n v="500"/>
    <x v="3"/>
    <n v="33"/>
    <x v="2"/>
  </r>
  <r>
    <s v="PID0533"/>
    <n v="4000"/>
    <x v="2"/>
    <n v="68"/>
    <x v="1"/>
  </r>
  <r>
    <s v="PID0534"/>
    <n v="30000"/>
    <x v="2"/>
    <n v="38"/>
    <x v="2"/>
  </r>
  <r>
    <s v="PID0535"/>
    <n v="500"/>
    <x v="1"/>
    <n v="68"/>
    <x v="1"/>
  </r>
  <r>
    <s v="PID0536"/>
    <n v="24000"/>
    <x v="0"/>
    <n v="41"/>
    <x v="2"/>
  </r>
  <r>
    <s v="PID0537"/>
    <n v="24000"/>
    <x v="0"/>
    <n v="33"/>
    <x v="2"/>
  </r>
  <r>
    <s v="PID0538"/>
    <n v="12000"/>
    <x v="2"/>
    <n v="58"/>
    <x v="0"/>
  </r>
  <r>
    <s v="PID0539"/>
    <n v="3000"/>
    <x v="0"/>
    <n v="38"/>
    <x v="2"/>
  </r>
  <r>
    <s v="PID0540"/>
    <n v="18000"/>
    <x v="0"/>
    <n v="48"/>
    <x v="0"/>
  </r>
  <r>
    <s v="PID0541"/>
    <n v="36000"/>
    <x v="0"/>
    <n v="48"/>
    <x v="0"/>
  </r>
  <r>
    <s v="PID0542"/>
    <n v="60000"/>
    <x v="1"/>
    <n v="73"/>
    <x v="1"/>
  </r>
  <r>
    <s v="PID0543"/>
    <n v="30000"/>
    <x v="3"/>
    <n v="58"/>
    <x v="0"/>
  </r>
  <r>
    <s v="PID0544"/>
    <n v="18000"/>
    <x v="2"/>
    <n v="58"/>
    <x v="0"/>
  </r>
  <r>
    <s v="PID0545"/>
    <n v="800"/>
    <x v="0"/>
    <n v="58"/>
    <x v="0"/>
  </r>
  <r>
    <s v="PID0546"/>
    <n v="40000"/>
    <x v="2"/>
    <n v="68"/>
    <x v="1"/>
  </r>
  <r>
    <s v="PID0547"/>
    <n v="60000"/>
    <x v="1"/>
    <n v="38"/>
    <x v="2"/>
  </r>
  <r>
    <s v="PID0548"/>
    <n v="40000"/>
    <x v="0"/>
    <n v="33"/>
    <x v="2"/>
  </r>
  <r>
    <s v="PID0549"/>
    <n v="32000"/>
    <x v="2"/>
    <n v="58"/>
    <x v="0"/>
  </r>
  <r>
    <s v="PID0550"/>
    <n v="240000"/>
    <x v="1"/>
    <n v="38"/>
    <x v="2"/>
  </r>
  <r>
    <s v="PID0551"/>
    <n v="800"/>
    <x v="2"/>
    <n v="58"/>
    <x v="0"/>
  </r>
  <r>
    <s v="PID0552"/>
    <n v="18000"/>
    <x v="1"/>
    <n v="45"/>
    <x v="2"/>
  </r>
  <r>
    <s v="PID0553"/>
    <n v="12000"/>
    <x v="0"/>
    <n v="58"/>
    <x v="0"/>
  </r>
  <r>
    <s v="PID0554"/>
    <n v="16000"/>
    <x v="2"/>
    <n v="58"/>
    <x v="0"/>
  </r>
  <r>
    <s v="PID0555"/>
    <n v="200000"/>
    <x v="0"/>
    <n v="48"/>
    <x v="0"/>
  </r>
  <r>
    <s v="PID0556"/>
    <n v="250000"/>
    <x v="1"/>
    <n v="48"/>
    <x v="0"/>
  </r>
  <r>
    <s v="PID0557"/>
    <n v="3000"/>
    <x v="0"/>
    <n v="48"/>
    <x v="0"/>
  </r>
  <r>
    <s v="PID0558"/>
    <n v="100"/>
    <x v="1"/>
    <n v="38"/>
    <x v="2"/>
  </r>
  <r>
    <s v="PID0559"/>
    <n v="240000"/>
    <x v="0"/>
    <n v="33"/>
    <x v="2"/>
  </r>
  <r>
    <s v="PID0560"/>
    <n v="200000"/>
    <x v="2"/>
    <n v="38"/>
    <x v="2"/>
  </r>
  <r>
    <s v="PID0561"/>
    <n v="250000"/>
    <x v="1"/>
    <n v="38"/>
    <x v="2"/>
  </r>
  <r>
    <s v="PID0562"/>
    <n v="12000"/>
    <x v="1"/>
    <n v="38"/>
    <x v="2"/>
  </r>
  <r>
    <s v="PID0563"/>
    <n v="30000"/>
    <x v="2"/>
    <n v="41"/>
    <x v="2"/>
  </r>
  <r>
    <s v="PID0564"/>
    <n v="60000"/>
    <x v="1"/>
    <n v="34"/>
    <x v="2"/>
  </r>
  <r>
    <s v="PID0565"/>
    <n v="100"/>
    <x v="0"/>
    <n v="53"/>
    <x v="0"/>
  </r>
  <r>
    <s v="PID0566"/>
    <n v="32000"/>
    <x v="0"/>
    <n v="42"/>
    <x v="2"/>
  </r>
  <r>
    <s v="PID0567"/>
    <n v="800"/>
    <x v="0"/>
    <n v="53"/>
    <x v="0"/>
  </r>
  <r>
    <s v="PID0568"/>
    <n v="18000"/>
    <x v="3"/>
    <n v="58"/>
    <x v="0"/>
  </r>
  <r>
    <s v="PID0569"/>
    <n v="500"/>
    <x v="2"/>
    <n v="42"/>
    <x v="2"/>
  </r>
  <r>
    <s v="PID0570"/>
    <n v="90000"/>
    <x v="2"/>
    <n v="38"/>
    <x v="2"/>
  </r>
  <r>
    <s v="PID0571"/>
    <n v="3000"/>
    <x v="1"/>
    <n v="33"/>
    <x v="2"/>
  </r>
  <r>
    <s v="PID0572"/>
    <n v="300000"/>
    <x v="3"/>
    <n v="48"/>
    <x v="0"/>
  </r>
  <r>
    <s v="PID0573"/>
    <n v="60000"/>
    <x v="3"/>
    <n v="53"/>
    <x v="0"/>
  </r>
  <r>
    <s v="PID0574"/>
    <n v="250000"/>
    <x v="3"/>
    <n v="73"/>
    <x v="1"/>
  </r>
  <r>
    <s v="PID0575"/>
    <n v="12000"/>
    <x v="0"/>
    <n v="48"/>
    <x v="0"/>
  </r>
  <r>
    <s v="PID0576"/>
    <n v="36000"/>
    <x v="1"/>
    <n v="45"/>
    <x v="2"/>
  </r>
  <r>
    <s v="PID0577"/>
    <n v="45000"/>
    <x v="3"/>
    <n v="41"/>
    <x v="2"/>
  </r>
  <r>
    <s v="PID0578"/>
    <n v="90000"/>
    <x v="1"/>
    <n v="42"/>
    <x v="2"/>
  </r>
  <r>
    <s v="PID0579"/>
    <n v="1000"/>
    <x v="2"/>
    <n v="34"/>
    <x v="2"/>
  </r>
  <r>
    <s v="PID0580"/>
    <n v="18000"/>
    <x v="2"/>
    <n v="58"/>
    <x v="0"/>
  </r>
  <r>
    <s v="PID0581"/>
    <n v="45000"/>
    <x v="2"/>
    <n v="58"/>
    <x v="0"/>
  </r>
  <r>
    <s v="PID0582"/>
    <n v="3000"/>
    <x v="3"/>
    <n v="62"/>
    <x v="1"/>
  </r>
  <r>
    <s v="PID0583"/>
    <n v="32000"/>
    <x v="2"/>
    <n v="58"/>
    <x v="0"/>
  </r>
  <r>
    <s v="PID0584"/>
    <n v="18000"/>
    <x v="0"/>
    <n v="58"/>
    <x v="0"/>
  </r>
  <r>
    <s v="PID0585"/>
    <n v="32000"/>
    <x v="0"/>
    <n v="41"/>
    <x v="2"/>
  </r>
  <r>
    <s v="PID0586"/>
    <n v="24000"/>
    <x v="1"/>
    <n v="48"/>
    <x v="0"/>
  </r>
  <r>
    <s v="PID0587"/>
    <n v="40000"/>
    <x v="0"/>
    <n v="53"/>
    <x v="0"/>
  </r>
  <r>
    <s v="PID0588"/>
    <n v="18000"/>
    <x v="1"/>
    <n v="33"/>
    <x v="2"/>
  </r>
  <r>
    <s v="PID0589"/>
    <n v="800"/>
    <x v="0"/>
    <n v="58"/>
    <x v="0"/>
  </r>
  <r>
    <s v="PID0590"/>
    <n v="3000"/>
    <x v="3"/>
    <n v="62"/>
    <x v="1"/>
  </r>
  <r>
    <s v="PID0591"/>
    <n v="40000"/>
    <x v="2"/>
    <n v="88"/>
    <x v="1"/>
  </r>
  <r>
    <s v="PID0592"/>
    <n v="800"/>
    <x v="0"/>
    <n v="38"/>
    <x v="2"/>
  </r>
  <r>
    <s v="PID0593"/>
    <n v="40000"/>
    <x v="1"/>
    <n v="53"/>
    <x v="0"/>
  </r>
  <r>
    <s v="PID0594"/>
    <n v="100"/>
    <x v="0"/>
    <n v="38"/>
    <x v="2"/>
  </r>
  <r>
    <s v="PID0595"/>
    <n v="800"/>
    <x v="0"/>
    <n v="32"/>
    <x v="2"/>
  </r>
  <r>
    <s v="PID0596"/>
    <n v="100"/>
    <x v="2"/>
    <n v="41"/>
    <x v="2"/>
  </r>
  <r>
    <s v="PID0597"/>
    <n v="45000"/>
    <x v="1"/>
    <n v="48"/>
    <x v="0"/>
  </r>
  <r>
    <s v="PID0598"/>
    <n v="240000"/>
    <x v="2"/>
    <n v="32"/>
    <x v="2"/>
  </r>
  <r>
    <s v="PID0599"/>
    <n v="21000"/>
    <x v="1"/>
    <n v="48"/>
    <x v="0"/>
  </r>
  <r>
    <s v="PID0600"/>
    <n v="18000"/>
    <x v="1"/>
    <n v="62"/>
    <x v="1"/>
  </r>
  <r>
    <s v="PID0601"/>
    <n v="4000"/>
    <x v="2"/>
    <n v="33"/>
    <x v="2"/>
  </r>
  <r>
    <s v="PID0602"/>
    <n v="100"/>
    <x v="2"/>
    <n v="53"/>
    <x v="0"/>
  </r>
  <r>
    <s v="PID0603"/>
    <n v="800"/>
    <x v="0"/>
    <n v="34"/>
    <x v="2"/>
  </r>
  <r>
    <s v="PID0604"/>
    <n v="200000"/>
    <x v="0"/>
    <n v="48"/>
    <x v="0"/>
  </r>
  <r>
    <s v="PID0605"/>
    <n v="90000"/>
    <x v="2"/>
    <n v="58"/>
    <x v="0"/>
  </r>
  <r>
    <s v="PID0606"/>
    <n v="200000"/>
    <x v="1"/>
    <n v="48"/>
    <x v="0"/>
  </r>
  <r>
    <s v="PID0607"/>
    <n v="500"/>
    <x v="0"/>
    <n v="48"/>
    <x v="0"/>
  </r>
  <r>
    <s v="PID0608"/>
    <n v="21000"/>
    <x v="0"/>
    <n v="73"/>
    <x v="1"/>
  </r>
  <r>
    <s v="PID0609"/>
    <n v="45000"/>
    <x v="1"/>
    <n v="38"/>
    <x v="2"/>
  </r>
  <r>
    <s v="PID0610"/>
    <n v="45000"/>
    <x v="0"/>
    <n v="38"/>
    <x v="2"/>
  </r>
  <r>
    <s v="PID0611"/>
    <n v="100"/>
    <x v="1"/>
    <n v="38"/>
    <x v="2"/>
  </r>
  <r>
    <s v="PID0612"/>
    <n v="45000"/>
    <x v="0"/>
    <n v="38"/>
    <x v="2"/>
  </r>
  <r>
    <s v="PID0613"/>
    <n v="75000"/>
    <x v="2"/>
    <n v="53"/>
    <x v="0"/>
  </r>
  <r>
    <s v="PID0614"/>
    <n v="24000"/>
    <x v="0"/>
    <n v="54"/>
    <x v="0"/>
  </r>
  <r>
    <s v="PID0615"/>
    <n v="40000"/>
    <x v="2"/>
    <n v="48"/>
    <x v="0"/>
  </r>
  <r>
    <s v="PID0616"/>
    <n v="40000"/>
    <x v="1"/>
    <n v="33"/>
    <x v="2"/>
  </r>
  <r>
    <s v="PID0617"/>
    <n v="45000"/>
    <x v="0"/>
    <n v="42"/>
    <x v="2"/>
  </r>
  <r>
    <s v="PID0618"/>
    <n v="3000"/>
    <x v="0"/>
    <n v="45"/>
    <x v="2"/>
  </r>
  <r>
    <s v="PID0619"/>
    <n v="90000"/>
    <x v="1"/>
    <n v="33"/>
    <x v="2"/>
  </r>
  <r>
    <s v="PID0620"/>
    <n v="30000"/>
    <x v="2"/>
    <n v="33"/>
    <x v="2"/>
  </r>
  <r>
    <s v="PID0621"/>
    <n v="3000"/>
    <x v="3"/>
    <n v="42"/>
    <x v="2"/>
  </r>
  <r>
    <s v="PID0622"/>
    <n v="3000"/>
    <x v="3"/>
    <n v="41"/>
    <x v="2"/>
  </r>
  <r>
    <s v="PID0623"/>
    <n v="500"/>
    <x v="0"/>
    <n v="32"/>
    <x v="2"/>
  </r>
  <r>
    <s v="PID0624"/>
    <n v="30000"/>
    <x v="0"/>
    <n v="54"/>
    <x v="0"/>
  </r>
  <r>
    <s v="PID0625"/>
    <n v="90000"/>
    <x v="0"/>
    <n v="30"/>
    <x v="3"/>
  </r>
  <r>
    <s v="PID0626"/>
    <n v="4000"/>
    <x v="3"/>
    <n v="58"/>
    <x v="0"/>
  </r>
  <r>
    <s v="PID0627"/>
    <n v="12000"/>
    <x v="1"/>
    <n v="38"/>
    <x v="2"/>
  </r>
  <r>
    <s v="PID0628"/>
    <n v="240000"/>
    <x v="2"/>
    <n v="68"/>
    <x v="1"/>
  </r>
  <r>
    <s v="PID0629"/>
    <n v="75000"/>
    <x v="0"/>
    <n v="53"/>
    <x v="0"/>
  </r>
  <r>
    <s v="PID0630"/>
    <n v="100"/>
    <x v="3"/>
    <n v="48"/>
    <x v="0"/>
  </r>
  <r>
    <s v="PID0631"/>
    <n v="45000"/>
    <x v="2"/>
    <n v="42"/>
    <x v="2"/>
  </r>
  <r>
    <s v="PID0632"/>
    <n v="16000"/>
    <x v="1"/>
    <n v="42"/>
    <x v="2"/>
  </r>
  <r>
    <s v="PID0633"/>
    <n v="300000"/>
    <x v="0"/>
    <n v="33"/>
    <x v="2"/>
  </r>
  <r>
    <s v="PID0634"/>
    <n v="500"/>
    <x v="0"/>
    <n v="62"/>
    <x v="1"/>
  </r>
  <r>
    <s v="PID0635"/>
    <n v="21000"/>
    <x v="3"/>
    <n v="48"/>
    <x v="0"/>
  </r>
  <r>
    <s v="PID0636"/>
    <n v="3000"/>
    <x v="0"/>
    <n v="53"/>
    <x v="0"/>
  </r>
  <r>
    <s v="PID0637"/>
    <n v="75000"/>
    <x v="0"/>
    <n v="68"/>
    <x v="1"/>
  </r>
  <r>
    <s v="PID0638"/>
    <n v="12000"/>
    <x v="2"/>
    <n v="38"/>
    <x v="2"/>
  </r>
  <r>
    <s v="PID0639"/>
    <n v="30000"/>
    <x v="2"/>
    <n v="48"/>
    <x v="0"/>
  </r>
  <r>
    <s v="PID0640"/>
    <n v="18000"/>
    <x v="2"/>
    <n v="54"/>
    <x v="0"/>
  </r>
  <r>
    <s v="PID0641"/>
    <n v="250000"/>
    <x v="1"/>
    <n v="41"/>
    <x v="2"/>
  </r>
  <r>
    <s v="PID0642"/>
    <n v="16000"/>
    <x v="0"/>
    <n v="58"/>
    <x v="0"/>
  </r>
  <r>
    <s v="PID0643"/>
    <n v="10000"/>
    <x v="2"/>
    <n v="48"/>
    <x v="0"/>
  </r>
  <r>
    <s v="PID0644"/>
    <n v="200000"/>
    <x v="2"/>
    <n v="53"/>
    <x v="0"/>
  </r>
  <r>
    <s v="PID0645"/>
    <n v="45000"/>
    <x v="0"/>
    <n v="42"/>
    <x v="2"/>
  </r>
  <r>
    <s v="PID0646"/>
    <n v="90000"/>
    <x v="1"/>
    <n v="53"/>
    <x v="0"/>
  </r>
  <r>
    <s v="PID0647"/>
    <n v="3000"/>
    <x v="2"/>
    <n v="53"/>
    <x v="0"/>
  </r>
  <r>
    <s v="PID0648"/>
    <n v="90000"/>
    <x v="0"/>
    <n v="38"/>
    <x v="2"/>
  </r>
  <r>
    <s v="PID0649"/>
    <n v="200000"/>
    <x v="1"/>
    <n v="82"/>
    <x v="1"/>
  </r>
  <r>
    <s v="PID0650"/>
    <n v="3000"/>
    <x v="1"/>
    <n v="62"/>
    <x v="1"/>
  </r>
  <r>
    <s v="PID0651"/>
    <n v="40000"/>
    <x v="1"/>
    <n v="45"/>
    <x v="2"/>
  </r>
  <r>
    <s v="PID0652"/>
    <n v="500"/>
    <x v="1"/>
    <n v="38"/>
    <x v="2"/>
  </r>
  <r>
    <s v="PID0653"/>
    <n v="60000"/>
    <x v="1"/>
    <n v="38"/>
    <x v="2"/>
  </r>
  <r>
    <s v="PID0654"/>
    <n v="200"/>
    <x v="2"/>
    <n v="68"/>
    <x v="1"/>
  </r>
  <r>
    <s v="PID0655"/>
    <n v="200000"/>
    <x v="2"/>
    <n v="38"/>
    <x v="2"/>
  </r>
  <r>
    <s v="PID0656"/>
    <n v="250000"/>
    <x v="0"/>
    <n v="33"/>
    <x v="2"/>
  </r>
  <r>
    <s v="PID0657"/>
    <n v="60000"/>
    <x v="0"/>
    <n v="28"/>
    <x v="3"/>
  </r>
  <r>
    <s v="PID0658"/>
    <n v="40000"/>
    <x v="0"/>
    <n v="42"/>
    <x v="2"/>
  </r>
  <r>
    <s v="PID0659"/>
    <n v="21000"/>
    <x v="0"/>
    <n v="58"/>
    <x v="0"/>
  </r>
  <r>
    <s v="PID0660"/>
    <n v="300000"/>
    <x v="1"/>
    <n v="33"/>
    <x v="2"/>
  </r>
  <r>
    <s v="PID0661"/>
    <n v="20000"/>
    <x v="1"/>
    <n v="58"/>
    <x v="0"/>
  </r>
  <r>
    <s v="PID0662"/>
    <n v="90000"/>
    <x v="2"/>
    <n v="48"/>
    <x v="0"/>
  </r>
  <r>
    <s v="PID0663"/>
    <n v="200000"/>
    <x v="2"/>
    <n v="68"/>
    <x v="1"/>
  </r>
  <r>
    <s v="PID0664"/>
    <n v="60000"/>
    <x v="2"/>
    <n v="73"/>
    <x v="1"/>
  </r>
  <r>
    <s v="PID0665"/>
    <n v="24000"/>
    <x v="0"/>
    <n v="48"/>
    <x v="0"/>
  </r>
  <r>
    <s v="PID0666"/>
    <n v="36000"/>
    <x v="3"/>
    <n v="58"/>
    <x v="0"/>
  </r>
  <r>
    <s v="PID0667"/>
    <n v="250000"/>
    <x v="1"/>
    <n v="48"/>
    <x v="0"/>
  </r>
  <r>
    <s v="PID0668"/>
    <n v="60000"/>
    <x v="1"/>
    <n v="53"/>
    <x v="0"/>
  </r>
  <r>
    <s v="PID0669"/>
    <n v="90000"/>
    <x v="2"/>
    <n v="58"/>
    <x v="0"/>
  </r>
  <r>
    <s v="PID0670"/>
    <n v="60000"/>
    <x v="0"/>
    <n v="33"/>
    <x v="2"/>
  </r>
  <r>
    <s v="PID0671"/>
    <n v="12000"/>
    <x v="0"/>
    <n v="28"/>
    <x v="3"/>
  </r>
  <r>
    <s v="PID0672"/>
    <n v="12000"/>
    <x v="2"/>
    <n v="42"/>
    <x v="2"/>
  </r>
  <r>
    <s v="PID0673"/>
    <n v="12000"/>
    <x v="1"/>
    <n v="53"/>
    <x v="0"/>
  </r>
  <r>
    <s v="PID0674"/>
    <n v="48000"/>
    <x v="2"/>
    <n v="38"/>
    <x v="2"/>
  </r>
  <r>
    <s v="PID0675"/>
    <n v="18000"/>
    <x v="0"/>
    <n v="41"/>
    <x v="2"/>
  </r>
  <r>
    <s v="PID0676"/>
    <n v="60000"/>
    <x v="2"/>
    <n v="41"/>
    <x v="2"/>
  </r>
  <r>
    <s v="PID0677"/>
    <n v="24000"/>
    <x v="2"/>
    <n v="38"/>
    <x v="2"/>
  </r>
  <r>
    <s v="PID0678"/>
    <n v="60000"/>
    <x v="0"/>
    <n v="48"/>
    <x v="0"/>
  </r>
  <r>
    <s v="PID0679"/>
    <n v="500"/>
    <x v="0"/>
    <n v="58"/>
    <x v="0"/>
  </r>
  <r>
    <s v="PID0680"/>
    <n v="36000"/>
    <x v="1"/>
    <n v="42"/>
    <x v="2"/>
  </r>
  <r>
    <s v="PID0681"/>
    <n v="2000"/>
    <x v="3"/>
    <n v="48"/>
    <x v="0"/>
  </r>
  <r>
    <s v="PID0682"/>
    <n v="100"/>
    <x v="0"/>
    <n v="68"/>
    <x v="1"/>
  </r>
  <r>
    <s v="PID0683"/>
    <n v="24000"/>
    <x v="0"/>
    <n v="45"/>
    <x v="2"/>
  </r>
  <r>
    <s v="PID0684"/>
    <n v="18000"/>
    <x v="0"/>
    <n v="68"/>
    <x v="1"/>
  </r>
  <r>
    <s v="PID0685"/>
    <n v="500"/>
    <x v="0"/>
    <n v="50"/>
    <x v="0"/>
  </r>
  <r>
    <s v="PID0686"/>
    <n v="20000"/>
    <x v="3"/>
    <n v="48"/>
    <x v="0"/>
  </r>
  <r>
    <s v="PID0687"/>
    <n v="500"/>
    <x v="0"/>
    <n v="58"/>
    <x v="0"/>
  </r>
  <r>
    <s v="PID0688"/>
    <n v="200000"/>
    <x v="0"/>
    <n v="42"/>
    <x v="2"/>
  </r>
  <r>
    <s v="PID0689"/>
    <n v="100"/>
    <x v="0"/>
    <n v="41"/>
    <x v="2"/>
  </r>
  <r>
    <s v="PID0690"/>
    <n v="250000"/>
    <x v="2"/>
    <n v="48"/>
    <x v="0"/>
  </r>
  <r>
    <s v="PID0691"/>
    <n v="18000"/>
    <x v="0"/>
    <n v="50"/>
    <x v="0"/>
  </r>
  <r>
    <s v="PID0692"/>
    <n v="18000"/>
    <x v="2"/>
    <n v="41"/>
    <x v="2"/>
  </r>
  <r>
    <s v="PID0693"/>
    <n v="90000"/>
    <x v="3"/>
    <n v="73"/>
    <x v="1"/>
  </r>
  <r>
    <s v="PID0694"/>
    <n v="18000"/>
    <x v="2"/>
    <n v="42"/>
    <x v="2"/>
  </r>
  <r>
    <s v="PID0695"/>
    <n v="60000"/>
    <x v="2"/>
    <n v="33"/>
    <x v="2"/>
  </r>
  <r>
    <s v="PID0696"/>
    <n v="60000"/>
    <x v="0"/>
    <n v="42"/>
    <x v="2"/>
  </r>
  <r>
    <s v="PID0697"/>
    <n v="24000"/>
    <x v="2"/>
    <n v="38"/>
    <x v="2"/>
  </r>
  <r>
    <s v="PID0698"/>
    <n v="48000"/>
    <x v="2"/>
    <n v="42"/>
    <x v="2"/>
  </r>
  <r>
    <s v="PID0699"/>
    <n v="90000"/>
    <x v="0"/>
    <n v="38"/>
    <x v="2"/>
  </r>
  <r>
    <s v="PID0700"/>
    <n v="18000"/>
    <x v="0"/>
    <n v="33"/>
    <x v="2"/>
  </r>
  <r>
    <s v="PID0701"/>
    <n v="24000"/>
    <x v="0"/>
    <n v="58"/>
    <x v="0"/>
  </r>
  <r>
    <s v="PID0702"/>
    <n v="12000"/>
    <x v="0"/>
    <n v="38"/>
    <x v="2"/>
  </r>
  <r>
    <s v="PID0703"/>
    <n v="20000"/>
    <x v="3"/>
    <n v="73"/>
    <x v="1"/>
  </r>
  <r>
    <s v="PID0704"/>
    <n v="20000"/>
    <x v="2"/>
    <n v="62"/>
    <x v="1"/>
  </r>
  <r>
    <s v="PID0705"/>
    <n v="60000"/>
    <x v="2"/>
    <n v="68"/>
    <x v="1"/>
  </r>
  <r>
    <s v="PID0706"/>
    <n v="250000"/>
    <x v="1"/>
    <n v="53"/>
    <x v="0"/>
  </r>
  <r>
    <s v="PID0707"/>
    <n v="12000"/>
    <x v="2"/>
    <n v="42"/>
    <x v="2"/>
  </r>
  <r>
    <s v="PID0708"/>
    <n v="90000"/>
    <x v="0"/>
    <n v="53"/>
    <x v="0"/>
  </r>
  <r>
    <s v="PID0709"/>
    <n v="90000"/>
    <x v="1"/>
    <n v="38"/>
    <x v="2"/>
  </r>
  <r>
    <s v="PID0710"/>
    <n v="16000"/>
    <x v="1"/>
    <n v="42"/>
    <x v="2"/>
  </r>
  <r>
    <s v="PID0711"/>
    <n v="40000"/>
    <x v="2"/>
    <n v="53"/>
    <x v="0"/>
  </r>
  <r>
    <s v="PID0712"/>
    <n v="500"/>
    <x v="1"/>
    <n v="58"/>
    <x v="0"/>
  </r>
  <r>
    <s v="PID0713"/>
    <n v="500"/>
    <x v="3"/>
    <n v="32"/>
    <x v="2"/>
  </r>
  <r>
    <s v="PID0714"/>
    <n v="12000"/>
    <x v="0"/>
    <n v="48"/>
    <x v="0"/>
  </r>
  <r>
    <s v="PID0715"/>
    <n v="60000"/>
    <x v="3"/>
    <n v="53"/>
    <x v="0"/>
  </r>
  <r>
    <s v="PID0716"/>
    <n v="36000"/>
    <x v="0"/>
    <n v="58"/>
    <x v="0"/>
  </r>
  <r>
    <s v="PID0717"/>
    <n v="250000"/>
    <x v="2"/>
    <n v="53"/>
    <x v="0"/>
  </r>
  <r>
    <s v="PID0718"/>
    <n v="3000"/>
    <x v="2"/>
    <n v="73"/>
    <x v="1"/>
  </r>
  <r>
    <s v="PID0719"/>
    <n v="100"/>
    <x v="3"/>
    <n v="45"/>
    <x v="2"/>
  </r>
  <r>
    <s v="PID0720"/>
    <n v="800"/>
    <x v="0"/>
    <n v="38"/>
    <x v="2"/>
  </r>
  <r>
    <s v="PID0721"/>
    <n v="500"/>
    <x v="1"/>
    <n v="62"/>
    <x v="1"/>
  </r>
  <r>
    <s v="PID0722"/>
    <n v="20000"/>
    <x v="0"/>
    <n v="42"/>
    <x v="2"/>
  </r>
  <r>
    <s v="PID0723"/>
    <n v="100"/>
    <x v="3"/>
    <n v="33"/>
    <x v="2"/>
  </r>
  <r>
    <s v="PID0724"/>
    <n v="20000"/>
    <x v="0"/>
    <n v="54"/>
    <x v="0"/>
  </r>
  <r>
    <s v="PID0725"/>
    <n v="24000"/>
    <x v="0"/>
    <n v="38"/>
    <x v="2"/>
  </r>
  <r>
    <s v="PID0726"/>
    <n v="24000"/>
    <x v="0"/>
    <n v="62"/>
    <x v="1"/>
  </r>
  <r>
    <s v="PID0727"/>
    <n v="12000"/>
    <x v="0"/>
    <n v="48"/>
    <x v="0"/>
  </r>
  <r>
    <s v="PID0728"/>
    <n v="24000"/>
    <x v="2"/>
    <n v="48"/>
    <x v="0"/>
  </r>
  <r>
    <s v="PID0729"/>
    <n v="90000"/>
    <x v="1"/>
    <n v="62"/>
    <x v="1"/>
  </r>
  <r>
    <s v="PID0730"/>
    <n v="90000"/>
    <x v="0"/>
    <n v="53"/>
    <x v="0"/>
  </r>
  <r>
    <s v="PID0731"/>
    <n v="60000"/>
    <x v="1"/>
    <n v="46"/>
    <x v="0"/>
  </r>
  <r>
    <s v="PID0732"/>
    <n v="48000"/>
    <x v="1"/>
    <n v="48"/>
    <x v="0"/>
  </r>
  <r>
    <s v="PID0733"/>
    <n v="800"/>
    <x v="1"/>
    <n v="48"/>
    <x v="0"/>
  </r>
  <r>
    <s v="PID0734"/>
    <n v="40000"/>
    <x v="0"/>
    <n v="73"/>
    <x v="1"/>
  </r>
  <r>
    <s v="PID0735"/>
    <n v="12000"/>
    <x v="0"/>
    <n v="53"/>
    <x v="0"/>
  </r>
  <r>
    <s v="PID0736"/>
    <n v="15000"/>
    <x v="3"/>
    <n v="53"/>
    <x v="0"/>
  </r>
  <r>
    <s v="PID0737"/>
    <n v="12000"/>
    <x v="3"/>
    <n v="42"/>
    <x v="2"/>
  </r>
  <r>
    <s v="PID0738"/>
    <n v="20000"/>
    <x v="0"/>
    <n v="38"/>
    <x v="2"/>
  </r>
  <r>
    <s v="PID0739"/>
    <n v="45000"/>
    <x v="2"/>
    <n v="48"/>
    <x v="0"/>
  </r>
  <r>
    <s v="PID0740"/>
    <n v="24000"/>
    <x v="1"/>
    <n v="58"/>
    <x v="0"/>
  </r>
  <r>
    <s v="PID0741"/>
    <n v="90000"/>
    <x v="0"/>
    <n v="48"/>
    <x v="0"/>
  </r>
  <r>
    <s v="PID0742"/>
    <n v="3000"/>
    <x v="2"/>
    <n v="58"/>
    <x v="0"/>
  </r>
  <r>
    <s v="PID0743"/>
    <n v="20000"/>
    <x v="2"/>
    <n v="42"/>
    <x v="2"/>
  </r>
  <r>
    <s v="PID0744"/>
    <n v="3000"/>
    <x v="1"/>
    <n v="48"/>
    <x v="0"/>
  </r>
  <r>
    <s v="PID0745"/>
    <n v="12000"/>
    <x v="2"/>
    <n v="38"/>
    <x v="2"/>
  </r>
  <r>
    <s v="PID0746"/>
    <n v="500"/>
    <x v="0"/>
    <n v="38"/>
    <x v="2"/>
  </r>
  <r>
    <s v="PID0747"/>
    <n v="300000"/>
    <x v="0"/>
    <n v="38"/>
    <x v="2"/>
  </r>
  <r>
    <s v="PID0748"/>
    <n v="200000"/>
    <x v="1"/>
    <n v="42"/>
    <x v="2"/>
  </r>
  <r>
    <s v="PID0749"/>
    <n v="240000"/>
    <x v="0"/>
    <n v="53"/>
    <x v="0"/>
  </r>
  <r>
    <s v="PID0750"/>
    <n v="100"/>
    <x v="3"/>
    <n v="73"/>
    <x v="1"/>
  </r>
  <r>
    <s v="PID0751"/>
    <n v="20000"/>
    <x v="1"/>
    <n v="62"/>
    <x v="1"/>
  </r>
  <r>
    <s v="PID0752"/>
    <n v="18000"/>
    <x v="0"/>
    <n v="58"/>
    <x v="0"/>
  </r>
  <r>
    <s v="PID0753"/>
    <n v="32000"/>
    <x v="0"/>
    <n v="68"/>
    <x v="1"/>
  </r>
  <r>
    <s v="PID0754"/>
    <n v="24000"/>
    <x v="3"/>
    <n v="38"/>
    <x v="2"/>
  </r>
  <r>
    <s v="PID0755"/>
    <n v="20000"/>
    <x v="2"/>
    <n v="53"/>
    <x v="0"/>
  </r>
  <r>
    <s v="PID0756"/>
    <n v="60000"/>
    <x v="1"/>
    <n v="58"/>
    <x v="0"/>
  </r>
  <r>
    <s v="PID0757"/>
    <n v="15000"/>
    <x v="0"/>
    <n v="45"/>
    <x v="2"/>
  </r>
  <r>
    <s v="PID0758"/>
    <n v="12000"/>
    <x v="1"/>
    <n v="38"/>
    <x v="2"/>
  </r>
  <r>
    <s v="PID0759"/>
    <n v="18000"/>
    <x v="2"/>
    <n v="58"/>
    <x v="0"/>
  </r>
  <r>
    <s v="PID0760"/>
    <n v="240000"/>
    <x v="0"/>
    <n v="42"/>
    <x v="2"/>
  </r>
  <r>
    <s v="PID0761"/>
    <n v="72000"/>
    <x v="3"/>
    <n v="48"/>
    <x v="0"/>
  </r>
  <r>
    <s v="PID0762"/>
    <n v="32000"/>
    <x v="1"/>
    <n v="68"/>
    <x v="1"/>
  </r>
  <r>
    <s v="PID0763"/>
    <n v="12000"/>
    <x v="1"/>
    <n v="73"/>
    <x v="1"/>
  </r>
  <r>
    <s v="PID0764"/>
    <n v="240000"/>
    <x v="1"/>
    <n v="48"/>
    <x v="0"/>
  </r>
  <r>
    <s v="PID0765"/>
    <n v="200000"/>
    <x v="0"/>
    <n v="41"/>
    <x v="2"/>
  </r>
  <r>
    <s v="PID0766"/>
    <n v="3000"/>
    <x v="2"/>
    <n v="53"/>
    <x v="0"/>
  </r>
  <r>
    <s v="PID0767"/>
    <n v="20000"/>
    <x v="0"/>
    <n v="48"/>
    <x v="0"/>
  </r>
  <r>
    <s v="PID0768"/>
    <n v="15000"/>
    <x v="0"/>
    <n v="42"/>
    <x v="2"/>
  </r>
  <r>
    <s v="PID0769"/>
    <n v="72000"/>
    <x v="2"/>
    <n v="48"/>
    <x v="0"/>
  </r>
  <r>
    <s v="PID0770"/>
    <n v="12000"/>
    <x v="0"/>
    <n v="54"/>
    <x v="0"/>
  </r>
  <r>
    <s v="PID0771"/>
    <n v="1600"/>
    <x v="2"/>
    <n v="38"/>
    <x v="2"/>
  </r>
  <r>
    <s v="PID0772"/>
    <n v="15000"/>
    <x v="2"/>
    <n v="58"/>
    <x v="0"/>
  </r>
  <r>
    <s v="PID0773"/>
    <n v="32000"/>
    <x v="1"/>
    <n v="73"/>
    <x v="1"/>
  </r>
  <r>
    <s v="PID0774"/>
    <n v="90000"/>
    <x v="1"/>
    <n v="42"/>
    <x v="2"/>
  </r>
  <r>
    <s v="PID0775"/>
    <n v="12000"/>
    <x v="0"/>
    <n v="38"/>
    <x v="2"/>
  </r>
  <r>
    <s v="PID0776"/>
    <n v="12000"/>
    <x v="1"/>
    <n v="48"/>
    <x v="0"/>
  </r>
  <r>
    <s v="PID0777"/>
    <n v="240000"/>
    <x v="1"/>
    <n v="48"/>
    <x v="0"/>
  </r>
  <r>
    <s v="PID0778"/>
    <n v="40000"/>
    <x v="1"/>
    <n v="58"/>
    <x v="0"/>
  </r>
  <r>
    <s v="PID0779"/>
    <n v="240000"/>
    <x v="3"/>
    <n v="33"/>
    <x v="2"/>
  </r>
  <r>
    <s v="PID0780"/>
    <n v="90000"/>
    <x v="0"/>
    <n v="41"/>
    <x v="2"/>
  </r>
  <r>
    <s v="PID0781"/>
    <n v="4000"/>
    <x v="0"/>
    <n v="62"/>
    <x v="1"/>
  </r>
  <r>
    <s v="PID0782"/>
    <n v="45000"/>
    <x v="0"/>
    <n v="58"/>
    <x v="0"/>
  </r>
  <r>
    <s v="PID0783"/>
    <n v="100"/>
    <x v="0"/>
    <n v="82"/>
    <x v="1"/>
  </r>
  <r>
    <s v="PID0784"/>
    <n v="72000"/>
    <x v="2"/>
    <n v="48"/>
    <x v="0"/>
  </r>
  <r>
    <s v="PID0785"/>
    <n v="3000"/>
    <x v="2"/>
    <n v="73"/>
    <x v="1"/>
  </r>
  <r>
    <s v="PID0786"/>
    <n v="500"/>
    <x v="0"/>
    <n v="33"/>
    <x v="2"/>
  </r>
  <r>
    <s v="PID0787"/>
    <n v="32000"/>
    <x v="0"/>
    <n v="73"/>
    <x v="1"/>
  </r>
  <r>
    <s v="PID0788"/>
    <n v="40000"/>
    <x v="3"/>
    <n v="30"/>
    <x v="3"/>
  </r>
  <r>
    <s v="PID0789"/>
    <n v="75000"/>
    <x v="2"/>
    <n v="73"/>
    <x v="1"/>
  </r>
  <r>
    <s v="PID0790"/>
    <n v="12000"/>
    <x v="1"/>
    <n v="38"/>
    <x v="2"/>
  </r>
  <r>
    <s v="PID0791"/>
    <n v="32000"/>
    <x v="0"/>
    <n v="58"/>
    <x v="0"/>
  </r>
  <r>
    <s v="PID0792"/>
    <n v="1000"/>
    <x v="0"/>
    <n v="41"/>
    <x v="2"/>
  </r>
  <r>
    <s v="PID0793"/>
    <n v="30000"/>
    <x v="0"/>
    <n v="82"/>
    <x v="1"/>
  </r>
  <r>
    <s v="PID0794"/>
    <n v="500"/>
    <x v="1"/>
    <n v="68"/>
    <x v="1"/>
  </r>
  <r>
    <s v="PID0795"/>
    <n v="250000"/>
    <x v="0"/>
    <n v="38"/>
    <x v="2"/>
  </r>
  <r>
    <s v="PID0796"/>
    <n v="3000"/>
    <x v="0"/>
    <n v="45"/>
    <x v="2"/>
  </r>
  <r>
    <s v="PID0797"/>
    <n v="200000"/>
    <x v="3"/>
    <n v="38"/>
    <x v="2"/>
  </r>
  <r>
    <s v="PID0798"/>
    <n v="36000"/>
    <x v="0"/>
    <n v="54"/>
    <x v="0"/>
  </r>
  <r>
    <s v="PID0799"/>
    <n v="12000"/>
    <x v="2"/>
    <n v="58"/>
    <x v="0"/>
  </r>
  <r>
    <s v="PID0800"/>
    <n v="15000"/>
    <x v="1"/>
    <n v="53"/>
    <x v="0"/>
  </r>
  <r>
    <s v="PID0801"/>
    <n v="300000"/>
    <x v="1"/>
    <n v="38"/>
    <x v="2"/>
  </r>
  <r>
    <s v="PID0802"/>
    <n v="500"/>
    <x v="1"/>
    <n v="42"/>
    <x v="2"/>
  </r>
  <r>
    <s v="PID0803"/>
    <n v="60000"/>
    <x v="3"/>
    <n v="62"/>
    <x v="1"/>
  </r>
  <r>
    <s v="PID0804"/>
    <n v="48000"/>
    <x v="0"/>
    <n v="28"/>
    <x v="3"/>
  </r>
  <r>
    <s v="PID0805"/>
    <n v="24000"/>
    <x v="2"/>
    <n v="58"/>
    <x v="0"/>
  </r>
  <r>
    <s v="PID0806"/>
    <n v="3000"/>
    <x v="2"/>
    <n v="48"/>
    <x v="0"/>
  </r>
  <r>
    <s v="PID0807"/>
    <n v="800"/>
    <x v="3"/>
    <n v="32"/>
    <x v="2"/>
  </r>
  <r>
    <s v="PID0808"/>
    <n v="15000"/>
    <x v="0"/>
    <n v="28"/>
    <x v="3"/>
  </r>
  <r>
    <s v="PID0809"/>
    <n v="12000"/>
    <x v="1"/>
    <n v="58"/>
    <x v="0"/>
  </r>
  <r>
    <s v="PID0810"/>
    <n v="24000"/>
    <x v="0"/>
    <n v="42"/>
    <x v="2"/>
  </r>
  <r>
    <s v="PID0811"/>
    <n v="800"/>
    <x v="1"/>
    <n v="53"/>
    <x v="0"/>
  </r>
  <r>
    <s v="PID0812"/>
    <n v="60000"/>
    <x v="3"/>
    <n v="38"/>
    <x v="2"/>
  </r>
  <r>
    <s v="PID0813"/>
    <n v="250000"/>
    <x v="2"/>
    <n v="32"/>
    <x v="2"/>
  </r>
  <r>
    <s v="PID0814"/>
    <n v="36000"/>
    <x v="1"/>
    <n v="62"/>
    <x v="1"/>
  </r>
  <r>
    <s v="PID0815"/>
    <n v="3000"/>
    <x v="3"/>
    <n v="58"/>
    <x v="0"/>
  </r>
  <r>
    <s v="PID0816"/>
    <n v="12000"/>
    <x v="2"/>
    <n v="33"/>
    <x v="2"/>
  </r>
  <r>
    <s v="PID0817"/>
    <n v="32000"/>
    <x v="1"/>
    <n v="38"/>
    <x v="2"/>
  </r>
  <r>
    <s v="PID0818"/>
    <n v="100"/>
    <x v="2"/>
    <n v="53"/>
    <x v="0"/>
  </r>
  <r>
    <s v="PID0819"/>
    <n v="240000"/>
    <x v="0"/>
    <n v="38"/>
    <x v="2"/>
  </r>
  <r>
    <s v="PID0820"/>
    <n v="16000"/>
    <x v="3"/>
    <n v="42"/>
    <x v="2"/>
  </r>
  <r>
    <s v="PID0821"/>
    <n v="300000"/>
    <x v="0"/>
    <n v="48"/>
    <x v="0"/>
  </r>
  <r>
    <s v="PID0822"/>
    <n v="500"/>
    <x v="0"/>
    <n v="58"/>
    <x v="0"/>
  </r>
  <r>
    <s v="PID0823"/>
    <n v="90000"/>
    <x v="3"/>
    <n v="62"/>
    <x v="1"/>
  </r>
  <r>
    <s v="PID0824"/>
    <n v="100"/>
    <x v="3"/>
    <n v="38"/>
    <x v="2"/>
  </r>
  <r>
    <s v="PID0825"/>
    <n v="240000"/>
    <x v="1"/>
    <n v="42"/>
    <x v="2"/>
  </r>
  <r>
    <s v="PID0826"/>
    <n v="40000"/>
    <x v="0"/>
    <n v="48"/>
    <x v="0"/>
  </r>
  <r>
    <s v="PID0827"/>
    <n v="30000"/>
    <x v="2"/>
    <n v="68"/>
    <x v="1"/>
  </r>
  <r>
    <s v="PID0828"/>
    <n v="500"/>
    <x v="0"/>
    <n v="53"/>
    <x v="0"/>
  </r>
  <r>
    <s v="PID0829"/>
    <n v="800"/>
    <x v="0"/>
    <n v="38"/>
    <x v="2"/>
  </r>
  <r>
    <s v="PID0830"/>
    <n v="500"/>
    <x v="0"/>
    <n v="38"/>
    <x v="2"/>
  </r>
  <r>
    <s v="PID0831"/>
    <n v="30000"/>
    <x v="2"/>
    <n v="42"/>
    <x v="2"/>
  </r>
  <r>
    <s v="PID0832"/>
    <n v="12000"/>
    <x v="0"/>
    <n v="48"/>
    <x v="0"/>
  </r>
  <r>
    <s v="PID0833"/>
    <n v="60000"/>
    <x v="0"/>
    <n v="38"/>
    <x v="2"/>
  </r>
  <r>
    <s v="PID0834"/>
    <n v="15000"/>
    <x v="3"/>
    <n v="73"/>
    <x v="1"/>
  </r>
  <r>
    <s v="PID0835"/>
    <n v="250000"/>
    <x v="0"/>
    <n v="48"/>
    <x v="0"/>
  </r>
  <r>
    <s v="PID0836"/>
    <n v="500"/>
    <x v="1"/>
    <n v="41"/>
    <x v="2"/>
  </r>
  <r>
    <s v="PID0837"/>
    <n v="1000"/>
    <x v="0"/>
    <n v="28"/>
    <x v="3"/>
  </r>
  <r>
    <s v="PID0838"/>
    <n v="250000"/>
    <x v="1"/>
    <n v="73"/>
    <x v="1"/>
  </r>
  <r>
    <s v="PID0839"/>
    <n v="15000"/>
    <x v="0"/>
    <n v="45"/>
    <x v="2"/>
  </r>
  <r>
    <s v="PID0840"/>
    <n v="45000"/>
    <x v="0"/>
    <n v="45"/>
    <x v="2"/>
  </r>
  <r>
    <s v="PID0841"/>
    <n v="240000"/>
    <x v="2"/>
    <n v="54"/>
    <x v="0"/>
  </r>
  <r>
    <s v="PID0842"/>
    <n v="800"/>
    <x v="0"/>
    <n v="38"/>
    <x v="2"/>
  </r>
  <r>
    <s v="PID0843"/>
    <n v="800"/>
    <x v="0"/>
    <n v="42"/>
    <x v="2"/>
  </r>
  <r>
    <s v="PID0844"/>
    <n v="60000"/>
    <x v="1"/>
    <n v="73"/>
    <x v="1"/>
  </r>
  <r>
    <s v="PID0845"/>
    <n v="32000"/>
    <x v="2"/>
    <n v="58"/>
    <x v="0"/>
  </r>
  <r>
    <s v="PID0846"/>
    <n v="250000"/>
    <x v="2"/>
    <n v="45"/>
    <x v="2"/>
  </r>
  <r>
    <s v="PID0847"/>
    <n v="12000"/>
    <x v="2"/>
    <n v="68"/>
    <x v="1"/>
  </r>
  <r>
    <s v="PID0848"/>
    <n v="240000"/>
    <x v="3"/>
    <n v="38"/>
    <x v="2"/>
  </r>
  <r>
    <s v="PID0849"/>
    <n v="300000"/>
    <x v="3"/>
    <n v="62"/>
    <x v="1"/>
  </r>
  <r>
    <s v="PID0850"/>
    <n v="300000"/>
    <x v="3"/>
    <n v="38"/>
    <x v="2"/>
  </r>
  <r>
    <s v="PID0851"/>
    <n v="1600"/>
    <x v="2"/>
    <n v="53"/>
    <x v="0"/>
  </r>
  <r>
    <s v="PID0852"/>
    <n v="200000"/>
    <x v="0"/>
    <n v="22"/>
    <x v="3"/>
  </r>
  <r>
    <s v="PID0853"/>
    <n v="30000"/>
    <x v="1"/>
    <n v="45"/>
    <x v="2"/>
  </r>
  <r>
    <s v="PID0854"/>
    <n v="60000"/>
    <x v="0"/>
    <n v="42"/>
    <x v="2"/>
  </r>
  <r>
    <s v="PID0855"/>
    <n v="18000"/>
    <x v="0"/>
    <n v="33"/>
    <x v="2"/>
  </r>
  <r>
    <s v="PID0856"/>
    <n v="2000"/>
    <x v="2"/>
    <n v="88"/>
    <x v="1"/>
  </r>
  <r>
    <s v="PID0857"/>
    <n v="75000"/>
    <x v="1"/>
    <n v="53"/>
    <x v="0"/>
  </r>
  <r>
    <s v="PID0858"/>
    <n v="800"/>
    <x v="1"/>
    <n v="38"/>
    <x v="2"/>
  </r>
  <r>
    <s v="PID0859"/>
    <n v="18000"/>
    <x v="2"/>
    <n v="33"/>
    <x v="2"/>
  </r>
  <r>
    <s v="PID0860"/>
    <n v="18000"/>
    <x v="2"/>
    <n v="33"/>
    <x v="2"/>
  </r>
  <r>
    <s v="PID0861"/>
    <n v="800"/>
    <x v="1"/>
    <n v="73"/>
    <x v="1"/>
  </r>
  <r>
    <s v="PID0862"/>
    <n v="12000"/>
    <x v="2"/>
    <n v="32"/>
    <x v="2"/>
  </r>
  <r>
    <s v="PID0863"/>
    <n v="30000"/>
    <x v="1"/>
    <n v="88"/>
    <x v="1"/>
  </r>
  <r>
    <s v="PID0864"/>
    <n v="800"/>
    <x v="2"/>
    <n v="68"/>
    <x v="1"/>
  </r>
  <r>
    <s v="PID0865"/>
    <n v="3000"/>
    <x v="2"/>
    <n v="48"/>
    <x v="0"/>
  </r>
  <r>
    <s v="PID0866"/>
    <n v="24000"/>
    <x v="0"/>
    <n v="68"/>
    <x v="1"/>
  </r>
  <r>
    <s v="PID0867"/>
    <n v="100"/>
    <x v="0"/>
    <n v="42"/>
    <x v="2"/>
  </r>
  <r>
    <s v="PID0868"/>
    <n v="18000"/>
    <x v="3"/>
    <n v="53"/>
    <x v="0"/>
  </r>
  <r>
    <s v="PID0869"/>
    <n v="40000"/>
    <x v="0"/>
    <n v="38"/>
    <x v="2"/>
  </r>
  <r>
    <s v="PID0870"/>
    <n v="200000"/>
    <x v="0"/>
    <n v="38"/>
    <x v="2"/>
  </r>
  <r>
    <s v="PID0871"/>
    <n v="50000"/>
    <x v="2"/>
    <n v="58"/>
    <x v="0"/>
  </r>
  <r>
    <s v="PID0872"/>
    <n v="32000"/>
    <x v="2"/>
    <n v="42"/>
    <x v="2"/>
  </r>
  <r>
    <s v="PID0873"/>
    <n v="500"/>
    <x v="0"/>
    <n v="53"/>
    <x v="0"/>
  </r>
  <r>
    <s v="PID0874"/>
    <n v="18000"/>
    <x v="0"/>
    <n v="33"/>
    <x v="2"/>
  </r>
  <r>
    <s v="PID0875"/>
    <n v="16000"/>
    <x v="0"/>
    <n v="45"/>
    <x v="2"/>
  </r>
  <r>
    <s v="PID0876"/>
    <n v="14000"/>
    <x v="1"/>
    <n v="73"/>
    <x v="1"/>
  </r>
  <r>
    <s v="PID0877"/>
    <n v="40000"/>
    <x v="0"/>
    <n v="34"/>
    <x v="2"/>
  </r>
  <r>
    <s v="PID0878"/>
    <n v="48000"/>
    <x v="1"/>
    <n v="33"/>
    <x v="2"/>
  </r>
  <r>
    <s v="PID0879"/>
    <n v="32000"/>
    <x v="3"/>
    <n v="53"/>
    <x v="0"/>
  </r>
  <r>
    <s v="PID0880"/>
    <n v="60000"/>
    <x v="2"/>
    <n v="42"/>
    <x v="2"/>
  </r>
  <r>
    <s v="PID0881"/>
    <n v="40000"/>
    <x v="2"/>
    <n v="38"/>
    <x v="2"/>
  </r>
  <r>
    <s v="PID0882"/>
    <n v="18000"/>
    <x v="1"/>
    <n v="53"/>
    <x v="0"/>
  </r>
  <r>
    <s v="PID0883"/>
    <n v="18000"/>
    <x v="2"/>
    <n v="30"/>
    <x v="3"/>
  </r>
  <r>
    <s v="PID0884"/>
    <n v="800"/>
    <x v="0"/>
    <n v="48"/>
    <x v="0"/>
  </r>
  <r>
    <s v="PID0885"/>
    <n v="12000"/>
    <x v="0"/>
    <n v="58"/>
    <x v="0"/>
  </r>
  <r>
    <s v="PID0886"/>
    <n v="30000"/>
    <x v="1"/>
    <n v="45"/>
    <x v="2"/>
  </r>
  <r>
    <s v="PID0887"/>
    <n v="200000"/>
    <x v="1"/>
    <n v="62"/>
    <x v="1"/>
  </r>
  <r>
    <s v="PID0888"/>
    <n v="300000"/>
    <x v="1"/>
    <n v="28"/>
    <x v="3"/>
  </r>
  <r>
    <s v="PID0889"/>
    <n v="72000"/>
    <x v="0"/>
    <n v="41"/>
    <x v="2"/>
  </r>
  <r>
    <s v="PID0890"/>
    <n v="240000"/>
    <x v="1"/>
    <n v="38"/>
    <x v="2"/>
  </r>
  <r>
    <s v="PID0891"/>
    <n v="1600"/>
    <x v="2"/>
    <n v="45"/>
    <x v="2"/>
  </r>
  <r>
    <s v="PID0892"/>
    <n v="40000"/>
    <x v="3"/>
    <n v="48"/>
    <x v="0"/>
  </r>
  <r>
    <s v="PID0893"/>
    <n v="60000"/>
    <x v="0"/>
    <n v="38"/>
    <x v="2"/>
  </r>
  <r>
    <s v="PID0894"/>
    <n v="18000"/>
    <x v="0"/>
    <n v="38"/>
    <x v="2"/>
  </r>
  <r>
    <s v="PID0895"/>
    <n v="24000"/>
    <x v="0"/>
    <n v="48"/>
    <x v="0"/>
  </r>
  <r>
    <s v="PID0896"/>
    <n v="240000"/>
    <x v="2"/>
    <n v="48"/>
    <x v="0"/>
  </r>
  <r>
    <s v="PID0897"/>
    <n v="60000"/>
    <x v="2"/>
    <n v="45"/>
    <x v="2"/>
  </r>
  <r>
    <s v="PID0898"/>
    <n v="90000"/>
    <x v="3"/>
    <n v="68"/>
    <x v="1"/>
  </r>
  <r>
    <s v="PID0899"/>
    <n v="800"/>
    <x v="0"/>
    <n v="45"/>
    <x v="2"/>
  </r>
  <r>
    <s v="PID0900"/>
    <n v="90000"/>
    <x v="1"/>
    <n v="48"/>
    <x v="0"/>
  </r>
  <r>
    <s v="PID0901"/>
    <n v="100"/>
    <x v="3"/>
    <n v="28"/>
    <x v="3"/>
  </r>
  <r>
    <s v="PID0902"/>
    <n v="32000"/>
    <x v="2"/>
    <n v="38"/>
    <x v="2"/>
  </r>
  <r>
    <s v="PID0903"/>
    <n v="21000"/>
    <x v="1"/>
    <n v="45"/>
    <x v="2"/>
  </r>
  <r>
    <s v="PID0904"/>
    <n v="60000"/>
    <x v="2"/>
    <n v="53"/>
    <x v="0"/>
  </r>
  <r>
    <s v="PID0905"/>
    <n v="18000"/>
    <x v="2"/>
    <n v="53"/>
    <x v="0"/>
  </r>
  <r>
    <s v="PID0906"/>
    <n v="21000"/>
    <x v="0"/>
    <n v="38"/>
    <x v="2"/>
  </r>
  <r>
    <s v="PID0907"/>
    <n v="45000"/>
    <x v="3"/>
    <n v="53"/>
    <x v="0"/>
  </r>
  <r>
    <s v="PID0908"/>
    <n v="800"/>
    <x v="3"/>
    <n v="68"/>
    <x v="1"/>
  </r>
  <r>
    <s v="PID0909"/>
    <n v="90000"/>
    <x v="2"/>
    <n v="46"/>
    <x v="0"/>
  </r>
  <r>
    <s v="PID0910"/>
    <n v="240000"/>
    <x v="0"/>
    <n v="28"/>
    <x v="3"/>
  </r>
  <r>
    <s v="PID0911"/>
    <n v="24000"/>
    <x v="0"/>
    <n v="33"/>
    <x v="2"/>
  </r>
  <r>
    <s v="PID0912"/>
    <n v="200000"/>
    <x v="3"/>
    <n v="53"/>
    <x v="0"/>
  </r>
  <r>
    <s v="PID0913"/>
    <n v="200000"/>
    <x v="1"/>
    <n v="48"/>
    <x v="0"/>
  </r>
  <r>
    <s v="PID0914"/>
    <n v="800"/>
    <x v="2"/>
    <n v="33"/>
    <x v="2"/>
  </r>
  <r>
    <s v="PID0915"/>
    <n v="21000"/>
    <x v="2"/>
    <n v="48"/>
    <x v="0"/>
  </r>
  <r>
    <s v="PID0916"/>
    <n v="30000"/>
    <x v="0"/>
    <n v="53"/>
    <x v="0"/>
  </r>
  <r>
    <s v="PID0917"/>
    <n v="800"/>
    <x v="0"/>
    <n v="68"/>
    <x v="1"/>
  </r>
  <r>
    <s v="PID0918"/>
    <n v="240000"/>
    <x v="0"/>
    <n v="53"/>
    <x v="0"/>
  </r>
  <r>
    <s v="PID0919"/>
    <n v="18000"/>
    <x v="3"/>
    <n v="38"/>
    <x v="2"/>
  </r>
  <r>
    <s v="PID0920"/>
    <n v="30000"/>
    <x v="3"/>
    <n v="38"/>
    <x v="2"/>
  </r>
  <r>
    <s v="PID0921"/>
    <n v="21000"/>
    <x v="0"/>
    <n v="33"/>
    <x v="2"/>
  </r>
  <r>
    <s v="PID0922"/>
    <n v="30000"/>
    <x v="0"/>
    <n v="50"/>
    <x v="0"/>
  </r>
  <r>
    <s v="PID0923"/>
    <n v="100"/>
    <x v="0"/>
    <n v="42"/>
    <x v="2"/>
  </r>
  <r>
    <s v="PID0924"/>
    <n v="30000"/>
    <x v="1"/>
    <n v="48"/>
    <x v="0"/>
  </r>
  <r>
    <s v="PID0925"/>
    <n v="12000"/>
    <x v="1"/>
    <n v="60"/>
    <x v="0"/>
  </r>
  <r>
    <s v="PID0926"/>
    <n v="30000"/>
    <x v="0"/>
    <n v="45"/>
    <x v="2"/>
  </r>
  <r>
    <s v="PID0927"/>
    <n v="30000"/>
    <x v="0"/>
    <n v="53"/>
    <x v="0"/>
  </r>
  <r>
    <s v="PID0928"/>
    <n v="21000"/>
    <x v="3"/>
    <n v="62"/>
    <x v="1"/>
  </r>
  <r>
    <s v="PID0929"/>
    <n v="18000"/>
    <x v="0"/>
    <n v="53"/>
    <x v="0"/>
  </r>
  <r>
    <s v="PID0930"/>
    <n v="800"/>
    <x v="0"/>
    <n v="53"/>
    <x v="0"/>
  </r>
  <r>
    <s v="PID0931"/>
    <n v="45000"/>
    <x v="0"/>
    <n v="41"/>
    <x v="2"/>
  </r>
  <r>
    <s v="PID0932"/>
    <n v="32000"/>
    <x v="1"/>
    <n v="88"/>
    <x v="1"/>
  </r>
  <r>
    <s v="PID0933"/>
    <n v="16000"/>
    <x v="0"/>
    <n v="48"/>
    <x v="0"/>
  </r>
  <r>
    <s v="PID0934"/>
    <n v="90000"/>
    <x v="0"/>
    <n v="33"/>
    <x v="2"/>
  </r>
  <r>
    <s v="PID0935"/>
    <n v="18000"/>
    <x v="1"/>
    <n v="50"/>
    <x v="0"/>
  </r>
  <r>
    <s v="PID0936"/>
    <n v="3000"/>
    <x v="0"/>
    <n v="62"/>
    <x v="1"/>
  </r>
  <r>
    <s v="PID0937"/>
    <n v="45000"/>
    <x v="3"/>
    <n v="53"/>
    <x v="0"/>
  </r>
  <r>
    <s v="PID0938"/>
    <n v="240000"/>
    <x v="2"/>
    <n v="38"/>
    <x v="2"/>
  </r>
  <r>
    <s v="PID0939"/>
    <n v="12000"/>
    <x v="1"/>
    <n v="33"/>
    <x v="2"/>
  </r>
  <r>
    <s v="PID0940"/>
    <n v="60000"/>
    <x v="3"/>
    <n v="53"/>
    <x v="0"/>
  </r>
  <r>
    <s v="PID0941"/>
    <n v="75000"/>
    <x v="2"/>
    <n v="53"/>
    <x v="0"/>
  </r>
  <r>
    <s v="PID0942"/>
    <n v="4000"/>
    <x v="3"/>
    <n v="42"/>
    <x v="2"/>
  </r>
  <r>
    <s v="PID0943"/>
    <n v="240000"/>
    <x v="2"/>
    <n v="53"/>
    <x v="0"/>
  </r>
  <r>
    <s v="PID0944"/>
    <n v="3000"/>
    <x v="1"/>
    <n v="73"/>
    <x v="1"/>
  </r>
  <r>
    <s v="PID0945"/>
    <n v="100"/>
    <x v="3"/>
    <n v="42"/>
    <x v="2"/>
  </r>
  <r>
    <s v="PID0946"/>
    <n v="500"/>
    <x v="2"/>
    <n v="48"/>
    <x v="0"/>
  </r>
  <r>
    <s v="PID0947"/>
    <n v="40000"/>
    <x v="3"/>
    <n v="53"/>
    <x v="0"/>
  </r>
  <r>
    <s v="PID0948"/>
    <n v="3000"/>
    <x v="0"/>
    <n v="38"/>
    <x v="2"/>
  </r>
  <r>
    <s v="PID0949"/>
    <n v="240000"/>
    <x v="1"/>
    <n v="58"/>
    <x v="0"/>
  </r>
  <r>
    <s v="PID0950"/>
    <n v="500"/>
    <x v="0"/>
    <n v="45"/>
    <x v="2"/>
  </r>
  <r>
    <s v="PID0951"/>
    <n v="21000"/>
    <x v="3"/>
    <n v="53"/>
    <x v="0"/>
  </r>
  <r>
    <s v="PID0952"/>
    <n v="60000"/>
    <x v="1"/>
    <n v="68"/>
    <x v="1"/>
  </r>
  <r>
    <s v="PID0953"/>
    <n v="3000"/>
    <x v="1"/>
    <n v="58"/>
    <x v="0"/>
  </r>
  <r>
    <s v="PID0954"/>
    <n v="18000"/>
    <x v="1"/>
    <n v="48"/>
    <x v="0"/>
  </r>
  <r>
    <s v="PID0955"/>
    <n v="300000"/>
    <x v="0"/>
    <n v="38"/>
    <x v="2"/>
  </r>
  <r>
    <s v="PID0956"/>
    <n v="200"/>
    <x v="0"/>
    <n v="38"/>
    <x v="2"/>
  </r>
  <r>
    <s v="PID0957"/>
    <n v="60000"/>
    <x v="3"/>
    <n v="48"/>
    <x v="0"/>
  </r>
  <r>
    <s v="PID0958"/>
    <n v="18000"/>
    <x v="0"/>
    <n v="33"/>
    <x v="2"/>
  </r>
  <r>
    <s v="PID0959"/>
    <n v="250000"/>
    <x v="1"/>
    <n v="42"/>
    <x v="2"/>
  </r>
  <r>
    <s v="PID0960"/>
    <n v="2000"/>
    <x v="1"/>
    <n v="32"/>
    <x v="2"/>
  </r>
  <r>
    <s v="PID0961"/>
    <n v="200000"/>
    <x v="1"/>
    <n v="38"/>
    <x v="2"/>
  </r>
  <r>
    <s v="PID0962"/>
    <n v="32000"/>
    <x v="0"/>
    <n v="45"/>
    <x v="2"/>
  </r>
  <r>
    <s v="PID0963"/>
    <n v="18000"/>
    <x v="2"/>
    <n v="73"/>
    <x v="1"/>
  </r>
  <r>
    <s v="PID0964"/>
    <n v="200000"/>
    <x v="2"/>
    <n v="32"/>
    <x v="2"/>
  </r>
  <r>
    <s v="PID0965"/>
    <n v="200000"/>
    <x v="0"/>
    <n v="42"/>
    <x v="2"/>
  </r>
  <r>
    <s v="PID0966"/>
    <n v="75000"/>
    <x v="0"/>
    <n v="48"/>
    <x v="0"/>
  </r>
  <r>
    <s v="PID0967"/>
    <n v="32000"/>
    <x v="3"/>
    <n v="48"/>
    <x v="0"/>
  </r>
  <r>
    <s v="PID0968"/>
    <n v="90000"/>
    <x v="1"/>
    <n v="45"/>
    <x v="2"/>
  </r>
  <r>
    <s v="PID0969"/>
    <n v="12000"/>
    <x v="2"/>
    <n v="48"/>
    <x v="0"/>
  </r>
  <r>
    <s v="PID0970"/>
    <n v="30000"/>
    <x v="0"/>
    <n v="53"/>
    <x v="0"/>
  </r>
  <r>
    <s v="PID0971"/>
    <n v="100"/>
    <x v="1"/>
    <n v="48"/>
    <x v="0"/>
  </r>
  <r>
    <s v="PID0972"/>
    <n v="18000"/>
    <x v="1"/>
    <n v="53"/>
    <x v="0"/>
  </r>
  <r>
    <s v="PID0973"/>
    <n v="21000"/>
    <x v="2"/>
    <n v="38"/>
    <x v="2"/>
  </r>
  <r>
    <s v="PID0974"/>
    <n v="500"/>
    <x v="0"/>
    <n v="33"/>
    <x v="2"/>
  </r>
  <r>
    <s v="PID0975"/>
    <n v="12000"/>
    <x v="3"/>
    <n v="45"/>
    <x v="2"/>
  </r>
  <r>
    <s v="PID0976"/>
    <n v="12000"/>
    <x v="0"/>
    <n v="33"/>
    <x v="2"/>
  </r>
  <r>
    <s v="PID0977"/>
    <n v="18000"/>
    <x v="0"/>
    <n v="30"/>
    <x v="3"/>
  </r>
  <r>
    <s v="PID0978"/>
    <n v="36000"/>
    <x v="2"/>
    <n v="38"/>
    <x v="2"/>
  </r>
  <r>
    <s v="PID0979"/>
    <n v="16000"/>
    <x v="2"/>
    <n v="68"/>
    <x v="1"/>
  </r>
  <r>
    <s v="PID0980"/>
    <n v="40000"/>
    <x v="0"/>
    <n v="53"/>
    <x v="0"/>
  </r>
  <r>
    <s v="PID0981"/>
    <n v="18000"/>
    <x v="0"/>
    <n v="45"/>
    <x v="2"/>
  </r>
  <r>
    <s v="PID0982"/>
    <n v="800"/>
    <x v="0"/>
    <n v="58"/>
    <x v="0"/>
  </r>
  <r>
    <s v="PID0983"/>
    <n v="240000"/>
    <x v="0"/>
    <n v="68"/>
    <x v="1"/>
  </r>
  <r>
    <s v="PID0984"/>
    <n v="2000"/>
    <x v="1"/>
    <n v="82"/>
    <x v="1"/>
  </r>
  <r>
    <s v="PID0985"/>
    <n v="240000"/>
    <x v="1"/>
    <n v="68"/>
    <x v="1"/>
  </r>
  <r>
    <s v="PID0986"/>
    <n v="21000"/>
    <x v="0"/>
    <n v="30"/>
    <x v="3"/>
  </r>
  <r>
    <s v="PID0987"/>
    <n v="18000"/>
    <x v="0"/>
    <n v="41"/>
    <x v="2"/>
  </r>
  <r>
    <s v="PID0988"/>
    <n v="2000"/>
    <x v="0"/>
    <n v="33"/>
    <x v="2"/>
  </r>
  <r>
    <s v="PID0989"/>
    <n v="60000"/>
    <x v="0"/>
    <n v="33"/>
    <x v="2"/>
  </r>
  <r>
    <s v="PID0990"/>
    <n v="100"/>
    <x v="2"/>
    <n v="48"/>
    <x v="0"/>
  </r>
  <r>
    <s v="PID0991"/>
    <n v="45000"/>
    <x v="0"/>
    <n v="48"/>
    <x v="0"/>
  </r>
  <r>
    <s v="PID0992"/>
    <n v="75000"/>
    <x v="0"/>
    <n v="53"/>
    <x v="0"/>
  </r>
  <r>
    <s v="PID0993"/>
    <n v="10000"/>
    <x v="0"/>
    <n v="53"/>
    <x v="0"/>
  </r>
  <r>
    <s v="PID0994"/>
    <n v="240000"/>
    <x v="2"/>
    <n v="38"/>
    <x v="2"/>
  </r>
  <r>
    <s v="PID0995"/>
    <n v="90000"/>
    <x v="1"/>
    <n v="48"/>
    <x v="0"/>
  </r>
  <r>
    <s v="PID0996"/>
    <n v="3000"/>
    <x v="1"/>
    <n v="41"/>
    <x v="2"/>
  </r>
  <r>
    <s v="PID0997"/>
    <n v="200000"/>
    <x v="0"/>
    <n v="68"/>
    <x v="1"/>
  </r>
  <r>
    <s v="PID0998"/>
    <n v="40000"/>
    <x v="2"/>
    <n v="41"/>
    <x v="2"/>
  </r>
  <r>
    <s v="PID0999"/>
    <n v="12000"/>
    <x v="2"/>
    <n v="68"/>
    <x v="1"/>
  </r>
  <r>
    <s v="PID1000"/>
    <n v="36000"/>
    <x v="1"/>
    <n v="45"/>
    <x v="2"/>
  </r>
  <r>
    <m/>
    <m/>
    <x v="4"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s v="South"/>
    <n v="53"/>
    <x v="0"/>
    <n v="32168.649999999998"/>
  </r>
  <r>
    <s v="PID0002"/>
    <n v="500"/>
    <s v="West"/>
    <n v="73"/>
    <x v="1"/>
    <s v=""/>
  </r>
  <r>
    <s v="PID0003"/>
    <n v="18000"/>
    <s v="North"/>
    <n v="33"/>
    <x v="2"/>
    <n v="12004.650000000001"/>
  </r>
  <r>
    <s v="PID0004"/>
    <n v="48000"/>
    <s v="South"/>
    <n v="33"/>
    <x v="2"/>
    <n v="32956.92"/>
  </r>
  <r>
    <s v="PID0005"/>
    <n v="21000"/>
    <s v="North"/>
    <n v="38"/>
    <x v="2"/>
    <n v="16712.080000000002"/>
  </r>
  <r>
    <s v="PID0006"/>
    <n v="18000"/>
    <s v="South"/>
    <n v="88"/>
    <x v="1"/>
    <n v="13741.14"/>
  </r>
  <r>
    <s v="PID0007"/>
    <n v="3000"/>
    <s v="West"/>
    <n v="38"/>
    <x v="2"/>
    <n v="1831.0500000000002"/>
  </r>
  <r>
    <s v="PID0008"/>
    <n v="20000"/>
    <s v="South"/>
    <n v="32"/>
    <x v="2"/>
    <n v="16593.84"/>
  </r>
  <r>
    <s v="PID0009"/>
    <n v="72000"/>
    <s v="South"/>
    <n v="48"/>
    <x v="0"/>
    <n v="52009.8"/>
  </r>
  <r>
    <s v="PID0010"/>
    <n v="250000"/>
    <s v="East"/>
    <n v="32"/>
    <x v="2"/>
    <s v=""/>
  </r>
  <r>
    <s v="PID0011"/>
    <n v="16000"/>
    <s v="South"/>
    <n v="62"/>
    <x v="1"/>
    <n v="9710.7800000000007"/>
  </r>
  <r>
    <s v="PID0012"/>
    <n v="45000"/>
    <s v="South"/>
    <n v="62"/>
    <x v="1"/>
    <n v="38364.959999999999"/>
  </r>
  <r>
    <s v="PID0013"/>
    <n v="18000"/>
    <s v="South"/>
    <n v="53"/>
    <x v="0"/>
    <s v=""/>
  </r>
  <r>
    <s v="PID0014"/>
    <n v="14000"/>
    <s v="South"/>
    <n v="45"/>
    <x v="2"/>
    <n v="10220.91"/>
  </r>
  <r>
    <s v="PID0015"/>
    <n v="60000"/>
    <s v="North"/>
    <n v="62"/>
    <x v="1"/>
    <n v="46847.1"/>
  </r>
  <r>
    <s v="PID0016"/>
    <n v="240000"/>
    <s v="West"/>
    <n v="32"/>
    <x v="2"/>
    <n v="0"/>
  </r>
  <r>
    <s v="PID0017"/>
    <n v="1000"/>
    <s v="South"/>
    <n v="42"/>
    <x v="2"/>
    <s v=""/>
  </r>
  <r>
    <s v="PID0018"/>
    <n v="40000"/>
    <s v="South"/>
    <n v="58"/>
    <x v="0"/>
    <n v="21677.3"/>
  </r>
  <r>
    <s v="PID0019"/>
    <n v="500"/>
    <s v="South"/>
    <n v="45"/>
    <x v="2"/>
    <n v="399.98"/>
  </r>
  <r>
    <s v="PID0020"/>
    <n v="24000"/>
    <s v="West"/>
    <n v="58"/>
    <x v="0"/>
    <n v="12575.07"/>
  </r>
  <r>
    <s v="PID0021"/>
    <n v="24000"/>
    <s v="North"/>
    <n v="46"/>
    <x v="0"/>
    <n v="19464.48"/>
  </r>
  <r>
    <s v="PID0022"/>
    <n v="20000"/>
    <s v="South"/>
    <n v="48"/>
    <x v="0"/>
    <n v="15581.86"/>
  </r>
  <r>
    <s v="PID0023"/>
    <n v="240000"/>
    <s v="South"/>
    <n v="58"/>
    <x v="0"/>
    <s v=""/>
  </r>
  <r>
    <s v="PID0024"/>
    <n v="60000"/>
    <s v="West"/>
    <n v="62"/>
    <x v="1"/>
    <s v=""/>
  </r>
  <r>
    <s v="PID0025"/>
    <n v="3000"/>
    <s v="West"/>
    <n v="38"/>
    <x v="2"/>
    <n v="2157.69"/>
  </r>
  <r>
    <s v="PID0026"/>
    <n v="72000"/>
    <s v="North"/>
    <n v="58"/>
    <x v="0"/>
    <n v="42165.48"/>
  </r>
  <r>
    <s v="PID0027"/>
    <n v="48000"/>
    <s v="West"/>
    <n v="48"/>
    <x v="0"/>
    <s v=""/>
  </r>
  <r>
    <s v="PID0028"/>
    <n v="45000"/>
    <s v="South"/>
    <n v="33"/>
    <x v="2"/>
    <n v="22743.989999999998"/>
  </r>
  <r>
    <s v="PID0029"/>
    <n v="16000"/>
    <s v="North"/>
    <n v="38"/>
    <x v="2"/>
    <s v=""/>
  </r>
  <r>
    <s v="PID0030"/>
    <n v="60000"/>
    <s v="North"/>
    <n v="28"/>
    <x v="3"/>
    <n v="32726.639999999999"/>
  </r>
  <r>
    <s v="PID0031"/>
    <n v="21000"/>
    <s v="North"/>
    <n v="45"/>
    <x v="2"/>
    <n v="15341.69"/>
  </r>
  <r>
    <s v="PID0032"/>
    <n v="45000"/>
    <s v="South"/>
    <n v="53"/>
    <x v="0"/>
    <s v=""/>
  </r>
  <r>
    <s v="PID0033"/>
    <n v="32000"/>
    <s v="West"/>
    <n v="28"/>
    <x v="3"/>
    <n v="17963.439999999999"/>
  </r>
  <r>
    <s v="PID0034"/>
    <n v="3000"/>
    <s v="North"/>
    <n v="42"/>
    <x v="2"/>
    <s v=""/>
  </r>
  <r>
    <s v="PID0035"/>
    <n v="14000"/>
    <s v="North"/>
    <n v="50"/>
    <x v="0"/>
    <n v="7827.47"/>
  </r>
  <r>
    <s v="PID0036"/>
    <n v="18000"/>
    <s v="North"/>
    <n v="58"/>
    <x v="0"/>
    <n v="13659.84"/>
  </r>
  <r>
    <s v="PID0037"/>
    <n v="30000"/>
    <s v="West"/>
    <n v="62"/>
    <x v="1"/>
    <n v="23257.38"/>
  </r>
  <r>
    <s v="PID0038"/>
    <n v="20000"/>
    <s v="South"/>
    <n v="38"/>
    <x v="2"/>
    <n v="15921.2"/>
  </r>
  <r>
    <s v="PID0039"/>
    <n v="200000"/>
    <s v="West"/>
    <n v="53"/>
    <x v="0"/>
    <s v=""/>
  </r>
  <r>
    <s v="PID0040"/>
    <n v="20000"/>
    <s v="South"/>
    <n v="45"/>
    <x v="2"/>
    <n v="13998.94"/>
  </r>
  <r>
    <s v="PID0041"/>
    <n v="240000"/>
    <s v="West"/>
    <n v="53"/>
    <x v="0"/>
    <n v="148902.72"/>
  </r>
  <r>
    <s v="PID0042"/>
    <n v="72000"/>
    <s v="West"/>
    <n v="62"/>
    <x v="1"/>
    <n v="50448.4"/>
  </r>
  <r>
    <s v="PID0043"/>
    <n v="90000"/>
    <s v="East"/>
    <n v="48"/>
    <x v="0"/>
    <n v="69839.149999999994"/>
  </r>
  <r>
    <s v="PID0044"/>
    <n v="24000"/>
    <s v="West"/>
    <n v="33"/>
    <x v="2"/>
    <n v="20413.2"/>
  </r>
  <r>
    <s v="PID0045"/>
    <n v="21000"/>
    <s v="North"/>
    <n v="73"/>
    <x v="1"/>
    <n v="15544.83"/>
  </r>
  <r>
    <s v="PID0046"/>
    <n v="24000"/>
    <s v="South"/>
    <n v="41"/>
    <x v="2"/>
    <n v="16811.099999999999"/>
  </r>
  <r>
    <s v="PID0047"/>
    <n v="800"/>
    <s v="South"/>
    <n v="33"/>
    <x v="2"/>
    <n v="621.45000000000005"/>
  </r>
  <r>
    <s v="PID0048"/>
    <n v="300000"/>
    <s v="West"/>
    <n v="38"/>
    <x v="2"/>
    <n v="189845.84999999998"/>
  </r>
  <r>
    <s v="PID0049"/>
    <n v="1600"/>
    <s v="South"/>
    <n v="53"/>
    <x v="0"/>
    <n v="1130.5999999999999"/>
  </r>
  <r>
    <s v="PID0050"/>
    <n v="60000"/>
    <s v="East"/>
    <n v="58"/>
    <x v="0"/>
    <n v="43051.95"/>
  </r>
  <r>
    <s v="PID0051"/>
    <n v="72000"/>
    <s v="West"/>
    <n v="62"/>
    <x v="1"/>
    <n v="48472.959999999999"/>
  </r>
  <r>
    <s v="PID0052"/>
    <n v="100"/>
    <s v="West"/>
    <n v="62"/>
    <x v="1"/>
    <n v="81.36"/>
  </r>
  <r>
    <s v="PID0053"/>
    <n v="24000"/>
    <s v="West"/>
    <n v="62"/>
    <x v="1"/>
    <n v="19986.12"/>
  </r>
  <r>
    <s v="PID0054"/>
    <n v="100"/>
    <s v="West"/>
    <n v="42"/>
    <x v="2"/>
    <n v="74.3"/>
  </r>
  <r>
    <s v="PID0055"/>
    <n v="60000"/>
    <s v="North"/>
    <n v="48"/>
    <x v="0"/>
    <n v="49152.200000000004"/>
  </r>
  <r>
    <s v="PID0056"/>
    <n v="48000"/>
    <s v="North"/>
    <n v="62"/>
    <x v="1"/>
    <s v=""/>
  </r>
  <r>
    <s v="PID0057"/>
    <n v="500"/>
    <s v="North"/>
    <n v="54"/>
    <x v="0"/>
    <n v="301.31"/>
  </r>
  <r>
    <s v="PID0058"/>
    <n v="90000"/>
    <s v="South"/>
    <n v="41"/>
    <x v="2"/>
    <n v="55462.05"/>
  </r>
  <r>
    <s v="PID0059"/>
    <n v="72000"/>
    <s v="South"/>
    <n v="48"/>
    <x v="0"/>
    <n v="51611.56"/>
  </r>
  <r>
    <s v="PID0060"/>
    <n v="800"/>
    <s v="North"/>
    <n v="42"/>
    <x v="2"/>
    <s v=""/>
  </r>
  <r>
    <s v="PID0061"/>
    <n v="14000"/>
    <s v="North"/>
    <n v="38"/>
    <x v="2"/>
    <n v="8311.31"/>
  </r>
  <r>
    <s v="PID0062"/>
    <n v="75000"/>
    <s v="North"/>
    <n v="32"/>
    <x v="2"/>
    <n v="67475.95"/>
  </r>
  <r>
    <s v="PID0063"/>
    <n v="45000"/>
    <s v="West"/>
    <n v="42"/>
    <x v="2"/>
    <n v="24489.69"/>
  </r>
  <r>
    <s v="PID0064"/>
    <n v="100"/>
    <s v="West"/>
    <n v="41"/>
    <x v="2"/>
    <n v="53.04"/>
  </r>
  <r>
    <s v="PID0065"/>
    <n v="32000"/>
    <s v="West"/>
    <n v="68"/>
    <x v="1"/>
    <n v="18466.8"/>
  </r>
  <r>
    <s v="PID0066"/>
    <n v="18000"/>
    <s v="West"/>
    <n v="38"/>
    <x v="2"/>
    <n v="13355.64"/>
  </r>
  <r>
    <s v="PID0067"/>
    <n v="200000"/>
    <s v="North"/>
    <n v="88"/>
    <x v="1"/>
    <s v=""/>
  </r>
  <r>
    <s v="PID0068"/>
    <n v="20000"/>
    <s v="South"/>
    <n v="58"/>
    <x v="0"/>
    <n v="17169.96"/>
  </r>
  <r>
    <s v="PID0069"/>
    <n v="250000"/>
    <s v="West"/>
    <n v="62"/>
    <x v="1"/>
    <n v="174255.5"/>
  </r>
  <r>
    <s v="PID0070"/>
    <n v="240000"/>
    <s v="North"/>
    <n v="33"/>
    <x v="2"/>
    <n v="208135.44"/>
  </r>
  <r>
    <s v="PID0071"/>
    <n v="100"/>
    <s v="South"/>
    <n v="62"/>
    <x v="1"/>
    <n v="77.959999999999994"/>
  </r>
  <r>
    <s v="PID0072"/>
    <n v="18000"/>
    <s v="West"/>
    <n v="32"/>
    <x v="2"/>
    <n v="10770.36"/>
  </r>
  <r>
    <s v="PID0073"/>
    <n v="60000"/>
    <s v="West"/>
    <n v="28"/>
    <x v="3"/>
    <n v="30738.95"/>
  </r>
  <r>
    <s v="PID0074"/>
    <n v="100"/>
    <s v="South"/>
    <n v="58"/>
    <x v="0"/>
    <n v="56.05"/>
  </r>
  <r>
    <s v="PID0075"/>
    <n v="48000"/>
    <s v="South"/>
    <n v="58"/>
    <x v="0"/>
    <s v=""/>
  </r>
  <r>
    <s v="PID0076"/>
    <n v="300000"/>
    <s v="East"/>
    <n v="48"/>
    <x v="0"/>
    <n v="174141.6"/>
  </r>
  <r>
    <s v="PID0077"/>
    <n v="300000"/>
    <s v="South"/>
    <n v="38"/>
    <x v="2"/>
    <n v="217453.08000000002"/>
  </r>
  <r>
    <s v="PID0078"/>
    <n v="100"/>
    <s v="North"/>
    <n v="38"/>
    <x v="2"/>
    <s v=""/>
  </r>
  <r>
    <s v="PID0079"/>
    <n v="18000"/>
    <s v="North"/>
    <n v="33"/>
    <x v="2"/>
    <n v="14773.74"/>
  </r>
  <r>
    <s v="PID0080"/>
    <n v="75000"/>
    <s v="West"/>
    <n v="38"/>
    <x v="2"/>
    <n v="44458.25"/>
  </r>
  <r>
    <s v="PID0081"/>
    <n v="45000"/>
    <s v="South"/>
    <n v="62"/>
    <x v="1"/>
    <n v="28657.98"/>
  </r>
  <r>
    <s v="PID0082"/>
    <n v="250000"/>
    <s v="East"/>
    <n v="68"/>
    <x v="1"/>
    <s v=""/>
  </r>
  <r>
    <s v="PID0083"/>
    <n v="100"/>
    <s v="South"/>
    <n v="38"/>
    <x v="2"/>
    <n v="88.17"/>
  </r>
  <r>
    <s v="PID0084"/>
    <n v="3000"/>
    <s v="South"/>
    <n v="68"/>
    <x v="1"/>
    <n v="1770.5099999999998"/>
  </r>
  <r>
    <s v="PID0085"/>
    <n v="14000"/>
    <s v="South"/>
    <n v="54"/>
    <x v="0"/>
    <n v="8718.2200000000012"/>
  </r>
  <r>
    <s v="PID0086"/>
    <n v="32000"/>
    <s v="West"/>
    <n v="38"/>
    <x v="2"/>
    <s v=""/>
  </r>
  <r>
    <s v="PID0087"/>
    <n v="250000"/>
    <s v="North"/>
    <n v="53"/>
    <x v="0"/>
    <n v="125433.3"/>
  </r>
  <r>
    <s v="PID0088"/>
    <n v="800"/>
    <s v="South"/>
    <n v="33"/>
    <x v="2"/>
    <n v="714.99"/>
  </r>
  <r>
    <s v="PID0089"/>
    <n v="72000"/>
    <s v="North"/>
    <n v="38"/>
    <x v="2"/>
    <n v="57203.6"/>
  </r>
  <r>
    <s v="PID0090"/>
    <n v="20000"/>
    <s v="South"/>
    <n v="45"/>
    <x v="2"/>
    <n v="10879.14"/>
  </r>
  <r>
    <s v="PID0091"/>
    <n v="500"/>
    <s v="West"/>
    <n v="33"/>
    <x v="2"/>
    <n v="372.41"/>
  </r>
  <r>
    <s v="PID0092"/>
    <n v="18000"/>
    <s v="North"/>
    <n v="68"/>
    <x v="1"/>
    <s v=""/>
  </r>
  <r>
    <s v="PID0093"/>
    <n v="10000"/>
    <s v="North"/>
    <n v="33"/>
    <x v="2"/>
    <n v="5506.4"/>
  </r>
  <r>
    <s v="PID0094"/>
    <n v="48000"/>
    <s v="North"/>
    <n v="38"/>
    <x v="2"/>
    <n v="38250.120000000003"/>
  </r>
  <r>
    <s v="PID0095"/>
    <n v="10000"/>
    <s v="East"/>
    <n v="62"/>
    <x v="1"/>
    <n v="7114.0499999999993"/>
  </r>
  <r>
    <s v="PID0096"/>
    <n v="20000"/>
    <s v="West"/>
    <n v="58"/>
    <x v="0"/>
    <n v="14220.48"/>
  </r>
  <r>
    <s v="PID0097"/>
    <n v="200"/>
    <s v="South"/>
    <n v="42"/>
    <x v="2"/>
    <n v="116.84"/>
  </r>
  <r>
    <s v="PID0098"/>
    <n v="21000"/>
    <s v="South"/>
    <n v="58"/>
    <x v="0"/>
    <n v="17306.52"/>
  </r>
  <r>
    <s v="PID0099"/>
    <n v="18000"/>
    <s v="North"/>
    <n v="38"/>
    <x v="2"/>
    <n v="14155.89"/>
  </r>
  <r>
    <s v="PID0100"/>
    <n v="3000"/>
    <s v="West"/>
    <n v="38"/>
    <x v="2"/>
    <n v="1695.5099999999998"/>
  </r>
  <r>
    <s v="PID0101"/>
    <n v="240000"/>
    <s v="West"/>
    <n v="33"/>
    <x v="2"/>
    <n v="169589.52"/>
  </r>
  <r>
    <s v="PID0102"/>
    <n v="72000"/>
    <s v="West"/>
    <n v="33"/>
    <x v="2"/>
    <n v="57341.56"/>
  </r>
  <r>
    <s v="PID0103"/>
    <n v="18000"/>
    <s v="South"/>
    <n v="73"/>
    <x v="1"/>
    <s v=""/>
  </r>
  <r>
    <s v="PID0104"/>
    <n v="40000"/>
    <s v="East"/>
    <n v="41"/>
    <x v="2"/>
    <n v="35432.600000000006"/>
  </r>
  <r>
    <s v="PID0105"/>
    <n v="10000"/>
    <s v="West"/>
    <n v="62"/>
    <x v="1"/>
    <n v="8403.3000000000011"/>
  </r>
  <r>
    <s v="PID0106"/>
    <n v="32000"/>
    <s v="North"/>
    <n v="48"/>
    <x v="0"/>
    <n v="24816.48"/>
  </r>
  <r>
    <s v="PID0107"/>
    <n v="200000"/>
    <s v="West"/>
    <n v="33"/>
    <x v="2"/>
    <n v="153134.96"/>
  </r>
  <r>
    <s v="PID0108"/>
    <n v="24000"/>
    <s v="West"/>
    <n v="42"/>
    <x v="2"/>
    <n v="20927.52"/>
  </r>
  <r>
    <s v="PID0109"/>
    <n v="240000"/>
    <s v="North"/>
    <n v="48"/>
    <x v="0"/>
    <s v=""/>
  </r>
  <r>
    <s v="PID0110"/>
    <n v="18000"/>
    <s v="South"/>
    <n v="45"/>
    <x v="2"/>
    <n v="12518.82"/>
  </r>
  <r>
    <s v="PID0111"/>
    <n v="24000"/>
    <s v="West"/>
    <n v="42"/>
    <x v="2"/>
    <n v="12412.04"/>
  </r>
  <r>
    <s v="PID0112"/>
    <n v="240000"/>
    <s v="East"/>
    <n v="73"/>
    <x v="1"/>
    <n v="179908.08000000002"/>
  </r>
  <r>
    <s v="PID0113"/>
    <n v="800"/>
    <s v="West"/>
    <n v="62"/>
    <x v="1"/>
    <n v="678.92"/>
  </r>
  <r>
    <s v="PID0114"/>
    <n v="90000"/>
    <s v="South"/>
    <n v="53"/>
    <x v="0"/>
    <s v=""/>
  </r>
  <r>
    <s v="PID0115"/>
    <n v="100"/>
    <s v="West"/>
    <n v="33"/>
    <x v="2"/>
    <s v=""/>
  </r>
  <r>
    <s v="PID0116"/>
    <n v="800"/>
    <s v="South"/>
    <n v="41"/>
    <x v="2"/>
    <n v="411.43"/>
  </r>
  <r>
    <s v="PID0117"/>
    <n v="48000"/>
    <s v="West"/>
    <n v="58"/>
    <x v="0"/>
    <n v="25741.52"/>
  </r>
  <r>
    <s v="PID0118"/>
    <n v="500"/>
    <s v="South"/>
    <n v="73"/>
    <x v="1"/>
    <s v=""/>
  </r>
  <r>
    <s v="PID0119"/>
    <n v="500"/>
    <s v="East"/>
    <n v="58"/>
    <x v="0"/>
    <n v="278.88"/>
  </r>
  <r>
    <s v="PID0120"/>
    <n v="18000"/>
    <s v="North"/>
    <n v="33"/>
    <x v="2"/>
    <n v="14820.27"/>
  </r>
  <r>
    <s v="PID0121"/>
    <n v="20000"/>
    <s v="West"/>
    <n v="33"/>
    <x v="2"/>
    <n v="10985.7"/>
  </r>
  <r>
    <s v="PID0122"/>
    <n v="18000"/>
    <s v="South"/>
    <n v="68"/>
    <x v="1"/>
    <n v="10522.68"/>
  </r>
  <r>
    <s v="PID0123"/>
    <n v="10000"/>
    <s v="South"/>
    <n v="33"/>
    <x v="2"/>
    <s v=""/>
  </r>
  <r>
    <s v="PID0124"/>
    <n v="90000"/>
    <s v="South"/>
    <n v="68"/>
    <x v="1"/>
    <n v="68611.3"/>
  </r>
  <r>
    <s v="PID0125"/>
    <n v="18000"/>
    <s v="South"/>
    <n v="68"/>
    <x v="1"/>
    <n v="10076.52"/>
  </r>
  <r>
    <s v="PID0126"/>
    <n v="800"/>
    <s v="South"/>
    <n v="42"/>
    <x v="2"/>
    <n v="499.21"/>
  </r>
  <r>
    <s v="PID0127"/>
    <n v="18000"/>
    <s v="South"/>
    <n v="53"/>
    <x v="0"/>
    <n v="11448.42"/>
  </r>
  <r>
    <s v="PID0128"/>
    <n v="250000"/>
    <s v="South"/>
    <n v="41"/>
    <x v="2"/>
    <n v="211680"/>
  </r>
  <r>
    <s v="PID0129"/>
    <n v="40000"/>
    <s v="West"/>
    <n v="48"/>
    <x v="0"/>
    <n v="35676.199999999997"/>
  </r>
  <r>
    <s v="PID0130"/>
    <n v="90000"/>
    <s v="South"/>
    <n v="48"/>
    <x v="0"/>
    <n v="73985"/>
  </r>
  <r>
    <s v="PID0131"/>
    <n v="32000"/>
    <s v="South"/>
    <n v="28"/>
    <x v="3"/>
    <n v="23309.4"/>
  </r>
  <r>
    <s v="PID0132"/>
    <n v="300000"/>
    <s v="East"/>
    <n v="53"/>
    <x v="0"/>
    <s v=""/>
  </r>
  <r>
    <s v="PID0133"/>
    <n v="24000"/>
    <s v="South"/>
    <n v="58"/>
    <x v="0"/>
    <n v="19197.150000000001"/>
  </r>
  <r>
    <s v="PID0134"/>
    <n v="32000"/>
    <s v="South"/>
    <n v="53"/>
    <x v="0"/>
    <n v="27759.8"/>
  </r>
  <r>
    <s v="PID0135"/>
    <n v="10000"/>
    <s v="West"/>
    <n v="33"/>
    <x v="2"/>
    <s v=""/>
  </r>
  <r>
    <s v="PID0136"/>
    <n v="24000"/>
    <s v="South"/>
    <n v="33"/>
    <x v="2"/>
    <s v=""/>
  </r>
  <r>
    <s v="PID0137"/>
    <n v="100"/>
    <s v="West"/>
    <n v="41"/>
    <x v="2"/>
    <n v="50.09"/>
  </r>
  <r>
    <s v="PID0138"/>
    <n v="800"/>
    <s v="East"/>
    <n v="53"/>
    <x v="0"/>
    <n v="598.46"/>
  </r>
  <r>
    <s v="PID0139"/>
    <n v="10000"/>
    <s v="East"/>
    <n v="58"/>
    <x v="0"/>
    <s v=""/>
  </r>
  <r>
    <s v="PID0140"/>
    <n v="60000"/>
    <s v="South"/>
    <n v="48"/>
    <x v="0"/>
    <n v="41536.300000000003"/>
  </r>
  <r>
    <s v="PID0141"/>
    <n v="2000"/>
    <s v="West"/>
    <n v="42"/>
    <x v="2"/>
    <n v="1789.7"/>
  </r>
  <r>
    <s v="PID0142"/>
    <n v="32000"/>
    <s v="West"/>
    <n v="48"/>
    <x v="0"/>
    <n v="20629.759999999998"/>
  </r>
  <r>
    <s v="PID0143"/>
    <n v="21000"/>
    <s v="South"/>
    <n v="58"/>
    <x v="0"/>
    <s v=""/>
  </r>
  <r>
    <s v="PID0144"/>
    <n v="100"/>
    <s v="South"/>
    <n v="58"/>
    <x v="0"/>
    <n v="61.54"/>
  </r>
  <r>
    <s v="PID0145"/>
    <n v="40000"/>
    <s v="South"/>
    <n v="73"/>
    <x v="1"/>
    <n v="29298.800000000003"/>
  </r>
  <r>
    <s v="PID0146"/>
    <n v="2000"/>
    <s v="West"/>
    <n v="42"/>
    <x v="2"/>
    <n v="1319.34"/>
  </r>
  <r>
    <s v="PID0147"/>
    <n v="500"/>
    <s v="East"/>
    <n v="38"/>
    <x v="2"/>
    <n v="259.10000000000002"/>
  </r>
  <r>
    <s v="PID0148"/>
    <n v="200000"/>
    <s v="West"/>
    <n v="53"/>
    <x v="0"/>
    <n v="106845.8"/>
  </r>
  <r>
    <s v="PID0149"/>
    <n v="60000"/>
    <s v="North"/>
    <n v="38"/>
    <x v="2"/>
    <n v="51135.96"/>
  </r>
  <r>
    <s v="PID0150"/>
    <n v="240000"/>
    <s v="North"/>
    <n v="48"/>
    <x v="0"/>
    <n v="137764.79999999999"/>
  </r>
  <r>
    <s v="PID0151"/>
    <n v="10000"/>
    <s v="South"/>
    <n v="58"/>
    <x v="0"/>
    <n v="8622.85"/>
  </r>
  <r>
    <s v="PID0152"/>
    <n v="24000"/>
    <s v="West"/>
    <n v="32"/>
    <x v="2"/>
    <n v="13038.27"/>
  </r>
  <r>
    <s v="PID0153"/>
    <n v="40000"/>
    <s v="East"/>
    <n v="62"/>
    <x v="1"/>
    <n v="35399.4"/>
  </r>
  <r>
    <s v="PID0154"/>
    <n v="60000"/>
    <s v="South"/>
    <n v="41"/>
    <x v="2"/>
    <n v="44585.9"/>
  </r>
  <r>
    <s v="PID0155"/>
    <n v="800"/>
    <s v="South"/>
    <n v="38"/>
    <x v="2"/>
    <n v="531.89"/>
  </r>
  <r>
    <s v="PID0156"/>
    <n v="24000"/>
    <s v="South"/>
    <n v="62"/>
    <x v="1"/>
    <n v="20033.97"/>
  </r>
  <r>
    <s v="PID0157"/>
    <n v="24000"/>
    <s v="South"/>
    <n v="38"/>
    <x v="2"/>
    <n v="12658.14"/>
  </r>
  <r>
    <s v="PID0158"/>
    <n v="100"/>
    <s v="South"/>
    <n v="28"/>
    <x v="3"/>
    <n v="64.28"/>
  </r>
  <r>
    <s v="PID0159"/>
    <n v="800"/>
    <s v="East"/>
    <n v="62"/>
    <x v="1"/>
    <n v="632.6"/>
  </r>
  <r>
    <s v="PID0160"/>
    <n v="300000"/>
    <s v="East"/>
    <n v="48"/>
    <x v="0"/>
    <n v="198697.35"/>
  </r>
  <r>
    <s v="PID0161"/>
    <n v="60000"/>
    <s v="West"/>
    <n v="33"/>
    <x v="2"/>
    <n v="47214.76"/>
  </r>
  <r>
    <s v="PID0162"/>
    <n v="60000"/>
    <s v="South"/>
    <n v="62"/>
    <x v="1"/>
    <n v="47381.56"/>
  </r>
  <r>
    <s v="PID0163"/>
    <n v="24000"/>
    <s v="North"/>
    <n v="28"/>
    <x v="3"/>
    <n v="17921.32"/>
  </r>
  <r>
    <s v="PID0164"/>
    <n v="40000"/>
    <s v="East"/>
    <n v="38"/>
    <x v="2"/>
    <n v="28057"/>
  </r>
  <r>
    <s v="PID0165"/>
    <n v="18000"/>
    <s v="South"/>
    <n v="48"/>
    <x v="0"/>
    <s v=""/>
  </r>
  <r>
    <s v="PID0166"/>
    <n v="20000"/>
    <s v="West"/>
    <n v="68"/>
    <x v="1"/>
    <s v=""/>
  </r>
  <r>
    <s v="PID0167"/>
    <n v="250000"/>
    <s v="East"/>
    <n v="62"/>
    <x v="1"/>
    <n v="203806.19999999998"/>
  </r>
  <r>
    <s v="PID0168"/>
    <n v="100"/>
    <s v="North"/>
    <n v="62"/>
    <x v="1"/>
    <n v="72.98"/>
  </r>
  <r>
    <s v="PID0169"/>
    <n v="21000"/>
    <s v="North"/>
    <n v="53"/>
    <x v="0"/>
    <n v="17316.740000000002"/>
  </r>
  <r>
    <s v="PID0170"/>
    <n v="20000"/>
    <s v="West"/>
    <n v="58"/>
    <x v="0"/>
    <n v="12759.74"/>
  </r>
  <r>
    <s v="PID0171"/>
    <n v="100"/>
    <s v="South"/>
    <n v="58"/>
    <x v="0"/>
    <n v="83.26"/>
  </r>
  <r>
    <s v="PID0172"/>
    <n v="3000"/>
    <s v="North"/>
    <n v="48"/>
    <x v="0"/>
    <s v=""/>
  </r>
  <r>
    <s v="PID0173"/>
    <n v="100"/>
    <s v="West"/>
    <n v="68"/>
    <x v="1"/>
    <s v=""/>
  </r>
  <r>
    <s v="PID0174"/>
    <n v="3000"/>
    <s v="South"/>
    <n v="73"/>
    <x v="1"/>
    <n v="2684.7599999999998"/>
  </r>
  <r>
    <s v="PID0175"/>
    <n v="36000"/>
    <s v="South"/>
    <n v="73"/>
    <x v="1"/>
    <n v="29560.29"/>
  </r>
  <r>
    <s v="PID0176"/>
    <n v="800"/>
    <s v="East"/>
    <n v="62"/>
    <x v="1"/>
    <n v="550.38"/>
  </r>
  <r>
    <s v="PID0177"/>
    <n v="500"/>
    <s v="South"/>
    <n v="38"/>
    <x v="2"/>
    <n v="394.97"/>
  </r>
  <r>
    <s v="PID0178"/>
    <n v="32000"/>
    <s v="West"/>
    <n v="22"/>
    <x v="3"/>
    <n v="20010.64"/>
  </r>
  <r>
    <s v="PID0179"/>
    <n v="3000"/>
    <s v="South"/>
    <n v="53"/>
    <x v="0"/>
    <n v="1974.03"/>
  </r>
  <r>
    <s v="PID0180"/>
    <n v="10000"/>
    <s v="West"/>
    <n v="45"/>
    <x v="2"/>
    <s v=""/>
  </r>
  <r>
    <s v="PID0181"/>
    <n v="200000"/>
    <s v="South"/>
    <n v="58"/>
    <x v="0"/>
    <n v="163598.39999999999"/>
  </r>
  <r>
    <s v="PID0182"/>
    <n v="60000"/>
    <s v="South"/>
    <n v="33"/>
    <x v="2"/>
    <n v="34972.1"/>
  </r>
  <r>
    <s v="PID0183"/>
    <n v="18000"/>
    <s v="West"/>
    <n v="53"/>
    <x v="0"/>
    <n v="11502.539999999999"/>
  </r>
  <r>
    <s v="PID0184"/>
    <n v="240000"/>
    <s v="North"/>
    <n v="38"/>
    <x v="2"/>
    <n v="164092.20000000001"/>
  </r>
  <r>
    <s v="PID0185"/>
    <n v="90000"/>
    <s v="South"/>
    <n v="33"/>
    <x v="2"/>
    <s v=""/>
  </r>
  <r>
    <s v="PID0186"/>
    <n v="300000"/>
    <s v="South"/>
    <n v="48"/>
    <x v="0"/>
    <n v="194773.68"/>
  </r>
  <r>
    <s v="PID0187"/>
    <n v="100"/>
    <s v="South"/>
    <n v="38"/>
    <x v="2"/>
    <n v="60.96"/>
  </r>
  <r>
    <s v="PID0188"/>
    <n v="10000"/>
    <s v="North"/>
    <n v="38"/>
    <x v="2"/>
    <n v="7939.0999999999995"/>
  </r>
  <r>
    <s v="PID0189"/>
    <n v="240000"/>
    <s v="South"/>
    <n v="42"/>
    <x v="2"/>
    <n v="214090.32"/>
  </r>
  <r>
    <s v="PID0190"/>
    <n v="18000"/>
    <s v="North"/>
    <n v="32"/>
    <x v="2"/>
    <n v="12382.380000000001"/>
  </r>
  <r>
    <s v="PID0191"/>
    <n v="75000"/>
    <s v="North"/>
    <n v="41"/>
    <x v="2"/>
    <n v="57189.799999999996"/>
  </r>
  <r>
    <s v="PID0192"/>
    <n v="2000"/>
    <s v="North"/>
    <n v="38"/>
    <x v="2"/>
    <n v="1230.08"/>
  </r>
  <r>
    <s v="PID0193"/>
    <n v="3000"/>
    <s v="North"/>
    <n v="48"/>
    <x v="0"/>
    <s v=""/>
  </r>
  <r>
    <s v="PID0194"/>
    <n v="12000"/>
    <s v="West"/>
    <n v="58"/>
    <x v="0"/>
    <n v="8360.16"/>
  </r>
  <r>
    <s v="PID0195"/>
    <n v="60000"/>
    <s v="West"/>
    <n v="62"/>
    <x v="1"/>
    <s v=""/>
  </r>
  <r>
    <s v="PID0196"/>
    <n v="75000"/>
    <s v="West"/>
    <n v="45"/>
    <x v="2"/>
    <s v=""/>
  </r>
  <r>
    <s v="PID0197"/>
    <n v="21000"/>
    <s v="West"/>
    <n v="38"/>
    <x v="2"/>
    <n v="13329.75"/>
  </r>
  <r>
    <s v="PID0198"/>
    <n v="3000"/>
    <s v="North"/>
    <n v="33"/>
    <x v="2"/>
    <n v="2153.2200000000003"/>
  </r>
  <r>
    <s v="PID0199"/>
    <n v="45000"/>
    <s v="South"/>
    <n v="62"/>
    <x v="1"/>
    <n v="40303.020000000004"/>
  </r>
  <r>
    <s v="PID0200"/>
    <n v="1600"/>
    <s v="North"/>
    <n v="48"/>
    <x v="0"/>
    <n v="1266.78"/>
  </r>
  <r>
    <s v="PID0201"/>
    <n v="800"/>
    <s v="South"/>
    <n v="54"/>
    <x v="0"/>
    <n v="630.48"/>
  </r>
  <r>
    <s v="PID0202"/>
    <n v="100"/>
    <s v="North"/>
    <n v="62"/>
    <x v="1"/>
    <s v=""/>
  </r>
  <r>
    <s v="PID0203"/>
    <n v="300000"/>
    <s v="East"/>
    <n v="48"/>
    <x v="0"/>
    <n v="233626.56"/>
  </r>
  <r>
    <s v="PID0204"/>
    <n v="300000"/>
    <s v="East"/>
    <n v="33"/>
    <x v="2"/>
    <n v="210807"/>
  </r>
  <r>
    <s v="PID0205"/>
    <n v="45000"/>
    <s v="South"/>
    <n v="68"/>
    <x v="1"/>
    <n v="36976.979999999996"/>
  </r>
  <r>
    <s v="PID0206"/>
    <n v="18000"/>
    <s v="North"/>
    <n v="45"/>
    <x v="2"/>
    <n v="13231.380000000001"/>
  </r>
  <r>
    <s v="PID0207"/>
    <n v="3000"/>
    <s v="South"/>
    <n v="33"/>
    <x v="2"/>
    <s v=""/>
  </r>
  <r>
    <s v="PID0208"/>
    <n v="3000"/>
    <s v="East"/>
    <n v="48"/>
    <x v="0"/>
    <s v=""/>
  </r>
  <r>
    <s v="PID0209"/>
    <n v="75000"/>
    <s v="East"/>
    <n v="48"/>
    <x v="0"/>
    <n v="39899.4"/>
  </r>
  <r>
    <s v="PID0210"/>
    <n v="100"/>
    <s v="North"/>
    <n v="62"/>
    <x v="1"/>
    <s v=""/>
  </r>
  <r>
    <s v="PID0211"/>
    <n v="20000"/>
    <s v="East"/>
    <n v="58"/>
    <x v="0"/>
    <n v="16134.38"/>
  </r>
  <r>
    <s v="PID0212"/>
    <n v="60000"/>
    <s v="South"/>
    <n v="48"/>
    <x v="0"/>
    <n v="38509.85"/>
  </r>
  <r>
    <s v="PID0213"/>
    <n v="90000"/>
    <s v="East"/>
    <n v="45"/>
    <x v="2"/>
    <n v="51209.85"/>
  </r>
  <r>
    <s v="PID0214"/>
    <n v="32000"/>
    <s v="East"/>
    <n v="48"/>
    <x v="0"/>
    <s v=""/>
  </r>
  <r>
    <s v="PID0215"/>
    <n v="18000"/>
    <s v="North"/>
    <n v="48"/>
    <x v="0"/>
    <s v=""/>
  </r>
  <r>
    <s v="PID0216"/>
    <n v="12000"/>
    <s v="South"/>
    <n v="42"/>
    <x v="2"/>
    <n v="9943.16"/>
  </r>
  <r>
    <s v="PID0217"/>
    <n v="2000"/>
    <s v="North"/>
    <n v="33"/>
    <x v="2"/>
    <n v="1476.98"/>
  </r>
  <r>
    <s v="PID0218"/>
    <n v="10000"/>
    <s v="South"/>
    <n v="38"/>
    <x v="2"/>
    <n v="8451.7999999999993"/>
  </r>
  <r>
    <s v="PID0219"/>
    <n v="250000"/>
    <s v="East"/>
    <n v="32"/>
    <x v="2"/>
    <n v="165091.4"/>
  </r>
  <r>
    <s v="PID0220"/>
    <n v="36000"/>
    <s v="South"/>
    <n v="45"/>
    <x v="2"/>
    <n v="32157.69"/>
  </r>
  <r>
    <s v="PID0221"/>
    <n v="800"/>
    <s v="South"/>
    <n v="42"/>
    <x v="2"/>
    <n v="527.08000000000004"/>
  </r>
  <r>
    <s v="PID0222"/>
    <n v="20000"/>
    <s v="East"/>
    <n v="41"/>
    <x v="2"/>
    <n v="16606.32"/>
  </r>
  <r>
    <s v="PID0223"/>
    <n v="250000"/>
    <s v="East"/>
    <n v="62"/>
    <x v="1"/>
    <n v="141504.59999999998"/>
  </r>
  <r>
    <s v="PID0224"/>
    <n v="32000"/>
    <s v="West"/>
    <n v="42"/>
    <x v="2"/>
    <n v="28723.52"/>
  </r>
  <r>
    <s v="PID0225"/>
    <n v="240000"/>
    <s v="North"/>
    <n v="53"/>
    <x v="0"/>
    <n v="153766.44"/>
  </r>
  <r>
    <s v="PID0226"/>
    <n v="20000"/>
    <s v="South"/>
    <n v="53"/>
    <x v="0"/>
    <n v="11334.86"/>
  </r>
  <r>
    <s v="PID0227"/>
    <n v="500"/>
    <s v="South"/>
    <n v="62"/>
    <x v="1"/>
    <n v="285.98"/>
  </r>
  <r>
    <s v="PID0228"/>
    <n v="40000"/>
    <s v="West"/>
    <n v="34"/>
    <x v="2"/>
    <n v="34307.72"/>
  </r>
  <r>
    <s v="PID0229"/>
    <n v="15000"/>
    <s v="North"/>
    <n v="48"/>
    <x v="0"/>
    <n v="11623.199999999999"/>
  </r>
  <r>
    <s v="PID0230"/>
    <n v="40000"/>
    <s v="West"/>
    <n v="73"/>
    <x v="1"/>
    <s v=""/>
  </r>
  <r>
    <s v="PID0231"/>
    <n v="32000"/>
    <s v="West"/>
    <n v="38"/>
    <x v="2"/>
    <n v="25580.6"/>
  </r>
  <r>
    <s v="PID0232"/>
    <n v="500"/>
    <s v="West"/>
    <n v="62"/>
    <x v="1"/>
    <s v=""/>
  </r>
  <r>
    <s v="PID0233"/>
    <n v="16000"/>
    <s v="South"/>
    <n v="42"/>
    <x v="2"/>
    <n v="9525.4599999999991"/>
  </r>
  <r>
    <s v="PID0234"/>
    <n v="500"/>
    <s v="North"/>
    <n v="30"/>
    <x v="3"/>
    <n v="279.56"/>
  </r>
  <r>
    <s v="PID0235"/>
    <n v="60000"/>
    <s v="East"/>
    <n v="38"/>
    <x v="2"/>
    <n v="45790.25"/>
  </r>
  <r>
    <s v="PID0236"/>
    <n v="800"/>
    <s v="West"/>
    <n v="82"/>
    <x v="1"/>
    <s v=""/>
  </r>
  <r>
    <s v="PID0237"/>
    <n v="30000"/>
    <s v="West"/>
    <n v="68"/>
    <x v="1"/>
    <n v="16813.59"/>
  </r>
  <r>
    <s v="PID0238"/>
    <n v="40000"/>
    <s v="North"/>
    <n v="41"/>
    <x v="2"/>
    <n v="26437.399999999998"/>
  </r>
  <r>
    <s v="PID0239"/>
    <n v="18000"/>
    <s v="East"/>
    <n v="38"/>
    <x v="2"/>
    <n v="10284.66"/>
  </r>
  <r>
    <s v="PID0240"/>
    <n v="40000"/>
    <s v="West"/>
    <n v="32"/>
    <x v="2"/>
    <n v="34094.800000000003"/>
  </r>
  <r>
    <s v="PID0241"/>
    <n v="16000"/>
    <s v="West"/>
    <n v="73"/>
    <x v="1"/>
    <n v="11422.3"/>
  </r>
  <r>
    <s v="PID0242"/>
    <n v="500"/>
    <s v="East"/>
    <n v="58"/>
    <x v="0"/>
    <n v="365.85"/>
  </r>
  <r>
    <s v="PID0243"/>
    <n v="16000"/>
    <s v="West"/>
    <n v="33"/>
    <x v="2"/>
    <n v="12760.94"/>
  </r>
  <r>
    <s v="PID0244"/>
    <n v="12000"/>
    <s v="North"/>
    <n v="58"/>
    <x v="0"/>
    <s v=""/>
  </r>
  <r>
    <s v="PID0245"/>
    <n v="40000"/>
    <s v="South"/>
    <n v="53"/>
    <x v="0"/>
    <n v="25274"/>
  </r>
  <r>
    <s v="PID0246"/>
    <n v="200000"/>
    <s v="North"/>
    <n v="58"/>
    <x v="0"/>
    <n v="121054.08"/>
  </r>
  <r>
    <s v="PID0247"/>
    <n v="30000"/>
    <s v="East"/>
    <n v="68"/>
    <x v="1"/>
    <n v="21701.46"/>
  </r>
  <r>
    <s v="PID0248"/>
    <n v="60000"/>
    <s v="South"/>
    <n v="58"/>
    <x v="0"/>
    <s v=""/>
  </r>
  <r>
    <s v="PID0249"/>
    <n v="800"/>
    <s v="North"/>
    <n v="62"/>
    <x v="1"/>
    <n v="703.87"/>
  </r>
  <r>
    <s v="PID0250"/>
    <n v="500"/>
    <s v="East"/>
    <n v="41"/>
    <x v="2"/>
    <n v="270.32"/>
  </r>
  <r>
    <s v="PID0251"/>
    <n v="24000"/>
    <s v="South"/>
    <n v="42"/>
    <x v="2"/>
    <n v="18664.68"/>
  </r>
  <r>
    <s v="PID0252"/>
    <n v="60000"/>
    <s v="East"/>
    <n v="38"/>
    <x v="2"/>
    <n v="31082"/>
  </r>
  <r>
    <s v="PID0253"/>
    <n v="30000"/>
    <s v="North"/>
    <n v="28"/>
    <x v="3"/>
    <n v="26738.129999999997"/>
  </r>
  <r>
    <s v="PID0254"/>
    <n v="40000"/>
    <s v="West"/>
    <n v="48"/>
    <x v="0"/>
    <n v="29444.799999999999"/>
  </r>
  <r>
    <s v="PID0255"/>
    <n v="200000"/>
    <s v="South"/>
    <n v="42"/>
    <x v="2"/>
    <n v="101161.68"/>
  </r>
  <r>
    <s v="PID0256"/>
    <n v="36000"/>
    <s v="North"/>
    <n v="53"/>
    <x v="0"/>
    <n v="31042.68"/>
  </r>
  <r>
    <s v="PID0257"/>
    <n v="60000"/>
    <s v="South"/>
    <n v="33"/>
    <x v="2"/>
    <n v="47874.1"/>
  </r>
  <r>
    <s v="PID0258"/>
    <n v="3000"/>
    <s v="North"/>
    <n v="62"/>
    <x v="1"/>
    <n v="2277.27"/>
  </r>
  <r>
    <s v="PID0259"/>
    <n v="200000"/>
    <s v="West"/>
    <n v="33"/>
    <x v="2"/>
    <n v="161833.76"/>
  </r>
  <r>
    <s v="PID0260"/>
    <n v="100"/>
    <s v="East"/>
    <n v="48"/>
    <x v="0"/>
    <n v="82.82"/>
  </r>
  <r>
    <s v="PID0261"/>
    <n v="800"/>
    <s v="South"/>
    <n v="38"/>
    <x v="2"/>
    <s v=""/>
  </r>
  <r>
    <s v="PID0262"/>
    <n v="250000"/>
    <s v="North"/>
    <n v="33"/>
    <x v="2"/>
    <n v="190210.2"/>
  </r>
  <r>
    <s v="PID0263"/>
    <n v="3000"/>
    <s v="East"/>
    <n v="58"/>
    <x v="0"/>
    <n v="1570.1100000000001"/>
  </r>
  <r>
    <s v="PID0264"/>
    <n v="30000"/>
    <s v="South"/>
    <n v="38"/>
    <x v="2"/>
    <n v="25604.159999999996"/>
  </r>
  <r>
    <s v="PID0265"/>
    <n v="3000"/>
    <s v="North"/>
    <n v="42"/>
    <x v="2"/>
    <n v="2271.75"/>
  </r>
  <r>
    <s v="PID0266"/>
    <n v="100"/>
    <s v="West"/>
    <n v="38"/>
    <x v="2"/>
    <s v=""/>
  </r>
  <r>
    <s v="PID0267"/>
    <n v="800"/>
    <s v="West"/>
    <n v="33"/>
    <x v="2"/>
    <n v="484.88"/>
  </r>
  <r>
    <s v="PID0268"/>
    <n v="12000"/>
    <s v="West"/>
    <n v="38"/>
    <x v="2"/>
    <n v="9014.58"/>
  </r>
  <r>
    <s v="PID0269"/>
    <n v="40000"/>
    <s v="West"/>
    <n v="42"/>
    <x v="2"/>
    <n v="20636.399999999998"/>
  </r>
  <r>
    <s v="PID0270"/>
    <n v="240000"/>
    <s v="East"/>
    <n v="41"/>
    <x v="2"/>
    <n v="161510.04"/>
  </r>
  <r>
    <s v="PID0271"/>
    <n v="90000"/>
    <s v="North"/>
    <n v="33"/>
    <x v="2"/>
    <n v="50397.700000000004"/>
  </r>
  <r>
    <s v="PID0272"/>
    <n v="32000"/>
    <s v="East"/>
    <n v="68"/>
    <x v="1"/>
    <n v="17619.52"/>
  </r>
  <r>
    <s v="PID0273"/>
    <n v="15000"/>
    <s v="East"/>
    <n v="48"/>
    <x v="0"/>
    <n v="12252.550000000001"/>
  </r>
  <r>
    <s v="PID0274"/>
    <n v="90000"/>
    <s v="West"/>
    <n v="68"/>
    <x v="1"/>
    <n v="70452.100000000006"/>
  </r>
  <r>
    <s v="PID0275"/>
    <n v="12000"/>
    <s v="North"/>
    <n v="42"/>
    <x v="2"/>
    <s v=""/>
  </r>
  <r>
    <s v="PID0276"/>
    <n v="40000"/>
    <s v="West"/>
    <n v="38"/>
    <x v="2"/>
    <n v="32398.1"/>
  </r>
  <r>
    <s v="PID0277"/>
    <n v="18000"/>
    <s v="South"/>
    <n v="53"/>
    <x v="0"/>
    <n v="9142.98"/>
  </r>
  <r>
    <s v="PID0278"/>
    <n v="60000"/>
    <s v="West"/>
    <n v="62"/>
    <x v="1"/>
    <n v="49946.899999999994"/>
  </r>
  <r>
    <s v="PID0279"/>
    <n v="24000"/>
    <s v="West"/>
    <n v="62"/>
    <x v="1"/>
    <s v=""/>
  </r>
  <r>
    <s v="PID0280"/>
    <n v="24000"/>
    <s v="West"/>
    <n v="48"/>
    <x v="0"/>
    <n v="15161.699999999999"/>
  </r>
  <r>
    <s v="PID0281"/>
    <n v="20000"/>
    <s v="South"/>
    <n v="48"/>
    <x v="0"/>
    <n v="11828.86"/>
  </r>
  <r>
    <s v="PID0282"/>
    <n v="2000"/>
    <s v="West"/>
    <n v="42"/>
    <x v="2"/>
    <n v="1182"/>
  </r>
  <r>
    <s v="PID0283"/>
    <n v="12000"/>
    <s v="South"/>
    <n v="48"/>
    <x v="0"/>
    <n v="9412.6"/>
  </r>
  <r>
    <s v="PID0284"/>
    <n v="250000"/>
    <s v="West"/>
    <n v="53"/>
    <x v="0"/>
    <n v="175454.59999999998"/>
  </r>
  <r>
    <s v="PID0285"/>
    <n v="100"/>
    <s v="East"/>
    <n v="33"/>
    <x v="2"/>
    <n v="56.47"/>
  </r>
  <r>
    <s v="PID0286"/>
    <n v="20000"/>
    <s v="North"/>
    <n v="48"/>
    <x v="0"/>
    <s v=""/>
  </r>
  <r>
    <s v="PID0287"/>
    <n v="20000"/>
    <s v="South"/>
    <n v="33"/>
    <x v="2"/>
    <s v=""/>
  </r>
  <r>
    <s v="PID0288"/>
    <n v="300000"/>
    <s v="West"/>
    <n v="30"/>
    <x v="3"/>
    <n v="254042.27999999997"/>
  </r>
  <r>
    <s v="PID0289"/>
    <n v="800"/>
    <s v="South"/>
    <n v="28"/>
    <x v="3"/>
    <n v="445.65"/>
  </r>
  <r>
    <s v="PID0290"/>
    <n v="40000"/>
    <s v="West"/>
    <n v="53"/>
    <x v="0"/>
    <n v="35435.599999999999"/>
  </r>
  <r>
    <s v="PID0291"/>
    <n v="40000"/>
    <s v="South"/>
    <n v="42"/>
    <x v="2"/>
    <n v="23892.800000000003"/>
  </r>
  <r>
    <s v="PID0292"/>
    <n v="3000"/>
    <s v="South"/>
    <n v="41"/>
    <x v="2"/>
    <n v="2649.5099999999998"/>
  </r>
  <r>
    <s v="PID0293"/>
    <n v="800"/>
    <s v="West"/>
    <n v="33"/>
    <x v="2"/>
    <n v="587.24"/>
  </r>
  <r>
    <s v="PID0294"/>
    <n v="20000"/>
    <s v="East"/>
    <n v="33"/>
    <x v="2"/>
    <n v="16863.14"/>
  </r>
  <r>
    <s v="PID0295"/>
    <n v="3000"/>
    <s v="South"/>
    <n v="34"/>
    <x v="2"/>
    <n v="2651.88"/>
  </r>
  <r>
    <s v="PID0296"/>
    <n v="48000"/>
    <s v="South"/>
    <n v="73"/>
    <x v="1"/>
    <n v="25412.799999999999"/>
  </r>
  <r>
    <s v="PID0297"/>
    <n v="60000"/>
    <s v="East"/>
    <n v="58"/>
    <x v="0"/>
    <n v="52542.200000000004"/>
  </r>
  <r>
    <s v="PID0298"/>
    <n v="1000"/>
    <s v="South"/>
    <n v="62"/>
    <x v="1"/>
    <n v="608.94000000000005"/>
  </r>
  <r>
    <s v="PID0299"/>
    <n v="90000"/>
    <s v="West"/>
    <n v="68"/>
    <x v="1"/>
    <n v="46249.5"/>
  </r>
  <r>
    <s v="PID0300"/>
    <n v="20000"/>
    <s v="West"/>
    <n v="42"/>
    <x v="2"/>
    <s v=""/>
  </r>
  <r>
    <s v="PID0301"/>
    <n v="45000"/>
    <s v="West"/>
    <n v="28"/>
    <x v="3"/>
    <n v="26396.19"/>
  </r>
  <r>
    <s v="PID0302"/>
    <n v="40000"/>
    <s v="South"/>
    <n v="38"/>
    <x v="2"/>
    <n v="30393.3"/>
  </r>
  <r>
    <s v="PID0303"/>
    <n v="18000"/>
    <s v="West"/>
    <n v="38"/>
    <x v="2"/>
    <n v="15337.380000000001"/>
  </r>
  <r>
    <s v="PID0304"/>
    <n v="21000"/>
    <s v="West"/>
    <n v="50"/>
    <x v="0"/>
    <n v="17377.78"/>
  </r>
  <r>
    <s v="PID0305"/>
    <n v="800"/>
    <s v="West"/>
    <n v="68"/>
    <x v="1"/>
    <n v="555.04"/>
  </r>
  <r>
    <s v="PID0306"/>
    <n v="12000"/>
    <s v="South"/>
    <n v="33"/>
    <x v="2"/>
    <n v="6992.64"/>
  </r>
  <r>
    <s v="PID0307"/>
    <n v="30000"/>
    <s v="South"/>
    <n v="62"/>
    <x v="1"/>
    <n v="15917.49"/>
  </r>
  <r>
    <s v="PID0308"/>
    <n v="12000"/>
    <s v="North"/>
    <n v="68"/>
    <x v="1"/>
    <n v="9607.2000000000007"/>
  </r>
  <r>
    <s v="PID0309"/>
    <n v="12000"/>
    <s v="South"/>
    <n v="53"/>
    <x v="0"/>
    <n v="9344"/>
  </r>
  <r>
    <s v="PID0310"/>
    <n v="800"/>
    <s v="West"/>
    <n v="45"/>
    <x v="2"/>
    <n v="505.63"/>
  </r>
  <r>
    <s v="PID0311"/>
    <n v="500"/>
    <s v="South"/>
    <n v="48"/>
    <x v="0"/>
    <n v="402.18"/>
  </r>
  <r>
    <s v="PID0312"/>
    <n v="90000"/>
    <s v="East"/>
    <n v="28"/>
    <x v="3"/>
    <s v=""/>
  </r>
  <r>
    <s v="PID0313"/>
    <n v="12000"/>
    <s v="East"/>
    <n v="62"/>
    <x v="1"/>
    <n v="10441.56"/>
  </r>
  <r>
    <s v="PID0314"/>
    <n v="60000"/>
    <s v="South"/>
    <n v="38"/>
    <x v="2"/>
    <n v="34111.4"/>
  </r>
  <r>
    <s v="PID0315"/>
    <n v="18000"/>
    <s v="East"/>
    <n v="38"/>
    <x v="2"/>
    <n v="15787.920000000002"/>
  </r>
  <r>
    <s v="PID0316"/>
    <n v="45000"/>
    <s v="West"/>
    <n v="68"/>
    <x v="1"/>
    <s v=""/>
  </r>
  <r>
    <s v="PID0317"/>
    <n v="16000"/>
    <s v="North"/>
    <n v="48"/>
    <x v="0"/>
    <n v="11310.02"/>
  </r>
  <r>
    <s v="PID0318"/>
    <n v="250000"/>
    <s v="North"/>
    <n v="42"/>
    <x v="2"/>
    <n v="181231.9"/>
  </r>
  <r>
    <s v="PID0319"/>
    <n v="100"/>
    <s v="West"/>
    <n v="62"/>
    <x v="1"/>
    <s v=""/>
  </r>
  <r>
    <s v="PID0320"/>
    <n v="75000"/>
    <s v="West"/>
    <n v="58"/>
    <x v="0"/>
    <n v="64758.100000000006"/>
  </r>
  <r>
    <s v="PID0321"/>
    <n v="40000"/>
    <s v="East"/>
    <n v="42"/>
    <x v="2"/>
    <s v=""/>
  </r>
  <r>
    <s v="PID0322"/>
    <n v="3000"/>
    <s v="West"/>
    <n v="41"/>
    <x v="2"/>
    <n v="1894.17"/>
  </r>
  <r>
    <s v="PID0323"/>
    <n v="32000"/>
    <s v="North"/>
    <n v="42"/>
    <x v="2"/>
    <s v=""/>
  </r>
  <r>
    <s v="PID0324"/>
    <n v="12000"/>
    <s v="East"/>
    <n v="73"/>
    <x v="1"/>
    <n v="6341.88"/>
  </r>
  <r>
    <s v="PID0325"/>
    <n v="16000"/>
    <s v="East"/>
    <n v="53"/>
    <x v="0"/>
    <n v="13735.36"/>
  </r>
  <r>
    <s v="PID0326"/>
    <n v="60000"/>
    <s v="South"/>
    <n v="68"/>
    <x v="1"/>
    <s v=""/>
  </r>
  <r>
    <s v="PID0327"/>
    <n v="90000"/>
    <s v="South"/>
    <n v="33"/>
    <x v="2"/>
    <n v="49301.899999999994"/>
  </r>
  <r>
    <s v="PID0328"/>
    <n v="60000"/>
    <s v="North"/>
    <n v="58"/>
    <x v="0"/>
    <n v="52602.28"/>
  </r>
  <r>
    <s v="PID0329"/>
    <n v="72000"/>
    <s v="South"/>
    <n v="28"/>
    <x v="3"/>
    <n v="48491.68"/>
  </r>
  <r>
    <s v="PID0330"/>
    <n v="500"/>
    <s v="North"/>
    <n v="48"/>
    <x v="0"/>
    <s v=""/>
  </r>
  <r>
    <s v="PID0331"/>
    <n v="100"/>
    <s v="North"/>
    <n v="38"/>
    <x v="2"/>
    <n v="87.74"/>
  </r>
  <r>
    <s v="PID0332"/>
    <n v="72000"/>
    <s v="North"/>
    <n v="62"/>
    <x v="1"/>
    <n v="40552.839999999997"/>
  </r>
  <r>
    <s v="PID0333"/>
    <n v="48000"/>
    <s v="West"/>
    <n v="41"/>
    <x v="2"/>
    <n v="37134"/>
  </r>
  <r>
    <s v="PID0334"/>
    <n v="12000"/>
    <s v="East"/>
    <n v="62"/>
    <x v="1"/>
    <n v="8904.5999999999985"/>
  </r>
  <r>
    <s v="PID0335"/>
    <n v="60000"/>
    <s v="North"/>
    <n v="32"/>
    <x v="2"/>
    <s v=""/>
  </r>
  <r>
    <s v="PID0336"/>
    <n v="32000"/>
    <s v="West"/>
    <n v="48"/>
    <x v="0"/>
    <n v="17880.560000000001"/>
  </r>
  <r>
    <s v="PID0337"/>
    <n v="54000"/>
    <s v="North"/>
    <n v="58"/>
    <x v="0"/>
    <s v=""/>
  </r>
  <r>
    <s v="PID0338"/>
    <n v="250000"/>
    <s v="North"/>
    <n v="38"/>
    <x v="2"/>
    <n v="180061.4"/>
  </r>
  <r>
    <s v="PID0339"/>
    <n v="12000"/>
    <s v="North"/>
    <n v="38"/>
    <x v="2"/>
    <n v="10036.98"/>
  </r>
  <r>
    <s v="PID0340"/>
    <n v="12000"/>
    <s v="West"/>
    <n v="42"/>
    <x v="2"/>
    <n v="10570.68"/>
  </r>
  <r>
    <s v="PID0341"/>
    <n v="60000"/>
    <s v="South"/>
    <n v="38"/>
    <x v="2"/>
    <n v="49311.68"/>
  </r>
  <r>
    <s v="PID0342"/>
    <n v="300000"/>
    <s v="North"/>
    <n v="53"/>
    <x v="0"/>
    <s v=""/>
  </r>
  <r>
    <s v="PID0343"/>
    <n v="500"/>
    <s v="North"/>
    <n v="54"/>
    <x v="0"/>
    <n v="447.66"/>
  </r>
  <r>
    <s v="PID0344"/>
    <n v="200000"/>
    <s v="South"/>
    <n v="48"/>
    <x v="0"/>
    <s v=""/>
  </r>
  <r>
    <s v="PID0345"/>
    <n v="30000"/>
    <s v="South"/>
    <n v="38"/>
    <x v="2"/>
    <n v="23792.699999999997"/>
  </r>
  <r>
    <s v="PID0346"/>
    <n v="240000"/>
    <s v="West"/>
    <n v="33"/>
    <x v="2"/>
    <s v=""/>
  </r>
  <r>
    <s v="PID0347"/>
    <n v="40000"/>
    <s v="West"/>
    <n v="41"/>
    <x v="2"/>
    <n v="24642.6"/>
  </r>
  <r>
    <s v="PID0348"/>
    <n v="45000"/>
    <s v="North"/>
    <n v="62"/>
    <x v="1"/>
    <n v="39752.79"/>
  </r>
  <r>
    <s v="PID0349"/>
    <n v="24000"/>
    <s v="West"/>
    <n v="53"/>
    <x v="0"/>
    <s v=""/>
  </r>
  <r>
    <s v="PID0350"/>
    <n v="100"/>
    <s v="West"/>
    <n v="41"/>
    <x v="2"/>
    <n v="77.66"/>
  </r>
  <r>
    <s v="PID0351"/>
    <n v="250000"/>
    <s v="West"/>
    <n v="48"/>
    <x v="0"/>
    <n v="125062.2"/>
  </r>
  <r>
    <s v="PID0352"/>
    <n v="40000"/>
    <s v="South"/>
    <n v="58"/>
    <x v="0"/>
    <s v=""/>
  </r>
  <r>
    <s v="PID0353"/>
    <n v="16000"/>
    <s v="South"/>
    <n v="41"/>
    <x v="2"/>
    <n v="9324.06"/>
  </r>
  <r>
    <s v="PID0354"/>
    <n v="60000"/>
    <s v="North"/>
    <n v="45"/>
    <x v="2"/>
    <n v="42781.95"/>
  </r>
  <r>
    <s v="PID0355"/>
    <n v="100"/>
    <s v="South"/>
    <n v="58"/>
    <x v="0"/>
    <n v="67.64"/>
  </r>
  <r>
    <s v="PID0356"/>
    <n v="500"/>
    <s v="North"/>
    <n v="33"/>
    <x v="2"/>
    <n v="265.38"/>
  </r>
  <r>
    <s v="PID0357"/>
    <n v="800"/>
    <s v="South"/>
    <n v="38"/>
    <x v="2"/>
    <s v=""/>
  </r>
  <r>
    <s v="PID0358"/>
    <n v="12000"/>
    <s v="West"/>
    <n v="62"/>
    <x v="1"/>
    <n v="7609.14"/>
  </r>
  <r>
    <s v="PID0359"/>
    <n v="24000"/>
    <s v="West"/>
    <n v="33"/>
    <x v="2"/>
    <n v="16555.14"/>
  </r>
  <r>
    <s v="PID0360"/>
    <n v="240000"/>
    <s v="South"/>
    <n v="41"/>
    <x v="2"/>
    <s v=""/>
  </r>
  <r>
    <s v="PID0361"/>
    <n v="100"/>
    <s v="East"/>
    <n v="48"/>
    <x v="0"/>
    <n v="80.67"/>
  </r>
  <r>
    <s v="PID0362"/>
    <n v="500"/>
    <s v="East"/>
    <n v="48"/>
    <x v="0"/>
    <n v="329.07"/>
  </r>
  <r>
    <s v="PID0363"/>
    <n v="60000"/>
    <s v="West"/>
    <n v="53"/>
    <x v="0"/>
    <n v="37716.720000000001"/>
  </r>
  <r>
    <s v="PID0364"/>
    <n v="30000"/>
    <s v="North"/>
    <n v="62"/>
    <x v="1"/>
    <n v="26951.94"/>
  </r>
  <r>
    <s v="PID0365"/>
    <n v="500"/>
    <s v="South"/>
    <n v="48"/>
    <x v="0"/>
    <n v="440.1"/>
  </r>
  <r>
    <s v="PID0366"/>
    <n v="1000"/>
    <s v="West"/>
    <n v="68"/>
    <x v="1"/>
    <s v=""/>
  </r>
  <r>
    <s v="PID0367"/>
    <n v="20000"/>
    <s v="West"/>
    <n v="53"/>
    <x v="0"/>
    <n v="16143.4"/>
  </r>
  <r>
    <s v="PID0368"/>
    <n v="100"/>
    <s v="North"/>
    <n v="34"/>
    <x v="2"/>
    <n v="65.930000000000007"/>
  </r>
  <r>
    <s v="PID0369"/>
    <n v="500"/>
    <s v="North"/>
    <n v="62"/>
    <x v="1"/>
    <s v=""/>
  </r>
  <r>
    <s v="PID0370"/>
    <n v="72000"/>
    <s v="North"/>
    <n v="53"/>
    <x v="0"/>
    <s v=""/>
  </r>
  <r>
    <s v="PID0371"/>
    <n v="72000"/>
    <s v="East"/>
    <n v="53"/>
    <x v="0"/>
    <n v="54838.92"/>
  </r>
  <r>
    <s v="PID0372"/>
    <n v="500"/>
    <s v="East"/>
    <n v="48"/>
    <x v="0"/>
    <s v=""/>
  </r>
  <r>
    <s v="PID0373"/>
    <n v="240000"/>
    <s v="North"/>
    <n v="33"/>
    <x v="2"/>
    <n v="196046.63999999998"/>
  </r>
  <r>
    <s v="PID0374"/>
    <n v="18000"/>
    <s v="South"/>
    <n v="68"/>
    <x v="1"/>
    <n v="9141.42"/>
  </r>
  <r>
    <s v="PID0375"/>
    <n v="16000"/>
    <s v="South"/>
    <n v="38"/>
    <x v="2"/>
    <n v="13267.3"/>
  </r>
  <r>
    <s v="PID0376"/>
    <n v="800"/>
    <s v="North"/>
    <n v="53"/>
    <x v="0"/>
    <n v="698.61"/>
  </r>
  <r>
    <s v="PID0377"/>
    <n v="72000"/>
    <s v="South"/>
    <n v="62"/>
    <x v="1"/>
    <s v=""/>
  </r>
  <r>
    <s v="PID0378"/>
    <n v="30000"/>
    <s v="North"/>
    <n v="58"/>
    <x v="0"/>
    <n v="23847.09"/>
  </r>
  <r>
    <s v="PID0379"/>
    <n v="21000"/>
    <s v="South"/>
    <n v="53"/>
    <x v="0"/>
    <s v=""/>
  </r>
  <r>
    <s v="PID0380"/>
    <n v="100"/>
    <s v="West"/>
    <n v="34"/>
    <x v="2"/>
    <s v=""/>
  </r>
  <r>
    <s v="PID0381"/>
    <n v="90000"/>
    <s v="West"/>
    <n v="62"/>
    <x v="1"/>
    <n v="45637.1"/>
  </r>
  <r>
    <s v="PID0382"/>
    <n v="18000"/>
    <s v="East"/>
    <n v="38"/>
    <x v="2"/>
    <n v="11172.539999999999"/>
  </r>
  <r>
    <s v="PID0383"/>
    <n v="250000"/>
    <s v="West"/>
    <n v="68"/>
    <x v="1"/>
    <s v=""/>
  </r>
  <r>
    <s v="PID0384"/>
    <n v="100"/>
    <s v="West"/>
    <n v="42"/>
    <x v="2"/>
    <n v="57.71"/>
  </r>
  <r>
    <s v="PID0385"/>
    <n v="30000"/>
    <s v="North"/>
    <n v="38"/>
    <x v="2"/>
    <n v="15793.41"/>
  </r>
  <r>
    <s v="PID0386"/>
    <n v="60000"/>
    <s v="North"/>
    <n v="33"/>
    <x v="2"/>
    <n v="46224.04"/>
  </r>
  <r>
    <s v="PID0387"/>
    <n v="24000"/>
    <s v="North"/>
    <n v="48"/>
    <x v="0"/>
    <n v="15849.300000000001"/>
  </r>
  <r>
    <s v="PID0388"/>
    <n v="30000"/>
    <s v="East"/>
    <n v="58"/>
    <x v="0"/>
    <n v="23214.36"/>
  </r>
  <r>
    <s v="PID0389"/>
    <n v="16000"/>
    <s v="East"/>
    <n v="68"/>
    <x v="1"/>
    <s v=""/>
  </r>
  <r>
    <s v="PID0390"/>
    <n v="75000"/>
    <s v="South"/>
    <n v="58"/>
    <x v="0"/>
    <n v="52324.55"/>
  </r>
  <r>
    <s v="PID0391"/>
    <n v="4000"/>
    <s v="South"/>
    <n v="42"/>
    <x v="2"/>
    <s v=""/>
  </r>
  <r>
    <s v="PID0392"/>
    <n v="250000"/>
    <s v="South"/>
    <n v="38"/>
    <x v="2"/>
    <n v="154333.29999999999"/>
  </r>
  <r>
    <s v="PID0393"/>
    <n v="90000"/>
    <s v="East"/>
    <n v="68"/>
    <x v="1"/>
    <n v="54359.3"/>
  </r>
  <r>
    <s v="PID0394"/>
    <n v="45000"/>
    <s v="West"/>
    <n v="68"/>
    <x v="1"/>
    <n v="34948.050000000003"/>
  </r>
  <r>
    <s v="PID0395"/>
    <n v="48000"/>
    <s v="East"/>
    <n v="45"/>
    <x v="2"/>
    <n v="31165.759999999998"/>
  </r>
  <r>
    <s v="PID0396"/>
    <n v="12000"/>
    <s v="North"/>
    <n v="68"/>
    <x v="1"/>
    <n v="9210.5399999999991"/>
  </r>
  <r>
    <s v="PID0397"/>
    <n v="800"/>
    <s v="North"/>
    <n v="42"/>
    <x v="2"/>
    <n v="630.55999999999995"/>
  </r>
  <r>
    <s v="PID0398"/>
    <n v="24000"/>
    <s v="South"/>
    <n v="32"/>
    <x v="2"/>
    <n v="17480.04"/>
  </r>
  <r>
    <s v="PID0399"/>
    <n v="60000"/>
    <s v="West"/>
    <n v="42"/>
    <x v="2"/>
    <n v="39419.75"/>
  </r>
  <r>
    <s v="PID0400"/>
    <n v="24000"/>
    <s v="North"/>
    <n v="41"/>
    <x v="2"/>
    <n v="20401.560000000001"/>
  </r>
  <r>
    <s v="PID0401"/>
    <n v="60000"/>
    <s v="North"/>
    <n v="62"/>
    <x v="1"/>
    <n v="31762.350000000002"/>
  </r>
  <r>
    <s v="PID0402"/>
    <n v="250000"/>
    <s v="West"/>
    <n v="42"/>
    <x v="2"/>
    <n v="207131.6"/>
  </r>
  <r>
    <s v="PID0403"/>
    <n v="1600"/>
    <s v="South"/>
    <n v="48"/>
    <x v="0"/>
    <n v="1276.22"/>
  </r>
  <r>
    <s v="PID0404"/>
    <n v="12000"/>
    <s v="South"/>
    <n v="68"/>
    <x v="1"/>
    <n v="8430.7800000000007"/>
  </r>
  <r>
    <s v="PID0405"/>
    <n v="32000"/>
    <s v="South"/>
    <n v="33"/>
    <x v="2"/>
    <n v="25608.2"/>
  </r>
  <r>
    <s v="PID0406"/>
    <n v="12000"/>
    <s v="South"/>
    <n v="38"/>
    <x v="2"/>
    <s v=""/>
  </r>
  <r>
    <s v="PID0407"/>
    <n v="100"/>
    <s v="North"/>
    <n v="62"/>
    <x v="1"/>
    <n v="60.99"/>
  </r>
  <r>
    <s v="PID0408"/>
    <n v="24000"/>
    <s v="East"/>
    <n v="53"/>
    <x v="0"/>
    <n v="16421.2"/>
  </r>
  <r>
    <s v="PID0409"/>
    <n v="48000"/>
    <s v="East"/>
    <n v="62"/>
    <x v="1"/>
    <s v=""/>
  </r>
  <r>
    <s v="PID0410"/>
    <n v="60000"/>
    <s v="South"/>
    <n v="58"/>
    <x v="0"/>
    <s v=""/>
  </r>
  <r>
    <s v="PID0411"/>
    <n v="800"/>
    <s v="North"/>
    <n v="38"/>
    <x v="2"/>
    <n v="401.91"/>
  </r>
  <r>
    <s v="PID0412"/>
    <n v="40000"/>
    <s v="South"/>
    <n v="48"/>
    <x v="0"/>
    <s v=""/>
  </r>
  <r>
    <s v="PID0413"/>
    <n v="72000"/>
    <s v="North"/>
    <n v="62"/>
    <x v="1"/>
    <n v="36270.04"/>
  </r>
  <r>
    <s v="PID0414"/>
    <n v="60000"/>
    <s v="East"/>
    <n v="68"/>
    <x v="1"/>
    <n v="36798"/>
  </r>
  <r>
    <s v="PID0415"/>
    <n v="500"/>
    <s v="North"/>
    <n v="58"/>
    <x v="0"/>
    <n v="398.78"/>
  </r>
  <r>
    <s v="PID0416"/>
    <n v="32000"/>
    <s v="East"/>
    <n v="33"/>
    <x v="2"/>
    <n v="23542.2"/>
  </r>
  <r>
    <s v="PID0417"/>
    <n v="32000"/>
    <s v="East"/>
    <n v="48"/>
    <x v="0"/>
    <n v="20557.72"/>
  </r>
  <r>
    <s v="PID0418"/>
    <n v="90000"/>
    <s v="South"/>
    <n v="38"/>
    <x v="2"/>
    <n v="66424.05"/>
  </r>
  <r>
    <s v="PID0419"/>
    <n v="200000"/>
    <s v="South"/>
    <n v="48"/>
    <x v="0"/>
    <n v="114686.88"/>
  </r>
  <r>
    <s v="PID0420"/>
    <n v="240000"/>
    <s v="West"/>
    <n v="73"/>
    <x v="1"/>
    <n v="131303.88"/>
  </r>
  <r>
    <s v="PID0421"/>
    <n v="45000"/>
    <s v="West"/>
    <n v="73"/>
    <x v="1"/>
    <n v="26761.53"/>
  </r>
  <r>
    <s v="PID0422"/>
    <n v="800"/>
    <s v="South"/>
    <n v="53"/>
    <x v="0"/>
    <s v=""/>
  </r>
  <r>
    <s v="PID0423"/>
    <n v="250000"/>
    <s v="South"/>
    <n v="48"/>
    <x v="0"/>
    <n v="160812.4"/>
  </r>
  <r>
    <s v="PID0424"/>
    <n v="800"/>
    <s v="North"/>
    <n v="53"/>
    <x v="0"/>
    <n v="411.18"/>
  </r>
  <r>
    <s v="PID0425"/>
    <n v="45000"/>
    <s v="West"/>
    <n v="42"/>
    <x v="2"/>
    <n v="33185.19"/>
  </r>
  <r>
    <s v="PID0426"/>
    <n v="800"/>
    <s v="South"/>
    <n v="53"/>
    <x v="0"/>
    <s v=""/>
  </r>
  <r>
    <s v="PID0427"/>
    <n v="40000"/>
    <s v="North"/>
    <n v="45"/>
    <x v="2"/>
    <n v="24492.959999999999"/>
  </r>
  <r>
    <s v="PID0428"/>
    <n v="3000"/>
    <s v="East"/>
    <n v="58"/>
    <x v="0"/>
    <n v="2095.89"/>
  </r>
  <r>
    <s v="PID0429"/>
    <n v="40000"/>
    <s v="North"/>
    <n v="62"/>
    <x v="1"/>
    <n v="33618.6"/>
  </r>
  <r>
    <s v="PID0430"/>
    <n v="72000"/>
    <s v="South"/>
    <n v="53"/>
    <x v="0"/>
    <n v="58499.199999999997"/>
  </r>
  <r>
    <s v="PID0431"/>
    <n v="12000"/>
    <s v="East"/>
    <n v="48"/>
    <x v="0"/>
    <n v="6952.4400000000005"/>
  </r>
  <r>
    <s v="PID0432"/>
    <n v="54000"/>
    <s v="North"/>
    <n v="33"/>
    <x v="2"/>
    <n v="34491.06"/>
  </r>
  <r>
    <s v="PID0433"/>
    <n v="45000"/>
    <s v="South"/>
    <n v="48"/>
    <x v="0"/>
    <n v="24593.67"/>
  </r>
  <r>
    <s v="PID0434"/>
    <n v="100"/>
    <s v="South"/>
    <n v="53"/>
    <x v="0"/>
    <n v="52.32"/>
  </r>
  <r>
    <s v="PID0435"/>
    <n v="24000"/>
    <s v="West"/>
    <n v="54"/>
    <x v="0"/>
    <n v="18705.88"/>
  </r>
  <r>
    <s v="PID0436"/>
    <n v="18000"/>
    <s v="West"/>
    <n v="34"/>
    <x v="2"/>
    <n v="13355.46"/>
  </r>
  <r>
    <s v="PID0437"/>
    <n v="54000"/>
    <s v="South"/>
    <n v="62"/>
    <x v="1"/>
    <n v="27150.75"/>
  </r>
  <r>
    <s v="PID0438"/>
    <n v="500"/>
    <s v="North"/>
    <n v="62"/>
    <x v="1"/>
    <n v="393.88"/>
  </r>
  <r>
    <s v="PID0439"/>
    <n v="48000"/>
    <s v="South"/>
    <n v="68"/>
    <x v="1"/>
    <n v="33606.400000000001"/>
  </r>
  <r>
    <s v="PID0440"/>
    <n v="72000"/>
    <s v="West"/>
    <n v="48"/>
    <x v="0"/>
    <n v="36669.199999999997"/>
  </r>
  <r>
    <s v="PID0441"/>
    <n v="200"/>
    <s v="South"/>
    <n v="73"/>
    <x v="1"/>
    <n v="101.26"/>
  </r>
  <r>
    <s v="PID0442"/>
    <n v="20000"/>
    <s v="South"/>
    <n v="58"/>
    <x v="0"/>
    <n v="10124.379999999999"/>
  </r>
  <r>
    <s v="PID0443"/>
    <n v="60000"/>
    <s v="North"/>
    <n v="45"/>
    <x v="2"/>
    <n v="37390.25"/>
  </r>
  <r>
    <s v="PID0444"/>
    <n v="45000"/>
    <s v="North"/>
    <n v="58"/>
    <x v="0"/>
    <n v="39564"/>
  </r>
  <r>
    <s v="PID0445"/>
    <n v="24000"/>
    <s v="North"/>
    <n v="42"/>
    <x v="2"/>
    <n v="14404.98"/>
  </r>
  <r>
    <s v="PID0446"/>
    <n v="15000"/>
    <s v="North"/>
    <n v="68"/>
    <x v="1"/>
    <n v="9615.15"/>
  </r>
  <r>
    <s v="PID0447"/>
    <n v="250000"/>
    <s v="South"/>
    <n v="33"/>
    <x v="2"/>
    <n v="166346.30000000002"/>
  </r>
  <r>
    <s v="PID0448"/>
    <n v="24000"/>
    <s v="North"/>
    <n v="45"/>
    <x v="2"/>
    <n v="21098.2"/>
  </r>
  <r>
    <s v="PID0449"/>
    <n v="250000"/>
    <s v="North"/>
    <n v="62"/>
    <x v="1"/>
    <n v="185578.5"/>
  </r>
  <r>
    <s v="PID0450"/>
    <n v="300000"/>
    <s v="West"/>
    <n v="58"/>
    <x v="0"/>
    <s v=""/>
  </r>
  <r>
    <s v="PID0451"/>
    <n v="18000"/>
    <s v="East"/>
    <n v="41"/>
    <x v="2"/>
    <n v="15254.939999999999"/>
  </r>
  <r>
    <s v="PID0452"/>
    <n v="3000"/>
    <s v="South"/>
    <n v="33"/>
    <x v="2"/>
    <n v="2236.71"/>
  </r>
  <r>
    <s v="PID0453"/>
    <n v="18000"/>
    <s v="North"/>
    <n v="41"/>
    <x v="2"/>
    <s v=""/>
  </r>
  <r>
    <s v="PID0454"/>
    <n v="32000"/>
    <s v="South"/>
    <n v="48"/>
    <x v="0"/>
    <n v="18500.68"/>
  </r>
  <r>
    <s v="PID0455"/>
    <n v="100"/>
    <s v="South"/>
    <n v="28"/>
    <x v="3"/>
    <n v="73.209999999999994"/>
  </r>
  <r>
    <s v="PID0456"/>
    <n v="54000"/>
    <s v="South"/>
    <n v="53"/>
    <x v="0"/>
    <s v=""/>
  </r>
  <r>
    <s v="PID0457"/>
    <n v="800"/>
    <s v="East"/>
    <n v="48"/>
    <x v="0"/>
    <n v="565.26"/>
  </r>
  <r>
    <s v="PID0458"/>
    <n v="72000"/>
    <s v="North"/>
    <n v="38"/>
    <x v="2"/>
    <n v="45460.44"/>
  </r>
  <r>
    <s v="PID0459"/>
    <n v="40000"/>
    <s v="South"/>
    <n v="62"/>
    <x v="1"/>
    <n v="21188.600000000002"/>
  </r>
  <r>
    <s v="PID0460"/>
    <n v="40000"/>
    <s v="West"/>
    <n v="32"/>
    <x v="2"/>
    <n v="35616"/>
  </r>
  <r>
    <s v="PID0461"/>
    <n v="32000"/>
    <s v="North"/>
    <n v="58"/>
    <x v="0"/>
    <s v=""/>
  </r>
  <r>
    <s v="PID0462"/>
    <n v="54000"/>
    <s v="South"/>
    <n v="38"/>
    <x v="2"/>
    <n v="27921.96"/>
  </r>
  <r>
    <s v="PID0463"/>
    <n v="40000"/>
    <s v="East"/>
    <n v="48"/>
    <x v="0"/>
    <n v="23114.3"/>
  </r>
  <r>
    <s v="PID0464"/>
    <n v="800"/>
    <s v="South"/>
    <n v="68"/>
    <x v="1"/>
    <s v=""/>
  </r>
  <r>
    <s v="PID0465"/>
    <n v="32000"/>
    <s v="West"/>
    <n v="33"/>
    <x v="2"/>
    <n v="26512.240000000002"/>
  </r>
  <r>
    <s v="PID0466"/>
    <n v="12000"/>
    <s v="South"/>
    <n v="68"/>
    <x v="1"/>
    <s v=""/>
  </r>
  <r>
    <s v="PID0467"/>
    <n v="40000"/>
    <s v="West"/>
    <n v="68"/>
    <x v="1"/>
    <s v=""/>
  </r>
  <r>
    <s v="PID0468"/>
    <n v="21000"/>
    <s v="North"/>
    <n v="28"/>
    <x v="3"/>
    <n v="13118.279999999999"/>
  </r>
  <r>
    <s v="PID0469"/>
    <n v="3000"/>
    <s v="East"/>
    <n v="28"/>
    <x v="3"/>
    <n v="2092.17"/>
  </r>
  <r>
    <s v="PID0470"/>
    <n v="75000"/>
    <s v="North"/>
    <n v="62"/>
    <x v="1"/>
    <n v="38626.699999999997"/>
  </r>
  <r>
    <s v="PID0471"/>
    <n v="800"/>
    <s v="East"/>
    <n v="30"/>
    <x v="3"/>
    <n v="628.30999999999995"/>
  </r>
  <r>
    <s v="PID0472"/>
    <n v="75000"/>
    <s v="South"/>
    <n v="58"/>
    <x v="0"/>
    <s v=""/>
  </r>
  <r>
    <s v="PID0473"/>
    <n v="20000"/>
    <s v="South"/>
    <n v="53"/>
    <x v="0"/>
    <n v="15777.76"/>
  </r>
  <r>
    <s v="PID0474"/>
    <n v="100"/>
    <s v="North"/>
    <n v="58"/>
    <x v="0"/>
    <n v="53.65"/>
  </r>
  <r>
    <s v="PID0475"/>
    <n v="75000"/>
    <s v="West"/>
    <n v="68"/>
    <x v="1"/>
    <n v="52660.649999999994"/>
  </r>
  <r>
    <s v="PID0476"/>
    <n v="250000"/>
    <s v="South"/>
    <n v="42"/>
    <x v="2"/>
    <s v=""/>
  </r>
  <r>
    <s v="PID0477"/>
    <n v="20000"/>
    <s v="West"/>
    <n v="38"/>
    <x v="2"/>
    <n v="16069.82"/>
  </r>
  <r>
    <s v="PID0478"/>
    <n v="72000"/>
    <s v="North"/>
    <n v="32"/>
    <x v="2"/>
    <n v="42648.72"/>
  </r>
  <r>
    <s v="PID0479"/>
    <n v="4000"/>
    <s v="South"/>
    <n v="48"/>
    <x v="0"/>
    <n v="2417.92"/>
  </r>
  <r>
    <s v="PID0480"/>
    <n v="30000"/>
    <s v="South"/>
    <n v="32"/>
    <x v="2"/>
    <n v="20098.86"/>
  </r>
  <r>
    <s v="PID0481"/>
    <n v="45000"/>
    <s v="North"/>
    <n v="42"/>
    <x v="2"/>
    <n v="32491.47"/>
  </r>
  <r>
    <s v="PID0482"/>
    <n v="100"/>
    <s v="West"/>
    <n v="58"/>
    <x v="0"/>
    <s v=""/>
  </r>
  <r>
    <s v="PID0483"/>
    <n v="500"/>
    <s v="North"/>
    <n v="62"/>
    <x v="1"/>
    <n v="344.06"/>
  </r>
  <r>
    <s v="PID0484"/>
    <n v="500"/>
    <s v="North"/>
    <n v="33"/>
    <x v="2"/>
    <n v="261.82"/>
  </r>
  <r>
    <s v="PID0485"/>
    <n v="60000"/>
    <s v="South"/>
    <n v="62"/>
    <x v="1"/>
    <s v=""/>
  </r>
  <r>
    <s v="PID0486"/>
    <n v="48000"/>
    <s v="South"/>
    <n v="48"/>
    <x v="0"/>
    <n v="24552.12"/>
  </r>
  <r>
    <s v="PID0487"/>
    <n v="15000"/>
    <s v="South"/>
    <n v="48"/>
    <x v="0"/>
    <n v="11420.150000000001"/>
  </r>
  <r>
    <s v="PID0488"/>
    <n v="800"/>
    <s v="South"/>
    <n v="48"/>
    <x v="0"/>
    <n v="655.24"/>
  </r>
  <r>
    <s v="PID0489"/>
    <n v="21000"/>
    <s v="West"/>
    <n v="58"/>
    <x v="0"/>
    <n v="11200.84"/>
  </r>
  <r>
    <s v="PID0490"/>
    <n v="40000"/>
    <s v="South"/>
    <n v="38"/>
    <x v="2"/>
    <n v="23810.400000000001"/>
  </r>
  <r>
    <s v="PID0491"/>
    <n v="500"/>
    <s v="West"/>
    <n v="53"/>
    <x v="0"/>
    <n v="287.83999999999997"/>
  </r>
  <r>
    <s v="PID0492"/>
    <n v="100"/>
    <s v="West"/>
    <n v="38"/>
    <x v="2"/>
    <n v="51.38"/>
  </r>
  <r>
    <s v="PID0493"/>
    <n v="300000"/>
    <s v="North"/>
    <n v="73"/>
    <x v="1"/>
    <n v="211507.65"/>
  </r>
  <r>
    <s v="PID0494"/>
    <n v="500"/>
    <s v="South"/>
    <n v="45"/>
    <x v="2"/>
    <n v="284.92"/>
  </r>
  <r>
    <s v="PID0495"/>
    <n v="300000"/>
    <s v="South"/>
    <n v="58"/>
    <x v="0"/>
    <n v="185608.34999999998"/>
  </r>
  <r>
    <s v="PID0496"/>
    <n v="20000"/>
    <s v="East"/>
    <n v="58"/>
    <x v="0"/>
    <n v="16429.98"/>
  </r>
  <r>
    <s v="PID0497"/>
    <n v="3000"/>
    <s v="West"/>
    <n v="50"/>
    <x v="0"/>
    <n v="1761.06"/>
  </r>
  <r>
    <s v="PID0498"/>
    <n v="60000"/>
    <s v="North"/>
    <n v="48"/>
    <x v="0"/>
    <n v="38814.75"/>
  </r>
  <r>
    <s v="PID0499"/>
    <n v="100"/>
    <s v="West"/>
    <n v="58"/>
    <x v="0"/>
    <s v=""/>
  </r>
  <r>
    <s v="PID0500"/>
    <n v="40000"/>
    <s v="South"/>
    <n v="68"/>
    <x v="1"/>
    <n v="30912.5"/>
  </r>
  <r>
    <s v="PID0501"/>
    <n v="18000"/>
    <s v="North"/>
    <n v="42"/>
    <x v="2"/>
    <n v="15163.32"/>
  </r>
  <r>
    <s v="PID0502"/>
    <n v="24000"/>
    <s v="South"/>
    <n v="48"/>
    <x v="0"/>
    <n v="15407.22"/>
  </r>
  <r>
    <s v="PID0503"/>
    <n v="18000"/>
    <s v="South"/>
    <n v="53"/>
    <x v="0"/>
    <n v="13926.54"/>
  </r>
  <r>
    <s v="PID0504"/>
    <n v="800"/>
    <s v="South"/>
    <n v="38"/>
    <x v="2"/>
    <n v="675.79"/>
  </r>
  <r>
    <s v="PID0505"/>
    <n v="3000"/>
    <s v="East"/>
    <n v="48"/>
    <x v="0"/>
    <n v="2550.7200000000003"/>
  </r>
  <r>
    <s v="PID0506"/>
    <n v="200000"/>
    <s v="North"/>
    <n v="45"/>
    <x v="2"/>
    <n v="136126"/>
  </r>
  <r>
    <s v="PID0507"/>
    <n v="20000"/>
    <s v="West"/>
    <n v="42"/>
    <x v="2"/>
    <s v=""/>
  </r>
  <r>
    <s v="PID0508"/>
    <n v="1600"/>
    <s v="South"/>
    <n v="68"/>
    <x v="1"/>
    <n v="831.9"/>
  </r>
  <r>
    <s v="PID0509"/>
    <n v="21000"/>
    <s v="South"/>
    <n v="41"/>
    <x v="2"/>
    <s v=""/>
  </r>
  <r>
    <s v="PID0510"/>
    <n v="250000"/>
    <s v="North"/>
    <n v="33"/>
    <x v="2"/>
    <n v="208992.5"/>
  </r>
  <r>
    <s v="PID0511"/>
    <n v="18000"/>
    <s v="North"/>
    <n v="53"/>
    <x v="0"/>
    <n v="14072.099999999999"/>
  </r>
  <r>
    <s v="PID0512"/>
    <n v="12000"/>
    <s v="North"/>
    <n v="38"/>
    <x v="2"/>
    <n v="8253.24"/>
  </r>
  <r>
    <s v="PID0513"/>
    <n v="21000"/>
    <s v="North"/>
    <n v="45"/>
    <x v="2"/>
    <n v="12593.21"/>
  </r>
  <r>
    <s v="PID0514"/>
    <n v="3000"/>
    <s v="North"/>
    <n v="58"/>
    <x v="0"/>
    <n v="2591.46"/>
  </r>
  <r>
    <s v="PID0515"/>
    <n v="100"/>
    <s v="South"/>
    <n v="58"/>
    <x v="0"/>
    <s v=""/>
  </r>
  <r>
    <s v="PID0516"/>
    <n v="40000"/>
    <s v="West"/>
    <n v="62"/>
    <x v="1"/>
    <s v=""/>
  </r>
  <r>
    <s v="PID0517"/>
    <n v="32000"/>
    <s v="North"/>
    <n v="68"/>
    <x v="1"/>
    <n v="19961.72"/>
  </r>
  <r>
    <s v="PID0518"/>
    <n v="12000"/>
    <s v="North"/>
    <n v="42"/>
    <x v="2"/>
    <s v=""/>
  </r>
  <r>
    <s v="PID0519"/>
    <n v="500"/>
    <s v="North"/>
    <n v="48"/>
    <x v="0"/>
    <n v="440.14"/>
  </r>
  <r>
    <s v="PID0520"/>
    <n v="18000"/>
    <s v="South"/>
    <n v="73"/>
    <x v="1"/>
    <n v="13589.579999999998"/>
  </r>
  <r>
    <s v="PID0521"/>
    <n v="30000"/>
    <s v="South"/>
    <n v="33"/>
    <x v="2"/>
    <n v="25487.22"/>
  </r>
  <r>
    <s v="PID0522"/>
    <n v="100"/>
    <s v="North"/>
    <n v="38"/>
    <x v="2"/>
    <n v="78.08"/>
  </r>
  <r>
    <s v="PID0523"/>
    <n v="3000"/>
    <s v="North"/>
    <n v="62"/>
    <x v="1"/>
    <n v="2243.25"/>
  </r>
  <r>
    <s v="PID0524"/>
    <n v="800"/>
    <s v="West"/>
    <n v="33"/>
    <x v="2"/>
    <s v=""/>
  </r>
  <r>
    <s v="PID0525"/>
    <n v="60000"/>
    <s v="East"/>
    <n v="33"/>
    <x v="2"/>
    <n v="41143.879999999997"/>
  </r>
  <r>
    <s v="PID0526"/>
    <n v="60000"/>
    <s v="South"/>
    <n v="48"/>
    <x v="0"/>
    <n v="33533.699999999997"/>
  </r>
  <r>
    <s v="PID0527"/>
    <n v="60000"/>
    <s v="South"/>
    <n v="32"/>
    <x v="2"/>
    <n v="44740.639999999999"/>
  </r>
  <r>
    <s v="PID0528"/>
    <n v="240000"/>
    <s v="North"/>
    <n v="58"/>
    <x v="0"/>
    <n v="151588.20000000001"/>
  </r>
  <r>
    <s v="PID0529"/>
    <n v="500"/>
    <s v="South"/>
    <n v="54"/>
    <x v="0"/>
    <n v="425.63"/>
  </r>
  <r>
    <s v="PID0530"/>
    <n v="54000"/>
    <s v="West"/>
    <n v="48"/>
    <x v="0"/>
    <n v="33776.94"/>
  </r>
  <r>
    <s v="PID0531"/>
    <n v="500"/>
    <s v="South"/>
    <n v="62"/>
    <x v="1"/>
    <n v="421.74"/>
  </r>
  <r>
    <s v="PID0532"/>
    <n v="500"/>
    <s v="East"/>
    <n v="33"/>
    <x v="2"/>
    <n v="331.85"/>
  </r>
  <r>
    <s v="PID0533"/>
    <n v="4000"/>
    <s v="North"/>
    <n v="68"/>
    <x v="1"/>
    <n v="3017.36"/>
  </r>
  <r>
    <s v="PID0534"/>
    <n v="30000"/>
    <s v="North"/>
    <n v="38"/>
    <x v="2"/>
    <n v="20327.550000000003"/>
  </r>
  <r>
    <s v="PID0535"/>
    <n v="500"/>
    <s v="West"/>
    <n v="68"/>
    <x v="1"/>
    <n v="364.49"/>
  </r>
  <r>
    <s v="PID0536"/>
    <n v="24000"/>
    <s v="South"/>
    <n v="41"/>
    <x v="2"/>
    <n v="21240.06"/>
  </r>
  <r>
    <s v="PID0537"/>
    <n v="24000"/>
    <s v="South"/>
    <n v="33"/>
    <x v="2"/>
    <s v=""/>
  </r>
  <r>
    <s v="PID0538"/>
    <n v="12000"/>
    <s v="North"/>
    <n v="58"/>
    <x v="0"/>
    <n v="10189.74"/>
  </r>
  <r>
    <s v="PID0539"/>
    <n v="3000"/>
    <s v="South"/>
    <n v="38"/>
    <x v="2"/>
    <n v="1854.3000000000002"/>
  </r>
  <r>
    <s v="PID0540"/>
    <n v="18000"/>
    <s v="South"/>
    <n v="48"/>
    <x v="0"/>
    <n v="13947.39"/>
  </r>
  <r>
    <s v="PID0541"/>
    <n v="36000"/>
    <s v="South"/>
    <n v="48"/>
    <x v="0"/>
    <s v=""/>
  </r>
  <r>
    <s v="PID0542"/>
    <n v="60000"/>
    <s v="West"/>
    <n v="73"/>
    <x v="1"/>
    <n v="51130.649999999994"/>
  </r>
  <r>
    <s v="PID0543"/>
    <n v="30000"/>
    <s v="East"/>
    <n v="58"/>
    <x v="0"/>
    <s v=""/>
  </r>
  <r>
    <s v="PID0544"/>
    <n v="18000"/>
    <s v="North"/>
    <n v="58"/>
    <x v="0"/>
    <n v="11185.2"/>
  </r>
  <r>
    <s v="PID0545"/>
    <n v="800"/>
    <s v="South"/>
    <n v="58"/>
    <x v="0"/>
    <n v="553.55999999999995"/>
  </r>
  <r>
    <s v="PID0546"/>
    <n v="40000"/>
    <s v="North"/>
    <n v="68"/>
    <x v="1"/>
    <n v="25096.68"/>
  </r>
  <r>
    <s v="PID0547"/>
    <n v="60000"/>
    <s v="West"/>
    <n v="38"/>
    <x v="2"/>
    <n v="38975.100000000006"/>
  </r>
  <r>
    <s v="PID0548"/>
    <n v="40000"/>
    <s v="South"/>
    <n v="33"/>
    <x v="2"/>
    <n v="20817"/>
  </r>
  <r>
    <s v="PID0549"/>
    <n v="32000"/>
    <s v="North"/>
    <n v="58"/>
    <x v="0"/>
    <n v="16508.88"/>
  </r>
  <r>
    <s v="PID0550"/>
    <n v="240000"/>
    <s v="West"/>
    <n v="38"/>
    <x v="2"/>
    <n v="196347.36000000002"/>
  </r>
  <r>
    <s v="PID0551"/>
    <n v="800"/>
    <s v="North"/>
    <n v="58"/>
    <x v="0"/>
    <n v="674.58"/>
  </r>
  <r>
    <s v="PID0552"/>
    <n v="18000"/>
    <s v="West"/>
    <n v="45"/>
    <x v="2"/>
    <n v="15280.02"/>
  </r>
  <r>
    <s v="PID0553"/>
    <n v="12000"/>
    <s v="South"/>
    <n v="58"/>
    <x v="0"/>
    <n v="8012.82"/>
  </r>
  <r>
    <s v="PID0554"/>
    <n v="16000"/>
    <s v="North"/>
    <n v="58"/>
    <x v="0"/>
    <s v=""/>
  </r>
  <r>
    <s v="PID0555"/>
    <n v="200000"/>
    <s v="South"/>
    <n v="48"/>
    <x v="0"/>
    <n v="110010.4"/>
  </r>
  <r>
    <s v="PID0556"/>
    <n v="250000"/>
    <s v="West"/>
    <n v="48"/>
    <x v="0"/>
    <n v="131051.8"/>
  </r>
  <r>
    <s v="PID0557"/>
    <n v="3000"/>
    <s v="South"/>
    <n v="48"/>
    <x v="0"/>
    <n v="1931.88"/>
  </r>
  <r>
    <s v="PID0558"/>
    <n v="100"/>
    <s v="West"/>
    <n v="38"/>
    <x v="2"/>
    <n v="83.8"/>
  </r>
  <r>
    <s v="PID0559"/>
    <n v="240000"/>
    <s v="South"/>
    <n v="33"/>
    <x v="2"/>
    <n v="130677.12"/>
  </r>
  <r>
    <s v="PID0560"/>
    <n v="200000"/>
    <s v="North"/>
    <n v="38"/>
    <x v="2"/>
    <s v=""/>
  </r>
  <r>
    <s v="PID0561"/>
    <n v="250000"/>
    <s v="West"/>
    <n v="38"/>
    <x v="2"/>
    <n v="173905.2"/>
  </r>
  <r>
    <s v="PID0562"/>
    <n v="12000"/>
    <s v="West"/>
    <n v="38"/>
    <x v="2"/>
    <s v=""/>
  </r>
  <r>
    <s v="PID0563"/>
    <n v="30000"/>
    <s v="North"/>
    <n v="41"/>
    <x v="2"/>
    <n v="15006.119999999999"/>
  </r>
  <r>
    <s v="PID0564"/>
    <n v="60000"/>
    <s v="West"/>
    <n v="34"/>
    <x v="2"/>
    <n v="38081.199999999997"/>
  </r>
  <r>
    <s v="PID0565"/>
    <n v="100"/>
    <s v="South"/>
    <n v="53"/>
    <x v="0"/>
    <n v="57.68"/>
  </r>
  <r>
    <s v="PID0566"/>
    <n v="32000"/>
    <s v="South"/>
    <n v="42"/>
    <x v="2"/>
    <n v="24633.200000000001"/>
  </r>
  <r>
    <s v="PID0567"/>
    <n v="800"/>
    <s v="South"/>
    <n v="53"/>
    <x v="0"/>
    <n v="453.8"/>
  </r>
  <r>
    <s v="PID0568"/>
    <n v="18000"/>
    <s v="East"/>
    <n v="58"/>
    <x v="0"/>
    <s v=""/>
  </r>
  <r>
    <s v="PID0569"/>
    <n v="500"/>
    <s v="North"/>
    <n v="42"/>
    <x v="2"/>
    <s v=""/>
  </r>
  <r>
    <s v="PID0570"/>
    <n v="90000"/>
    <s v="North"/>
    <n v="38"/>
    <x v="2"/>
    <n v="46471.95"/>
  </r>
  <r>
    <s v="PID0571"/>
    <n v="3000"/>
    <s v="West"/>
    <n v="33"/>
    <x v="2"/>
    <n v="2695.2"/>
  </r>
  <r>
    <s v="PID0572"/>
    <n v="300000"/>
    <s v="East"/>
    <n v="48"/>
    <x v="0"/>
    <n v="150311.76"/>
  </r>
  <r>
    <s v="PID0573"/>
    <n v="60000"/>
    <s v="East"/>
    <n v="53"/>
    <x v="0"/>
    <n v="41877.64"/>
  </r>
  <r>
    <s v="PID0574"/>
    <n v="250000"/>
    <s v="East"/>
    <n v="73"/>
    <x v="1"/>
    <n v="131494.9"/>
  </r>
  <r>
    <s v="PID0575"/>
    <n v="12000"/>
    <s v="South"/>
    <n v="48"/>
    <x v="0"/>
    <n v="10342.44"/>
  </r>
  <r>
    <s v="PID0576"/>
    <n v="36000"/>
    <s v="West"/>
    <n v="45"/>
    <x v="2"/>
    <n v="18829.23"/>
  </r>
  <r>
    <s v="PID0577"/>
    <n v="45000"/>
    <s v="East"/>
    <n v="41"/>
    <x v="2"/>
    <n v="31528.77"/>
  </r>
  <r>
    <s v="PID0578"/>
    <n v="90000"/>
    <s v="West"/>
    <n v="42"/>
    <x v="2"/>
    <s v=""/>
  </r>
  <r>
    <s v="PID0579"/>
    <n v="1000"/>
    <s v="North"/>
    <n v="34"/>
    <x v="2"/>
    <s v=""/>
  </r>
  <r>
    <s v="PID0580"/>
    <n v="18000"/>
    <s v="North"/>
    <n v="58"/>
    <x v="0"/>
    <n v="11325.24"/>
  </r>
  <r>
    <s v="PID0581"/>
    <n v="45000"/>
    <s v="North"/>
    <n v="58"/>
    <x v="0"/>
    <n v="30751.68"/>
  </r>
  <r>
    <s v="PID0582"/>
    <n v="3000"/>
    <s v="East"/>
    <n v="62"/>
    <x v="1"/>
    <n v="2133.06"/>
  </r>
  <r>
    <s v="PID0583"/>
    <n v="32000"/>
    <s v="North"/>
    <n v="58"/>
    <x v="0"/>
    <n v="16682.400000000001"/>
  </r>
  <r>
    <s v="PID0584"/>
    <n v="18000"/>
    <s v="South"/>
    <n v="58"/>
    <x v="0"/>
    <n v="13722.36"/>
  </r>
  <r>
    <s v="PID0585"/>
    <n v="32000"/>
    <s v="South"/>
    <n v="41"/>
    <x v="2"/>
    <n v="16856.32"/>
  </r>
  <r>
    <s v="PID0586"/>
    <n v="24000"/>
    <s v="West"/>
    <n v="48"/>
    <x v="0"/>
    <n v="21199.89"/>
  </r>
  <r>
    <s v="PID0587"/>
    <n v="40000"/>
    <s v="South"/>
    <n v="53"/>
    <x v="0"/>
    <n v="23629.8"/>
  </r>
  <r>
    <s v="PID0588"/>
    <n v="18000"/>
    <s v="West"/>
    <n v="33"/>
    <x v="2"/>
    <n v="9227.67"/>
  </r>
  <r>
    <s v="PID0589"/>
    <n v="800"/>
    <s v="South"/>
    <n v="58"/>
    <x v="0"/>
    <n v="461.92"/>
  </r>
  <r>
    <s v="PID0590"/>
    <n v="3000"/>
    <s v="East"/>
    <n v="62"/>
    <x v="1"/>
    <n v="1978.02"/>
  </r>
  <r>
    <s v="PID0591"/>
    <n v="40000"/>
    <s v="North"/>
    <n v="88"/>
    <x v="1"/>
    <n v="35905.4"/>
  </r>
  <r>
    <s v="PID0592"/>
    <n v="800"/>
    <s v="South"/>
    <n v="38"/>
    <x v="2"/>
    <n v="718.39"/>
  </r>
  <r>
    <s v="PID0593"/>
    <n v="40000"/>
    <s v="West"/>
    <n v="53"/>
    <x v="0"/>
    <n v="28460.959999999999"/>
  </r>
  <r>
    <s v="PID0594"/>
    <n v="100"/>
    <s v="South"/>
    <n v="38"/>
    <x v="2"/>
    <s v=""/>
  </r>
  <r>
    <s v="PID0595"/>
    <n v="800"/>
    <s v="South"/>
    <n v="32"/>
    <x v="2"/>
    <n v="487.16"/>
  </r>
  <r>
    <s v="PID0596"/>
    <n v="100"/>
    <s v="North"/>
    <n v="41"/>
    <x v="2"/>
    <s v=""/>
  </r>
  <r>
    <s v="PID0597"/>
    <n v="45000"/>
    <s v="West"/>
    <n v="48"/>
    <x v="0"/>
    <n v="25481.370000000003"/>
  </r>
  <r>
    <s v="PID0598"/>
    <n v="240000"/>
    <s v="North"/>
    <n v="32"/>
    <x v="2"/>
    <n v="158937.12"/>
  </r>
  <r>
    <s v="PID0599"/>
    <n v="21000"/>
    <s v="West"/>
    <n v="48"/>
    <x v="0"/>
    <n v="13683.88"/>
  </r>
  <r>
    <s v="PID0600"/>
    <n v="18000"/>
    <s v="West"/>
    <n v="62"/>
    <x v="1"/>
    <n v="12421.41"/>
  </r>
  <r>
    <s v="PID0601"/>
    <n v="4000"/>
    <s v="North"/>
    <n v="33"/>
    <x v="2"/>
    <n v="2881.04"/>
  </r>
  <r>
    <s v="PID0602"/>
    <n v="100"/>
    <s v="North"/>
    <n v="53"/>
    <x v="0"/>
    <n v="64.599999999999994"/>
  </r>
  <r>
    <s v="PID0603"/>
    <n v="800"/>
    <s v="South"/>
    <n v="34"/>
    <x v="2"/>
    <s v=""/>
  </r>
  <r>
    <s v="PID0604"/>
    <n v="200000"/>
    <s v="South"/>
    <n v="48"/>
    <x v="0"/>
    <n v="118892.32"/>
  </r>
  <r>
    <s v="PID0605"/>
    <n v="90000"/>
    <s v="North"/>
    <n v="58"/>
    <x v="0"/>
    <n v="68940.3"/>
  </r>
  <r>
    <s v="PID0606"/>
    <n v="200000"/>
    <s v="West"/>
    <n v="48"/>
    <x v="0"/>
    <s v=""/>
  </r>
  <r>
    <s v="PID0607"/>
    <n v="500"/>
    <s v="South"/>
    <n v="48"/>
    <x v="0"/>
    <s v=""/>
  </r>
  <r>
    <s v="PID0608"/>
    <n v="21000"/>
    <s v="South"/>
    <n v="73"/>
    <x v="1"/>
    <n v="14377.929999999998"/>
  </r>
  <r>
    <s v="PID0609"/>
    <n v="45000"/>
    <s v="West"/>
    <n v="38"/>
    <x v="2"/>
    <n v="27291.27"/>
  </r>
  <r>
    <s v="PID0610"/>
    <n v="45000"/>
    <s v="South"/>
    <n v="38"/>
    <x v="2"/>
    <s v=""/>
  </r>
  <r>
    <s v="PID0611"/>
    <n v="100"/>
    <s v="West"/>
    <n v="38"/>
    <x v="2"/>
    <n v="74.73"/>
  </r>
  <r>
    <s v="PID0612"/>
    <n v="45000"/>
    <s v="South"/>
    <n v="38"/>
    <x v="2"/>
    <n v="39937.17"/>
  </r>
  <r>
    <s v="PID0613"/>
    <n v="75000"/>
    <s v="North"/>
    <n v="53"/>
    <x v="0"/>
    <n v="39015.199999999997"/>
  </r>
  <r>
    <s v="PID0614"/>
    <n v="24000"/>
    <s v="South"/>
    <n v="54"/>
    <x v="0"/>
    <s v=""/>
  </r>
  <r>
    <s v="PID0615"/>
    <n v="40000"/>
    <s v="North"/>
    <n v="48"/>
    <x v="0"/>
    <n v="21460.080000000002"/>
  </r>
  <r>
    <s v="PID0616"/>
    <n v="40000"/>
    <s v="West"/>
    <n v="33"/>
    <x v="2"/>
    <n v="34573.9"/>
  </r>
  <r>
    <s v="PID0617"/>
    <n v="45000"/>
    <s v="South"/>
    <n v="42"/>
    <x v="2"/>
    <n v="23031.39"/>
  </r>
  <r>
    <s v="PID0618"/>
    <n v="3000"/>
    <s v="South"/>
    <n v="45"/>
    <x v="2"/>
    <n v="2212.29"/>
  </r>
  <r>
    <s v="PID0619"/>
    <n v="90000"/>
    <s v="West"/>
    <n v="33"/>
    <x v="2"/>
    <n v="75623.599999999991"/>
  </r>
  <r>
    <s v="PID0620"/>
    <n v="30000"/>
    <s v="North"/>
    <n v="33"/>
    <x v="2"/>
    <n v="20027.579999999998"/>
  </r>
  <r>
    <s v="PID0621"/>
    <n v="3000"/>
    <s v="East"/>
    <n v="42"/>
    <x v="2"/>
    <s v=""/>
  </r>
  <r>
    <s v="PID0622"/>
    <n v="3000"/>
    <s v="East"/>
    <n v="41"/>
    <x v="2"/>
    <s v=""/>
  </r>
  <r>
    <s v="PID0623"/>
    <n v="500"/>
    <s v="South"/>
    <n v="32"/>
    <x v="2"/>
    <n v="377"/>
  </r>
  <r>
    <s v="PID0624"/>
    <n v="30000"/>
    <s v="South"/>
    <n v="54"/>
    <x v="0"/>
    <n v="18896.43"/>
  </r>
  <r>
    <s v="PID0625"/>
    <n v="90000"/>
    <s v="South"/>
    <n v="30"/>
    <x v="3"/>
    <n v="50164.899999999994"/>
  </r>
  <r>
    <s v="PID0626"/>
    <n v="4000"/>
    <s v="East"/>
    <n v="58"/>
    <x v="0"/>
    <n v="3414.52"/>
  </r>
  <r>
    <s v="PID0627"/>
    <n v="12000"/>
    <s v="West"/>
    <n v="38"/>
    <x v="2"/>
    <s v=""/>
  </r>
  <r>
    <s v="PID0628"/>
    <n v="240000"/>
    <s v="North"/>
    <n v="68"/>
    <x v="1"/>
    <n v="152671.08000000002"/>
  </r>
  <r>
    <s v="PID0629"/>
    <n v="75000"/>
    <s v="South"/>
    <n v="53"/>
    <x v="0"/>
    <s v=""/>
  </r>
  <r>
    <s v="PID0630"/>
    <n v="100"/>
    <s v="East"/>
    <n v="48"/>
    <x v="0"/>
    <n v="50.16"/>
  </r>
  <r>
    <s v="PID0631"/>
    <n v="45000"/>
    <s v="North"/>
    <n v="42"/>
    <x v="2"/>
    <n v="25246.350000000002"/>
  </r>
  <r>
    <s v="PID0632"/>
    <n v="16000"/>
    <s v="West"/>
    <n v="42"/>
    <x v="2"/>
    <n v="12849.12"/>
  </r>
  <r>
    <s v="PID0633"/>
    <n v="300000"/>
    <s v="South"/>
    <n v="33"/>
    <x v="2"/>
    <n v="150218.16"/>
  </r>
  <r>
    <s v="PID0634"/>
    <n v="500"/>
    <s v="South"/>
    <n v="62"/>
    <x v="1"/>
    <s v=""/>
  </r>
  <r>
    <s v="PID0635"/>
    <n v="21000"/>
    <s v="East"/>
    <n v="48"/>
    <x v="0"/>
    <n v="13295.94"/>
  </r>
  <r>
    <s v="PID0636"/>
    <n v="3000"/>
    <s v="South"/>
    <n v="53"/>
    <x v="0"/>
    <n v="1702.98"/>
  </r>
  <r>
    <s v="PID0637"/>
    <n v="75000"/>
    <s v="South"/>
    <n v="68"/>
    <x v="1"/>
    <n v="43878.649999999994"/>
  </r>
  <r>
    <s v="PID0638"/>
    <n v="12000"/>
    <s v="North"/>
    <n v="38"/>
    <x v="2"/>
    <n v="8131.7999999999993"/>
  </r>
  <r>
    <s v="PID0639"/>
    <n v="30000"/>
    <s v="North"/>
    <n v="48"/>
    <x v="0"/>
    <n v="16801.439999999999"/>
  </r>
  <r>
    <s v="PID0640"/>
    <n v="18000"/>
    <s v="North"/>
    <n v="54"/>
    <x v="0"/>
    <s v=""/>
  </r>
  <r>
    <s v="PID0641"/>
    <n v="250000"/>
    <s v="West"/>
    <n v="41"/>
    <x v="2"/>
    <n v="144130.1"/>
  </r>
  <r>
    <s v="PID0642"/>
    <n v="16000"/>
    <s v="South"/>
    <n v="58"/>
    <x v="0"/>
    <n v="10594.86"/>
  </r>
  <r>
    <s v="PID0643"/>
    <n v="10000"/>
    <s v="North"/>
    <n v="48"/>
    <x v="0"/>
    <s v=""/>
  </r>
  <r>
    <s v="PID0644"/>
    <n v="200000"/>
    <s v="North"/>
    <n v="53"/>
    <x v="0"/>
    <s v=""/>
  </r>
  <r>
    <s v="PID0645"/>
    <n v="45000"/>
    <s v="South"/>
    <n v="42"/>
    <x v="2"/>
    <n v="30544.590000000004"/>
  </r>
  <r>
    <s v="PID0646"/>
    <n v="90000"/>
    <s v="West"/>
    <n v="53"/>
    <x v="0"/>
    <n v="48103.05"/>
  </r>
  <r>
    <s v="PID0647"/>
    <n v="3000"/>
    <s v="North"/>
    <n v="53"/>
    <x v="0"/>
    <n v="2095.17"/>
  </r>
  <r>
    <s v="PID0648"/>
    <n v="90000"/>
    <s v="South"/>
    <n v="38"/>
    <x v="2"/>
    <n v="71874.399999999994"/>
  </r>
  <r>
    <s v="PID0649"/>
    <n v="200000"/>
    <s v="West"/>
    <n v="82"/>
    <x v="1"/>
    <n v="159176.6"/>
  </r>
  <r>
    <s v="PID0650"/>
    <n v="3000"/>
    <s v="West"/>
    <n v="62"/>
    <x v="1"/>
    <n v="2477.58"/>
  </r>
  <r>
    <s v="PID0651"/>
    <n v="40000"/>
    <s v="West"/>
    <n v="45"/>
    <x v="2"/>
    <n v="23723.899999999998"/>
  </r>
  <r>
    <s v="PID0652"/>
    <n v="500"/>
    <s v="West"/>
    <n v="38"/>
    <x v="2"/>
    <n v="394.89"/>
  </r>
  <r>
    <s v="PID0653"/>
    <n v="60000"/>
    <s v="West"/>
    <n v="38"/>
    <x v="2"/>
    <n v="53382.16"/>
  </r>
  <r>
    <s v="PID0654"/>
    <n v="200"/>
    <s v="North"/>
    <n v="68"/>
    <x v="1"/>
    <n v="122.98"/>
  </r>
  <r>
    <s v="PID0655"/>
    <n v="200000"/>
    <s v="North"/>
    <n v="38"/>
    <x v="2"/>
    <n v="124213.09999999999"/>
  </r>
  <r>
    <s v="PID0656"/>
    <n v="250000"/>
    <s v="South"/>
    <n v="33"/>
    <x v="2"/>
    <n v="200949.1"/>
  </r>
  <r>
    <s v="PID0657"/>
    <n v="60000"/>
    <s v="South"/>
    <n v="28"/>
    <x v="3"/>
    <n v="48097.399999999994"/>
  </r>
  <r>
    <s v="PID0658"/>
    <n v="40000"/>
    <s v="South"/>
    <n v="42"/>
    <x v="2"/>
    <s v=""/>
  </r>
  <r>
    <s v="PID0659"/>
    <n v="21000"/>
    <s v="South"/>
    <n v="58"/>
    <x v="0"/>
    <n v="16672.600000000002"/>
  </r>
  <r>
    <s v="PID0660"/>
    <n v="300000"/>
    <s v="West"/>
    <n v="33"/>
    <x v="2"/>
    <n v="202307.52"/>
  </r>
  <r>
    <s v="PID0661"/>
    <n v="20000"/>
    <s v="West"/>
    <n v="58"/>
    <x v="0"/>
    <n v="10666.44"/>
  </r>
  <r>
    <s v="PID0662"/>
    <n v="90000"/>
    <s v="North"/>
    <n v="48"/>
    <x v="0"/>
    <n v="64432.799999999996"/>
  </r>
  <r>
    <s v="PID0663"/>
    <n v="200000"/>
    <s v="North"/>
    <n v="68"/>
    <x v="1"/>
    <n v="126889.5"/>
  </r>
  <r>
    <s v="PID0664"/>
    <n v="60000"/>
    <s v="North"/>
    <n v="73"/>
    <x v="1"/>
    <s v=""/>
  </r>
  <r>
    <s v="PID0665"/>
    <n v="24000"/>
    <s v="South"/>
    <n v="48"/>
    <x v="0"/>
    <n v="16320.78"/>
  </r>
  <r>
    <s v="PID0666"/>
    <n v="36000"/>
    <s v="East"/>
    <n v="58"/>
    <x v="0"/>
    <n v="25044.27"/>
  </r>
  <r>
    <s v="PID0667"/>
    <n v="250000"/>
    <s v="West"/>
    <n v="48"/>
    <x v="0"/>
    <n v="170546.6"/>
  </r>
  <r>
    <s v="PID0668"/>
    <n v="60000"/>
    <s v="West"/>
    <n v="53"/>
    <x v="0"/>
    <n v="31337.919999999998"/>
  </r>
  <r>
    <s v="PID0669"/>
    <n v="90000"/>
    <s v="North"/>
    <n v="58"/>
    <x v="0"/>
    <n v="73656"/>
  </r>
  <r>
    <s v="PID0670"/>
    <n v="60000"/>
    <s v="South"/>
    <n v="33"/>
    <x v="2"/>
    <n v="32882.85"/>
  </r>
  <r>
    <s v="PID0671"/>
    <n v="12000"/>
    <s v="South"/>
    <n v="28"/>
    <x v="3"/>
    <s v=""/>
  </r>
  <r>
    <s v="PID0672"/>
    <n v="12000"/>
    <s v="North"/>
    <n v="42"/>
    <x v="2"/>
    <n v="9054.18"/>
  </r>
  <r>
    <s v="PID0673"/>
    <n v="12000"/>
    <s v="West"/>
    <n v="53"/>
    <x v="0"/>
    <n v="8400.9000000000015"/>
  </r>
  <r>
    <s v="PID0674"/>
    <n v="48000"/>
    <s v="North"/>
    <n v="38"/>
    <x v="2"/>
    <n v="43134.92"/>
  </r>
  <r>
    <s v="PID0675"/>
    <n v="18000"/>
    <s v="South"/>
    <n v="41"/>
    <x v="2"/>
    <n v="9478.98"/>
  </r>
  <r>
    <s v="PID0676"/>
    <n v="60000"/>
    <s v="North"/>
    <n v="41"/>
    <x v="2"/>
    <n v="50145.04"/>
  </r>
  <r>
    <s v="PID0677"/>
    <n v="24000"/>
    <s v="North"/>
    <n v="38"/>
    <x v="2"/>
    <n v="15096.18"/>
  </r>
  <r>
    <s v="PID0678"/>
    <n v="60000"/>
    <s v="South"/>
    <n v="48"/>
    <x v="0"/>
    <n v="43140.5"/>
  </r>
  <r>
    <s v="PID0679"/>
    <n v="500"/>
    <s v="South"/>
    <n v="58"/>
    <x v="0"/>
    <n v="288.08999999999997"/>
  </r>
  <r>
    <s v="PID0680"/>
    <n v="36000"/>
    <s v="West"/>
    <n v="42"/>
    <x v="2"/>
    <n v="31428.06"/>
  </r>
  <r>
    <s v="PID0681"/>
    <n v="2000"/>
    <s v="East"/>
    <n v="48"/>
    <x v="0"/>
    <n v="1304.68"/>
  </r>
  <r>
    <s v="PID0682"/>
    <n v="100"/>
    <s v="South"/>
    <n v="68"/>
    <x v="1"/>
    <n v="86.42"/>
  </r>
  <r>
    <s v="PID0683"/>
    <n v="24000"/>
    <s v="South"/>
    <n v="45"/>
    <x v="2"/>
    <n v="15400.439999999999"/>
  </r>
  <r>
    <s v="PID0684"/>
    <n v="18000"/>
    <s v="South"/>
    <n v="68"/>
    <x v="1"/>
    <s v=""/>
  </r>
  <r>
    <s v="PID0685"/>
    <n v="500"/>
    <s v="South"/>
    <n v="50"/>
    <x v="0"/>
    <n v="309.23"/>
  </r>
  <r>
    <s v="PID0686"/>
    <n v="20000"/>
    <s v="East"/>
    <n v="48"/>
    <x v="0"/>
    <n v="15489.94"/>
  </r>
  <r>
    <s v="PID0687"/>
    <n v="500"/>
    <s v="South"/>
    <n v="58"/>
    <x v="0"/>
    <n v="262.81"/>
  </r>
  <r>
    <s v="PID0688"/>
    <n v="200000"/>
    <s v="South"/>
    <n v="42"/>
    <x v="2"/>
    <n v="167637.20000000001"/>
  </r>
  <r>
    <s v="PID0689"/>
    <n v="100"/>
    <s v="South"/>
    <n v="41"/>
    <x v="2"/>
    <n v="59.02"/>
  </r>
  <r>
    <s v="PID0690"/>
    <n v="250000"/>
    <s v="North"/>
    <n v="48"/>
    <x v="0"/>
    <n v="139263.20000000001"/>
  </r>
  <r>
    <s v="PID0691"/>
    <n v="18000"/>
    <s v="South"/>
    <n v="50"/>
    <x v="0"/>
    <s v=""/>
  </r>
  <r>
    <s v="PID0692"/>
    <n v="18000"/>
    <s v="North"/>
    <n v="41"/>
    <x v="2"/>
    <n v="15191.880000000001"/>
  </r>
  <r>
    <s v="PID0693"/>
    <n v="90000"/>
    <s v="East"/>
    <n v="73"/>
    <x v="1"/>
    <s v=""/>
  </r>
  <r>
    <s v="PID0694"/>
    <n v="18000"/>
    <s v="North"/>
    <n v="42"/>
    <x v="2"/>
    <n v="15334.74"/>
  </r>
  <r>
    <s v="PID0695"/>
    <n v="60000"/>
    <s v="North"/>
    <n v="33"/>
    <x v="2"/>
    <n v="48267.05"/>
  </r>
  <r>
    <s v="PID0696"/>
    <n v="60000"/>
    <s v="South"/>
    <n v="42"/>
    <x v="2"/>
    <n v="44041.1"/>
  </r>
  <r>
    <s v="PID0697"/>
    <n v="24000"/>
    <s v="North"/>
    <n v="38"/>
    <x v="2"/>
    <n v="19459.29"/>
  </r>
  <r>
    <s v="PID0698"/>
    <n v="48000"/>
    <s v="North"/>
    <n v="42"/>
    <x v="2"/>
    <n v="28136.92"/>
  </r>
  <r>
    <s v="PID0699"/>
    <n v="90000"/>
    <s v="South"/>
    <n v="38"/>
    <x v="2"/>
    <n v="66656.2"/>
  </r>
  <r>
    <s v="PID0700"/>
    <n v="18000"/>
    <s v="South"/>
    <n v="33"/>
    <x v="2"/>
    <s v=""/>
  </r>
  <r>
    <s v="PID0701"/>
    <n v="24000"/>
    <s v="South"/>
    <n v="58"/>
    <x v="0"/>
    <n v="14503.32"/>
  </r>
  <r>
    <s v="PID0702"/>
    <n v="12000"/>
    <s v="South"/>
    <n v="38"/>
    <x v="2"/>
    <n v="8919.66"/>
  </r>
  <r>
    <s v="PID0703"/>
    <n v="20000"/>
    <s v="East"/>
    <n v="73"/>
    <x v="1"/>
    <n v="13780.9"/>
  </r>
  <r>
    <s v="PID0704"/>
    <n v="20000"/>
    <s v="North"/>
    <n v="62"/>
    <x v="1"/>
    <n v="12907.56"/>
  </r>
  <r>
    <s v="PID0705"/>
    <n v="60000"/>
    <s v="North"/>
    <n v="68"/>
    <x v="1"/>
    <n v="35408.32"/>
  </r>
  <r>
    <s v="PID0706"/>
    <n v="250000"/>
    <s v="West"/>
    <n v="53"/>
    <x v="0"/>
    <n v="126508.5"/>
  </r>
  <r>
    <s v="PID0707"/>
    <n v="12000"/>
    <s v="North"/>
    <n v="42"/>
    <x v="2"/>
    <n v="6771.42"/>
  </r>
  <r>
    <s v="PID0708"/>
    <n v="90000"/>
    <s v="South"/>
    <n v="53"/>
    <x v="0"/>
    <n v="59766.450000000004"/>
  </r>
  <r>
    <s v="PID0709"/>
    <n v="90000"/>
    <s v="West"/>
    <n v="38"/>
    <x v="2"/>
    <n v="75760.05"/>
  </r>
  <r>
    <s v="PID0710"/>
    <n v="16000"/>
    <s v="West"/>
    <n v="42"/>
    <x v="2"/>
    <n v="13875.26"/>
  </r>
  <r>
    <s v="PID0711"/>
    <n v="40000"/>
    <s v="North"/>
    <n v="53"/>
    <x v="0"/>
    <n v="35384.899999999994"/>
  </r>
  <r>
    <s v="PID0712"/>
    <n v="500"/>
    <s v="West"/>
    <n v="58"/>
    <x v="0"/>
    <n v="406.64"/>
  </r>
  <r>
    <s v="PID0713"/>
    <n v="500"/>
    <s v="East"/>
    <n v="32"/>
    <x v="2"/>
    <n v="344.07"/>
  </r>
  <r>
    <s v="PID0714"/>
    <n v="12000"/>
    <s v="South"/>
    <n v="48"/>
    <x v="0"/>
    <n v="6670.62"/>
  </r>
  <r>
    <s v="PID0715"/>
    <n v="60000"/>
    <s v="East"/>
    <n v="53"/>
    <x v="0"/>
    <n v="51497"/>
  </r>
  <r>
    <s v="PID0716"/>
    <n v="36000"/>
    <s v="South"/>
    <n v="58"/>
    <x v="0"/>
    <n v="18567.12"/>
  </r>
  <r>
    <s v="PID0717"/>
    <n v="250000"/>
    <s v="North"/>
    <n v="53"/>
    <x v="0"/>
    <n v="154206.1"/>
  </r>
  <r>
    <s v="PID0718"/>
    <n v="3000"/>
    <s v="North"/>
    <n v="73"/>
    <x v="1"/>
    <n v="2193.54"/>
  </r>
  <r>
    <s v="PID0719"/>
    <n v="100"/>
    <s v="East"/>
    <n v="45"/>
    <x v="2"/>
    <n v="65.45"/>
  </r>
  <r>
    <s v="PID0720"/>
    <n v="800"/>
    <s v="South"/>
    <n v="38"/>
    <x v="2"/>
    <n v="557.95000000000005"/>
  </r>
  <r>
    <s v="PID0721"/>
    <n v="500"/>
    <s v="West"/>
    <n v="62"/>
    <x v="1"/>
    <n v="366.9"/>
  </r>
  <r>
    <s v="PID0722"/>
    <n v="20000"/>
    <s v="South"/>
    <n v="42"/>
    <x v="2"/>
    <n v="15172.92"/>
  </r>
  <r>
    <s v="PID0723"/>
    <n v="100"/>
    <s v="East"/>
    <n v="33"/>
    <x v="2"/>
    <n v="87.14"/>
  </r>
  <r>
    <s v="PID0724"/>
    <n v="20000"/>
    <s v="South"/>
    <n v="54"/>
    <x v="0"/>
    <n v="13300.26"/>
  </r>
  <r>
    <s v="PID0725"/>
    <n v="24000"/>
    <s v="South"/>
    <n v="38"/>
    <x v="2"/>
    <n v="14020.68"/>
  </r>
  <r>
    <s v="PID0726"/>
    <n v="24000"/>
    <s v="South"/>
    <n v="62"/>
    <x v="1"/>
    <s v=""/>
  </r>
  <r>
    <s v="PID0727"/>
    <n v="12000"/>
    <s v="South"/>
    <n v="48"/>
    <x v="0"/>
    <n v="8729.76"/>
  </r>
  <r>
    <s v="PID0728"/>
    <n v="24000"/>
    <s v="North"/>
    <n v="48"/>
    <x v="0"/>
    <n v="12841.380000000001"/>
  </r>
  <r>
    <s v="PID0729"/>
    <n v="90000"/>
    <s v="West"/>
    <n v="62"/>
    <x v="1"/>
    <n v="60509.45"/>
  </r>
  <r>
    <s v="PID0730"/>
    <n v="90000"/>
    <s v="South"/>
    <n v="53"/>
    <x v="0"/>
    <s v=""/>
  </r>
  <r>
    <s v="PID0731"/>
    <n v="60000"/>
    <s v="West"/>
    <n v="46"/>
    <x v="0"/>
    <n v="38631.699999999997"/>
  </r>
  <r>
    <s v="PID0732"/>
    <n v="48000"/>
    <s v="West"/>
    <n v="48"/>
    <x v="0"/>
    <n v="29553.119999999999"/>
  </r>
  <r>
    <s v="PID0733"/>
    <n v="800"/>
    <s v="West"/>
    <n v="48"/>
    <x v="0"/>
    <n v="663.33"/>
  </r>
  <r>
    <s v="PID0734"/>
    <n v="40000"/>
    <s v="South"/>
    <n v="73"/>
    <x v="1"/>
    <n v="24648.699999999997"/>
  </r>
  <r>
    <s v="PID0735"/>
    <n v="12000"/>
    <s v="South"/>
    <n v="53"/>
    <x v="0"/>
    <n v="10012.26"/>
  </r>
  <r>
    <s v="PID0736"/>
    <n v="15000"/>
    <s v="East"/>
    <n v="53"/>
    <x v="0"/>
    <n v="10751.5"/>
  </r>
  <r>
    <s v="PID0737"/>
    <n v="12000"/>
    <s v="East"/>
    <n v="42"/>
    <x v="2"/>
    <n v="10198.380000000001"/>
  </r>
  <r>
    <s v="PID0738"/>
    <n v="20000"/>
    <s v="South"/>
    <n v="38"/>
    <x v="2"/>
    <n v="10425.280000000001"/>
  </r>
  <r>
    <s v="PID0739"/>
    <n v="45000"/>
    <s v="North"/>
    <n v="48"/>
    <x v="0"/>
    <s v=""/>
  </r>
  <r>
    <s v="PID0740"/>
    <n v="24000"/>
    <s v="West"/>
    <n v="58"/>
    <x v="0"/>
    <s v=""/>
  </r>
  <r>
    <s v="PID0741"/>
    <n v="90000"/>
    <s v="South"/>
    <n v="48"/>
    <x v="0"/>
    <n v="66268.25"/>
  </r>
  <r>
    <s v="PID0742"/>
    <n v="3000"/>
    <s v="North"/>
    <n v="58"/>
    <x v="0"/>
    <n v="1767.42"/>
  </r>
  <r>
    <s v="PID0743"/>
    <n v="20000"/>
    <s v="North"/>
    <n v="42"/>
    <x v="2"/>
    <n v="10044.68"/>
  </r>
  <r>
    <s v="PID0744"/>
    <n v="3000"/>
    <s v="West"/>
    <n v="48"/>
    <x v="0"/>
    <n v="2420.9700000000003"/>
  </r>
  <r>
    <s v="PID0745"/>
    <n v="12000"/>
    <s v="North"/>
    <n v="38"/>
    <x v="2"/>
    <n v="7689"/>
  </r>
  <r>
    <s v="PID0746"/>
    <n v="500"/>
    <s v="South"/>
    <n v="38"/>
    <x v="2"/>
    <n v="405.67"/>
  </r>
  <r>
    <s v="PID0747"/>
    <n v="300000"/>
    <s v="South"/>
    <n v="38"/>
    <x v="2"/>
    <s v=""/>
  </r>
  <r>
    <s v="PID0748"/>
    <n v="200000"/>
    <s v="West"/>
    <n v="42"/>
    <x v="2"/>
    <n v="141389.44"/>
  </r>
  <r>
    <s v="PID0749"/>
    <n v="240000"/>
    <s v="South"/>
    <n v="53"/>
    <x v="0"/>
    <n v="211079.16"/>
  </r>
  <r>
    <s v="PID0750"/>
    <n v="100"/>
    <s v="East"/>
    <n v="73"/>
    <x v="1"/>
    <s v=""/>
  </r>
  <r>
    <s v="PID0751"/>
    <n v="20000"/>
    <s v="West"/>
    <n v="62"/>
    <x v="1"/>
    <n v="15758.62"/>
  </r>
  <r>
    <s v="PID0752"/>
    <n v="18000"/>
    <s v="South"/>
    <n v="58"/>
    <x v="0"/>
    <n v="13560.54"/>
  </r>
  <r>
    <s v="PID0753"/>
    <n v="32000"/>
    <s v="South"/>
    <n v="68"/>
    <x v="1"/>
    <n v="27093.279999999999"/>
  </r>
  <r>
    <s v="PID0754"/>
    <n v="24000"/>
    <s v="East"/>
    <n v="38"/>
    <x v="2"/>
    <n v="13327.14"/>
  </r>
  <r>
    <s v="PID0755"/>
    <n v="20000"/>
    <s v="North"/>
    <n v="53"/>
    <x v="0"/>
    <n v="11426.44"/>
  </r>
  <r>
    <s v="PID0756"/>
    <n v="60000"/>
    <s v="West"/>
    <n v="58"/>
    <x v="0"/>
    <s v=""/>
  </r>
  <r>
    <s v="PID0757"/>
    <n v="15000"/>
    <s v="South"/>
    <n v="45"/>
    <x v="2"/>
    <n v="12315.599999999999"/>
  </r>
  <r>
    <s v="PID0758"/>
    <n v="12000"/>
    <s v="West"/>
    <n v="38"/>
    <x v="2"/>
    <n v="9147.9000000000015"/>
  </r>
  <r>
    <s v="PID0759"/>
    <n v="18000"/>
    <s v="North"/>
    <n v="58"/>
    <x v="0"/>
    <s v=""/>
  </r>
  <r>
    <s v="PID0760"/>
    <n v="240000"/>
    <s v="South"/>
    <n v="42"/>
    <x v="2"/>
    <n v="167045.76000000001"/>
  </r>
  <r>
    <s v="PID0761"/>
    <n v="72000"/>
    <s v="East"/>
    <n v="48"/>
    <x v="0"/>
    <n v="54255.64"/>
  </r>
  <r>
    <s v="PID0762"/>
    <n v="32000"/>
    <s v="West"/>
    <n v="68"/>
    <x v="1"/>
    <n v="28784.2"/>
  </r>
  <r>
    <s v="PID0763"/>
    <n v="12000"/>
    <s v="West"/>
    <n v="73"/>
    <x v="1"/>
    <n v="9897.48"/>
  </r>
  <r>
    <s v="PID0764"/>
    <n v="240000"/>
    <s v="West"/>
    <n v="48"/>
    <x v="0"/>
    <n v="180338.76"/>
  </r>
  <r>
    <s v="PID0765"/>
    <n v="200000"/>
    <s v="South"/>
    <n v="41"/>
    <x v="2"/>
    <s v=""/>
  </r>
  <r>
    <s v="PID0766"/>
    <n v="3000"/>
    <s v="North"/>
    <n v="53"/>
    <x v="0"/>
    <s v=""/>
  </r>
  <r>
    <s v="PID0767"/>
    <n v="20000"/>
    <s v="South"/>
    <n v="48"/>
    <x v="0"/>
    <n v="11516.22"/>
  </r>
  <r>
    <s v="PID0768"/>
    <n v="15000"/>
    <s v="South"/>
    <n v="42"/>
    <x v="2"/>
    <n v="9725.4499999999989"/>
  </r>
  <r>
    <s v="PID0769"/>
    <n v="72000"/>
    <s v="North"/>
    <n v="48"/>
    <x v="0"/>
    <n v="62499.040000000001"/>
  </r>
  <r>
    <s v="PID0770"/>
    <n v="12000"/>
    <s v="South"/>
    <n v="54"/>
    <x v="0"/>
    <n v="10477.24"/>
  </r>
  <r>
    <s v="PID0771"/>
    <n v="1600"/>
    <s v="North"/>
    <n v="38"/>
    <x v="2"/>
    <s v=""/>
  </r>
  <r>
    <s v="PID0772"/>
    <n v="15000"/>
    <s v="North"/>
    <n v="58"/>
    <x v="0"/>
    <n v="8053.95"/>
  </r>
  <r>
    <s v="PID0773"/>
    <n v="32000"/>
    <s v="West"/>
    <n v="73"/>
    <x v="1"/>
    <n v="22571.599999999999"/>
  </r>
  <r>
    <s v="PID0774"/>
    <n v="90000"/>
    <s v="West"/>
    <n v="42"/>
    <x v="2"/>
    <s v=""/>
  </r>
  <r>
    <s v="PID0775"/>
    <n v="12000"/>
    <s v="South"/>
    <n v="38"/>
    <x v="2"/>
    <n v="6521.22"/>
  </r>
  <r>
    <s v="PID0776"/>
    <n v="12000"/>
    <s v="West"/>
    <n v="48"/>
    <x v="0"/>
    <s v=""/>
  </r>
  <r>
    <s v="PID0777"/>
    <n v="240000"/>
    <s v="West"/>
    <n v="48"/>
    <x v="0"/>
    <n v="194104.2"/>
  </r>
  <r>
    <s v="PID0778"/>
    <n v="40000"/>
    <s v="West"/>
    <n v="58"/>
    <x v="0"/>
    <s v=""/>
  </r>
  <r>
    <s v="PID0779"/>
    <n v="240000"/>
    <s v="East"/>
    <n v="33"/>
    <x v="2"/>
    <s v=""/>
  </r>
  <r>
    <s v="PID0780"/>
    <n v="90000"/>
    <s v="South"/>
    <n v="41"/>
    <x v="2"/>
    <n v="77124.45"/>
  </r>
  <r>
    <s v="PID0781"/>
    <n v="4000"/>
    <s v="South"/>
    <n v="62"/>
    <x v="1"/>
    <n v="3240.2"/>
  </r>
  <r>
    <s v="PID0782"/>
    <n v="45000"/>
    <s v="South"/>
    <n v="58"/>
    <x v="0"/>
    <n v="29182.86"/>
  </r>
  <r>
    <s v="PID0783"/>
    <n v="100"/>
    <s v="South"/>
    <n v="82"/>
    <x v="1"/>
    <s v=""/>
  </r>
  <r>
    <s v="PID0784"/>
    <n v="72000"/>
    <s v="North"/>
    <n v="48"/>
    <x v="0"/>
    <n v="51103.32"/>
  </r>
  <r>
    <s v="PID0785"/>
    <n v="3000"/>
    <s v="North"/>
    <n v="73"/>
    <x v="1"/>
    <n v="2647.71"/>
  </r>
  <r>
    <s v="PID0786"/>
    <n v="500"/>
    <s v="South"/>
    <n v="33"/>
    <x v="2"/>
    <s v=""/>
  </r>
  <r>
    <s v="PID0787"/>
    <n v="32000"/>
    <s v="South"/>
    <n v="73"/>
    <x v="1"/>
    <n v="27234.04"/>
  </r>
  <r>
    <s v="PID0788"/>
    <n v="40000"/>
    <s v="East"/>
    <n v="30"/>
    <x v="3"/>
    <s v=""/>
  </r>
  <r>
    <s v="PID0789"/>
    <n v="75000"/>
    <s v="North"/>
    <n v="73"/>
    <x v="1"/>
    <s v=""/>
  </r>
  <r>
    <s v="PID0790"/>
    <n v="12000"/>
    <s v="West"/>
    <n v="38"/>
    <x v="2"/>
    <n v="6106.7999999999993"/>
  </r>
  <r>
    <s v="PID0791"/>
    <n v="32000"/>
    <s v="South"/>
    <n v="58"/>
    <x v="0"/>
    <s v=""/>
  </r>
  <r>
    <s v="PID0792"/>
    <n v="1000"/>
    <s v="South"/>
    <n v="41"/>
    <x v="2"/>
    <n v="788.3"/>
  </r>
  <r>
    <s v="PID0793"/>
    <n v="30000"/>
    <s v="South"/>
    <n v="82"/>
    <x v="1"/>
    <n v="23372.489999999998"/>
  </r>
  <r>
    <s v="PID0794"/>
    <n v="500"/>
    <s v="West"/>
    <n v="68"/>
    <x v="1"/>
    <n v="401.53"/>
  </r>
  <r>
    <s v="PID0795"/>
    <n v="250000"/>
    <s v="South"/>
    <n v="38"/>
    <x v="2"/>
    <n v="164113.4"/>
  </r>
  <r>
    <s v="PID0796"/>
    <n v="3000"/>
    <s v="South"/>
    <n v="45"/>
    <x v="2"/>
    <n v="1659.81"/>
  </r>
  <r>
    <s v="PID0797"/>
    <n v="200000"/>
    <s v="East"/>
    <n v="38"/>
    <x v="2"/>
    <n v="138011.92000000001"/>
  </r>
  <r>
    <s v="PID0798"/>
    <n v="36000"/>
    <s v="South"/>
    <n v="54"/>
    <x v="0"/>
    <n v="27101.040000000001"/>
  </r>
  <r>
    <s v="PID0799"/>
    <n v="12000"/>
    <s v="North"/>
    <n v="58"/>
    <x v="0"/>
    <n v="8430.9000000000015"/>
  </r>
  <r>
    <s v="PID0800"/>
    <n v="15000"/>
    <s v="West"/>
    <n v="53"/>
    <x v="0"/>
    <n v="7930.4"/>
  </r>
  <r>
    <s v="PID0801"/>
    <n v="300000"/>
    <s v="West"/>
    <n v="38"/>
    <x v="2"/>
    <s v=""/>
  </r>
  <r>
    <s v="PID0802"/>
    <n v="500"/>
    <s v="West"/>
    <n v="42"/>
    <x v="2"/>
    <n v="307.77999999999997"/>
  </r>
  <r>
    <s v="PID0803"/>
    <n v="60000"/>
    <s v="East"/>
    <n v="62"/>
    <x v="1"/>
    <n v="34598.1"/>
  </r>
  <r>
    <s v="PID0804"/>
    <n v="48000"/>
    <s v="South"/>
    <n v="28"/>
    <x v="3"/>
    <n v="41058.559999999998"/>
  </r>
  <r>
    <s v="PID0805"/>
    <n v="24000"/>
    <s v="North"/>
    <n v="58"/>
    <x v="0"/>
    <n v="15079.59"/>
  </r>
  <r>
    <s v="PID0806"/>
    <n v="3000"/>
    <s v="North"/>
    <n v="48"/>
    <x v="0"/>
    <n v="2123.9700000000003"/>
  </r>
  <r>
    <s v="PID0807"/>
    <n v="800"/>
    <s v="East"/>
    <n v="32"/>
    <x v="2"/>
    <n v="689.34"/>
  </r>
  <r>
    <s v="PID0808"/>
    <n v="15000"/>
    <s v="South"/>
    <n v="28"/>
    <x v="3"/>
    <n v="9070.75"/>
  </r>
  <r>
    <s v="PID0809"/>
    <n v="12000"/>
    <s v="West"/>
    <n v="58"/>
    <x v="0"/>
    <s v=""/>
  </r>
  <r>
    <s v="PID0810"/>
    <n v="24000"/>
    <s v="South"/>
    <n v="42"/>
    <x v="2"/>
    <n v="21522.510000000002"/>
  </r>
  <r>
    <s v="PID0811"/>
    <n v="800"/>
    <s v="West"/>
    <n v="53"/>
    <x v="0"/>
    <n v="641.27"/>
  </r>
  <r>
    <s v="PID0812"/>
    <n v="60000"/>
    <s v="East"/>
    <n v="38"/>
    <x v="2"/>
    <n v="30478.600000000002"/>
  </r>
  <r>
    <s v="PID0813"/>
    <n v="250000"/>
    <s v="North"/>
    <n v="32"/>
    <x v="2"/>
    <n v="148709.1"/>
  </r>
  <r>
    <s v="PID0814"/>
    <n v="36000"/>
    <s v="West"/>
    <n v="62"/>
    <x v="1"/>
    <n v="28755.81"/>
  </r>
  <r>
    <s v="PID0815"/>
    <n v="3000"/>
    <s v="East"/>
    <n v="58"/>
    <x v="0"/>
    <n v="2108.46"/>
  </r>
  <r>
    <s v="PID0816"/>
    <n v="12000"/>
    <s v="North"/>
    <n v="33"/>
    <x v="2"/>
    <s v=""/>
  </r>
  <r>
    <s v="PID0817"/>
    <n v="32000"/>
    <s v="West"/>
    <n v="38"/>
    <x v="2"/>
    <n v="23164.48"/>
  </r>
  <r>
    <s v="PID0818"/>
    <n v="100"/>
    <s v="North"/>
    <n v="53"/>
    <x v="0"/>
    <n v="83.65"/>
  </r>
  <r>
    <s v="PID0819"/>
    <n v="240000"/>
    <s v="South"/>
    <n v="38"/>
    <x v="2"/>
    <n v="211141.56"/>
  </r>
  <r>
    <s v="PID0820"/>
    <n v="16000"/>
    <s v="East"/>
    <n v="42"/>
    <x v="2"/>
    <n v="11177.24"/>
  </r>
  <r>
    <s v="PID0821"/>
    <n v="300000"/>
    <s v="South"/>
    <n v="48"/>
    <x v="0"/>
    <s v=""/>
  </r>
  <r>
    <s v="PID0822"/>
    <n v="500"/>
    <s v="South"/>
    <n v="58"/>
    <x v="0"/>
    <n v="358.5"/>
  </r>
  <r>
    <s v="PID0823"/>
    <n v="90000"/>
    <s v="East"/>
    <n v="62"/>
    <x v="1"/>
    <n v="69662"/>
  </r>
  <r>
    <s v="PID0824"/>
    <n v="100"/>
    <s v="East"/>
    <n v="38"/>
    <x v="2"/>
    <n v="67.66"/>
  </r>
  <r>
    <s v="PID0825"/>
    <n v="240000"/>
    <s v="West"/>
    <n v="42"/>
    <x v="2"/>
    <n v="172631.04000000001"/>
  </r>
  <r>
    <s v="PID0826"/>
    <n v="40000"/>
    <s v="South"/>
    <n v="48"/>
    <x v="0"/>
    <n v="25682.5"/>
  </r>
  <r>
    <s v="PID0827"/>
    <n v="30000"/>
    <s v="North"/>
    <n v="68"/>
    <x v="1"/>
    <n v="24743.82"/>
  </r>
  <r>
    <s v="PID0828"/>
    <n v="500"/>
    <s v="South"/>
    <n v="53"/>
    <x v="0"/>
    <n v="314.77999999999997"/>
  </r>
  <r>
    <s v="PID0829"/>
    <n v="800"/>
    <s v="South"/>
    <n v="38"/>
    <x v="2"/>
    <n v="418.62"/>
  </r>
  <r>
    <s v="PID0830"/>
    <n v="500"/>
    <s v="South"/>
    <n v="38"/>
    <x v="2"/>
    <n v="251.3"/>
  </r>
  <r>
    <s v="PID0831"/>
    <n v="30000"/>
    <s v="North"/>
    <n v="42"/>
    <x v="2"/>
    <n v="21453.75"/>
  </r>
  <r>
    <s v="PID0832"/>
    <n v="12000"/>
    <s v="South"/>
    <n v="48"/>
    <x v="0"/>
    <s v=""/>
  </r>
  <r>
    <s v="PID0833"/>
    <n v="60000"/>
    <s v="South"/>
    <n v="38"/>
    <x v="2"/>
    <n v="44875.9"/>
  </r>
  <r>
    <s v="PID0834"/>
    <n v="15000"/>
    <s v="East"/>
    <n v="73"/>
    <x v="1"/>
    <n v="8541.8499999999985"/>
  </r>
  <r>
    <s v="PID0835"/>
    <n v="250000"/>
    <s v="South"/>
    <n v="48"/>
    <x v="0"/>
    <s v=""/>
  </r>
  <r>
    <s v="PID0836"/>
    <n v="500"/>
    <s v="West"/>
    <n v="41"/>
    <x v="2"/>
    <n v="353.6"/>
  </r>
  <r>
    <s v="PID0837"/>
    <n v="1000"/>
    <s v="South"/>
    <n v="28"/>
    <x v="3"/>
    <s v=""/>
  </r>
  <r>
    <s v="PID0838"/>
    <n v="250000"/>
    <s v="West"/>
    <n v="73"/>
    <x v="1"/>
    <n v="212641.6"/>
  </r>
  <r>
    <s v="PID0839"/>
    <n v="15000"/>
    <s v="South"/>
    <n v="45"/>
    <x v="2"/>
    <n v="12903.95"/>
  </r>
  <r>
    <s v="PID0840"/>
    <n v="45000"/>
    <s v="South"/>
    <n v="45"/>
    <x v="2"/>
    <n v="31870.590000000004"/>
  </r>
  <r>
    <s v="PID0841"/>
    <n v="240000"/>
    <s v="North"/>
    <n v="54"/>
    <x v="0"/>
    <n v="186596.28"/>
  </r>
  <r>
    <s v="PID0842"/>
    <n v="800"/>
    <s v="South"/>
    <n v="38"/>
    <x v="2"/>
    <n v="506.14"/>
  </r>
  <r>
    <s v="PID0843"/>
    <n v="800"/>
    <s v="South"/>
    <n v="42"/>
    <x v="2"/>
    <s v=""/>
  </r>
  <r>
    <s v="PID0844"/>
    <n v="60000"/>
    <s v="West"/>
    <n v="73"/>
    <x v="1"/>
    <s v=""/>
  </r>
  <r>
    <s v="PID0845"/>
    <n v="32000"/>
    <s v="North"/>
    <n v="58"/>
    <x v="0"/>
    <n v="26443.52"/>
  </r>
  <r>
    <s v="PID0846"/>
    <n v="250000"/>
    <s v="North"/>
    <n v="45"/>
    <x v="2"/>
    <n v="130103.79999999999"/>
  </r>
  <r>
    <s v="PID0847"/>
    <n v="12000"/>
    <s v="North"/>
    <n v="68"/>
    <x v="1"/>
    <n v="9364.9599999999991"/>
  </r>
  <r>
    <s v="PID0848"/>
    <n v="240000"/>
    <s v="East"/>
    <n v="38"/>
    <x v="2"/>
    <n v="167436.72"/>
  </r>
  <r>
    <s v="PID0849"/>
    <n v="300000"/>
    <s v="East"/>
    <n v="62"/>
    <x v="1"/>
    <n v="231831.84"/>
  </r>
  <r>
    <s v="PID0850"/>
    <n v="300000"/>
    <s v="East"/>
    <n v="38"/>
    <x v="2"/>
    <n v="201137.88"/>
  </r>
  <r>
    <s v="PID0851"/>
    <n v="1600"/>
    <s v="North"/>
    <n v="53"/>
    <x v="0"/>
    <s v=""/>
  </r>
  <r>
    <s v="PID0852"/>
    <n v="200000"/>
    <s v="South"/>
    <n v="22"/>
    <x v="3"/>
    <n v="124849.84"/>
  </r>
  <r>
    <s v="PID0853"/>
    <n v="30000"/>
    <s v="West"/>
    <n v="45"/>
    <x v="2"/>
    <n v="16466.07"/>
  </r>
  <r>
    <s v="PID0854"/>
    <n v="60000"/>
    <s v="South"/>
    <n v="42"/>
    <x v="2"/>
    <s v=""/>
  </r>
  <r>
    <s v="PID0855"/>
    <n v="18000"/>
    <s v="South"/>
    <n v="33"/>
    <x v="2"/>
    <n v="16160.939999999999"/>
  </r>
  <r>
    <s v="PID0856"/>
    <n v="2000"/>
    <s v="North"/>
    <n v="88"/>
    <x v="1"/>
    <s v=""/>
  </r>
  <r>
    <s v="PID0857"/>
    <n v="75000"/>
    <s v="West"/>
    <n v="53"/>
    <x v="0"/>
    <s v=""/>
  </r>
  <r>
    <s v="PID0858"/>
    <n v="800"/>
    <s v="West"/>
    <n v="38"/>
    <x v="2"/>
    <n v="718.38"/>
  </r>
  <r>
    <s v="PID0859"/>
    <n v="18000"/>
    <s v="North"/>
    <n v="33"/>
    <x v="2"/>
    <n v="14168.43"/>
  </r>
  <r>
    <s v="PID0860"/>
    <n v="18000"/>
    <s v="North"/>
    <n v="33"/>
    <x v="2"/>
    <n v="11696.039999999999"/>
  </r>
  <r>
    <s v="PID0861"/>
    <n v="800"/>
    <s v="West"/>
    <n v="73"/>
    <x v="1"/>
    <s v=""/>
  </r>
  <r>
    <s v="PID0862"/>
    <n v="12000"/>
    <s v="North"/>
    <n v="32"/>
    <x v="2"/>
    <n v="8047.14"/>
  </r>
  <r>
    <s v="PID0863"/>
    <n v="30000"/>
    <s v="West"/>
    <n v="88"/>
    <x v="1"/>
    <n v="20406.63"/>
  </r>
  <r>
    <s v="PID0864"/>
    <n v="800"/>
    <s v="North"/>
    <n v="68"/>
    <x v="1"/>
    <n v="509.19"/>
  </r>
  <r>
    <s v="PID0865"/>
    <n v="3000"/>
    <s v="North"/>
    <n v="48"/>
    <x v="0"/>
    <n v="2577.66"/>
  </r>
  <r>
    <s v="PID0866"/>
    <n v="24000"/>
    <s v="South"/>
    <n v="68"/>
    <x v="1"/>
    <n v="12221.73"/>
  </r>
  <r>
    <s v="PID0867"/>
    <n v="100"/>
    <s v="South"/>
    <n v="42"/>
    <x v="2"/>
    <s v=""/>
  </r>
  <r>
    <s v="PID0868"/>
    <n v="18000"/>
    <s v="East"/>
    <n v="53"/>
    <x v="0"/>
    <n v="9274.59"/>
  </r>
  <r>
    <s v="PID0869"/>
    <n v="40000"/>
    <s v="South"/>
    <n v="38"/>
    <x v="2"/>
    <n v="29834.3"/>
  </r>
  <r>
    <s v="PID0870"/>
    <n v="200000"/>
    <s v="South"/>
    <n v="38"/>
    <x v="2"/>
    <n v="169415.36"/>
  </r>
  <r>
    <s v="PID0871"/>
    <n v="50000"/>
    <s v="North"/>
    <n v="58"/>
    <x v="0"/>
    <n v="37645.199999999997"/>
  </r>
  <r>
    <s v="PID0872"/>
    <n v="32000"/>
    <s v="North"/>
    <n v="42"/>
    <x v="2"/>
    <n v="20805.599999999999"/>
  </r>
  <r>
    <s v="PID0873"/>
    <n v="500"/>
    <s v="South"/>
    <n v="53"/>
    <x v="0"/>
    <n v="258.39"/>
  </r>
  <r>
    <s v="PID0874"/>
    <n v="18000"/>
    <s v="South"/>
    <n v="33"/>
    <x v="2"/>
    <n v="13544.46"/>
  </r>
  <r>
    <s v="PID0875"/>
    <n v="16000"/>
    <s v="South"/>
    <n v="45"/>
    <x v="2"/>
    <n v="10448.86"/>
  </r>
  <r>
    <s v="PID0876"/>
    <n v="14000"/>
    <s v="West"/>
    <n v="73"/>
    <x v="1"/>
    <n v="8981.9800000000014"/>
  </r>
  <r>
    <s v="PID0877"/>
    <n v="40000"/>
    <s v="South"/>
    <n v="34"/>
    <x v="2"/>
    <n v="27412"/>
  </r>
  <r>
    <s v="PID0878"/>
    <n v="48000"/>
    <s v="West"/>
    <n v="33"/>
    <x v="2"/>
    <n v="33335.120000000003"/>
  </r>
  <r>
    <s v="PID0879"/>
    <n v="32000"/>
    <s v="East"/>
    <n v="53"/>
    <x v="0"/>
    <s v=""/>
  </r>
  <r>
    <s v="PID0880"/>
    <n v="60000"/>
    <s v="North"/>
    <n v="42"/>
    <x v="2"/>
    <s v=""/>
  </r>
  <r>
    <s v="PID0881"/>
    <n v="40000"/>
    <s v="North"/>
    <n v="38"/>
    <x v="2"/>
    <n v="28303.899999999998"/>
  </r>
  <r>
    <s v="PID0882"/>
    <n v="18000"/>
    <s v="West"/>
    <n v="53"/>
    <x v="0"/>
    <n v="11834.49"/>
  </r>
  <r>
    <s v="PID0883"/>
    <n v="18000"/>
    <s v="North"/>
    <n v="30"/>
    <x v="3"/>
    <n v="13293.48"/>
  </r>
  <r>
    <s v="PID0884"/>
    <n v="800"/>
    <s v="South"/>
    <n v="48"/>
    <x v="0"/>
    <n v="514.91"/>
  </r>
  <r>
    <s v="PID0885"/>
    <n v="12000"/>
    <s v="South"/>
    <n v="58"/>
    <x v="0"/>
    <n v="10234.32"/>
  </r>
  <r>
    <s v="PID0886"/>
    <n v="30000"/>
    <s v="West"/>
    <n v="45"/>
    <x v="2"/>
    <n v="20923.170000000002"/>
  </r>
  <r>
    <s v="PID0887"/>
    <n v="200000"/>
    <s v="West"/>
    <n v="62"/>
    <x v="1"/>
    <n v="117180.56"/>
  </r>
  <r>
    <s v="PID0888"/>
    <n v="300000"/>
    <s v="West"/>
    <n v="28"/>
    <x v="3"/>
    <n v="205470.9"/>
  </r>
  <r>
    <s v="PID0889"/>
    <n v="72000"/>
    <s v="South"/>
    <n v="41"/>
    <x v="2"/>
    <n v="39537.440000000002"/>
  </r>
  <r>
    <s v="PID0890"/>
    <n v="240000"/>
    <s v="West"/>
    <n v="38"/>
    <x v="2"/>
    <s v=""/>
  </r>
  <r>
    <s v="PID0891"/>
    <n v="1600"/>
    <s v="North"/>
    <n v="45"/>
    <x v="2"/>
    <n v="946.72"/>
  </r>
  <r>
    <s v="PID0892"/>
    <n v="40000"/>
    <s v="East"/>
    <n v="48"/>
    <x v="0"/>
    <n v="32585.24"/>
  </r>
  <r>
    <s v="PID0893"/>
    <n v="60000"/>
    <s v="South"/>
    <n v="38"/>
    <x v="2"/>
    <n v="31314.45"/>
  </r>
  <r>
    <s v="PID0894"/>
    <n v="18000"/>
    <s v="South"/>
    <n v="38"/>
    <x v="2"/>
    <n v="15437.099999999999"/>
  </r>
  <r>
    <s v="PID0895"/>
    <n v="24000"/>
    <s v="South"/>
    <n v="48"/>
    <x v="0"/>
    <n v="13478.699999999999"/>
  </r>
  <r>
    <s v="PID0896"/>
    <n v="240000"/>
    <s v="North"/>
    <n v="48"/>
    <x v="0"/>
    <n v="170806.2"/>
  </r>
  <r>
    <s v="PID0897"/>
    <n v="60000"/>
    <s v="North"/>
    <n v="45"/>
    <x v="2"/>
    <s v=""/>
  </r>
  <r>
    <s v="PID0898"/>
    <n v="90000"/>
    <s v="East"/>
    <n v="68"/>
    <x v="1"/>
    <n v="52313.149999999994"/>
  </r>
  <r>
    <s v="PID0899"/>
    <n v="800"/>
    <s v="South"/>
    <n v="45"/>
    <x v="2"/>
    <n v="629.91"/>
  </r>
  <r>
    <s v="PID0900"/>
    <n v="90000"/>
    <s v="West"/>
    <n v="48"/>
    <x v="0"/>
    <s v=""/>
  </r>
  <r>
    <s v="PID0901"/>
    <n v="100"/>
    <s v="East"/>
    <n v="28"/>
    <x v="3"/>
    <n v="67.22"/>
  </r>
  <r>
    <s v="PID0902"/>
    <n v="32000"/>
    <s v="North"/>
    <n v="38"/>
    <x v="2"/>
    <n v="24100.36"/>
  </r>
  <r>
    <s v="PID0903"/>
    <n v="21000"/>
    <s v="West"/>
    <n v="45"/>
    <x v="2"/>
    <n v="17648.539999999997"/>
  </r>
  <r>
    <s v="PID0904"/>
    <n v="60000"/>
    <s v="North"/>
    <n v="53"/>
    <x v="0"/>
    <n v="34967.399999999994"/>
  </r>
  <r>
    <s v="PID0905"/>
    <n v="18000"/>
    <s v="North"/>
    <n v="53"/>
    <x v="0"/>
    <s v=""/>
  </r>
  <r>
    <s v="PID0906"/>
    <n v="21000"/>
    <s v="South"/>
    <n v="38"/>
    <x v="2"/>
    <n v="14326.13"/>
  </r>
  <r>
    <s v="PID0907"/>
    <n v="45000"/>
    <s v="East"/>
    <n v="53"/>
    <x v="0"/>
    <n v="29029.98"/>
  </r>
  <r>
    <s v="PID0908"/>
    <n v="800"/>
    <s v="East"/>
    <n v="68"/>
    <x v="1"/>
    <s v=""/>
  </r>
  <r>
    <s v="PID0909"/>
    <n v="90000"/>
    <s v="North"/>
    <n v="46"/>
    <x v="0"/>
    <n v="73214.95"/>
  </r>
  <r>
    <s v="PID0910"/>
    <n v="240000"/>
    <s v="South"/>
    <n v="28"/>
    <x v="3"/>
    <n v="175275.59999999998"/>
  </r>
  <r>
    <s v="PID0911"/>
    <n v="24000"/>
    <s v="South"/>
    <n v="33"/>
    <x v="2"/>
    <n v="17538.48"/>
  </r>
  <r>
    <s v="PID0912"/>
    <n v="200000"/>
    <s v="East"/>
    <n v="53"/>
    <x v="0"/>
    <n v="167277.44"/>
  </r>
  <r>
    <s v="PID0913"/>
    <n v="200000"/>
    <s v="West"/>
    <n v="48"/>
    <x v="0"/>
    <n v="122030.24"/>
  </r>
  <r>
    <s v="PID0914"/>
    <n v="800"/>
    <s v="North"/>
    <n v="33"/>
    <x v="2"/>
    <s v=""/>
  </r>
  <r>
    <s v="PID0915"/>
    <n v="21000"/>
    <s v="North"/>
    <n v="48"/>
    <x v="0"/>
    <n v="14887.179999999998"/>
  </r>
  <r>
    <s v="PID0916"/>
    <n v="30000"/>
    <s v="South"/>
    <n v="53"/>
    <x v="0"/>
    <n v="17119.650000000001"/>
  </r>
  <r>
    <s v="PID0917"/>
    <n v="800"/>
    <s v="South"/>
    <n v="68"/>
    <x v="1"/>
    <n v="489.64"/>
  </r>
  <r>
    <s v="PID0918"/>
    <n v="240000"/>
    <s v="South"/>
    <n v="53"/>
    <x v="0"/>
    <n v="141203.04"/>
  </r>
  <r>
    <s v="PID0919"/>
    <n v="18000"/>
    <s v="East"/>
    <n v="38"/>
    <x v="2"/>
    <s v=""/>
  </r>
  <r>
    <s v="PID0920"/>
    <n v="30000"/>
    <s v="East"/>
    <n v="38"/>
    <x v="2"/>
    <n v="26468.73"/>
  </r>
  <r>
    <s v="PID0921"/>
    <n v="21000"/>
    <s v="South"/>
    <n v="33"/>
    <x v="2"/>
    <s v=""/>
  </r>
  <r>
    <s v="PID0922"/>
    <n v="30000"/>
    <s v="South"/>
    <n v="50"/>
    <x v="0"/>
    <n v="25596.75"/>
  </r>
  <r>
    <s v="PID0923"/>
    <n v="100"/>
    <s v="South"/>
    <n v="42"/>
    <x v="2"/>
    <n v="54.98"/>
  </r>
  <r>
    <s v="PID0924"/>
    <n v="30000"/>
    <s v="West"/>
    <n v="48"/>
    <x v="0"/>
    <n v="24991.23"/>
  </r>
  <r>
    <s v="PID0925"/>
    <n v="12000"/>
    <s v="West"/>
    <n v="60"/>
    <x v="0"/>
    <n v="7718.94"/>
  </r>
  <r>
    <s v="PID0926"/>
    <n v="30000"/>
    <s v="South"/>
    <n v="45"/>
    <x v="2"/>
    <s v=""/>
  </r>
  <r>
    <s v="PID0927"/>
    <n v="30000"/>
    <s v="South"/>
    <n v="53"/>
    <x v="0"/>
    <n v="20388.21"/>
  </r>
  <r>
    <s v="PID0928"/>
    <n v="21000"/>
    <s v="East"/>
    <n v="62"/>
    <x v="1"/>
    <n v="12310.970000000001"/>
  </r>
  <r>
    <s v="PID0929"/>
    <n v="18000"/>
    <s v="South"/>
    <n v="53"/>
    <x v="0"/>
    <n v="12931.32"/>
  </r>
  <r>
    <s v="PID0930"/>
    <n v="800"/>
    <s v="South"/>
    <n v="53"/>
    <x v="0"/>
    <n v="659.52"/>
  </r>
  <r>
    <s v="PID0931"/>
    <n v="45000"/>
    <s v="South"/>
    <n v="41"/>
    <x v="2"/>
    <n v="26108.25"/>
  </r>
  <r>
    <s v="PID0932"/>
    <n v="32000"/>
    <s v="West"/>
    <n v="88"/>
    <x v="1"/>
    <n v="24113.32"/>
  </r>
  <r>
    <s v="PID0933"/>
    <n v="16000"/>
    <s v="South"/>
    <n v="48"/>
    <x v="0"/>
    <s v=""/>
  </r>
  <r>
    <s v="PID0934"/>
    <n v="90000"/>
    <s v="South"/>
    <n v="33"/>
    <x v="2"/>
    <n v="71308.7"/>
  </r>
  <r>
    <s v="PID0935"/>
    <n v="18000"/>
    <s v="West"/>
    <n v="50"/>
    <x v="0"/>
    <n v="11953.2"/>
  </r>
  <r>
    <s v="PID0936"/>
    <n v="3000"/>
    <s v="South"/>
    <n v="62"/>
    <x v="1"/>
    <n v="2158.5299999999997"/>
  </r>
  <r>
    <s v="PID0937"/>
    <n v="45000"/>
    <s v="East"/>
    <n v="53"/>
    <x v="0"/>
    <n v="23279.82"/>
  </r>
  <r>
    <s v="PID0938"/>
    <n v="240000"/>
    <s v="North"/>
    <n v="38"/>
    <x v="2"/>
    <n v="121635.36000000002"/>
  </r>
  <r>
    <s v="PID0939"/>
    <n v="12000"/>
    <s v="West"/>
    <n v="33"/>
    <x v="2"/>
    <n v="9631.86"/>
  </r>
  <r>
    <s v="PID0940"/>
    <n v="60000"/>
    <s v="East"/>
    <n v="53"/>
    <x v="0"/>
    <n v="51124"/>
  </r>
  <r>
    <s v="PID0941"/>
    <n v="75000"/>
    <s v="North"/>
    <n v="53"/>
    <x v="0"/>
    <n v="39747.550000000003"/>
  </r>
  <r>
    <s v="PID0942"/>
    <n v="4000"/>
    <s v="East"/>
    <n v="42"/>
    <x v="2"/>
    <n v="2011.16"/>
  </r>
  <r>
    <s v="PID0943"/>
    <n v="240000"/>
    <s v="North"/>
    <n v="53"/>
    <x v="0"/>
    <s v=""/>
  </r>
  <r>
    <s v="PID0944"/>
    <n v="3000"/>
    <s v="West"/>
    <n v="73"/>
    <x v="1"/>
    <n v="2174.79"/>
  </r>
  <r>
    <s v="PID0945"/>
    <n v="100"/>
    <s v="East"/>
    <n v="42"/>
    <x v="2"/>
    <n v="59.3"/>
  </r>
  <r>
    <s v="PID0946"/>
    <n v="500"/>
    <s v="North"/>
    <n v="48"/>
    <x v="0"/>
    <n v="429.54"/>
  </r>
  <r>
    <s v="PID0947"/>
    <n v="40000"/>
    <s v="East"/>
    <n v="53"/>
    <x v="0"/>
    <n v="29043.600000000002"/>
  </r>
  <r>
    <s v="PID0948"/>
    <n v="3000"/>
    <s v="South"/>
    <n v="38"/>
    <x v="2"/>
    <s v=""/>
  </r>
  <r>
    <s v="PID0949"/>
    <n v="240000"/>
    <s v="West"/>
    <n v="58"/>
    <x v="0"/>
    <n v="167688.48000000001"/>
  </r>
  <r>
    <s v="PID0950"/>
    <n v="500"/>
    <s v="South"/>
    <n v="45"/>
    <x v="2"/>
    <s v=""/>
  </r>
  <r>
    <s v="PID0951"/>
    <n v="21000"/>
    <s v="East"/>
    <n v="53"/>
    <x v="0"/>
    <n v="13389.46"/>
  </r>
  <r>
    <s v="PID0952"/>
    <n v="60000"/>
    <s v="West"/>
    <n v="68"/>
    <x v="1"/>
    <n v="36306.879999999997"/>
  </r>
  <r>
    <s v="PID0953"/>
    <n v="3000"/>
    <s v="West"/>
    <n v="58"/>
    <x v="0"/>
    <s v=""/>
  </r>
  <r>
    <s v="PID0954"/>
    <n v="18000"/>
    <s v="West"/>
    <n v="48"/>
    <x v="0"/>
    <s v=""/>
  </r>
  <r>
    <s v="PID0955"/>
    <n v="300000"/>
    <s v="South"/>
    <n v="38"/>
    <x v="2"/>
    <n v="261149.4"/>
  </r>
  <r>
    <s v="PID0956"/>
    <n v="200"/>
    <s v="South"/>
    <n v="38"/>
    <x v="2"/>
    <n v="168.02"/>
  </r>
  <r>
    <s v="PID0957"/>
    <n v="60000"/>
    <s v="East"/>
    <n v="48"/>
    <x v="0"/>
    <n v="33469.15"/>
  </r>
  <r>
    <s v="PID0958"/>
    <n v="18000"/>
    <s v="South"/>
    <n v="33"/>
    <x v="2"/>
    <s v=""/>
  </r>
  <r>
    <s v="PID0959"/>
    <n v="250000"/>
    <s v="West"/>
    <n v="42"/>
    <x v="2"/>
    <s v=""/>
  </r>
  <r>
    <s v="PID0960"/>
    <n v="2000"/>
    <s v="West"/>
    <n v="32"/>
    <x v="2"/>
    <n v="1221.58"/>
  </r>
  <r>
    <s v="PID0961"/>
    <n v="200000"/>
    <s v="West"/>
    <n v="38"/>
    <x v="2"/>
    <n v="175466.69999999998"/>
  </r>
  <r>
    <s v="PID0962"/>
    <n v="32000"/>
    <s v="South"/>
    <n v="45"/>
    <x v="2"/>
    <n v="24734.400000000001"/>
  </r>
  <r>
    <s v="PID0963"/>
    <n v="18000"/>
    <s v="North"/>
    <n v="73"/>
    <x v="1"/>
    <n v="12295.349999999999"/>
  </r>
  <r>
    <s v="PID0964"/>
    <n v="200000"/>
    <s v="North"/>
    <n v="32"/>
    <x v="2"/>
    <n v="101959.59999999999"/>
  </r>
  <r>
    <s v="PID0965"/>
    <n v="200000"/>
    <s v="South"/>
    <n v="42"/>
    <x v="2"/>
    <n v="134773.5"/>
  </r>
  <r>
    <s v="PID0966"/>
    <n v="75000"/>
    <s v="South"/>
    <n v="48"/>
    <x v="0"/>
    <n v="52198.75"/>
  </r>
  <r>
    <s v="PID0967"/>
    <n v="32000"/>
    <s v="East"/>
    <n v="48"/>
    <x v="0"/>
    <n v="24839.56"/>
  </r>
  <r>
    <s v="PID0968"/>
    <n v="90000"/>
    <s v="West"/>
    <n v="45"/>
    <x v="2"/>
    <n v="64257.700000000004"/>
  </r>
  <r>
    <s v="PID0969"/>
    <n v="12000"/>
    <s v="North"/>
    <n v="48"/>
    <x v="0"/>
    <n v="7562.2800000000007"/>
  </r>
  <r>
    <s v="PID0970"/>
    <n v="30000"/>
    <s v="South"/>
    <n v="53"/>
    <x v="0"/>
    <n v="20021.16"/>
  </r>
  <r>
    <s v="PID0971"/>
    <n v="100"/>
    <s v="West"/>
    <n v="48"/>
    <x v="0"/>
    <s v=""/>
  </r>
  <r>
    <s v="PID0972"/>
    <n v="18000"/>
    <s v="West"/>
    <n v="53"/>
    <x v="0"/>
    <n v="10170.93"/>
  </r>
  <r>
    <s v="PID0973"/>
    <n v="21000"/>
    <s v="North"/>
    <n v="38"/>
    <x v="2"/>
    <n v="18861.990000000002"/>
  </r>
  <r>
    <s v="PID0974"/>
    <n v="500"/>
    <s v="South"/>
    <n v="33"/>
    <x v="2"/>
    <n v="429.74"/>
  </r>
  <r>
    <s v="PID0975"/>
    <n v="12000"/>
    <s v="East"/>
    <n v="45"/>
    <x v="2"/>
    <n v="7510.34"/>
  </r>
  <r>
    <s v="PID0976"/>
    <n v="12000"/>
    <s v="South"/>
    <n v="33"/>
    <x v="2"/>
    <n v="7631.0999999999995"/>
  </r>
  <r>
    <s v="PID0977"/>
    <n v="18000"/>
    <s v="South"/>
    <n v="30"/>
    <x v="3"/>
    <s v=""/>
  </r>
  <r>
    <s v="PID0978"/>
    <n v="36000"/>
    <s v="North"/>
    <n v="38"/>
    <x v="2"/>
    <n v="19800.36"/>
  </r>
  <r>
    <s v="PID0979"/>
    <n v="16000"/>
    <s v="North"/>
    <n v="68"/>
    <x v="1"/>
    <n v="12863.76"/>
  </r>
  <r>
    <s v="PID0980"/>
    <n v="40000"/>
    <s v="South"/>
    <n v="53"/>
    <x v="0"/>
    <n v="22499"/>
  </r>
  <r>
    <s v="PID0981"/>
    <n v="18000"/>
    <s v="South"/>
    <n v="45"/>
    <x v="2"/>
    <n v="9721.619999999999"/>
  </r>
  <r>
    <s v="PID0982"/>
    <n v="800"/>
    <s v="South"/>
    <n v="58"/>
    <x v="0"/>
    <n v="433.24"/>
  </r>
  <r>
    <s v="PID0983"/>
    <n v="240000"/>
    <s v="South"/>
    <n v="68"/>
    <x v="1"/>
    <n v="173836.79999999999"/>
  </r>
  <r>
    <s v="PID0984"/>
    <n v="2000"/>
    <s v="West"/>
    <n v="82"/>
    <x v="1"/>
    <s v=""/>
  </r>
  <r>
    <s v="PID0985"/>
    <n v="240000"/>
    <s v="West"/>
    <n v="68"/>
    <x v="1"/>
    <n v="190077.84"/>
  </r>
  <r>
    <s v="PID0986"/>
    <n v="21000"/>
    <s v="South"/>
    <n v="30"/>
    <x v="3"/>
    <n v="17085.600000000002"/>
  </r>
  <r>
    <s v="PID0987"/>
    <n v="18000"/>
    <s v="South"/>
    <n v="41"/>
    <x v="2"/>
    <n v="14608.14"/>
  </r>
  <r>
    <s v="PID0988"/>
    <n v="2000"/>
    <s v="South"/>
    <n v="33"/>
    <x v="2"/>
    <n v="1656.58"/>
  </r>
  <r>
    <s v="PID0989"/>
    <n v="60000"/>
    <s v="South"/>
    <n v="33"/>
    <x v="2"/>
    <n v="53236.3"/>
  </r>
  <r>
    <s v="PID0990"/>
    <n v="100"/>
    <s v="North"/>
    <n v="48"/>
    <x v="0"/>
    <n v="59.34"/>
  </r>
  <r>
    <s v="PID0991"/>
    <n v="45000"/>
    <s v="South"/>
    <n v="48"/>
    <x v="0"/>
    <n v="37119.840000000004"/>
  </r>
  <r>
    <s v="PID0992"/>
    <n v="75000"/>
    <s v="South"/>
    <n v="53"/>
    <x v="0"/>
    <s v=""/>
  </r>
  <r>
    <s v="PID0993"/>
    <n v="10000"/>
    <s v="South"/>
    <n v="53"/>
    <x v="0"/>
    <n v="6685.78"/>
  </r>
  <r>
    <s v="PID0994"/>
    <n v="240000"/>
    <s v="North"/>
    <n v="38"/>
    <x v="2"/>
    <s v=""/>
  </r>
  <r>
    <s v="PID0995"/>
    <n v="90000"/>
    <s v="West"/>
    <n v="48"/>
    <x v="0"/>
    <n v="53937.700000000004"/>
  </r>
  <r>
    <s v="PID0996"/>
    <n v="3000"/>
    <s v="West"/>
    <n v="41"/>
    <x v="2"/>
    <n v="2309.04"/>
  </r>
  <r>
    <s v="PID0997"/>
    <n v="200000"/>
    <s v="South"/>
    <n v="68"/>
    <x v="1"/>
    <n v="129857.09999999999"/>
  </r>
  <r>
    <s v="PID0998"/>
    <n v="40000"/>
    <s v="North"/>
    <n v="41"/>
    <x v="2"/>
    <n v="22019.699999999997"/>
  </r>
  <r>
    <s v="PID0999"/>
    <n v="12000"/>
    <s v="North"/>
    <n v="68"/>
    <x v="1"/>
    <n v="10652.34"/>
  </r>
  <r>
    <s v="PID1000"/>
    <n v="36000"/>
    <s v="West"/>
    <n v="45"/>
    <x v="2"/>
    <s v=""/>
  </r>
  <r>
    <m/>
    <m/>
    <m/>
    <m/>
    <x v="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s v="Shreya Reddy"/>
    <s v="Shreya Reddy"/>
    <s v="PID0001_Shreya.pdf"/>
    <s v="Female"/>
    <s v="31/12/1973"/>
    <d v="1973-12-31T00:00:00"/>
    <n v="1973"/>
    <n v="53"/>
    <s v="Senior"/>
    <n v="20"/>
    <s v="Tamil Nadu"/>
    <x v="0"/>
    <s v="South"/>
    <s v="South"/>
    <n v="363"/>
    <x v="0"/>
  </r>
  <r>
    <s v="PID0002"/>
    <s v="Isha Sharma"/>
    <s v="Isha Sharma"/>
    <s v="PID0002_Isha.pdf"/>
    <s v="Female"/>
    <s v="31/12/1953"/>
    <d v="1953-12-31T00:00:00"/>
    <n v="1953"/>
    <n v="73"/>
    <s v="super senior"/>
    <n v="15"/>
    <s v="Maharashtra"/>
    <x v="0"/>
    <s v="West"/>
    <s v="West"/>
    <n v="249"/>
    <x v="0"/>
  </r>
  <r>
    <s v="PID0003"/>
    <s v="Isha Raj Reddy "/>
    <s v="Isha Raj Reddy"/>
    <s v="PID0003_Isha.pdf"/>
    <s v="Female"/>
    <s v="31/12/1993"/>
    <d v="1993-12-31T00:00:00"/>
    <n v="1993"/>
    <n v="33"/>
    <s v="Adult"/>
    <n v="20"/>
    <s v="Punjab"/>
    <x v="1"/>
    <s v="North"/>
    <s v="North"/>
    <n v="252"/>
    <x v="0"/>
  </r>
  <r>
    <s v="PID0004"/>
    <s v=" Aditya Patel"/>
    <s v="Aditya Patel"/>
    <s v="PID0004_Aditya.pdf"/>
    <s v="Male"/>
    <s v="31/12/1993"/>
    <d v="1993-12-31T00:00:00"/>
    <n v="1993"/>
    <n v="33"/>
    <s v="Adult"/>
    <n v="15"/>
    <s v="Karnataka"/>
    <x v="0"/>
    <s v="South"/>
    <s v="East"/>
    <n v="136"/>
    <x v="0"/>
  </r>
  <r>
    <s v="PID0005"/>
    <s v=" Aarav Mehta"/>
    <s v="Aarav Mehta"/>
    <s v="PID0005_Aarav.pdf"/>
    <s v="Male"/>
    <s v="31/12/1988"/>
    <d v="1988-12-31T00:00:00"/>
    <n v="1988"/>
    <n v="38"/>
    <s v="Adult"/>
    <n v="2"/>
    <s v="Uttar Pradesh"/>
    <x v="1"/>
    <s v="North"/>
    <m/>
    <m/>
    <x v="0"/>
  </r>
  <r>
    <s v="PID0006"/>
    <s v="Aarav Sharma"/>
    <s v="Aarav Sharma"/>
    <s v="PID0006_Aarav.pdf"/>
    <s v="Male"/>
    <s v="31/12/1938"/>
    <d v="1938-12-31T00:00:00"/>
    <n v="1938"/>
    <n v="88"/>
    <s v="super senior"/>
    <n v="20"/>
    <s v="Karnataka"/>
    <x v="0"/>
    <s v="South"/>
    <m/>
    <m/>
    <x v="0"/>
  </r>
  <r>
    <s v="PID0007"/>
    <s v="Sai Raj Patel"/>
    <s v="Sai Raj Patel"/>
    <s v="PID0007_Sai.pdf"/>
    <s v="Male"/>
    <s v="31/12/1988"/>
    <d v="1988-12-31T00:00:00"/>
    <n v="1988"/>
    <n v="38"/>
    <s v="Adult"/>
    <n v="40"/>
    <s v="Maharashtra"/>
    <x v="1"/>
    <s v="West"/>
    <m/>
    <m/>
    <x v="0"/>
  </r>
  <r>
    <s v="PID0008"/>
    <s v="Shreya Reddy"/>
    <s v="Shreya Reddy"/>
    <s v="PID0008_Shreya.pdf"/>
    <s v="Female"/>
    <s v="31/12/1994"/>
    <d v="1994-12-31T00:00:00"/>
    <n v="1994"/>
    <n v="32"/>
    <s v="Adult"/>
    <n v="30"/>
    <s v="Kerala"/>
    <x v="2"/>
    <s v="South"/>
    <m/>
    <m/>
    <x v="0"/>
  </r>
  <r>
    <s v="PID0009"/>
    <s v="Diya Mehta"/>
    <s v="Diya Mehta"/>
    <s v="PID0009_Diya.pdf"/>
    <s v="Female"/>
    <s v="31/12/1978"/>
    <d v="1978-12-31T00:00:00"/>
    <n v="1978"/>
    <n v="48"/>
    <s v="Senior"/>
    <n v="20"/>
    <s v="Karnataka"/>
    <x v="0"/>
    <s v="South"/>
    <m/>
    <m/>
    <x v="0"/>
  </r>
  <r>
    <s v="PID0010"/>
    <s v=" Vivaan Patel"/>
    <s v="Vivaan Patel"/>
    <s v="PID0010_Vivaan.pdf"/>
    <s v="Male"/>
    <s v="31-12-1994"/>
    <d v="1994-12-31T00:00:00"/>
    <n v="1994"/>
    <n v="32"/>
    <s v="Adult"/>
    <n v="2"/>
    <s v="West Bengal"/>
    <x v="2"/>
    <s v="East"/>
    <m/>
    <m/>
    <x v="1"/>
  </r>
  <r>
    <s v="PID0011"/>
    <s v=" Aditya Gupta "/>
    <s v="Aditya Gupta"/>
    <s v="PID0011_Aditya.pdf"/>
    <s v="Male"/>
    <s v="01/01/1964"/>
    <d v="1964-01-01T00:00:00"/>
    <n v="1964"/>
    <n v="62"/>
    <s v="super senior"/>
    <n v="3"/>
    <s v="Karnataka"/>
    <x v="1"/>
    <s v="South"/>
    <m/>
    <m/>
    <x v="0"/>
  </r>
  <r>
    <s v="PID0012"/>
    <s v="Aditya Sharma"/>
    <s v="Aditya Sharma"/>
    <s v="PID0012_Aditya.pdf"/>
    <s v="Male"/>
    <s v="01/01/1964"/>
    <d v="1964-01-01T00:00:00"/>
    <n v="1964"/>
    <n v="62"/>
    <s v="super senior"/>
    <n v="15"/>
    <s v="Tamil Nadu"/>
    <x v="0"/>
    <s v="South"/>
    <m/>
    <m/>
    <x v="0"/>
  </r>
  <r>
    <s v="PID0013"/>
    <s v=" Diya Kumar Sharma"/>
    <s v="Diya Kumar Sharma"/>
    <s v="PID0013_Diya.pdf"/>
    <s v="Female"/>
    <s v="31/12/1973"/>
    <d v="1973-12-31T00:00:00"/>
    <n v="1973"/>
    <n v="53"/>
    <s v="Senior"/>
    <n v="7"/>
    <s v="Kerala"/>
    <x v="1"/>
    <s v="South"/>
    <m/>
    <m/>
    <x v="0"/>
  </r>
  <r>
    <s v="PID0014"/>
    <s v="Aanya Raj Sharma"/>
    <s v="Aanya Raj Sharma"/>
    <s v="PID0014_Aanya.pdf"/>
    <s v="Female"/>
    <s v="31/12/1981"/>
    <d v="1981-12-31T00:00:00"/>
    <n v="1981"/>
    <n v="45"/>
    <s v="Adult"/>
    <n v="15"/>
    <s v="Kerala"/>
    <x v="0"/>
    <s v="South"/>
    <m/>
    <m/>
    <x v="0"/>
  </r>
  <r>
    <s v="PID0015"/>
    <s v="Diya Priya Gupta"/>
    <s v="Diya Priya Gupta"/>
    <s v="PID0015_Diya.pdf"/>
    <s v="Female"/>
    <s v="01/01/1964"/>
    <d v="1964-01-01T00:00:00"/>
    <n v="1964"/>
    <n v="62"/>
    <s v="super senior"/>
    <n v="2"/>
    <s v="Uttar Pradesh"/>
    <x v="1"/>
    <s v="North"/>
    <m/>
    <m/>
    <x v="1"/>
  </r>
  <r>
    <s v="PID0016"/>
    <s v=" Isha Kumar Mehta"/>
    <s v="Isha Kumar Mehta"/>
    <s v="PID0016_Isha.pdf"/>
    <s v="Female"/>
    <s v="31/12/1994"/>
    <d v="1994-12-31T00:00:00"/>
    <n v="1994"/>
    <n v="32"/>
    <s v="Adult"/>
    <n v="15"/>
    <s v="Gujarat"/>
    <x v="0"/>
    <s v="West"/>
    <m/>
    <m/>
    <x v="0"/>
  </r>
  <r>
    <s v="PID0017"/>
    <s v=" Aditya Patel"/>
    <s v="Aditya Patel"/>
    <s v="PID0017_Aditya.pdf"/>
    <s v="Male"/>
    <s v="01/01/1984"/>
    <d v="1984-01-01T00:00:00"/>
    <n v="1984"/>
    <n v="42"/>
    <s v="Adult"/>
    <n v="7"/>
    <s v="Kerala"/>
    <x v="0"/>
    <s v="South"/>
    <m/>
    <m/>
    <x v="0"/>
  </r>
  <r>
    <s v="PID0018"/>
    <s v="Riya Kumar Gupta"/>
    <s v="Riya Kumar Gupta"/>
    <s v="PID0018_Riya.pdf"/>
    <s v="Female"/>
    <s v="31/12/1968"/>
    <d v="1968-12-31T00:00:00"/>
    <n v="1968"/>
    <n v="58"/>
    <s v="Senior"/>
    <n v="3"/>
    <s v="Karnataka"/>
    <x v="2"/>
    <s v="South"/>
    <m/>
    <m/>
    <x v="0"/>
  </r>
  <r>
    <s v="PID0019"/>
    <s v="Shreya Sharma"/>
    <s v="Shreya Sharma"/>
    <s v="PID0019_Shreya.pdf"/>
    <s v="Female"/>
    <s v="31/12/1981"/>
    <d v="1981-12-31T00:00:00"/>
    <n v="1981"/>
    <n v="45"/>
    <s v="Adult"/>
    <n v="4"/>
    <s v="Karnataka"/>
    <x v="0"/>
    <s v="South"/>
    <m/>
    <m/>
    <x v="0"/>
  </r>
  <r>
    <s v="PID0020"/>
    <s v="Krishna Patel"/>
    <s v="Krishna Patel"/>
    <s v="PID0020_Krishna.pdf"/>
    <s v="Male"/>
    <s v="31-12-1968"/>
    <d v="1968-12-31T00:00:00"/>
    <n v="1968"/>
    <n v="58"/>
    <s v="Senior"/>
    <n v="15"/>
    <s v="Maharashtra"/>
    <x v="3"/>
    <s v="West"/>
    <m/>
    <m/>
    <x v="0"/>
  </r>
  <r>
    <s v="PID0021"/>
    <s v="Aanya Reddy"/>
    <s v="Aanya Reddy"/>
    <s v="PID0021_Aanya.pdf"/>
    <s v="Female"/>
    <s v="31/12/1980"/>
    <d v="1980-12-31T00:00:00"/>
    <n v="1980"/>
    <n v="46"/>
    <s v="Senior"/>
    <n v="30"/>
    <s v="Punjab"/>
    <x v="1"/>
    <s v="North"/>
    <m/>
    <m/>
    <x v="0"/>
  </r>
  <r>
    <s v="PID0022"/>
    <s v=" Diya Reddy"/>
    <s v="Diya Reddy"/>
    <s v="PID0022_Diya.pdf"/>
    <s v="Female"/>
    <s v="31/12/1978"/>
    <d v="1978-12-31T00:00:00"/>
    <n v="1978"/>
    <n v="48"/>
    <s v="Senior"/>
    <n v="2"/>
    <s v="Karnataka"/>
    <x v="0"/>
    <s v="South"/>
    <m/>
    <m/>
    <x v="1"/>
  </r>
  <r>
    <s v="PID0023"/>
    <s v=" Vivaan Dev Sharma "/>
    <s v="Vivaan Dev Sharma"/>
    <s v="PID0023_Vivaan.pdf"/>
    <s v="Male"/>
    <s v="31/12/1968"/>
    <d v="1968-12-31T00:00:00"/>
    <n v="1968"/>
    <n v="58"/>
    <s v="Senior"/>
    <n v="40"/>
    <s v="Karnataka"/>
    <x v="0"/>
    <s v="South"/>
    <m/>
    <m/>
    <x v="0"/>
  </r>
  <r>
    <s v="PID0024"/>
    <s v="Aarav Mehta"/>
    <s v="Aarav Mehta"/>
    <s v="PID0024_Aarav.pdf"/>
    <s v="Male"/>
    <s v="01/01/1964"/>
    <d v="1964-01-01T00:00:00"/>
    <n v="1964"/>
    <n v="62"/>
    <s v="super senior"/>
    <n v="15"/>
    <s v="Maharashtra"/>
    <x v="1"/>
    <s v="West"/>
    <m/>
    <m/>
    <x v="0"/>
  </r>
  <r>
    <s v="PID0025"/>
    <s v="Vivaan Kumar Patel"/>
    <s v="Vivaan Kumar Patel"/>
    <s v="PID0025_Vivaan.pdf"/>
    <s v="Male"/>
    <s v="31/12/1988"/>
    <d v="1988-12-31T00:00:00"/>
    <n v="1988"/>
    <n v="38"/>
    <s v="Adult"/>
    <n v="12"/>
    <s v="Maharashtra"/>
    <x v="1"/>
    <s v="West"/>
    <m/>
    <m/>
    <x v="0"/>
  </r>
  <r>
    <s v="PID0026"/>
    <s v="Aanya Priya Reddy"/>
    <s v="Aanya Priya Reddy"/>
    <s v="PID0026_Aanya.pdf"/>
    <s v="Female"/>
    <s v="31/12/1968"/>
    <d v="1968-12-31T00:00:00"/>
    <n v="1968"/>
    <n v="58"/>
    <s v="Senior"/>
    <n v="2"/>
    <s v="Uttar Pradesh"/>
    <x v="1"/>
    <s v="North"/>
    <m/>
    <m/>
    <x v="1"/>
  </r>
  <r>
    <s v="PID0027"/>
    <s v=" Riya Mehta"/>
    <s v="Riya Mehta"/>
    <s v="PID0027_Riya.pdf"/>
    <s v="Female"/>
    <s v="31-12-1978"/>
    <d v="1978-12-31T00:00:00"/>
    <n v="1978"/>
    <n v="48"/>
    <s v="Senior"/>
    <m/>
    <s v="Gujarat"/>
    <x v="2"/>
    <s v="West"/>
    <m/>
    <m/>
    <x v="1"/>
  </r>
  <r>
    <s v="PID0028"/>
    <s v="Aarav Sharma "/>
    <s v="Aarav Sharma"/>
    <s v="PID0028_Aarav.pdf"/>
    <s v="Male"/>
    <s v="31/12/1993"/>
    <d v="1993-12-31T00:00:00"/>
    <n v="1993"/>
    <n v="33"/>
    <s v="Adult"/>
    <n v="25"/>
    <s v="Karnataka"/>
    <x v="3"/>
    <s v="South"/>
    <m/>
    <m/>
    <x v="0"/>
  </r>
  <r>
    <s v="PID0029"/>
    <s v="Krishna Sharma"/>
    <s v="Krishna Sharma"/>
    <s v="PID0029_Krishna.pdf"/>
    <s v="Male"/>
    <s v="31/12/1988"/>
    <d v="1988-12-31T00:00:00"/>
    <n v="1988"/>
    <n v="38"/>
    <s v="Adult"/>
    <n v="2"/>
    <s v="Uttar Pradesh"/>
    <x v="3"/>
    <s v="North"/>
    <m/>
    <m/>
    <x v="0"/>
  </r>
  <r>
    <s v="PID0030"/>
    <s v="Aanya Priya Reddy"/>
    <s v="Aanya Priya Reddy"/>
    <s v="PID0030_Aanya.pdf"/>
    <s v="Female"/>
    <s v="31/12/1998"/>
    <d v="1998-12-31T00:00:00"/>
    <n v="1998"/>
    <n v="28"/>
    <s v="Young adult"/>
    <n v="30"/>
    <s v="Uttar Pradesh"/>
    <x v="2"/>
    <s v="North"/>
    <m/>
    <m/>
    <x v="0"/>
  </r>
  <r>
    <s v="PID0031"/>
    <s v="Shreya Sharma"/>
    <s v="Shreya Sharma"/>
    <s v="PID0031_Shreya.pdf"/>
    <s v="Female"/>
    <s v="31/12/1981"/>
    <d v="1981-12-31T00:00:00"/>
    <n v="1981"/>
    <n v="45"/>
    <s v="Adult"/>
    <n v="1"/>
    <s v="Uttar Pradesh"/>
    <x v="1"/>
    <s v="North"/>
    <m/>
    <m/>
    <x v="1"/>
  </r>
  <r>
    <s v="PID0032"/>
    <s v="Isha Gupta "/>
    <s v="Isha Gupta"/>
    <s v="PID0032_Isha.pdf"/>
    <s v="Female"/>
    <s v="31/12/1973"/>
    <d v="1973-12-31T00:00:00"/>
    <n v="1973"/>
    <n v="53"/>
    <s v="Senior"/>
    <n v="9"/>
    <s v="Tamil Nadu"/>
    <x v="0"/>
    <s v="South"/>
    <m/>
    <m/>
    <x v="0"/>
  </r>
  <r>
    <s v="PID0033"/>
    <s v="Diya Sharma"/>
    <s v="Diya Sharma"/>
    <s v="PID0033_Diya.pdf"/>
    <s v="Female"/>
    <s v="31/12/1998"/>
    <d v="1998-12-31T00:00:00"/>
    <n v="1998"/>
    <n v="28"/>
    <s v="Young adult"/>
    <n v="15"/>
    <s v="Maharashtra"/>
    <x v="3"/>
    <s v="West"/>
    <m/>
    <m/>
    <x v="0"/>
  </r>
  <r>
    <s v="PID0034"/>
    <s v="Aditya Mehta"/>
    <s v="Aditya Mehta"/>
    <s v="PID0034_Aditya.pdf"/>
    <s v="Male"/>
    <s v="01/01/1984"/>
    <d v="1984-01-01T00:00:00"/>
    <n v="1984"/>
    <n v="42"/>
    <s v="Adult"/>
    <n v="15"/>
    <s v="Punjab"/>
    <x v="0"/>
    <s v="North"/>
    <m/>
    <m/>
    <x v="0"/>
  </r>
  <r>
    <s v="PID0035"/>
    <s v="Krishna Sharma"/>
    <s v="Krishna Sharma"/>
    <s v="PID0035_Krishna.pdf"/>
    <s v="Male"/>
    <s v="01/01/1976"/>
    <d v="1976-01-01T00:00:00"/>
    <n v="1976"/>
    <n v="50"/>
    <s v="Senior"/>
    <n v="2"/>
    <s v="Uttar Pradesh"/>
    <x v="2"/>
    <s v="North"/>
    <m/>
    <m/>
    <x v="0"/>
  </r>
  <r>
    <s v="PID0036"/>
    <s v="Riya Gupta"/>
    <s v="Riya Gupta"/>
    <s v="PID0036_Riya.pdf"/>
    <s v="Female"/>
    <s v="31/12/1968"/>
    <d v="1968-12-31T00:00:00"/>
    <n v="1968"/>
    <n v="58"/>
    <s v="Senior"/>
    <n v="4"/>
    <s v="Punjab"/>
    <x v="1"/>
    <s v="North"/>
    <m/>
    <m/>
    <x v="0"/>
  </r>
  <r>
    <s v="PID0037"/>
    <s v="Aanya Priya Sharma"/>
    <s v="Aanya Priya Sharma"/>
    <s v="PID0037_Aanya.pdf"/>
    <s v="Female"/>
    <s v="01/01/1964"/>
    <d v="1964-01-01T00:00:00"/>
    <n v="1964"/>
    <n v="62"/>
    <s v="super senior"/>
    <n v="5"/>
    <s v="Gujarat"/>
    <x v="0"/>
    <s v="West"/>
    <m/>
    <m/>
    <x v="1"/>
  </r>
  <r>
    <s v="PID0038"/>
    <s v="Sai Priya Mehta"/>
    <s v="Sai Priya Mehta"/>
    <s v="PID0038_Sai.pdf"/>
    <s v="Male"/>
    <s v="31-12-1988"/>
    <d v="1988-12-31T00:00:00"/>
    <n v="1988"/>
    <n v="38"/>
    <s v="Adult"/>
    <n v="15"/>
    <s v="Karnataka"/>
    <x v="0"/>
    <s v="South"/>
    <m/>
    <m/>
    <x v="0"/>
  </r>
  <r>
    <s v="PID0039"/>
    <s v="Isha Kumar Sharma"/>
    <s v="Isha Kumar Sharma"/>
    <s v="PID0039_Isha.pdf"/>
    <s v="Female"/>
    <s v="31/12/1973"/>
    <d v="1973-12-31T00:00:00"/>
    <n v="1973"/>
    <n v="53"/>
    <s v="Senior"/>
    <n v="25"/>
    <s v="Gujarat"/>
    <x v="3"/>
    <s v="West"/>
    <m/>
    <m/>
    <x v="0"/>
  </r>
  <r>
    <s v="PID0040"/>
    <s v="Krishna Priya Sharma "/>
    <s v="Krishna Priya Sharma"/>
    <s v="PID0040_Krishna.pdf"/>
    <s v="Male"/>
    <s v="31-12-1981"/>
    <d v="1981-12-31T00:00:00"/>
    <n v="1981"/>
    <n v="45"/>
    <s v="Adult"/>
    <n v="30"/>
    <s v="Tamil Nadu"/>
    <x v="0"/>
    <s v="South"/>
    <m/>
    <m/>
    <x v="0"/>
  </r>
  <r>
    <s v="PID0041"/>
    <s v="Diya Priya Gupta"/>
    <s v="Diya Priya Gupta"/>
    <s v="PID0041_Diya.pdf"/>
    <s v="Female"/>
    <s v="31-12-1973"/>
    <d v="1973-12-31T00:00:00"/>
    <n v="1973"/>
    <n v="53"/>
    <s v="Senior"/>
    <n v="7"/>
    <s v="Maharashtra"/>
    <x v="3"/>
    <s v="West"/>
    <m/>
    <m/>
    <x v="0"/>
  </r>
  <r>
    <s v="PID0042"/>
    <s v="Isha Kumar Reddy"/>
    <s v="Isha Kumar Reddy"/>
    <s v="PID0042_Isha.pdf"/>
    <s v="Female"/>
    <s v="01/01/1964"/>
    <d v="1964-01-01T00:00:00"/>
    <n v="1964"/>
    <n v="62"/>
    <s v="super senior"/>
    <n v="12"/>
    <s v="Maharashtra"/>
    <x v="3"/>
    <s v="West"/>
    <m/>
    <m/>
    <x v="0"/>
  </r>
  <r>
    <s v="PID0043"/>
    <s v="Shreya Reddy"/>
    <s v="Shreya Reddy"/>
    <s v="PID0043_Shreya.pdf"/>
    <s v="Female"/>
    <s v="31/12/1978"/>
    <d v="1978-12-31T00:00:00"/>
    <n v="1978"/>
    <n v="48"/>
    <s v="Senior"/>
    <n v="5"/>
    <s v="West Bengal"/>
    <x v="0"/>
    <s v="East"/>
    <m/>
    <m/>
    <x v="1"/>
  </r>
  <r>
    <s v="PID0044"/>
    <s v=" Diya Kumar Sharma "/>
    <s v="Diya Kumar Sharma"/>
    <s v="PID0044_Diya.pdf"/>
    <s v="Female"/>
    <s v="31-12-1993"/>
    <d v="1993-12-31T00:00:00"/>
    <n v="1993"/>
    <n v="33"/>
    <s v="Adult"/>
    <n v="12"/>
    <s v="Maharashtra"/>
    <x v="1"/>
    <s v="West"/>
    <m/>
    <m/>
    <x v="0"/>
  </r>
  <r>
    <s v="PID0045"/>
    <s v=" Aarav Dev Reddy"/>
    <s v="Aarav Dev Reddy"/>
    <s v="PID0045_Aarav.pdf"/>
    <s v="Male"/>
    <s v="31/12/1953"/>
    <d v="1953-12-31T00:00:00"/>
    <n v="1953"/>
    <n v="73"/>
    <s v="super senior"/>
    <n v="2"/>
    <s v="Uttar Pradesh"/>
    <x v="0"/>
    <s v="North"/>
    <m/>
    <m/>
    <x v="0"/>
  </r>
  <r>
    <s v="PID0046"/>
    <s v="Aanya Sharma"/>
    <s v="Aanya Sharma"/>
    <s v="PID0046_Aanya.pdf"/>
    <s v="Female"/>
    <s v="31/12/1985"/>
    <d v="1985-12-31T00:00:00"/>
    <n v="1985"/>
    <n v="41"/>
    <s v="Adult"/>
    <n v="30"/>
    <s v="Kerala"/>
    <x v="0"/>
    <s v="South"/>
    <m/>
    <m/>
    <x v="0"/>
  </r>
  <r>
    <s v="PID0047"/>
    <s v="Vivaan Sharma"/>
    <s v="Vivaan Sharma"/>
    <s v="PID0047_Vivaan.pdf"/>
    <s v="Male"/>
    <s v="31/12/1993"/>
    <d v="1993-12-31T00:00:00"/>
    <n v="1993"/>
    <n v="33"/>
    <s v="Adult"/>
    <n v="300"/>
    <s v="Tamil Nadu"/>
    <x v="0"/>
    <s v="South"/>
    <m/>
    <m/>
    <x v="0"/>
  </r>
  <r>
    <s v="PID0048"/>
    <s v="Isha Priya Reddy"/>
    <s v="Isha Priya Reddy"/>
    <s v="PID0048_Isha.pdf"/>
    <s v="Female"/>
    <s v="31/12/1988"/>
    <d v="1988-12-31T00:00:00"/>
    <n v="1988"/>
    <n v="38"/>
    <s v="Adult"/>
    <n v="25"/>
    <s v="Gujarat"/>
    <x v="3"/>
    <s v="West"/>
    <m/>
    <m/>
    <x v="0"/>
  </r>
  <r>
    <s v="PID0049"/>
    <s v="Sai Patel"/>
    <s v="Sai Patel"/>
    <s v="PID0049_Sai.pdf"/>
    <s v="Male"/>
    <s v="31-12-1973"/>
    <d v="1973-12-31T00:00:00"/>
    <n v="1973"/>
    <n v="53"/>
    <s v="Senior"/>
    <n v="20"/>
    <s v="Kerala"/>
    <x v="0"/>
    <s v="South"/>
    <m/>
    <m/>
    <x v="0"/>
  </r>
  <r>
    <s v="PID0050"/>
    <s v="Isha Gupta "/>
    <s v="Isha Gupta"/>
    <s v="PID0050_Isha.pdf"/>
    <s v="Female"/>
    <s v="31/12/1968"/>
    <d v="1968-12-31T00:00:00"/>
    <n v="1968"/>
    <n v="58"/>
    <s v="Senior"/>
    <n v="4"/>
    <s v="West Bengal"/>
    <x v="1"/>
    <s v="East"/>
    <m/>
    <m/>
    <x v="1"/>
  </r>
  <r>
    <s v="PID0051"/>
    <s v="Vivaan Mehta"/>
    <s v="Vivaan Mehta"/>
    <s v="PID0051_Vivaan.pdf"/>
    <s v="Male"/>
    <s v="01-01-1964"/>
    <d v="1964-01-01T00:00:00"/>
    <n v="1964"/>
    <n v="62"/>
    <s v="super senior"/>
    <n v="9"/>
    <s v="Gujarat"/>
    <x v="0"/>
    <s v="West"/>
    <m/>
    <m/>
    <x v="0"/>
  </r>
  <r>
    <s v="PID0052"/>
    <s v="Krishna Mehta"/>
    <s v="Krishna Mehta"/>
    <s v="PID0052_Krishna.pdf"/>
    <s v="Male"/>
    <s v="01/01/1964"/>
    <d v="1964-01-01T00:00:00"/>
    <n v="1964"/>
    <n v="62"/>
    <s v="super senior"/>
    <n v="25"/>
    <s v="Gujarat"/>
    <x v="0"/>
    <s v="West"/>
    <m/>
    <m/>
    <x v="0"/>
  </r>
  <r>
    <s v="PID0053"/>
    <s v="Isha Sharma"/>
    <s v="Isha Sharma"/>
    <s v="PID0053_Isha.pdf"/>
    <s v="Female"/>
    <s v="01/01/1964"/>
    <d v="1964-01-01T00:00:00"/>
    <n v="1964"/>
    <n v="62"/>
    <s v="super senior"/>
    <n v="300"/>
    <s v="Gujarat"/>
    <x v="3"/>
    <s v="West"/>
    <m/>
    <m/>
    <x v="0"/>
  </r>
  <r>
    <s v="PID0054"/>
    <s v=" Aarav Patel"/>
    <s v="Aarav Patel"/>
    <s v="PID0054_Aarav.pdf"/>
    <s v="Male"/>
    <s v="01/01/1984"/>
    <d v="1984-01-01T00:00:00"/>
    <n v="1984"/>
    <n v="42"/>
    <s v="Adult"/>
    <m/>
    <s v="Gujarat"/>
    <x v="1"/>
    <s v="West"/>
    <m/>
    <m/>
    <x v="0"/>
  </r>
  <r>
    <s v="PID0055"/>
    <s v="Isha Patel"/>
    <s v="Isha Patel"/>
    <s v="PID0055_Isha.pdf"/>
    <s v="Female"/>
    <s v="31/12/1978"/>
    <d v="1978-12-31T00:00:00"/>
    <n v="1978"/>
    <n v="48"/>
    <s v="Senior"/>
    <n v="4"/>
    <s v="Punjab"/>
    <x v="1"/>
    <s v="North"/>
    <m/>
    <m/>
    <x v="1"/>
  </r>
  <r>
    <s v="PID0056"/>
    <s v="Isha Kumar Reddy"/>
    <s v="Isha Kumar Reddy"/>
    <s v="PID0056_Isha.pdf"/>
    <s v="Female"/>
    <s v="01/01/1964"/>
    <d v="1964-01-01T00:00:00"/>
    <n v="1964"/>
    <n v="62"/>
    <s v="super senior"/>
    <n v="2"/>
    <s v="Uttar Pradesh"/>
    <x v="1"/>
    <s v="North"/>
    <m/>
    <m/>
    <x v="1"/>
  </r>
  <r>
    <s v="PID0057"/>
    <s v="Aarav Reddy"/>
    <s v="Aarav Reddy"/>
    <s v="PID0057_Aarav.pdf"/>
    <s v="Male"/>
    <s v="01/01/1972"/>
    <d v="1972-01-01T00:00:00"/>
    <n v="1972"/>
    <n v="54"/>
    <s v="Senior"/>
    <n v="2"/>
    <s v="Punjab"/>
    <x v="1"/>
    <s v="North"/>
    <m/>
    <m/>
    <x v="1"/>
  </r>
  <r>
    <s v="PID0058"/>
    <s v="Aditya Dev Sharma"/>
    <s v="Aditya Dev Sharma"/>
    <s v="PID0058_Aditya.pdf"/>
    <s v="Male"/>
    <s v="31/12/1985"/>
    <d v="1985-12-31T00:00:00"/>
    <n v="1985"/>
    <n v="41"/>
    <s v="Adult"/>
    <n v="5"/>
    <s v="Kerala"/>
    <x v="3"/>
    <s v="South"/>
    <m/>
    <m/>
    <x v="1"/>
  </r>
  <r>
    <s v="PID0059"/>
    <s v=" Isha Patel "/>
    <s v="Isha Patel"/>
    <s v="PID0059_Isha.pdf"/>
    <s v="Female"/>
    <s v="31/12/1978"/>
    <d v="1978-12-31T00:00:00"/>
    <n v="1978"/>
    <n v="48"/>
    <s v="Senior"/>
    <n v="20"/>
    <s v="Kerala"/>
    <x v="3"/>
    <s v="South"/>
    <m/>
    <m/>
    <x v="0"/>
  </r>
  <r>
    <s v="PID0060"/>
    <s v="Vivaan Reddy"/>
    <s v="Vivaan Reddy"/>
    <s v="PID0060_Vivaan.pdf"/>
    <s v="Male"/>
    <s v="01-01-1984"/>
    <d v="1984-01-01T00:00:00"/>
    <n v="1984"/>
    <n v="42"/>
    <s v="Adult"/>
    <n v="1"/>
    <s v="Uttar Pradesh"/>
    <x v="1"/>
    <s v="North"/>
    <m/>
    <m/>
    <x v="0"/>
  </r>
  <r>
    <s v="PID0061"/>
    <s v="Aarav Reddy"/>
    <s v="Aarav Reddy"/>
    <s v="PID0061_Aarav.pdf"/>
    <s v="Male"/>
    <s v="31/12/1988"/>
    <d v="1988-12-31T00:00:00"/>
    <n v="1988"/>
    <n v="38"/>
    <s v="Adult"/>
    <n v="15"/>
    <s v="Punjab"/>
    <x v="3"/>
    <s v="North"/>
    <m/>
    <m/>
    <x v="0"/>
  </r>
  <r>
    <s v="PID0062"/>
    <s v="Shreya Mehta "/>
    <s v="Shreya Mehta"/>
    <s v="PID0062_Shreya.pdf"/>
    <s v="Female"/>
    <s v="31/12/1994"/>
    <d v="1994-12-31T00:00:00"/>
    <n v="1994"/>
    <n v="32"/>
    <s v="Adult"/>
    <n v="2"/>
    <s v="Uttar Pradesh"/>
    <x v="0"/>
    <s v="North"/>
    <m/>
    <m/>
    <x v="1"/>
  </r>
  <r>
    <s v="PID0063"/>
    <s v="Aditya Mehta"/>
    <s v="Aditya Mehta"/>
    <s v="PID0063_Aditya.pdf"/>
    <s v="Male"/>
    <s v="01-01-1984"/>
    <d v="1984-01-01T00:00:00"/>
    <n v="1984"/>
    <n v="42"/>
    <s v="Adult"/>
    <n v="40"/>
    <s v="Gujarat"/>
    <x v="0"/>
    <s v="West"/>
    <m/>
    <m/>
    <x v="0"/>
  </r>
  <r>
    <s v="PID0064"/>
    <s v="Isha Mehta"/>
    <s v="Isha Mehta"/>
    <s v="PID0064_Isha.pdf"/>
    <s v="Female"/>
    <s v="31/12/1985"/>
    <d v="1985-12-31T00:00:00"/>
    <n v="1985"/>
    <n v="41"/>
    <s v="Adult"/>
    <n v="40"/>
    <s v="Gujarat"/>
    <x v="3"/>
    <s v="West"/>
    <m/>
    <m/>
    <x v="0"/>
  </r>
  <r>
    <s v="PID0065"/>
    <s v="Aarav Singh Reddy"/>
    <s v="Aarav Singh Reddy"/>
    <s v="PID0065_Aarav.pdf"/>
    <s v="Male"/>
    <s v="31/12/1958"/>
    <d v="1958-12-31T00:00:00"/>
    <n v="1958"/>
    <n v="68"/>
    <s v="super senior"/>
    <n v="12"/>
    <s v="Gujarat"/>
    <x v="0"/>
    <s v="West"/>
    <m/>
    <m/>
    <x v="0"/>
  </r>
  <r>
    <s v="PID0066"/>
    <s v="Shreya Sharma"/>
    <s v="Shreya Sharma"/>
    <s v="PID0066_Shreya.pdf"/>
    <s v="Female"/>
    <s v="31/12/1988"/>
    <d v="1988-12-31T00:00:00"/>
    <n v="1988"/>
    <n v="38"/>
    <s v="Adult"/>
    <n v="20"/>
    <s v="Maharashtra"/>
    <x v="3"/>
    <s v="West"/>
    <m/>
    <m/>
    <x v="0"/>
  </r>
  <r>
    <s v="PID0067"/>
    <s v="Krishna Singh Mehta"/>
    <s v="Krishna Singh Mehta"/>
    <s v="PID0067_Krishna.pdf"/>
    <s v="Male"/>
    <s v="31/12/1938"/>
    <d v="1938-12-31T00:00:00"/>
    <n v="1938"/>
    <n v="88"/>
    <s v="super senior"/>
    <n v="4"/>
    <s v="Punjab"/>
    <x v="1"/>
    <s v="North"/>
    <m/>
    <m/>
    <x v="1"/>
  </r>
  <r>
    <s v="PID0068"/>
    <s v="Sai Reddy"/>
    <s v="Sai Reddy"/>
    <s v="PID0068_Sai.pdf"/>
    <s v="Male"/>
    <s v="31/12/1968"/>
    <d v="1968-12-31T00:00:00"/>
    <n v="1968"/>
    <n v="58"/>
    <s v="Senior"/>
    <n v="5"/>
    <s v="Karnataka"/>
    <x v="0"/>
    <s v="South"/>
    <m/>
    <m/>
    <x v="1"/>
  </r>
  <r>
    <s v="PID0069"/>
    <s v="Aanya Mehta"/>
    <s v="Aanya Mehta"/>
    <s v="PID0069_Aanya.pdf"/>
    <s v="Female"/>
    <s v="01/01/1964"/>
    <d v="1964-01-01T00:00:00"/>
    <n v="1964"/>
    <n v="62"/>
    <s v="super senior"/>
    <n v="50"/>
    <s v="Maharashtra"/>
    <x v="2"/>
    <s v="West"/>
    <m/>
    <m/>
    <x v="0"/>
  </r>
  <r>
    <s v="PID0070"/>
    <s v="Riya Reddy"/>
    <s v="Riya Reddy"/>
    <s v="PID0070_Riya.pdf"/>
    <s v="Female"/>
    <s v="31/12/1993"/>
    <d v="1993-12-31T00:00:00"/>
    <n v="1993"/>
    <n v="33"/>
    <s v="Adult"/>
    <n v="0.5"/>
    <s v="Uttar Pradesh"/>
    <x v="1"/>
    <s v="North"/>
    <m/>
    <m/>
    <x v="1"/>
  </r>
  <r>
    <s v="PID0071"/>
    <s v="Sai Sharma"/>
    <s v="Sai Sharma"/>
    <s v="PID0071_Sai.pdf"/>
    <s v="Male"/>
    <s v="01/01/1964"/>
    <d v="1964-01-01T00:00:00"/>
    <n v="1964"/>
    <n v="62"/>
    <s v="super senior"/>
    <n v="15"/>
    <s v="Kerala"/>
    <x v="0"/>
    <s v="South"/>
    <m/>
    <m/>
    <x v="0"/>
  </r>
  <r>
    <s v="PID0072"/>
    <s v="Aanya Sharma "/>
    <s v="Aanya Sharma"/>
    <s v="PID0072_Aanya.pdf"/>
    <s v="Female"/>
    <s v="31/12/1994"/>
    <d v="1994-12-31T00:00:00"/>
    <n v="1994"/>
    <n v="32"/>
    <s v="Adult"/>
    <n v="7"/>
    <s v="Maharashtra"/>
    <x v="3"/>
    <s v="West"/>
    <m/>
    <m/>
    <x v="0"/>
  </r>
  <r>
    <s v="PID0073"/>
    <s v="Isha Sharma"/>
    <s v="Isha Sharma"/>
    <s v="PID0073_Isha.pdf"/>
    <s v="Female"/>
    <s v="31/12/1998"/>
    <d v="1998-12-31T00:00:00"/>
    <n v="1998"/>
    <n v="28"/>
    <s v="Young adult"/>
    <n v="15"/>
    <s v="Gujarat"/>
    <x v="3"/>
    <s v="West"/>
    <m/>
    <m/>
    <x v="0"/>
  </r>
  <r>
    <s v="PID0074"/>
    <s v="Sai Reddy"/>
    <s v="Sai Reddy"/>
    <s v="PID0074_Sai.pdf"/>
    <s v="Male"/>
    <s v="31/12/1968"/>
    <d v="1968-12-31T00:00:00"/>
    <n v="1968"/>
    <n v="58"/>
    <s v="Senior"/>
    <n v="25"/>
    <s v="Tamil Nadu"/>
    <x v="2"/>
    <s v="South"/>
    <m/>
    <m/>
    <x v="0"/>
  </r>
  <r>
    <s v="PID0075"/>
    <s v="Aditya Patel"/>
    <s v="Aditya Patel"/>
    <s v="PID0075_Aditya.pdf"/>
    <s v="Male"/>
    <s v="31/12/1968"/>
    <d v="1968-12-31T00:00:00"/>
    <n v="1968"/>
    <n v="58"/>
    <s v="Senior"/>
    <n v="2"/>
    <s v="Tamil Nadu"/>
    <x v="2"/>
    <s v="South"/>
    <m/>
    <m/>
    <x v="1"/>
  </r>
  <r>
    <s v="PID0076"/>
    <s v=" Vivaan Mehta "/>
    <s v="Vivaan Mehta"/>
    <s v="PID0076_Vivaan.pdf"/>
    <s v="Male"/>
    <s v="31/12/1978"/>
    <d v="1978-12-31T00:00:00"/>
    <n v="1978"/>
    <n v="48"/>
    <s v="Senior"/>
    <n v="20"/>
    <s v="West Bengal"/>
    <x v="3"/>
    <s v="East"/>
    <m/>
    <m/>
    <x v="0"/>
  </r>
  <r>
    <s v="PID0077"/>
    <s v="Diya Sharma"/>
    <s v="Diya Sharma"/>
    <s v="PID0077_Diya.pdf"/>
    <s v="Female"/>
    <s v="31/12/1988"/>
    <d v="1988-12-31T00:00:00"/>
    <n v="1988"/>
    <n v="38"/>
    <s v="Adult"/>
    <n v="4"/>
    <s v="Tamil Nadu"/>
    <x v="0"/>
    <s v="South"/>
    <m/>
    <m/>
    <x v="1"/>
  </r>
  <r>
    <s v="PID0078"/>
    <s v="Shreya Mehta"/>
    <s v="Shreya Mehta"/>
    <s v="PID0078_Shreya.pdf"/>
    <s v="Female"/>
    <s v="31/12/1988"/>
    <d v="1988-12-31T00:00:00"/>
    <n v="1988"/>
    <n v="38"/>
    <s v="Adult"/>
    <n v="2"/>
    <s v="Uttar Pradesh"/>
    <x v="3"/>
    <s v="North"/>
    <m/>
    <m/>
    <x v="0"/>
  </r>
  <r>
    <s v="PID0079"/>
    <s v="Diya Raj Reddy"/>
    <s v="Diya Raj Reddy"/>
    <s v="PID0079_Diya.pdf"/>
    <s v="Female"/>
    <s v="31/12/1993"/>
    <d v="1993-12-31T00:00:00"/>
    <n v="1993"/>
    <n v="33"/>
    <s v="Adult"/>
    <n v="4"/>
    <s v="Punjab"/>
    <x v="3"/>
    <s v="North"/>
    <m/>
    <m/>
    <x v="1"/>
  </r>
  <r>
    <s v="PID0080"/>
    <s v="Vivaan Kumar Mehta"/>
    <s v="Vivaan Kumar Mehta"/>
    <s v="PID0080_Vivaan.pdf"/>
    <s v="Male"/>
    <s v="31/12/1988"/>
    <d v="1988-12-31T00:00:00"/>
    <n v="1988"/>
    <n v="38"/>
    <s v="Adult"/>
    <n v="12"/>
    <s v="Maharashtra"/>
    <x v="0"/>
    <s v="West"/>
    <m/>
    <m/>
    <x v="0"/>
  </r>
  <r>
    <s v="PID0081"/>
    <s v="Aditya Sharma"/>
    <s v="Aditya Sharma"/>
    <s v="PID0081_Aditya.pdf"/>
    <s v="Male"/>
    <s v="01/01/1964"/>
    <d v="1964-01-01T00:00:00"/>
    <n v="1964"/>
    <n v="62"/>
    <s v="super senior"/>
    <n v="20"/>
    <s v="Kerala"/>
    <x v="0"/>
    <s v="South"/>
    <m/>
    <m/>
    <x v="0"/>
  </r>
  <r>
    <s v="PID0082"/>
    <s v="Isha Patel"/>
    <s v="Isha Patel"/>
    <s v="PID0082_Isha.pdf"/>
    <s v="Female"/>
    <s v="31/12/1958"/>
    <d v="1958-12-31T00:00:00"/>
    <n v="1958"/>
    <n v="68"/>
    <s v="super senior"/>
    <n v="15"/>
    <s v="West Bengal"/>
    <x v="2"/>
    <s v="East"/>
    <m/>
    <m/>
    <x v="0"/>
  </r>
  <r>
    <s v="PID0083"/>
    <s v="Sai Reddy "/>
    <s v="Sai Reddy"/>
    <s v="PID0083_Sai.pdf"/>
    <s v="Male"/>
    <s v="31/12/1988"/>
    <d v="1988-12-31T00:00:00"/>
    <n v="1988"/>
    <n v="38"/>
    <s v="Adult"/>
    <n v="40"/>
    <s v="Tamil Nadu"/>
    <x v="0"/>
    <s v="South"/>
    <m/>
    <m/>
    <x v="0"/>
  </r>
  <r>
    <s v="PID0084"/>
    <s v="Diya Mehta "/>
    <s v="Diya Mehta"/>
    <s v="PID0084_Diya.pdf"/>
    <s v="Female"/>
    <s v="31/12/1958"/>
    <d v="1958-12-31T00:00:00"/>
    <n v="1958"/>
    <n v="68"/>
    <s v="super senior"/>
    <n v="40"/>
    <s v="Kerala"/>
    <x v="0"/>
    <s v="South"/>
    <m/>
    <m/>
    <x v="0"/>
  </r>
  <r>
    <s v="PID0085"/>
    <s v="Krishna Mehta "/>
    <s v="Krishna Mehta"/>
    <s v="PID0085_Krishna.pdf"/>
    <s v="Male"/>
    <s v="01-01-1972"/>
    <d v="1972-01-01T00:00:00"/>
    <n v="1972"/>
    <n v="54"/>
    <s v="Senior"/>
    <n v="12"/>
    <s v="Kerala"/>
    <x v="0"/>
    <s v="South"/>
    <m/>
    <m/>
    <x v="0"/>
  </r>
  <r>
    <s v="PID0086"/>
    <s v="Sai Mehta"/>
    <s v="Sai Mehta"/>
    <s v="PID0086_Sai.pdf"/>
    <s v="Male"/>
    <s v="31/12/1988"/>
    <d v="1988-12-31T00:00:00"/>
    <n v="1988"/>
    <n v="38"/>
    <s v="Adult"/>
    <n v="200"/>
    <s v="Gujarat"/>
    <x v="3"/>
    <s v="West"/>
    <m/>
    <m/>
    <x v="0"/>
  </r>
  <r>
    <s v="PID0087"/>
    <s v="Aditya Singh Mehta"/>
    <s v="Aditya Singh Mehta"/>
    <s v="PID0087_Aditya.pdf"/>
    <s v="Male"/>
    <s v="31/12/1973"/>
    <d v="1973-12-31T00:00:00"/>
    <n v="1973"/>
    <n v="53"/>
    <s v="Senior"/>
    <n v="12"/>
    <s v="Punjab"/>
    <x v="1"/>
    <s v="North"/>
    <m/>
    <m/>
    <x v="0"/>
  </r>
  <r>
    <s v="PID0088"/>
    <s v="Isha Kumar Patel"/>
    <s v="Isha Kumar Patel"/>
    <s v="PID0088_Isha.pdf"/>
    <s v="Female"/>
    <s v="31/12/1993"/>
    <d v="1993-12-31T00:00:00"/>
    <n v="1993"/>
    <n v="33"/>
    <s v="Adult"/>
    <n v="25"/>
    <s v="Karnataka"/>
    <x v="0"/>
    <s v="South"/>
    <m/>
    <m/>
    <x v="0"/>
  </r>
  <r>
    <s v="PID0089"/>
    <s v="Sai Dev Patel"/>
    <s v="Sai Dev Patel"/>
    <s v="PID0089_Sai.pdf"/>
    <s v="Male"/>
    <s v="31/12/1988"/>
    <d v="1988-12-31T00:00:00"/>
    <n v="1988"/>
    <n v="38"/>
    <s v="Adult"/>
    <n v="40"/>
    <s v="Uttar Pradesh"/>
    <x v="0"/>
    <s v="North"/>
    <m/>
    <m/>
    <x v="0"/>
  </r>
  <r>
    <s v="PID0090"/>
    <s v=" Riya Priya Mehta"/>
    <s v="Riya Priya Mehta"/>
    <s v="PID0090_Riya.pdf"/>
    <s v="Female"/>
    <s v="31/12/1981"/>
    <d v="1981-12-31T00:00:00"/>
    <n v="1981"/>
    <n v="45"/>
    <s v="Adult"/>
    <n v="7"/>
    <s v="Karnataka"/>
    <x v="2"/>
    <s v="South"/>
    <m/>
    <m/>
    <x v="0"/>
  </r>
  <r>
    <s v="PID0091"/>
    <s v=" Vivaan Gupta"/>
    <s v="Vivaan Gupta"/>
    <s v="PID0091_Vivaan.pdf"/>
    <s v="Male"/>
    <s v="31/12/1993"/>
    <d v="1993-12-31T00:00:00"/>
    <n v="1993"/>
    <n v="33"/>
    <s v="Adult"/>
    <n v="7"/>
    <s v="Gujarat"/>
    <x v="3"/>
    <s v="West"/>
    <m/>
    <m/>
    <x v="0"/>
  </r>
  <r>
    <s v="PID0092"/>
    <s v="Krishna Gupta"/>
    <s v="Krishna Gupta"/>
    <s v="PID0092_Krishna.pdf"/>
    <s v="Male"/>
    <s v="31/12/1958"/>
    <d v="1958-12-31T00:00:00"/>
    <n v="1958"/>
    <n v="68"/>
    <s v="super senior"/>
    <n v="3"/>
    <s v="Uttar Pradesh"/>
    <x v="1"/>
    <s v="North"/>
    <m/>
    <m/>
    <x v="1"/>
  </r>
  <r>
    <s v="PID0093"/>
    <s v="Krishna Reddy "/>
    <s v="Krishna Reddy"/>
    <s v="PID0093_Krishna.pdf"/>
    <s v="Male"/>
    <s v="31/12/1993"/>
    <d v="1993-12-31T00:00:00"/>
    <n v="1993"/>
    <n v="33"/>
    <s v="Adult"/>
    <n v="1"/>
    <s v="Uttar Pradesh"/>
    <x v="1"/>
    <s v="North"/>
    <m/>
    <m/>
    <x v="1"/>
  </r>
  <r>
    <s v="PID0094"/>
    <s v="Isha Patel"/>
    <s v="Isha Patel"/>
    <s v="PID0094_Isha.pdf"/>
    <s v="Female"/>
    <s v="31/12/1988"/>
    <d v="1988-12-31T00:00:00"/>
    <n v="1988"/>
    <n v="38"/>
    <s v="Adult"/>
    <n v="20"/>
    <s v="Uttar Pradesh"/>
    <x v="1"/>
    <s v="North"/>
    <m/>
    <m/>
    <x v="0"/>
  </r>
  <r>
    <s v="PID0095"/>
    <s v="Aanya Sharma"/>
    <s v="Aanya Sharma"/>
    <s v="PID0095_Aanya.pdf"/>
    <s v="Female"/>
    <s v="01/01/1964"/>
    <d v="1964-01-01T00:00:00"/>
    <n v="1964"/>
    <n v="62"/>
    <s v="super senior"/>
    <n v="20"/>
    <s v="West Bengal"/>
    <x v="2"/>
    <s v="East"/>
    <m/>
    <m/>
    <x v="0"/>
  </r>
  <r>
    <s v="PID0096"/>
    <s v="Riya Singh Mehta"/>
    <s v="Riya Singh Mehta"/>
    <s v="PID0096_Riya.pdf"/>
    <s v="Female"/>
    <s v="31-12-1968"/>
    <d v="1968-12-31T00:00:00"/>
    <n v="1968"/>
    <n v="58"/>
    <s v="Senior"/>
    <n v="5"/>
    <s v="Gujarat"/>
    <x v="3"/>
    <s v="West"/>
    <m/>
    <m/>
    <x v="1"/>
  </r>
  <r>
    <s v="PID0097"/>
    <s v="Aanya Patel"/>
    <s v="Aanya Patel"/>
    <s v="PID0097_Aanya.pdf"/>
    <s v="Female"/>
    <s v="01-01-1984"/>
    <d v="1984-01-01T00:00:00"/>
    <n v="1984"/>
    <n v="42"/>
    <s v="Adult"/>
    <n v="40"/>
    <s v="Tamil Nadu"/>
    <x v="0"/>
    <s v="South"/>
    <m/>
    <m/>
    <x v="0"/>
  </r>
  <r>
    <s v="PID0098"/>
    <s v="Shreya Mehta"/>
    <s v="Shreya Mehta"/>
    <s v="PID0098_Shreya.pdf"/>
    <s v="Female"/>
    <s v="31/12/1968"/>
    <d v="1968-12-31T00:00:00"/>
    <n v="1968"/>
    <n v="58"/>
    <s v="Senior"/>
    <n v="9"/>
    <s v="Tamil Nadu"/>
    <x v="0"/>
    <s v="South"/>
    <m/>
    <m/>
    <x v="0"/>
  </r>
  <r>
    <s v="PID0099"/>
    <s v="Aditya Gupta"/>
    <s v="Aditya Gupta"/>
    <s v="PID0099_Aditya.pdf"/>
    <s v="Male"/>
    <s v="31/12/1988"/>
    <d v="1988-12-31T00:00:00"/>
    <n v="1988"/>
    <n v="38"/>
    <s v="Adult"/>
    <n v="15"/>
    <s v="Punjab"/>
    <x v="0"/>
    <s v="North"/>
    <m/>
    <m/>
    <x v="0"/>
  </r>
  <r>
    <s v="PID0100"/>
    <s v="Aarav Raj Gupta"/>
    <s v="Aarav Raj Gupta"/>
    <s v="PID0100_Aarav.pdf"/>
    <s v="Male"/>
    <s v="31/12/1988"/>
    <d v="1988-12-31T00:00:00"/>
    <n v="1988"/>
    <n v="38"/>
    <s v="Adult"/>
    <n v="20"/>
    <s v="Maharashtra"/>
    <x v="1"/>
    <s v="West"/>
    <m/>
    <m/>
    <x v="0"/>
  </r>
  <r>
    <s v="PID0101"/>
    <s v="Aarav Patel"/>
    <s v="Aarav Patel"/>
    <s v="PID0101_Aarav.pdf"/>
    <s v="Male"/>
    <s v="31/12/1993"/>
    <d v="1993-12-31T00:00:00"/>
    <n v="1993"/>
    <n v="33"/>
    <s v="Adult"/>
    <n v="25"/>
    <s v="Maharashtra"/>
    <x v="3"/>
    <s v="West"/>
    <m/>
    <m/>
    <x v="0"/>
  </r>
  <r>
    <s v="PID0102"/>
    <s v="Diya Patel"/>
    <s v="Diya Patel"/>
    <s v="PID0102_Diya.pdf"/>
    <s v="Female"/>
    <s v="31/12/1993"/>
    <d v="1993-12-31T00:00:00"/>
    <n v="1993"/>
    <n v="33"/>
    <s v="Adult"/>
    <n v="7"/>
    <s v="Gujarat"/>
    <x v="1"/>
    <s v="West"/>
    <m/>
    <m/>
    <x v="0"/>
  </r>
  <r>
    <s v="PID0103"/>
    <s v="Isha Mehta"/>
    <s v="Isha Mehta"/>
    <s v="PID0103_Isha.pdf"/>
    <s v="Female"/>
    <s v="31/12/1953"/>
    <d v="1953-12-31T00:00:00"/>
    <n v="1953"/>
    <n v="73"/>
    <s v="super senior"/>
    <n v="5"/>
    <s v="Karnataka"/>
    <x v="3"/>
    <s v="South"/>
    <m/>
    <m/>
    <x v="0"/>
  </r>
  <r>
    <s v="PID0104"/>
    <s v="Sai Mehta"/>
    <s v="Sai Mehta"/>
    <s v="PID0104_Sai.pdf"/>
    <s v="Male"/>
    <s v="31/12/1985"/>
    <d v="1985-12-31T00:00:00"/>
    <n v="1985"/>
    <n v="41"/>
    <s v="Adult"/>
    <n v="12"/>
    <s v="West Bengal"/>
    <x v="0"/>
    <s v="East"/>
    <m/>
    <m/>
    <x v="0"/>
  </r>
  <r>
    <s v="PID0105"/>
    <s v="Diya Gupta"/>
    <s v="Diya Gupta"/>
    <s v="PID0105_Diya.pdf"/>
    <s v="Female"/>
    <s v="01/01/1964"/>
    <d v="1964-01-01T00:00:00"/>
    <n v="1964"/>
    <n v="62"/>
    <s v="super senior"/>
    <n v="7"/>
    <s v="Gujarat"/>
    <x v="0"/>
    <s v="West"/>
    <m/>
    <m/>
    <x v="0"/>
  </r>
  <r>
    <s v="PID0106"/>
    <s v="Diya Gupta"/>
    <s v="Diya Gupta"/>
    <s v="PID0106_Diya.pdf"/>
    <s v="Female"/>
    <s v="31/12/1978"/>
    <d v="1978-12-31T00:00:00"/>
    <n v="1978"/>
    <n v="48"/>
    <s v="Senior"/>
    <n v="40"/>
    <s v="Uttar Pradesh"/>
    <x v="1"/>
    <s v="North"/>
    <m/>
    <m/>
    <x v="0"/>
  </r>
  <r>
    <s v="PID0107"/>
    <s v="Krishna Gupta "/>
    <s v="Krishna Gupta"/>
    <s v="PID0107_Krishna.pdf"/>
    <s v="Male"/>
    <s v="31/12/1993"/>
    <d v="1993-12-31T00:00:00"/>
    <n v="1993"/>
    <n v="33"/>
    <s v="Adult"/>
    <n v="9"/>
    <s v="Maharashtra"/>
    <x v="3"/>
    <s v="West"/>
    <m/>
    <m/>
    <x v="0"/>
  </r>
  <r>
    <s v="PID0108"/>
    <s v="Aanya Dev Mehta"/>
    <s v="Aanya Dev Mehta"/>
    <s v="PID0108_Aanya.pdf"/>
    <s v="Female"/>
    <s v="01/01/1984"/>
    <d v="1984-01-01T00:00:00"/>
    <n v="1984"/>
    <n v="42"/>
    <s v="Adult"/>
    <n v="50"/>
    <s v="Maharashtra"/>
    <x v="1"/>
    <s v="West"/>
    <m/>
    <m/>
    <x v="0"/>
  </r>
  <r>
    <s v="PID0109"/>
    <s v="Krishna Patel"/>
    <s v="Krishna Patel"/>
    <s v="PID0109_Krishna.pdf"/>
    <s v="Male"/>
    <s v="31-12-1978"/>
    <d v="1978-12-31T00:00:00"/>
    <n v="1978"/>
    <n v="48"/>
    <s v="Senior"/>
    <n v="2"/>
    <s v="Uttar Pradesh"/>
    <x v="1"/>
    <s v="North"/>
    <m/>
    <m/>
    <x v="1"/>
  </r>
  <r>
    <s v="PID0110"/>
    <s v="Aditya Patel"/>
    <s v="Aditya Patel"/>
    <s v="PID0110_Aditya.pdf"/>
    <s v="Male"/>
    <s v="31/12/1981"/>
    <d v="1981-12-31T00:00:00"/>
    <n v="1981"/>
    <n v="45"/>
    <s v="Adult"/>
    <n v="30"/>
    <s v="Karnataka"/>
    <x v="0"/>
    <s v="South"/>
    <m/>
    <m/>
    <x v="0"/>
  </r>
  <r>
    <s v="PID0111"/>
    <s v="Isha Singh Mehta"/>
    <s v="Isha Singh Mehta"/>
    <s v="PID0111_Isha.pdf"/>
    <s v="Female"/>
    <s v="01-01-1984"/>
    <d v="1984-01-01T00:00:00"/>
    <n v="1984"/>
    <n v="42"/>
    <s v="Adult"/>
    <m/>
    <s v="Maharashtra"/>
    <x v="3"/>
    <s v="West"/>
    <m/>
    <m/>
    <x v="1"/>
  </r>
  <r>
    <s v="PID0112"/>
    <s v="Riya Gupta"/>
    <s v="Riya Gupta"/>
    <s v="PID0112_Riya.pdf"/>
    <s v="Female"/>
    <s v="31/12/1953"/>
    <d v="1953-12-31T00:00:00"/>
    <n v="1953"/>
    <n v="73"/>
    <s v="super senior"/>
    <n v="20"/>
    <s v="West Bengal"/>
    <x v="1"/>
    <s v="East"/>
    <m/>
    <m/>
    <x v="0"/>
  </r>
  <r>
    <s v="PID0113"/>
    <s v="Riya Sharma"/>
    <s v="Riya Sharma"/>
    <s v="PID0113_Riya.pdf"/>
    <s v="Female"/>
    <s v="01-01-1964"/>
    <d v="1964-01-01T00:00:00"/>
    <n v="1964"/>
    <n v="62"/>
    <s v="super senior"/>
    <n v="5"/>
    <s v="Gujarat"/>
    <x v="3"/>
    <s v="West"/>
    <m/>
    <m/>
    <x v="1"/>
  </r>
  <r>
    <s v="PID0114"/>
    <s v="Shreya Dev Sharma"/>
    <s v="Shreya Dev Sharma"/>
    <s v="PID0114_Shreya.pdf"/>
    <s v="Female"/>
    <s v="31/12/1973"/>
    <d v="1973-12-31T00:00:00"/>
    <n v="1973"/>
    <n v="53"/>
    <s v="Senior"/>
    <n v="12"/>
    <s v="Kerala"/>
    <x v="3"/>
    <s v="South"/>
    <m/>
    <m/>
    <x v="0"/>
  </r>
  <r>
    <s v="PID0115"/>
    <s v="Diya Gupta"/>
    <s v="Diya Gupta"/>
    <s v="PID0115_Diya.pdf"/>
    <s v="Female"/>
    <s v="31/12/1993"/>
    <d v="1993-12-31T00:00:00"/>
    <n v="1993"/>
    <n v="33"/>
    <s v="Adult"/>
    <n v="5"/>
    <s v="Gujarat"/>
    <x v="3"/>
    <s v="West"/>
    <m/>
    <m/>
    <x v="0"/>
  </r>
  <r>
    <s v="PID0116"/>
    <s v="Krishna Priya Reddy"/>
    <s v="Krishna Priya Reddy"/>
    <s v="PID0116_Krishna.pdf"/>
    <s v="Male"/>
    <s v="31/12/1985"/>
    <d v="1985-12-31T00:00:00"/>
    <n v="1985"/>
    <n v="41"/>
    <s v="Adult"/>
    <n v="12"/>
    <s v="Kerala"/>
    <x v="0"/>
    <s v="South"/>
    <m/>
    <m/>
    <x v="0"/>
  </r>
  <r>
    <s v="PID0117"/>
    <s v=" Aanya Priya Mehta"/>
    <s v="Aanya Priya Mehta"/>
    <s v="PID0117_Aanya.pdf"/>
    <s v="Female"/>
    <s v="31/12/1968"/>
    <d v="1968-12-31T00:00:00"/>
    <n v="1968"/>
    <n v="58"/>
    <s v="Senior"/>
    <n v="7"/>
    <s v="Maharashtra"/>
    <x v="1"/>
    <s v="West"/>
    <m/>
    <m/>
    <x v="0"/>
  </r>
  <r>
    <s v="PID0118"/>
    <s v="Vivaan Sharma"/>
    <s v="Vivaan Sharma"/>
    <s v="PID0118_Vivaan.pdf"/>
    <s v="Male"/>
    <s v="31/12/1953"/>
    <d v="1953-12-31T00:00:00"/>
    <n v="1953"/>
    <n v="73"/>
    <s v="super senior"/>
    <n v="7"/>
    <s v="Karnataka"/>
    <x v="0"/>
    <s v="South"/>
    <m/>
    <m/>
    <x v="0"/>
  </r>
  <r>
    <s v="PID0119"/>
    <s v="Diya Mehta"/>
    <s v="Diya Mehta"/>
    <s v="PID0119_Diya.pdf"/>
    <s v="Female"/>
    <s v="31/12/1968"/>
    <d v="1968-12-31T00:00:00"/>
    <n v="1968"/>
    <n v="58"/>
    <s v="Senior"/>
    <n v="7"/>
    <s v="West Bengal"/>
    <x v="2"/>
    <s v="East"/>
    <m/>
    <m/>
    <x v="0"/>
  </r>
  <r>
    <s v="PID0120"/>
    <s v=" Krishna Mehta"/>
    <s v="Krishna Mehta"/>
    <s v="PID0120_Krishna.pdf"/>
    <s v="Male"/>
    <s v="31/12/1993"/>
    <d v="1993-12-31T00:00:00"/>
    <n v="1993"/>
    <n v="33"/>
    <s v="Adult"/>
    <n v="0.5"/>
    <s v="Uttar Pradesh"/>
    <x v="1"/>
    <s v="North"/>
    <m/>
    <m/>
    <x v="1"/>
  </r>
  <r>
    <s v="PID0121"/>
    <s v=" Krishna Mehta"/>
    <s v="Krishna Mehta"/>
    <s v="PID0121_Krishna.pdf"/>
    <s v="Male"/>
    <s v="31/12/1993"/>
    <d v="1993-12-31T00:00:00"/>
    <n v="1993"/>
    <n v="33"/>
    <s v="Adult"/>
    <n v="150"/>
    <s v="Maharashtra"/>
    <x v="3"/>
    <s v="West"/>
    <m/>
    <m/>
    <x v="0"/>
  </r>
  <r>
    <s v="PID0122"/>
    <s v="Diya Sharma"/>
    <s v="Diya Sharma"/>
    <s v="PID0122_Diya.pdf"/>
    <s v="Female"/>
    <s v="31-12-1958"/>
    <d v="1958-12-31T00:00:00"/>
    <n v="1958"/>
    <n v="68"/>
    <s v="super senior"/>
    <n v="3"/>
    <s v="Karnataka"/>
    <x v="0"/>
    <s v="South"/>
    <m/>
    <m/>
    <x v="1"/>
  </r>
  <r>
    <s v="PID0123"/>
    <s v="Isha Reddy"/>
    <s v="Isha Reddy"/>
    <s v="PID0123_Isha.pdf"/>
    <s v="Female"/>
    <s v="31/12/1993"/>
    <d v="1993-12-31T00:00:00"/>
    <n v="1993"/>
    <n v="33"/>
    <s v="Adult"/>
    <n v="20"/>
    <s v="Karnataka"/>
    <x v="0"/>
    <s v="South"/>
    <m/>
    <m/>
    <x v="0"/>
  </r>
  <r>
    <s v="PID0124"/>
    <s v="Aditya Reddy "/>
    <s v="Aditya Reddy"/>
    <s v="PID0124_Aditya.pdf"/>
    <s v="Male"/>
    <s v="31/12/1958"/>
    <d v="1958-12-31T00:00:00"/>
    <n v="1958"/>
    <n v="68"/>
    <s v="super senior"/>
    <n v="25"/>
    <s v="Tamil Nadu"/>
    <x v="0"/>
    <s v="South"/>
    <m/>
    <m/>
    <x v="0"/>
  </r>
  <r>
    <s v="PID0125"/>
    <s v="Aanya Sharma"/>
    <s v="Aanya Sharma"/>
    <s v="PID0125_Aanya.pdf"/>
    <s v="Female"/>
    <s v="31-12-1958"/>
    <d v="1958-12-31T00:00:00"/>
    <n v="1958"/>
    <n v="68"/>
    <s v="super senior"/>
    <n v="40"/>
    <s v="Tamil Nadu"/>
    <x v="0"/>
    <s v="South"/>
    <m/>
    <m/>
    <x v="0"/>
  </r>
  <r>
    <s v="PID0126"/>
    <s v="Krishna Priya Mehta"/>
    <s v="Krishna Priya Mehta"/>
    <s v="PID0126_Krishna.pdf"/>
    <s v="Male"/>
    <s v="01/01/1984"/>
    <d v="1984-01-01T00:00:00"/>
    <n v="1984"/>
    <n v="42"/>
    <s v="Adult"/>
    <n v="4"/>
    <s v="Karnataka"/>
    <x v="0"/>
    <s v="South"/>
    <m/>
    <m/>
    <x v="1"/>
  </r>
  <r>
    <s v="PID0127"/>
    <s v="Aarav Gupta"/>
    <s v="Aarav Gupta"/>
    <s v="PID0127_Aarav.pdf"/>
    <s v="Male"/>
    <s v="31/12/1973"/>
    <d v="1973-12-31T00:00:00"/>
    <n v="1973"/>
    <n v="53"/>
    <s v="Senior"/>
    <n v="4"/>
    <s v="Karnataka"/>
    <x v="0"/>
    <s v="South"/>
    <m/>
    <m/>
    <x v="0"/>
  </r>
  <r>
    <s v="PID0128"/>
    <s v="Aarav Priya Reddy"/>
    <s v="Aarav Priya Reddy"/>
    <s v="PID0128_Aarav.pdf"/>
    <s v="Male"/>
    <s v="31/12/1985"/>
    <d v="1985-12-31T00:00:00"/>
    <n v="1985"/>
    <n v="41"/>
    <s v="Adult"/>
    <n v="7"/>
    <s v="Karnataka"/>
    <x v="0"/>
    <s v="South"/>
    <m/>
    <m/>
    <x v="0"/>
  </r>
  <r>
    <s v="PID0129"/>
    <s v="Riya Mehta"/>
    <s v="Riya Mehta"/>
    <s v="PID0129_Riya.pdf"/>
    <s v="Female"/>
    <s v="31/12/1978"/>
    <d v="1978-12-31T00:00:00"/>
    <n v="1978"/>
    <n v="48"/>
    <s v="Senior"/>
    <n v="20"/>
    <s v="Maharashtra"/>
    <x v="0"/>
    <s v="West"/>
    <m/>
    <m/>
    <x v="0"/>
  </r>
  <r>
    <s v="PID0130"/>
    <s v="Isha Sharma"/>
    <s v="Isha Sharma"/>
    <s v="PID0130_Isha.pdf"/>
    <s v="Female"/>
    <s v="31/12/1978"/>
    <d v="1978-12-31T00:00:00"/>
    <n v="1978"/>
    <n v="48"/>
    <s v="Senior"/>
    <n v="50"/>
    <s v="Karnataka"/>
    <x v="0"/>
    <s v="South"/>
    <m/>
    <m/>
    <x v="0"/>
  </r>
  <r>
    <s v="PID0131"/>
    <s v="Vivaan Reddy"/>
    <s v="Vivaan Reddy"/>
    <s v="PID0131_Vivaan.pdf"/>
    <s v="Male"/>
    <s v="31/12/1998"/>
    <d v="1998-12-31T00:00:00"/>
    <n v="1998"/>
    <n v="28"/>
    <s v="Young adult"/>
    <n v="2"/>
    <s v="Karnataka"/>
    <x v="0"/>
    <s v="South"/>
    <m/>
    <m/>
    <x v="1"/>
  </r>
  <r>
    <s v="PID0132"/>
    <s v="Vivaan Gupta "/>
    <s v="Vivaan Gupta"/>
    <s v="PID0132_Vivaan.pdf"/>
    <s v="Male"/>
    <s v="31-12-1973"/>
    <d v="1973-12-31T00:00:00"/>
    <n v="1973"/>
    <n v="53"/>
    <s v="Senior"/>
    <n v="70"/>
    <s v="West Bengal"/>
    <x v="2"/>
    <s v="East"/>
    <m/>
    <m/>
    <x v="0"/>
  </r>
  <r>
    <s v="PID0133"/>
    <s v="Vivaan Gupta "/>
    <s v="Vivaan Gupta"/>
    <s v="PID0133_Vivaan.pdf"/>
    <s v="Male"/>
    <s v="31-12-1968"/>
    <d v="1968-12-31T00:00:00"/>
    <n v="1968"/>
    <n v="58"/>
    <s v="Senior"/>
    <n v="5"/>
    <s v="Tamil Nadu"/>
    <x v="3"/>
    <s v="South"/>
    <m/>
    <m/>
    <x v="1"/>
  </r>
  <r>
    <s v="PID0134"/>
    <s v="Aarav Priya Patel"/>
    <s v="Aarav Priya Patel"/>
    <s v="PID0134_Aarav.pdf"/>
    <s v="Male"/>
    <s v="31/12/1973"/>
    <d v="1973-12-31T00:00:00"/>
    <n v="1973"/>
    <n v="53"/>
    <s v="Senior"/>
    <n v="5"/>
    <s v="Karnataka"/>
    <x v="0"/>
    <s v="South"/>
    <m/>
    <m/>
    <x v="0"/>
  </r>
  <r>
    <s v="PID0135"/>
    <s v="Vivaan Sharma"/>
    <s v="Vivaan Sharma"/>
    <s v="PID0135_Vivaan.pdf"/>
    <s v="Male"/>
    <s v="31/12/1993"/>
    <d v="1993-12-31T00:00:00"/>
    <n v="1993"/>
    <n v="33"/>
    <s v="Adult"/>
    <n v="7"/>
    <s v="Maharashtra"/>
    <x v="0"/>
    <s v="West"/>
    <m/>
    <m/>
    <x v="0"/>
  </r>
  <r>
    <s v="PID0136"/>
    <s v="Shreya Raj Patel"/>
    <s v="Shreya Raj Patel"/>
    <s v="PID0136_Shreya.pdf"/>
    <s v="Female"/>
    <s v="31/12/1993"/>
    <d v="1993-12-31T00:00:00"/>
    <n v="1993"/>
    <n v="33"/>
    <s v="Adult"/>
    <n v="4"/>
    <s v="Tamil Nadu"/>
    <x v="0"/>
    <s v="South"/>
    <m/>
    <m/>
    <x v="1"/>
  </r>
  <r>
    <s v="PID0137"/>
    <s v="Krishna Dev Patel"/>
    <s v="Krishna Dev Patel"/>
    <s v="PID0137_Krishna.pdf"/>
    <s v="Male"/>
    <s v="31/12/1985"/>
    <d v="1985-12-31T00:00:00"/>
    <n v="1985"/>
    <n v="41"/>
    <s v="Adult"/>
    <n v="25"/>
    <s v="Gujarat"/>
    <x v="1"/>
    <s v="West"/>
    <m/>
    <m/>
    <x v="0"/>
  </r>
  <r>
    <s v="PID0138"/>
    <s v="Sai Reddy"/>
    <s v="Sai Reddy"/>
    <s v="PID0138_Sai.pdf"/>
    <s v="Male"/>
    <s v="31/12/1973"/>
    <d v="1973-12-31T00:00:00"/>
    <n v="1973"/>
    <n v="53"/>
    <s v="Senior"/>
    <n v="20"/>
    <s v="West Bengal"/>
    <x v="2"/>
    <s v="East"/>
    <m/>
    <m/>
    <x v="0"/>
  </r>
  <r>
    <s v="PID0139"/>
    <s v="Shreya Reddy"/>
    <s v="Shreya Reddy"/>
    <s v="PID0139_Shreya.pdf"/>
    <s v="Female"/>
    <s v="31/12/1968"/>
    <d v="1968-12-31T00:00:00"/>
    <n v="1968"/>
    <n v="58"/>
    <s v="Senior"/>
    <n v="12"/>
    <s v="West Bengal"/>
    <x v="2"/>
    <s v="East"/>
    <m/>
    <m/>
    <x v="0"/>
  </r>
  <r>
    <s v="PID0140"/>
    <s v="Sai Reddy "/>
    <s v="Sai Reddy"/>
    <s v="PID0140_Sai.pdf"/>
    <s v="Male"/>
    <s v="31/12/1978"/>
    <d v="1978-12-31T00:00:00"/>
    <n v="1978"/>
    <n v="48"/>
    <s v="Senior"/>
    <n v="3"/>
    <s v="Tamil Nadu"/>
    <x v="1"/>
    <s v="South"/>
    <m/>
    <m/>
    <x v="1"/>
  </r>
  <r>
    <s v="PID0141"/>
    <s v="Vivaan Raj Sharma"/>
    <s v="Vivaan Raj Sharma"/>
    <s v="PID0141_Vivaan.pdf"/>
    <s v="Male"/>
    <s v="01-01-1984"/>
    <d v="1984-01-01T00:00:00"/>
    <n v="1984"/>
    <n v="42"/>
    <s v="Adult"/>
    <n v="5"/>
    <s v="Maharashtra"/>
    <x v="3"/>
    <s v="West"/>
    <m/>
    <m/>
    <x v="0"/>
  </r>
  <r>
    <s v="PID0142"/>
    <s v=" Aarav Sharma"/>
    <s v="Aarav Sharma"/>
    <s v="PID0142_Aarav.pdf"/>
    <s v="Male"/>
    <s v="31/12/1978"/>
    <d v="1978-12-31T00:00:00"/>
    <n v="1978"/>
    <n v="48"/>
    <s v="Senior"/>
    <n v="20"/>
    <s v="Gujarat"/>
    <x v="1"/>
    <s v="West"/>
    <m/>
    <m/>
    <x v="0"/>
  </r>
  <r>
    <s v="PID0143"/>
    <s v="Diya Sharma"/>
    <s v="Diya Sharma"/>
    <s v="PID0143_Diya.pdf"/>
    <s v="Female"/>
    <s v="31/12/1968"/>
    <d v="1968-12-31T00:00:00"/>
    <n v="1968"/>
    <n v="58"/>
    <s v="Senior"/>
    <n v="12"/>
    <s v="Kerala"/>
    <x v="0"/>
    <s v="South"/>
    <m/>
    <m/>
    <x v="0"/>
  </r>
  <r>
    <s v="PID0144"/>
    <s v="Aanya Patel "/>
    <s v="Aanya Patel"/>
    <s v="PID0144_Aanya.pdf"/>
    <s v="Female"/>
    <s v="31/12/1968"/>
    <d v="1968-12-31T00:00:00"/>
    <n v="1968"/>
    <n v="58"/>
    <s v="Senior"/>
    <n v="3"/>
    <s v="Tamil Nadu"/>
    <x v="0"/>
    <s v="South"/>
    <m/>
    <m/>
    <x v="0"/>
  </r>
  <r>
    <s v="PID0145"/>
    <s v=" Aarav Mehta "/>
    <s v="Aarav Mehta"/>
    <s v="PID0145_Aarav.pdf"/>
    <s v="Male"/>
    <s v="31-12-1953"/>
    <d v="1953-12-31T00:00:00"/>
    <n v="1953"/>
    <n v="73"/>
    <s v="super senior"/>
    <n v="5"/>
    <s v="Tamil Nadu"/>
    <x v="0"/>
    <s v="South"/>
    <m/>
    <m/>
    <x v="0"/>
  </r>
  <r>
    <s v="PID0146"/>
    <s v="Riya Dev Patel "/>
    <s v="Riya Dev Patel"/>
    <s v="PID0146_Riya.pdf"/>
    <s v="Female"/>
    <s v="01/01/1984"/>
    <d v="1984-01-01T00:00:00"/>
    <n v="1984"/>
    <n v="42"/>
    <s v="Adult"/>
    <n v="5"/>
    <s v="Maharashtra"/>
    <x v="0"/>
    <s v="West"/>
    <m/>
    <m/>
    <x v="1"/>
  </r>
  <r>
    <s v="PID0147"/>
    <s v="Vivaan Gupta"/>
    <s v="Vivaan Gupta"/>
    <s v="PID0147_Vivaan.pdf"/>
    <s v="Male"/>
    <s v="31/12/1988"/>
    <d v="1988-12-31T00:00:00"/>
    <n v="1988"/>
    <n v="38"/>
    <s v="Adult"/>
    <n v="150"/>
    <s v="West Bengal"/>
    <x v="0"/>
    <s v="East"/>
    <m/>
    <m/>
    <x v="0"/>
  </r>
  <r>
    <s v="PID0148"/>
    <s v="Aditya Reddy "/>
    <s v="Aditya Reddy"/>
    <s v="PID0148_Aditya.pdf"/>
    <s v="Male"/>
    <s v="31/12/1973"/>
    <d v="1973-12-31T00:00:00"/>
    <n v="1973"/>
    <n v="53"/>
    <s v="Senior"/>
    <n v="5"/>
    <s v="Gujarat"/>
    <x v="0"/>
    <s v="West"/>
    <m/>
    <m/>
    <x v="1"/>
  </r>
  <r>
    <s v="PID0149"/>
    <s v="Aanya Patel"/>
    <s v="Aanya Patel"/>
    <s v="PID0149_Aanya.pdf"/>
    <s v="Female"/>
    <s v="31/12/1988"/>
    <d v="1988-12-31T00:00:00"/>
    <n v="1988"/>
    <n v="38"/>
    <s v="Adult"/>
    <n v="4"/>
    <s v="Uttar Pradesh"/>
    <x v="1"/>
    <s v="North"/>
    <m/>
    <m/>
    <x v="1"/>
  </r>
  <r>
    <s v="PID0150"/>
    <s v="Riya Mehta "/>
    <s v="Riya Mehta"/>
    <s v="PID0150_Riya.pdf"/>
    <s v="Female"/>
    <s v="31/12/1978"/>
    <d v="1978-12-31T00:00:00"/>
    <n v="1978"/>
    <n v="48"/>
    <s v="Senior"/>
    <n v="3"/>
    <s v="Uttar Pradesh"/>
    <x v="0"/>
    <s v="North"/>
    <m/>
    <m/>
    <x v="1"/>
  </r>
  <r>
    <s v="PID0151"/>
    <s v="Aanya Kumar Patel "/>
    <s v="Aanya Kumar Patel"/>
    <s v="PID0151_Aanya.pdf"/>
    <s v="Female"/>
    <s v="31/12/1968"/>
    <d v="1968-12-31T00:00:00"/>
    <n v="1968"/>
    <n v="58"/>
    <s v="Senior"/>
    <n v="7"/>
    <s v="Karnataka"/>
    <x v="0"/>
    <s v="South"/>
    <m/>
    <m/>
    <x v="0"/>
  </r>
  <r>
    <s v="PID0152"/>
    <s v=" Riya Sharma"/>
    <s v="Riya Sharma"/>
    <s v="PID0152_Riya.pdf"/>
    <s v="Female"/>
    <s v="31/12/1994"/>
    <d v="1994-12-31T00:00:00"/>
    <n v="1994"/>
    <n v="32"/>
    <s v="Adult"/>
    <n v="15"/>
    <s v="Maharashtra"/>
    <x v="3"/>
    <s v="West"/>
    <m/>
    <m/>
    <x v="0"/>
  </r>
  <r>
    <s v="PID0153"/>
    <s v="Vivaan Gupta"/>
    <s v="Vivaan Gupta"/>
    <s v="PID0153_Vivaan.pdf"/>
    <s v="Male"/>
    <s v="01/01/1964"/>
    <d v="1964-01-01T00:00:00"/>
    <n v="1964"/>
    <n v="62"/>
    <s v="super senior"/>
    <n v="2"/>
    <s v="West Bengal"/>
    <x v="2"/>
    <s v="East"/>
    <m/>
    <m/>
    <x v="0"/>
  </r>
  <r>
    <s v="PID0154"/>
    <s v="Aarav Reddy"/>
    <s v="Aarav Reddy"/>
    <s v="PID0154_Aarav.pdf"/>
    <s v="Male"/>
    <s v="31/12/1985"/>
    <d v="1985-12-31T00:00:00"/>
    <n v="1985"/>
    <n v="41"/>
    <s v="Adult"/>
    <n v="20"/>
    <s v="Karnataka"/>
    <x v="0"/>
    <s v="South"/>
    <m/>
    <m/>
    <x v="0"/>
  </r>
  <r>
    <s v="PID0155"/>
    <s v="Sai Raj Patel"/>
    <s v="Sai Raj Patel"/>
    <s v="PID0155_Sai.pdf"/>
    <s v="Male"/>
    <s v="31/12/1988"/>
    <d v="1988-12-31T00:00:00"/>
    <n v="1988"/>
    <n v="38"/>
    <s v="Adult"/>
    <n v="3"/>
    <s v="Karnataka"/>
    <x v="0"/>
    <s v="South"/>
    <m/>
    <m/>
    <x v="1"/>
  </r>
  <r>
    <s v="PID0156"/>
    <s v="Vivaan Raj Reddy"/>
    <s v="Vivaan Raj Reddy"/>
    <s v="PID0156_Vivaan.pdf"/>
    <s v="Male"/>
    <s v="01/01/1964"/>
    <d v="1964-01-01T00:00:00"/>
    <n v="1964"/>
    <n v="62"/>
    <s v="super senior"/>
    <n v="7"/>
    <s v="Tamil Nadu"/>
    <x v="0"/>
    <s v="South"/>
    <m/>
    <m/>
    <x v="0"/>
  </r>
  <r>
    <s v="PID0157"/>
    <s v="Diya Sharma"/>
    <s v="Diya Sharma"/>
    <s v="PID0157_Diya.pdf"/>
    <s v="Female"/>
    <s v="31-12-1988"/>
    <d v="1988-12-31T00:00:00"/>
    <n v="1988"/>
    <n v="38"/>
    <s v="Adult"/>
    <n v="50"/>
    <s v="Tamil Nadu"/>
    <x v="0"/>
    <s v="South"/>
    <m/>
    <m/>
    <x v="0"/>
  </r>
  <r>
    <s v="PID0158"/>
    <s v="Aanya Raj Patel"/>
    <s v="Aanya Raj Patel"/>
    <s v="PID0158_Aanya.pdf"/>
    <s v="Female"/>
    <s v="31-12-1998"/>
    <d v="1998-12-31T00:00:00"/>
    <n v="1998"/>
    <n v="28"/>
    <s v="Young adult"/>
    <n v="7"/>
    <s v="Tamil Nadu"/>
    <x v="1"/>
    <s v="South"/>
    <m/>
    <m/>
    <x v="0"/>
  </r>
  <r>
    <s v="PID0159"/>
    <s v="Aditya Dev Reddy"/>
    <s v="Aditya Dev Reddy"/>
    <s v="PID0159_Aditya.pdf"/>
    <s v="Male"/>
    <s v="01/01/1964"/>
    <d v="1964-01-01T00:00:00"/>
    <n v="1964"/>
    <n v="62"/>
    <s v="super senior"/>
    <n v="25"/>
    <s v="West Bengal"/>
    <x v="2"/>
    <s v="East"/>
    <m/>
    <m/>
    <x v="0"/>
  </r>
  <r>
    <s v="PID0160"/>
    <s v="Riya Reddy"/>
    <s v="Riya Reddy"/>
    <s v="PID0160_Riya.pdf"/>
    <s v="Female"/>
    <s v="31/12/1978"/>
    <d v="1978-12-31T00:00:00"/>
    <n v="1978"/>
    <n v="48"/>
    <s v="Senior"/>
    <n v="9"/>
    <s v="West Bengal"/>
    <x v="3"/>
    <s v="East"/>
    <m/>
    <m/>
    <x v="0"/>
  </r>
  <r>
    <s v="PID0161"/>
    <s v=" Aditya Mehta"/>
    <s v="Aditya Mehta"/>
    <s v="PID0161_Aditya.pdf"/>
    <s v="Male"/>
    <s v="31/12/1993"/>
    <d v="1993-12-31T00:00:00"/>
    <n v="1993"/>
    <n v="33"/>
    <s v="Adult"/>
    <n v="12"/>
    <s v="Maharashtra"/>
    <x v="0"/>
    <s v="West"/>
    <m/>
    <m/>
    <x v="0"/>
  </r>
  <r>
    <s v="PID0162"/>
    <s v=" Shreya Mehta"/>
    <s v="Shreya Mehta"/>
    <s v="PID0162_Shreya.pdf"/>
    <s v="Female"/>
    <s v="01-01-1964"/>
    <d v="1964-01-01T00:00:00"/>
    <n v="1964"/>
    <n v="62"/>
    <s v="super senior"/>
    <n v="90"/>
    <s v="Karnataka"/>
    <x v="0"/>
    <s v="South"/>
    <m/>
    <m/>
    <x v="0"/>
  </r>
  <r>
    <s v="PID0163"/>
    <s v="Shreya Sharma"/>
    <s v="Shreya Sharma"/>
    <s v="PID0163_Shreya.pdf"/>
    <s v="Female"/>
    <s v="31/12/1998"/>
    <d v="1998-12-31T00:00:00"/>
    <n v="1998"/>
    <n v="28"/>
    <s v="Young adult"/>
    <n v="20"/>
    <s v="Uttar Pradesh"/>
    <x v="1"/>
    <s v="North"/>
    <m/>
    <m/>
    <x v="0"/>
  </r>
  <r>
    <s v="PID0164"/>
    <s v="Riya Raj Sharma "/>
    <s v="Riya Raj Sharma"/>
    <s v="PID0164_Riya.pdf"/>
    <s v="Female"/>
    <s v="31/12/1988"/>
    <d v="1988-12-31T00:00:00"/>
    <n v="1988"/>
    <n v="38"/>
    <s v="Adult"/>
    <n v="5"/>
    <s v="West Bengal"/>
    <x v="2"/>
    <s v="East"/>
    <m/>
    <m/>
    <x v="1"/>
  </r>
  <r>
    <s v="PID0165"/>
    <s v="Aditya Patel"/>
    <s v="Aditya Patel"/>
    <s v="PID0165_Aditya.pdf"/>
    <s v="Male"/>
    <s v="31/12/1978"/>
    <d v="1978-12-31T00:00:00"/>
    <n v="1978"/>
    <n v="48"/>
    <s v="Senior"/>
    <n v="30"/>
    <s v="Karnataka"/>
    <x v="0"/>
    <s v="South"/>
    <m/>
    <m/>
    <x v="0"/>
  </r>
  <r>
    <s v="PID0166"/>
    <s v="Vivaan Reddy"/>
    <s v="Vivaan Reddy"/>
    <s v="PID0166_Vivaan.pdf"/>
    <s v="Male"/>
    <s v="31-12-1958"/>
    <d v="1958-12-31T00:00:00"/>
    <n v="1958"/>
    <n v="68"/>
    <s v="super senior"/>
    <n v="40"/>
    <s v="Maharashtra"/>
    <x v="3"/>
    <s v="West"/>
    <m/>
    <m/>
    <x v="0"/>
  </r>
  <r>
    <s v="PID0167"/>
    <s v="Aarav Kumar Patel"/>
    <s v="Aarav Kumar Patel"/>
    <s v="PID0167_Aarav.pdf"/>
    <s v="Male"/>
    <s v="01/01/1964"/>
    <d v="1964-01-01T00:00:00"/>
    <n v="1964"/>
    <n v="62"/>
    <s v="super senior"/>
    <n v="20"/>
    <s v="West Bengal"/>
    <x v="1"/>
    <s v="East"/>
    <m/>
    <m/>
    <x v="0"/>
  </r>
  <r>
    <s v="PID0168"/>
    <s v="Krishna Reddy"/>
    <s v="Krishna Reddy"/>
    <s v="PID0168_Krishna.pdf"/>
    <s v="Male"/>
    <s v="01/01/1964"/>
    <d v="1964-01-01T00:00:00"/>
    <n v="1964"/>
    <n v="62"/>
    <s v="super senior"/>
    <n v="0.5"/>
    <s v="Uttar Pradesh"/>
    <x v="1"/>
    <s v="North"/>
    <m/>
    <m/>
    <x v="0"/>
  </r>
  <r>
    <s v="PID0169"/>
    <s v="Aarav Gupta"/>
    <s v="Aarav Gupta"/>
    <s v="PID0169_Aarav.pdf"/>
    <s v="Male"/>
    <s v="31/12/1973"/>
    <d v="1973-12-31T00:00:00"/>
    <n v="1973"/>
    <n v="53"/>
    <s v="Senior"/>
    <n v="20"/>
    <s v="Punjab"/>
    <x v="3"/>
    <s v="North"/>
    <m/>
    <m/>
    <x v="0"/>
  </r>
  <r>
    <s v="PID0170"/>
    <s v="Aanya Raj Mehta"/>
    <s v="Aanya Raj Mehta"/>
    <s v="PID0170_Aanya.pdf"/>
    <s v="Female"/>
    <s v="31/12/1968"/>
    <d v="1968-12-31T00:00:00"/>
    <n v="1968"/>
    <n v="58"/>
    <s v="Senior"/>
    <n v="300"/>
    <s v="Maharashtra"/>
    <x v="3"/>
    <s v="West"/>
    <m/>
    <m/>
    <x v="0"/>
  </r>
  <r>
    <s v="PID0171"/>
    <s v="Isha Reddy "/>
    <s v="Isha Reddy"/>
    <s v="PID0171_Isha.pdf"/>
    <s v="Female"/>
    <s v="31/12/1968"/>
    <d v="1968-12-31T00:00:00"/>
    <n v="1968"/>
    <n v="58"/>
    <s v="Senior"/>
    <n v="9"/>
    <s v="Tamil Nadu"/>
    <x v="0"/>
    <s v="South"/>
    <m/>
    <m/>
    <x v="0"/>
  </r>
  <r>
    <s v="PID0172"/>
    <s v=" Aditya Priya Gupta"/>
    <s v="Aditya Priya Gupta"/>
    <s v="PID0172_Aditya.pdf"/>
    <s v="Male"/>
    <s v="31/12/1978"/>
    <d v="1978-12-31T00:00:00"/>
    <n v="1978"/>
    <n v="48"/>
    <s v="Senior"/>
    <n v="20"/>
    <s v="Punjab"/>
    <x v="1"/>
    <s v="North"/>
    <m/>
    <m/>
    <x v="0"/>
  </r>
  <r>
    <s v="PID0173"/>
    <s v="Shreya Mehta"/>
    <s v="Shreya Mehta"/>
    <s v="PID0173_Shreya.pdf"/>
    <s v="Female"/>
    <s v="31-12-1958"/>
    <d v="1958-12-31T00:00:00"/>
    <n v="1958"/>
    <n v="68"/>
    <s v="super senior"/>
    <n v="200"/>
    <s v="Maharashtra"/>
    <x v="3"/>
    <s v="West"/>
    <m/>
    <m/>
    <x v="0"/>
  </r>
  <r>
    <s v="PID0174"/>
    <s v="Aarav Kumar Patel"/>
    <s v="Aarav Kumar Patel"/>
    <s v="PID0174_Aarav.pdf"/>
    <s v="Male"/>
    <s v="31-12-1953"/>
    <d v="1953-12-31T00:00:00"/>
    <n v="1953"/>
    <n v="73"/>
    <s v="super senior"/>
    <n v="15"/>
    <s v="Karnataka"/>
    <x v="0"/>
    <s v="South"/>
    <m/>
    <m/>
    <x v="0"/>
  </r>
  <r>
    <s v="PID0175"/>
    <s v="Krishna Sharma"/>
    <s v="Krishna Sharma"/>
    <s v="PID0175_Krishna.pdf"/>
    <s v="Male"/>
    <s v="31/12/1953"/>
    <d v="1953-12-31T00:00:00"/>
    <n v="1953"/>
    <n v="73"/>
    <s v="super senior"/>
    <n v="7"/>
    <s v="Kerala"/>
    <x v="0"/>
    <s v="South"/>
    <m/>
    <m/>
    <x v="0"/>
  </r>
  <r>
    <s v="PID0176"/>
    <s v="Vivaan Raj Patel"/>
    <s v="Vivaan Raj Patel"/>
    <s v="PID0176_Vivaan.pdf"/>
    <s v="Male"/>
    <s v="01-01-1964"/>
    <d v="1964-01-01T00:00:00"/>
    <n v="1964"/>
    <n v="62"/>
    <s v="super senior"/>
    <n v="12"/>
    <s v="West Bengal"/>
    <x v="1"/>
    <s v="East"/>
    <m/>
    <m/>
    <x v="0"/>
  </r>
  <r>
    <s v="PID0177"/>
    <s v="Isha Priya Sharma"/>
    <s v="Isha Priya Sharma"/>
    <s v="PID0177_Isha.pdf"/>
    <s v="Female"/>
    <s v="31/12/1988"/>
    <d v="1988-12-31T00:00:00"/>
    <n v="1988"/>
    <n v="38"/>
    <s v="Adult"/>
    <n v="12"/>
    <s v="Kerala"/>
    <x v="2"/>
    <s v="South"/>
    <m/>
    <m/>
    <x v="0"/>
  </r>
  <r>
    <s v="PID0178"/>
    <s v="Aanya Patel"/>
    <s v="Aanya Patel"/>
    <s v="PID0178_Aanya.pdf"/>
    <s v="Female"/>
    <s v="31/12/2004"/>
    <d v="2004-12-31T00:00:00"/>
    <n v="2004"/>
    <n v="22"/>
    <s v="Young adult"/>
    <n v="12"/>
    <s v="Gujarat"/>
    <x v="1"/>
    <s v="West"/>
    <m/>
    <m/>
    <x v="0"/>
  </r>
  <r>
    <s v="PID0179"/>
    <s v="Isha Reddy"/>
    <s v="Isha Reddy"/>
    <s v="PID0179_Isha.pdf"/>
    <s v="Female"/>
    <s v="31/12/1973"/>
    <d v="1973-12-31T00:00:00"/>
    <n v="1973"/>
    <n v="53"/>
    <s v="Senior"/>
    <n v="40"/>
    <s v="Kerala"/>
    <x v="0"/>
    <s v="South"/>
    <m/>
    <m/>
    <x v="0"/>
  </r>
  <r>
    <s v="PID0180"/>
    <s v="Isha Dev Mehta"/>
    <s v="Isha Dev Mehta"/>
    <s v="PID0180_Isha.pdf"/>
    <s v="Female"/>
    <s v="31/12/1981"/>
    <d v="1981-12-31T00:00:00"/>
    <n v="1981"/>
    <n v="45"/>
    <s v="Adult"/>
    <n v="12"/>
    <s v="Gujarat"/>
    <x v="3"/>
    <s v="West"/>
    <m/>
    <m/>
    <x v="0"/>
  </r>
  <r>
    <s v="PID0181"/>
    <s v="Diya Patel"/>
    <s v="Diya Patel"/>
    <s v="PID0181_Diya.pdf"/>
    <s v="Female"/>
    <s v="31/12/1968"/>
    <d v="1968-12-31T00:00:00"/>
    <n v="1968"/>
    <n v="58"/>
    <s v="Senior"/>
    <n v="12"/>
    <s v="Karnataka"/>
    <x v="0"/>
    <s v="South"/>
    <m/>
    <m/>
    <x v="0"/>
  </r>
  <r>
    <s v="PID0182"/>
    <s v="Aarav Priya Patel"/>
    <s v="Aarav Priya Patel"/>
    <s v="PID0182_Aarav.pdf"/>
    <s v="Male"/>
    <s v="31/12/1993"/>
    <d v="1993-12-31T00:00:00"/>
    <n v="1993"/>
    <n v="33"/>
    <s v="Adult"/>
    <n v="120"/>
    <s v="Karnataka"/>
    <x v="0"/>
    <s v="South"/>
    <m/>
    <m/>
    <x v="0"/>
  </r>
  <r>
    <s v="PID0183"/>
    <s v="Aarav Singh Patel"/>
    <s v="Aarav Singh Patel"/>
    <s v="PID0183_Aarav.pdf"/>
    <s v="Male"/>
    <s v="31/12/1973"/>
    <d v="1973-12-31T00:00:00"/>
    <n v="1973"/>
    <n v="53"/>
    <s v="Senior"/>
    <n v="12"/>
    <s v="Maharashtra"/>
    <x v="3"/>
    <s v="West"/>
    <m/>
    <m/>
    <x v="0"/>
  </r>
  <r>
    <s v="PID0184"/>
    <s v="Diya Gupta"/>
    <s v="Diya Gupta"/>
    <s v="PID0184_Diya.pdf"/>
    <s v="Female"/>
    <s v="31/12/1988"/>
    <d v="1988-12-31T00:00:00"/>
    <n v="1988"/>
    <n v="38"/>
    <s v="Adult"/>
    <n v="7"/>
    <s v="Punjab"/>
    <x v="0"/>
    <s v="North"/>
    <m/>
    <m/>
    <x v="0"/>
  </r>
  <r>
    <s v="PID0185"/>
    <s v="Riya Mehta"/>
    <s v="Riya Mehta"/>
    <s v="PID0185_Riya.pdf"/>
    <s v="Female"/>
    <s v="31/12/1993"/>
    <d v="1993-12-31T00:00:00"/>
    <n v="1993"/>
    <n v="33"/>
    <s v="Adult"/>
    <n v="5"/>
    <s v="Kerala"/>
    <x v="0"/>
    <s v="South"/>
    <m/>
    <m/>
    <x v="1"/>
  </r>
  <r>
    <s v="PID0186"/>
    <s v="Aditya Kumar Mehta"/>
    <s v="Aditya Kumar Mehta"/>
    <s v="PID0186_Aditya.pdf"/>
    <s v="Male"/>
    <s v="31/12/1978"/>
    <d v="1978-12-31T00:00:00"/>
    <n v="1978"/>
    <n v="48"/>
    <s v="Senior"/>
    <n v="5"/>
    <s v="Kerala"/>
    <x v="3"/>
    <s v="South"/>
    <m/>
    <m/>
    <x v="1"/>
  </r>
  <r>
    <s v="PID0187"/>
    <s v=" Diya Dev Gupta "/>
    <s v="Diya Dev Gupta"/>
    <s v="PID0187_Diya.pdf"/>
    <s v="Female"/>
    <s v="31/12/1988"/>
    <d v="1988-12-31T00:00:00"/>
    <n v="1988"/>
    <n v="38"/>
    <s v="Adult"/>
    <n v="4"/>
    <s v="Tamil Nadu"/>
    <x v="0"/>
    <s v="South"/>
    <m/>
    <m/>
    <x v="0"/>
  </r>
  <r>
    <s v="PID0188"/>
    <s v="Aarav Gupta"/>
    <s v="Aarav Gupta"/>
    <s v="PID0188_Aarav.pdf"/>
    <s v="Male"/>
    <s v="31/12/1988"/>
    <d v="1988-12-31T00:00:00"/>
    <n v="1988"/>
    <n v="38"/>
    <s v="Adult"/>
    <m/>
    <s v="Punjab"/>
    <x v="1"/>
    <s v="North"/>
    <m/>
    <m/>
    <x v="0"/>
  </r>
  <r>
    <s v="PID0189"/>
    <s v="Aarav Mehta "/>
    <s v="Aarav Mehta"/>
    <s v="PID0189_Aarav.pdf"/>
    <s v="Male"/>
    <s v="01/01/1984"/>
    <d v="1984-01-01T00:00:00"/>
    <n v="1984"/>
    <n v="42"/>
    <s v="Adult"/>
    <n v="20"/>
    <s v="Karnataka"/>
    <x v="0"/>
    <s v="South"/>
    <m/>
    <m/>
    <x v="0"/>
  </r>
  <r>
    <s v="PID0190"/>
    <s v=" Isha Mehta "/>
    <s v="Isha Mehta"/>
    <s v="PID0190_Isha.pdf"/>
    <s v="Female"/>
    <s v="31/12/1994"/>
    <d v="1994-12-31T00:00:00"/>
    <n v="1994"/>
    <n v="32"/>
    <s v="Adult"/>
    <n v="30"/>
    <s v="Punjab"/>
    <x v="1"/>
    <s v="North"/>
    <m/>
    <m/>
    <x v="0"/>
  </r>
  <r>
    <s v="PID0191"/>
    <s v=" Riya Gupta"/>
    <s v="Riya Gupta"/>
    <s v="PID0191_Riya.pdf"/>
    <s v="Female"/>
    <s v="31/12/1985"/>
    <d v="1985-12-31T00:00:00"/>
    <n v="1985"/>
    <n v="41"/>
    <s v="Adult"/>
    <n v="9"/>
    <s v="Punjab"/>
    <x v="0"/>
    <s v="North"/>
    <m/>
    <m/>
    <x v="0"/>
  </r>
  <r>
    <s v="PID0192"/>
    <s v="Diya Patel"/>
    <s v="Diya Patel"/>
    <s v="PID0192_Diya.pdf"/>
    <s v="Female"/>
    <s v="31/12/1988"/>
    <d v="1988-12-31T00:00:00"/>
    <n v="1988"/>
    <n v="38"/>
    <s v="Adult"/>
    <n v="4"/>
    <s v="Uttar Pradesh"/>
    <x v="3"/>
    <s v="North"/>
    <m/>
    <m/>
    <x v="0"/>
  </r>
  <r>
    <s v="PID0193"/>
    <s v="Isha Patel"/>
    <s v="Isha Patel"/>
    <s v="PID0193_Isha.pdf"/>
    <s v="Female"/>
    <s v="31/12/1978"/>
    <d v="1978-12-31T00:00:00"/>
    <n v="1978"/>
    <n v="48"/>
    <s v="Senior"/>
    <n v="15"/>
    <s v="Punjab"/>
    <x v="1"/>
    <s v="North"/>
    <m/>
    <m/>
    <x v="0"/>
  </r>
  <r>
    <s v="PID0194"/>
    <s v="Aanya Reddy"/>
    <s v="Aanya Reddy"/>
    <s v="PID0194_Aanya.pdf"/>
    <s v="Female"/>
    <s v="31-12-1968"/>
    <d v="1968-12-31T00:00:00"/>
    <n v="1968"/>
    <n v="58"/>
    <s v="Senior"/>
    <n v="5"/>
    <s v="Gujarat"/>
    <x v="3"/>
    <s v="West"/>
    <m/>
    <m/>
    <x v="0"/>
  </r>
  <r>
    <s v="PID0195"/>
    <s v="Krishna Raj Patel"/>
    <s v="Krishna Raj Patel"/>
    <s v="PID0195_Krishna.pdf"/>
    <s v="Male"/>
    <s v="01-01-1964"/>
    <d v="1964-01-01T00:00:00"/>
    <n v="1964"/>
    <n v="62"/>
    <s v="super senior"/>
    <n v="12"/>
    <s v="Maharashtra"/>
    <x v="3"/>
    <s v="West"/>
    <m/>
    <m/>
    <x v="0"/>
  </r>
  <r>
    <s v="PID0196"/>
    <s v="Aarav Mehta"/>
    <s v="Aarav Mehta"/>
    <s v="PID0196_Aarav.pdf"/>
    <s v="Male"/>
    <s v="31/12/1981"/>
    <d v="1981-12-31T00:00:00"/>
    <n v="1981"/>
    <n v="45"/>
    <s v="Adult"/>
    <n v="20"/>
    <s v="Maharashtra"/>
    <x v="0"/>
    <s v="West"/>
    <m/>
    <m/>
    <x v="0"/>
  </r>
  <r>
    <s v="PID0197"/>
    <s v=" Diya Sharma "/>
    <s v="Diya Sharma"/>
    <s v="PID0197_Diya.pdf"/>
    <s v="Female"/>
    <s v="31/12/1988"/>
    <d v="1988-12-31T00:00:00"/>
    <n v="1988"/>
    <n v="38"/>
    <s v="Adult"/>
    <n v="9"/>
    <s v="Maharashtra"/>
    <x v="3"/>
    <s v="West"/>
    <m/>
    <m/>
    <x v="0"/>
  </r>
  <r>
    <s v="PID0198"/>
    <s v="Isha Priya Sharma"/>
    <s v="Isha Priya Sharma"/>
    <s v="PID0198_Isha.pdf"/>
    <s v="Female"/>
    <s v="31/12/1993"/>
    <d v="1993-12-31T00:00:00"/>
    <n v="1993"/>
    <n v="33"/>
    <s v="Adult"/>
    <n v="15"/>
    <s v="Punjab"/>
    <x v="3"/>
    <s v="North"/>
    <m/>
    <m/>
    <x v="0"/>
  </r>
  <r>
    <s v="PID0199"/>
    <s v="Krishna Priya Reddy"/>
    <s v="Krishna Priya Reddy"/>
    <s v="PID0199_Krishna.pdf"/>
    <s v="Male"/>
    <s v="01/01/1964"/>
    <d v="1964-01-01T00:00:00"/>
    <n v="1964"/>
    <n v="62"/>
    <s v="super senior"/>
    <n v="30"/>
    <s v="Karnataka"/>
    <x v="0"/>
    <s v="South"/>
    <m/>
    <m/>
    <x v="0"/>
  </r>
  <r>
    <s v="PID0200"/>
    <s v="Isha Sharma"/>
    <s v="Isha Sharma"/>
    <s v="PID0200_Isha.pdf"/>
    <s v="Female"/>
    <s v="31-12-1978"/>
    <d v="1978-12-31T00:00:00"/>
    <n v="1978"/>
    <n v="48"/>
    <s v="Senior"/>
    <n v="0.5"/>
    <s v="Uttar Pradesh"/>
    <x v="1"/>
    <s v="North"/>
    <m/>
    <m/>
    <x v="0"/>
  </r>
  <r>
    <s v="PID0201"/>
    <s v="Aarav Gupta"/>
    <s v="Aarav Gupta"/>
    <s v="PID0201_Aarav.pdf"/>
    <s v="Male"/>
    <s v="01/01/1972"/>
    <d v="1972-01-01T00:00:00"/>
    <n v="1972"/>
    <n v="54"/>
    <s v="Senior"/>
    <n v="50"/>
    <s v="Kerala"/>
    <x v="1"/>
    <s v="South"/>
    <m/>
    <m/>
    <x v="0"/>
  </r>
  <r>
    <s v="PID0202"/>
    <s v="Aditya Mehta"/>
    <s v="Aditya Mehta"/>
    <s v="PID0202_Aditya.pdf"/>
    <s v="Male"/>
    <s v="01/01/1964"/>
    <d v="1964-01-01T00:00:00"/>
    <n v="1964"/>
    <n v="62"/>
    <s v="super senior"/>
    <n v="3"/>
    <s v="Uttar Pradesh"/>
    <x v="1"/>
    <s v="North"/>
    <m/>
    <m/>
    <x v="0"/>
  </r>
  <r>
    <s v="PID0203"/>
    <s v="Diya Raj Patel"/>
    <s v="Diya Raj Patel"/>
    <s v="PID0203_Diya.pdf"/>
    <s v="Female"/>
    <s v="31/12/1978"/>
    <d v="1978-12-31T00:00:00"/>
    <n v="1978"/>
    <n v="48"/>
    <s v="Senior"/>
    <n v="12"/>
    <s v="West Bengal"/>
    <x v="2"/>
    <s v="East"/>
    <m/>
    <m/>
    <x v="0"/>
  </r>
  <r>
    <s v="PID0204"/>
    <s v="Diya Singh Sharma"/>
    <s v="Diya Singh Sharma"/>
    <s v="PID0204_Diya.pdf"/>
    <s v="Female"/>
    <s v="31/12/1993"/>
    <d v="1993-12-31T00:00:00"/>
    <n v="1993"/>
    <n v="33"/>
    <s v="Adult"/>
    <n v="20"/>
    <s v="West Bengal"/>
    <x v="1"/>
    <s v="East"/>
    <m/>
    <m/>
    <x v="0"/>
  </r>
  <r>
    <s v="PID0205"/>
    <s v="Sai Gupta"/>
    <s v="Sai Gupta"/>
    <s v="PID0205_Sai.pdf"/>
    <s v="Male"/>
    <s v="31/12/1958"/>
    <d v="1958-12-31T00:00:00"/>
    <n v="1958"/>
    <n v="68"/>
    <s v="super senior"/>
    <n v="2"/>
    <s v="Tamil Nadu"/>
    <x v="0"/>
    <s v="South"/>
    <m/>
    <m/>
    <x v="1"/>
  </r>
  <r>
    <s v="PID0206"/>
    <s v="Vivaan Singh Patel"/>
    <s v="Vivaan Singh Patel"/>
    <s v="PID0206_Vivaan.pdf"/>
    <s v="Male"/>
    <s v="31/12/1981"/>
    <d v="1981-12-31T00:00:00"/>
    <n v="1981"/>
    <n v="45"/>
    <s v="Adult"/>
    <n v="3"/>
    <s v="Uttar Pradesh"/>
    <x v="3"/>
    <s v="North"/>
    <m/>
    <m/>
    <x v="1"/>
  </r>
  <r>
    <s v="PID0207"/>
    <s v="Riya Patel "/>
    <s v="Riya Patel"/>
    <s v="PID0207_Riya.pdf"/>
    <s v="Female"/>
    <s v="31/12/1993"/>
    <d v="1993-12-31T00:00:00"/>
    <n v="1993"/>
    <n v="33"/>
    <s v="Adult"/>
    <n v="25"/>
    <s v="Kerala"/>
    <x v="0"/>
    <s v="South"/>
    <m/>
    <m/>
    <x v="0"/>
  </r>
  <r>
    <s v="PID0208"/>
    <s v="Aditya Raj Patel"/>
    <s v="Aditya Raj Patel"/>
    <s v="PID0208_Aditya.pdf"/>
    <s v="Male"/>
    <s v="31/12/1978"/>
    <d v="1978-12-31T00:00:00"/>
    <n v="1978"/>
    <n v="48"/>
    <s v="Senior"/>
    <n v="9"/>
    <s v="West Bengal"/>
    <x v="2"/>
    <s v="East"/>
    <m/>
    <m/>
    <x v="0"/>
  </r>
  <r>
    <s v="PID0209"/>
    <s v="Aarav Dev Reddy"/>
    <s v="Aarav Dev Reddy"/>
    <s v="PID0209_Aarav.pdf"/>
    <s v="Male"/>
    <s v="31/12/1978"/>
    <d v="1978-12-31T00:00:00"/>
    <n v="1978"/>
    <n v="48"/>
    <s v="Senior"/>
    <n v="9"/>
    <s v="West Bengal"/>
    <x v="1"/>
    <s v="East"/>
    <m/>
    <m/>
    <x v="0"/>
  </r>
  <r>
    <s v="PID0210"/>
    <s v="Aarav Priya Mehta"/>
    <s v="Aarav Priya Mehta"/>
    <s v="PID0210_Aarav.pdf"/>
    <s v="Male"/>
    <s v="01/01/1964"/>
    <d v="1964-01-01T00:00:00"/>
    <n v="1964"/>
    <n v="62"/>
    <s v="super senior"/>
    <n v="250"/>
    <s v="Punjab"/>
    <x v="0"/>
    <s v="North"/>
    <m/>
    <m/>
    <x v="0"/>
  </r>
  <r>
    <s v="PID0211"/>
    <s v=" Sai Gupta "/>
    <s v="Sai Gupta"/>
    <s v="PID0211_Sai.pdf"/>
    <s v="Male"/>
    <s v="31-12-1968"/>
    <d v="1968-12-31T00:00:00"/>
    <n v="1968"/>
    <n v="58"/>
    <s v="Senior"/>
    <n v="40"/>
    <s v="West Bengal"/>
    <x v="2"/>
    <s v="East"/>
    <m/>
    <m/>
    <x v="0"/>
  </r>
  <r>
    <s v="PID0212"/>
    <s v="Shreya Mehta"/>
    <s v="Shreya Mehta"/>
    <s v="PID0212_Shreya.pdf"/>
    <s v="Female"/>
    <s v="31/12/1978"/>
    <d v="1978-12-31T00:00:00"/>
    <n v="1978"/>
    <n v="48"/>
    <s v="Senior"/>
    <n v="15"/>
    <s v="Kerala"/>
    <x v="3"/>
    <s v="South"/>
    <m/>
    <m/>
    <x v="0"/>
  </r>
  <r>
    <s v="PID0213"/>
    <s v="Aanya Gupta"/>
    <s v="Aanya Gupta"/>
    <s v="PID0213_Aanya.pdf"/>
    <s v="Female"/>
    <s v="31/12/1981"/>
    <d v="1981-12-31T00:00:00"/>
    <n v="1981"/>
    <n v="45"/>
    <s v="Adult"/>
    <n v="5"/>
    <s v="West Bengal"/>
    <x v="2"/>
    <s v="East"/>
    <m/>
    <m/>
    <x v="1"/>
  </r>
  <r>
    <s v="PID0214"/>
    <s v="Vivaan Reddy"/>
    <s v="Vivaan Reddy"/>
    <s v="PID0214_Vivaan.pdf"/>
    <s v="Male"/>
    <s v="31/12/1978"/>
    <d v="1978-12-31T00:00:00"/>
    <n v="1978"/>
    <n v="48"/>
    <s v="Senior"/>
    <n v="70"/>
    <s v="West Bengal"/>
    <x v="1"/>
    <s v="East"/>
    <m/>
    <m/>
    <x v="0"/>
  </r>
  <r>
    <s v="PID0215"/>
    <s v="Aditya Sharma"/>
    <s v="Aditya Sharma"/>
    <s v="PID0215_Aditya.pdf"/>
    <s v="Male"/>
    <s v="31/12/1978"/>
    <d v="1978-12-31T00:00:00"/>
    <n v="1978"/>
    <n v="48"/>
    <s v="Senior"/>
    <n v="2"/>
    <s v="Uttar Pradesh"/>
    <x v="1"/>
    <s v="North"/>
    <m/>
    <m/>
    <x v="0"/>
  </r>
  <r>
    <s v="PID0216"/>
    <s v="Isha Singh Mehta"/>
    <s v="Isha Singh Mehta"/>
    <s v="PID0216_Isha.pdf"/>
    <s v="Female"/>
    <s v="01/01/1984"/>
    <d v="1984-01-01T00:00:00"/>
    <n v="1984"/>
    <n v="42"/>
    <s v="Adult"/>
    <n v="12"/>
    <s v="Karnataka"/>
    <x v="2"/>
    <s v="South"/>
    <m/>
    <m/>
    <x v="0"/>
  </r>
  <r>
    <s v="PID0217"/>
    <s v="Diya Patel"/>
    <s v="Diya Patel"/>
    <s v="PID0217_Diya.pdf"/>
    <s v="Female"/>
    <s v="31/12/1993"/>
    <d v="1993-12-31T00:00:00"/>
    <n v="1993"/>
    <n v="33"/>
    <s v="Adult"/>
    <n v="12"/>
    <s v="Punjab"/>
    <x v="2"/>
    <s v="North"/>
    <m/>
    <m/>
    <x v="0"/>
  </r>
  <r>
    <s v="PID0218"/>
    <s v=" Vivaan Sharma"/>
    <s v="Vivaan Sharma"/>
    <s v="PID0218_Vivaan.pdf"/>
    <s v="Male"/>
    <s v="31/12/1988"/>
    <d v="1988-12-31T00:00:00"/>
    <n v="1988"/>
    <n v="38"/>
    <s v="Adult"/>
    <n v="7"/>
    <s v="Karnataka"/>
    <x v="0"/>
    <s v="South"/>
    <m/>
    <m/>
    <x v="0"/>
  </r>
  <r>
    <s v="PID0219"/>
    <s v="Riya Sharma"/>
    <s v="Riya Sharma"/>
    <s v="PID0219_Riya.pdf"/>
    <s v="Female"/>
    <s v="31/12/1994"/>
    <d v="1994-12-31T00:00:00"/>
    <n v="1994"/>
    <n v="32"/>
    <s v="Adult"/>
    <n v="15"/>
    <s v="West Bengal"/>
    <x v="2"/>
    <s v="East"/>
    <m/>
    <m/>
    <x v="0"/>
  </r>
  <r>
    <s v="PID0220"/>
    <s v="Aarav Mehta"/>
    <s v="Aarav Mehta"/>
    <s v="PID0220_Aarav.pdf"/>
    <s v="Male"/>
    <s v="31-12-1981"/>
    <d v="1981-12-31T00:00:00"/>
    <n v="1981"/>
    <n v="45"/>
    <s v="Adult"/>
    <n v="5"/>
    <s v="Tamil Nadu"/>
    <x v="0"/>
    <s v="South"/>
    <m/>
    <m/>
    <x v="1"/>
  </r>
  <r>
    <s v="PID0221"/>
    <s v=" Aanya Kumar Reddy"/>
    <s v="Aanya Kumar Reddy"/>
    <s v="PID0221_Aanya.pdf"/>
    <s v="Female"/>
    <s v="01/01/1984"/>
    <d v="1984-01-01T00:00:00"/>
    <n v="1984"/>
    <n v="42"/>
    <s v="Adult"/>
    <n v="30"/>
    <s v="Karnataka"/>
    <x v="3"/>
    <s v="South"/>
    <m/>
    <m/>
    <x v="0"/>
  </r>
  <r>
    <s v="PID0222"/>
    <s v="Isha Singh Patel"/>
    <s v="Isha Singh Patel"/>
    <s v="PID0222_Isha.pdf"/>
    <s v="Female"/>
    <s v="31/12/1985"/>
    <d v="1985-12-31T00:00:00"/>
    <n v="1985"/>
    <n v="41"/>
    <s v="Adult"/>
    <m/>
    <s v="West Bengal"/>
    <x v="3"/>
    <s v="East"/>
    <m/>
    <m/>
    <x v="1"/>
  </r>
  <r>
    <s v="PID0223"/>
    <s v="Aanya Dev Sharma"/>
    <s v="Aanya Dev Sharma"/>
    <s v="PID0223_Aanya.pdf"/>
    <s v="Female"/>
    <s v="01-01-1964"/>
    <d v="1964-01-01T00:00:00"/>
    <n v="1964"/>
    <n v="62"/>
    <s v="super senior"/>
    <n v="4"/>
    <s v="West Bengal"/>
    <x v="2"/>
    <s v="East"/>
    <m/>
    <m/>
    <x v="1"/>
  </r>
  <r>
    <s v="PID0224"/>
    <s v="Vivaan Sharma"/>
    <s v="Vivaan Sharma"/>
    <s v="PID0224_Vivaan.pdf"/>
    <s v="Male"/>
    <s v="01/01/1984"/>
    <d v="1984-01-01T00:00:00"/>
    <n v="1984"/>
    <n v="42"/>
    <s v="Adult"/>
    <n v="9"/>
    <s v="Maharashtra"/>
    <x v="1"/>
    <s v="West"/>
    <m/>
    <m/>
    <x v="0"/>
  </r>
  <r>
    <s v="PID0225"/>
    <s v="Sai Patel"/>
    <s v="Sai Patel"/>
    <s v="PID0225_Sai.pdf"/>
    <s v="Male"/>
    <s v="31/12/1973"/>
    <d v="1973-12-31T00:00:00"/>
    <n v="1973"/>
    <n v="53"/>
    <s v="Senior"/>
    <n v="2"/>
    <s v="Uttar Pradesh"/>
    <x v="1"/>
    <s v="North"/>
    <m/>
    <m/>
    <x v="1"/>
  </r>
  <r>
    <s v="PID0226"/>
    <s v="Vivaan Sharma"/>
    <s v="Vivaan Sharma"/>
    <s v="PID0226_Vivaan.pdf"/>
    <s v="Male"/>
    <s v="31-12-1973"/>
    <d v="1973-12-31T00:00:00"/>
    <n v="1973"/>
    <n v="53"/>
    <s v="Senior"/>
    <n v="30"/>
    <s v="Kerala"/>
    <x v="0"/>
    <s v="South"/>
    <m/>
    <m/>
    <x v="0"/>
  </r>
  <r>
    <s v="PID0227"/>
    <s v="Sai Kumar Mehta"/>
    <s v="Sai Kumar Mehta"/>
    <s v="PID0227_Sai.pdf"/>
    <s v="Male"/>
    <s v="01/01/1964"/>
    <d v="1964-01-01T00:00:00"/>
    <n v="1964"/>
    <n v="62"/>
    <s v="super senior"/>
    <n v="25"/>
    <s v="Kerala"/>
    <x v="0"/>
    <s v="South"/>
    <m/>
    <m/>
    <x v="0"/>
  </r>
  <r>
    <s v="PID0228"/>
    <s v=" Riya Raj Gupta"/>
    <s v="Riya Raj Gupta"/>
    <s v="PID0228_Riya.pdf"/>
    <s v="Female"/>
    <s v="01-01-1992"/>
    <d v="1992-01-01T00:00:00"/>
    <n v="1992"/>
    <n v="34"/>
    <s v="Adult"/>
    <n v="150"/>
    <s v="Gujarat"/>
    <x v="3"/>
    <s v="West"/>
    <m/>
    <m/>
    <x v="0"/>
  </r>
  <r>
    <s v="PID0229"/>
    <s v="Isha Raj Sharma"/>
    <s v="Isha Raj Sharma"/>
    <s v="PID0229_Isha.pdf"/>
    <s v="Female"/>
    <s v="31/12/1978"/>
    <d v="1978-12-31T00:00:00"/>
    <n v="1978"/>
    <n v="48"/>
    <s v="Senior"/>
    <n v="15"/>
    <s v="Punjab"/>
    <x v="1"/>
    <s v="North"/>
    <m/>
    <m/>
    <x v="0"/>
  </r>
  <r>
    <s v="PID0230"/>
    <s v="Isha Raj Gupta "/>
    <s v="Isha Raj Gupta"/>
    <s v="PID0230_Isha.pdf"/>
    <s v="Female"/>
    <s v="31-12-1953"/>
    <d v="1953-12-31T00:00:00"/>
    <n v="1953"/>
    <n v="73"/>
    <s v="super senior"/>
    <n v="70"/>
    <s v="Gujarat"/>
    <x v="3"/>
    <s v="West"/>
    <m/>
    <m/>
    <x v="0"/>
  </r>
  <r>
    <s v="PID0231"/>
    <s v="Shreya Mehta"/>
    <s v="Shreya Mehta"/>
    <s v="PID0231_Shreya.pdf"/>
    <s v="Female"/>
    <s v="31/12/1988"/>
    <d v="1988-12-31T00:00:00"/>
    <n v="1988"/>
    <n v="38"/>
    <s v="Adult"/>
    <n v="300"/>
    <s v="Gujarat"/>
    <x v="3"/>
    <s v="West"/>
    <m/>
    <m/>
    <x v="0"/>
  </r>
  <r>
    <s v="PID0232"/>
    <s v="Krishna Sharma"/>
    <s v="Krishna Sharma"/>
    <s v="PID0232_Krishna.pdf"/>
    <s v="Male"/>
    <s v="01-01-1964"/>
    <d v="1964-01-01T00:00:00"/>
    <n v="1964"/>
    <n v="62"/>
    <s v="super senior"/>
    <n v="7"/>
    <s v="Gujarat"/>
    <x v="3"/>
    <s v="West"/>
    <m/>
    <m/>
    <x v="0"/>
  </r>
  <r>
    <s v="PID0233"/>
    <s v="Isha Sharma"/>
    <s v="Isha Sharma"/>
    <s v="PID0233_Isha.pdf"/>
    <s v="Female"/>
    <s v="01/01/1984"/>
    <d v="1984-01-01T00:00:00"/>
    <n v="1984"/>
    <n v="42"/>
    <s v="Adult"/>
    <n v="5"/>
    <s v="Tamil Nadu"/>
    <x v="0"/>
    <s v="South"/>
    <m/>
    <m/>
    <x v="0"/>
  </r>
  <r>
    <s v="PID0234"/>
    <s v=" Shreya Patel"/>
    <s v="Shreya Patel"/>
    <s v="PID0234_Shreya.pdf"/>
    <s v="Female"/>
    <s v="01-01-1996"/>
    <d v="1996-01-01T00:00:00"/>
    <n v="1996"/>
    <n v="30"/>
    <s v="Young adult"/>
    <n v="0.5"/>
    <s v="Uttar Pradesh"/>
    <x v="1"/>
    <s v="North"/>
    <m/>
    <m/>
    <x v="0"/>
  </r>
  <r>
    <s v="PID0235"/>
    <s v="Aanya Reddy"/>
    <s v="Aanya Reddy"/>
    <s v="PID0235_Aanya.pdf"/>
    <s v="Female"/>
    <s v="31/12/1988"/>
    <d v="1988-12-31T00:00:00"/>
    <n v="1988"/>
    <n v="38"/>
    <s v="Adult"/>
    <n v="40"/>
    <s v="West Bengal"/>
    <x v="2"/>
    <s v="East"/>
    <m/>
    <m/>
    <x v="0"/>
  </r>
  <r>
    <s v="PID0236"/>
    <s v=" Isha Mehta"/>
    <s v="Isha Mehta"/>
    <s v="PID0236_Isha.pdf"/>
    <s v="Female"/>
    <s v="01/01/1944"/>
    <d v="1944-01-01T00:00:00"/>
    <n v="1944"/>
    <n v="82"/>
    <s v="super senior"/>
    <n v="12"/>
    <s v="Gujarat"/>
    <x v="3"/>
    <s v="West"/>
    <m/>
    <m/>
    <x v="0"/>
  </r>
  <r>
    <s v="PID0237"/>
    <s v="Shreya Sharma"/>
    <s v="Shreya Sharma"/>
    <s v="PID0237_Shreya.pdf"/>
    <s v="Female"/>
    <s v="31/12/1958"/>
    <d v="1958-12-31T00:00:00"/>
    <n v="1958"/>
    <n v="68"/>
    <s v="super senior"/>
    <n v="9"/>
    <s v="Gujarat"/>
    <x v="3"/>
    <s v="West"/>
    <m/>
    <m/>
    <x v="0"/>
  </r>
  <r>
    <s v="PID0238"/>
    <s v=" Diya Sharma"/>
    <s v="Diya Sharma"/>
    <s v="PID0238_Diya.pdf"/>
    <s v="Female"/>
    <s v="31/12/1985"/>
    <d v="1985-12-31T00:00:00"/>
    <n v="1985"/>
    <n v="41"/>
    <s v="Adult"/>
    <n v="2"/>
    <s v="Uttar Pradesh"/>
    <x v="0"/>
    <s v="North"/>
    <m/>
    <m/>
    <x v="0"/>
  </r>
  <r>
    <s v="PID0239"/>
    <s v=" Krishna Dev Sharma "/>
    <s v="Krishna Dev Sharma"/>
    <s v="PID0239_Krishna.pdf"/>
    <s v="Male"/>
    <s v="31/12/1988"/>
    <d v="1988-12-31T00:00:00"/>
    <n v="1988"/>
    <n v="38"/>
    <s v="Adult"/>
    <n v="2"/>
    <s v="West Bengal"/>
    <x v="2"/>
    <s v="East"/>
    <m/>
    <m/>
    <x v="0"/>
  </r>
  <r>
    <s v="PID0240"/>
    <s v=" Shreya Reddy"/>
    <s v="Shreya Reddy"/>
    <s v="PID0240_Shreya.pdf"/>
    <s v="Female"/>
    <s v="31-12-1994"/>
    <d v="1994-12-31T00:00:00"/>
    <n v="1994"/>
    <n v="32"/>
    <s v="Adult"/>
    <n v="9"/>
    <s v="Gujarat"/>
    <x v="0"/>
    <s v="West"/>
    <m/>
    <m/>
    <x v="0"/>
  </r>
  <r>
    <s v="PID0241"/>
    <s v="Aanya Mehta "/>
    <s v="Aanya Mehta"/>
    <s v="PID0241_Aanya.pdf"/>
    <s v="Female"/>
    <s v="31-12-1953"/>
    <d v="1953-12-31T00:00:00"/>
    <n v="1953"/>
    <n v="73"/>
    <s v="super senior"/>
    <n v="5"/>
    <s v="Gujarat"/>
    <x v="3"/>
    <s v="West"/>
    <m/>
    <m/>
    <x v="0"/>
  </r>
  <r>
    <s v="PID0242"/>
    <s v=" Aarav Patel "/>
    <s v="Aarav Patel"/>
    <s v="PID0242_Aarav.pdf"/>
    <s v="Male"/>
    <s v="31/12/1968"/>
    <d v="1968-12-31T00:00:00"/>
    <n v="1968"/>
    <n v="58"/>
    <s v="Senior"/>
    <n v="40"/>
    <s v="West Bengal"/>
    <x v="0"/>
    <s v="East"/>
    <m/>
    <m/>
    <x v="0"/>
  </r>
  <r>
    <s v="PID0243"/>
    <s v="Shreya Mehta"/>
    <s v="Shreya Mehta"/>
    <s v="PID0243_Shreya.pdf"/>
    <s v="Female"/>
    <s v="31/12/1993"/>
    <d v="1993-12-31T00:00:00"/>
    <n v="1993"/>
    <n v="33"/>
    <s v="Adult"/>
    <n v="7"/>
    <s v="Maharashtra"/>
    <x v="3"/>
    <s v="West"/>
    <m/>
    <m/>
    <x v="0"/>
  </r>
  <r>
    <s v="PID0244"/>
    <s v="Riya Patel"/>
    <s v="Riya Patel"/>
    <s v="PID0244_Riya.pdf"/>
    <s v="Female"/>
    <s v="31/12/1968"/>
    <d v="1968-12-31T00:00:00"/>
    <n v="1968"/>
    <n v="58"/>
    <s v="Senior"/>
    <n v="12"/>
    <s v="Punjab"/>
    <x v="1"/>
    <s v="North"/>
    <m/>
    <m/>
    <x v="0"/>
  </r>
  <r>
    <s v="PID0245"/>
    <s v="Riya Gupta"/>
    <s v="Riya Gupta"/>
    <s v="PID0245_Riya.pdf"/>
    <s v="Female"/>
    <s v="31/12/1973"/>
    <d v="1973-12-31T00:00:00"/>
    <n v="1973"/>
    <n v="53"/>
    <s v="Senior"/>
    <n v="15"/>
    <s v="Tamil Nadu"/>
    <x v="1"/>
    <s v="South"/>
    <m/>
    <m/>
    <x v="0"/>
  </r>
  <r>
    <s v="PID0246"/>
    <s v=" Krishna Raj Mehta "/>
    <s v="Krishna Raj Mehta"/>
    <s v="PID0246_Krishna.pdf"/>
    <s v="Male"/>
    <s v="31/12/1968"/>
    <d v="1968-12-31T00:00:00"/>
    <n v="1968"/>
    <n v="58"/>
    <s v="Senior"/>
    <n v="400"/>
    <s v="Punjab"/>
    <x v="1"/>
    <s v="North"/>
    <m/>
    <m/>
    <x v="0"/>
  </r>
  <r>
    <s v="PID0247"/>
    <s v="Krishna Gupta"/>
    <s v="Krishna Gupta"/>
    <s v="PID0247_Krishna.pdf"/>
    <s v="Male"/>
    <s v="31/12/1958"/>
    <d v="1958-12-31T00:00:00"/>
    <n v="1958"/>
    <n v="68"/>
    <s v="super senior"/>
    <n v="7"/>
    <s v="West Bengal"/>
    <x v="2"/>
    <s v="East"/>
    <m/>
    <m/>
    <x v="0"/>
  </r>
  <r>
    <s v="PID0248"/>
    <s v="Aarav Raj Gupta"/>
    <s v="Aarav Raj Gupta"/>
    <s v="PID0248_Aarav.pdf"/>
    <s v="Male"/>
    <s v="31/12/1968"/>
    <d v="1968-12-31T00:00:00"/>
    <n v="1968"/>
    <n v="58"/>
    <s v="Senior"/>
    <n v="7"/>
    <s v="Karnataka"/>
    <x v="0"/>
    <s v="South"/>
    <m/>
    <m/>
    <x v="0"/>
  </r>
  <r>
    <s v="PID0249"/>
    <s v="Sai Dev Patel"/>
    <s v="Sai Dev Patel"/>
    <s v="PID0249_Sai.pdf"/>
    <s v="Male"/>
    <s v="01-01-1964"/>
    <d v="1964-01-01T00:00:00"/>
    <n v="1964"/>
    <n v="62"/>
    <s v="super senior"/>
    <n v="0.5"/>
    <s v="Uttar Pradesh"/>
    <x v="1"/>
    <s v="North"/>
    <m/>
    <m/>
    <x v="0"/>
  </r>
  <r>
    <s v="PID0250"/>
    <s v="Krishna Patel"/>
    <s v="Krishna Patel"/>
    <s v="PID0250_Krishna.pdf"/>
    <s v="Male"/>
    <s v="31/12/1985"/>
    <d v="1985-12-31T00:00:00"/>
    <n v="1985"/>
    <n v="41"/>
    <s v="Adult"/>
    <n v="5"/>
    <s v="West Bengal"/>
    <x v="2"/>
    <s v="East"/>
    <m/>
    <m/>
    <x v="0"/>
  </r>
  <r>
    <s v="PID0251"/>
    <s v=" Aanya Sharma "/>
    <s v="Aanya Sharma"/>
    <s v="PID0251_Aanya.pdf"/>
    <s v="Female"/>
    <s v="01/01/1984"/>
    <d v="1984-01-01T00:00:00"/>
    <n v="1984"/>
    <n v="42"/>
    <s v="Adult"/>
    <n v="9"/>
    <s v="Tamil Nadu"/>
    <x v="0"/>
    <s v="South"/>
    <m/>
    <m/>
    <x v="0"/>
  </r>
  <r>
    <s v="PID0252"/>
    <s v="Krishna Patel"/>
    <s v="Krishna Patel"/>
    <s v="PID0252_Krishna.pdf"/>
    <s v="Male"/>
    <s v="31/12/1988"/>
    <d v="1988-12-31T00:00:00"/>
    <n v="1988"/>
    <n v="38"/>
    <s v="Adult"/>
    <n v="2"/>
    <s v="West Bengal"/>
    <x v="2"/>
    <s v="East"/>
    <m/>
    <m/>
    <x v="1"/>
  </r>
  <r>
    <s v="PID0253"/>
    <s v="Shreya Gupta"/>
    <s v="Shreya Gupta"/>
    <s v="PID0253_Shreya.pdf"/>
    <s v="Female"/>
    <s v="31/12/1998"/>
    <d v="1998-12-31T00:00:00"/>
    <n v="1998"/>
    <n v="28"/>
    <s v="Young adult"/>
    <n v="2"/>
    <s v="Uttar Pradesh"/>
    <x v="1"/>
    <s v="North"/>
    <m/>
    <m/>
    <x v="1"/>
  </r>
  <r>
    <s v="PID0254"/>
    <s v="Krishna Patel"/>
    <s v="Krishna Patel"/>
    <s v="PID0254_Krishna.pdf"/>
    <s v="Male"/>
    <s v="31/12/1978"/>
    <d v="1978-12-31T00:00:00"/>
    <n v="1978"/>
    <n v="48"/>
    <s v="Senior"/>
    <n v="15"/>
    <s v="Gujarat"/>
    <x v="0"/>
    <s v="West"/>
    <m/>
    <m/>
    <x v="0"/>
  </r>
  <r>
    <s v="PID0255"/>
    <s v="Aanya Patel"/>
    <s v="Aanya Patel"/>
    <s v="PID0255_Aanya.pdf"/>
    <s v="Female"/>
    <s v="01/01/1984"/>
    <d v="1984-01-01T00:00:00"/>
    <n v="1984"/>
    <n v="42"/>
    <s v="Adult"/>
    <n v="20"/>
    <s v="Karnataka"/>
    <x v="3"/>
    <s v="South"/>
    <m/>
    <m/>
    <x v="0"/>
  </r>
  <r>
    <s v="PID0256"/>
    <s v=" Aanya Reddy"/>
    <s v="Aanya Reddy"/>
    <s v="PID0256_Aanya.pdf"/>
    <s v="Female"/>
    <s v="31/12/1973"/>
    <d v="1973-12-31T00:00:00"/>
    <n v="1973"/>
    <n v="53"/>
    <s v="Senior"/>
    <n v="30"/>
    <s v="Uttar Pradesh"/>
    <x v="1"/>
    <s v="North"/>
    <m/>
    <m/>
    <x v="0"/>
  </r>
  <r>
    <s v="PID0257"/>
    <s v=" Aanya Singh Gupta"/>
    <s v="Aanya Singh Gupta"/>
    <s v="PID0257_Aanya.pdf"/>
    <s v="Female"/>
    <s v="31/12/1993"/>
    <d v="1993-12-31T00:00:00"/>
    <n v="1993"/>
    <n v="33"/>
    <s v="Adult"/>
    <n v="70"/>
    <s v="Karnataka"/>
    <x v="0"/>
    <s v="South"/>
    <m/>
    <m/>
    <x v="0"/>
  </r>
  <r>
    <s v="PID0258"/>
    <s v="Isha Reddy"/>
    <s v="Isha Reddy"/>
    <s v="PID0258_Isha.pdf"/>
    <s v="Female"/>
    <s v="01/01/1964"/>
    <d v="1964-01-01T00:00:00"/>
    <n v="1964"/>
    <n v="62"/>
    <s v="super senior"/>
    <n v="7"/>
    <s v="Punjab"/>
    <x v="1"/>
    <s v="North"/>
    <m/>
    <m/>
    <x v="0"/>
  </r>
  <r>
    <s v="PID0259"/>
    <s v="Sai Gupta"/>
    <s v="Sai Gupta"/>
    <s v="PID0259_Sai.pdf"/>
    <s v="Male"/>
    <s v="31-12-1993"/>
    <d v="1993-12-31T00:00:00"/>
    <n v="1993"/>
    <n v="33"/>
    <s v="Adult"/>
    <n v="7"/>
    <s v="Maharashtra"/>
    <x v="3"/>
    <s v="West"/>
    <m/>
    <m/>
    <x v="0"/>
  </r>
  <r>
    <s v="PID0260"/>
    <s v="Vivaan Reddy "/>
    <s v="Vivaan Reddy"/>
    <s v="PID0260_Vivaan.pdf"/>
    <s v="Male"/>
    <s v="31-12-1978"/>
    <d v="1978-12-31T00:00:00"/>
    <n v="1978"/>
    <n v="48"/>
    <s v="Senior"/>
    <n v="3"/>
    <s v="West Bengal"/>
    <x v="3"/>
    <s v="East"/>
    <m/>
    <m/>
    <x v="0"/>
  </r>
  <r>
    <s v="PID0261"/>
    <s v="Aarav Mehta"/>
    <s v="Aarav Mehta"/>
    <s v="PID0261_Aarav.pdf"/>
    <s v="Male"/>
    <s v="31/12/1988"/>
    <d v="1988-12-31T00:00:00"/>
    <n v="1988"/>
    <n v="38"/>
    <s v="Adult"/>
    <n v="4"/>
    <s v="Karnataka"/>
    <x v="0"/>
    <s v="South"/>
    <m/>
    <m/>
    <x v="0"/>
  </r>
  <r>
    <s v="PID0262"/>
    <s v="Shreya Sharma"/>
    <s v="Shreya Sharma"/>
    <s v="PID0262_Shreya.pdf"/>
    <s v="Female"/>
    <s v="31/12/1993"/>
    <d v="1993-12-31T00:00:00"/>
    <n v="1993"/>
    <n v="33"/>
    <s v="Adult"/>
    <n v="7"/>
    <s v="Punjab"/>
    <x v="0"/>
    <s v="North"/>
    <m/>
    <m/>
    <x v="0"/>
  </r>
  <r>
    <s v="PID0263"/>
    <s v="Aanya Gupta"/>
    <s v="Aanya Gupta"/>
    <s v="PID0263_Aanya.pdf"/>
    <s v="Female"/>
    <s v="31-12-1968"/>
    <d v="1968-12-31T00:00:00"/>
    <n v="1968"/>
    <n v="58"/>
    <s v="Senior"/>
    <n v="30"/>
    <s v="West Bengal"/>
    <x v="2"/>
    <s v="East"/>
    <m/>
    <m/>
    <x v="0"/>
  </r>
  <r>
    <s v="PID0264"/>
    <s v="Vivaan Raj Mehta"/>
    <s v="Vivaan Raj Mehta"/>
    <s v="PID0264_Vivaan.pdf"/>
    <s v="Male"/>
    <s v="31/12/1988"/>
    <d v="1988-12-31T00:00:00"/>
    <n v="1988"/>
    <n v="38"/>
    <s v="Adult"/>
    <n v="15"/>
    <s v="Karnataka"/>
    <x v="1"/>
    <s v="South"/>
    <m/>
    <m/>
    <x v="0"/>
  </r>
  <r>
    <s v="PID0265"/>
    <s v="Vivaan Reddy"/>
    <s v="Vivaan Reddy"/>
    <s v="PID0265_Vivaan.pdf"/>
    <s v="Male"/>
    <s v="01/01/1984"/>
    <d v="1984-01-01T00:00:00"/>
    <n v="1984"/>
    <n v="42"/>
    <s v="Adult"/>
    <n v="5"/>
    <s v="Punjab"/>
    <x v="1"/>
    <s v="North"/>
    <m/>
    <m/>
    <x v="0"/>
  </r>
  <r>
    <s v="PID0266"/>
    <s v="Diya Reddy"/>
    <s v="Diya Reddy"/>
    <s v="PID0266_Diya.pdf"/>
    <s v="Female"/>
    <s v="31/12/1988"/>
    <d v="1988-12-31T00:00:00"/>
    <n v="1988"/>
    <n v="38"/>
    <s v="Adult"/>
    <n v="9"/>
    <s v="Gujarat"/>
    <x v="3"/>
    <s v="West"/>
    <m/>
    <m/>
    <x v="0"/>
  </r>
  <r>
    <s v="PID0267"/>
    <s v=" Shreya Sharma "/>
    <s v="Shreya Sharma"/>
    <s v="PID0267_Shreya.pdf"/>
    <s v="Female"/>
    <s v="31-12-1993"/>
    <d v="1993-12-31T00:00:00"/>
    <n v="1993"/>
    <n v="33"/>
    <s v="Adult"/>
    <n v="7"/>
    <s v="Maharashtra"/>
    <x v="3"/>
    <s v="West"/>
    <m/>
    <m/>
    <x v="0"/>
  </r>
  <r>
    <s v="PID0268"/>
    <s v="Vivaan Reddy"/>
    <s v="Vivaan Reddy"/>
    <s v="PID0268_Vivaan.pdf"/>
    <s v="Male"/>
    <s v="31/12/1988"/>
    <d v="1988-12-31T00:00:00"/>
    <n v="1988"/>
    <n v="38"/>
    <s v="Adult"/>
    <n v="12"/>
    <s v="Maharashtra"/>
    <x v="1"/>
    <s v="West"/>
    <m/>
    <m/>
    <x v="0"/>
  </r>
  <r>
    <s v="PID0269"/>
    <s v="Aditya Gupta"/>
    <s v="Aditya Gupta"/>
    <s v="PID0269_Aditya.pdf"/>
    <s v="Male"/>
    <s v="01/01/1984"/>
    <d v="1984-01-01T00:00:00"/>
    <n v="1984"/>
    <n v="42"/>
    <s v="Adult"/>
    <n v="12"/>
    <s v="Maharashtra"/>
    <x v="1"/>
    <s v="West"/>
    <m/>
    <m/>
    <x v="0"/>
  </r>
  <r>
    <s v="PID0270"/>
    <s v="Riya Reddy"/>
    <s v="Riya Reddy"/>
    <s v="PID0270_Riya.pdf"/>
    <s v="Female"/>
    <s v="31/12/1985"/>
    <d v="1985-12-31T00:00:00"/>
    <n v="1985"/>
    <n v="41"/>
    <s v="Adult"/>
    <n v="15"/>
    <s v="West Bengal"/>
    <x v="2"/>
    <s v="East"/>
    <m/>
    <m/>
    <x v="0"/>
  </r>
  <r>
    <s v="PID0271"/>
    <s v="Aarav Sharma"/>
    <s v="Aarav Sharma"/>
    <s v="PID0271_Aarav.pdf"/>
    <s v="Male"/>
    <s v="31/12/1993"/>
    <d v="1993-12-31T00:00:00"/>
    <n v="1993"/>
    <n v="33"/>
    <s v="Adult"/>
    <n v="25"/>
    <s v="Punjab"/>
    <x v="1"/>
    <s v="North"/>
    <m/>
    <m/>
    <x v="0"/>
  </r>
  <r>
    <s v="PID0272"/>
    <s v="Sai Patel"/>
    <s v="Sai Patel"/>
    <s v="PID0272_Sai.pdf"/>
    <s v="Male"/>
    <s v="31/12/1958"/>
    <d v="1958-12-31T00:00:00"/>
    <n v="1958"/>
    <n v="68"/>
    <s v="super senior"/>
    <n v="9"/>
    <s v="West Bengal"/>
    <x v="1"/>
    <s v="East"/>
    <m/>
    <m/>
    <x v="0"/>
  </r>
  <r>
    <s v="PID0273"/>
    <s v="Aarav Priya Mehta"/>
    <s v="Aarav Priya Mehta"/>
    <s v="PID0273_Aarav.pdf"/>
    <s v="Male"/>
    <s v="31-12-1978"/>
    <d v="1978-12-31T00:00:00"/>
    <n v="1978"/>
    <n v="48"/>
    <s v="Senior"/>
    <n v="12"/>
    <s v="West Bengal"/>
    <x v="2"/>
    <s v="East"/>
    <m/>
    <m/>
    <x v="0"/>
  </r>
  <r>
    <s v="PID0274"/>
    <s v=" Riya Patel"/>
    <s v="Riya Patel"/>
    <s v="PID0274_Riya.pdf"/>
    <s v="Female"/>
    <s v="31/12/1958"/>
    <d v="1958-12-31T00:00:00"/>
    <n v="1958"/>
    <n v="68"/>
    <s v="super senior"/>
    <n v="5"/>
    <s v="Maharashtra"/>
    <x v="2"/>
    <s v="West"/>
    <m/>
    <m/>
    <x v="1"/>
  </r>
  <r>
    <s v="PID0275"/>
    <s v="Diya Sharma"/>
    <s v="Diya Sharma"/>
    <s v="PID0275_Diya.pdf"/>
    <s v="Female"/>
    <s v="31-12-1984"/>
    <d v="1984-12-31T00:00:00"/>
    <n v="1984"/>
    <n v="42"/>
    <s v="Adult"/>
    <n v="0.5"/>
    <s v="Uttar Pradesh"/>
    <x v="0"/>
    <s v="North"/>
    <m/>
    <m/>
    <x v="0"/>
  </r>
  <r>
    <s v="PID0276"/>
    <s v="Aditya Mehta"/>
    <s v="Aditya Mehta"/>
    <s v="PID0276_Aditya.pdf"/>
    <s v="Male"/>
    <s v="31/12/1988"/>
    <d v="1988-12-31T00:00:00"/>
    <n v="1988"/>
    <n v="38"/>
    <s v="Adult"/>
    <n v="40"/>
    <s v="Maharashtra"/>
    <x v="3"/>
    <s v="West"/>
    <m/>
    <m/>
    <x v="0"/>
  </r>
  <r>
    <s v="PID0277"/>
    <s v=" Krishna Mehta"/>
    <s v="Krishna Mehta"/>
    <s v="PID0277_Krishna.pdf"/>
    <s v="Male"/>
    <s v="31/12/1973"/>
    <d v="1973-12-31T00:00:00"/>
    <n v="1973"/>
    <n v="53"/>
    <s v="Senior"/>
    <n v="20"/>
    <s v="Karnataka"/>
    <x v="0"/>
    <s v="South"/>
    <m/>
    <m/>
    <x v="0"/>
  </r>
  <r>
    <s v="PID0278"/>
    <s v="Aarav Sharma"/>
    <s v="Aarav Sharma"/>
    <s v="PID0278_Aarav.pdf"/>
    <s v="Male"/>
    <s v="01/01/1964"/>
    <d v="1964-01-01T00:00:00"/>
    <n v="1964"/>
    <n v="62"/>
    <s v="super senior"/>
    <n v="15"/>
    <s v="Gujarat"/>
    <x v="3"/>
    <s v="West"/>
    <m/>
    <m/>
    <x v="0"/>
  </r>
  <r>
    <s v="PID0279"/>
    <s v="Vivaan Kumar Gupta"/>
    <s v="Vivaan Kumar Gupta"/>
    <s v="PID0279_Vivaan.pdf"/>
    <s v="Male"/>
    <s v="01/01/1964"/>
    <d v="1964-01-01T00:00:00"/>
    <n v="1964"/>
    <n v="62"/>
    <s v="super senior"/>
    <n v="9"/>
    <s v="Maharashtra"/>
    <x v="3"/>
    <s v="West"/>
    <m/>
    <m/>
    <x v="0"/>
  </r>
  <r>
    <s v="PID0280"/>
    <s v="Sai Sharma"/>
    <s v="Sai Sharma"/>
    <s v="PID0280_Sai.pdf"/>
    <s v="Male"/>
    <s v="31/12/1978"/>
    <d v="1978-12-31T00:00:00"/>
    <n v="1978"/>
    <n v="48"/>
    <s v="Senior"/>
    <n v="12"/>
    <s v="Maharashtra"/>
    <x v="3"/>
    <s v="West"/>
    <m/>
    <m/>
    <x v="0"/>
  </r>
  <r>
    <s v="PID0281"/>
    <s v="Sai Kumar Patel"/>
    <s v="Sai Kumar Patel"/>
    <s v="PID0281_Sai.pdf"/>
    <s v="Male"/>
    <s v="31/12/1978"/>
    <d v="1978-12-31T00:00:00"/>
    <n v="1978"/>
    <n v="48"/>
    <s v="Senior"/>
    <n v="30"/>
    <s v="Karnataka"/>
    <x v="0"/>
    <s v="South"/>
    <m/>
    <m/>
    <x v="0"/>
  </r>
  <r>
    <s v="PID0282"/>
    <s v=" Aarav Kumar Patel "/>
    <s v="Aarav Kumar Patel"/>
    <s v="PID0282_Aarav.pdf"/>
    <s v="Male"/>
    <s v="01-01-1984"/>
    <d v="1984-01-01T00:00:00"/>
    <n v="1984"/>
    <n v="42"/>
    <s v="Adult"/>
    <n v="5"/>
    <s v="Gujarat"/>
    <x v="0"/>
    <s v="West"/>
    <m/>
    <m/>
    <x v="0"/>
  </r>
  <r>
    <s v="PID0283"/>
    <s v="Riya Singh Sharma"/>
    <s v="Riya Singh Sharma"/>
    <s v="PID0283_Riya.pdf"/>
    <s v="Female"/>
    <s v="31/12/1978"/>
    <d v="1978-12-31T00:00:00"/>
    <n v="1978"/>
    <n v="48"/>
    <s v="Senior"/>
    <n v="4"/>
    <s v="Tamil Nadu"/>
    <x v="0"/>
    <s v="South"/>
    <m/>
    <m/>
    <x v="0"/>
  </r>
  <r>
    <s v="PID0284"/>
    <s v="Vivaan Reddy"/>
    <s v="Vivaan Reddy"/>
    <s v="PID0284_Vivaan.pdf"/>
    <s v="Male"/>
    <s v="31/12/1973"/>
    <d v="1973-12-31T00:00:00"/>
    <n v="1973"/>
    <n v="53"/>
    <s v="Senior"/>
    <n v="5"/>
    <s v="Gujarat"/>
    <x v="3"/>
    <s v="West"/>
    <m/>
    <m/>
    <x v="1"/>
  </r>
  <r>
    <s v="PID0285"/>
    <s v="Riya Reddy"/>
    <s v="Riya Reddy"/>
    <s v="PID0285_Riya.pdf"/>
    <s v="Female"/>
    <s v="31/12/1993"/>
    <d v="1993-12-31T00:00:00"/>
    <n v="1993"/>
    <n v="33"/>
    <s v="Adult"/>
    <n v="2"/>
    <s v="West Bengal"/>
    <x v="0"/>
    <s v="East"/>
    <m/>
    <m/>
    <x v="0"/>
  </r>
  <r>
    <s v="PID0286"/>
    <s v="Aditya Mehta"/>
    <s v="Aditya Mehta"/>
    <s v="PID0286_Aditya.pdf"/>
    <s v="Male"/>
    <s v="31/12/1978"/>
    <d v="1978-12-31T00:00:00"/>
    <n v="1978"/>
    <n v="48"/>
    <s v="Senior"/>
    <n v="9"/>
    <s v="Punjab"/>
    <x v="2"/>
    <s v="North"/>
    <m/>
    <m/>
    <x v="0"/>
  </r>
  <r>
    <s v="PID0287"/>
    <s v=" Aanya Gupta"/>
    <s v="Aanya Gupta"/>
    <s v="PID0287_Aanya.pdf"/>
    <s v="Female"/>
    <s v="31/12/1993"/>
    <d v="1993-12-31T00:00:00"/>
    <n v="1993"/>
    <n v="33"/>
    <s v="Adult"/>
    <m/>
    <s v="Kerala"/>
    <x v="0"/>
    <s v="South"/>
    <m/>
    <m/>
    <x v="1"/>
  </r>
  <r>
    <s v="PID0288"/>
    <s v=" Shreya Sharma "/>
    <s v="Shreya Sharma"/>
    <s v="PID0288_Shreya.pdf"/>
    <s v="Female"/>
    <s v="01/01/1996"/>
    <d v="1996-01-01T00:00:00"/>
    <n v="1996"/>
    <n v="30"/>
    <s v="Young adult"/>
    <n v="15"/>
    <s v="Gujarat"/>
    <x v="3"/>
    <s v="West"/>
    <m/>
    <m/>
    <x v="0"/>
  </r>
  <r>
    <s v="PID0289"/>
    <s v="Diya Mehta"/>
    <s v="Diya Mehta"/>
    <s v="PID0289_Diya.pdf"/>
    <s v="Female"/>
    <s v="31/12/1998"/>
    <d v="1998-12-31T00:00:00"/>
    <n v="1998"/>
    <n v="28"/>
    <s v="Young adult"/>
    <n v="7"/>
    <s v="Kerala"/>
    <x v="0"/>
    <s v="South"/>
    <m/>
    <m/>
    <x v="0"/>
  </r>
  <r>
    <s v="PID0290"/>
    <s v="Vivaan Gupta"/>
    <s v="Vivaan Gupta"/>
    <s v="PID0290_Vivaan.pdf"/>
    <s v="Male"/>
    <s v="31/12/1973"/>
    <d v="1973-12-31T00:00:00"/>
    <n v="1973"/>
    <n v="53"/>
    <s v="Senior"/>
    <n v="12"/>
    <s v="Gujarat"/>
    <x v="0"/>
    <s v="West"/>
    <m/>
    <m/>
    <x v="0"/>
  </r>
  <r>
    <s v="PID0291"/>
    <s v="Aanya Mehta"/>
    <s v="Aanya Mehta"/>
    <s v="PID0291_Aanya.pdf"/>
    <s v="Female"/>
    <s v="01/01/1984"/>
    <d v="1984-01-01T00:00:00"/>
    <n v="1984"/>
    <n v="42"/>
    <s v="Adult"/>
    <n v="15"/>
    <s v="Kerala"/>
    <x v="0"/>
    <s v="South"/>
    <m/>
    <m/>
    <x v="0"/>
  </r>
  <r>
    <s v="PID0292"/>
    <s v="Krishna Raj Sharma"/>
    <s v="Krishna Raj Sharma"/>
    <s v="PID0292_Krishna.pdf"/>
    <s v="Male"/>
    <s v="31/12/1985"/>
    <d v="1985-12-31T00:00:00"/>
    <n v="1985"/>
    <n v="41"/>
    <s v="Adult"/>
    <n v="15"/>
    <s v="Karnataka"/>
    <x v="0"/>
    <s v="South"/>
    <m/>
    <m/>
    <x v="0"/>
  </r>
  <r>
    <s v="PID0293"/>
    <s v="Diya Singh Sharma"/>
    <s v="Diya Singh Sharma"/>
    <s v="PID0293_Diya.pdf"/>
    <s v="Female"/>
    <s v="31/12/1993"/>
    <d v="1993-12-31T00:00:00"/>
    <n v="1993"/>
    <n v="33"/>
    <s v="Adult"/>
    <n v="20"/>
    <s v="Maharashtra"/>
    <x v="0"/>
    <s v="West"/>
    <m/>
    <m/>
    <x v="0"/>
  </r>
  <r>
    <s v="PID0294"/>
    <s v="Riya Mehta"/>
    <s v="Riya Mehta"/>
    <s v="PID0294_Riya.pdf"/>
    <s v="Female"/>
    <s v="31/12/1993"/>
    <d v="1993-12-31T00:00:00"/>
    <n v="1993"/>
    <n v="33"/>
    <s v="Adult"/>
    <n v="15"/>
    <s v="West Bengal"/>
    <x v="0"/>
    <s v="East"/>
    <m/>
    <m/>
    <x v="0"/>
  </r>
  <r>
    <s v="PID0295"/>
    <s v="Vivaan Dev Gupta"/>
    <s v="Vivaan Dev Gupta"/>
    <s v="PID0295_Vivaan.pdf"/>
    <s v="Male"/>
    <s v="31/12/1992"/>
    <d v="1992-12-31T00:00:00"/>
    <n v="1992"/>
    <n v="34"/>
    <s v="Adult"/>
    <n v="9"/>
    <s v="Karnataka"/>
    <x v="0"/>
    <s v="South"/>
    <m/>
    <m/>
    <x v="0"/>
  </r>
  <r>
    <s v="PID0296"/>
    <s v="Aanya Gupta"/>
    <s v="Aanya Gupta"/>
    <s v="PID0296_Aanya.pdf"/>
    <s v="Female"/>
    <s v="31-12-1953"/>
    <d v="1953-12-31T00:00:00"/>
    <n v="1953"/>
    <n v="73"/>
    <s v="super senior"/>
    <n v="5"/>
    <s v="Tamil Nadu"/>
    <x v="1"/>
    <s v="South"/>
    <m/>
    <m/>
    <x v="1"/>
  </r>
  <r>
    <s v="PID0297"/>
    <s v="Shreya Sharma"/>
    <s v="Shreya Sharma"/>
    <s v="PID0297_Shreya.pdf"/>
    <s v="Female"/>
    <s v="31/12/1968"/>
    <d v="1968-12-31T00:00:00"/>
    <n v="1968"/>
    <n v="58"/>
    <s v="Senior"/>
    <n v="4"/>
    <s v="West Bengal"/>
    <x v="2"/>
    <s v="East"/>
    <m/>
    <m/>
    <x v="1"/>
  </r>
  <r>
    <s v="PID0298"/>
    <s v="Shreya Patel"/>
    <s v="Shreya Patel"/>
    <s v="PID0298_Shreya.pdf"/>
    <s v="Female"/>
    <s v="01/01/1964"/>
    <d v="1964-01-01T00:00:00"/>
    <n v="1964"/>
    <n v="62"/>
    <s v="super senior"/>
    <n v="9"/>
    <s v="Tamil Nadu"/>
    <x v="0"/>
    <s v="South"/>
    <m/>
    <m/>
    <x v="0"/>
  </r>
  <r>
    <s v="PID0299"/>
    <s v=" Isha Kumar Gupta"/>
    <s v="Isha Kumar Gupta"/>
    <s v="PID0299_Isha.pdf"/>
    <s v="Female"/>
    <s v="31/12/1958"/>
    <d v="1958-12-31T00:00:00"/>
    <n v="1958"/>
    <n v="68"/>
    <s v="super senior"/>
    <n v="20"/>
    <s v="Gujarat"/>
    <x v="3"/>
    <s v="West"/>
    <m/>
    <m/>
    <x v="0"/>
  </r>
  <r>
    <s v="PID0300"/>
    <s v=" Krishna Reddy "/>
    <s v="Krishna Reddy"/>
    <s v="PID0300_Krishna.pdf"/>
    <s v="Male"/>
    <s v="01/01/1984"/>
    <d v="1984-01-01T00:00:00"/>
    <n v="1984"/>
    <n v="42"/>
    <s v="Adult"/>
    <n v="5"/>
    <s v="Maharashtra"/>
    <x v="0"/>
    <s v="West"/>
    <m/>
    <m/>
    <x v="1"/>
  </r>
  <r>
    <s v="PID0301"/>
    <s v="Diya Mehta"/>
    <s v="Diya Mehta"/>
    <s v="PID0301_Diya.pdf"/>
    <s v="Female"/>
    <s v="31/12/1998"/>
    <d v="1998-12-31T00:00:00"/>
    <n v="1998"/>
    <n v="28"/>
    <s v="Young adult"/>
    <n v="70"/>
    <s v="Maharashtra"/>
    <x v="1"/>
    <s v="West"/>
    <m/>
    <m/>
    <x v="0"/>
  </r>
  <r>
    <s v="PID0302"/>
    <s v="Aditya Patel "/>
    <s v="Aditya Patel"/>
    <s v="PID0302_Aditya.pdf"/>
    <s v="Male"/>
    <s v="31/12/1988"/>
    <d v="1988-12-31T00:00:00"/>
    <n v="1988"/>
    <n v="38"/>
    <s v="Adult"/>
    <n v="15"/>
    <s v="Karnataka"/>
    <x v="0"/>
    <s v="South"/>
    <m/>
    <m/>
    <x v="0"/>
  </r>
  <r>
    <s v="PID0303"/>
    <s v="Aarav Sharma"/>
    <s v="Aarav Sharma"/>
    <s v="PID0303_Aarav.pdf"/>
    <s v="Male"/>
    <s v="31/12/1988"/>
    <d v="1988-12-31T00:00:00"/>
    <n v="1988"/>
    <n v="38"/>
    <s v="Adult"/>
    <n v="20"/>
    <s v="Maharashtra"/>
    <x v="1"/>
    <s v="West"/>
    <m/>
    <m/>
    <x v="0"/>
  </r>
  <r>
    <s v="PID0304"/>
    <s v="Shreya Kumar Sharma"/>
    <s v="Shreya Kumar Sharma"/>
    <s v="PID0304_Shreya.pdf"/>
    <s v="Female"/>
    <s v="01/01/1976"/>
    <d v="1976-01-01T00:00:00"/>
    <n v="1976"/>
    <n v="50"/>
    <s v="Senior"/>
    <n v="20"/>
    <s v="Maharashtra"/>
    <x v="0"/>
    <s v="West"/>
    <m/>
    <m/>
    <x v="0"/>
  </r>
  <r>
    <s v="PID0305"/>
    <s v="Vivaan Reddy"/>
    <s v="Vivaan Reddy"/>
    <s v="PID0305_Vivaan.pdf"/>
    <s v="Male"/>
    <s v="31/12/1958"/>
    <d v="1958-12-31T00:00:00"/>
    <n v="1958"/>
    <n v="68"/>
    <s v="super senior"/>
    <n v="30"/>
    <s v="Gujarat"/>
    <x v="3"/>
    <s v="West"/>
    <m/>
    <m/>
    <x v="0"/>
  </r>
  <r>
    <s v="PID0306"/>
    <s v=" Shreya Mehta"/>
    <s v="Shreya Mehta"/>
    <s v="PID0306_Shreya.pdf"/>
    <s v="Female"/>
    <s v="31/12/1993"/>
    <d v="1993-12-31T00:00:00"/>
    <n v="1993"/>
    <n v="33"/>
    <s v="Adult"/>
    <n v="7"/>
    <s v="Karnataka"/>
    <x v="0"/>
    <s v="South"/>
    <m/>
    <m/>
    <x v="0"/>
  </r>
  <r>
    <s v="PID0307"/>
    <s v="Aanya Patel"/>
    <s v="Aanya Patel"/>
    <s v="PID0307_Aanya.pdf"/>
    <s v="Female"/>
    <s v="01-01-1964"/>
    <d v="1964-01-01T00:00:00"/>
    <n v="1964"/>
    <n v="62"/>
    <s v="super senior"/>
    <n v="250"/>
    <s v="Tamil Nadu"/>
    <x v="0"/>
    <s v="South"/>
    <m/>
    <m/>
    <x v="0"/>
  </r>
  <r>
    <s v="PID0308"/>
    <s v="Shreya Priya Sharma "/>
    <s v="Shreya Priya Sharma"/>
    <s v="PID0308_Shreya.pdf"/>
    <s v="Female"/>
    <s v="31/12/1958"/>
    <d v="1958-12-31T00:00:00"/>
    <n v="1958"/>
    <n v="68"/>
    <s v="super senior"/>
    <n v="2"/>
    <s v="Uttar Pradesh"/>
    <x v="1"/>
    <s v="North"/>
    <m/>
    <m/>
    <x v="1"/>
  </r>
  <r>
    <s v="PID0309"/>
    <s v="Riya Priya Gupta"/>
    <s v="Riya Priya Gupta"/>
    <s v="PID0309_Riya.pdf"/>
    <s v="Female"/>
    <s v="31-12-1973"/>
    <d v="1973-12-31T00:00:00"/>
    <n v="1973"/>
    <n v="53"/>
    <s v="Senior"/>
    <n v="12"/>
    <s v="Karnataka"/>
    <x v="0"/>
    <s v="South"/>
    <m/>
    <m/>
    <x v="0"/>
  </r>
  <r>
    <s v="PID0310"/>
    <s v="Sai Gupta"/>
    <s v="Sai Gupta"/>
    <s v="PID0310_Sai.pdf"/>
    <s v="Male"/>
    <s v="31/12/1981"/>
    <d v="1981-12-31T00:00:00"/>
    <n v="1981"/>
    <n v="45"/>
    <s v="Adult"/>
    <n v="12"/>
    <s v="Gujarat"/>
    <x v="3"/>
    <s v="West"/>
    <m/>
    <m/>
    <x v="0"/>
  </r>
  <r>
    <s v="PID0311"/>
    <s v="Riya Gupta "/>
    <s v="Riya Gupta"/>
    <s v="PID0311_Riya.pdf"/>
    <s v="Female"/>
    <s v="31-12-1978"/>
    <d v="1978-12-31T00:00:00"/>
    <n v="1978"/>
    <n v="48"/>
    <s v="Senior"/>
    <n v="30"/>
    <s v="Tamil Nadu"/>
    <x v="1"/>
    <s v="South"/>
    <m/>
    <m/>
    <x v="0"/>
  </r>
  <r>
    <s v="PID0312"/>
    <s v="Diya Gupta"/>
    <s v="Diya Gupta"/>
    <s v="PID0312_Diya.pdf"/>
    <s v="Female"/>
    <s v="31/12/1998"/>
    <d v="1998-12-31T00:00:00"/>
    <n v="1998"/>
    <n v="28"/>
    <s v="Young adult"/>
    <n v="5"/>
    <s v="West Bengal"/>
    <x v="2"/>
    <s v="East"/>
    <m/>
    <m/>
    <x v="1"/>
  </r>
  <r>
    <s v="PID0313"/>
    <s v="Isha Reddy"/>
    <s v="Isha Reddy"/>
    <s v="PID0313_Isha.pdf"/>
    <s v="Female"/>
    <s v="01/01/1964"/>
    <d v="1964-01-01T00:00:00"/>
    <n v="1964"/>
    <n v="62"/>
    <s v="super senior"/>
    <n v="25"/>
    <s v="West Bengal"/>
    <x v="2"/>
    <s v="East"/>
    <m/>
    <m/>
    <x v="0"/>
  </r>
  <r>
    <s v="PID0314"/>
    <s v="Isha Reddy "/>
    <s v="Isha Reddy"/>
    <s v="PID0314_Isha.pdf"/>
    <s v="Female"/>
    <s v="31-12-1988"/>
    <d v="1988-12-31T00:00:00"/>
    <n v="1988"/>
    <n v="38"/>
    <s v="Adult"/>
    <n v="12"/>
    <s v="Tamil Nadu"/>
    <x v="0"/>
    <s v="South"/>
    <m/>
    <m/>
    <x v="0"/>
  </r>
  <r>
    <s v="PID0315"/>
    <s v="Krishna Kumar Reddy"/>
    <s v="Krishna Kumar Reddy"/>
    <s v="PID0315_Krishna.pdf"/>
    <s v="Male"/>
    <s v="31/12/1988"/>
    <d v="1988-12-31T00:00:00"/>
    <n v="1988"/>
    <n v="38"/>
    <s v="Adult"/>
    <n v="2"/>
    <s v="West Bengal"/>
    <x v="2"/>
    <s v="East"/>
    <m/>
    <m/>
    <x v="0"/>
  </r>
  <r>
    <s v="PID0316"/>
    <s v="Aanya Mehta "/>
    <s v="Aanya Mehta"/>
    <s v="PID0316_Aanya.pdf"/>
    <s v="Female"/>
    <s v="31/12/1958"/>
    <d v="1958-12-31T00:00:00"/>
    <n v="1958"/>
    <n v="68"/>
    <s v="super senior"/>
    <n v="20"/>
    <s v="Maharashtra"/>
    <x v="3"/>
    <s v="West"/>
    <m/>
    <m/>
    <x v="0"/>
  </r>
  <r>
    <s v="PID0317"/>
    <s v="Aanya Raj Patel"/>
    <s v="Aanya Raj Patel"/>
    <s v="PID0317_Aanya.pdf"/>
    <s v="Female"/>
    <s v="31/12/1978"/>
    <d v="1978-12-31T00:00:00"/>
    <n v="1978"/>
    <n v="48"/>
    <s v="Senior"/>
    <n v="70"/>
    <s v="Punjab"/>
    <x v="1"/>
    <s v="North"/>
    <m/>
    <m/>
    <x v="0"/>
  </r>
  <r>
    <s v="PID0318"/>
    <s v="Isha Priya Sharma"/>
    <s v="Isha Priya Sharma"/>
    <s v="PID0318_Isha.pdf"/>
    <s v="Female"/>
    <s v="01/01/1984"/>
    <d v="1984-01-01T00:00:00"/>
    <n v="1984"/>
    <n v="42"/>
    <s v="Adult"/>
    <n v="2"/>
    <s v="Uttar Pradesh"/>
    <x v="0"/>
    <s v="North"/>
    <m/>
    <m/>
    <x v="1"/>
  </r>
  <r>
    <s v="PID0319"/>
    <s v="Riya Kumar Mehta"/>
    <s v="Riya Kumar Mehta"/>
    <s v="PID0319_Riya.pdf"/>
    <s v="Female"/>
    <s v="01/01/1964"/>
    <d v="1964-01-01T00:00:00"/>
    <n v="1964"/>
    <n v="62"/>
    <s v="super senior"/>
    <n v="90"/>
    <s v="Gujarat"/>
    <x v="3"/>
    <s v="West"/>
    <m/>
    <m/>
    <x v="0"/>
  </r>
  <r>
    <s v="PID0320"/>
    <s v="Aditya Raj Sharma"/>
    <s v="Aditya Raj Sharma"/>
    <s v="PID0320_Aditya.pdf"/>
    <s v="Male"/>
    <s v="01/01/1968"/>
    <d v="1968-01-01T00:00:00"/>
    <n v="1968"/>
    <n v="58"/>
    <s v="Senior"/>
    <n v="25"/>
    <s v="Maharashtra"/>
    <x v="0"/>
    <s v="West"/>
    <m/>
    <m/>
    <x v="0"/>
  </r>
  <r>
    <s v="PID0321"/>
    <s v="Diya Dev Sharma"/>
    <s v="Diya Dev Sharma"/>
    <s v="PID0321_Diya.pdf"/>
    <s v="Female"/>
    <s v="01-01-1984"/>
    <d v="1984-01-01T00:00:00"/>
    <n v="1984"/>
    <n v="42"/>
    <s v="Adult"/>
    <n v="5"/>
    <s v="West Bengal"/>
    <x v="2"/>
    <s v="East"/>
    <m/>
    <m/>
    <x v="1"/>
  </r>
  <r>
    <s v="PID0322"/>
    <s v="Shreya Raj Patel"/>
    <s v="Shreya Raj Patel"/>
    <s v="PID0322_Shreya.pdf"/>
    <s v="Female"/>
    <s v="31/12/1985"/>
    <d v="1985-12-31T00:00:00"/>
    <n v="1985"/>
    <n v="41"/>
    <s v="Adult"/>
    <n v="20"/>
    <s v="Gujarat"/>
    <x v="1"/>
    <s v="West"/>
    <m/>
    <m/>
    <x v="0"/>
  </r>
  <r>
    <s v="PID0323"/>
    <s v=" Aditya Gupta"/>
    <s v="Aditya Gupta"/>
    <s v="PID0323_Aditya.pdf"/>
    <s v="Male"/>
    <s v="01/01/1984"/>
    <d v="1984-01-01T00:00:00"/>
    <n v="1984"/>
    <n v="42"/>
    <s v="Adult"/>
    <n v="3"/>
    <s v="Uttar Pradesh"/>
    <x v="1"/>
    <s v="North"/>
    <m/>
    <m/>
    <x v="1"/>
  </r>
  <r>
    <s v="PID0324"/>
    <s v="Krishna Dev Sharma "/>
    <s v="Krishna Dev Sharma"/>
    <s v="PID0324_Krishna.pdf"/>
    <s v="Male"/>
    <s v="31/12/1953"/>
    <d v="1953-12-31T00:00:00"/>
    <n v="1953"/>
    <n v="73"/>
    <s v="super senior"/>
    <n v="25"/>
    <s v="West Bengal"/>
    <x v="3"/>
    <s v="East"/>
    <m/>
    <m/>
    <x v="0"/>
  </r>
  <r>
    <s v="PID0325"/>
    <s v="Aditya Sharma"/>
    <s v="Aditya Sharma"/>
    <s v="PID0325_Aditya.pdf"/>
    <s v="Male"/>
    <s v="31/12/1973"/>
    <d v="1973-12-31T00:00:00"/>
    <n v="1973"/>
    <n v="53"/>
    <s v="Senior"/>
    <n v="40"/>
    <s v="West Bengal"/>
    <x v="1"/>
    <s v="East"/>
    <m/>
    <m/>
    <x v="0"/>
  </r>
  <r>
    <s v="PID0326"/>
    <s v="Isha Reddy"/>
    <s v="Isha Reddy"/>
    <s v="PID0326_Isha.pdf"/>
    <s v="Female"/>
    <s v="31/12/1958"/>
    <d v="1958-12-31T00:00:00"/>
    <n v="1958"/>
    <n v="68"/>
    <s v="super senior"/>
    <n v="12"/>
    <s v="Karnataka"/>
    <x v="1"/>
    <s v="South"/>
    <m/>
    <m/>
    <x v="0"/>
  </r>
  <r>
    <s v="PID0327"/>
    <s v="Shreya Dev Patel"/>
    <s v="Shreya Dev Patel"/>
    <s v="PID0327_Shreya.pdf"/>
    <s v="Female"/>
    <s v="31/12/1993"/>
    <d v="1993-12-31T00:00:00"/>
    <n v="1993"/>
    <n v="33"/>
    <s v="Adult"/>
    <n v="7"/>
    <s v="Tamil Nadu"/>
    <x v="1"/>
    <s v="South"/>
    <m/>
    <m/>
    <x v="0"/>
  </r>
  <r>
    <s v="PID0328"/>
    <s v="Diya Reddy"/>
    <s v="Diya Reddy"/>
    <s v="PID0328_Diya.pdf"/>
    <s v="Female"/>
    <s v="31/12/1968"/>
    <d v="1968-12-31T00:00:00"/>
    <n v="1968"/>
    <n v="58"/>
    <s v="Senior"/>
    <n v="4"/>
    <s v="Uttar Pradesh"/>
    <x v="1"/>
    <s v="North"/>
    <m/>
    <m/>
    <x v="1"/>
  </r>
  <r>
    <s v="PID0329"/>
    <s v="Sai Gupta"/>
    <s v="Sai Gupta"/>
    <s v="PID0329_Sai.pdf"/>
    <s v="Male"/>
    <s v="31/12/1998"/>
    <d v="1998-12-31T00:00:00"/>
    <n v="1998"/>
    <n v="28"/>
    <s v="Young adult"/>
    <n v="4"/>
    <s v="Karnataka"/>
    <x v="0"/>
    <s v="South"/>
    <m/>
    <m/>
    <x v="1"/>
  </r>
  <r>
    <s v="PID0330"/>
    <s v="Riya Patel"/>
    <s v="Riya Patel"/>
    <s v="PID0330_Riya.pdf"/>
    <s v="Female"/>
    <s v="31/12/1978"/>
    <d v="1978-12-31T00:00:00"/>
    <n v="1978"/>
    <n v="48"/>
    <s v="Senior"/>
    <n v="4"/>
    <s v="Uttar Pradesh"/>
    <x v="1"/>
    <s v="North"/>
    <m/>
    <m/>
    <x v="0"/>
  </r>
  <r>
    <s v="PID0331"/>
    <s v="Riya Priya Sharma"/>
    <s v="Riya Priya Sharma"/>
    <s v="PID0331_Riya.pdf"/>
    <s v="Female"/>
    <s v="31/12/1988"/>
    <d v="1988-12-31T00:00:00"/>
    <n v="1988"/>
    <n v="38"/>
    <s v="Adult"/>
    <n v="9"/>
    <s v="Punjab"/>
    <x v="0"/>
    <s v="North"/>
    <m/>
    <m/>
    <x v="0"/>
  </r>
  <r>
    <s v="PID0332"/>
    <s v="Krishna Raj Reddy"/>
    <s v="Krishna Raj Reddy"/>
    <s v="PID0332_Krishna.pdf"/>
    <s v="Male"/>
    <s v="01/01/1964"/>
    <d v="1964-01-01T00:00:00"/>
    <n v="1964"/>
    <n v="62"/>
    <s v="super senior"/>
    <n v="7"/>
    <s v="Punjab"/>
    <x v="2"/>
    <s v="North"/>
    <m/>
    <m/>
    <x v="0"/>
  </r>
  <r>
    <s v="PID0333"/>
    <s v="Riya Reddy"/>
    <s v="Riya Reddy"/>
    <s v="PID0333_Riya.pdf"/>
    <s v="Female"/>
    <s v="31/12/1985"/>
    <d v="1985-12-31T00:00:00"/>
    <n v="1985"/>
    <n v="41"/>
    <s v="Adult"/>
    <n v="12"/>
    <s v="Maharashtra"/>
    <x v="3"/>
    <s v="West"/>
    <m/>
    <m/>
    <x v="0"/>
  </r>
  <r>
    <s v="PID0334"/>
    <s v="Vivaan Sharma"/>
    <s v="Vivaan Sharma"/>
    <s v="PID0334_Vivaan.pdf"/>
    <s v="Male"/>
    <s v="01-01-1964"/>
    <d v="1964-01-01T00:00:00"/>
    <n v="1964"/>
    <n v="62"/>
    <s v="super senior"/>
    <n v="9"/>
    <s v="West Bengal"/>
    <x v="3"/>
    <s v="East"/>
    <m/>
    <m/>
    <x v="0"/>
  </r>
  <r>
    <s v="PID0335"/>
    <s v="Shreya Singh Sharma "/>
    <s v="Shreya Singh Sharma"/>
    <s v="PID0335_Shreya.pdf"/>
    <s v="Female"/>
    <s v="31/12/1994"/>
    <d v="1994-12-31T00:00:00"/>
    <n v="1994"/>
    <n v="32"/>
    <s v="Adult"/>
    <n v="12"/>
    <s v="Punjab"/>
    <x v="0"/>
    <s v="North"/>
    <m/>
    <m/>
    <x v="0"/>
  </r>
  <r>
    <s v="PID0336"/>
    <s v="Aditya Singh Patel "/>
    <s v="Aditya Singh Patel"/>
    <s v="PID0336_Aditya.pdf"/>
    <s v="Male"/>
    <s v="31-12-1978"/>
    <d v="1978-12-31T00:00:00"/>
    <n v="1978"/>
    <n v="48"/>
    <s v="Senior"/>
    <n v="9"/>
    <s v="Maharashtra"/>
    <x v="3"/>
    <s v="West"/>
    <m/>
    <m/>
    <x v="0"/>
  </r>
  <r>
    <s v="PID0337"/>
    <s v="Aanya Mehta"/>
    <s v="Aanya Mehta"/>
    <s v="PID0337_Aanya.pdf"/>
    <s v="Female"/>
    <s v="31/12/1968"/>
    <d v="1968-12-31T00:00:00"/>
    <n v="1968"/>
    <n v="58"/>
    <s v="Senior"/>
    <n v="3"/>
    <s v="Uttar Pradesh"/>
    <x v="2"/>
    <s v="North"/>
    <m/>
    <m/>
    <x v="1"/>
  </r>
  <r>
    <s v="PID0338"/>
    <s v="Krishna Priya Gupta"/>
    <s v="Krishna Priya Gupta"/>
    <s v="PID0338_Krishna.pdf"/>
    <s v="Male"/>
    <s v="31/12/1988"/>
    <d v="1988-12-31T00:00:00"/>
    <n v="1988"/>
    <n v="38"/>
    <s v="Adult"/>
    <n v="1"/>
    <s v="Uttar Pradesh"/>
    <x v="1"/>
    <s v="North"/>
    <m/>
    <m/>
    <x v="1"/>
  </r>
  <r>
    <s v="PID0339"/>
    <s v="Shreya Kumar Sharma"/>
    <s v="Shreya Kumar Sharma"/>
    <s v="PID0339_Shreya.pdf"/>
    <s v="Female"/>
    <s v="31/12/1988"/>
    <d v="1988-12-31T00:00:00"/>
    <n v="1988"/>
    <n v="38"/>
    <s v="Adult"/>
    <n v="2"/>
    <s v="Uttar Pradesh"/>
    <x v="0"/>
    <s v="North"/>
    <m/>
    <m/>
    <x v="1"/>
  </r>
  <r>
    <s v="PID0340"/>
    <s v="Krishna Raj Patel"/>
    <s v="Krishna Raj Patel"/>
    <s v="PID0340_Krishna.pdf"/>
    <s v="Male"/>
    <s v="01/01/1984"/>
    <d v="1984-01-01T00:00:00"/>
    <n v="1984"/>
    <n v="42"/>
    <s v="Adult"/>
    <n v="90"/>
    <s v="Gujarat"/>
    <x v="1"/>
    <s v="West"/>
    <m/>
    <m/>
    <x v="0"/>
  </r>
  <r>
    <s v="PID0341"/>
    <s v=" Aditya Priya Mehta "/>
    <s v="Aditya Priya Mehta"/>
    <s v="PID0341_Aditya.pdf"/>
    <s v="Male"/>
    <s v="31/12/1988"/>
    <d v="1988-12-31T00:00:00"/>
    <n v="1988"/>
    <n v="38"/>
    <s v="Adult"/>
    <n v="25"/>
    <s v="Tamil Nadu"/>
    <x v="1"/>
    <s v="South"/>
    <m/>
    <m/>
    <x v="0"/>
  </r>
  <r>
    <s v="PID0342"/>
    <s v=" Krishna Dev Reddy "/>
    <s v="Krishna Dev Reddy"/>
    <s v="PID0342_Krishna.pdf"/>
    <s v="Male"/>
    <s v="31/12/1973"/>
    <d v="1973-12-31T00:00:00"/>
    <n v="1973"/>
    <n v="53"/>
    <s v="Senior"/>
    <n v="0.5"/>
    <s v="Uttar Pradesh"/>
    <x v="0"/>
    <s v="North"/>
    <m/>
    <m/>
    <x v="1"/>
  </r>
  <r>
    <s v="PID0343"/>
    <s v="Sai Raj Patel"/>
    <s v="Sai Raj Patel"/>
    <s v="PID0343_Sai.pdf"/>
    <s v="Male"/>
    <s v="01/01/1972"/>
    <d v="1972-01-01T00:00:00"/>
    <n v="1972"/>
    <n v="54"/>
    <s v="Senior"/>
    <n v="0.5"/>
    <s v="Uttar Pradesh"/>
    <x v="3"/>
    <s v="North"/>
    <m/>
    <m/>
    <x v="0"/>
  </r>
  <r>
    <s v="PID0344"/>
    <s v="Aarav Sharma"/>
    <s v="Aarav Sharma"/>
    <s v="PID0344_Aarav.pdf"/>
    <s v="Male"/>
    <s v="31/12/1978"/>
    <d v="1978-12-31T00:00:00"/>
    <n v="1978"/>
    <n v="48"/>
    <s v="Senior"/>
    <n v="12"/>
    <s v="Tamil Nadu"/>
    <x v="0"/>
    <s v="South"/>
    <m/>
    <m/>
    <x v="0"/>
  </r>
  <r>
    <s v="PID0345"/>
    <s v=" Riya Kumar Sharma "/>
    <s v="Riya Kumar Sharma"/>
    <s v="PID0345_Riya.pdf"/>
    <s v="Female"/>
    <s v="31/12/1988"/>
    <d v="1988-12-31T00:00:00"/>
    <n v="1988"/>
    <n v="38"/>
    <s v="Adult"/>
    <n v="15"/>
    <s v="Karnataka"/>
    <x v="0"/>
    <s v="South"/>
    <m/>
    <m/>
    <x v="0"/>
  </r>
  <r>
    <s v="PID0346"/>
    <s v="Aarav Sharma"/>
    <s v="Aarav Sharma"/>
    <s v="PID0346_Aarav.pdf"/>
    <s v="Male"/>
    <s v="31-12-1993"/>
    <d v="1993-12-31T00:00:00"/>
    <n v="1993"/>
    <n v="33"/>
    <s v="Adult"/>
    <n v="7"/>
    <s v="Maharashtra"/>
    <x v="3"/>
    <s v="West"/>
    <m/>
    <m/>
    <x v="0"/>
  </r>
  <r>
    <s v="PID0347"/>
    <s v=" Aditya Mehta "/>
    <s v="Aditya Mehta"/>
    <s v="PID0347_Aditya.pdf"/>
    <s v="Male"/>
    <s v="31/12/1985"/>
    <d v="1985-12-31T00:00:00"/>
    <n v="1985"/>
    <n v="41"/>
    <s v="Adult"/>
    <n v="9"/>
    <s v="Gujarat"/>
    <x v="3"/>
    <s v="West"/>
    <m/>
    <m/>
    <x v="0"/>
  </r>
  <r>
    <s v="PID0348"/>
    <s v="Riya Sharma"/>
    <s v="Riya Sharma"/>
    <s v="PID0348_Riya.pdf"/>
    <s v="Female"/>
    <s v="01-01-1964"/>
    <d v="1964-01-01T00:00:00"/>
    <n v="1964"/>
    <n v="62"/>
    <s v="super senior"/>
    <n v="0.5"/>
    <s v="Uttar Pradesh"/>
    <x v="1"/>
    <s v="North"/>
    <m/>
    <m/>
    <x v="1"/>
  </r>
  <r>
    <s v="PID0349"/>
    <s v="Aarav Sharma"/>
    <s v="Aarav Sharma"/>
    <s v="PID0349_Aarav.pdf"/>
    <s v="Male"/>
    <s v="31/12/1973"/>
    <d v="1973-12-31T00:00:00"/>
    <n v="1973"/>
    <n v="53"/>
    <s v="Senior"/>
    <n v="9"/>
    <s v="Maharashtra"/>
    <x v="2"/>
    <s v="West"/>
    <m/>
    <m/>
    <x v="0"/>
  </r>
  <r>
    <s v="PID0350"/>
    <s v="Vivaan Sharma"/>
    <s v="Vivaan Sharma"/>
    <s v="PID0350_Vivaan.pdf"/>
    <s v="Male"/>
    <s v="31/12/1985"/>
    <d v="1985-12-31T00:00:00"/>
    <n v="1985"/>
    <n v="41"/>
    <s v="Adult"/>
    <n v="200"/>
    <s v="Gujarat"/>
    <x v="3"/>
    <s v="West"/>
    <m/>
    <m/>
    <x v="0"/>
  </r>
  <r>
    <s v="PID0351"/>
    <s v="Aditya Dev Mehta "/>
    <s v="Aditya Dev Mehta"/>
    <s v="PID0351_Aditya.pdf"/>
    <s v="Male"/>
    <s v="31-12-1978"/>
    <d v="1978-12-31T00:00:00"/>
    <n v="1978"/>
    <n v="48"/>
    <s v="Senior"/>
    <n v="9"/>
    <s v="Gujarat"/>
    <x v="3"/>
    <s v="West"/>
    <m/>
    <m/>
    <x v="0"/>
  </r>
  <r>
    <s v="PID0352"/>
    <s v="Aditya Sharma"/>
    <s v="Aditya Sharma"/>
    <s v="PID0352_Aditya.pdf"/>
    <s v="Male"/>
    <s v="31-12-1968"/>
    <d v="1968-12-31T00:00:00"/>
    <n v="1968"/>
    <n v="58"/>
    <s v="Senior"/>
    <n v="4"/>
    <s v="Tamil Nadu"/>
    <x v="0"/>
    <s v="South"/>
    <m/>
    <m/>
    <x v="1"/>
  </r>
  <r>
    <s v="PID0353"/>
    <s v="Vivaan Kumar Reddy"/>
    <s v="Vivaan Kumar Reddy"/>
    <s v="PID0353_Vivaan.pdf"/>
    <s v="Male"/>
    <s v="31/12/1985"/>
    <d v="1985-12-31T00:00:00"/>
    <n v="1985"/>
    <n v="41"/>
    <s v="Adult"/>
    <n v="25"/>
    <s v="Kerala"/>
    <x v="0"/>
    <s v="South"/>
    <m/>
    <m/>
    <x v="0"/>
  </r>
  <r>
    <s v="PID0354"/>
    <s v="Vivaan Gupta"/>
    <s v="Vivaan Gupta"/>
    <s v="PID0354_Vivaan.pdf"/>
    <s v="Male"/>
    <s v="31-12-1981"/>
    <d v="1981-12-31T00:00:00"/>
    <n v="1981"/>
    <n v="45"/>
    <s v="Adult"/>
    <n v="2"/>
    <s v="Uttar Pradesh"/>
    <x v="0"/>
    <s v="North"/>
    <m/>
    <m/>
    <x v="1"/>
  </r>
  <r>
    <s v="PID0355"/>
    <s v="Aanya Patel "/>
    <s v="Aanya Patel"/>
    <s v="PID0355_Aanya.pdf"/>
    <s v="Female"/>
    <s v="31/12/1968"/>
    <d v="1968-12-31T00:00:00"/>
    <n v="1968"/>
    <n v="58"/>
    <s v="Senior"/>
    <n v="7"/>
    <s v="Kerala"/>
    <x v="0"/>
    <s v="South"/>
    <m/>
    <m/>
    <x v="0"/>
  </r>
  <r>
    <s v="PID0356"/>
    <s v="Riya Priya Gupta"/>
    <s v="Riya Priya Gupta"/>
    <s v="PID0356_Riya.pdf"/>
    <s v="Female"/>
    <s v="31/12/1993"/>
    <d v="1993-12-31T00:00:00"/>
    <n v="1993"/>
    <n v="33"/>
    <s v="Adult"/>
    <n v="15"/>
    <s v="Punjab"/>
    <x v="0"/>
    <s v="North"/>
    <m/>
    <m/>
    <x v="0"/>
  </r>
  <r>
    <s v="PID0357"/>
    <s v="Krishna Raj Gupta"/>
    <s v="Krishna Raj Gupta"/>
    <s v="PID0357_Krishna.pdf"/>
    <s v="Male"/>
    <s v="31/12/1988"/>
    <d v="1988-12-31T00:00:00"/>
    <n v="1988"/>
    <n v="38"/>
    <s v="Adult"/>
    <n v="20"/>
    <s v="Kerala"/>
    <x v="0"/>
    <s v="South"/>
    <m/>
    <m/>
    <x v="0"/>
  </r>
  <r>
    <s v="PID0358"/>
    <s v="Sai Sharma"/>
    <s v="Sai Sharma"/>
    <s v="PID0358_Sai.pdf"/>
    <s v="Male"/>
    <s v="01/01/1964"/>
    <d v="1964-01-01T00:00:00"/>
    <n v="1964"/>
    <n v="62"/>
    <s v="super senior"/>
    <n v="12"/>
    <s v="Maharashtra"/>
    <x v="3"/>
    <s v="West"/>
    <m/>
    <m/>
    <x v="0"/>
  </r>
  <r>
    <s v="PID0359"/>
    <s v="Aarav Gupta"/>
    <s v="Aarav Gupta"/>
    <s v="PID0359_Aarav.pdf"/>
    <s v="Male"/>
    <s v="31/12/1993"/>
    <d v="1993-12-31T00:00:00"/>
    <n v="1993"/>
    <n v="33"/>
    <s v="Adult"/>
    <n v="12"/>
    <s v="Maharashtra"/>
    <x v="1"/>
    <s v="West"/>
    <m/>
    <m/>
    <x v="0"/>
  </r>
  <r>
    <s v="PID0360"/>
    <s v="Diya Gupta"/>
    <s v="Diya Gupta"/>
    <s v="PID0360_Diya.pdf"/>
    <s v="Female"/>
    <s v="31/12/1985"/>
    <d v="1985-12-31T00:00:00"/>
    <n v="1985"/>
    <n v="41"/>
    <s v="Adult"/>
    <n v="5"/>
    <s v="Karnataka"/>
    <x v="1"/>
    <s v="South"/>
    <m/>
    <m/>
    <x v="1"/>
  </r>
  <r>
    <s v="PID0361"/>
    <s v="Sai Reddy"/>
    <s v="Sai Reddy"/>
    <s v="PID0361_Sai.pdf"/>
    <s v="Male"/>
    <s v="31/12/1978"/>
    <d v="1978-12-31T00:00:00"/>
    <n v="1978"/>
    <n v="48"/>
    <s v="Senior"/>
    <n v="120"/>
    <s v="West Bengal"/>
    <x v="2"/>
    <s v="East"/>
    <m/>
    <m/>
    <x v="0"/>
  </r>
  <r>
    <s v="PID0362"/>
    <s v="Aarav Raj Reddy"/>
    <s v="Aarav Raj Reddy"/>
    <s v="PID0362_Aarav.pdf"/>
    <s v="Male"/>
    <s v="31/12/1978"/>
    <d v="1978-12-31T00:00:00"/>
    <n v="1978"/>
    <n v="48"/>
    <s v="Senior"/>
    <n v="9"/>
    <s v="West Bengal"/>
    <x v="0"/>
    <s v="East"/>
    <m/>
    <m/>
    <x v="0"/>
  </r>
  <r>
    <s v="PID0363"/>
    <s v="Aditya Sharma"/>
    <s v="Aditya Sharma"/>
    <s v="PID0363_Aditya.pdf"/>
    <s v="Male"/>
    <s v="31/12/1973"/>
    <d v="1973-12-31T00:00:00"/>
    <n v="1973"/>
    <n v="53"/>
    <s v="Senior"/>
    <n v="5"/>
    <s v="Gujarat"/>
    <x v="3"/>
    <s v="West"/>
    <m/>
    <m/>
    <x v="1"/>
  </r>
  <r>
    <s v="PID0364"/>
    <s v=" Shreya Kumar Sharma"/>
    <s v="Shreya Kumar Sharma"/>
    <s v="PID0364_Shreya.pdf"/>
    <s v="Female"/>
    <s v="01/01/1964"/>
    <d v="1964-01-01T00:00:00"/>
    <n v="1964"/>
    <n v="62"/>
    <s v="super senior"/>
    <n v="0.5"/>
    <s v="Uttar Pradesh"/>
    <x v="1"/>
    <s v="North"/>
    <m/>
    <m/>
    <x v="1"/>
  </r>
  <r>
    <s v="PID0365"/>
    <s v="Vivaan Mehta"/>
    <s v="Vivaan Mehta"/>
    <s v="PID0365_Vivaan.pdf"/>
    <s v="Male"/>
    <s v="31-12-1978"/>
    <d v="1978-12-31T00:00:00"/>
    <n v="1978"/>
    <n v="48"/>
    <s v="Senior"/>
    <n v="15"/>
    <s v="Tamil Nadu"/>
    <x v="0"/>
    <s v="South"/>
    <m/>
    <m/>
    <x v="0"/>
  </r>
  <r>
    <s v="PID0366"/>
    <s v="Vivaan Kumar Reddy"/>
    <s v="Vivaan Kumar Reddy"/>
    <s v="PID0366_Vivaan.pdf"/>
    <s v="Male"/>
    <s v="31/12/1958"/>
    <d v="1958-12-31T00:00:00"/>
    <n v="1958"/>
    <n v="68"/>
    <s v="super senior"/>
    <n v="30"/>
    <s v="Gujarat"/>
    <x v="3"/>
    <s v="West"/>
    <m/>
    <m/>
    <x v="0"/>
  </r>
  <r>
    <s v="PID0367"/>
    <s v="Aanya Reddy "/>
    <s v="Aanya Reddy"/>
    <s v="PID0367_Aanya.pdf"/>
    <s v="Female"/>
    <s v="31/12/1973"/>
    <d v="1973-12-31T00:00:00"/>
    <n v="1973"/>
    <n v="53"/>
    <s v="Senior"/>
    <n v="7"/>
    <s v="Gujarat"/>
    <x v="2"/>
    <s v="West"/>
    <m/>
    <m/>
    <x v="0"/>
  </r>
  <r>
    <s v="PID0368"/>
    <s v="Krishna Mehta"/>
    <s v="Krishna Mehta"/>
    <s v="PID0368_Krishna.pdf"/>
    <s v="Male"/>
    <s v="31/12/1992"/>
    <d v="1992-12-31T00:00:00"/>
    <n v="1992"/>
    <n v="34"/>
    <s v="Adult"/>
    <n v="4"/>
    <s v="Punjab"/>
    <x v="0"/>
    <s v="North"/>
    <m/>
    <m/>
    <x v="0"/>
  </r>
  <r>
    <s v="PID0369"/>
    <s v="Vivaan Sharma "/>
    <s v="Vivaan Sharma"/>
    <s v="PID0369_Vivaan.pdf"/>
    <s v="Male"/>
    <s v="01-01-1964"/>
    <d v="1964-01-01T00:00:00"/>
    <n v="1964"/>
    <n v="62"/>
    <s v="super senior"/>
    <n v="0.5"/>
    <s v="Uttar Pradesh"/>
    <x v="1"/>
    <s v="North"/>
    <m/>
    <m/>
    <x v="0"/>
  </r>
  <r>
    <s v="PID0370"/>
    <s v="Sai Reddy"/>
    <s v="Sai Reddy"/>
    <s v="PID0370_Sai.pdf"/>
    <s v="Male"/>
    <s v="31-12-1973"/>
    <d v="1973-12-31T00:00:00"/>
    <n v="1973"/>
    <n v="53"/>
    <s v="Senior"/>
    <n v="4"/>
    <s v="Uttar Pradesh"/>
    <x v="1"/>
    <s v="North"/>
    <m/>
    <m/>
    <x v="1"/>
  </r>
  <r>
    <s v="PID0371"/>
    <s v="Aanya Kumar Patel"/>
    <s v="Aanya Kumar Patel"/>
    <s v="PID0371_Aanya.pdf"/>
    <s v="Female"/>
    <s v="31/12/1973"/>
    <d v="1973-12-31T00:00:00"/>
    <n v="1973"/>
    <n v="53"/>
    <s v="Senior"/>
    <n v="7"/>
    <s v="West Bengal"/>
    <x v="0"/>
    <s v="East"/>
    <m/>
    <m/>
    <x v="0"/>
  </r>
  <r>
    <s v="PID0372"/>
    <s v=" Vivaan Gupta"/>
    <s v="Vivaan Gupta"/>
    <s v="PID0372_Vivaan.pdf"/>
    <s v="Male"/>
    <s v="31-12-1978"/>
    <d v="1978-12-31T00:00:00"/>
    <n v="1978"/>
    <n v="48"/>
    <s v="Senior"/>
    <n v="15"/>
    <s v="West Bengal"/>
    <x v="3"/>
    <s v="East"/>
    <m/>
    <m/>
    <x v="0"/>
  </r>
  <r>
    <s v="PID0373"/>
    <s v=" Diya Sharma"/>
    <s v="Diya Sharma"/>
    <s v="PID0373_Diya.pdf"/>
    <s v="Female"/>
    <s v="31/12/1993"/>
    <d v="1993-12-31T00:00:00"/>
    <n v="1993"/>
    <n v="33"/>
    <s v="Adult"/>
    <n v="400"/>
    <s v="Punjab"/>
    <x v="1"/>
    <s v="North"/>
    <m/>
    <m/>
    <x v="0"/>
  </r>
  <r>
    <s v="PID0374"/>
    <s v="Vivaan Mehta"/>
    <s v="Vivaan Mehta"/>
    <s v="PID0374_Vivaan.pdf"/>
    <s v="Male"/>
    <s v="31/12/1958"/>
    <d v="1958-12-31T00:00:00"/>
    <n v="1958"/>
    <n v="68"/>
    <s v="super senior"/>
    <n v="12"/>
    <s v="Karnataka"/>
    <x v="0"/>
    <s v="South"/>
    <m/>
    <m/>
    <x v="0"/>
  </r>
  <r>
    <s v="PID0375"/>
    <s v="Krishna Gupta"/>
    <s v="Krishna Gupta"/>
    <s v="PID0375_Krishna.pdf"/>
    <s v="Male"/>
    <s v="31/12/1988"/>
    <d v="1988-12-31T00:00:00"/>
    <n v="1988"/>
    <n v="38"/>
    <s v="Adult"/>
    <n v="25"/>
    <s v="Kerala"/>
    <x v="0"/>
    <s v="South"/>
    <m/>
    <m/>
    <x v="0"/>
  </r>
  <r>
    <s v="PID0376"/>
    <s v="Isha Priya Gupta"/>
    <s v="Isha Priya Gupta"/>
    <s v="PID0376_Isha.pdf"/>
    <s v="Female"/>
    <s v="31-12-1973"/>
    <d v="1973-12-31T00:00:00"/>
    <n v="1973"/>
    <n v="53"/>
    <s v="Senior"/>
    <n v="5"/>
    <s v="Punjab"/>
    <x v="3"/>
    <s v="North"/>
    <m/>
    <m/>
    <x v="0"/>
  </r>
  <r>
    <s v="PID0377"/>
    <s v="Aarav Singh Mehta"/>
    <s v="Aarav Singh Mehta"/>
    <s v="PID0377_Aarav.pdf"/>
    <s v="Male"/>
    <s v="01/01/1964"/>
    <d v="1964-01-01T00:00:00"/>
    <n v="1964"/>
    <n v="62"/>
    <s v="super senior"/>
    <n v="15"/>
    <s v="Kerala"/>
    <x v="1"/>
    <s v="South"/>
    <m/>
    <m/>
    <x v="0"/>
  </r>
  <r>
    <s v="PID0378"/>
    <s v="Vivaan Sharma"/>
    <s v="Vivaan Sharma"/>
    <s v="PID0378_Vivaan.pdf"/>
    <s v="Male"/>
    <s v="31/12/1968"/>
    <d v="1968-12-31T00:00:00"/>
    <n v="1968"/>
    <n v="58"/>
    <s v="Senior"/>
    <n v="20"/>
    <s v="Punjab"/>
    <x v="0"/>
    <s v="North"/>
    <m/>
    <m/>
    <x v="0"/>
  </r>
  <r>
    <s v="PID0379"/>
    <s v="Aanya Gupta"/>
    <s v="Aanya Gupta"/>
    <s v="PID0379_Aanya.pdf"/>
    <s v="Female"/>
    <s v="31/12/1973"/>
    <d v="1973-12-31T00:00:00"/>
    <n v="1973"/>
    <n v="53"/>
    <s v="Senior"/>
    <n v="5"/>
    <s v="Kerala"/>
    <x v="0"/>
    <s v="South"/>
    <m/>
    <m/>
    <x v="1"/>
  </r>
  <r>
    <s v="PID0380"/>
    <s v="Vivaan Priya Mehta"/>
    <s v="Vivaan Priya Mehta"/>
    <s v="PID0380_Vivaan.pdf"/>
    <s v="Male"/>
    <s v="31/12/1992"/>
    <d v="1992-12-31T00:00:00"/>
    <n v="1992"/>
    <n v="34"/>
    <s v="Adult"/>
    <n v="9"/>
    <s v="Gujarat"/>
    <x v="3"/>
    <s v="West"/>
    <m/>
    <m/>
    <x v="0"/>
  </r>
  <r>
    <s v="PID0381"/>
    <s v="Aanya Patel"/>
    <s v="Aanya Patel"/>
    <s v="PID0381_Aanya.pdf"/>
    <s v="Female"/>
    <s v="01/01/1964"/>
    <d v="1964-01-01T00:00:00"/>
    <n v="1964"/>
    <n v="62"/>
    <s v="super senior"/>
    <n v="12"/>
    <s v="Maharashtra"/>
    <x v="3"/>
    <s v="West"/>
    <m/>
    <m/>
    <x v="0"/>
  </r>
  <r>
    <s v="PID0382"/>
    <s v="Riya Mehta"/>
    <s v="Riya Mehta"/>
    <s v="PID0382_Riya.pdf"/>
    <s v="Female"/>
    <s v="31/12/1988"/>
    <d v="1988-12-31T00:00:00"/>
    <n v="1988"/>
    <n v="38"/>
    <s v="Adult"/>
    <n v="120"/>
    <s v="West Bengal"/>
    <x v="3"/>
    <s v="East"/>
    <m/>
    <m/>
    <x v="0"/>
  </r>
  <r>
    <s v="PID0383"/>
    <s v="Aanya Singh Mehta"/>
    <s v="Aanya Singh Mehta"/>
    <s v="PID0383_Aanya.pdf"/>
    <s v="Female"/>
    <s v="31-12-1958"/>
    <d v="1958-12-31T00:00:00"/>
    <n v="1958"/>
    <n v="68"/>
    <s v="super senior"/>
    <n v="200"/>
    <s v="Maharashtra"/>
    <x v="3"/>
    <s v="West"/>
    <m/>
    <m/>
    <x v="0"/>
  </r>
  <r>
    <s v="PID0384"/>
    <s v="Sai Singh Reddy"/>
    <s v="Sai Singh Reddy"/>
    <s v="PID0384_Sai.pdf"/>
    <s v="Male"/>
    <s v="01/01/1984"/>
    <d v="1984-01-01T00:00:00"/>
    <n v="1984"/>
    <n v="42"/>
    <s v="Adult"/>
    <n v="15"/>
    <s v="Gujarat"/>
    <x v="1"/>
    <s v="West"/>
    <m/>
    <m/>
    <x v="0"/>
  </r>
  <r>
    <s v="PID0385"/>
    <s v="Krishna Singh Gupta"/>
    <s v="Krishna Singh Gupta"/>
    <s v="PID0385_Krishna.pdf"/>
    <s v="Male"/>
    <s v="31/12/1988"/>
    <d v="1988-12-31T00:00:00"/>
    <n v="1988"/>
    <n v="38"/>
    <s v="Adult"/>
    <n v="2"/>
    <s v="Uttar Pradesh"/>
    <x v="1"/>
    <s v="North"/>
    <m/>
    <m/>
    <x v="1"/>
  </r>
  <r>
    <s v="PID0386"/>
    <s v=" Shreya Gupta "/>
    <s v="Shreya Gupta"/>
    <s v="PID0386_Shreya.pdf"/>
    <s v="Female"/>
    <s v="31/12/1993"/>
    <d v="1993-12-31T00:00:00"/>
    <n v="1993"/>
    <n v="33"/>
    <s v="Adult"/>
    <n v="2"/>
    <s v="Uttar Pradesh"/>
    <x v="1"/>
    <s v="North"/>
    <m/>
    <m/>
    <x v="1"/>
  </r>
  <r>
    <s v="PID0387"/>
    <s v="Sai Reddy"/>
    <s v="Sai Reddy"/>
    <s v="PID0387_Sai.pdf"/>
    <s v="Male"/>
    <s v="31-12-1978"/>
    <d v="1978-12-31T00:00:00"/>
    <n v="1978"/>
    <n v="48"/>
    <s v="Senior"/>
    <n v="3"/>
    <s v="Uttar Pradesh"/>
    <x v="3"/>
    <s v="North"/>
    <m/>
    <m/>
    <x v="1"/>
  </r>
  <r>
    <s v="PID0388"/>
    <s v=" Shreya Kumar Reddy"/>
    <s v="Shreya Kumar Reddy"/>
    <s v="PID0388_Shreya.pdf"/>
    <s v="Female"/>
    <s v="31/12/1968"/>
    <d v="1968-12-31T00:00:00"/>
    <n v="1968"/>
    <n v="58"/>
    <s v="Senior"/>
    <n v="2"/>
    <s v="West Bengal"/>
    <x v="1"/>
    <s v="East"/>
    <m/>
    <m/>
    <x v="1"/>
  </r>
  <r>
    <s v="PID0389"/>
    <s v="Aditya Patel"/>
    <s v="Aditya Patel"/>
    <s v="PID0389_Aditya.pdf"/>
    <s v="Male"/>
    <s v="31/12/1958"/>
    <d v="1958-12-31T00:00:00"/>
    <n v="1958"/>
    <n v="68"/>
    <s v="super senior"/>
    <n v="20"/>
    <s v="West Bengal"/>
    <x v="2"/>
    <s v="East"/>
    <m/>
    <m/>
    <x v="0"/>
  </r>
  <r>
    <s v="PID0390"/>
    <s v="Riya Gupta"/>
    <s v="Riya Gupta"/>
    <s v="PID0390_Riya.pdf"/>
    <s v="Female"/>
    <s v="31/12/1968"/>
    <d v="1968-12-31T00:00:00"/>
    <n v="1968"/>
    <n v="58"/>
    <s v="Senior"/>
    <n v="12"/>
    <s v="Karnataka"/>
    <x v="1"/>
    <s v="South"/>
    <m/>
    <m/>
    <x v="0"/>
  </r>
  <r>
    <s v="PID0391"/>
    <s v="Diya Reddy"/>
    <s v="Diya Reddy"/>
    <s v="PID0391_Diya.pdf"/>
    <s v="Female"/>
    <s v="01-01-1984"/>
    <d v="1984-01-01T00:00:00"/>
    <n v="1984"/>
    <n v="42"/>
    <s v="Adult"/>
    <n v="12"/>
    <s v="Kerala"/>
    <x v="1"/>
    <s v="South"/>
    <m/>
    <m/>
    <x v="0"/>
  </r>
  <r>
    <s v="PID0392"/>
    <s v="Sai Reddy"/>
    <s v="Sai Reddy"/>
    <s v="PID0392_Sai.pdf"/>
    <s v="Male"/>
    <s v="31/12/1988"/>
    <d v="1988-12-31T00:00:00"/>
    <n v="1988"/>
    <n v="38"/>
    <s v="Adult"/>
    <n v="12"/>
    <s v="Kerala"/>
    <x v="0"/>
    <s v="South"/>
    <m/>
    <m/>
    <x v="0"/>
  </r>
  <r>
    <s v="PID0393"/>
    <s v="Diya Sharma"/>
    <s v="Diya Sharma"/>
    <s v="PID0393_Diya.pdf"/>
    <s v="Female"/>
    <s v="31/12/1958"/>
    <d v="1958-12-31T00:00:00"/>
    <n v="1958"/>
    <n v="68"/>
    <s v="super senior"/>
    <n v="9"/>
    <s v="West Bengal"/>
    <x v="2"/>
    <s v="East"/>
    <m/>
    <m/>
    <x v="0"/>
  </r>
  <r>
    <s v="PID0394"/>
    <s v="Krishna Sharma "/>
    <s v="Krishna Sharma"/>
    <s v="PID0394_Krishna.pdf"/>
    <s v="Male"/>
    <s v="31/12/1958"/>
    <d v="1958-12-31T00:00:00"/>
    <n v="1958"/>
    <n v="68"/>
    <s v="super senior"/>
    <n v="25"/>
    <s v="Gujarat"/>
    <x v="3"/>
    <s v="West"/>
    <m/>
    <m/>
    <x v="0"/>
  </r>
  <r>
    <s v="PID0395"/>
    <s v=" Aditya Sharma"/>
    <s v="Aditya Sharma"/>
    <s v="PID0395_Aditya.pdf"/>
    <s v="Male"/>
    <s v="31/12/1981"/>
    <d v="1981-12-31T00:00:00"/>
    <n v="1981"/>
    <n v="45"/>
    <s v="Adult"/>
    <m/>
    <s v="West Bengal"/>
    <x v="2"/>
    <s v="East"/>
    <m/>
    <m/>
    <x v="1"/>
  </r>
  <r>
    <s v="PID0396"/>
    <s v="Isha Gupta"/>
    <s v="Isha Gupta"/>
    <s v="PID0396_Isha.pdf"/>
    <s v="Female"/>
    <s v="31/12/1958"/>
    <d v="1958-12-31T00:00:00"/>
    <n v="1958"/>
    <n v="68"/>
    <s v="super senior"/>
    <n v="0.5"/>
    <s v="Uttar Pradesh"/>
    <x v="3"/>
    <s v="North"/>
    <m/>
    <m/>
    <x v="0"/>
  </r>
  <r>
    <s v="PID0397"/>
    <s v="Diya Gupta"/>
    <s v="Diya Gupta"/>
    <s v="PID0397_Diya.pdf"/>
    <s v="Female"/>
    <s v="01-01-1984"/>
    <d v="1984-01-01T00:00:00"/>
    <n v="1984"/>
    <n v="42"/>
    <s v="Adult"/>
    <n v="12"/>
    <s v="Punjab"/>
    <x v="0"/>
    <s v="North"/>
    <m/>
    <m/>
    <x v="0"/>
  </r>
  <r>
    <s v="PID0398"/>
    <s v="Isha Kumar Reddy"/>
    <s v="Isha Kumar Reddy"/>
    <s v="PID0398_Isha.pdf"/>
    <s v="Female"/>
    <s v="31-12-1994"/>
    <d v="1994-12-31T00:00:00"/>
    <n v="1994"/>
    <n v="32"/>
    <s v="Adult"/>
    <n v="12"/>
    <s v="Kerala"/>
    <x v="0"/>
    <s v="South"/>
    <m/>
    <m/>
    <x v="0"/>
  </r>
  <r>
    <s v="PID0399"/>
    <s v="Shreya Mehta "/>
    <s v="Shreya Mehta"/>
    <s v="PID0399_Shreya.pdf"/>
    <s v="Female"/>
    <s v="01/01/1984"/>
    <d v="1984-01-01T00:00:00"/>
    <n v="1984"/>
    <n v="42"/>
    <s v="Adult"/>
    <n v="15"/>
    <s v="Maharashtra"/>
    <x v="0"/>
    <s v="West"/>
    <m/>
    <m/>
    <x v="0"/>
  </r>
  <r>
    <s v="PID0400"/>
    <s v=" Shreya Dev Patel "/>
    <s v="Shreya Dev Patel"/>
    <s v="PID0400_Shreya.pdf"/>
    <s v="Female"/>
    <s v="31/12/1985"/>
    <d v="1985-12-31T00:00:00"/>
    <n v="1985"/>
    <n v="41"/>
    <s v="Adult"/>
    <n v="3"/>
    <s v="Uttar Pradesh"/>
    <x v="1"/>
    <s v="North"/>
    <m/>
    <m/>
    <x v="0"/>
  </r>
  <r>
    <s v="PID0401"/>
    <s v="Riya Reddy"/>
    <s v="Riya Reddy"/>
    <s v="PID0401_Riya.pdf"/>
    <s v="Female"/>
    <s v="01/01/1964"/>
    <d v="1964-01-01T00:00:00"/>
    <n v="1964"/>
    <n v="62"/>
    <s v="super senior"/>
    <n v="2"/>
    <s v="Uttar Pradesh"/>
    <x v="1"/>
    <s v="North"/>
    <m/>
    <m/>
    <x v="1"/>
  </r>
  <r>
    <s v="PID0402"/>
    <s v="Diya Sharma"/>
    <s v="Diya Sharma"/>
    <s v="PID0402_Diya.pdf"/>
    <s v="Female"/>
    <s v="01/01/1984"/>
    <d v="1984-01-01T00:00:00"/>
    <n v="1984"/>
    <n v="42"/>
    <s v="Adult"/>
    <n v="7"/>
    <s v="Maharashtra"/>
    <x v="3"/>
    <s v="West"/>
    <m/>
    <m/>
    <x v="0"/>
  </r>
  <r>
    <s v="PID0403"/>
    <s v="Krishna Raj Mehta"/>
    <s v="Krishna Raj Mehta"/>
    <s v="PID0403_Krishna.pdf"/>
    <s v="Male"/>
    <s v="31/12/1978"/>
    <d v="1978-12-31T00:00:00"/>
    <n v="1978"/>
    <n v="48"/>
    <s v="Senior"/>
    <n v="7"/>
    <s v="Kerala"/>
    <x v="0"/>
    <s v="South"/>
    <m/>
    <m/>
    <x v="0"/>
  </r>
  <r>
    <s v="PID0404"/>
    <s v="Sai Kumar Gupta"/>
    <s v="Sai Kumar Gupta"/>
    <s v="PID0404_Sai.pdf"/>
    <s v="Male"/>
    <s v="31-12-1958"/>
    <d v="1958-12-31T00:00:00"/>
    <n v="1958"/>
    <n v="68"/>
    <s v="super senior"/>
    <n v="7"/>
    <s v="Kerala"/>
    <x v="0"/>
    <s v="South"/>
    <m/>
    <m/>
    <x v="0"/>
  </r>
  <r>
    <s v="PID0405"/>
    <s v="Shreya Kumar Gupta"/>
    <s v="Shreya Kumar Gupta"/>
    <s v="PID0405_Shreya.pdf"/>
    <s v="Female"/>
    <s v="31/12/1993"/>
    <d v="1993-12-31T00:00:00"/>
    <n v="1993"/>
    <n v="33"/>
    <s v="Adult"/>
    <n v="15"/>
    <s v="Karnataka"/>
    <x v="3"/>
    <s v="South"/>
    <m/>
    <m/>
    <x v="0"/>
  </r>
  <r>
    <s v="PID0406"/>
    <s v="Isha Singh Sharma"/>
    <s v="Isha Singh Sharma"/>
    <s v="PID0406_Isha.pdf"/>
    <s v="Female"/>
    <s v="31-12-1988"/>
    <d v="1988-12-31T00:00:00"/>
    <n v="1988"/>
    <n v="38"/>
    <s v="Adult"/>
    <n v="15"/>
    <s v="Karnataka"/>
    <x v="0"/>
    <s v="South"/>
    <m/>
    <m/>
    <x v="0"/>
  </r>
  <r>
    <s v="PID0407"/>
    <s v="Krishna Sharma"/>
    <s v="Krishna Sharma"/>
    <s v="PID0407_Krishna.pdf"/>
    <s v="Male"/>
    <s v="01/01/1964"/>
    <d v="1964-01-01T00:00:00"/>
    <n v="1964"/>
    <n v="62"/>
    <s v="super senior"/>
    <n v="200"/>
    <s v="Punjab"/>
    <x v="1"/>
    <s v="North"/>
    <m/>
    <m/>
    <x v="0"/>
  </r>
  <r>
    <s v="PID0408"/>
    <s v=" Krishna Sharma "/>
    <s v="Krishna Sharma"/>
    <s v="PID0408_Krishna.pdf"/>
    <s v="Male"/>
    <s v="31/12/1973"/>
    <d v="1973-12-31T00:00:00"/>
    <n v="1973"/>
    <n v="53"/>
    <s v="Senior"/>
    <n v="7"/>
    <s v="West Bengal"/>
    <x v="2"/>
    <s v="East"/>
    <m/>
    <m/>
    <x v="0"/>
  </r>
  <r>
    <s v="PID0409"/>
    <s v=" Riya Gupta "/>
    <s v="Riya Gupta"/>
    <s v="PID0409_Riya.pdf"/>
    <s v="Female"/>
    <s v="01/01/1964"/>
    <d v="1964-01-01T00:00:00"/>
    <n v="1964"/>
    <n v="62"/>
    <s v="super senior"/>
    <n v="5"/>
    <s v="West Bengal"/>
    <x v="1"/>
    <s v="East"/>
    <m/>
    <m/>
    <x v="1"/>
  </r>
  <r>
    <s v="PID0410"/>
    <s v=" Riya Mehta"/>
    <s v="Riya Mehta"/>
    <s v="PID0410_Riya.pdf"/>
    <s v="Female"/>
    <s v="31/12/1968"/>
    <d v="1968-12-31T00:00:00"/>
    <n v="1968"/>
    <n v="58"/>
    <s v="Senior"/>
    <n v="20"/>
    <s v="Karnataka"/>
    <x v="0"/>
    <s v="South"/>
    <m/>
    <m/>
    <x v="0"/>
  </r>
  <r>
    <s v="PID0411"/>
    <s v="Shreya Dev Patel "/>
    <s v="Shreya Dev Patel"/>
    <s v="PID0411_Shreya.pdf"/>
    <s v="Female"/>
    <s v="31/12/1988"/>
    <d v="1988-12-31T00:00:00"/>
    <n v="1988"/>
    <n v="38"/>
    <s v="Adult"/>
    <n v="0.5"/>
    <s v="Uttar Pradesh"/>
    <x v="1"/>
    <s v="North"/>
    <m/>
    <m/>
    <x v="1"/>
  </r>
  <r>
    <s v="PID0412"/>
    <s v="Krishna Gupta"/>
    <s v="Krishna Gupta"/>
    <s v="PID0412_Krishna.pdf"/>
    <s v="Male"/>
    <s v="31/12/1978"/>
    <d v="1978-12-31T00:00:00"/>
    <n v="1978"/>
    <n v="48"/>
    <s v="Senior"/>
    <n v="90"/>
    <s v="Kerala"/>
    <x v="3"/>
    <s v="South"/>
    <m/>
    <m/>
    <x v="0"/>
  </r>
  <r>
    <s v="PID0413"/>
    <s v="Shreya Mehta"/>
    <s v="Shreya Mehta"/>
    <s v="PID0413_Shreya.pdf"/>
    <s v="Female"/>
    <s v="01/01/1964"/>
    <d v="1964-01-01T00:00:00"/>
    <n v="1964"/>
    <n v="62"/>
    <s v="super senior"/>
    <n v="25"/>
    <s v="Punjab"/>
    <x v="3"/>
    <s v="North"/>
    <m/>
    <m/>
    <x v="0"/>
  </r>
  <r>
    <s v="PID0414"/>
    <s v="Aarav Kumar Sharma"/>
    <s v="Aarav Kumar Sharma"/>
    <s v="PID0414_Aarav.pdf"/>
    <s v="Male"/>
    <s v="31/12/1958"/>
    <d v="1958-12-31T00:00:00"/>
    <n v="1958"/>
    <n v="68"/>
    <s v="super senior"/>
    <n v="40"/>
    <s v="West Bengal"/>
    <x v="0"/>
    <s v="East"/>
    <m/>
    <m/>
    <x v="0"/>
  </r>
  <r>
    <s v="PID0415"/>
    <s v="Riya Gupta"/>
    <s v="Riya Gupta"/>
    <s v="PID0415_Riya.pdf"/>
    <s v="Female"/>
    <s v="31/12/1968"/>
    <d v="1968-12-31T00:00:00"/>
    <n v="1968"/>
    <n v="58"/>
    <s v="Senior"/>
    <n v="2"/>
    <s v="Uttar Pradesh"/>
    <x v="1"/>
    <s v="North"/>
    <m/>
    <m/>
    <x v="1"/>
  </r>
  <r>
    <s v="PID0416"/>
    <s v="Vivaan Gupta"/>
    <s v="Vivaan Gupta"/>
    <s v="PID0416_Vivaan.pdf"/>
    <s v="Male"/>
    <s v="31/12/1993"/>
    <d v="1993-12-31T00:00:00"/>
    <n v="1993"/>
    <n v="33"/>
    <s v="Adult"/>
    <n v="15"/>
    <s v="West Bengal"/>
    <x v="0"/>
    <s v="East"/>
    <m/>
    <m/>
    <x v="0"/>
  </r>
  <r>
    <s v="PID0417"/>
    <s v="Aanya Sharma"/>
    <s v="Aanya Sharma"/>
    <s v="PID0417_Aanya.pdf"/>
    <s v="Female"/>
    <s v="31/12/1978"/>
    <d v="1978-12-31T00:00:00"/>
    <n v="1978"/>
    <n v="48"/>
    <s v="Senior"/>
    <n v="9"/>
    <s v="West Bengal"/>
    <x v="2"/>
    <s v="East"/>
    <m/>
    <m/>
    <x v="0"/>
  </r>
  <r>
    <s v="PID0418"/>
    <s v="Aditya Patel"/>
    <s v="Aditya Patel"/>
    <s v="PID0418_Aditya.pdf"/>
    <s v="Male"/>
    <s v="31/12/1988"/>
    <d v="1988-12-31T00:00:00"/>
    <n v="1988"/>
    <n v="38"/>
    <s v="Adult"/>
    <n v="25"/>
    <s v="Tamil Nadu"/>
    <x v="0"/>
    <s v="South"/>
    <m/>
    <m/>
    <x v="0"/>
  </r>
  <r>
    <s v="PID0419"/>
    <s v="Aditya Gupta"/>
    <s v="Aditya Gupta"/>
    <s v="PID0419_Aditya.pdf"/>
    <s v="Male"/>
    <s v="31/12/1978"/>
    <d v="1978-12-31T00:00:00"/>
    <n v="1978"/>
    <n v="48"/>
    <s v="Senior"/>
    <n v="12"/>
    <s v="Kerala"/>
    <x v="0"/>
    <s v="South"/>
    <m/>
    <m/>
    <x v="0"/>
  </r>
  <r>
    <s v="PID0420"/>
    <s v="Sai Gupta"/>
    <s v="Sai Gupta"/>
    <s v="PID0420_Sai.pdf"/>
    <s v="Male"/>
    <s v="31/12/1953"/>
    <d v="1953-12-31T00:00:00"/>
    <n v="1953"/>
    <n v="73"/>
    <s v="super senior"/>
    <n v="25"/>
    <s v="Gujarat"/>
    <x v="0"/>
    <s v="West"/>
    <m/>
    <m/>
    <x v="0"/>
  </r>
  <r>
    <s v="PID0421"/>
    <s v="Diya Mehta"/>
    <s v="Diya Mehta"/>
    <s v="PID0421_Diya.pdf"/>
    <s v="Female"/>
    <s v="31/12/1953"/>
    <d v="1953-12-31T00:00:00"/>
    <n v="1953"/>
    <n v="73"/>
    <s v="super senior"/>
    <n v="12"/>
    <s v="Gujarat"/>
    <x v="3"/>
    <s v="West"/>
    <m/>
    <m/>
    <x v="0"/>
  </r>
  <r>
    <s v="PID0422"/>
    <s v="Diya Patel"/>
    <s v="Diya Patel"/>
    <s v="PID0422_Diya.pdf"/>
    <s v="Female"/>
    <s v="31/12/1973"/>
    <d v="1973-12-31T00:00:00"/>
    <n v="1973"/>
    <n v="53"/>
    <s v="Senior"/>
    <n v="20"/>
    <s v="Kerala"/>
    <x v="0"/>
    <s v="South"/>
    <m/>
    <m/>
    <x v="0"/>
  </r>
  <r>
    <s v="PID0423"/>
    <s v="Aanya Patel"/>
    <s v="Aanya Patel"/>
    <s v="PID0423_Aanya.pdf"/>
    <s v="Female"/>
    <s v="31-12-1978"/>
    <d v="1978-12-31T00:00:00"/>
    <n v="1978"/>
    <n v="48"/>
    <s v="Senior"/>
    <n v="5"/>
    <s v="Tamil Nadu"/>
    <x v="0"/>
    <s v="South"/>
    <m/>
    <m/>
    <x v="1"/>
  </r>
  <r>
    <s v="PID0424"/>
    <s v="Aditya Kumar Gupta"/>
    <s v="Aditya Kumar Gupta"/>
    <s v="PID0424_Aditya.pdf"/>
    <s v="Male"/>
    <s v="31/12/1973"/>
    <d v="1973-12-31T00:00:00"/>
    <n v="1973"/>
    <n v="53"/>
    <s v="Senior"/>
    <n v="5"/>
    <s v="Punjab"/>
    <x v="1"/>
    <s v="North"/>
    <m/>
    <m/>
    <x v="0"/>
  </r>
  <r>
    <s v="PID0425"/>
    <s v="Aditya Patel"/>
    <s v="Aditya Patel"/>
    <s v="PID0425_Aditya.pdf"/>
    <s v="Male"/>
    <s v="01/01/1984"/>
    <d v="1984-01-01T00:00:00"/>
    <n v="1984"/>
    <n v="42"/>
    <s v="Adult"/>
    <n v="12"/>
    <s v="Maharashtra"/>
    <x v="3"/>
    <s v="West"/>
    <m/>
    <m/>
    <x v="0"/>
  </r>
  <r>
    <s v="PID0426"/>
    <s v="Diya Sharma"/>
    <s v="Diya Sharma"/>
    <s v="PID0426_Diya.pdf"/>
    <s v="Female"/>
    <s v="31/12/1973"/>
    <d v="1973-12-31T00:00:00"/>
    <n v="1973"/>
    <n v="53"/>
    <s v="Senior"/>
    <n v="9"/>
    <s v="Kerala"/>
    <x v="1"/>
    <s v="South"/>
    <m/>
    <m/>
    <x v="0"/>
  </r>
  <r>
    <s v="PID0427"/>
    <s v="Aanya Priya Reddy"/>
    <s v="Aanya Priya Reddy"/>
    <s v="PID0427_Aanya.pdf"/>
    <s v="Female"/>
    <s v="31/12/1981"/>
    <d v="1981-12-31T00:00:00"/>
    <n v="1981"/>
    <n v="45"/>
    <s v="Adult"/>
    <n v="3"/>
    <s v="Uttar Pradesh"/>
    <x v="1"/>
    <s v="North"/>
    <m/>
    <m/>
    <x v="1"/>
  </r>
  <r>
    <s v="PID0428"/>
    <s v="Isha Patel"/>
    <s v="Isha Patel"/>
    <s v="PID0428_Isha.pdf"/>
    <s v="Female"/>
    <s v="31-12-1968"/>
    <d v="1968-12-31T00:00:00"/>
    <n v="1968"/>
    <n v="58"/>
    <s v="Senior"/>
    <n v="5"/>
    <s v="West Bengal"/>
    <x v="2"/>
    <s v="East"/>
    <m/>
    <m/>
    <x v="1"/>
  </r>
  <r>
    <s v="PID0429"/>
    <s v="Krishna Raj Reddy"/>
    <s v="Krishna Raj Reddy"/>
    <s v="PID0429_Krishna.pdf"/>
    <s v="Male"/>
    <s v="01/01/1964"/>
    <d v="1964-01-01T00:00:00"/>
    <n v="1964"/>
    <n v="62"/>
    <s v="super senior"/>
    <n v="2"/>
    <s v="Punjab"/>
    <x v="1"/>
    <s v="North"/>
    <m/>
    <m/>
    <x v="0"/>
  </r>
  <r>
    <s v="PID0430"/>
    <s v=" Isha Mehta "/>
    <s v="Isha Mehta"/>
    <s v="PID0430_Isha.pdf"/>
    <s v="Female"/>
    <s v="31/12/1973"/>
    <d v="1973-12-31T00:00:00"/>
    <n v="1973"/>
    <n v="53"/>
    <s v="Senior"/>
    <n v="5"/>
    <s v="Tamil Nadu"/>
    <x v="0"/>
    <s v="South"/>
    <m/>
    <m/>
    <x v="1"/>
  </r>
  <r>
    <s v="PID0431"/>
    <s v="Vivaan Sharma"/>
    <s v="Vivaan Sharma"/>
    <s v="PID0431_Vivaan.pdf"/>
    <s v="Male"/>
    <s v="31/12/1978"/>
    <d v="1978-12-31T00:00:00"/>
    <n v="1978"/>
    <n v="48"/>
    <s v="Senior"/>
    <n v="120"/>
    <s v="West Bengal"/>
    <x v="2"/>
    <s v="East"/>
    <m/>
    <m/>
    <x v="0"/>
  </r>
  <r>
    <s v="PID0432"/>
    <s v="Isha Patel "/>
    <s v="Isha Patel"/>
    <s v="PID0432_Isha.pdf"/>
    <s v="Female"/>
    <s v="31-12-1993"/>
    <d v="1993-12-31T00:00:00"/>
    <n v="1993"/>
    <n v="33"/>
    <s v="Adult"/>
    <n v="0.5"/>
    <s v="Uttar Pradesh"/>
    <x v="0"/>
    <s v="North"/>
    <m/>
    <m/>
    <x v="1"/>
  </r>
  <r>
    <s v="PID0433"/>
    <s v=" Aanya Priya Mehta"/>
    <s v="Aanya Priya Mehta"/>
    <s v="PID0433_Aanya.pdf"/>
    <s v="Female"/>
    <s v="31/12/1978"/>
    <d v="1978-12-31T00:00:00"/>
    <n v="1978"/>
    <n v="48"/>
    <s v="Senior"/>
    <n v="200"/>
    <s v="Kerala"/>
    <x v="0"/>
    <s v="South"/>
    <m/>
    <m/>
    <x v="0"/>
  </r>
  <r>
    <s v="PID0434"/>
    <s v="Isha Mehta"/>
    <s v="Isha Mehta"/>
    <s v="PID0434_Isha.pdf"/>
    <s v="Female"/>
    <s v="31/12/1973"/>
    <d v="1973-12-31T00:00:00"/>
    <n v="1973"/>
    <n v="53"/>
    <s v="Senior"/>
    <n v="12"/>
    <s v="Karnataka"/>
    <x v="1"/>
    <s v="South"/>
    <m/>
    <m/>
    <x v="0"/>
  </r>
  <r>
    <s v="PID0435"/>
    <s v="Vivaan Kumar Gupta"/>
    <s v="Vivaan Kumar Gupta"/>
    <s v="PID0435_Vivaan.pdf"/>
    <s v="Male"/>
    <s v="01/01/1972"/>
    <d v="1972-01-01T00:00:00"/>
    <n v="1972"/>
    <n v="54"/>
    <s v="Senior"/>
    <n v="12"/>
    <s v="Gujarat"/>
    <x v="3"/>
    <s v="West"/>
    <m/>
    <m/>
    <x v="0"/>
  </r>
  <r>
    <s v="PID0436"/>
    <s v="Diya Gupta"/>
    <s v="Diya Gupta"/>
    <s v="PID0436_Diya.pdf"/>
    <s v="Female"/>
    <s v="31-12-1992"/>
    <d v="1992-12-31T00:00:00"/>
    <n v="1992"/>
    <n v="34"/>
    <s v="Adult"/>
    <n v="5"/>
    <s v="Gujarat"/>
    <x v="3"/>
    <s v="West"/>
    <m/>
    <m/>
    <x v="1"/>
  </r>
  <r>
    <s v="PID0437"/>
    <s v="Vivaan Gupta"/>
    <s v="Vivaan Gupta"/>
    <s v="PID0437_Vivaan.pdf"/>
    <s v="Male"/>
    <s v="01/01/1964"/>
    <d v="1964-01-01T00:00:00"/>
    <n v="1964"/>
    <n v="62"/>
    <s v="super senior"/>
    <n v="200"/>
    <s v="Kerala"/>
    <x v="1"/>
    <s v="South"/>
    <m/>
    <m/>
    <x v="0"/>
  </r>
  <r>
    <s v="PID0438"/>
    <s v="Sai Dev Sharma"/>
    <s v="Sai Dev Sharma"/>
    <s v="PID0438_Sai.pdf"/>
    <s v="Male"/>
    <s v="01/01/1964"/>
    <d v="1964-01-01T00:00:00"/>
    <n v="1964"/>
    <n v="62"/>
    <s v="super senior"/>
    <n v="3"/>
    <s v="Punjab"/>
    <x v="1"/>
    <s v="North"/>
    <m/>
    <m/>
    <x v="1"/>
  </r>
  <r>
    <s v="PID0439"/>
    <s v="Shreya Raj Mehta"/>
    <s v="Shreya Raj Mehta"/>
    <s v="PID0439_Shreya.pdf"/>
    <s v="Female"/>
    <s v="31/12/1958"/>
    <d v="1958-12-31T00:00:00"/>
    <n v="1958"/>
    <n v="68"/>
    <s v="super senior"/>
    <n v="150"/>
    <s v="Karnataka"/>
    <x v="0"/>
    <s v="South"/>
    <m/>
    <m/>
    <x v="0"/>
  </r>
  <r>
    <s v="PID0440"/>
    <s v="Krishna Sharma"/>
    <s v="Krishna Sharma"/>
    <s v="PID0440_Krishna.pdf"/>
    <s v="Male"/>
    <s v="31/12/1978"/>
    <d v="1978-12-31T00:00:00"/>
    <n v="1978"/>
    <n v="48"/>
    <s v="Senior"/>
    <n v="25"/>
    <s v="Gujarat"/>
    <x v="3"/>
    <s v="West"/>
    <m/>
    <m/>
    <x v="0"/>
  </r>
  <r>
    <s v="PID0441"/>
    <s v="Aanya Gupta"/>
    <s v="Aanya Gupta"/>
    <s v="PID0441_Aanya.pdf"/>
    <s v="Female"/>
    <s v="31-12-1953"/>
    <d v="1953-12-31T00:00:00"/>
    <n v="1953"/>
    <n v="73"/>
    <s v="super senior"/>
    <n v="4"/>
    <s v="Tamil Nadu"/>
    <x v="1"/>
    <s v="South"/>
    <m/>
    <m/>
    <x v="1"/>
  </r>
  <r>
    <s v="PID0442"/>
    <s v="Vivaan Mehta"/>
    <s v="Vivaan Mehta"/>
    <s v="PID0442_Vivaan.pdf"/>
    <s v="Male"/>
    <s v="31/12/1968"/>
    <d v="1968-12-31T00:00:00"/>
    <n v="1968"/>
    <n v="58"/>
    <s v="Senior"/>
    <n v="12"/>
    <s v="Karnataka"/>
    <x v="0"/>
    <s v="South"/>
    <m/>
    <m/>
    <x v="0"/>
  </r>
  <r>
    <s v="PID0443"/>
    <s v="Krishna Gupta"/>
    <s v="Krishna Gupta"/>
    <s v="PID0443_Krishna.pdf"/>
    <s v="Male"/>
    <s v="31/12/1981"/>
    <d v="1981-12-31T00:00:00"/>
    <n v="1981"/>
    <n v="45"/>
    <s v="Adult"/>
    <n v="1"/>
    <s v="Uttar Pradesh"/>
    <x v="3"/>
    <s v="North"/>
    <m/>
    <m/>
    <x v="1"/>
  </r>
  <r>
    <s v="PID0444"/>
    <s v="Krishna Patel"/>
    <s v="Krishna Patel"/>
    <s v="PID0444_Krishna.pdf"/>
    <s v="Male"/>
    <s v="31/12/1968"/>
    <d v="1968-12-31T00:00:00"/>
    <n v="1968"/>
    <n v="58"/>
    <s v="Senior"/>
    <n v="2"/>
    <s v="Punjab"/>
    <x v="1"/>
    <s v="North"/>
    <m/>
    <m/>
    <x v="1"/>
  </r>
  <r>
    <s v="PID0445"/>
    <s v="Shreya Singh Sharma"/>
    <s v="Shreya Singh Sharma"/>
    <s v="PID0445_Shreya.pdf"/>
    <s v="Female"/>
    <s v="31/12/1984"/>
    <d v="1984-12-31T00:00:00"/>
    <n v="1984"/>
    <n v="42"/>
    <s v="Adult"/>
    <n v="20"/>
    <s v="Punjab"/>
    <x v="0"/>
    <s v="North"/>
    <m/>
    <m/>
    <x v="0"/>
  </r>
  <r>
    <s v="PID0446"/>
    <s v="Isha Gupta "/>
    <s v="Isha Gupta"/>
    <s v="PID0446_Isha.pdf"/>
    <s v="Female"/>
    <s v="31/12/1958"/>
    <d v="1958-12-31T00:00:00"/>
    <n v="1958"/>
    <n v="68"/>
    <s v="super senior"/>
    <n v="0.5"/>
    <s v="Uttar Pradesh"/>
    <x v="1"/>
    <s v="North"/>
    <m/>
    <m/>
    <x v="0"/>
  </r>
  <r>
    <s v="PID0447"/>
    <s v="Aanya Sharma"/>
    <s v="Aanya Sharma"/>
    <s v="PID0447_Aanya.pdf"/>
    <s v="Female"/>
    <s v="31/12/1993"/>
    <d v="1993-12-31T00:00:00"/>
    <n v="1993"/>
    <n v="33"/>
    <s v="Adult"/>
    <n v="7"/>
    <s v="Kerala"/>
    <x v="0"/>
    <s v="South"/>
    <m/>
    <m/>
    <x v="0"/>
  </r>
  <r>
    <s v="PID0448"/>
    <s v="Riya Priya Sharma"/>
    <s v="Riya Priya Sharma"/>
    <s v="PID0448_Riya.pdf"/>
    <s v="Female"/>
    <s v="31/12/1981"/>
    <d v="1981-12-31T00:00:00"/>
    <n v="1981"/>
    <n v="45"/>
    <s v="Adult"/>
    <n v="1"/>
    <s v="Uttar Pradesh"/>
    <x v="0"/>
    <s v="North"/>
    <m/>
    <m/>
    <x v="0"/>
  </r>
  <r>
    <s v="PID0449"/>
    <s v="Vivaan Sharma"/>
    <s v="Vivaan Sharma"/>
    <s v="PID0449_Vivaan.pdf"/>
    <s v="Male"/>
    <s v="01/01/1964"/>
    <d v="1964-01-01T00:00:00"/>
    <n v="1964"/>
    <n v="62"/>
    <s v="super senior"/>
    <n v="2"/>
    <s v="Punjab"/>
    <x v="1"/>
    <s v="North"/>
    <m/>
    <m/>
    <x v="1"/>
  </r>
  <r>
    <s v="PID0450"/>
    <s v="Shreya Raj Patel"/>
    <s v="Shreya Raj Patel"/>
    <s v="PID0450_Shreya.pdf"/>
    <s v="Female"/>
    <s v="31/12/1968"/>
    <d v="1968-12-31T00:00:00"/>
    <n v="1968"/>
    <n v="58"/>
    <s v="Senior"/>
    <n v="15"/>
    <s v="Maharashtra"/>
    <x v="3"/>
    <s v="West"/>
    <m/>
    <m/>
    <x v="0"/>
  </r>
  <r>
    <s v="PID0451"/>
    <s v=" Shreya Priya Patel"/>
    <s v="Shreya Priya Patel"/>
    <s v="PID0451_Shreya.pdf"/>
    <s v="Female"/>
    <s v="31/12/1985"/>
    <d v="1985-12-31T00:00:00"/>
    <n v="1985"/>
    <n v="41"/>
    <s v="Adult"/>
    <n v="12"/>
    <s v="West Bengal"/>
    <x v="2"/>
    <s v="East"/>
    <m/>
    <m/>
    <x v="0"/>
  </r>
  <r>
    <s v="PID0452"/>
    <s v="Aanya Gupta"/>
    <s v="Aanya Gupta"/>
    <s v="PID0452_Aanya.pdf"/>
    <s v="Female"/>
    <s v="31-12-1993"/>
    <d v="1993-12-31T00:00:00"/>
    <n v="1993"/>
    <n v="33"/>
    <s v="Adult"/>
    <n v="2"/>
    <s v="Karnataka"/>
    <x v="1"/>
    <s v="South"/>
    <m/>
    <m/>
    <x v="0"/>
  </r>
  <r>
    <s v="PID0453"/>
    <s v="Aarav Reddy"/>
    <s v="Aarav Reddy"/>
    <s v="PID0453_Aarav.pdf"/>
    <s v="Male"/>
    <s v="31/12/1985"/>
    <d v="1985-12-31T00:00:00"/>
    <n v="1985"/>
    <n v="41"/>
    <s v="Adult"/>
    <n v="2"/>
    <s v="Uttar Pradesh"/>
    <x v="0"/>
    <s v="North"/>
    <m/>
    <m/>
    <x v="0"/>
  </r>
  <r>
    <s v="PID0454"/>
    <s v="Sai Sharma"/>
    <s v="Sai Sharma"/>
    <s v="PID0454_Sai.pdf"/>
    <s v="Male"/>
    <s v="31/12/1978"/>
    <d v="1978-12-31T00:00:00"/>
    <n v="1978"/>
    <n v="48"/>
    <s v="Senior"/>
    <n v="25"/>
    <s v="Karnataka"/>
    <x v="3"/>
    <s v="South"/>
    <m/>
    <m/>
    <x v="0"/>
  </r>
  <r>
    <s v="PID0455"/>
    <s v="Aanya Singh Gupta"/>
    <s v="Aanya Singh Gupta"/>
    <s v="PID0455_Aanya.pdf"/>
    <s v="Female"/>
    <s v="31-12-1998"/>
    <d v="1998-12-31T00:00:00"/>
    <n v="1998"/>
    <n v="28"/>
    <s v="Young adult"/>
    <n v="12"/>
    <s v="Kerala"/>
    <x v="0"/>
    <s v="South"/>
    <m/>
    <m/>
    <x v="0"/>
  </r>
  <r>
    <s v="PID0456"/>
    <s v=" Aditya Raj Sharma"/>
    <s v="Aditya Raj Sharma"/>
    <s v="PID0456_Aditya.pdf"/>
    <s v="Male"/>
    <s v="31/12/1973"/>
    <d v="1973-12-31T00:00:00"/>
    <n v="1973"/>
    <n v="53"/>
    <s v="Senior"/>
    <n v="4"/>
    <s v="Tamil Nadu"/>
    <x v="0"/>
    <s v="South"/>
    <m/>
    <m/>
    <x v="1"/>
  </r>
  <r>
    <s v="PID0457"/>
    <s v="Isha Reddy "/>
    <s v="Isha Reddy"/>
    <s v="PID0457_Isha.pdf"/>
    <s v="Female"/>
    <s v="31-12-1978"/>
    <d v="1978-12-31T00:00:00"/>
    <n v="1978"/>
    <n v="48"/>
    <s v="Senior"/>
    <n v="2"/>
    <s v="West Bengal"/>
    <x v="2"/>
    <s v="East"/>
    <m/>
    <m/>
    <x v="0"/>
  </r>
  <r>
    <s v="PID0458"/>
    <s v="Isha Sharma "/>
    <s v="Isha Sharma"/>
    <s v="PID0458_Isha.pdf"/>
    <s v="Female"/>
    <s v="31/12/1988"/>
    <d v="1988-12-31T00:00:00"/>
    <n v="1988"/>
    <n v="38"/>
    <s v="Adult"/>
    <n v="2"/>
    <s v="Uttar Pradesh"/>
    <x v="1"/>
    <s v="North"/>
    <m/>
    <m/>
    <x v="1"/>
  </r>
  <r>
    <s v="PID0459"/>
    <s v="Sai Patel"/>
    <s v="Sai Patel"/>
    <s v="PID0459_Sai.pdf"/>
    <s v="Male"/>
    <s v="01/01/1964"/>
    <d v="1964-01-01T00:00:00"/>
    <n v="1964"/>
    <n v="62"/>
    <s v="super senior"/>
    <n v="25"/>
    <s v="Karnataka"/>
    <x v="3"/>
    <s v="South"/>
    <m/>
    <m/>
    <x v="0"/>
  </r>
  <r>
    <s v="PID0460"/>
    <s v="Krishna Reddy"/>
    <s v="Krishna Reddy"/>
    <s v="PID0460_Krishna.pdf"/>
    <s v="Male"/>
    <s v="31-12-1994"/>
    <d v="1994-12-31T00:00:00"/>
    <n v="1994"/>
    <n v="32"/>
    <s v="Adult"/>
    <n v="20"/>
    <s v="Gujarat"/>
    <x v="3"/>
    <s v="West"/>
    <m/>
    <m/>
    <x v="0"/>
  </r>
  <r>
    <s v="PID0461"/>
    <s v="Sai Sharma"/>
    <s v="Sai Sharma"/>
    <s v="PID0461_Sai.pdf"/>
    <s v="Male"/>
    <s v="31/12/1968"/>
    <d v="1968-12-31T00:00:00"/>
    <n v="1968"/>
    <n v="58"/>
    <s v="Senior"/>
    <n v="1"/>
    <s v="Uttar Pradesh"/>
    <x v="1"/>
    <s v="North"/>
    <m/>
    <m/>
    <x v="1"/>
  </r>
  <r>
    <s v="PID0462"/>
    <s v="Diya Priya Mehta"/>
    <s v="Diya Priya Mehta"/>
    <s v="PID0462_Diya.pdf"/>
    <s v="Female"/>
    <s v="31-12-1988"/>
    <d v="1988-12-31T00:00:00"/>
    <n v="1988"/>
    <n v="38"/>
    <s v="Adult"/>
    <n v="25"/>
    <s v="Karnataka"/>
    <x v="3"/>
    <s v="South"/>
    <m/>
    <m/>
    <x v="0"/>
  </r>
  <r>
    <s v="PID0463"/>
    <s v="Krishna Reddy "/>
    <s v="Krishna Reddy"/>
    <s v="PID0463_Krishna.pdf"/>
    <s v="Male"/>
    <s v="31/12/1978"/>
    <d v="1978-12-31T00:00:00"/>
    <n v="1978"/>
    <n v="48"/>
    <s v="Senior"/>
    <n v="7"/>
    <s v="West Bengal"/>
    <x v="2"/>
    <s v="East"/>
    <m/>
    <m/>
    <x v="0"/>
  </r>
  <r>
    <s v="PID0464"/>
    <s v="Aanya Raj Reddy"/>
    <s v="Aanya Raj Reddy"/>
    <s v="PID0464_Aanya.pdf"/>
    <s v="Female"/>
    <s v="31/12/1958"/>
    <d v="1958-12-31T00:00:00"/>
    <n v="1958"/>
    <n v="68"/>
    <s v="super senior"/>
    <n v="12"/>
    <s v="Kerala"/>
    <x v="0"/>
    <s v="South"/>
    <m/>
    <m/>
    <x v="0"/>
  </r>
  <r>
    <s v="PID0465"/>
    <s v="Aarav Mehta"/>
    <s v="Aarav Mehta"/>
    <s v="PID0465_Aarav.pdf"/>
    <s v="Male"/>
    <s v="31-12-1993"/>
    <d v="1993-12-31T00:00:00"/>
    <n v="1993"/>
    <n v="33"/>
    <s v="Adult"/>
    <n v="7"/>
    <s v="Maharashtra"/>
    <x v="3"/>
    <s v="West"/>
    <m/>
    <m/>
    <x v="0"/>
  </r>
  <r>
    <s v="PID0466"/>
    <s v="Riya Sharma"/>
    <s v="Riya Sharma"/>
    <s v="PID0466_Riya.pdf"/>
    <s v="Female"/>
    <s v="31-12-1958"/>
    <d v="1958-12-31T00:00:00"/>
    <n v="1958"/>
    <n v="68"/>
    <s v="super senior"/>
    <n v="9"/>
    <s v="Kerala"/>
    <x v="0"/>
    <s v="South"/>
    <m/>
    <m/>
    <x v="0"/>
  </r>
  <r>
    <s v="PID0467"/>
    <s v="Krishna Patel"/>
    <s v="Krishna Patel"/>
    <s v="PID0467_Krishna.pdf"/>
    <s v="Male"/>
    <s v="31/12/1958"/>
    <d v="1958-12-31T00:00:00"/>
    <n v="1958"/>
    <n v="68"/>
    <s v="super senior"/>
    <n v="7"/>
    <s v="Maharashtra"/>
    <x v="3"/>
    <s v="West"/>
    <m/>
    <m/>
    <x v="0"/>
  </r>
  <r>
    <s v="PID0468"/>
    <s v="Diya Patel"/>
    <s v="Diya Patel"/>
    <s v="PID0468_Diya.pdf"/>
    <s v="Female"/>
    <s v="31/12/1998"/>
    <d v="1998-12-31T00:00:00"/>
    <n v="1998"/>
    <n v="28"/>
    <s v="Young adult"/>
    <n v="5"/>
    <s v="Punjab"/>
    <x v="1"/>
    <s v="North"/>
    <m/>
    <m/>
    <x v="1"/>
  </r>
  <r>
    <s v="PID0469"/>
    <s v="Shreya Patel"/>
    <s v="Shreya Patel"/>
    <s v="PID0469_Shreya.pdf"/>
    <s v="Female"/>
    <s v="31/12/1998"/>
    <d v="1998-12-31T00:00:00"/>
    <n v="1998"/>
    <n v="28"/>
    <s v="Young adult"/>
    <n v="3"/>
    <s v="West Bengal"/>
    <x v="1"/>
    <s v="East"/>
    <m/>
    <m/>
    <x v="0"/>
  </r>
  <r>
    <s v="PID0470"/>
    <s v="Aditya Gupta"/>
    <s v="Aditya Gupta"/>
    <s v="PID0470_Aditya.pdf"/>
    <s v="Male"/>
    <s v="01-01-1964"/>
    <d v="1964-01-01T00:00:00"/>
    <n v="1964"/>
    <n v="62"/>
    <s v="super senior"/>
    <n v="12"/>
    <s v="Punjab"/>
    <x v="3"/>
    <s v="North"/>
    <m/>
    <m/>
    <x v="0"/>
  </r>
  <r>
    <s v="PID0471"/>
    <s v="Vivaan Reddy"/>
    <s v="Vivaan Reddy"/>
    <s v="PID0471_Vivaan.pdf"/>
    <s v="Male"/>
    <s v="01/01/1996"/>
    <d v="1996-01-01T00:00:00"/>
    <n v="1996"/>
    <n v="30"/>
    <s v="Young adult"/>
    <n v="15"/>
    <s v="West Bengal"/>
    <x v="2"/>
    <s v="East"/>
    <m/>
    <m/>
    <x v="0"/>
  </r>
  <r>
    <s v="PID0472"/>
    <s v="Shreya Priya Reddy"/>
    <s v="Shreya Priya Reddy"/>
    <s v="PID0472_Shreya.pdf"/>
    <s v="Female"/>
    <s v="31/12/1968"/>
    <d v="1968-12-31T00:00:00"/>
    <n v="1968"/>
    <n v="58"/>
    <s v="Senior"/>
    <n v="200"/>
    <s v="Kerala"/>
    <x v="1"/>
    <s v="South"/>
    <m/>
    <m/>
    <x v="0"/>
  </r>
  <r>
    <s v="PID0473"/>
    <s v="Riya Mehta"/>
    <s v="Riya Mehta"/>
    <s v="PID0473_Riya.pdf"/>
    <s v="Female"/>
    <s v="31/12/1973"/>
    <d v="1973-12-31T00:00:00"/>
    <n v="1973"/>
    <n v="53"/>
    <s v="Senior"/>
    <n v="5"/>
    <s v="Karnataka"/>
    <x v="0"/>
    <s v="South"/>
    <m/>
    <m/>
    <x v="1"/>
  </r>
  <r>
    <s v="PID0474"/>
    <s v=" Shreya Patel "/>
    <s v="Shreya Patel"/>
    <s v="PID0474_Shreya.pdf"/>
    <s v="Female"/>
    <s v="31/12/1968"/>
    <d v="1968-12-31T00:00:00"/>
    <n v="1968"/>
    <n v="58"/>
    <s v="Senior"/>
    <n v="7"/>
    <s v="Punjab"/>
    <x v="1"/>
    <s v="North"/>
    <m/>
    <m/>
    <x v="0"/>
  </r>
  <r>
    <s v="PID0475"/>
    <s v="Vivaan Mehta "/>
    <s v="Vivaan Mehta"/>
    <s v="PID0475_Vivaan.pdf"/>
    <s v="Male"/>
    <s v="31-12-1958"/>
    <d v="1958-12-31T00:00:00"/>
    <n v="1958"/>
    <n v="68"/>
    <s v="super senior"/>
    <n v="12"/>
    <s v="Gujarat"/>
    <x v="2"/>
    <s v="West"/>
    <m/>
    <m/>
    <x v="0"/>
  </r>
  <r>
    <s v="PID0476"/>
    <s v="Isha Singh Mehta"/>
    <s v="Isha Singh Mehta"/>
    <s v="PID0476_Isha.pdf"/>
    <s v="Female"/>
    <s v="01/01/1984"/>
    <d v="1984-01-01T00:00:00"/>
    <n v="1984"/>
    <n v="42"/>
    <s v="Adult"/>
    <n v="30"/>
    <s v="Karnataka"/>
    <x v="3"/>
    <s v="South"/>
    <m/>
    <m/>
    <x v="0"/>
  </r>
  <r>
    <s v="PID0477"/>
    <s v="Isha Mehta"/>
    <s v="Isha Mehta"/>
    <s v="PID0477_Isha.pdf"/>
    <s v="Female"/>
    <s v="31/12/1988"/>
    <d v="1988-12-31T00:00:00"/>
    <n v="1988"/>
    <n v="38"/>
    <s v="Adult"/>
    <n v="15"/>
    <s v="Maharashtra"/>
    <x v="0"/>
    <s v="West"/>
    <m/>
    <m/>
    <x v="0"/>
  </r>
  <r>
    <s v="PID0478"/>
    <s v="Isha Sharma "/>
    <s v="Isha Sharma"/>
    <s v="PID0478_Isha.pdf"/>
    <s v="Female"/>
    <s v="31-12-1994"/>
    <d v="1994-12-31T00:00:00"/>
    <n v="1994"/>
    <n v="32"/>
    <s v="Adult"/>
    <n v="0.5"/>
    <s v="Uttar Pradesh"/>
    <x v="2"/>
    <s v="North"/>
    <m/>
    <m/>
    <x v="1"/>
  </r>
  <r>
    <s v="PID0479"/>
    <s v=" Aarav Sharma"/>
    <s v="Aarav Sharma"/>
    <s v="PID0479_Aarav.pdf"/>
    <s v="Male"/>
    <s v="31/12/1978"/>
    <d v="1978-12-31T00:00:00"/>
    <n v="1978"/>
    <n v="48"/>
    <s v="Senior"/>
    <n v="15"/>
    <s v="Kerala"/>
    <x v="3"/>
    <s v="South"/>
    <m/>
    <m/>
    <x v="0"/>
  </r>
  <r>
    <s v="PID0480"/>
    <s v=" Diya Sharma"/>
    <s v="Diya Sharma"/>
    <s v="PID0480_Diya.pdf"/>
    <s v="Female"/>
    <s v="31-12-1994"/>
    <d v="1994-12-31T00:00:00"/>
    <n v="1994"/>
    <n v="32"/>
    <s v="Adult"/>
    <n v="20"/>
    <s v="Karnataka"/>
    <x v="0"/>
    <s v="South"/>
    <m/>
    <m/>
    <x v="0"/>
  </r>
  <r>
    <s v="PID0481"/>
    <s v="Vivaan Sharma"/>
    <s v="Vivaan Sharma"/>
    <s v="PID0481_Vivaan.pdf"/>
    <s v="Male"/>
    <s v="01/01/1984"/>
    <d v="1984-01-01T00:00:00"/>
    <n v="1984"/>
    <n v="42"/>
    <s v="Adult"/>
    <n v="4"/>
    <s v="Uttar Pradesh"/>
    <x v="1"/>
    <s v="North"/>
    <m/>
    <m/>
    <x v="1"/>
  </r>
  <r>
    <s v="PID0482"/>
    <s v="Aditya Sharma "/>
    <s v="Aditya Sharma"/>
    <s v="PID0482_Aditya.pdf"/>
    <s v="Male"/>
    <s v="31/12/1968"/>
    <d v="1968-12-31T00:00:00"/>
    <n v="1968"/>
    <n v="58"/>
    <s v="Senior"/>
    <n v="40"/>
    <s v="Gujarat"/>
    <x v="2"/>
    <s v="West"/>
    <m/>
    <m/>
    <x v="0"/>
  </r>
  <r>
    <s v="PID0483"/>
    <s v="Riya Mehta"/>
    <s v="Riya Mehta"/>
    <s v="PID0483_Riya.pdf"/>
    <s v="Female"/>
    <s v="01/01/1964"/>
    <d v="1964-01-01T00:00:00"/>
    <n v="1964"/>
    <n v="62"/>
    <s v="super senior"/>
    <n v="15"/>
    <s v="Punjab"/>
    <x v="1"/>
    <s v="North"/>
    <m/>
    <m/>
    <x v="0"/>
  </r>
  <r>
    <s v="PID0484"/>
    <s v="Aditya Patel "/>
    <s v="Aditya Patel"/>
    <s v="PID0484_Aditya.pdf"/>
    <s v="Male"/>
    <s v="31/12/1993"/>
    <d v="1993-12-31T00:00:00"/>
    <n v="1993"/>
    <n v="33"/>
    <s v="Adult"/>
    <n v="0.5"/>
    <s v="Uttar Pradesh"/>
    <x v="3"/>
    <s v="North"/>
    <m/>
    <m/>
    <x v="0"/>
  </r>
  <r>
    <s v="PID0485"/>
    <s v="Diya Mehta"/>
    <s v="Diya Mehta"/>
    <s v="PID0485_Diya.pdf"/>
    <s v="Female"/>
    <s v="01/01/1964"/>
    <d v="1964-01-01T00:00:00"/>
    <n v="1964"/>
    <n v="62"/>
    <s v="super senior"/>
    <n v="30"/>
    <s v="Kerala"/>
    <x v="0"/>
    <s v="South"/>
    <m/>
    <m/>
    <x v="0"/>
  </r>
  <r>
    <s v="PID0486"/>
    <s v="Vivaan Mehta"/>
    <s v="Vivaan Mehta"/>
    <s v="PID0486_Vivaan.pdf"/>
    <s v="Male"/>
    <s v="31-12-1978"/>
    <d v="1978-12-31T00:00:00"/>
    <n v="1978"/>
    <n v="48"/>
    <s v="Senior"/>
    <n v="9"/>
    <s v="Karnataka"/>
    <x v="0"/>
    <s v="South"/>
    <m/>
    <m/>
    <x v="0"/>
  </r>
  <r>
    <s v="PID0487"/>
    <s v="Aditya Kumar Sharma"/>
    <s v="Aditya Kumar Sharma"/>
    <s v="PID0487_Aditya.pdf"/>
    <s v="Male"/>
    <s v="31/12/1978"/>
    <d v="1978-12-31T00:00:00"/>
    <n v="1978"/>
    <n v="48"/>
    <s v="Senior"/>
    <n v="7"/>
    <s v="Kerala"/>
    <x v="0"/>
    <s v="South"/>
    <m/>
    <m/>
    <x v="0"/>
  </r>
  <r>
    <s v="PID0488"/>
    <s v="Sai Sharma"/>
    <s v="Sai Sharma"/>
    <s v="PID0488_Sai.pdf"/>
    <s v="Male"/>
    <s v="31/12/1978"/>
    <d v="1978-12-31T00:00:00"/>
    <n v="1978"/>
    <n v="48"/>
    <s v="Senior"/>
    <n v="3"/>
    <s v="Tamil Nadu"/>
    <x v="1"/>
    <s v="South"/>
    <m/>
    <m/>
    <x v="0"/>
  </r>
  <r>
    <s v="PID0489"/>
    <s v=" Aditya Reddy "/>
    <s v="Aditya Reddy"/>
    <s v="PID0489_Aditya.pdf"/>
    <s v="Male"/>
    <s v="31/12/1968"/>
    <d v="1968-12-31T00:00:00"/>
    <n v="1968"/>
    <n v="58"/>
    <s v="Senior"/>
    <n v="12"/>
    <s v="Gujarat"/>
    <x v="3"/>
    <s v="West"/>
    <m/>
    <m/>
    <x v="0"/>
  </r>
  <r>
    <s v="PID0490"/>
    <s v="Shreya Dev Patel"/>
    <s v="Shreya Dev Patel"/>
    <s v="PID0490_Shreya.pdf"/>
    <s v="Female"/>
    <s v="31/12/1988"/>
    <d v="1988-12-31T00:00:00"/>
    <n v="1988"/>
    <n v="38"/>
    <s v="Adult"/>
    <n v="7"/>
    <s v="Karnataka"/>
    <x v="0"/>
    <s v="South"/>
    <m/>
    <m/>
    <x v="0"/>
  </r>
  <r>
    <s v="PID0491"/>
    <s v="Aarav Gupta"/>
    <s v="Aarav Gupta"/>
    <s v="PID0491_Aarav.pdf"/>
    <s v="Male"/>
    <s v="31/12/1973"/>
    <d v="1973-12-31T00:00:00"/>
    <n v="1973"/>
    <n v="53"/>
    <s v="Senior"/>
    <n v="5"/>
    <s v="Gujarat"/>
    <x v="3"/>
    <s v="West"/>
    <m/>
    <m/>
    <x v="0"/>
  </r>
  <r>
    <s v="PID0492"/>
    <s v="Riya Priya Gupta"/>
    <s v="Riya Priya Gupta"/>
    <s v="PID0492_Riya.pdf"/>
    <s v="Female"/>
    <s v="31/12/1988"/>
    <d v="1988-12-31T00:00:00"/>
    <n v="1988"/>
    <n v="38"/>
    <s v="Adult"/>
    <n v="20"/>
    <s v="Maharashtra"/>
    <x v="3"/>
    <s v="West"/>
    <m/>
    <m/>
    <x v="0"/>
  </r>
  <r>
    <s v="PID0493"/>
    <s v="Aarav Patel "/>
    <s v="Aarav Patel"/>
    <s v="PID0493_Aarav.pdf"/>
    <s v="Male"/>
    <s v="31-12-1953"/>
    <d v="1953-12-31T00:00:00"/>
    <n v="1953"/>
    <n v="73"/>
    <s v="super senior"/>
    <n v="5"/>
    <s v="Uttar Pradesh"/>
    <x v="3"/>
    <s v="North"/>
    <m/>
    <m/>
    <x v="1"/>
  </r>
  <r>
    <s v="PID0494"/>
    <s v="Aanya Priya Patel"/>
    <s v="Aanya Priya Patel"/>
    <s v="PID0494_Aanya.pdf"/>
    <s v="Female"/>
    <s v="31/12/1981"/>
    <d v="1981-12-31T00:00:00"/>
    <n v="1981"/>
    <n v="45"/>
    <s v="Adult"/>
    <n v="15"/>
    <s v="Tamil Nadu"/>
    <x v="3"/>
    <s v="South"/>
    <m/>
    <m/>
    <x v="0"/>
  </r>
  <r>
    <s v="PID0495"/>
    <s v="Sai Mehta"/>
    <s v="Sai Mehta"/>
    <s v="PID0495_Sai.pdf"/>
    <s v="Male"/>
    <s v="31/12/1968"/>
    <d v="1968-12-31T00:00:00"/>
    <n v="1968"/>
    <n v="58"/>
    <s v="Senior"/>
    <n v="2"/>
    <s v="Karnataka"/>
    <x v="3"/>
    <s v="South"/>
    <m/>
    <m/>
    <x v="1"/>
  </r>
  <r>
    <s v="PID0496"/>
    <s v="Krishna Mehta"/>
    <s v="Krishna Mehta"/>
    <s v="PID0496_Krishna.pdf"/>
    <s v="Male"/>
    <s v="31/12/1968"/>
    <d v="1968-12-31T00:00:00"/>
    <n v="1968"/>
    <n v="58"/>
    <s v="Senior"/>
    <n v="20"/>
    <s v="West Bengal"/>
    <x v="2"/>
    <s v="East"/>
    <m/>
    <m/>
    <x v="0"/>
  </r>
  <r>
    <s v="PID0497"/>
    <s v=" Krishna Patel"/>
    <s v="Krishna Patel"/>
    <s v="PID0497_Krishna.pdf"/>
    <s v="Male"/>
    <s v="01/01/1976"/>
    <d v="1976-01-01T00:00:00"/>
    <n v="1976"/>
    <n v="50"/>
    <s v="Senior"/>
    <n v="5"/>
    <s v="Maharashtra"/>
    <x v="3"/>
    <s v="West"/>
    <m/>
    <m/>
    <x v="0"/>
  </r>
  <r>
    <s v="PID0498"/>
    <s v="Diya Reddy"/>
    <s v="Diya Reddy"/>
    <s v="PID0498_Diya.pdf"/>
    <s v="Female"/>
    <s v="31-12-1978"/>
    <d v="1978-12-31T00:00:00"/>
    <n v="1978"/>
    <n v="48"/>
    <s v="Senior"/>
    <n v="2"/>
    <s v="Uttar Pradesh"/>
    <x v="1"/>
    <s v="North"/>
    <m/>
    <m/>
    <x v="1"/>
  </r>
  <r>
    <s v="PID0499"/>
    <s v="Aanya Mehta"/>
    <s v="Aanya Mehta"/>
    <s v="PID0499_Aanya.pdf"/>
    <s v="Female"/>
    <s v="31/12/1968"/>
    <d v="1968-12-31T00:00:00"/>
    <n v="1968"/>
    <n v="58"/>
    <s v="Senior"/>
    <n v="400"/>
    <s v="Gujarat"/>
    <x v="1"/>
    <s v="West"/>
    <m/>
    <m/>
    <x v="0"/>
  </r>
  <r>
    <s v="PID0500"/>
    <s v="Shreya Priya Reddy"/>
    <s v="Shreya Priya Reddy"/>
    <s v="PID0500_Shreya.pdf"/>
    <s v="Female"/>
    <s v="31/12/1958"/>
    <d v="1958-12-31T00:00:00"/>
    <n v="1958"/>
    <n v="68"/>
    <s v="super senior"/>
    <n v="30"/>
    <s v="Tamil Nadu"/>
    <x v="0"/>
    <s v="South"/>
    <m/>
    <m/>
    <x v="0"/>
  </r>
  <r>
    <s v="PID0501"/>
    <s v="Aanya Gupta"/>
    <s v="Aanya Gupta"/>
    <s v="PID0501_Aanya.pdf"/>
    <s v="Female"/>
    <s v="01/01/1984"/>
    <d v="1984-01-01T00:00:00"/>
    <n v="1984"/>
    <n v="42"/>
    <s v="Adult"/>
    <n v="3"/>
    <s v="Uttar Pradesh"/>
    <x v="2"/>
    <s v="North"/>
    <m/>
    <m/>
    <x v="1"/>
  </r>
  <r>
    <s v="PID0502"/>
    <s v=" Aditya Mehta "/>
    <s v="Aditya Mehta"/>
    <s v="PID0502_Aditya.pdf"/>
    <s v="Male"/>
    <s v="31-12-1978"/>
    <d v="1978-12-31T00:00:00"/>
    <n v="1978"/>
    <n v="48"/>
    <s v="Senior"/>
    <n v="15"/>
    <s v="Tamil Nadu"/>
    <x v="0"/>
    <s v="South"/>
    <m/>
    <m/>
    <x v="0"/>
  </r>
  <r>
    <s v="PID0503"/>
    <s v=" Isha Reddy"/>
    <s v="Isha Reddy"/>
    <s v="PID0503_Isha.pdf"/>
    <s v="Female"/>
    <s v="31/12/1973"/>
    <d v="1973-12-31T00:00:00"/>
    <n v="1973"/>
    <n v="53"/>
    <s v="Senior"/>
    <n v="30"/>
    <s v="Tamil Nadu"/>
    <x v="0"/>
    <s v="South"/>
    <m/>
    <m/>
    <x v="0"/>
  </r>
  <r>
    <s v="PID0504"/>
    <s v=" Krishna Mehta "/>
    <s v="Krishna Mehta"/>
    <s v="PID0504_Krishna.pdf"/>
    <s v="Male"/>
    <s v="31/12/1988"/>
    <d v="1988-12-31T00:00:00"/>
    <n v="1988"/>
    <n v="38"/>
    <s v="Adult"/>
    <n v="3"/>
    <s v="Tamil Nadu"/>
    <x v="1"/>
    <s v="South"/>
    <m/>
    <m/>
    <x v="0"/>
  </r>
  <r>
    <s v="PID0505"/>
    <s v="Krishna Mehta"/>
    <s v="Krishna Mehta"/>
    <s v="PID0505_Krishna.pdf"/>
    <s v="Male"/>
    <s v="31/12/1978"/>
    <d v="1978-12-31T00:00:00"/>
    <n v="1978"/>
    <n v="48"/>
    <s v="Senior"/>
    <n v="30"/>
    <s v="West Bengal"/>
    <x v="2"/>
    <s v="East"/>
    <m/>
    <m/>
    <x v="0"/>
  </r>
  <r>
    <s v="PID0506"/>
    <s v=" Aarav Gupta"/>
    <s v="Aarav Gupta"/>
    <s v="PID0506_Aarav.pdf"/>
    <s v="Male"/>
    <s v="31/12/1981"/>
    <d v="1981-12-31T00:00:00"/>
    <n v="1981"/>
    <n v="45"/>
    <s v="Adult"/>
    <n v="2"/>
    <s v="Punjab"/>
    <x v="0"/>
    <s v="North"/>
    <m/>
    <m/>
    <x v="1"/>
  </r>
  <r>
    <s v="PID0507"/>
    <s v="Aarav Reddy "/>
    <s v="Aarav Reddy"/>
    <s v="PID0507_Aarav.pdf"/>
    <s v="Male"/>
    <s v="01/01/1984"/>
    <d v="1984-01-01T00:00:00"/>
    <n v="1984"/>
    <n v="42"/>
    <s v="Adult"/>
    <n v="7"/>
    <s v="Gujarat"/>
    <x v="1"/>
    <s v="West"/>
    <m/>
    <m/>
    <x v="0"/>
  </r>
  <r>
    <s v="PID0508"/>
    <s v="Aanya Patel"/>
    <s v="Aanya Patel"/>
    <s v="PID0508_Aanya.pdf"/>
    <s v="Female"/>
    <s v="31/12/1958"/>
    <d v="1958-12-31T00:00:00"/>
    <n v="1958"/>
    <n v="68"/>
    <s v="super senior"/>
    <n v="12"/>
    <s v="Kerala"/>
    <x v="1"/>
    <s v="South"/>
    <m/>
    <m/>
    <x v="0"/>
  </r>
  <r>
    <s v="PID0509"/>
    <s v="Isha Gupta"/>
    <s v="Isha Gupta"/>
    <s v="PID0509_Isha.pdf"/>
    <s v="Female"/>
    <s v="31/12/1985"/>
    <d v="1985-12-31T00:00:00"/>
    <n v="1985"/>
    <n v="41"/>
    <s v="Adult"/>
    <n v="25"/>
    <s v="Kerala"/>
    <x v="0"/>
    <s v="South"/>
    <m/>
    <m/>
    <x v="0"/>
  </r>
  <r>
    <s v="PID0510"/>
    <s v="Aanya Sharma"/>
    <s v="Aanya Sharma"/>
    <s v="PID0510_Aanya.pdf"/>
    <s v="Female"/>
    <s v="31/12/1993"/>
    <d v="1993-12-31T00:00:00"/>
    <n v="1993"/>
    <n v="33"/>
    <s v="Adult"/>
    <n v="12"/>
    <s v="Punjab"/>
    <x v="0"/>
    <s v="North"/>
    <m/>
    <m/>
    <x v="0"/>
  </r>
  <r>
    <s v="PID0511"/>
    <s v="Sai Sharma"/>
    <s v="Sai Sharma"/>
    <s v="PID0511_Sai.pdf"/>
    <s v="Male"/>
    <s v="31/12/1973"/>
    <d v="1973-12-31T00:00:00"/>
    <n v="1973"/>
    <n v="53"/>
    <s v="Senior"/>
    <n v="0.5"/>
    <s v="Uttar Pradesh"/>
    <x v="2"/>
    <s v="North"/>
    <m/>
    <m/>
    <x v="0"/>
  </r>
  <r>
    <s v="PID0512"/>
    <s v="Shreya Gupta "/>
    <s v="Shreya Gupta"/>
    <s v="PID0512_Shreya.pdf"/>
    <s v="Female"/>
    <s v="31/12/1988"/>
    <d v="1988-12-31T00:00:00"/>
    <n v="1988"/>
    <n v="38"/>
    <s v="Adult"/>
    <n v="2"/>
    <s v="Uttar Pradesh"/>
    <x v="1"/>
    <s v="North"/>
    <m/>
    <m/>
    <x v="0"/>
  </r>
  <r>
    <s v="PID0513"/>
    <s v="Aarav Reddy"/>
    <s v="Aarav Reddy"/>
    <s v="PID0513_Aarav.pdf"/>
    <s v="Male"/>
    <s v="31/12/1981"/>
    <d v="1981-12-31T00:00:00"/>
    <n v="1981"/>
    <n v="45"/>
    <s v="Adult"/>
    <n v="2"/>
    <s v="Uttar Pradesh"/>
    <x v="1"/>
    <s v="North"/>
    <m/>
    <m/>
    <x v="0"/>
  </r>
  <r>
    <s v="PID0514"/>
    <s v=" Isha Reddy"/>
    <s v="Isha Reddy"/>
    <s v="PID0514_Isha.pdf"/>
    <s v="Female"/>
    <s v="31/12/1968"/>
    <d v="1968-12-31T00:00:00"/>
    <n v="1968"/>
    <n v="58"/>
    <s v="Senior"/>
    <n v="3"/>
    <s v="Uttar Pradesh"/>
    <x v="1"/>
    <s v="North"/>
    <m/>
    <m/>
    <x v="1"/>
  </r>
  <r>
    <s v="PID0515"/>
    <s v="Isha Mehta"/>
    <s v="Isha Mehta"/>
    <s v="PID0515_Isha.pdf"/>
    <s v="Female"/>
    <s v="31/12/1968"/>
    <d v="1968-12-31T00:00:00"/>
    <n v="1968"/>
    <n v="58"/>
    <s v="Senior"/>
    <n v="9"/>
    <s v="Tamil Nadu"/>
    <x v="0"/>
    <s v="South"/>
    <m/>
    <m/>
    <x v="0"/>
  </r>
  <r>
    <s v="PID0516"/>
    <s v="Krishna Patel"/>
    <s v="Krishna Patel"/>
    <s v="PID0516_Krishna.pdf"/>
    <s v="Male"/>
    <s v="01-01-1964"/>
    <d v="1964-01-01T00:00:00"/>
    <n v="1964"/>
    <n v="62"/>
    <s v="super senior"/>
    <n v="20"/>
    <s v="Gujarat"/>
    <x v="3"/>
    <s v="West"/>
    <m/>
    <m/>
    <x v="0"/>
  </r>
  <r>
    <s v="PID0517"/>
    <s v=" Vivaan Mehta "/>
    <s v="Vivaan Mehta"/>
    <s v="PID0517_Vivaan.pdf"/>
    <s v="Male"/>
    <s v="31/12/1958"/>
    <d v="1958-12-31T00:00:00"/>
    <n v="1958"/>
    <n v="68"/>
    <s v="super senior"/>
    <n v="30"/>
    <s v="Punjab"/>
    <x v="3"/>
    <s v="North"/>
    <m/>
    <m/>
    <x v="0"/>
  </r>
  <r>
    <s v="PID0518"/>
    <s v=" Aanya Reddy "/>
    <s v="Aanya Reddy"/>
    <s v="PID0518_Aanya.pdf"/>
    <s v="Female"/>
    <s v="01-01-1984"/>
    <d v="1984-01-01T00:00:00"/>
    <n v="1984"/>
    <n v="42"/>
    <s v="Adult"/>
    <n v="15"/>
    <s v="Punjab"/>
    <x v="3"/>
    <s v="North"/>
    <m/>
    <m/>
    <x v="0"/>
  </r>
  <r>
    <s v="PID0519"/>
    <s v=" Sai Dev Gupta"/>
    <s v="Sai Dev Gupta"/>
    <s v="PID0519_Sai.pdf"/>
    <s v="Male"/>
    <s v="31-12-1978"/>
    <d v="1978-12-31T00:00:00"/>
    <n v="1978"/>
    <n v="48"/>
    <s v="Senior"/>
    <n v="2"/>
    <s v="Uttar Pradesh"/>
    <x v="1"/>
    <s v="North"/>
    <m/>
    <m/>
    <x v="0"/>
  </r>
  <r>
    <s v="PID0520"/>
    <s v="Sai Patel"/>
    <s v="Sai Patel"/>
    <s v="PID0520_Sai.pdf"/>
    <s v="Male"/>
    <s v="31/12/1953"/>
    <d v="1953-12-31T00:00:00"/>
    <n v="1953"/>
    <n v="73"/>
    <s v="super senior"/>
    <n v="250"/>
    <s v="Kerala"/>
    <x v="2"/>
    <s v="South"/>
    <m/>
    <m/>
    <x v="0"/>
  </r>
  <r>
    <s v="PID0521"/>
    <s v=" Aanya Sharma"/>
    <s v="Aanya Sharma"/>
    <s v="PID0521_Aanya.pdf"/>
    <s v="Female"/>
    <s v="31/12/1993"/>
    <d v="1993-12-31T00:00:00"/>
    <n v="1993"/>
    <n v="33"/>
    <s v="Adult"/>
    <n v="40"/>
    <s v="Karnataka"/>
    <x v="0"/>
    <s v="South"/>
    <m/>
    <m/>
    <x v="0"/>
  </r>
  <r>
    <s v="PID0522"/>
    <s v="Sai Dev Gupta"/>
    <s v="Sai Dev Gupta"/>
    <s v="PID0522_Sai.pdf"/>
    <s v="Male"/>
    <s v="31/12/1988"/>
    <d v="1988-12-31T00:00:00"/>
    <n v="1988"/>
    <n v="38"/>
    <s v="Adult"/>
    <n v="12"/>
    <s v="Punjab"/>
    <x v="1"/>
    <s v="North"/>
    <m/>
    <m/>
    <x v="0"/>
  </r>
  <r>
    <s v="PID0523"/>
    <s v="Aarav Raj Gupta"/>
    <s v="Aarav Raj Gupta"/>
    <s v="PID0523_Aarav.pdf"/>
    <s v="Male"/>
    <s v="01-01-1964"/>
    <d v="1964-01-01T00:00:00"/>
    <n v="1964"/>
    <n v="62"/>
    <s v="super senior"/>
    <n v="2"/>
    <s v="Uttar Pradesh"/>
    <x v="2"/>
    <s v="North"/>
    <m/>
    <m/>
    <x v="1"/>
  </r>
  <r>
    <s v="PID0524"/>
    <s v="Isha Sharma"/>
    <s v="Isha Sharma"/>
    <s v="PID0524_Isha.pdf"/>
    <s v="Female"/>
    <s v="31/12/1993"/>
    <d v="1993-12-31T00:00:00"/>
    <n v="1993"/>
    <n v="33"/>
    <s v="Adult"/>
    <n v="12"/>
    <s v="Gujarat"/>
    <x v="1"/>
    <s v="West"/>
    <m/>
    <m/>
    <x v="0"/>
  </r>
  <r>
    <s v="PID0525"/>
    <s v="Riya Priya Gupta "/>
    <s v="Riya Priya Gupta"/>
    <s v="PID0525_Riya.pdf"/>
    <s v="Female"/>
    <s v="31-12-1993"/>
    <d v="1993-12-31T00:00:00"/>
    <n v="1993"/>
    <n v="33"/>
    <s v="Adult"/>
    <n v="40"/>
    <s v="West Bengal"/>
    <x v="3"/>
    <s v="East"/>
    <m/>
    <m/>
    <x v="0"/>
  </r>
  <r>
    <s v="PID0526"/>
    <s v=" Isha Mehta "/>
    <s v="Isha Mehta"/>
    <s v="PID0526_Isha.pdf"/>
    <s v="Female"/>
    <s v="31-12-1978"/>
    <d v="1978-12-31T00:00:00"/>
    <n v="1978"/>
    <n v="48"/>
    <s v="Senior"/>
    <n v="5"/>
    <s v="Tamil Nadu"/>
    <x v="3"/>
    <s v="South"/>
    <m/>
    <m/>
    <x v="1"/>
  </r>
  <r>
    <s v="PID0527"/>
    <s v="Vivaan Reddy"/>
    <s v="Vivaan Reddy"/>
    <s v="PID0527_Vivaan.pdf"/>
    <s v="Male"/>
    <s v="31/12/1994"/>
    <d v="1994-12-31T00:00:00"/>
    <n v="1994"/>
    <n v="32"/>
    <s v="Adult"/>
    <n v="15"/>
    <s v="Kerala"/>
    <x v="0"/>
    <s v="South"/>
    <m/>
    <m/>
    <x v="0"/>
  </r>
  <r>
    <s v="PID0528"/>
    <s v=" Aanya Gupta "/>
    <s v="Aanya Gupta"/>
    <s v="PID0528_Aanya.pdf"/>
    <s v="Female"/>
    <s v="31-12-1968"/>
    <d v="1968-12-31T00:00:00"/>
    <n v="1968"/>
    <n v="58"/>
    <s v="Senior"/>
    <n v="3"/>
    <s v="Punjab"/>
    <x v="1"/>
    <s v="North"/>
    <m/>
    <m/>
    <x v="1"/>
  </r>
  <r>
    <s v="PID0529"/>
    <s v="Aarav Priya Sharma"/>
    <s v="Aarav Priya Sharma"/>
    <s v="PID0529_Aarav.pdf"/>
    <s v="Male"/>
    <s v="01/01/1972"/>
    <d v="1972-01-01T00:00:00"/>
    <n v="1972"/>
    <n v="54"/>
    <s v="Senior"/>
    <n v="5"/>
    <s v="Karnataka"/>
    <x v="2"/>
    <s v="South"/>
    <m/>
    <m/>
    <x v="1"/>
  </r>
  <r>
    <s v="PID0530"/>
    <s v="Vivaan Reddy"/>
    <s v="Vivaan Reddy"/>
    <s v="PID0530_Vivaan.pdf"/>
    <s v="Male"/>
    <s v="31-12-1978"/>
    <d v="1978-12-31T00:00:00"/>
    <n v="1978"/>
    <n v="48"/>
    <s v="Senior"/>
    <n v="40"/>
    <s v="Maharashtra"/>
    <x v="1"/>
    <s v="West"/>
    <m/>
    <m/>
    <x v="0"/>
  </r>
  <r>
    <s v="PID0531"/>
    <s v="Aanya Reddy"/>
    <s v="Aanya Reddy"/>
    <s v="PID0531_Aanya.pdf"/>
    <s v="Female"/>
    <s v="01-01-1964"/>
    <d v="1964-01-01T00:00:00"/>
    <n v="1964"/>
    <n v="62"/>
    <s v="super senior"/>
    <n v="9"/>
    <s v="Kerala"/>
    <x v="0"/>
    <s v="South"/>
    <m/>
    <m/>
    <x v="0"/>
  </r>
  <r>
    <s v="PID0532"/>
    <s v="Aarav Priya Reddy"/>
    <s v="Aarav Priya Reddy"/>
    <s v="PID0532_Aarav.pdf"/>
    <s v="Male"/>
    <s v="31/12/1993"/>
    <d v="1993-12-31T00:00:00"/>
    <n v="1993"/>
    <n v="33"/>
    <s v="Adult"/>
    <n v="20"/>
    <s v="West Bengal"/>
    <x v="2"/>
    <s v="East"/>
    <m/>
    <m/>
    <x v="0"/>
  </r>
  <r>
    <s v="PID0533"/>
    <s v="Krishna Gupta"/>
    <s v="Krishna Gupta"/>
    <s v="PID0533_Krishna.pdf"/>
    <s v="Male"/>
    <s v="31/12/1958"/>
    <d v="1958-12-31T00:00:00"/>
    <n v="1958"/>
    <n v="68"/>
    <s v="super senior"/>
    <n v="7"/>
    <s v="Punjab"/>
    <x v="3"/>
    <s v="North"/>
    <m/>
    <m/>
    <x v="0"/>
  </r>
  <r>
    <s v="PID0534"/>
    <s v="Isha Patel"/>
    <s v="Isha Patel"/>
    <s v="PID0534_Isha.pdf"/>
    <s v="Female"/>
    <s v="31/12/1988"/>
    <d v="1988-12-31T00:00:00"/>
    <n v="1988"/>
    <n v="38"/>
    <s v="Adult"/>
    <m/>
    <s v="Uttar Pradesh"/>
    <x v="1"/>
    <s v="North"/>
    <m/>
    <m/>
    <x v="1"/>
  </r>
  <r>
    <s v="PID0535"/>
    <s v="Aarav Reddy"/>
    <s v="Aarav Reddy"/>
    <s v="PID0535_Aarav.pdf"/>
    <s v="Male"/>
    <s v="31/12/1958"/>
    <d v="1958-12-31T00:00:00"/>
    <n v="1958"/>
    <n v="68"/>
    <s v="super senior"/>
    <n v="20"/>
    <s v="Maharashtra"/>
    <x v="3"/>
    <s v="West"/>
    <m/>
    <m/>
    <x v="0"/>
  </r>
  <r>
    <s v="PID0536"/>
    <s v="Diya Patel"/>
    <s v="Diya Patel"/>
    <s v="PID0536_Diya.pdf"/>
    <s v="Female"/>
    <s v="31/12/1985"/>
    <d v="1985-12-31T00:00:00"/>
    <n v="1985"/>
    <n v="41"/>
    <s v="Adult"/>
    <n v="25"/>
    <s v="Tamil Nadu"/>
    <x v="0"/>
    <s v="South"/>
    <m/>
    <m/>
    <x v="0"/>
  </r>
  <r>
    <s v="PID0537"/>
    <s v=" Aarav Sharma "/>
    <s v="Aarav Sharma"/>
    <s v="PID0537_Aarav.pdf"/>
    <s v="Male"/>
    <s v="31/12/1993"/>
    <d v="1993-12-31T00:00:00"/>
    <n v="1993"/>
    <n v="33"/>
    <s v="Adult"/>
    <n v="9"/>
    <s v="Kerala"/>
    <x v="0"/>
    <s v="South"/>
    <m/>
    <m/>
    <x v="0"/>
  </r>
  <r>
    <s v="PID0538"/>
    <s v="Vivaan Raj Mehta"/>
    <s v="Vivaan Raj Mehta"/>
    <s v="PID0538_Vivaan.pdf"/>
    <s v="Male"/>
    <s v="31-12-1968"/>
    <d v="1968-12-31T00:00:00"/>
    <n v="1968"/>
    <n v="58"/>
    <s v="Senior"/>
    <n v="2"/>
    <s v="Uttar Pradesh"/>
    <x v="1"/>
    <s v="North"/>
    <m/>
    <m/>
    <x v="0"/>
  </r>
  <r>
    <s v="PID0539"/>
    <s v="Riya Mehta "/>
    <s v="Riya Mehta"/>
    <s v="PID0539_Riya.pdf"/>
    <s v="Female"/>
    <s v="31/12/1988"/>
    <d v="1988-12-31T00:00:00"/>
    <n v="1988"/>
    <n v="38"/>
    <s v="Adult"/>
    <n v="2"/>
    <s v="Karnataka"/>
    <x v="0"/>
    <s v="South"/>
    <m/>
    <m/>
    <x v="0"/>
  </r>
  <r>
    <s v="PID0540"/>
    <s v="Sai Priya Gupta"/>
    <s v="Sai Priya Gupta"/>
    <s v="PID0540_Sai.pdf"/>
    <s v="Male"/>
    <s v="31/12/1978"/>
    <d v="1978-12-31T00:00:00"/>
    <n v="1978"/>
    <n v="48"/>
    <s v="Senior"/>
    <n v="20"/>
    <s v="Karnataka"/>
    <x v="1"/>
    <s v="South"/>
    <m/>
    <m/>
    <x v="0"/>
  </r>
  <r>
    <s v="PID0541"/>
    <s v="Krishna Mehta"/>
    <s v="Krishna Mehta"/>
    <s v="PID0541_Krishna.pdf"/>
    <s v="Male"/>
    <s v="31/12/1978"/>
    <d v="1978-12-31T00:00:00"/>
    <n v="1978"/>
    <n v="48"/>
    <s v="Senior"/>
    <n v="5"/>
    <s v="Kerala"/>
    <x v="0"/>
    <s v="South"/>
    <m/>
    <m/>
    <x v="1"/>
  </r>
  <r>
    <s v="PID0542"/>
    <s v="Sai Gupta "/>
    <s v="Sai Gupta"/>
    <s v="PID0542_Sai.pdf"/>
    <s v="Male"/>
    <s v="31-12-1953"/>
    <d v="1953-12-31T00:00:00"/>
    <n v="1953"/>
    <n v="73"/>
    <s v="super senior"/>
    <n v="9"/>
    <s v="Gujarat"/>
    <x v="3"/>
    <s v="West"/>
    <m/>
    <m/>
    <x v="0"/>
  </r>
  <r>
    <s v="PID0543"/>
    <s v="Sai Sharma"/>
    <s v="Sai Sharma"/>
    <s v="PID0543_Sai.pdf"/>
    <s v="Male"/>
    <s v="31/12/1968"/>
    <d v="1968-12-31T00:00:00"/>
    <n v="1968"/>
    <n v="58"/>
    <s v="Senior"/>
    <n v="5"/>
    <s v="West Bengal"/>
    <x v="3"/>
    <s v="East"/>
    <m/>
    <m/>
    <x v="1"/>
  </r>
  <r>
    <s v="PID0544"/>
    <s v=" Aanya Singh Gupta "/>
    <s v="Aanya Singh Gupta"/>
    <s v="PID0544_Aanya.pdf"/>
    <s v="Female"/>
    <s v="31-12-1968"/>
    <d v="1968-12-31T00:00:00"/>
    <n v="1968"/>
    <n v="58"/>
    <s v="Senior"/>
    <n v="4"/>
    <s v="Uttar Pradesh"/>
    <x v="1"/>
    <s v="North"/>
    <m/>
    <m/>
    <x v="0"/>
  </r>
  <r>
    <s v="PID0545"/>
    <s v=" Isha Reddy "/>
    <s v="Isha Reddy"/>
    <s v="PID0545_Isha.pdf"/>
    <s v="Female"/>
    <s v="31/12/1968"/>
    <d v="1968-12-31T00:00:00"/>
    <n v="1968"/>
    <n v="58"/>
    <s v="Senior"/>
    <n v="40"/>
    <s v="Karnataka"/>
    <x v="0"/>
    <s v="South"/>
    <m/>
    <m/>
    <x v="0"/>
  </r>
  <r>
    <s v="PID0546"/>
    <s v=" Aarav Patel "/>
    <s v="Aarav Patel"/>
    <s v="PID0546_Aarav.pdf"/>
    <s v="Male"/>
    <s v="31/12/1958"/>
    <d v="1958-12-31T00:00:00"/>
    <n v="1958"/>
    <n v="68"/>
    <s v="super senior"/>
    <n v="25"/>
    <s v="Punjab"/>
    <x v="1"/>
    <s v="North"/>
    <m/>
    <m/>
    <x v="0"/>
  </r>
  <r>
    <s v="PID0547"/>
    <s v="Isha Dev Patel "/>
    <s v="Isha Dev Patel"/>
    <s v="PID0547_Isha.pdf"/>
    <s v="Female"/>
    <s v="31/12/1988"/>
    <d v="1988-12-31T00:00:00"/>
    <n v="1988"/>
    <n v="38"/>
    <s v="Adult"/>
    <n v="50"/>
    <s v="Gujarat"/>
    <x v="3"/>
    <s v="West"/>
    <m/>
    <m/>
    <x v="0"/>
  </r>
  <r>
    <s v="PID0548"/>
    <s v="Shreya Mehta"/>
    <s v="Shreya Mehta"/>
    <s v="PID0548_Shreya.pdf"/>
    <s v="Female"/>
    <s v="31-12-1993"/>
    <d v="1993-12-31T00:00:00"/>
    <n v="1993"/>
    <n v="33"/>
    <s v="Adult"/>
    <n v="20"/>
    <s v="Karnataka"/>
    <x v="3"/>
    <s v="South"/>
    <m/>
    <m/>
    <x v="0"/>
  </r>
  <r>
    <s v="PID0549"/>
    <s v=" Riya Singh Sharma"/>
    <s v="Riya Singh Sharma"/>
    <s v="PID0549_Riya.pdf"/>
    <s v="Female"/>
    <s v="31/12/1968"/>
    <d v="1968-12-31T00:00:00"/>
    <n v="1968"/>
    <n v="58"/>
    <s v="Senior"/>
    <n v="4"/>
    <s v="Punjab"/>
    <x v="3"/>
    <s v="North"/>
    <m/>
    <m/>
    <x v="1"/>
  </r>
  <r>
    <s v="PID0550"/>
    <s v="Krishna Raj Sharma "/>
    <s v="Krishna Raj Sharma"/>
    <s v="PID0550_Krishna.pdf"/>
    <s v="Male"/>
    <s v="31/12/1988"/>
    <d v="1988-12-31T00:00:00"/>
    <n v="1988"/>
    <n v="38"/>
    <s v="Adult"/>
    <n v="30"/>
    <s v="Gujarat"/>
    <x v="0"/>
    <s v="West"/>
    <m/>
    <m/>
    <x v="0"/>
  </r>
  <r>
    <s v="PID0551"/>
    <s v=" Isha Mehta "/>
    <s v="Isha Mehta"/>
    <s v="PID0551_Isha.pdf"/>
    <s v="Female"/>
    <s v="31/12/1968"/>
    <d v="1968-12-31T00:00:00"/>
    <n v="1968"/>
    <n v="58"/>
    <s v="Senior"/>
    <n v="4"/>
    <s v="Punjab"/>
    <x v="1"/>
    <s v="North"/>
    <m/>
    <m/>
    <x v="0"/>
  </r>
  <r>
    <s v="PID0552"/>
    <s v="Shreya Patel"/>
    <s v="Shreya Patel"/>
    <s v="PID0552_Shreya.pdf"/>
    <s v="Female"/>
    <s v="31/12/1981"/>
    <d v="1981-12-31T00:00:00"/>
    <n v="1981"/>
    <n v="45"/>
    <s v="Adult"/>
    <n v="25"/>
    <s v="Gujarat"/>
    <x v="3"/>
    <s v="West"/>
    <m/>
    <m/>
    <x v="0"/>
  </r>
  <r>
    <s v="PID0553"/>
    <s v="Aanya Reddy"/>
    <s v="Aanya Reddy"/>
    <s v="PID0553_Aanya.pdf"/>
    <s v="Female"/>
    <s v="31/12/1968"/>
    <d v="1968-12-31T00:00:00"/>
    <n v="1968"/>
    <n v="58"/>
    <s v="Senior"/>
    <m/>
    <s v="Kerala"/>
    <x v="0"/>
    <s v="South"/>
    <m/>
    <m/>
    <x v="0"/>
  </r>
  <r>
    <s v="PID0554"/>
    <s v=" Diya Dev Mehta"/>
    <s v="Diya Dev Mehta"/>
    <s v="PID0554_Diya.pdf"/>
    <s v="Female"/>
    <s v="31/12/1968"/>
    <d v="1968-12-31T00:00:00"/>
    <n v="1968"/>
    <n v="58"/>
    <s v="Senior"/>
    <n v="2"/>
    <s v="Uttar Pradesh"/>
    <x v="1"/>
    <s v="North"/>
    <m/>
    <m/>
    <x v="0"/>
  </r>
  <r>
    <s v="PID0555"/>
    <s v="Shreya Mehta"/>
    <s v="Shreya Mehta"/>
    <s v="PID0555_Shreya.pdf"/>
    <s v="Female"/>
    <s v="31/12/1978"/>
    <d v="1978-12-31T00:00:00"/>
    <n v="1978"/>
    <n v="48"/>
    <s v="Senior"/>
    <n v="9"/>
    <s v="Karnataka"/>
    <x v="0"/>
    <s v="South"/>
    <m/>
    <m/>
    <x v="0"/>
  </r>
  <r>
    <s v="PID0556"/>
    <s v=" Aanya Kumar Patel"/>
    <s v="Aanya Kumar Patel"/>
    <s v="PID0556_Aanya.pdf"/>
    <s v="Female"/>
    <s v="31-12-1978"/>
    <d v="1978-12-31T00:00:00"/>
    <n v="1978"/>
    <n v="48"/>
    <s v="Senior"/>
    <n v="20"/>
    <s v="Maharashtra"/>
    <x v="0"/>
    <s v="West"/>
    <m/>
    <m/>
    <x v="0"/>
  </r>
  <r>
    <s v="PID0557"/>
    <s v="Aanya Gupta "/>
    <s v="Aanya Gupta"/>
    <s v="PID0557_Aanya.pdf"/>
    <s v="Female"/>
    <s v="31/12/1978"/>
    <d v="1978-12-31T00:00:00"/>
    <n v="1978"/>
    <n v="48"/>
    <s v="Senior"/>
    <n v="4"/>
    <s v="Tamil Nadu"/>
    <x v="0"/>
    <s v="South"/>
    <m/>
    <m/>
    <x v="1"/>
  </r>
  <r>
    <s v="PID0558"/>
    <s v=" Aditya Gupta "/>
    <s v="Aditya Gupta"/>
    <s v="PID0558_Aditya.pdf"/>
    <s v="Male"/>
    <s v="31/12/1988"/>
    <d v="1988-12-31T00:00:00"/>
    <n v="1988"/>
    <n v="38"/>
    <s v="Adult"/>
    <n v="12"/>
    <s v="Gujarat"/>
    <x v="3"/>
    <s v="West"/>
    <m/>
    <m/>
    <x v="0"/>
  </r>
  <r>
    <s v="PID0559"/>
    <s v="Aanya Mehta"/>
    <s v="Aanya Mehta"/>
    <s v="PID0559_Aanya.pdf"/>
    <s v="Female"/>
    <s v="31/12/1993"/>
    <d v="1993-12-31T00:00:00"/>
    <n v="1993"/>
    <n v="33"/>
    <s v="Adult"/>
    <n v="5"/>
    <s v="Tamil Nadu"/>
    <x v="0"/>
    <s v="South"/>
    <m/>
    <m/>
    <x v="1"/>
  </r>
  <r>
    <s v="PID0560"/>
    <s v="Aanya Mehta"/>
    <s v="Aanya Mehta"/>
    <s v="PID0560_Aanya.pdf"/>
    <s v="Female"/>
    <s v="31/12/1988"/>
    <d v="1988-12-31T00:00:00"/>
    <n v="1988"/>
    <n v="38"/>
    <s v="Adult"/>
    <n v="20"/>
    <s v="Punjab"/>
    <x v="1"/>
    <s v="North"/>
    <m/>
    <m/>
    <x v="0"/>
  </r>
  <r>
    <s v="PID0561"/>
    <s v="Krishna Gupta"/>
    <s v="Krishna Gupta"/>
    <s v="PID0561_Krishna.pdf"/>
    <s v="Male"/>
    <s v="31/12/1988"/>
    <d v="1988-12-31T00:00:00"/>
    <n v="1988"/>
    <n v="38"/>
    <s v="Adult"/>
    <n v="7"/>
    <s v="Gujarat"/>
    <x v="0"/>
    <s v="West"/>
    <m/>
    <m/>
    <x v="0"/>
  </r>
  <r>
    <s v="PID0562"/>
    <s v="Aanya Reddy"/>
    <s v="Aanya Reddy"/>
    <s v="PID0562_Aanya.pdf"/>
    <s v="Female"/>
    <s v="31/12/1988"/>
    <d v="1988-12-31T00:00:00"/>
    <n v="1988"/>
    <n v="38"/>
    <s v="Adult"/>
    <n v="25"/>
    <s v="Maharashtra"/>
    <x v="3"/>
    <s v="West"/>
    <m/>
    <m/>
    <x v="0"/>
  </r>
  <r>
    <s v="PID0563"/>
    <s v="Riya Patel"/>
    <s v="Riya Patel"/>
    <s v="PID0563_Riya.pdf"/>
    <s v="Female"/>
    <s v="31/12/1985"/>
    <d v="1985-12-31T00:00:00"/>
    <n v="1985"/>
    <n v="41"/>
    <s v="Adult"/>
    <n v="15"/>
    <s v="Punjab"/>
    <x v="1"/>
    <s v="North"/>
    <m/>
    <m/>
    <x v="0"/>
  </r>
  <r>
    <s v="PID0564"/>
    <s v="Vivaan Reddy "/>
    <s v="Vivaan Reddy"/>
    <s v="PID0564_Vivaan.pdf"/>
    <s v="Male"/>
    <s v="31/12/1992"/>
    <d v="1992-12-31T00:00:00"/>
    <n v="1992"/>
    <n v="34"/>
    <s v="Adult"/>
    <n v="5"/>
    <s v="Maharashtra"/>
    <x v="3"/>
    <s v="West"/>
    <m/>
    <m/>
    <x v="1"/>
  </r>
  <r>
    <s v="PID0565"/>
    <s v="Aarav Sharma"/>
    <s v="Aarav Sharma"/>
    <s v="PID0565_Aarav.pdf"/>
    <s v="Male"/>
    <s v="31/12/1973"/>
    <d v="1973-12-31T00:00:00"/>
    <n v="1973"/>
    <n v="53"/>
    <s v="Senior"/>
    <n v="7"/>
    <s v="Tamil Nadu"/>
    <x v="0"/>
    <s v="South"/>
    <m/>
    <m/>
    <x v="0"/>
  </r>
  <r>
    <s v="PID0566"/>
    <s v=" Shreya Kumar Gupta "/>
    <s v="Shreya Kumar Gupta"/>
    <s v="PID0566_Shreya.pdf"/>
    <s v="Female"/>
    <s v="01/01/1984"/>
    <d v="1984-01-01T00:00:00"/>
    <n v="1984"/>
    <n v="42"/>
    <s v="Adult"/>
    <n v="30"/>
    <s v="Kerala"/>
    <x v="0"/>
    <s v="South"/>
    <m/>
    <m/>
    <x v="0"/>
  </r>
  <r>
    <s v="PID0567"/>
    <s v="Isha Patel"/>
    <s v="Isha Patel"/>
    <s v="PID0567_Isha.pdf"/>
    <s v="Female"/>
    <s v="31/12/1973"/>
    <d v="1973-12-31T00:00:00"/>
    <n v="1973"/>
    <n v="53"/>
    <s v="Senior"/>
    <n v="5"/>
    <s v="Kerala"/>
    <x v="0"/>
    <s v="South"/>
    <m/>
    <m/>
    <x v="0"/>
  </r>
  <r>
    <s v="PID0568"/>
    <s v="Diya Patel"/>
    <s v="Diya Patel"/>
    <s v="PID0568_Diya.pdf"/>
    <s v="Female"/>
    <s v="31/12/1968"/>
    <d v="1968-12-31T00:00:00"/>
    <n v="1968"/>
    <n v="58"/>
    <s v="Senior"/>
    <n v="12"/>
    <s v="West Bengal"/>
    <x v="2"/>
    <s v="East"/>
    <m/>
    <m/>
    <x v="0"/>
  </r>
  <r>
    <s v="PID0569"/>
    <s v=" Aarav Reddy"/>
    <s v="Aarav Reddy"/>
    <s v="PID0569_Aarav.pdf"/>
    <s v="Male"/>
    <s v="01-01-1984"/>
    <d v="1984-01-01T00:00:00"/>
    <n v="1984"/>
    <n v="42"/>
    <s v="Adult"/>
    <n v="2"/>
    <s v="Uttar Pradesh"/>
    <x v="1"/>
    <s v="North"/>
    <m/>
    <m/>
    <x v="0"/>
  </r>
  <r>
    <s v="PID0570"/>
    <s v=" Vivaan Mehta"/>
    <s v="Vivaan Mehta"/>
    <s v="PID0570_Vivaan.pdf"/>
    <s v="Male"/>
    <s v="31/12/1988"/>
    <d v="1988-12-31T00:00:00"/>
    <n v="1988"/>
    <n v="38"/>
    <s v="Adult"/>
    <n v="12"/>
    <s v="Punjab"/>
    <x v="1"/>
    <s v="North"/>
    <m/>
    <m/>
    <x v="0"/>
  </r>
  <r>
    <s v="PID0571"/>
    <s v="Aditya Reddy"/>
    <s v="Aditya Reddy"/>
    <s v="PID0571_Aditya.pdf"/>
    <s v="Male"/>
    <s v="31/12/1993"/>
    <d v="1993-12-31T00:00:00"/>
    <n v="1993"/>
    <n v="33"/>
    <s v="Adult"/>
    <n v="15"/>
    <s v="Maharashtra"/>
    <x v="3"/>
    <s v="West"/>
    <m/>
    <m/>
    <x v="0"/>
  </r>
  <r>
    <s v="PID0572"/>
    <s v="Vivaan Patel"/>
    <s v="Vivaan Patel"/>
    <s v="PID0572_Vivaan.pdf"/>
    <s v="Male"/>
    <s v="31/12/1978"/>
    <d v="1978-12-31T00:00:00"/>
    <n v="1978"/>
    <n v="48"/>
    <s v="Senior"/>
    <n v="3"/>
    <s v="West Bengal"/>
    <x v="2"/>
    <s v="East"/>
    <m/>
    <m/>
    <x v="1"/>
  </r>
  <r>
    <s v="PID0573"/>
    <s v="Sai Raj Sharma"/>
    <s v="Sai Raj Sharma"/>
    <s v="PID0573_Sai.pdf"/>
    <s v="Male"/>
    <s v="31/12/1973"/>
    <d v="1973-12-31T00:00:00"/>
    <n v="1973"/>
    <n v="53"/>
    <s v="Senior"/>
    <n v="40"/>
    <s v="West Bengal"/>
    <x v="2"/>
    <s v="East"/>
    <m/>
    <m/>
    <x v="0"/>
  </r>
  <r>
    <s v="PID0574"/>
    <s v="Vivaan Priya Sharma"/>
    <s v="Vivaan Priya Sharma"/>
    <s v="PID0574_Vivaan.pdf"/>
    <s v="Male"/>
    <s v="31/12/1953"/>
    <d v="1953-12-31T00:00:00"/>
    <n v="1953"/>
    <n v="73"/>
    <s v="super senior"/>
    <n v="15"/>
    <s v="West Bengal"/>
    <x v="0"/>
    <s v="East"/>
    <m/>
    <m/>
    <x v="0"/>
  </r>
  <r>
    <s v="PID0575"/>
    <s v=" Sai Dev Gupta "/>
    <s v="Sai Dev Gupta"/>
    <s v="PID0575_Sai.pdf"/>
    <s v="Male"/>
    <s v="31/12/1978"/>
    <d v="1978-12-31T00:00:00"/>
    <n v="1978"/>
    <n v="48"/>
    <s v="Senior"/>
    <n v="2"/>
    <s v="Tamil Nadu"/>
    <x v="0"/>
    <s v="South"/>
    <m/>
    <m/>
    <x v="0"/>
  </r>
  <r>
    <s v="PID0576"/>
    <s v="Diya Gupta"/>
    <s v="Diya Gupta"/>
    <s v="PID0576_Diya.pdf"/>
    <s v="Female"/>
    <s v="31-12-1981"/>
    <d v="1981-12-31T00:00:00"/>
    <n v="1981"/>
    <n v="45"/>
    <s v="Adult"/>
    <n v="7"/>
    <s v="Maharashtra"/>
    <x v="3"/>
    <s v="West"/>
    <m/>
    <m/>
    <x v="0"/>
  </r>
  <r>
    <s v="PID0577"/>
    <s v="Diya Singh Reddy"/>
    <s v="Diya Singh Reddy"/>
    <s v="PID0577_Diya.pdf"/>
    <s v="Female"/>
    <s v="31/12/1985"/>
    <d v="1985-12-31T00:00:00"/>
    <n v="1985"/>
    <n v="41"/>
    <s v="Adult"/>
    <m/>
    <s v="West Bengal"/>
    <x v="1"/>
    <s v="East"/>
    <m/>
    <m/>
    <x v="1"/>
  </r>
  <r>
    <s v="PID0578"/>
    <s v=" Riya Gupta"/>
    <s v="Riya Gupta"/>
    <s v="PID0578_Riya.pdf"/>
    <s v="Female"/>
    <s v="01/01/1984"/>
    <d v="1984-01-01T00:00:00"/>
    <n v="1984"/>
    <n v="42"/>
    <s v="Adult"/>
    <n v="15"/>
    <s v="Gujarat"/>
    <x v="1"/>
    <s v="West"/>
    <m/>
    <m/>
    <x v="0"/>
  </r>
  <r>
    <s v="PID0579"/>
    <s v="Sai Raj Mehta "/>
    <s v="Sai Raj Mehta"/>
    <s v="PID0579_Sai.pdf"/>
    <s v="Male"/>
    <s v="31-12-1992"/>
    <d v="1992-12-31T00:00:00"/>
    <n v="1992"/>
    <n v="34"/>
    <s v="Adult"/>
    <n v="2"/>
    <s v="Uttar Pradesh"/>
    <x v="1"/>
    <s v="North"/>
    <m/>
    <m/>
    <x v="0"/>
  </r>
  <r>
    <s v="PID0580"/>
    <s v="Aanya Patel"/>
    <s v="Aanya Patel"/>
    <s v="PID0580_Aanya.pdf"/>
    <s v="Female"/>
    <s v="31/12/1968"/>
    <d v="1968-12-31T00:00:00"/>
    <n v="1968"/>
    <n v="58"/>
    <s v="Senior"/>
    <n v="15"/>
    <s v="Punjab"/>
    <x v="1"/>
    <s v="North"/>
    <m/>
    <m/>
    <x v="0"/>
  </r>
  <r>
    <s v="PID0581"/>
    <s v="Diya Raj Gupta"/>
    <s v="Diya Raj Gupta"/>
    <s v="PID0581_Diya.pdf"/>
    <s v="Female"/>
    <s v="31-12-1968"/>
    <d v="1968-12-31T00:00:00"/>
    <n v="1968"/>
    <n v="58"/>
    <s v="Senior"/>
    <n v="30"/>
    <s v="Punjab"/>
    <x v="1"/>
    <s v="North"/>
    <m/>
    <m/>
    <x v="0"/>
  </r>
  <r>
    <s v="PID0582"/>
    <s v="Isha Reddy"/>
    <s v="Isha Reddy"/>
    <s v="PID0582_Isha.pdf"/>
    <s v="Female"/>
    <s v="01/01/1964"/>
    <d v="1964-01-01T00:00:00"/>
    <n v="1964"/>
    <n v="62"/>
    <s v="super senior"/>
    <n v="20"/>
    <s v="West Bengal"/>
    <x v="1"/>
    <s v="East"/>
    <m/>
    <m/>
    <x v="0"/>
  </r>
  <r>
    <s v="PID0583"/>
    <s v="Krishna Raj Sharma"/>
    <s v="Krishna Raj Sharma"/>
    <s v="PID0583_Krishna.pdf"/>
    <s v="Male"/>
    <s v="31/12/1968"/>
    <d v="1968-12-31T00:00:00"/>
    <n v="1968"/>
    <n v="58"/>
    <s v="Senior"/>
    <n v="7"/>
    <s v="Punjab"/>
    <x v="1"/>
    <s v="North"/>
    <m/>
    <m/>
    <x v="0"/>
  </r>
  <r>
    <s v="PID0584"/>
    <s v="Aarav Mehta "/>
    <s v="Aarav Mehta"/>
    <s v="PID0584_Aarav.pdf"/>
    <s v="Male"/>
    <s v="31/12/1968"/>
    <d v="1968-12-31T00:00:00"/>
    <n v="1968"/>
    <n v="58"/>
    <s v="Senior"/>
    <n v="2"/>
    <s v="Tamil Nadu"/>
    <x v="0"/>
    <s v="South"/>
    <m/>
    <m/>
    <x v="0"/>
  </r>
  <r>
    <s v="PID0585"/>
    <s v=" Riya Mehta "/>
    <s v="Riya Mehta"/>
    <s v="PID0585_Riya.pdf"/>
    <s v="Female"/>
    <s v="31/12/1985"/>
    <d v="1985-12-31T00:00:00"/>
    <n v="1985"/>
    <n v="41"/>
    <s v="Adult"/>
    <n v="30"/>
    <s v="Tamil Nadu"/>
    <x v="0"/>
    <s v="South"/>
    <m/>
    <m/>
    <x v="0"/>
  </r>
  <r>
    <s v="PID0586"/>
    <s v="Riya Raj Reddy"/>
    <s v="Riya Raj Reddy"/>
    <s v="PID0586_Riya.pdf"/>
    <s v="Female"/>
    <s v="31/12/1978"/>
    <d v="1978-12-31T00:00:00"/>
    <n v="1978"/>
    <n v="48"/>
    <s v="Senior"/>
    <n v="25"/>
    <s v="Gujarat"/>
    <x v="1"/>
    <s v="West"/>
    <m/>
    <m/>
    <x v="0"/>
  </r>
  <r>
    <s v="PID0587"/>
    <s v="Krishna Mehta "/>
    <s v="Krishna Mehta"/>
    <s v="PID0587_Krishna.pdf"/>
    <s v="Male"/>
    <s v="31-12-1973"/>
    <d v="1973-12-31T00:00:00"/>
    <n v="1973"/>
    <n v="53"/>
    <s v="Senior"/>
    <n v="15"/>
    <s v="Kerala"/>
    <x v="0"/>
    <s v="South"/>
    <m/>
    <m/>
    <x v="0"/>
  </r>
  <r>
    <s v="PID0588"/>
    <s v="Sai Reddy"/>
    <s v="Sai Reddy"/>
    <s v="PID0588_Sai.pdf"/>
    <s v="Male"/>
    <s v="31/12/1993"/>
    <d v="1993-12-31T00:00:00"/>
    <n v="1993"/>
    <n v="33"/>
    <s v="Adult"/>
    <n v="400"/>
    <s v="Gujarat"/>
    <x v="3"/>
    <s v="West"/>
    <m/>
    <m/>
    <x v="0"/>
  </r>
  <r>
    <s v="PID0589"/>
    <s v="Aanya Gupta"/>
    <s v="Aanya Gupta"/>
    <s v="PID0589_Aanya.pdf"/>
    <s v="Female"/>
    <s v="31/12/1968"/>
    <d v="1968-12-31T00:00:00"/>
    <n v="1968"/>
    <n v="58"/>
    <s v="Senior"/>
    <n v="2"/>
    <s v="Tamil Nadu"/>
    <x v="0"/>
    <s v="South"/>
    <m/>
    <m/>
    <x v="1"/>
  </r>
  <r>
    <s v="PID0590"/>
    <s v=" Krishna Patel"/>
    <s v="Krishna Patel"/>
    <s v="PID0590_Krishna.pdf"/>
    <s v="Male"/>
    <s v="01/01/1964"/>
    <d v="1964-01-01T00:00:00"/>
    <n v="1964"/>
    <n v="62"/>
    <s v="super senior"/>
    <n v="3"/>
    <s v="West Bengal"/>
    <x v="3"/>
    <s v="East"/>
    <m/>
    <m/>
    <x v="0"/>
  </r>
  <r>
    <s v="PID0591"/>
    <s v="Krishna Raj Sharma"/>
    <s v="Krishna Raj Sharma"/>
    <s v="PID0591_Krishna.pdf"/>
    <s v="Male"/>
    <s v="31/12/1938"/>
    <d v="1938-12-31T00:00:00"/>
    <n v="1938"/>
    <n v="88"/>
    <s v="super senior"/>
    <n v="0.5"/>
    <s v="Uttar Pradesh"/>
    <x v="3"/>
    <s v="North"/>
    <m/>
    <m/>
    <x v="0"/>
  </r>
  <r>
    <s v="PID0592"/>
    <s v="Riya Gupta "/>
    <s v="Riya Gupta"/>
    <s v="PID0592_Riya.pdf"/>
    <s v="Female"/>
    <s v="31/12/1988"/>
    <d v="1988-12-31T00:00:00"/>
    <n v="1988"/>
    <n v="38"/>
    <s v="Adult"/>
    <n v="9"/>
    <s v="Kerala"/>
    <x v="1"/>
    <s v="South"/>
    <m/>
    <m/>
    <x v="0"/>
  </r>
  <r>
    <s v="PID0593"/>
    <s v="Sai Mehta"/>
    <s v="Sai Mehta"/>
    <s v="PID0593_Sai.pdf"/>
    <s v="Male"/>
    <s v="31-12-1973"/>
    <d v="1973-12-31T00:00:00"/>
    <n v="1973"/>
    <n v="53"/>
    <s v="Senior"/>
    <n v="5"/>
    <s v="Gujarat"/>
    <x v="3"/>
    <s v="West"/>
    <m/>
    <m/>
    <x v="1"/>
  </r>
  <r>
    <s v="PID0594"/>
    <s v="Aanya Dev Reddy"/>
    <s v="Aanya Dev Reddy"/>
    <s v="PID0594_Aanya.pdf"/>
    <s v="Female"/>
    <s v="31/12/1988"/>
    <d v="1988-12-31T00:00:00"/>
    <n v="1988"/>
    <n v="38"/>
    <s v="Adult"/>
    <n v="400"/>
    <s v="Kerala"/>
    <x v="2"/>
    <s v="South"/>
    <m/>
    <m/>
    <x v="0"/>
  </r>
  <r>
    <s v="PID0595"/>
    <s v="Shreya Gupta"/>
    <s v="Shreya Gupta"/>
    <s v="PID0595_Shreya.pdf"/>
    <s v="Female"/>
    <s v="31/12/1994"/>
    <d v="1994-12-31T00:00:00"/>
    <n v="1994"/>
    <n v="32"/>
    <s v="Adult"/>
    <n v="70"/>
    <s v="Karnataka"/>
    <x v="0"/>
    <s v="South"/>
    <m/>
    <m/>
    <x v="0"/>
  </r>
  <r>
    <s v="PID0596"/>
    <s v="Aarav Sharma "/>
    <s v="Aarav Sharma"/>
    <s v="PID0596_Aarav.pdf"/>
    <s v="Male"/>
    <s v="31-12-1985"/>
    <d v="1985-12-31T00:00:00"/>
    <n v="1985"/>
    <n v="41"/>
    <s v="Adult"/>
    <n v="4"/>
    <s v="Punjab"/>
    <x v="1"/>
    <s v="North"/>
    <m/>
    <m/>
    <x v="0"/>
  </r>
  <r>
    <s v="PID0597"/>
    <s v="Vivaan Reddy"/>
    <s v="Vivaan Reddy"/>
    <s v="PID0597_Vivaan.pdf"/>
    <s v="Male"/>
    <s v="31/12/1978"/>
    <d v="1978-12-31T00:00:00"/>
    <n v="1978"/>
    <n v="48"/>
    <s v="Senior"/>
    <n v="12"/>
    <s v="Gujarat"/>
    <x v="0"/>
    <s v="West"/>
    <m/>
    <m/>
    <x v="0"/>
  </r>
  <r>
    <s v="PID0598"/>
    <s v=" Aanya Patel "/>
    <s v="Aanya Patel"/>
    <s v="PID0598_Aanya.pdf"/>
    <s v="Female"/>
    <s v="31/12/1994"/>
    <d v="1994-12-31T00:00:00"/>
    <n v="1994"/>
    <n v="32"/>
    <s v="Adult"/>
    <n v="12"/>
    <s v="Punjab"/>
    <x v="1"/>
    <s v="North"/>
    <m/>
    <m/>
    <x v="0"/>
  </r>
  <r>
    <s v="PID0599"/>
    <s v="Shreya Reddy"/>
    <s v="Shreya Reddy"/>
    <s v="PID0599_Shreya.pdf"/>
    <s v="Female"/>
    <s v="31/12/1978"/>
    <d v="1978-12-31T00:00:00"/>
    <n v="1978"/>
    <n v="48"/>
    <s v="Senior"/>
    <n v="15"/>
    <s v="Gujarat"/>
    <x v="0"/>
    <s v="West"/>
    <m/>
    <m/>
    <x v="0"/>
  </r>
  <r>
    <s v="PID0600"/>
    <s v="Vivaan Patel"/>
    <s v="Vivaan Patel"/>
    <s v="PID0600_Vivaan.pdf"/>
    <s v="Male"/>
    <s v="01/01/1964"/>
    <d v="1964-01-01T00:00:00"/>
    <n v="1964"/>
    <n v="62"/>
    <s v="super senior"/>
    <n v="15"/>
    <s v="Maharashtra"/>
    <x v="3"/>
    <s v="West"/>
    <m/>
    <m/>
    <x v="0"/>
  </r>
  <r>
    <s v="PID0601"/>
    <s v="Diya Dev Sharma"/>
    <s v="Diya Dev Sharma"/>
    <s v="PID0601_Diya.pdf"/>
    <s v="Female"/>
    <s v="31-12-1993"/>
    <d v="1993-12-31T00:00:00"/>
    <n v="1993"/>
    <n v="33"/>
    <s v="Adult"/>
    <n v="120"/>
    <s v="Punjab"/>
    <x v="1"/>
    <s v="North"/>
    <m/>
    <m/>
    <x v="0"/>
  </r>
  <r>
    <s v="PID0602"/>
    <s v="Sai Kumar Reddy"/>
    <s v="Sai Kumar Reddy"/>
    <s v="PID0602_Sai.pdf"/>
    <s v="Male"/>
    <s v="31/12/1973"/>
    <d v="1973-12-31T00:00:00"/>
    <n v="1973"/>
    <n v="53"/>
    <s v="Senior"/>
    <n v="300"/>
    <s v="Punjab"/>
    <x v="1"/>
    <s v="North"/>
    <m/>
    <m/>
    <x v="0"/>
  </r>
  <r>
    <s v="PID0603"/>
    <s v=" Aarav Raj Sharma"/>
    <s v="Aarav Raj Sharma"/>
    <s v="PID0603_Aarav.pdf"/>
    <s v="Male"/>
    <s v="31/12/1992"/>
    <d v="1992-12-31T00:00:00"/>
    <n v="1992"/>
    <n v="34"/>
    <s v="Adult"/>
    <n v="25"/>
    <s v="Karnataka"/>
    <x v="0"/>
    <s v="South"/>
    <m/>
    <m/>
    <x v="0"/>
  </r>
  <r>
    <s v="PID0604"/>
    <s v="Aditya Priya Mehta"/>
    <s v="Aditya Priya Mehta"/>
    <s v="PID0604_Aditya.pdf"/>
    <s v="Male"/>
    <s v="31/12/1978"/>
    <d v="1978-12-31T00:00:00"/>
    <n v="1978"/>
    <n v="48"/>
    <s v="Senior"/>
    <n v="40"/>
    <s v="Karnataka"/>
    <x v="0"/>
    <s v="South"/>
    <m/>
    <m/>
    <x v="0"/>
  </r>
  <r>
    <s v="PID0605"/>
    <s v="Shreya Patel"/>
    <s v="Shreya Patel"/>
    <s v="PID0605_Shreya.pdf"/>
    <s v="Female"/>
    <s v="31/12/1968"/>
    <d v="1968-12-31T00:00:00"/>
    <n v="1968"/>
    <n v="58"/>
    <s v="Senior"/>
    <n v="5"/>
    <s v="Punjab"/>
    <x v="0"/>
    <s v="North"/>
    <m/>
    <m/>
    <x v="1"/>
  </r>
  <r>
    <s v="PID0606"/>
    <s v=" Diya Sharma"/>
    <s v="Diya Sharma"/>
    <s v="PID0606_Diya.pdf"/>
    <s v="Female"/>
    <s v="31/12/1978"/>
    <d v="1978-12-31T00:00:00"/>
    <n v="1978"/>
    <n v="48"/>
    <s v="Senior"/>
    <n v="20"/>
    <s v="Maharashtra"/>
    <x v="3"/>
    <s v="West"/>
    <m/>
    <m/>
    <x v="0"/>
  </r>
  <r>
    <s v="PID0607"/>
    <s v="Riya Priya Sharma"/>
    <s v="Riya Priya Sharma"/>
    <s v="PID0607_Riya.pdf"/>
    <s v="Female"/>
    <s v="31/12/1978"/>
    <d v="1978-12-31T00:00:00"/>
    <n v="1978"/>
    <n v="48"/>
    <s v="Senior"/>
    <n v="7"/>
    <s v="Tamil Nadu"/>
    <x v="3"/>
    <s v="South"/>
    <m/>
    <m/>
    <x v="0"/>
  </r>
  <r>
    <s v="PID0608"/>
    <s v="Riya Mehta"/>
    <s v="Riya Mehta"/>
    <s v="PID0608_Riya.pdf"/>
    <s v="Female"/>
    <s v="31/12/1953"/>
    <d v="1953-12-31T00:00:00"/>
    <n v="1953"/>
    <n v="73"/>
    <s v="super senior"/>
    <n v="90"/>
    <s v="Kerala"/>
    <x v="0"/>
    <s v="South"/>
    <m/>
    <m/>
    <x v="0"/>
  </r>
  <r>
    <s v="PID0609"/>
    <s v="Vivaan Mehta"/>
    <s v="Vivaan Mehta"/>
    <s v="PID0609_Vivaan.pdf"/>
    <s v="Male"/>
    <s v="31/12/1988"/>
    <d v="1988-12-31T00:00:00"/>
    <n v="1988"/>
    <n v="38"/>
    <s v="Adult"/>
    <n v="7"/>
    <s v="Maharashtra"/>
    <x v="1"/>
    <s v="West"/>
    <m/>
    <m/>
    <x v="0"/>
  </r>
  <r>
    <s v="PID0610"/>
    <s v="Sai Mehta"/>
    <s v="Sai Mehta"/>
    <s v="PID0610_Sai.pdf"/>
    <s v="Male"/>
    <s v="31/12/1988"/>
    <d v="1988-12-31T00:00:00"/>
    <n v="1988"/>
    <n v="38"/>
    <s v="Adult"/>
    <n v="20"/>
    <s v="Tamil Nadu"/>
    <x v="3"/>
    <s v="South"/>
    <m/>
    <m/>
    <x v="0"/>
  </r>
  <r>
    <s v="PID0611"/>
    <s v=" Diya Priya Patel "/>
    <s v="Diya Priya Patel"/>
    <s v="PID0611_Diya.pdf"/>
    <s v="Female"/>
    <s v="31/12/1988"/>
    <d v="1988-12-31T00:00:00"/>
    <n v="1988"/>
    <n v="38"/>
    <s v="Adult"/>
    <n v="30"/>
    <s v="Gujarat"/>
    <x v="3"/>
    <s v="West"/>
    <m/>
    <m/>
    <x v="0"/>
  </r>
  <r>
    <s v="PID0612"/>
    <s v="Aarav Dev Sharma"/>
    <s v="Aarav Dev Sharma"/>
    <s v="PID0612_Aarav.pdf"/>
    <s v="Male"/>
    <s v="31/12/1988"/>
    <d v="1988-12-31T00:00:00"/>
    <n v="1988"/>
    <n v="38"/>
    <s v="Adult"/>
    <n v="25"/>
    <s v="Karnataka"/>
    <x v="0"/>
    <s v="South"/>
    <m/>
    <m/>
    <x v="0"/>
  </r>
  <r>
    <s v="PID0613"/>
    <s v="Aditya Raj Gupta"/>
    <s v="Aditya Raj Gupta"/>
    <s v="PID0613_Aditya.pdf"/>
    <s v="Male"/>
    <s v="31/12/1973"/>
    <d v="1973-12-31T00:00:00"/>
    <n v="1973"/>
    <n v="53"/>
    <s v="Senior"/>
    <n v="12"/>
    <s v="Punjab"/>
    <x v="0"/>
    <s v="North"/>
    <m/>
    <m/>
    <x v="0"/>
  </r>
  <r>
    <s v="PID0614"/>
    <s v="Sai Kumar Reddy"/>
    <s v="Sai Kumar Reddy"/>
    <s v="PID0614_Sai.pdf"/>
    <s v="Male"/>
    <s v="01-01-1972"/>
    <d v="1972-01-01T00:00:00"/>
    <n v="1972"/>
    <n v="54"/>
    <s v="Senior"/>
    <n v="2"/>
    <s v="Karnataka"/>
    <x v="0"/>
    <s v="South"/>
    <m/>
    <m/>
    <x v="0"/>
  </r>
  <r>
    <s v="PID0615"/>
    <s v="Sai Reddy "/>
    <s v="Sai Reddy"/>
    <s v="PID0615_Sai.pdf"/>
    <s v="Male"/>
    <s v="31/12/1978"/>
    <d v="1978-12-31T00:00:00"/>
    <n v="1978"/>
    <n v="48"/>
    <s v="Senior"/>
    <n v="1"/>
    <s v="Uttar Pradesh"/>
    <x v="0"/>
    <s v="North"/>
    <m/>
    <m/>
    <x v="1"/>
  </r>
  <r>
    <s v="PID0616"/>
    <s v="Aarav Gupta"/>
    <s v="Aarav Gupta"/>
    <s v="PID0616_Aarav.pdf"/>
    <s v="Male"/>
    <s v="31/12/1993"/>
    <d v="1993-12-31T00:00:00"/>
    <n v="1993"/>
    <n v="33"/>
    <s v="Adult"/>
    <n v="15"/>
    <s v="Gujarat"/>
    <x v="3"/>
    <s v="West"/>
    <m/>
    <m/>
    <x v="0"/>
  </r>
  <r>
    <s v="PID0617"/>
    <s v=" Aditya Dev Sharma"/>
    <s v="Aditya Dev Sharma"/>
    <s v="PID0617_Aditya.pdf"/>
    <s v="Male"/>
    <s v="01/01/1984"/>
    <d v="1984-01-01T00:00:00"/>
    <n v="1984"/>
    <n v="42"/>
    <s v="Adult"/>
    <n v="20"/>
    <s v="Karnataka"/>
    <x v="0"/>
    <s v="South"/>
    <m/>
    <m/>
    <x v="0"/>
  </r>
  <r>
    <s v="PID0618"/>
    <s v="Aditya Gupta"/>
    <s v="Aditya Gupta"/>
    <s v="PID0618_Aditya.pdf"/>
    <s v="Male"/>
    <s v="31/12/1981"/>
    <d v="1981-12-31T00:00:00"/>
    <n v="1981"/>
    <n v="45"/>
    <s v="Adult"/>
    <n v="9"/>
    <s v="Karnataka"/>
    <x v="0"/>
    <s v="South"/>
    <m/>
    <m/>
    <x v="0"/>
  </r>
  <r>
    <s v="PID0619"/>
    <s v="Aanya Sharma "/>
    <s v="Aanya Sharma"/>
    <s v="PID0619_Aanya.pdf"/>
    <s v="Female"/>
    <s v="31-12-1993"/>
    <d v="1993-12-31T00:00:00"/>
    <n v="1993"/>
    <n v="33"/>
    <s v="Adult"/>
    <n v="40"/>
    <s v="Maharashtra"/>
    <x v="0"/>
    <s v="West"/>
    <m/>
    <m/>
    <x v="0"/>
  </r>
  <r>
    <s v="PID0620"/>
    <s v=" Isha Raj Reddy"/>
    <s v="Isha Raj Reddy"/>
    <s v="PID0620_Isha.pdf"/>
    <s v="Female"/>
    <s v="31/12/1993"/>
    <d v="1993-12-31T00:00:00"/>
    <n v="1993"/>
    <n v="33"/>
    <s v="Adult"/>
    <n v="5"/>
    <s v="Punjab"/>
    <x v="2"/>
    <s v="North"/>
    <m/>
    <m/>
    <x v="1"/>
  </r>
  <r>
    <s v="PID0621"/>
    <s v=" Isha Kumar Reddy "/>
    <s v="Isha Kumar Reddy"/>
    <s v="PID0621_Isha.pdf"/>
    <s v="Female"/>
    <s v="01/01/1984"/>
    <d v="1984-01-01T00:00:00"/>
    <n v="1984"/>
    <n v="42"/>
    <s v="Adult"/>
    <n v="9"/>
    <s v="West Bengal"/>
    <x v="3"/>
    <s v="East"/>
    <m/>
    <m/>
    <x v="0"/>
  </r>
  <r>
    <s v="PID0622"/>
    <s v="Vivaan Reddy"/>
    <s v="Vivaan Reddy"/>
    <s v="PID0622_Vivaan.pdf"/>
    <s v="Male"/>
    <s v="31/12/1985"/>
    <d v="1985-12-31T00:00:00"/>
    <n v="1985"/>
    <n v="41"/>
    <s v="Adult"/>
    <n v="150"/>
    <s v="West Bengal"/>
    <x v="0"/>
    <s v="East"/>
    <m/>
    <m/>
    <x v="0"/>
  </r>
  <r>
    <s v="PID0623"/>
    <s v="Shreya Priya Reddy"/>
    <s v="Shreya Priya Reddy"/>
    <s v="PID0623_Shreya.pdf"/>
    <s v="Female"/>
    <s v="31-12-1994"/>
    <d v="1994-12-31T00:00:00"/>
    <n v="1994"/>
    <n v="32"/>
    <s v="Adult"/>
    <n v="5"/>
    <s v="Karnataka"/>
    <x v="0"/>
    <s v="South"/>
    <m/>
    <m/>
    <x v="0"/>
  </r>
  <r>
    <s v="PID0624"/>
    <s v="Aditya Kumar Patel"/>
    <s v="Aditya Kumar Patel"/>
    <s v="PID0624_Aditya.pdf"/>
    <s v="Male"/>
    <s v="01/01/1972"/>
    <d v="1972-01-01T00:00:00"/>
    <n v="1972"/>
    <n v="54"/>
    <s v="Senior"/>
    <n v="9"/>
    <s v="Kerala"/>
    <x v="3"/>
    <s v="South"/>
    <m/>
    <m/>
    <x v="0"/>
  </r>
  <r>
    <s v="PID0625"/>
    <s v=" Isha Patel"/>
    <s v="Isha Patel"/>
    <s v="PID0625_Isha.pdf"/>
    <s v="Female"/>
    <s v="01/01/1996"/>
    <d v="1996-01-01T00:00:00"/>
    <n v="1996"/>
    <n v="30"/>
    <s v="Young adult"/>
    <n v="20"/>
    <s v="Kerala"/>
    <x v="2"/>
    <s v="South"/>
    <m/>
    <m/>
    <x v="0"/>
  </r>
  <r>
    <s v="PID0626"/>
    <s v="Aarav Mehta"/>
    <s v="Aarav Mehta"/>
    <s v="PID0626_Aarav.pdf"/>
    <s v="Male"/>
    <s v="01/01/1968"/>
    <d v="1968-01-01T00:00:00"/>
    <n v="1968"/>
    <n v="58"/>
    <s v="Senior"/>
    <n v="12"/>
    <s v="West Bengal"/>
    <x v="1"/>
    <s v="East"/>
    <m/>
    <m/>
    <x v="0"/>
  </r>
  <r>
    <s v="PID0627"/>
    <s v="Krishna Singh Sharma"/>
    <s v="Krishna Singh Sharma"/>
    <s v="PID0627_Krishna.pdf"/>
    <s v="Male"/>
    <s v="31/12/1988"/>
    <d v="1988-12-31T00:00:00"/>
    <n v="1988"/>
    <n v="38"/>
    <s v="Adult"/>
    <n v="20"/>
    <s v="Maharashtra"/>
    <x v="2"/>
    <s v="West"/>
    <m/>
    <m/>
    <x v="0"/>
  </r>
  <r>
    <s v="PID0628"/>
    <s v="Shreya Sharma "/>
    <s v="Shreya Sharma"/>
    <s v="PID0628_Shreya.pdf"/>
    <s v="Female"/>
    <s v="31/12/1958"/>
    <d v="1958-12-31T00:00:00"/>
    <n v="1958"/>
    <n v="68"/>
    <s v="super senior"/>
    <n v="150"/>
    <s v="Punjab"/>
    <x v="3"/>
    <s v="North"/>
    <m/>
    <m/>
    <x v="0"/>
  </r>
  <r>
    <s v="PID0629"/>
    <s v="Vivaan Singh Sharma"/>
    <s v="Vivaan Singh Sharma"/>
    <s v="PID0629_Vivaan.pdf"/>
    <s v="Male"/>
    <s v="31/12/1973"/>
    <d v="1973-12-31T00:00:00"/>
    <n v="1973"/>
    <n v="53"/>
    <s v="Senior"/>
    <n v="12"/>
    <s v="Karnataka"/>
    <x v="1"/>
    <s v="South"/>
    <m/>
    <m/>
    <x v="0"/>
  </r>
  <r>
    <s v="PID0630"/>
    <s v="Krishna Reddy"/>
    <s v="Krishna Reddy"/>
    <s v="PID0630_Krishna.pdf"/>
    <s v="Male"/>
    <s v="31/12/1978"/>
    <d v="1978-12-31T00:00:00"/>
    <n v="1978"/>
    <n v="48"/>
    <s v="Senior"/>
    <m/>
    <s v="West Bengal"/>
    <x v="2"/>
    <s v="East"/>
    <m/>
    <m/>
    <x v="0"/>
  </r>
  <r>
    <s v="PID0631"/>
    <s v="Vivaan Gupta"/>
    <s v="Vivaan Gupta"/>
    <s v="PID0631_Vivaan.pdf"/>
    <s v="Male"/>
    <s v="01/01/1984"/>
    <d v="1984-01-01T00:00:00"/>
    <n v="1984"/>
    <n v="42"/>
    <s v="Adult"/>
    <n v="2"/>
    <s v="Uttar Pradesh"/>
    <x v="3"/>
    <s v="North"/>
    <m/>
    <m/>
    <x v="1"/>
  </r>
  <r>
    <s v="PID0632"/>
    <s v="Riya Patel"/>
    <s v="Riya Patel"/>
    <s v="PID0632_Riya.pdf"/>
    <s v="Female"/>
    <s v="01-01-1984"/>
    <d v="1984-01-01T00:00:00"/>
    <n v="1984"/>
    <n v="42"/>
    <s v="Adult"/>
    <n v="5"/>
    <s v="Gujarat"/>
    <x v="2"/>
    <s v="West"/>
    <m/>
    <m/>
    <x v="0"/>
  </r>
  <r>
    <s v="PID0633"/>
    <s v="Krishna Sharma"/>
    <s v="Krishna Sharma"/>
    <s v="PID0633_Krishna.pdf"/>
    <s v="Male"/>
    <s v="31-12-1993"/>
    <d v="1993-12-31T00:00:00"/>
    <n v="1993"/>
    <n v="33"/>
    <s v="Adult"/>
    <n v="25"/>
    <s v="Karnataka"/>
    <x v="0"/>
    <s v="South"/>
    <m/>
    <m/>
    <x v="0"/>
  </r>
  <r>
    <s v="PID0634"/>
    <s v="Riya Mehta"/>
    <s v="Riya Mehta"/>
    <s v="PID0634_Riya.pdf"/>
    <s v="Female"/>
    <s v="01/01/1964"/>
    <d v="1964-01-01T00:00:00"/>
    <n v="1964"/>
    <n v="62"/>
    <s v="super senior"/>
    <n v="250"/>
    <s v="Kerala"/>
    <x v="0"/>
    <s v="South"/>
    <m/>
    <m/>
    <x v="0"/>
  </r>
  <r>
    <s v="PID0635"/>
    <s v="Shreya Gupta"/>
    <s v="Shreya Gupta"/>
    <s v="PID0635_Shreya.pdf"/>
    <s v="Female"/>
    <s v="31/12/1978"/>
    <d v="1978-12-31T00:00:00"/>
    <n v="1978"/>
    <n v="48"/>
    <s v="Senior"/>
    <n v="9"/>
    <s v="West Bengal"/>
    <x v="2"/>
    <s v="East"/>
    <m/>
    <m/>
    <x v="0"/>
  </r>
  <r>
    <s v="PID0636"/>
    <s v=" Vivaan Gupta "/>
    <s v="Vivaan Gupta"/>
    <s v="PID0636_Vivaan.pdf"/>
    <s v="Male"/>
    <s v="31/12/1973"/>
    <d v="1973-12-31T00:00:00"/>
    <n v="1973"/>
    <n v="53"/>
    <s v="Senior"/>
    <n v="12"/>
    <s v="Kerala"/>
    <x v="0"/>
    <s v="South"/>
    <m/>
    <m/>
    <x v="0"/>
  </r>
  <r>
    <s v="PID0637"/>
    <s v="Krishna Reddy"/>
    <s v="Krishna Reddy"/>
    <s v="PID0637_Krishna.pdf"/>
    <s v="Male"/>
    <s v="31/12/1958"/>
    <d v="1958-12-31T00:00:00"/>
    <n v="1958"/>
    <n v="68"/>
    <s v="super senior"/>
    <n v="4"/>
    <s v="Tamil Nadu"/>
    <x v="0"/>
    <s v="South"/>
    <m/>
    <m/>
    <x v="1"/>
  </r>
  <r>
    <s v="PID0638"/>
    <s v="Krishna Kumar Reddy"/>
    <s v="Krishna Kumar Reddy"/>
    <s v="PID0638_Krishna.pdf"/>
    <s v="Male"/>
    <s v="31/12/1988"/>
    <d v="1988-12-31T00:00:00"/>
    <n v="1988"/>
    <n v="38"/>
    <s v="Adult"/>
    <n v="2"/>
    <s v="Punjab"/>
    <x v="2"/>
    <s v="North"/>
    <m/>
    <m/>
    <x v="0"/>
  </r>
  <r>
    <s v="PID0639"/>
    <s v="Diya Singh Patel"/>
    <s v="Diya Singh Patel"/>
    <s v="PID0639_Diya.pdf"/>
    <s v="Female"/>
    <s v="31/12/1978"/>
    <d v="1978-12-31T00:00:00"/>
    <n v="1978"/>
    <n v="48"/>
    <s v="Senior"/>
    <n v="15"/>
    <s v="Punjab"/>
    <x v="1"/>
    <s v="North"/>
    <m/>
    <m/>
    <x v="0"/>
  </r>
  <r>
    <s v="PID0640"/>
    <s v="Krishna Mehta"/>
    <s v="Krishna Mehta"/>
    <s v="PID0640_Krishna.pdf"/>
    <s v="Male"/>
    <s v="01/01/1972"/>
    <d v="1972-01-01T00:00:00"/>
    <n v="1972"/>
    <n v="54"/>
    <s v="Senior"/>
    <n v="1"/>
    <s v="Uttar Pradesh"/>
    <x v="1"/>
    <s v="North"/>
    <m/>
    <m/>
    <x v="1"/>
  </r>
  <r>
    <s v="PID0641"/>
    <s v=" Aanya Mehta "/>
    <s v="Aanya Mehta"/>
    <s v="PID0641_Aanya.pdf"/>
    <s v="Female"/>
    <s v="31/12/1985"/>
    <d v="1985-12-31T00:00:00"/>
    <n v="1985"/>
    <n v="41"/>
    <s v="Adult"/>
    <n v="12"/>
    <s v="Maharashtra"/>
    <x v="0"/>
    <s v="West"/>
    <m/>
    <m/>
    <x v="0"/>
  </r>
  <r>
    <s v="PID0642"/>
    <s v="Aarav Gupta"/>
    <s v="Aarav Gupta"/>
    <s v="PID0642_Aarav.pdf"/>
    <s v="Male"/>
    <s v="31/12/1968"/>
    <d v="1968-12-31T00:00:00"/>
    <n v="1968"/>
    <n v="58"/>
    <s v="Senior"/>
    <n v="5"/>
    <s v="Karnataka"/>
    <x v="0"/>
    <s v="South"/>
    <m/>
    <m/>
    <x v="1"/>
  </r>
  <r>
    <s v="PID0643"/>
    <s v="Diya Reddy"/>
    <s v="Diya Reddy"/>
    <s v="PID0643_Diya.pdf"/>
    <s v="Female"/>
    <s v="31/12/1978"/>
    <d v="1978-12-31T00:00:00"/>
    <n v="1978"/>
    <n v="48"/>
    <s v="Senior"/>
    <n v="30"/>
    <s v="Punjab"/>
    <x v="1"/>
    <s v="North"/>
    <m/>
    <m/>
    <x v="0"/>
  </r>
  <r>
    <s v="PID0644"/>
    <s v="Krishna Patel"/>
    <s v="Krishna Patel"/>
    <s v="PID0644_Krishna.pdf"/>
    <s v="Male"/>
    <s v="31/12/1973"/>
    <d v="1973-12-31T00:00:00"/>
    <n v="1973"/>
    <n v="53"/>
    <s v="Senior"/>
    <n v="0.5"/>
    <s v="Uttar Pradesh"/>
    <x v="0"/>
    <s v="North"/>
    <m/>
    <m/>
    <x v="1"/>
  </r>
  <r>
    <s v="PID0645"/>
    <s v="Aarav Patel"/>
    <s v="Aarav Patel"/>
    <s v="PID0645_Aarav.pdf"/>
    <s v="Male"/>
    <s v="01/01/1984"/>
    <d v="1984-01-01T00:00:00"/>
    <n v="1984"/>
    <n v="42"/>
    <s v="Adult"/>
    <n v="400"/>
    <s v="Tamil Nadu"/>
    <x v="3"/>
    <s v="South"/>
    <m/>
    <m/>
    <x v="0"/>
  </r>
  <r>
    <s v="PID0646"/>
    <s v="Diya Sharma"/>
    <s v="Diya Sharma"/>
    <s v="PID0646_Diya.pdf"/>
    <s v="Female"/>
    <s v="31/12/1973"/>
    <d v="1973-12-31T00:00:00"/>
    <n v="1973"/>
    <n v="53"/>
    <s v="Senior"/>
    <n v="9"/>
    <s v="Gujarat"/>
    <x v="3"/>
    <s v="West"/>
    <m/>
    <m/>
    <x v="0"/>
  </r>
  <r>
    <s v="PID0647"/>
    <s v="Isha Gupta"/>
    <s v="Isha Gupta"/>
    <s v="PID0647_Isha.pdf"/>
    <s v="Female"/>
    <s v="31/12/1973"/>
    <d v="1973-12-31T00:00:00"/>
    <n v="1973"/>
    <n v="53"/>
    <s v="Senior"/>
    <n v="2"/>
    <s v="Uttar Pradesh"/>
    <x v="1"/>
    <s v="North"/>
    <m/>
    <m/>
    <x v="1"/>
  </r>
  <r>
    <s v="PID0648"/>
    <s v="Aditya Mehta"/>
    <s v="Aditya Mehta"/>
    <s v="PID0648_Aditya.pdf"/>
    <s v="Male"/>
    <s v="31/12/1988"/>
    <d v="1988-12-31T00:00:00"/>
    <n v="1988"/>
    <n v="38"/>
    <s v="Adult"/>
    <n v="150"/>
    <s v="Tamil Nadu"/>
    <x v="0"/>
    <s v="South"/>
    <m/>
    <m/>
    <x v="0"/>
  </r>
  <r>
    <s v="PID0649"/>
    <s v="Shreya Sharma"/>
    <s v="Shreya Sharma"/>
    <s v="PID0649_Shreya.pdf"/>
    <s v="Female"/>
    <s v="01/01/1944"/>
    <d v="1944-01-01T00:00:00"/>
    <n v="1944"/>
    <n v="82"/>
    <s v="super senior"/>
    <n v="5"/>
    <s v="Gujarat"/>
    <x v="1"/>
    <s v="West"/>
    <m/>
    <m/>
    <x v="1"/>
  </r>
  <r>
    <s v="PID0650"/>
    <s v="Sai Mehta"/>
    <s v="Sai Mehta"/>
    <s v="PID0650_Sai.pdf"/>
    <s v="Male"/>
    <s v="01/01/1964"/>
    <d v="1964-01-01T00:00:00"/>
    <n v="1964"/>
    <n v="62"/>
    <s v="super senior"/>
    <n v="9"/>
    <s v="Gujarat"/>
    <x v="2"/>
    <s v="West"/>
    <m/>
    <m/>
    <x v="0"/>
  </r>
  <r>
    <s v="PID0651"/>
    <s v="Diya Sharma"/>
    <s v="Diya Sharma"/>
    <s v="PID0651_Diya.pdf"/>
    <s v="Female"/>
    <s v="31/12/1981"/>
    <d v="1981-12-31T00:00:00"/>
    <n v="1981"/>
    <n v="45"/>
    <s v="Adult"/>
    <n v="5"/>
    <s v="Gujarat"/>
    <x v="3"/>
    <s v="West"/>
    <m/>
    <m/>
    <x v="0"/>
  </r>
  <r>
    <s v="PID0652"/>
    <s v="Aditya Singh Sharma"/>
    <s v="Aditya Singh Sharma"/>
    <s v="PID0652_Aditya.pdf"/>
    <s v="Male"/>
    <s v="31/12/1988"/>
    <d v="1988-12-31T00:00:00"/>
    <n v="1988"/>
    <n v="38"/>
    <s v="Adult"/>
    <n v="15"/>
    <s v="Gujarat"/>
    <x v="0"/>
    <s v="West"/>
    <m/>
    <m/>
    <x v="0"/>
  </r>
  <r>
    <s v="PID0653"/>
    <s v="Shreya Reddy"/>
    <s v="Shreya Reddy"/>
    <s v="PID0653_Shreya.pdf"/>
    <s v="Female"/>
    <s v="31/12/1988"/>
    <d v="1988-12-31T00:00:00"/>
    <n v="1988"/>
    <n v="38"/>
    <s v="Adult"/>
    <n v="25"/>
    <s v="Gujarat"/>
    <x v="0"/>
    <s v="West"/>
    <m/>
    <m/>
    <x v="0"/>
  </r>
  <r>
    <s v="PID0654"/>
    <s v="Isha Mehta"/>
    <s v="Isha Mehta"/>
    <s v="PID0654_Isha.pdf"/>
    <s v="Female"/>
    <s v="31/12/1958"/>
    <d v="1958-12-31T00:00:00"/>
    <n v="1958"/>
    <n v="68"/>
    <s v="super senior"/>
    <n v="12"/>
    <s v="Punjab"/>
    <x v="1"/>
    <s v="North"/>
    <m/>
    <m/>
    <x v="0"/>
  </r>
  <r>
    <s v="PID0655"/>
    <s v="Riya Reddy"/>
    <s v="Riya Reddy"/>
    <s v="PID0655_Riya.pdf"/>
    <s v="Female"/>
    <s v="31/12/1988"/>
    <d v="1988-12-31T00:00:00"/>
    <n v="1988"/>
    <n v="38"/>
    <s v="Adult"/>
    <n v="20"/>
    <s v="Uttar Pradesh"/>
    <x v="1"/>
    <s v="North"/>
    <m/>
    <m/>
    <x v="0"/>
  </r>
  <r>
    <s v="PID0656"/>
    <s v="Aditya Patel"/>
    <s v="Aditya Patel"/>
    <s v="PID0656_Aditya.pdf"/>
    <s v="Male"/>
    <s v="31/12/1993"/>
    <d v="1993-12-31T00:00:00"/>
    <n v="1993"/>
    <n v="33"/>
    <s v="Adult"/>
    <m/>
    <s v="Kerala"/>
    <x v="0"/>
    <s v="South"/>
    <m/>
    <m/>
    <x v="1"/>
  </r>
  <r>
    <s v="PID0657"/>
    <s v="Aditya Priya Reddy "/>
    <s v="Aditya Priya Reddy"/>
    <s v="PID0657_Aditya.pdf"/>
    <s v="Male"/>
    <s v="31/12/1998"/>
    <d v="1998-12-31T00:00:00"/>
    <n v="1998"/>
    <n v="28"/>
    <s v="Young adult"/>
    <n v="7"/>
    <s v="Kerala"/>
    <x v="0"/>
    <s v="South"/>
    <m/>
    <m/>
    <x v="0"/>
  </r>
  <r>
    <s v="PID0658"/>
    <s v="Aarav Dev Gupta"/>
    <s v="Aarav Dev Gupta"/>
    <s v="PID0658_Aarav.pdf"/>
    <s v="Male"/>
    <s v="01/01/1984"/>
    <d v="1984-01-01T00:00:00"/>
    <n v="1984"/>
    <n v="42"/>
    <s v="Adult"/>
    <n v="7"/>
    <s v="Kerala"/>
    <x v="0"/>
    <s v="South"/>
    <m/>
    <m/>
    <x v="0"/>
  </r>
  <r>
    <s v="PID0659"/>
    <s v="Krishna Mehta"/>
    <s v="Krishna Mehta"/>
    <s v="PID0659_Krishna.pdf"/>
    <s v="Male"/>
    <s v="31/12/1968"/>
    <d v="1968-12-31T00:00:00"/>
    <n v="1968"/>
    <n v="58"/>
    <s v="Senior"/>
    <n v="3"/>
    <s v="Tamil Nadu"/>
    <x v="1"/>
    <s v="South"/>
    <m/>
    <m/>
    <x v="1"/>
  </r>
  <r>
    <s v="PID0660"/>
    <s v="Shreya Gupta"/>
    <s v="Shreya Gupta"/>
    <s v="PID0660_Shreya.pdf"/>
    <s v="Female"/>
    <s v="31/12/1993"/>
    <d v="1993-12-31T00:00:00"/>
    <n v="1993"/>
    <n v="33"/>
    <s v="Adult"/>
    <n v="20"/>
    <s v="Maharashtra"/>
    <x v="3"/>
    <s v="West"/>
    <m/>
    <m/>
    <x v="0"/>
  </r>
  <r>
    <s v="PID0661"/>
    <s v="Aanya Gupta"/>
    <s v="Aanya Gupta"/>
    <s v="PID0661_Aanya.pdf"/>
    <s v="Female"/>
    <s v="31/12/1968"/>
    <d v="1968-12-31T00:00:00"/>
    <n v="1968"/>
    <n v="58"/>
    <s v="Senior"/>
    <n v="15"/>
    <s v="Gujarat"/>
    <x v="3"/>
    <s v="West"/>
    <m/>
    <m/>
    <x v="0"/>
  </r>
  <r>
    <s v="PID0662"/>
    <s v=" Riya Singh Sharma"/>
    <s v="Riya Singh Sharma"/>
    <s v="PID0662_Riya.pdf"/>
    <s v="Female"/>
    <s v="31/12/1978"/>
    <d v="1978-12-31T00:00:00"/>
    <n v="1978"/>
    <n v="48"/>
    <s v="Senior"/>
    <n v="12"/>
    <s v="Punjab"/>
    <x v="1"/>
    <s v="North"/>
    <m/>
    <m/>
    <x v="0"/>
  </r>
  <r>
    <s v="PID0663"/>
    <s v=" Riya Dev Gupta "/>
    <s v="Riya Dev Gupta"/>
    <s v="PID0663_Riya.pdf"/>
    <s v="Female"/>
    <s v="31/12/1958"/>
    <d v="1958-12-31T00:00:00"/>
    <n v="1958"/>
    <n v="68"/>
    <s v="super senior"/>
    <n v="15"/>
    <s v="Punjab"/>
    <x v="1"/>
    <s v="North"/>
    <m/>
    <m/>
    <x v="0"/>
  </r>
  <r>
    <s v="PID0664"/>
    <s v="Aanya Sharma "/>
    <s v="Aanya Sharma"/>
    <s v="PID0664_Aanya.pdf"/>
    <s v="Female"/>
    <s v="31-12-1953"/>
    <d v="1953-12-31T00:00:00"/>
    <n v="1953"/>
    <n v="73"/>
    <s v="super senior"/>
    <n v="30"/>
    <s v="Punjab"/>
    <x v="2"/>
    <s v="North"/>
    <m/>
    <m/>
    <x v="0"/>
  </r>
  <r>
    <s v="PID0665"/>
    <s v="Vivaan Mehta"/>
    <s v="Vivaan Mehta"/>
    <s v="PID0665_Vivaan.pdf"/>
    <s v="Male"/>
    <s v="31-12-1978"/>
    <d v="1978-12-31T00:00:00"/>
    <n v="1978"/>
    <n v="48"/>
    <s v="Senior"/>
    <n v="15"/>
    <s v="Tamil Nadu"/>
    <x v="0"/>
    <s v="South"/>
    <m/>
    <m/>
    <x v="0"/>
  </r>
  <r>
    <s v="PID0666"/>
    <s v="Krishna Raj Sharma "/>
    <s v="Krishna Raj Sharma"/>
    <s v="PID0666_Krishna.pdf"/>
    <s v="Male"/>
    <s v="01/01/1968"/>
    <d v="1968-01-01T00:00:00"/>
    <n v="1968"/>
    <n v="58"/>
    <s v="Senior"/>
    <n v="7"/>
    <s v="West Bengal"/>
    <x v="2"/>
    <s v="East"/>
    <m/>
    <m/>
    <x v="0"/>
  </r>
  <r>
    <s v="PID0667"/>
    <s v="Shreya Dev Reddy"/>
    <s v="Shreya Dev Reddy"/>
    <s v="PID0667_Shreya.pdf"/>
    <s v="Female"/>
    <s v="31/12/1978"/>
    <d v="1978-12-31T00:00:00"/>
    <n v="1978"/>
    <n v="48"/>
    <s v="Senior"/>
    <n v="5"/>
    <s v="Gujarat"/>
    <x v="3"/>
    <s v="West"/>
    <m/>
    <m/>
    <x v="1"/>
  </r>
  <r>
    <s v="PID0668"/>
    <s v="Diya Mehta "/>
    <s v="Diya Mehta"/>
    <s v="PID0668_Diya.pdf"/>
    <s v="Female"/>
    <s v="31-12-1973"/>
    <d v="1973-12-31T00:00:00"/>
    <n v="1973"/>
    <n v="53"/>
    <s v="Senior"/>
    <n v="20"/>
    <s v="Gujarat"/>
    <x v="1"/>
    <s v="West"/>
    <m/>
    <m/>
    <x v="0"/>
  </r>
  <r>
    <s v="PID0669"/>
    <s v=" Vivaan Priya Gupta"/>
    <s v="Vivaan Priya Gupta"/>
    <s v="PID0669_Vivaan.pdf"/>
    <s v="Male"/>
    <s v="31/12/1968"/>
    <d v="1968-12-31T00:00:00"/>
    <n v="1968"/>
    <n v="58"/>
    <s v="Senior"/>
    <m/>
    <s v="Uttar Pradesh"/>
    <x v="1"/>
    <s v="North"/>
    <m/>
    <m/>
    <x v="1"/>
  </r>
  <r>
    <s v="PID0670"/>
    <s v="Shreya Gupta"/>
    <s v="Shreya Gupta"/>
    <s v="PID0670_Shreya.pdf"/>
    <s v="Female"/>
    <s v="31/12/1993"/>
    <d v="1993-12-31T00:00:00"/>
    <n v="1993"/>
    <n v="33"/>
    <s v="Adult"/>
    <n v="200"/>
    <s v="Tamil Nadu"/>
    <x v="0"/>
    <s v="South"/>
    <m/>
    <m/>
    <x v="0"/>
  </r>
  <r>
    <s v="PID0671"/>
    <s v="Isha Patel"/>
    <s v="Isha Patel"/>
    <s v="PID0671_Isha.pdf"/>
    <s v="Female"/>
    <s v="31/12/1998"/>
    <d v="1998-12-31T00:00:00"/>
    <n v="1998"/>
    <n v="28"/>
    <s v="Young adult"/>
    <n v="20"/>
    <s v="Kerala"/>
    <x v="0"/>
    <s v="South"/>
    <m/>
    <m/>
    <x v="0"/>
  </r>
  <r>
    <s v="PID0672"/>
    <s v=" Sai Dev Sharma "/>
    <s v="Sai Dev Sharma"/>
    <s v="PID0672_Sai.pdf"/>
    <s v="Male"/>
    <s v="01/01/1984"/>
    <d v="1984-01-01T00:00:00"/>
    <n v="1984"/>
    <n v="42"/>
    <s v="Adult"/>
    <n v="20"/>
    <s v="Uttar Pradesh"/>
    <x v="1"/>
    <s v="North"/>
    <m/>
    <m/>
    <x v="0"/>
  </r>
  <r>
    <s v="PID0673"/>
    <s v=" Diya Patel "/>
    <s v="Diya Patel"/>
    <s v="PID0673_Diya.pdf"/>
    <s v="Female"/>
    <s v="31-12-1973"/>
    <d v="1973-12-31T00:00:00"/>
    <n v="1973"/>
    <n v="53"/>
    <s v="Senior"/>
    <n v="15"/>
    <s v="Gujarat"/>
    <x v="1"/>
    <s v="West"/>
    <m/>
    <m/>
    <x v="0"/>
  </r>
  <r>
    <s v="PID0674"/>
    <s v="Vivaan Reddy "/>
    <s v="Vivaan Reddy"/>
    <s v="PID0674_Vivaan.pdf"/>
    <s v="Male"/>
    <s v="31/12/1988"/>
    <d v="1988-12-31T00:00:00"/>
    <n v="1988"/>
    <n v="38"/>
    <s v="Adult"/>
    <n v="2"/>
    <s v="Punjab"/>
    <x v="1"/>
    <s v="North"/>
    <m/>
    <m/>
    <x v="1"/>
  </r>
  <r>
    <s v="PID0675"/>
    <s v=" Sai Reddy"/>
    <s v="Sai Reddy"/>
    <s v="PID0675_Sai.pdf"/>
    <s v="Male"/>
    <s v="31/12/1985"/>
    <d v="1985-12-31T00:00:00"/>
    <n v="1985"/>
    <n v="41"/>
    <s v="Adult"/>
    <n v="15"/>
    <s v="Kerala"/>
    <x v="1"/>
    <s v="South"/>
    <m/>
    <m/>
    <x v="0"/>
  </r>
  <r>
    <s v="PID0676"/>
    <s v=" Krishna Mehta"/>
    <s v="Krishna Mehta"/>
    <s v="PID0676_Krishna.pdf"/>
    <s v="Male"/>
    <s v="31/12/1985"/>
    <d v="1985-12-31T00:00:00"/>
    <n v="1985"/>
    <n v="41"/>
    <s v="Adult"/>
    <n v="9"/>
    <s v="Punjab"/>
    <x v="1"/>
    <s v="North"/>
    <m/>
    <m/>
    <x v="0"/>
  </r>
  <r>
    <s v="PID0677"/>
    <s v=" Aditya Priya Patel "/>
    <s v="Aditya Priya Patel"/>
    <s v="PID0677_Aditya.pdf"/>
    <s v="Male"/>
    <s v="31/12/1988"/>
    <d v="1988-12-31T00:00:00"/>
    <n v="1988"/>
    <n v="38"/>
    <s v="Adult"/>
    <m/>
    <s v="Punjab"/>
    <x v="1"/>
    <s v="North"/>
    <m/>
    <m/>
    <x v="0"/>
  </r>
  <r>
    <s v="PID0678"/>
    <s v=" Isha Patel"/>
    <s v="Isha Patel"/>
    <s v="PID0678_Isha.pdf"/>
    <s v="Female"/>
    <s v="31/12/1978"/>
    <d v="1978-12-31T00:00:00"/>
    <n v="1978"/>
    <n v="48"/>
    <s v="Senior"/>
    <n v="12"/>
    <s v="Kerala"/>
    <x v="0"/>
    <s v="South"/>
    <m/>
    <m/>
    <x v="0"/>
  </r>
  <r>
    <s v="PID0679"/>
    <s v="Riya Gupta"/>
    <s v="Riya Gupta"/>
    <s v="PID0679_Riya.pdf"/>
    <s v="Female"/>
    <s v="31-12-1968"/>
    <d v="1968-12-31T00:00:00"/>
    <n v="1968"/>
    <n v="58"/>
    <s v="Senior"/>
    <n v="12"/>
    <s v="Karnataka"/>
    <x v="0"/>
    <s v="South"/>
    <m/>
    <m/>
    <x v="0"/>
  </r>
  <r>
    <s v="PID0680"/>
    <s v="Aditya Gupta"/>
    <s v="Aditya Gupta"/>
    <s v="PID0680_Aditya.pdf"/>
    <s v="Male"/>
    <s v="01/01/1984"/>
    <d v="1984-01-01T00:00:00"/>
    <n v="1984"/>
    <n v="42"/>
    <s v="Adult"/>
    <n v="20"/>
    <s v="Gujarat"/>
    <x v="3"/>
    <s v="West"/>
    <m/>
    <m/>
    <x v="0"/>
  </r>
  <r>
    <s v="PID0681"/>
    <s v="Sai Priya Patel"/>
    <s v="Sai Priya Patel"/>
    <s v="PID0681_Sai.pdf"/>
    <s v="Male"/>
    <s v="31/12/1978"/>
    <d v="1978-12-31T00:00:00"/>
    <n v="1978"/>
    <n v="48"/>
    <s v="Senior"/>
    <n v="7"/>
    <s v="West Bengal"/>
    <x v="2"/>
    <s v="East"/>
    <m/>
    <m/>
    <x v="0"/>
  </r>
  <r>
    <s v="PID0682"/>
    <s v="Riya Priya Reddy"/>
    <s v="Riya Priya Reddy"/>
    <s v="PID0682_Riya.pdf"/>
    <s v="Female"/>
    <s v="31/12/1958"/>
    <d v="1958-12-31T00:00:00"/>
    <n v="1958"/>
    <n v="68"/>
    <s v="super senior"/>
    <n v="40"/>
    <s v="Karnataka"/>
    <x v="3"/>
    <s v="South"/>
    <m/>
    <m/>
    <x v="0"/>
  </r>
  <r>
    <s v="PID0683"/>
    <s v="Krishna Sharma"/>
    <s v="Krishna Sharma"/>
    <s v="PID0683_Krishna.pdf"/>
    <s v="Male"/>
    <s v="31/12/1981"/>
    <d v="1981-12-31T00:00:00"/>
    <n v="1981"/>
    <n v="45"/>
    <s v="Adult"/>
    <n v="30"/>
    <s v="Kerala"/>
    <x v="3"/>
    <s v="South"/>
    <m/>
    <m/>
    <x v="0"/>
  </r>
  <r>
    <s v="PID0684"/>
    <s v="Diya Priya Patel"/>
    <s v="Diya Priya Patel"/>
    <s v="PID0684_Diya.pdf"/>
    <s v="Female"/>
    <s v="31/12/1958"/>
    <d v="1958-12-31T00:00:00"/>
    <n v="1958"/>
    <n v="68"/>
    <s v="super senior"/>
    <n v="9"/>
    <s v="Kerala"/>
    <x v="0"/>
    <s v="South"/>
    <m/>
    <m/>
    <x v="0"/>
  </r>
  <r>
    <s v="PID0685"/>
    <s v="Riya Mehta"/>
    <s v="Riya Mehta"/>
    <s v="PID0685_Riya.pdf"/>
    <s v="Female"/>
    <s v="01/01/1976"/>
    <d v="1976-01-01T00:00:00"/>
    <n v="1976"/>
    <n v="50"/>
    <s v="Senior"/>
    <n v="25"/>
    <s v="Tamil Nadu"/>
    <x v="1"/>
    <s v="South"/>
    <m/>
    <m/>
    <x v="0"/>
  </r>
  <r>
    <s v="PID0686"/>
    <s v="Aarav Sharma"/>
    <s v="Aarav Sharma"/>
    <s v="PID0686_Aarav.pdf"/>
    <s v="Male"/>
    <s v="31/12/1978"/>
    <d v="1978-12-31T00:00:00"/>
    <n v="1978"/>
    <n v="48"/>
    <s v="Senior"/>
    <n v="3"/>
    <s v="West Bengal"/>
    <x v="1"/>
    <s v="East"/>
    <m/>
    <m/>
    <x v="1"/>
  </r>
  <r>
    <s v="PID0687"/>
    <s v="Shreya Reddy"/>
    <s v="Shreya Reddy"/>
    <s v="PID0687_Shreya.pdf"/>
    <s v="Female"/>
    <s v="31/12/1968"/>
    <d v="1968-12-31T00:00:00"/>
    <n v="1968"/>
    <n v="58"/>
    <s v="Senior"/>
    <n v="40"/>
    <s v="Karnataka"/>
    <x v="0"/>
    <s v="South"/>
    <m/>
    <m/>
    <x v="0"/>
  </r>
  <r>
    <s v="PID0688"/>
    <s v="Diya Sharma"/>
    <s v="Diya Sharma"/>
    <s v="PID0688_Diya.pdf"/>
    <s v="Female"/>
    <s v="01/01/1984"/>
    <d v="1984-01-01T00:00:00"/>
    <n v="1984"/>
    <n v="42"/>
    <s v="Adult"/>
    <n v="2"/>
    <s v="Karnataka"/>
    <x v="1"/>
    <s v="South"/>
    <m/>
    <m/>
    <x v="1"/>
  </r>
  <r>
    <s v="PID0689"/>
    <s v=" Aditya Patel "/>
    <s v="Aditya Patel"/>
    <s v="PID0689_Aditya.pdf"/>
    <s v="Male"/>
    <s v="31/12/1985"/>
    <d v="1985-12-31T00:00:00"/>
    <n v="1985"/>
    <n v="41"/>
    <s v="Adult"/>
    <n v="5"/>
    <s v="Kerala"/>
    <x v="2"/>
    <s v="South"/>
    <m/>
    <m/>
    <x v="0"/>
  </r>
  <r>
    <s v="PID0690"/>
    <s v="Aanya Priya Reddy"/>
    <s v="Aanya Priya Reddy"/>
    <s v="PID0690_Aanya.pdf"/>
    <s v="Female"/>
    <s v="31-12-1978"/>
    <d v="1978-12-31T00:00:00"/>
    <n v="1978"/>
    <n v="48"/>
    <s v="Senior"/>
    <n v="7"/>
    <s v="Punjab"/>
    <x v="1"/>
    <s v="North"/>
    <m/>
    <m/>
    <x v="0"/>
  </r>
  <r>
    <s v="PID0691"/>
    <s v="Aanya Singh Sharma"/>
    <s v="Aanya Singh Sharma"/>
    <s v="PID0691_Aanya.pdf"/>
    <s v="Female"/>
    <s v="01/01/1976"/>
    <d v="1976-01-01T00:00:00"/>
    <n v="1976"/>
    <n v="50"/>
    <s v="Senior"/>
    <n v="4"/>
    <s v="Karnataka"/>
    <x v="0"/>
    <s v="South"/>
    <m/>
    <m/>
    <x v="0"/>
  </r>
  <r>
    <s v="PID0692"/>
    <s v="Sai Gupta"/>
    <s v="Sai Gupta"/>
    <s v="PID0692_Sai.pdf"/>
    <s v="Male"/>
    <s v="31/12/1985"/>
    <d v="1985-12-31T00:00:00"/>
    <n v="1985"/>
    <n v="41"/>
    <s v="Adult"/>
    <n v="0.5"/>
    <s v="Uttar Pradesh"/>
    <x v="1"/>
    <s v="North"/>
    <m/>
    <m/>
    <x v="1"/>
  </r>
  <r>
    <s v="PID0693"/>
    <s v="Riya Gupta"/>
    <s v="Riya Gupta"/>
    <s v="PID0693_Riya.pdf"/>
    <s v="Female"/>
    <s v="31/12/1953"/>
    <d v="1953-12-31T00:00:00"/>
    <n v="1953"/>
    <n v="73"/>
    <s v="super senior"/>
    <n v="5"/>
    <s v="West Bengal"/>
    <x v="2"/>
    <s v="East"/>
    <m/>
    <m/>
    <x v="1"/>
  </r>
  <r>
    <s v="PID0694"/>
    <s v="Aditya Reddy"/>
    <s v="Aditya Reddy"/>
    <s v="PID0694_Aditya.pdf"/>
    <s v="Male"/>
    <s v="01-01-1984"/>
    <d v="1984-01-01T00:00:00"/>
    <n v="1984"/>
    <n v="42"/>
    <s v="Adult"/>
    <n v="90"/>
    <s v="Punjab"/>
    <x v="1"/>
    <s v="North"/>
    <m/>
    <m/>
    <x v="0"/>
  </r>
  <r>
    <s v="PID0695"/>
    <s v=" Aanya Patel "/>
    <s v="Aanya Patel"/>
    <s v="PID0695_Aanya.pdf"/>
    <s v="Female"/>
    <s v="31/12/1993"/>
    <d v="1993-12-31T00:00:00"/>
    <n v="1993"/>
    <n v="33"/>
    <s v="Adult"/>
    <n v="9"/>
    <s v="Punjab"/>
    <x v="0"/>
    <s v="North"/>
    <m/>
    <m/>
    <x v="0"/>
  </r>
  <r>
    <s v="PID0696"/>
    <s v=" Krishna Mehta "/>
    <s v="Krishna Mehta"/>
    <s v="PID0696_Krishna.pdf"/>
    <s v="Male"/>
    <s v="01/01/1984"/>
    <d v="1984-01-01T00:00:00"/>
    <n v="1984"/>
    <n v="42"/>
    <s v="Adult"/>
    <n v="7"/>
    <s v="Kerala"/>
    <x v="0"/>
    <s v="South"/>
    <m/>
    <m/>
    <x v="0"/>
  </r>
  <r>
    <s v="PID0697"/>
    <s v="Aanya Gupta"/>
    <s v="Aanya Gupta"/>
    <s v="PID0697_Aanya.pdf"/>
    <s v="Female"/>
    <s v="31/12/1988"/>
    <d v="1988-12-31T00:00:00"/>
    <n v="1988"/>
    <n v="38"/>
    <s v="Adult"/>
    <n v="2"/>
    <s v="Uttar Pradesh"/>
    <x v="1"/>
    <s v="North"/>
    <m/>
    <m/>
    <x v="0"/>
  </r>
  <r>
    <s v="PID0698"/>
    <s v="Aditya Mehta"/>
    <s v="Aditya Mehta"/>
    <s v="PID0698_Aditya.pdf"/>
    <s v="Male"/>
    <s v="01/01/1984"/>
    <d v="1984-01-01T00:00:00"/>
    <n v="1984"/>
    <n v="42"/>
    <s v="Adult"/>
    <n v="5"/>
    <s v="Punjab"/>
    <x v="0"/>
    <s v="North"/>
    <m/>
    <m/>
    <x v="1"/>
  </r>
  <r>
    <s v="PID0699"/>
    <s v="Aarav Patel"/>
    <s v="Aarav Patel"/>
    <s v="PID0699_Aarav.pdf"/>
    <s v="Male"/>
    <s v="31/12/1988"/>
    <d v="1988-12-31T00:00:00"/>
    <n v="1988"/>
    <n v="38"/>
    <s v="Adult"/>
    <n v="15"/>
    <s v="Kerala"/>
    <x v="1"/>
    <s v="South"/>
    <m/>
    <m/>
    <x v="0"/>
  </r>
  <r>
    <s v="PID0700"/>
    <s v=" Aditya Kumar Gupta "/>
    <s v="Aditya Kumar Gupta"/>
    <s v="PID0700_Aditya.pdf"/>
    <s v="Male"/>
    <s v="31-12-1993"/>
    <d v="1993-12-31T00:00:00"/>
    <n v="1993"/>
    <n v="33"/>
    <s v="Adult"/>
    <n v="12"/>
    <s v="Kerala"/>
    <x v="0"/>
    <s v="South"/>
    <m/>
    <m/>
    <x v="0"/>
  </r>
  <r>
    <s v="PID0701"/>
    <s v="Isha Raj Gupta"/>
    <s v="Isha Raj Gupta"/>
    <s v="PID0701_Isha.pdf"/>
    <s v="Female"/>
    <s v="31/12/1968"/>
    <d v="1968-12-31T00:00:00"/>
    <n v="1968"/>
    <n v="58"/>
    <s v="Senior"/>
    <n v="40"/>
    <s v="Tamil Nadu"/>
    <x v="0"/>
    <s v="South"/>
    <m/>
    <m/>
    <x v="0"/>
  </r>
  <r>
    <s v="PID0702"/>
    <s v=" Aanya Mehta "/>
    <s v="Aanya Mehta"/>
    <s v="PID0702_Aanya.pdf"/>
    <s v="Female"/>
    <s v="31/12/1988"/>
    <d v="1988-12-31T00:00:00"/>
    <n v="1988"/>
    <n v="38"/>
    <s v="Adult"/>
    <n v="5"/>
    <s v="Karnataka"/>
    <x v="0"/>
    <s v="South"/>
    <m/>
    <m/>
    <x v="0"/>
  </r>
  <r>
    <s v="PID0703"/>
    <s v=" Isha Gupta "/>
    <s v="Isha Gupta"/>
    <s v="PID0703_Isha.pdf"/>
    <s v="Female"/>
    <s v="31/12/1953"/>
    <d v="1953-12-31T00:00:00"/>
    <n v="1953"/>
    <n v="73"/>
    <s v="super senior"/>
    <n v="200"/>
    <s v="West Bengal"/>
    <x v="2"/>
    <s v="East"/>
    <m/>
    <m/>
    <x v="0"/>
  </r>
  <r>
    <s v="PID0704"/>
    <s v="Aanya Mehta"/>
    <s v="Aanya Mehta"/>
    <s v="PID0704_Aanya.pdf"/>
    <s v="Female"/>
    <s v="01/01/1964"/>
    <d v="1964-01-01T00:00:00"/>
    <n v="1964"/>
    <n v="62"/>
    <s v="super senior"/>
    <n v="5"/>
    <s v="Punjab"/>
    <x v="1"/>
    <s v="North"/>
    <m/>
    <m/>
    <x v="1"/>
  </r>
  <r>
    <s v="PID0705"/>
    <s v="Aditya Reddy "/>
    <s v="Aditya Reddy"/>
    <s v="PID0705_Aditya.pdf"/>
    <s v="Male"/>
    <s v="31/12/1958"/>
    <d v="1958-12-31T00:00:00"/>
    <n v="1958"/>
    <n v="68"/>
    <s v="super senior"/>
    <n v="1"/>
    <s v="Uttar Pradesh"/>
    <x v="2"/>
    <s v="North"/>
    <m/>
    <m/>
    <x v="1"/>
  </r>
  <r>
    <s v="PID0706"/>
    <s v="Aarav Patel"/>
    <s v="Aarav Patel"/>
    <s v="PID0706_Aarav.pdf"/>
    <s v="Male"/>
    <s v="31/12/1973"/>
    <d v="1973-12-31T00:00:00"/>
    <n v="1973"/>
    <n v="53"/>
    <s v="Senior"/>
    <n v="250"/>
    <s v="Maharashtra"/>
    <x v="3"/>
    <s v="West"/>
    <m/>
    <m/>
    <x v="0"/>
  </r>
  <r>
    <s v="PID0707"/>
    <s v="Krishna Patel"/>
    <s v="Krishna Patel"/>
    <s v="PID0707_Krishna.pdf"/>
    <s v="Male"/>
    <s v="01/01/1984"/>
    <d v="1984-01-01T00:00:00"/>
    <n v="1984"/>
    <n v="42"/>
    <s v="Adult"/>
    <n v="40"/>
    <s v="Punjab"/>
    <x v="2"/>
    <s v="North"/>
    <m/>
    <m/>
    <x v="0"/>
  </r>
  <r>
    <s v="PID0708"/>
    <s v="Aditya Raj Gupta "/>
    <s v="Aditya Raj Gupta"/>
    <s v="PID0708_Aditya.pdf"/>
    <s v="Male"/>
    <s v="31-12-1973"/>
    <d v="1973-12-31T00:00:00"/>
    <n v="1973"/>
    <n v="53"/>
    <s v="Senior"/>
    <n v="2"/>
    <s v="Karnataka"/>
    <x v="0"/>
    <s v="South"/>
    <m/>
    <m/>
    <x v="1"/>
  </r>
  <r>
    <s v="PID0709"/>
    <s v="Shreya Patel"/>
    <s v="Shreya Patel"/>
    <s v="PID0709_Shreya.pdf"/>
    <s v="Female"/>
    <s v="31/12/1988"/>
    <d v="1988-12-31T00:00:00"/>
    <n v="1988"/>
    <n v="38"/>
    <s v="Adult"/>
    <n v="5"/>
    <s v="Gujarat"/>
    <x v="1"/>
    <s v="West"/>
    <m/>
    <m/>
    <x v="1"/>
  </r>
  <r>
    <s v="PID0710"/>
    <s v=" Krishna Kumar Sharma "/>
    <s v="Krishna Kumar Sharma"/>
    <s v="PID0710_Krishna.pdf"/>
    <s v="Male"/>
    <s v="01/01/1984"/>
    <d v="1984-01-01T00:00:00"/>
    <n v="1984"/>
    <n v="42"/>
    <s v="Adult"/>
    <n v="15"/>
    <s v="Gujarat"/>
    <x v="3"/>
    <s v="West"/>
    <m/>
    <m/>
    <x v="0"/>
  </r>
  <r>
    <s v="PID0711"/>
    <s v="Aditya Mehta"/>
    <s v="Aditya Mehta"/>
    <s v="PID0711_Aditya.pdf"/>
    <s v="Male"/>
    <s v="31/12/1973"/>
    <d v="1973-12-31T00:00:00"/>
    <n v="1973"/>
    <n v="53"/>
    <s v="Senior"/>
    <n v="1"/>
    <s v="Uttar Pradesh"/>
    <x v="1"/>
    <s v="North"/>
    <m/>
    <m/>
    <x v="0"/>
  </r>
  <r>
    <s v="PID0712"/>
    <s v="Riya Mehta"/>
    <s v="Riya Mehta"/>
    <s v="PID0712_Riya.pdf"/>
    <s v="Female"/>
    <s v="31/12/1968"/>
    <d v="1968-12-31T00:00:00"/>
    <n v="1968"/>
    <n v="58"/>
    <s v="Senior"/>
    <n v="40"/>
    <s v="Gujarat"/>
    <x v="0"/>
    <s v="West"/>
    <m/>
    <m/>
    <x v="0"/>
  </r>
  <r>
    <s v="PID0713"/>
    <s v=" Isha Patel"/>
    <s v="Isha Patel"/>
    <s v="PID0713_Isha.pdf"/>
    <s v="Female"/>
    <s v="31-12-1994"/>
    <d v="1994-12-31T00:00:00"/>
    <n v="1994"/>
    <n v="32"/>
    <s v="Adult"/>
    <n v="20"/>
    <s v="West Bengal"/>
    <x v="1"/>
    <s v="East"/>
    <m/>
    <m/>
    <x v="0"/>
  </r>
  <r>
    <s v="PID0714"/>
    <s v="Aditya Patel "/>
    <s v="Aditya Patel"/>
    <s v="PID0714_Aditya.pdf"/>
    <s v="Male"/>
    <s v="31/12/1978"/>
    <d v="1978-12-31T00:00:00"/>
    <n v="1978"/>
    <n v="48"/>
    <s v="Senior"/>
    <n v="5"/>
    <s v="Kerala"/>
    <x v="0"/>
    <s v="South"/>
    <m/>
    <m/>
    <x v="0"/>
  </r>
  <r>
    <s v="PID0715"/>
    <s v=" Sai Sharma "/>
    <s v="Sai Sharma"/>
    <s v="PID0715_Sai.pdf"/>
    <s v="Male"/>
    <s v="31/12/1973"/>
    <d v="1973-12-31T00:00:00"/>
    <n v="1973"/>
    <n v="53"/>
    <s v="Senior"/>
    <n v="20"/>
    <s v="West Bengal"/>
    <x v="0"/>
    <s v="East"/>
    <m/>
    <m/>
    <x v="0"/>
  </r>
  <r>
    <s v="PID0716"/>
    <s v="Diya Gupta"/>
    <s v="Diya Gupta"/>
    <s v="PID0716_Diya.pdf"/>
    <s v="Female"/>
    <s v="31/12/1968"/>
    <d v="1968-12-31T00:00:00"/>
    <n v="1968"/>
    <n v="58"/>
    <s v="Senior"/>
    <n v="12"/>
    <s v="Karnataka"/>
    <x v="3"/>
    <s v="South"/>
    <m/>
    <m/>
    <x v="0"/>
  </r>
  <r>
    <s v="PID0717"/>
    <s v=" Aditya Kumar Patel "/>
    <s v="Aditya Kumar Patel"/>
    <s v="PID0717_Aditya.pdf"/>
    <s v="Male"/>
    <s v="31/12/1973"/>
    <d v="1973-12-31T00:00:00"/>
    <n v="1973"/>
    <n v="53"/>
    <s v="Senior"/>
    <n v="3"/>
    <s v="Uttar Pradesh"/>
    <x v="1"/>
    <s v="North"/>
    <m/>
    <m/>
    <x v="1"/>
  </r>
  <r>
    <s v="PID0718"/>
    <s v="Vivaan Reddy"/>
    <s v="Vivaan Reddy"/>
    <s v="PID0718_Vivaan.pdf"/>
    <s v="Male"/>
    <s v="31/12/1953"/>
    <d v="1953-12-31T00:00:00"/>
    <n v="1953"/>
    <n v="73"/>
    <s v="super senior"/>
    <n v="12"/>
    <s v="Punjab"/>
    <x v="1"/>
    <s v="North"/>
    <m/>
    <m/>
    <x v="0"/>
  </r>
  <r>
    <s v="PID0719"/>
    <s v="Krishna Mehta"/>
    <s v="Krishna Mehta"/>
    <s v="PID0719_Krishna.pdf"/>
    <s v="Male"/>
    <s v="31/12/1981"/>
    <d v="1981-12-31T00:00:00"/>
    <n v="1981"/>
    <n v="45"/>
    <s v="Adult"/>
    <n v="20"/>
    <s v="West Bengal"/>
    <x v="0"/>
    <s v="East"/>
    <m/>
    <m/>
    <x v="0"/>
  </r>
  <r>
    <s v="PID0720"/>
    <s v="Riya Dev Reddy "/>
    <s v="Riya Dev Reddy"/>
    <s v="PID0720_Riya.pdf"/>
    <s v="Female"/>
    <s v="31/12/1988"/>
    <d v="1988-12-31T00:00:00"/>
    <n v="1988"/>
    <n v="38"/>
    <s v="Adult"/>
    <n v="40"/>
    <s v="Kerala"/>
    <x v="0"/>
    <s v="South"/>
    <m/>
    <m/>
    <x v="0"/>
  </r>
  <r>
    <s v="PID0721"/>
    <s v=" Riya Dev Mehta"/>
    <s v="Riya Dev Mehta"/>
    <s v="PID0721_Riya.pdf"/>
    <s v="Female"/>
    <s v="01/01/1964"/>
    <d v="1964-01-01T00:00:00"/>
    <n v="1964"/>
    <n v="62"/>
    <s v="super senior"/>
    <n v="15"/>
    <s v="Gujarat"/>
    <x v="0"/>
    <s v="West"/>
    <m/>
    <m/>
    <x v="0"/>
  </r>
  <r>
    <s v="PID0722"/>
    <s v="Diya Raj Mehta"/>
    <s v="Diya Raj Mehta"/>
    <s v="PID0722_Diya.pdf"/>
    <s v="Female"/>
    <s v="31/12/1984"/>
    <d v="1984-12-31T00:00:00"/>
    <n v="1984"/>
    <n v="42"/>
    <s v="Adult"/>
    <n v="25"/>
    <s v="Karnataka"/>
    <x v="0"/>
    <s v="South"/>
    <m/>
    <m/>
    <x v="0"/>
  </r>
  <r>
    <s v="PID0723"/>
    <s v="Shreya Reddy"/>
    <s v="Shreya Reddy"/>
    <s v="PID0723_Shreya.pdf"/>
    <s v="Female"/>
    <s v="31/12/1993"/>
    <d v="1993-12-31T00:00:00"/>
    <n v="1993"/>
    <n v="33"/>
    <s v="Adult"/>
    <n v="12"/>
    <s v="West Bengal"/>
    <x v="2"/>
    <s v="East"/>
    <m/>
    <m/>
    <x v="0"/>
  </r>
  <r>
    <s v="PID0724"/>
    <s v="Aditya Sharma"/>
    <s v="Aditya Sharma"/>
    <s v="PID0724_Aditya.pdf"/>
    <s v="Male"/>
    <s v="01/01/1972"/>
    <d v="1972-01-01T00:00:00"/>
    <n v="1972"/>
    <n v="54"/>
    <s v="Senior"/>
    <n v="40"/>
    <s v="Tamil Nadu"/>
    <x v="0"/>
    <s v="South"/>
    <m/>
    <m/>
    <x v="0"/>
  </r>
  <r>
    <s v="PID0725"/>
    <s v=" Riya Mehta "/>
    <s v="Riya Mehta"/>
    <s v="PID0725_Riya.pdf"/>
    <s v="Female"/>
    <s v="31/12/1988"/>
    <d v="1988-12-31T00:00:00"/>
    <n v="1988"/>
    <n v="38"/>
    <s v="Adult"/>
    <n v="25"/>
    <s v="Kerala"/>
    <x v="0"/>
    <s v="South"/>
    <m/>
    <m/>
    <x v="0"/>
  </r>
  <r>
    <s v="PID0726"/>
    <s v="Shreya Kumar Mehta"/>
    <s v="Shreya Kumar Mehta"/>
    <s v="PID0726_Shreya.pdf"/>
    <s v="Female"/>
    <s v="01-01-1964"/>
    <d v="1964-01-01T00:00:00"/>
    <n v="1964"/>
    <n v="62"/>
    <s v="super senior"/>
    <n v="7"/>
    <s v="Kerala"/>
    <x v="0"/>
    <s v="South"/>
    <m/>
    <m/>
    <x v="0"/>
  </r>
  <r>
    <s v="PID0727"/>
    <s v="Aanya Dev Mehta"/>
    <s v="Aanya Dev Mehta"/>
    <s v="PID0727_Aanya.pdf"/>
    <s v="Female"/>
    <s v="31/12/1978"/>
    <d v="1978-12-31T00:00:00"/>
    <n v="1978"/>
    <n v="48"/>
    <s v="Senior"/>
    <n v="3"/>
    <s v="Tamil Nadu"/>
    <x v="0"/>
    <s v="South"/>
    <m/>
    <m/>
    <x v="0"/>
  </r>
  <r>
    <s v="PID0728"/>
    <s v="Vivaan Reddy"/>
    <s v="Vivaan Reddy"/>
    <s v="PID0728_Vivaan.pdf"/>
    <s v="Male"/>
    <s v="31/12/1978"/>
    <d v="1978-12-31T00:00:00"/>
    <n v="1978"/>
    <n v="48"/>
    <s v="Senior"/>
    <n v="15"/>
    <s v="Punjab"/>
    <x v="1"/>
    <s v="North"/>
    <m/>
    <m/>
    <x v="0"/>
  </r>
  <r>
    <s v="PID0729"/>
    <s v="Aditya Patel"/>
    <s v="Aditya Patel"/>
    <s v="PID0729_Aditya.pdf"/>
    <s v="Male"/>
    <s v="01/01/1964"/>
    <d v="1964-01-01T00:00:00"/>
    <n v="1964"/>
    <n v="62"/>
    <s v="super senior"/>
    <n v="30"/>
    <s v="Gujarat"/>
    <x v="1"/>
    <s v="West"/>
    <m/>
    <m/>
    <x v="0"/>
  </r>
  <r>
    <s v="PID0730"/>
    <s v="Krishna Patel"/>
    <s v="Krishna Patel"/>
    <s v="PID0730_Krishna.pdf"/>
    <s v="Male"/>
    <s v="31/12/1973"/>
    <d v="1973-12-31T00:00:00"/>
    <n v="1973"/>
    <n v="53"/>
    <s v="Senior"/>
    <n v="40"/>
    <s v="Karnataka"/>
    <x v="0"/>
    <s v="South"/>
    <m/>
    <m/>
    <x v="0"/>
  </r>
  <r>
    <s v="PID0731"/>
    <s v="Diya Reddy"/>
    <s v="Diya Reddy"/>
    <s v="PID0731_Diya.pdf"/>
    <s v="Female"/>
    <s v="31/12/1980"/>
    <d v="1980-12-31T00:00:00"/>
    <n v="1980"/>
    <n v="46"/>
    <s v="Senior"/>
    <n v="15"/>
    <s v="Gujarat"/>
    <x v="3"/>
    <s v="West"/>
    <m/>
    <m/>
    <x v="0"/>
  </r>
  <r>
    <s v="PID0732"/>
    <s v="Isha Reddy"/>
    <s v="Isha Reddy"/>
    <s v="PID0732_Isha.pdf"/>
    <s v="Female"/>
    <s v="31/12/1978"/>
    <d v="1978-12-31T00:00:00"/>
    <n v="1978"/>
    <n v="48"/>
    <s v="Senior"/>
    <n v="12"/>
    <s v="Gujarat"/>
    <x v="2"/>
    <s v="West"/>
    <m/>
    <m/>
    <x v="0"/>
  </r>
  <r>
    <s v="PID0733"/>
    <s v="Krishna Patel "/>
    <s v="Krishna Patel"/>
    <s v="PID0733_Krishna.pdf"/>
    <s v="Male"/>
    <s v="31/12/1978"/>
    <d v="1978-12-31T00:00:00"/>
    <n v="1978"/>
    <n v="48"/>
    <s v="Senior"/>
    <n v="15"/>
    <s v="Gujarat"/>
    <x v="3"/>
    <s v="West"/>
    <m/>
    <m/>
    <x v="0"/>
  </r>
  <r>
    <s v="PID0734"/>
    <s v="Shreya Singh Reddy"/>
    <s v="Shreya Singh Reddy"/>
    <s v="PID0734_Shreya.pdf"/>
    <s v="Female"/>
    <s v="31-12-1953"/>
    <d v="1953-12-31T00:00:00"/>
    <n v="1953"/>
    <n v="73"/>
    <s v="super senior"/>
    <n v="9"/>
    <s v="Tamil Nadu"/>
    <x v="0"/>
    <s v="South"/>
    <m/>
    <m/>
    <x v="0"/>
  </r>
  <r>
    <s v="PID0735"/>
    <s v=" Vivaan Reddy"/>
    <s v="Vivaan Reddy"/>
    <s v="PID0735_Vivaan.pdf"/>
    <s v="Male"/>
    <s v="31/12/1973"/>
    <d v="1973-12-31T00:00:00"/>
    <n v="1973"/>
    <n v="53"/>
    <s v="Senior"/>
    <n v="20"/>
    <s v="Kerala"/>
    <x v="0"/>
    <s v="South"/>
    <m/>
    <m/>
    <x v="0"/>
  </r>
  <r>
    <s v="PID0736"/>
    <s v="Sai Gupta"/>
    <s v="Sai Gupta"/>
    <s v="PID0736_Sai.pdf"/>
    <s v="Male"/>
    <s v="31/12/1973"/>
    <d v="1973-12-31T00:00:00"/>
    <n v="1973"/>
    <n v="53"/>
    <s v="Senior"/>
    <n v="7"/>
    <s v="West Bengal"/>
    <x v="2"/>
    <s v="East"/>
    <m/>
    <m/>
    <x v="0"/>
  </r>
  <r>
    <s v="PID0737"/>
    <s v=" Diya Priya Reddy "/>
    <s v="Diya Priya Reddy"/>
    <s v="PID0737_Diya.pdf"/>
    <s v="Female"/>
    <s v="01/01/1984"/>
    <d v="1984-01-01T00:00:00"/>
    <n v="1984"/>
    <n v="42"/>
    <s v="Adult"/>
    <n v="20"/>
    <s v="West Bengal"/>
    <x v="2"/>
    <s v="East"/>
    <m/>
    <m/>
    <x v="0"/>
  </r>
  <r>
    <s v="PID0738"/>
    <s v=" Vivaan Sharma "/>
    <s v="Vivaan Sharma"/>
    <s v="PID0738_Vivaan.pdf"/>
    <s v="Male"/>
    <s v="31/12/1988"/>
    <d v="1988-12-31T00:00:00"/>
    <n v="1988"/>
    <n v="38"/>
    <s v="Adult"/>
    <n v="3"/>
    <s v="Karnataka"/>
    <x v="0"/>
    <s v="South"/>
    <m/>
    <m/>
    <x v="1"/>
  </r>
  <r>
    <s v="PID0739"/>
    <s v=" Riya Patel "/>
    <s v="Riya Patel"/>
    <s v="PID0739_Riya.pdf"/>
    <s v="Female"/>
    <s v="31/12/1978"/>
    <d v="1978-12-31T00:00:00"/>
    <n v="1978"/>
    <n v="48"/>
    <s v="Senior"/>
    <n v="25"/>
    <s v="Punjab"/>
    <x v="2"/>
    <s v="North"/>
    <m/>
    <m/>
    <x v="0"/>
  </r>
  <r>
    <s v="PID0740"/>
    <s v=" Isha Patel "/>
    <s v="Isha Patel"/>
    <s v="PID0740_Isha.pdf"/>
    <s v="Female"/>
    <s v="31/12/1968"/>
    <d v="1968-12-31T00:00:00"/>
    <n v="1968"/>
    <n v="58"/>
    <s v="Senior"/>
    <n v="7"/>
    <s v="Gujarat"/>
    <x v="3"/>
    <s v="West"/>
    <m/>
    <m/>
    <x v="0"/>
  </r>
  <r>
    <s v="PID0741"/>
    <s v="Riya Gupta"/>
    <s v="Riya Gupta"/>
    <s v="PID0741_Riya.pdf"/>
    <s v="Female"/>
    <s v="31/12/1978"/>
    <d v="1978-12-31T00:00:00"/>
    <n v="1978"/>
    <n v="48"/>
    <s v="Senior"/>
    <n v="5"/>
    <s v="Karnataka"/>
    <x v="0"/>
    <s v="South"/>
    <m/>
    <m/>
    <x v="1"/>
  </r>
  <r>
    <s v="PID0742"/>
    <s v="Vivaan Patel"/>
    <s v="Vivaan Patel"/>
    <s v="PID0742_Vivaan.pdf"/>
    <s v="Male"/>
    <s v="31/12/1968"/>
    <d v="1968-12-31T00:00:00"/>
    <n v="1968"/>
    <n v="58"/>
    <s v="Senior"/>
    <n v="3"/>
    <s v="Uttar Pradesh"/>
    <x v="3"/>
    <s v="North"/>
    <m/>
    <m/>
    <x v="1"/>
  </r>
  <r>
    <s v="PID0743"/>
    <s v="Riya Mehta"/>
    <s v="Riya Mehta"/>
    <s v="PID0743_Riya.pdf"/>
    <s v="Female"/>
    <s v="01/01/1984"/>
    <d v="1984-01-01T00:00:00"/>
    <n v="1984"/>
    <n v="42"/>
    <s v="Adult"/>
    <n v="2"/>
    <s v="Uttar Pradesh"/>
    <x v="0"/>
    <s v="North"/>
    <m/>
    <m/>
    <x v="1"/>
  </r>
  <r>
    <s v="PID0744"/>
    <s v="Sai Raj Mehta"/>
    <s v="Sai Raj Mehta"/>
    <s v="PID0744_Sai.pdf"/>
    <s v="Male"/>
    <s v="31/12/1978"/>
    <d v="1978-12-31T00:00:00"/>
    <n v="1978"/>
    <n v="48"/>
    <s v="Senior"/>
    <n v="25"/>
    <s v="Maharashtra"/>
    <x v="3"/>
    <s v="West"/>
    <m/>
    <m/>
    <x v="0"/>
  </r>
  <r>
    <s v="PID0745"/>
    <s v="Isha Reddy"/>
    <s v="Isha Reddy"/>
    <s v="PID0745_Isha.pdf"/>
    <s v="Female"/>
    <s v="31-12-1988"/>
    <d v="1988-12-31T00:00:00"/>
    <n v="1988"/>
    <n v="38"/>
    <s v="Adult"/>
    <n v="0.5"/>
    <s v="Uttar Pradesh"/>
    <x v="1"/>
    <s v="North"/>
    <m/>
    <m/>
    <x v="0"/>
  </r>
  <r>
    <s v="PID0746"/>
    <s v="Isha Mehta"/>
    <s v="Isha Mehta"/>
    <s v="PID0746_Isha.pdf"/>
    <s v="Female"/>
    <s v="31/12/1988"/>
    <d v="1988-12-31T00:00:00"/>
    <n v="1988"/>
    <n v="38"/>
    <s v="Adult"/>
    <n v="20"/>
    <s v="Kerala"/>
    <x v="0"/>
    <s v="South"/>
    <m/>
    <m/>
    <x v="0"/>
  </r>
  <r>
    <s v="PID0747"/>
    <s v="Isha Mehta"/>
    <s v="Isha Mehta"/>
    <s v="PID0747_Isha.pdf"/>
    <s v="Female"/>
    <s v="31/12/1988"/>
    <d v="1988-12-31T00:00:00"/>
    <n v="1988"/>
    <n v="38"/>
    <s v="Adult"/>
    <n v="40"/>
    <s v="Kerala"/>
    <x v="0"/>
    <s v="South"/>
    <m/>
    <m/>
    <x v="0"/>
  </r>
  <r>
    <s v="PID0748"/>
    <s v="Isha Priya Sharma"/>
    <s v="Isha Priya Sharma"/>
    <s v="PID0748_Isha.pdf"/>
    <s v="Female"/>
    <s v="31/12/1984"/>
    <d v="1984-12-31T00:00:00"/>
    <n v="1984"/>
    <n v="42"/>
    <s v="Adult"/>
    <n v="20"/>
    <s v="Gujarat"/>
    <x v="3"/>
    <s v="West"/>
    <m/>
    <m/>
    <x v="0"/>
  </r>
  <r>
    <s v="PID0749"/>
    <s v="Vivaan Patel"/>
    <s v="Vivaan Patel"/>
    <s v="PID0749_Vivaan.pdf"/>
    <s v="Male"/>
    <s v="31/12/1973"/>
    <d v="1973-12-31T00:00:00"/>
    <n v="1973"/>
    <n v="53"/>
    <s v="Senior"/>
    <n v="25"/>
    <s v="Kerala"/>
    <x v="0"/>
    <s v="South"/>
    <m/>
    <m/>
    <x v="0"/>
  </r>
  <r>
    <s v="PID0750"/>
    <s v="Vivaan Gupta"/>
    <s v="Vivaan Gupta"/>
    <s v="PID0750_Vivaan.pdf"/>
    <s v="Male"/>
    <s v="31/12/1953"/>
    <d v="1953-12-31T00:00:00"/>
    <n v="1953"/>
    <n v="73"/>
    <s v="super senior"/>
    <n v="15"/>
    <s v="West Bengal"/>
    <x v="2"/>
    <s v="East"/>
    <m/>
    <m/>
    <x v="0"/>
  </r>
  <r>
    <s v="PID0751"/>
    <s v=" Aditya Raj Sharma"/>
    <s v="Aditya Raj Sharma"/>
    <s v="PID0751_Aditya.pdf"/>
    <s v="Male"/>
    <s v="01-01-1964"/>
    <d v="1964-01-01T00:00:00"/>
    <n v="1964"/>
    <n v="62"/>
    <s v="super senior"/>
    <n v="120"/>
    <s v="Maharashtra"/>
    <x v="3"/>
    <s v="West"/>
    <m/>
    <m/>
    <x v="0"/>
  </r>
  <r>
    <s v="PID0752"/>
    <s v="Vivaan Gupta"/>
    <s v="Vivaan Gupta"/>
    <s v="PID0752_Vivaan.pdf"/>
    <s v="Male"/>
    <s v="31/12/1968"/>
    <d v="1968-12-31T00:00:00"/>
    <n v="1968"/>
    <n v="58"/>
    <s v="Senior"/>
    <n v="20"/>
    <s v="Karnataka"/>
    <x v="0"/>
    <s v="South"/>
    <m/>
    <m/>
    <x v="0"/>
  </r>
  <r>
    <s v="PID0753"/>
    <s v="Sai Kumar Sharma"/>
    <s v="Sai Kumar Sharma"/>
    <s v="PID0753_Sai.pdf"/>
    <s v="Male"/>
    <s v="31/12/1958"/>
    <d v="1958-12-31T00:00:00"/>
    <n v="1958"/>
    <n v="68"/>
    <s v="super senior"/>
    <n v="9"/>
    <s v="Tamil Nadu"/>
    <x v="0"/>
    <s v="South"/>
    <m/>
    <m/>
    <x v="0"/>
  </r>
  <r>
    <s v="PID0754"/>
    <s v="Riya Patel"/>
    <s v="Riya Patel"/>
    <s v="PID0754_Riya.pdf"/>
    <s v="Female"/>
    <s v="31/12/1988"/>
    <d v="1988-12-31T00:00:00"/>
    <n v="1988"/>
    <n v="38"/>
    <s v="Adult"/>
    <n v="40"/>
    <s v="West Bengal"/>
    <x v="2"/>
    <s v="East"/>
    <m/>
    <m/>
    <x v="0"/>
  </r>
  <r>
    <s v="PID0755"/>
    <s v="Riya Mehta"/>
    <s v="Riya Mehta"/>
    <s v="PID0755_Riya.pdf"/>
    <s v="Female"/>
    <s v="31/12/1973"/>
    <d v="1973-12-31T00:00:00"/>
    <n v="1973"/>
    <n v="53"/>
    <s v="Senior"/>
    <n v="40"/>
    <s v="Uttar Pradesh"/>
    <x v="3"/>
    <s v="North"/>
    <m/>
    <m/>
    <x v="0"/>
  </r>
  <r>
    <s v="PID0756"/>
    <s v="Aanya Gupta"/>
    <s v="Aanya Gupta"/>
    <s v="PID0756_Aanya.pdf"/>
    <s v="Female"/>
    <s v="31/12/1968"/>
    <d v="1968-12-31T00:00:00"/>
    <n v="1968"/>
    <n v="58"/>
    <s v="Senior"/>
    <n v="30"/>
    <s v="Gujarat"/>
    <x v="3"/>
    <s v="West"/>
    <m/>
    <m/>
    <x v="0"/>
  </r>
  <r>
    <s v="PID0757"/>
    <s v="Aanya Mehta"/>
    <s v="Aanya Mehta"/>
    <s v="PID0757_Aanya.pdf"/>
    <s v="Female"/>
    <s v="31/12/1981"/>
    <d v="1981-12-31T00:00:00"/>
    <n v="1981"/>
    <n v="45"/>
    <s v="Adult"/>
    <n v="20"/>
    <s v="Tamil Nadu"/>
    <x v="0"/>
    <s v="South"/>
    <m/>
    <m/>
    <x v="0"/>
  </r>
  <r>
    <s v="PID0758"/>
    <s v=" Vivaan Patel "/>
    <s v="Vivaan Patel"/>
    <s v="PID0758_Vivaan.pdf"/>
    <s v="Male"/>
    <s v="31/12/1988"/>
    <d v="1988-12-31T00:00:00"/>
    <n v="1988"/>
    <n v="38"/>
    <s v="Adult"/>
    <n v="25"/>
    <s v="Gujarat"/>
    <x v="0"/>
    <s v="West"/>
    <m/>
    <m/>
    <x v="0"/>
  </r>
  <r>
    <s v="PID0759"/>
    <s v="Riya Gupta"/>
    <s v="Riya Gupta"/>
    <s v="PID0759_Riya.pdf"/>
    <s v="Female"/>
    <s v="31/12/1968"/>
    <d v="1968-12-31T00:00:00"/>
    <n v="1968"/>
    <n v="58"/>
    <s v="Senior"/>
    <n v="3"/>
    <s v="Punjab"/>
    <x v="1"/>
    <s v="North"/>
    <m/>
    <m/>
    <x v="1"/>
  </r>
  <r>
    <s v="PID0760"/>
    <s v="Riya Priya Mehta"/>
    <s v="Riya Priya Mehta"/>
    <s v="PID0760_Riya.pdf"/>
    <s v="Female"/>
    <s v="01/01/1984"/>
    <d v="1984-01-01T00:00:00"/>
    <n v="1984"/>
    <n v="42"/>
    <s v="Adult"/>
    <n v="2"/>
    <s v="Tamil Nadu"/>
    <x v="1"/>
    <s v="South"/>
    <m/>
    <m/>
    <x v="1"/>
  </r>
  <r>
    <s v="PID0761"/>
    <s v=" Shreya Patel "/>
    <s v="Shreya Patel"/>
    <s v="PID0761_Shreya.pdf"/>
    <s v="Female"/>
    <s v="31/12/1978"/>
    <d v="1978-12-31T00:00:00"/>
    <n v="1978"/>
    <n v="48"/>
    <s v="Senior"/>
    <n v="5"/>
    <s v="West Bengal"/>
    <x v="1"/>
    <s v="East"/>
    <m/>
    <m/>
    <x v="1"/>
  </r>
  <r>
    <s v="PID0762"/>
    <s v="Vivaan Gupta"/>
    <s v="Vivaan Gupta"/>
    <s v="PID0762_Vivaan.pdf"/>
    <s v="Male"/>
    <s v="31/12/1958"/>
    <d v="1958-12-31T00:00:00"/>
    <n v="1958"/>
    <n v="68"/>
    <s v="super senior"/>
    <n v="7"/>
    <s v="Gujarat"/>
    <x v="3"/>
    <s v="West"/>
    <m/>
    <m/>
    <x v="0"/>
  </r>
  <r>
    <s v="PID0763"/>
    <s v="Vivaan Patel"/>
    <s v="Vivaan Patel"/>
    <s v="PID0763_Vivaan.pdf"/>
    <s v="Male"/>
    <s v="31/12/1953"/>
    <d v="1953-12-31T00:00:00"/>
    <n v="1953"/>
    <n v="73"/>
    <s v="super senior"/>
    <n v="30"/>
    <s v="Maharashtra"/>
    <x v="3"/>
    <s v="West"/>
    <m/>
    <m/>
    <x v="0"/>
  </r>
  <r>
    <s v="PID0764"/>
    <s v="Diya Sharma"/>
    <s v="Diya Sharma"/>
    <s v="PID0764_Diya.pdf"/>
    <s v="Female"/>
    <s v="31/12/1978"/>
    <d v="1978-12-31T00:00:00"/>
    <n v="1978"/>
    <n v="48"/>
    <s v="Senior"/>
    <n v="7"/>
    <s v="Gujarat"/>
    <x v="3"/>
    <s v="West"/>
    <m/>
    <m/>
    <x v="0"/>
  </r>
  <r>
    <s v="PID0765"/>
    <s v="Riya Mehta "/>
    <s v="Riya Mehta"/>
    <s v="PID0765_Riya.pdf"/>
    <s v="Female"/>
    <s v="31/12/1985"/>
    <d v="1985-12-31T00:00:00"/>
    <n v="1985"/>
    <n v="41"/>
    <s v="Adult"/>
    <n v="3"/>
    <s v="Tamil Nadu"/>
    <x v="0"/>
    <s v="South"/>
    <m/>
    <m/>
    <x v="1"/>
  </r>
  <r>
    <s v="PID0766"/>
    <s v="Vivaan Patel"/>
    <s v="Vivaan Patel"/>
    <s v="PID0766_Vivaan.pdf"/>
    <s v="Male"/>
    <s v="31/12/1973"/>
    <d v="1973-12-31T00:00:00"/>
    <n v="1973"/>
    <n v="53"/>
    <s v="Senior"/>
    <n v="2"/>
    <s v="Uttar Pradesh"/>
    <x v="0"/>
    <s v="North"/>
    <m/>
    <m/>
    <x v="0"/>
  </r>
  <r>
    <s v="PID0767"/>
    <s v="Riya Reddy"/>
    <s v="Riya Reddy"/>
    <s v="PID0767_Riya.pdf"/>
    <s v="Female"/>
    <s v="31/12/1978"/>
    <d v="1978-12-31T00:00:00"/>
    <n v="1978"/>
    <n v="48"/>
    <s v="Senior"/>
    <n v="30"/>
    <s v="Karnataka"/>
    <x v="0"/>
    <s v="South"/>
    <m/>
    <m/>
    <x v="0"/>
  </r>
  <r>
    <s v="PID0768"/>
    <s v="Sai Mehta"/>
    <s v="Sai Mehta"/>
    <s v="PID0768_Sai.pdf"/>
    <s v="Male"/>
    <s v="01/01/1984"/>
    <d v="1984-01-01T00:00:00"/>
    <n v="1984"/>
    <n v="42"/>
    <s v="Adult"/>
    <n v="20"/>
    <s v="Karnataka"/>
    <x v="0"/>
    <s v="South"/>
    <m/>
    <m/>
    <x v="0"/>
  </r>
  <r>
    <s v="PID0769"/>
    <s v=" Krishna Sharma "/>
    <s v="Krishna Sharma"/>
    <s v="PID0769_Krishna.pdf"/>
    <s v="Male"/>
    <s v="31/12/1978"/>
    <d v="1978-12-31T00:00:00"/>
    <n v="1978"/>
    <n v="48"/>
    <s v="Senior"/>
    <n v="0.5"/>
    <s v="Uttar Pradesh"/>
    <x v="1"/>
    <s v="North"/>
    <m/>
    <m/>
    <x v="1"/>
  </r>
  <r>
    <s v="PID0770"/>
    <s v="Aarav Dev Reddy"/>
    <s v="Aarav Dev Reddy"/>
    <s v="PID0770_Aarav.pdf"/>
    <s v="Male"/>
    <s v="01/01/1972"/>
    <d v="1972-01-01T00:00:00"/>
    <n v="1972"/>
    <n v="54"/>
    <s v="Senior"/>
    <n v="15"/>
    <s v="Tamil Nadu"/>
    <x v="0"/>
    <s v="South"/>
    <m/>
    <m/>
    <x v="0"/>
  </r>
  <r>
    <s v="PID0771"/>
    <s v=" Vivaan Raj Mehta"/>
    <s v="Vivaan Raj Mehta"/>
    <s v="PID0771_Vivaan.pdf"/>
    <s v="Male"/>
    <s v="31/12/1988"/>
    <d v="1988-12-31T00:00:00"/>
    <n v="1988"/>
    <n v="38"/>
    <s v="Adult"/>
    <n v="2"/>
    <s v="Uttar Pradesh"/>
    <x v="3"/>
    <s v="North"/>
    <m/>
    <m/>
    <x v="0"/>
  </r>
  <r>
    <s v="PID0772"/>
    <s v=" Aditya Sharma "/>
    <s v="Aditya Sharma"/>
    <s v="PID0772_Aditya.pdf"/>
    <s v="Male"/>
    <s v="31-12-1968"/>
    <d v="1968-12-31T00:00:00"/>
    <n v="1968"/>
    <n v="58"/>
    <s v="Senior"/>
    <n v="0.5"/>
    <s v="Uttar Pradesh"/>
    <x v="1"/>
    <s v="North"/>
    <m/>
    <m/>
    <x v="0"/>
  </r>
  <r>
    <s v="PID0773"/>
    <s v="Shreya Sharma"/>
    <s v="Shreya Sharma"/>
    <s v="PID0773_Shreya.pdf"/>
    <s v="Female"/>
    <s v="31/12/1953"/>
    <d v="1953-12-31T00:00:00"/>
    <n v="1953"/>
    <n v="73"/>
    <s v="super senior"/>
    <n v="9"/>
    <s v="Maharashtra"/>
    <x v="0"/>
    <s v="West"/>
    <m/>
    <m/>
    <x v="0"/>
  </r>
  <r>
    <s v="PID0774"/>
    <s v="Isha Raj Reddy "/>
    <s v="Isha Raj Reddy"/>
    <s v="PID0774_Isha.pdf"/>
    <s v="Female"/>
    <s v="01/01/1984"/>
    <d v="1984-01-01T00:00:00"/>
    <n v="1984"/>
    <n v="42"/>
    <s v="Adult"/>
    <n v="9"/>
    <s v="Gujarat"/>
    <x v="3"/>
    <s v="West"/>
    <m/>
    <m/>
    <x v="0"/>
  </r>
  <r>
    <s v="PID0775"/>
    <s v="Riya Raj Mehta"/>
    <s v="Riya Raj Mehta"/>
    <s v="PID0775_Riya.pdf"/>
    <s v="Female"/>
    <s v="31/12/1988"/>
    <d v="1988-12-31T00:00:00"/>
    <n v="1988"/>
    <n v="38"/>
    <s v="Adult"/>
    <n v="7"/>
    <s v="Kerala"/>
    <x v="0"/>
    <s v="South"/>
    <m/>
    <m/>
    <x v="0"/>
  </r>
  <r>
    <s v="PID0776"/>
    <s v="Shreya Sharma"/>
    <s v="Shreya Sharma"/>
    <s v="PID0776_Shreya.pdf"/>
    <s v="Female"/>
    <s v="31/12/1978"/>
    <d v="1978-12-31T00:00:00"/>
    <n v="1978"/>
    <n v="48"/>
    <s v="Senior"/>
    <n v="40"/>
    <s v="Gujarat"/>
    <x v="0"/>
    <s v="West"/>
    <m/>
    <m/>
    <x v="0"/>
  </r>
  <r>
    <s v="PID0777"/>
    <s v="Aanya Gupta"/>
    <s v="Aanya Gupta"/>
    <s v="PID0777_Aanya.pdf"/>
    <s v="Female"/>
    <s v="31/12/1978"/>
    <d v="1978-12-31T00:00:00"/>
    <n v="1978"/>
    <n v="48"/>
    <s v="Senior"/>
    <n v="30"/>
    <s v="Gujarat"/>
    <x v="3"/>
    <s v="West"/>
    <m/>
    <m/>
    <x v="0"/>
  </r>
  <r>
    <s v="PID0778"/>
    <s v="Riya Gupta"/>
    <s v="Riya Gupta"/>
    <s v="PID0778_Riya.pdf"/>
    <s v="Female"/>
    <s v="31/12/1968"/>
    <d v="1968-12-31T00:00:00"/>
    <n v="1968"/>
    <n v="58"/>
    <s v="Senior"/>
    <n v="5"/>
    <s v="Gujarat"/>
    <x v="3"/>
    <s v="West"/>
    <m/>
    <m/>
    <x v="0"/>
  </r>
  <r>
    <s v="PID0779"/>
    <s v="Riya Patel"/>
    <s v="Riya Patel"/>
    <s v="PID0779_Riya.pdf"/>
    <s v="Female"/>
    <s v="31/12/1993"/>
    <d v="1993-12-31T00:00:00"/>
    <n v="1993"/>
    <n v="33"/>
    <s v="Adult"/>
    <n v="30"/>
    <s v="West Bengal"/>
    <x v="2"/>
    <s v="East"/>
    <m/>
    <m/>
    <x v="0"/>
  </r>
  <r>
    <s v="PID0780"/>
    <s v="Shreya Gupta"/>
    <s v="Shreya Gupta"/>
    <s v="PID0780_Shreya.pdf"/>
    <s v="Female"/>
    <s v="31-12-1985"/>
    <d v="1985-12-31T00:00:00"/>
    <n v="1985"/>
    <n v="41"/>
    <s v="Adult"/>
    <n v="120"/>
    <s v="Tamil Nadu"/>
    <x v="1"/>
    <s v="South"/>
    <m/>
    <m/>
    <x v="0"/>
  </r>
  <r>
    <s v="PID0781"/>
    <s v="Aarav Raj Gupta"/>
    <s v="Aarav Raj Gupta"/>
    <s v="PID0781_Aarav.pdf"/>
    <s v="Male"/>
    <s v="01/01/1964"/>
    <d v="1964-01-01T00:00:00"/>
    <n v="1964"/>
    <n v="62"/>
    <s v="super senior"/>
    <n v="7"/>
    <s v="Karnataka"/>
    <x v="3"/>
    <s v="South"/>
    <m/>
    <m/>
    <x v="0"/>
  </r>
  <r>
    <s v="PID0782"/>
    <s v="Riya Patel"/>
    <s v="Riya Patel"/>
    <s v="PID0782_Riya.pdf"/>
    <s v="Female"/>
    <s v="31/12/1968"/>
    <d v="1968-12-31T00:00:00"/>
    <n v="1968"/>
    <n v="58"/>
    <s v="Senior"/>
    <n v="15"/>
    <s v="Tamil Nadu"/>
    <x v="1"/>
    <s v="South"/>
    <m/>
    <m/>
    <x v="0"/>
  </r>
  <r>
    <s v="PID0783"/>
    <s v="Isha Reddy"/>
    <s v="Isha Reddy"/>
    <s v="PID0783_Isha.pdf"/>
    <s v="Female"/>
    <s v="01/01/1944"/>
    <d v="1944-01-01T00:00:00"/>
    <n v="1944"/>
    <n v="82"/>
    <s v="super senior"/>
    <n v="40"/>
    <s v="Karnataka"/>
    <x v="0"/>
    <s v="South"/>
    <m/>
    <m/>
    <x v="0"/>
  </r>
  <r>
    <s v="PID0784"/>
    <s v=" Krishna Kumar Reddy "/>
    <s v="Krishna Kumar Reddy"/>
    <s v="PID0784_Krishna.pdf"/>
    <s v="Male"/>
    <s v="31/12/1978"/>
    <d v="1978-12-31T00:00:00"/>
    <n v="1978"/>
    <n v="48"/>
    <s v="Senior"/>
    <n v="15"/>
    <s v="Punjab"/>
    <x v="1"/>
    <s v="North"/>
    <m/>
    <m/>
    <x v="0"/>
  </r>
  <r>
    <s v="PID0785"/>
    <s v="Shreya Patel"/>
    <s v="Shreya Patel"/>
    <s v="PID0785_Shreya.pdf"/>
    <s v="Female"/>
    <s v="31/12/1953"/>
    <d v="1953-12-31T00:00:00"/>
    <n v="1953"/>
    <n v="73"/>
    <s v="super senior"/>
    <n v="2"/>
    <s v="Uttar Pradesh"/>
    <x v="0"/>
    <s v="North"/>
    <m/>
    <m/>
    <x v="1"/>
  </r>
  <r>
    <s v="PID0786"/>
    <s v="Isha Kumar Gupta"/>
    <s v="Isha Kumar Gupta"/>
    <s v="PID0786_Isha.pdf"/>
    <s v="Female"/>
    <s v="31-12-1993"/>
    <d v="1993-12-31T00:00:00"/>
    <n v="1993"/>
    <n v="33"/>
    <s v="Adult"/>
    <n v="30"/>
    <s v="Karnataka"/>
    <x v="0"/>
    <s v="South"/>
    <m/>
    <m/>
    <x v="0"/>
  </r>
  <r>
    <s v="PID0787"/>
    <s v="Krishna Sharma"/>
    <s v="Krishna Sharma"/>
    <s v="PID0787_Krishna.pdf"/>
    <s v="Male"/>
    <s v="31/12/1953"/>
    <d v="1953-12-31T00:00:00"/>
    <n v="1953"/>
    <n v="73"/>
    <s v="super senior"/>
    <n v="20"/>
    <s v="Karnataka"/>
    <x v="3"/>
    <s v="South"/>
    <m/>
    <m/>
    <x v="0"/>
  </r>
  <r>
    <s v="PID0788"/>
    <s v="Krishna Patel"/>
    <s v="Krishna Patel"/>
    <s v="PID0788_Krishna.pdf"/>
    <s v="Male"/>
    <s v="01/01/1996"/>
    <d v="1996-01-01T00:00:00"/>
    <n v="1996"/>
    <n v="30"/>
    <s v="Young adult"/>
    <n v="9"/>
    <s v="West Bengal"/>
    <x v="2"/>
    <s v="East"/>
    <m/>
    <m/>
    <x v="0"/>
  </r>
  <r>
    <s v="PID0789"/>
    <s v=" Riya Reddy "/>
    <s v="Riya Reddy"/>
    <s v="PID0789_Riya.pdf"/>
    <s v="Female"/>
    <s v="31/12/1953"/>
    <d v="1953-12-31T00:00:00"/>
    <n v="1953"/>
    <n v="73"/>
    <s v="super senior"/>
    <n v="3"/>
    <s v="Uttar Pradesh"/>
    <x v="1"/>
    <s v="North"/>
    <m/>
    <m/>
    <x v="1"/>
  </r>
  <r>
    <s v="PID0790"/>
    <s v="Vivaan Priya Patel"/>
    <s v="Vivaan Priya Patel"/>
    <s v="PID0790_Vivaan.pdf"/>
    <s v="Male"/>
    <s v="31/12/1988"/>
    <d v="1988-12-31T00:00:00"/>
    <n v="1988"/>
    <n v="38"/>
    <s v="Adult"/>
    <n v="5"/>
    <s v="Gujarat"/>
    <x v="3"/>
    <s v="West"/>
    <m/>
    <m/>
    <x v="0"/>
  </r>
  <r>
    <s v="PID0791"/>
    <s v="Isha Patel"/>
    <s v="Isha Patel"/>
    <s v="PID0791_Isha.pdf"/>
    <s v="Female"/>
    <s v="31/12/1968"/>
    <d v="1968-12-31T00:00:00"/>
    <n v="1968"/>
    <n v="58"/>
    <s v="Senior"/>
    <n v="20"/>
    <s v="Kerala"/>
    <x v="0"/>
    <s v="South"/>
    <m/>
    <m/>
    <x v="0"/>
  </r>
  <r>
    <s v="PID0792"/>
    <s v=" Aanya Gupta "/>
    <s v="Aanya Gupta"/>
    <s v="PID0792_Aanya.pdf"/>
    <s v="Female"/>
    <s v="31-12-1985"/>
    <d v="1985-12-31T00:00:00"/>
    <n v="1985"/>
    <n v="41"/>
    <s v="Adult"/>
    <n v="4"/>
    <s v="Karnataka"/>
    <x v="0"/>
    <s v="South"/>
    <m/>
    <m/>
    <x v="0"/>
  </r>
  <r>
    <s v="PID0793"/>
    <s v="Isha Raj Mehta"/>
    <s v="Isha Raj Mehta"/>
    <s v="PID0793_Isha.pdf"/>
    <s v="Female"/>
    <s v="01/01/1944"/>
    <d v="1944-01-01T00:00:00"/>
    <n v="1944"/>
    <n v="82"/>
    <s v="super senior"/>
    <n v="30"/>
    <s v="Tamil Nadu"/>
    <x v="0"/>
    <s v="South"/>
    <m/>
    <m/>
    <x v="0"/>
  </r>
  <r>
    <s v="PID0794"/>
    <s v="Diya Reddy"/>
    <s v="Diya Reddy"/>
    <s v="PID0794_Diya.pdf"/>
    <s v="Female"/>
    <s v="31/12/1958"/>
    <d v="1958-12-31T00:00:00"/>
    <n v="1958"/>
    <n v="68"/>
    <s v="super senior"/>
    <n v="7"/>
    <s v="Gujarat"/>
    <x v="3"/>
    <s v="West"/>
    <m/>
    <m/>
    <x v="0"/>
  </r>
  <r>
    <s v="PID0795"/>
    <s v=" Aditya Gupta"/>
    <s v="Aditya Gupta"/>
    <s v="PID0795_Aditya.pdf"/>
    <s v="Male"/>
    <s v="31/12/1988"/>
    <d v="1988-12-31T00:00:00"/>
    <n v="1988"/>
    <n v="38"/>
    <s v="Adult"/>
    <n v="250"/>
    <s v="Kerala"/>
    <x v="0"/>
    <s v="South"/>
    <m/>
    <m/>
    <x v="0"/>
  </r>
  <r>
    <s v="PID0796"/>
    <s v="Riya Sharma"/>
    <s v="Riya Sharma"/>
    <s v="PID0796_Riya.pdf"/>
    <s v="Female"/>
    <s v="31/12/1981"/>
    <d v="1981-12-31T00:00:00"/>
    <n v="1981"/>
    <n v="45"/>
    <s v="Adult"/>
    <n v="40"/>
    <s v="Tamil Nadu"/>
    <x v="0"/>
    <s v="South"/>
    <m/>
    <m/>
    <x v="0"/>
  </r>
  <r>
    <s v="PID0797"/>
    <s v=" Aanya Sharma "/>
    <s v="Aanya Sharma"/>
    <s v="PID0797_Aanya.pdf"/>
    <s v="Female"/>
    <s v="31/12/1988"/>
    <d v="1988-12-31T00:00:00"/>
    <n v="1988"/>
    <n v="38"/>
    <s v="Adult"/>
    <n v="25"/>
    <s v="West Bengal"/>
    <x v="2"/>
    <s v="East"/>
    <m/>
    <m/>
    <x v="0"/>
  </r>
  <r>
    <s v="PID0798"/>
    <s v="Sai Gupta"/>
    <s v="Sai Gupta"/>
    <s v="PID0798_Sai.pdf"/>
    <s v="Male"/>
    <s v="01-01-1972"/>
    <d v="1972-01-01T00:00:00"/>
    <n v="1972"/>
    <n v="54"/>
    <s v="Senior"/>
    <n v="2"/>
    <s v="Tamil Nadu"/>
    <x v="0"/>
    <s v="South"/>
    <m/>
    <m/>
    <x v="1"/>
  </r>
  <r>
    <s v="PID0799"/>
    <s v=" Shreya Singh Reddy"/>
    <s v="Shreya Singh Reddy"/>
    <s v="PID0799_Shreya.pdf"/>
    <s v="Female"/>
    <s v="31/12/1968"/>
    <d v="1968-12-31T00:00:00"/>
    <n v="1968"/>
    <n v="58"/>
    <s v="Senior"/>
    <n v="25"/>
    <s v="Punjab"/>
    <x v="3"/>
    <s v="North"/>
    <m/>
    <m/>
    <x v="0"/>
  </r>
  <r>
    <s v="PID0800"/>
    <s v="Aditya Singh Mehta"/>
    <s v="Aditya Singh Mehta"/>
    <s v="PID0800_Aditya.pdf"/>
    <s v="Male"/>
    <s v="31/12/1973"/>
    <d v="1973-12-31T00:00:00"/>
    <n v="1973"/>
    <n v="53"/>
    <s v="Senior"/>
    <n v="20"/>
    <s v="Gujarat"/>
    <x v="1"/>
    <s v="West"/>
    <m/>
    <m/>
    <x v="0"/>
  </r>
  <r>
    <s v="PID0801"/>
    <s v="Riya Mehta"/>
    <s v="Riya Mehta"/>
    <s v="PID0801_Riya.pdf"/>
    <s v="Female"/>
    <s v="31-12-1988"/>
    <d v="1988-12-31T00:00:00"/>
    <n v="1988"/>
    <n v="38"/>
    <s v="Adult"/>
    <n v="15"/>
    <s v="Gujarat"/>
    <x v="3"/>
    <s v="West"/>
    <m/>
    <m/>
    <x v="0"/>
  </r>
  <r>
    <s v="PID0802"/>
    <s v="Aditya Reddy "/>
    <s v="Aditya Reddy"/>
    <s v="PID0802_Aditya.pdf"/>
    <s v="Male"/>
    <s v="01/01/1984"/>
    <d v="1984-01-01T00:00:00"/>
    <n v="1984"/>
    <n v="42"/>
    <s v="Adult"/>
    <n v="20"/>
    <s v="Gujarat"/>
    <x v="3"/>
    <s v="West"/>
    <m/>
    <m/>
    <x v="0"/>
  </r>
  <r>
    <s v="PID0803"/>
    <s v=" Aarav Reddy "/>
    <s v="Aarav Reddy"/>
    <s v="PID0803_Aarav.pdf"/>
    <s v="Male"/>
    <s v="01/01/1964"/>
    <d v="1964-01-01T00:00:00"/>
    <n v="1964"/>
    <n v="62"/>
    <s v="super senior"/>
    <n v="25"/>
    <s v="West Bengal"/>
    <x v="2"/>
    <s v="East"/>
    <m/>
    <m/>
    <x v="0"/>
  </r>
  <r>
    <s v="PID0804"/>
    <s v="Isha Reddy"/>
    <s v="Isha Reddy"/>
    <s v="PID0804_Isha.pdf"/>
    <s v="Female"/>
    <s v="31-12-1998"/>
    <d v="1998-12-31T00:00:00"/>
    <n v="1998"/>
    <n v="28"/>
    <s v="Young adult"/>
    <n v="7"/>
    <s v="Karnataka"/>
    <x v="0"/>
    <s v="South"/>
    <m/>
    <m/>
    <x v="0"/>
  </r>
  <r>
    <s v="PID0805"/>
    <s v="Shreya Kumar Mehta"/>
    <s v="Shreya Kumar Mehta"/>
    <s v="PID0805_Shreya.pdf"/>
    <s v="Female"/>
    <s v="31/12/1968"/>
    <d v="1968-12-31T00:00:00"/>
    <n v="1968"/>
    <n v="58"/>
    <s v="Senior"/>
    <n v="40"/>
    <s v="Punjab"/>
    <x v="1"/>
    <s v="North"/>
    <m/>
    <m/>
    <x v="0"/>
  </r>
  <r>
    <s v="PID0806"/>
    <s v=" Vivaan Sharma"/>
    <s v="Vivaan Sharma"/>
    <s v="PID0806_Vivaan.pdf"/>
    <s v="Male"/>
    <s v="31-12-1978"/>
    <d v="1978-12-31T00:00:00"/>
    <n v="1978"/>
    <n v="48"/>
    <s v="Senior"/>
    <n v="25"/>
    <s v="Punjab"/>
    <x v="1"/>
    <s v="North"/>
    <m/>
    <m/>
    <x v="0"/>
  </r>
  <r>
    <s v="PID0807"/>
    <s v="Krishna Mehta"/>
    <s v="Krishna Mehta"/>
    <s v="PID0807_Krishna.pdf"/>
    <s v="Male"/>
    <s v="31/12/1994"/>
    <d v="1994-12-31T00:00:00"/>
    <n v="1994"/>
    <n v="32"/>
    <s v="Adult"/>
    <n v="20"/>
    <s v="West Bengal"/>
    <x v="2"/>
    <s v="East"/>
    <m/>
    <m/>
    <x v="0"/>
  </r>
  <r>
    <s v="PID0808"/>
    <s v="Isha Gupta"/>
    <s v="Isha Gupta"/>
    <s v="PID0808_Isha.pdf"/>
    <s v="Female"/>
    <s v="31/12/1998"/>
    <d v="1998-12-31T00:00:00"/>
    <n v="1998"/>
    <n v="28"/>
    <s v="Young adult"/>
    <n v="20"/>
    <s v="Kerala"/>
    <x v="0"/>
    <s v="South"/>
    <m/>
    <m/>
    <x v="0"/>
  </r>
  <r>
    <s v="PID0809"/>
    <s v=" Aarav Dev Patel"/>
    <s v="Aarav Dev Patel"/>
    <s v="PID0809_Aarav.pdf"/>
    <s v="Male"/>
    <s v="01/01/1968"/>
    <d v="1968-01-01T00:00:00"/>
    <n v="1968"/>
    <n v="58"/>
    <s v="Senior"/>
    <n v="7"/>
    <s v="Maharashtra"/>
    <x v="3"/>
    <s v="West"/>
    <m/>
    <m/>
    <x v="0"/>
  </r>
  <r>
    <s v="PID0810"/>
    <s v="Shreya Sharma"/>
    <s v="Shreya Sharma"/>
    <s v="PID0810_Shreya.pdf"/>
    <s v="Female"/>
    <s v="01/01/1984"/>
    <d v="1984-01-01T00:00:00"/>
    <n v="1984"/>
    <n v="42"/>
    <s v="Adult"/>
    <n v="12"/>
    <s v="Kerala"/>
    <x v="0"/>
    <s v="South"/>
    <m/>
    <m/>
    <x v="0"/>
  </r>
  <r>
    <s v="PID0811"/>
    <s v=" Sai Reddy "/>
    <s v="Sai Reddy"/>
    <s v="PID0811_Sai.pdf"/>
    <s v="Male"/>
    <s v="31/12/1973"/>
    <d v="1973-12-31T00:00:00"/>
    <n v="1973"/>
    <n v="53"/>
    <s v="Senior"/>
    <n v="20"/>
    <s v="Gujarat"/>
    <x v="3"/>
    <s v="West"/>
    <m/>
    <m/>
    <x v="0"/>
  </r>
  <r>
    <s v="PID0812"/>
    <s v="Aanya Priya Patel "/>
    <s v="Aanya Priya Patel"/>
    <s v="PID0812_Aanya.pdf"/>
    <s v="Female"/>
    <s v="31/12/1988"/>
    <d v="1988-12-31T00:00:00"/>
    <n v="1988"/>
    <n v="38"/>
    <s v="Adult"/>
    <n v="25"/>
    <s v="West Bengal"/>
    <x v="0"/>
    <s v="East"/>
    <m/>
    <m/>
    <x v="0"/>
  </r>
  <r>
    <s v="PID0813"/>
    <s v="Vivaan Patel "/>
    <s v="Vivaan Patel"/>
    <s v="PID0813_Vivaan.pdf"/>
    <s v="Male"/>
    <s v="31/12/1994"/>
    <d v="1994-12-31T00:00:00"/>
    <n v="1994"/>
    <n v="32"/>
    <s v="Adult"/>
    <n v="20"/>
    <s v="Punjab"/>
    <x v="1"/>
    <s v="North"/>
    <m/>
    <m/>
    <x v="0"/>
  </r>
  <r>
    <s v="PID0814"/>
    <s v="Vivaan Patel"/>
    <s v="Vivaan Patel"/>
    <s v="PID0814_Vivaan.pdf"/>
    <s v="Male"/>
    <s v="01/01/1964"/>
    <d v="1964-01-01T00:00:00"/>
    <n v="1964"/>
    <n v="62"/>
    <s v="super senior"/>
    <n v="7"/>
    <s v="Gujarat"/>
    <x v="3"/>
    <s v="West"/>
    <m/>
    <m/>
    <x v="0"/>
  </r>
  <r>
    <s v="PID0815"/>
    <s v="Aditya Dev Mehta"/>
    <s v="Aditya Dev Mehta"/>
    <s v="PID0815_Aditya.pdf"/>
    <s v="Male"/>
    <s v="31/12/1968"/>
    <d v="1968-12-31T00:00:00"/>
    <n v="1968"/>
    <n v="58"/>
    <s v="Senior"/>
    <n v="120"/>
    <s v="West Bengal"/>
    <x v="2"/>
    <s v="East"/>
    <m/>
    <m/>
    <x v="0"/>
  </r>
  <r>
    <s v="PID0816"/>
    <s v="Krishna Kumar Reddy "/>
    <s v="Krishna Kumar Reddy"/>
    <s v="PID0816_Krishna.pdf"/>
    <s v="Male"/>
    <s v="31/12/1993"/>
    <d v="1993-12-31T00:00:00"/>
    <n v="1993"/>
    <n v="33"/>
    <s v="Adult"/>
    <n v="9"/>
    <s v="Punjab"/>
    <x v="3"/>
    <s v="North"/>
    <m/>
    <m/>
    <x v="0"/>
  </r>
  <r>
    <s v="PID0817"/>
    <s v="Aditya Sharma"/>
    <s v="Aditya Sharma"/>
    <s v="PID0817_Aditya.pdf"/>
    <s v="Male"/>
    <s v="31-12-1988"/>
    <d v="1988-12-31T00:00:00"/>
    <n v="1988"/>
    <n v="38"/>
    <s v="Adult"/>
    <n v="5"/>
    <s v="Maharashtra"/>
    <x v="3"/>
    <s v="West"/>
    <m/>
    <m/>
    <x v="0"/>
  </r>
  <r>
    <s v="PID0818"/>
    <s v="Diya Dev Gupta"/>
    <s v="Diya Dev Gupta"/>
    <s v="PID0818_Diya.pdf"/>
    <s v="Female"/>
    <s v="31/12/1973"/>
    <d v="1973-12-31T00:00:00"/>
    <n v="1973"/>
    <n v="53"/>
    <s v="Senior"/>
    <n v="9"/>
    <s v="Punjab"/>
    <x v="0"/>
    <s v="North"/>
    <m/>
    <m/>
    <x v="0"/>
  </r>
  <r>
    <s v="PID0819"/>
    <s v="Sai Patel"/>
    <s v="Sai Patel"/>
    <s v="PID0819_Sai.pdf"/>
    <s v="Male"/>
    <s v="31/12/1988"/>
    <d v="1988-12-31T00:00:00"/>
    <n v="1988"/>
    <n v="38"/>
    <s v="Adult"/>
    <n v="25"/>
    <s v="Kerala"/>
    <x v="3"/>
    <s v="South"/>
    <m/>
    <m/>
    <x v="0"/>
  </r>
  <r>
    <s v="PID0820"/>
    <s v="Sai Reddy"/>
    <s v="Sai Reddy"/>
    <s v="PID0820_Sai.pdf"/>
    <s v="Male"/>
    <s v="01/01/1984"/>
    <d v="1984-01-01T00:00:00"/>
    <n v="1984"/>
    <n v="42"/>
    <s v="Adult"/>
    <n v="3"/>
    <s v="West Bengal"/>
    <x v="2"/>
    <s v="East"/>
    <m/>
    <m/>
    <x v="0"/>
  </r>
  <r>
    <s v="PID0821"/>
    <s v="Aditya Reddy"/>
    <s v="Aditya Reddy"/>
    <s v="PID0821_Aditya.pdf"/>
    <s v="Male"/>
    <s v="31/12/1978"/>
    <d v="1978-12-31T00:00:00"/>
    <n v="1978"/>
    <n v="48"/>
    <s v="Senior"/>
    <n v="2"/>
    <s v="Tamil Nadu"/>
    <x v="3"/>
    <s v="South"/>
    <m/>
    <m/>
    <x v="1"/>
  </r>
  <r>
    <s v="PID0822"/>
    <s v="Riya Reddy"/>
    <s v="Riya Reddy"/>
    <s v="PID0822_Riya.pdf"/>
    <s v="Female"/>
    <s v="31/12/1968"/>
    <d v="1968-12-31T00:00:00"/>
    <n v="1968"/>
    <n v="58"/>
    <s v="Senior"/>
    <n v="25"/>
    <s v="Tamil Nadu"/>
    <x v="0"/>
    <s v="South"/>
    <m/>
    <m/>
    <x v="0"/>
  </r>
  <r>
    <s v="PID0823"/>
    <s v=" Aditya Reddy"/>
    <s v="Aditya Reddy"/>
    <s v="PID0823_Aditya.pdf"/>
    <s v="Male"/>
    <s v="01/01/1964"/>
    <d v="1964-01-01T00:00:00"/>
    <n v="1964"/>
    <n v="62"/>
    <s v="super senior"/>
    <n v="40"/>
    <s v="West Bengal"/>
    <x v="1"/>
    <s v="East"/>
    <m/>
    <m/>
    <x v="0"/>
  </r>
  <r>
    <s v="PID0824"/>
    <s v="Vivaan Mehta"/>
    <s v="Vivaan Mehta"/>
    <s v="PID0824_Vivaan.pdf"/>
    <s v="Male"/>
    <s v="31/12/1988"/>
    <d v="1988-12-31T00:00:00"/>
    <n v="1988"/>
    <n v="38"/>
    <s v="Adult"/>
    <n v="12"/>
    <s v="West Bengal"/>
    <x v="2"/>
    <s v="East"/>
    <m/>
    <m/>
    <x v="0"/>
  </r>
  <r>
    <s v="PID0825"/>
    <s v="Aditya Mehta"/>
    <s v="Aditya Mehta"/>
    <s v="PID0825_Aditya.pdf"/>
    <s v="Male"/>
    <s v="01-01-1984"/>
    <d v="1984-01-01T00:00:00"/>
    <n v="1984"/>
    <n v="42"/>
    <s v="Adult"/>
    <n v="40"/>
    <s v="Maharashtra"/>
    <x v="3"/>
    <s v="West"/>
    <m/>
    <m/>
    <x v="0"/>
  </r>
  <r>
    <s v="PID0826"/>
    <s v="Vivaan Mehta"/>
    <s v="Vivaan Mehta"/>
    <s v="PID0826_Vivaan.pdf"/>
    <s v="Male"/>
    <s v="31/12/1978"/>
    <d v="1978-12-31T00:00:00"/>
    <n v="1978"/>
    <n v="48"/>
    <s v="Senior"/>
    <m/>
    <s v="Karnataka"/>
    <x v="0"/>
    <s v="South"/>
    <m/>
    <m/>
    <x v="0"/>
  </r>
  <r>
    <s v="PID0827"/>
    <s v="Diya Patel"/>
    <s v="Diya Patel"/>
    <s v="PID0827_Diya.pdf"/>
    <s v="Female"/>
    <s v="31/12/1958"/>
    <d v="1958-12-31T00:00:00"/>
    <n v="1958"/>
    <n v="68"/>
    <s v="super senior"/>
    <n v="1"/>
    <s v="Uttar Pradesh"/>
    <x v="3"/>
    <s v="North"/>
    <m/>
    <m/>
    <x v="1"/>
  </r>
  <r>
    <s v="PID0828"/>
    <s v=" Sai Gupta"/>
    <s v="Sai Gupta"/>
    <s v="PID0828_Sai.pdf"/>
    <s v="Male"/>
    <s v="31-12-1973"/>
    <d v="1973-12-31T00:00:00"/>
    <n v="1973"/>
    <n v="53"/>
    <s v="Senior"/>
    <n v="5"/>
    <s v="Karnataka"/>
    <x v="1"/>
    <s v="South"/>
    <m/>
    <m/>
    <x v="0"/>
  </r>
  <r>
    <s v="PID0829"/>
    <s v="Diya Reddy"/>
    <s v="Diya Reddy"/>
    <s v="PID0829_Diya.pdf"/>
    <s v="Female"/>
    <s v="31/12/1988"/>
    <d v="1988-12-31T00:00:00"/>
    <n v="1988"/>
    <n v="38"/>
    <s v="Adult"/>
    <n v="150"/>
    <s v="Kerala"/>
    <x v="0"/>
    <s v="South"/>
    <m/>
    <m/>
    <x v="0"/>
  </r>
  <r>
    <s v="PID0830"/>
    <s v="Vivaan Mehta"/>
    <s v="Vivaan Mehta"/>
    <s v="PID0830_Vivaan.pdf"/>
    <s v="Male"/>
    <s v="31-12-1988"/>
    <d v="1988-12-31T00:00:00"/>
    <n v="1988"/>
    <n v="38"/>
    <s v="Adult"/>
    <n v="15"/>
    <s v="Karnataka"/>
    <x v="0"/>
    <s v="South"/>
    <m/>
    <m/>
    <x v="0"/>
  </r>
  <r>
    <s v="PID0831"/>
    <s v=" Shreya Patel"/>
    <s v="Shreya Patel"/>
    <s v="PID0831_Shreya.pdf"/>
    <s v="Female"/>
    <s v="01-01-1984"/>
    <d v="1984-01-01T00:00:00"/>
    <n v="1984"/>
    <n v="42"/>
    <s v="Adult"/>
    <n v="2"/>
    <s v="Uttar Pradesh"/>
    <x v="1"/>
    <s v="North"/>
    <m/>
    <m/>
    <x v="1"/>
  </r>
  <r>
    <s v="PID0832"/>
    <s v="Sai Sharma"/>
    <s v="Sai Sharma"/>
    <s v="PID0832_Sai.pdf"/>
    <s v="Male"/>
    <s v="31/12/1978"/>
    <d v="1978-12-31T00:00:00"/>
    <n v="1978"/>
    <n v="48"/>
    <s v="Senior"/>
    <n v="25"/>
    <s v="Karnataka"/>
    <x v="1"/>
    <s v="South"/>
    <m/>
    <m/>
    <x v="0"/>
  </r>
  <r>
    <s v="PID0833"/>
    <s v="Krishna Gupta"/>
    <s v="Krishna Gupta"/>
    <s v="PID0833_Krishna.pdf"/>
    <s v="Male"/>
    <s v="31-12-1988"/>
    <d v="1988-12-31T00:00:00"/>
    <n v="1988"/>
    <n v="38"/>
    <s v="Adult"/>
    <n v="12"/>
    <s v="Karnataka"/>
    <x v="1"/>
    <s v="South"/>
    <m/>
    <m/>
    <x v="0"/>
  </r>
  <r>
    <s v="PID0834"/>
    <s v=" Aanya Patel "/>
    <s v="Aanya Patel"/>
    <s v="PID0834_Aanya.pdf"/>
    <s v="Female"/>
    <s v="31/12/1953"/>
    <d v="1953-12-31T00:00:00"/>
    <n v="1953"/>
    <n v="73"/>
    <s v="super senior"/>
    <n v="120"/>
    <s v="West Bengal"/>
    <x v="1"/>
    <s v="East"/>
    <m/>
    <m/>
    <x v="0"/>
  </r>
  <r>
    <s v="PID0835"/>
    <s v=" Isha Patel "/>
    <s v="Isha Patel"/>
    <s v="PID0835_Isha.pdf"/>
    <s v="Female"/>
    <s v="31/12/1978"/>
    <d v="1978-12-31T00:00:00"/>
    <n v="1978"/>
    <n v="48"/>
    <s v="Senior"/>
    <n v="40"/>
    <s v="Tamil Nadu"/>
    <x v="2"/>
    <s v="South"/>
    <m/>
    <m/>
    <x v="0"/>
  </r>
  <r>
    <s v="PID0836"/>
    <s v=" Vivaan Sharma "/>
    <s v="Vivaan Sharma"/>
    <s v="PID0836_Vivaan.pdf"/>
    <s v="Male"/>
    <s v="31-12-1985"/>
    <d v="1985-12-31T00:00:00"/>
    <n v="1985"/>
    <n v="41"/>
    <s v="Adult"/>
    <n v="20"/>
    <s v="Maharashtra"/>
    <x v="2"/>
    <s v="West"/>
    <m/>
    <m/>
    <x v="0"/>
  </r>
  <r>
    <s v="PID0837"/>
    <s v="Aditya Gupta"/>
    <s v="Aditya Gupta"/>
    <s v="PID0837_Aditya.pdf"/>
    <s v="Male"/>
    <s v="31/12/1998"/>
    <d v="1998-12-31T00:00:00"/>
    <n v="1998"/>
    <n v="28"/>
    <s v="Young adult"/>
    <n v="25"/>
    <s v="Kerala"/>
    <x v="3"/>
    <s v="South"/>
    <m/>
    <m/>
    <x v="0"/>
  </r>
  <r>
    <s v="PID0838"/>
    <s v="Vivaan Singh Patel"/>
    <s v="Vivaan Singh Patel"/>
    <s v="PID0838_Vivaan.pdf"/>
    <s v="Male"/>
    <s v="31/12/1953"/>
    <d v="1953-12-31T00:00:00"/>
    <n v="1953"/>
    <n v="73"/>
    <s v="super senior"/>
    <n v="12"/>
    <s v="Gujarat"/>
    <x v="3"/>
    <s v="West"/>
    <m/>
    <m/>
    <x v="0"/>
  </r>
  <r>
    <s v="PID0839"/>
    <s v="Aditya Mehta"/>
    <s v="Aditya Mehta"/>
    <s v="PID0839_Aditya.pdf"/>
    <s v="Male"/>
    <s v="31/12/1981"/>
    <d v="1981-12-31T00:00:00"/>
    <n v="1981"/>
    <n v="45"/>
    <s v="Adult"/>
    <n v="30"/>
    <s v="Tamil Nadu"/>
    <x v="0"/>
    <s v="South"/>
    <m/>
    <m/>
    <x v="0"/>
  </r>
  <r>
    <s v="PID0840"/>
    <s v=" Krishna Priya Sharma "/>
    <s v="Krishna Priya Sharma"/>
    <s v="PID0840_Krishna.pdf"/>
    <s v="Male"/>
    <s v="31-12-1981"/>
    <d v="1981-12-31T00:00:00"/>
    <n v="1981"/>
    <n v="45"/>
    <s v="Adult"/>
    <n v="12"/>
    <s v="Kerala"/>
    <x v="0"/>
    <s v="South"/>
    <m/>
    <m/>
    <x v="0"/>
  </r>
  <r>
    <s v="PID0841"/>
    <s v="Sai Mehta "/>
    <s v="Sai Mehta"/>
    <s v="PID0841_Sai.pdf"/>
    <s v="Male"/>
    <s v="01/01/1972"/>
    <d v="1972-01-01T00:00:00"/>
    <n v="1972"/>
    <n v="54"/>
    <s v="Senior"/>
    <n v="20"/>
    <s v="Punjab"/>
    <x v="1"/>
    <s v="North"/>
    <m/>
    <m/>
    <x v="0"/>
  </r>
  <r>
    <s v="PID0842"/>
    <s v="Riya Dev Gupta"/>
    <s v="Riya Dev Gupta"/>
    <s v="PID0842_Riya.pdf"/>
    <s v="Female"/>
    <s v="31/12/1988"/>
    <d v="1988-12-31T00:00:00"/>
    <n v="1988"/>
    <n v="38"/>
    <s v="Adult"/>
    <n v="7"/>
    <s v="Tamil Nadu"/>
    <x v="1"/>
    <s v="South"/>
    <m/>
    <m/>
    <x v="0"/>
  </r>
  <r>
    <s v="PID0843"/>
    <s v="Riya Gupta"/>
    <s v="Riya Gupta"/>
    <s v="PID0843_Riya.pdf"/>
    <s v="Female"/>
    <s v="01/01/1984"/>
    <d v="1984-01-01T00:00:00"/>
    <n v="1984"/>
    <n v="42"/>
    <s v="Adult"/>
    <n v="400"/>
    <s v="Tamil Nadu"/>
    <x v="0"/>
    <s v="South"/>
    <m/>
    <m/>
    <x v="0"/>
  </r>
  <r>
    <s v="PID0844"/>
    <s v="Sai Gupta "/>
    <s v="Sai Gupta"/>
    <s v="PID0844_Sai.pdf"/>
    <s v="Male"/>
    <s v="31-12-1953"/>
    <d v="1953-12-31T00:00:00"/>
    <n v="1953"/>
    <n v="73"/>
    <s v="super senior"/>
    <n v="20"/>
    <s v="Maharashtra"/>
    <x v="3"/>
    <s v="West"/>
    <m/>
    <m/>
    <x v="0"/>
  </r>
  <r>
    <s v="PID0845"/>
    <s v="Shreya Kumar Patel"/>
    <s v="Shreya Kumar Patel"/>
    <s v="PID0845_Shreya.pdf"/>
    <s v="Female"/>
    <s v="31/12/1968"/>
    <d v="1968-12-31T00:00:00"/>
    <n v="1968"/>
    <n v="58"/>
    <s v="Senior"/>
    <n v="3"/>
    <s v="Uttar Pradesh"/>
    <x v="3"/>
    <s v="North"/>
    <m/>
    <m/>
    <x v="0"/>
  </r>
  <r>
    <s v="PID0846"/>
    <s v="Sai Kumar Gupta"/>
    <s v="Sai Kumar Gupta"/>
    <s v="PID0846_Sai.pdf"/>
    <s v="Male"/>
    <s v="31/12/1981"/>
    <d v="1981-12-31T00:00:00"/>
    <n v="1981"/>
    <n v="45"/>
    <s v="Adult"/>
    <n v="15"/>
    <s v="Punjab"/>
    <x v="3"/>
    <s v="North"/>
    <m/>
    <m/>
    <x v="0"/>
  </r>
  <r>
    <s v="PID0847"/>
    <s v="Riya Reddy"/>
    <s v="Riya Reddy"/>
    <s v="PID0847_Riya.pdf"/>
    <s v="Female"/>
    <s v="31-12-1958"/>
    <d v="1958-12-31T00:00:00"/>
    <n v="1958"/>
    <n v="68"/>
    <s v="super senior"/>
    <n v="3"/>
    <s v="Punjab"/>
    <x v="3"/>
    <s v="North"/>
    <m/>
    <m/>
    <x v="1"/>
  </r>
  <r>
    <s v="PID0848"/>
    <s v=" Riya Sharma"/>
    <s v="Riya Sharma"/>
    <s v="PID0848_Riya.pdf"/>
    <s v="Female"/>
    <s v="31/12/1988"/>
    <d v="1988-12-31T00:00:00"/>
    <n v="1988"/>
    <n v="38"/>
    <s v="Adult"/>
    <n v="9"/>
    <s v="West Bengal"/>
    <x v="2"/>
    <s v="East"/>
    <m/>
    <m/>
    <x v="0"/>
  </r>
  <r>
    <s v="PID0849"/>
    <s v="Diya Mehta"/>
    <s v="Diya Mehta"/>
    <s v="PID0849_Diya.pdf"/>
    <s v="Female"/>
    <s v="01/01/1964"/>
    <d v="1964-01-01T00:00:00"/>
    <n v="1964"/>
    <n v="62"/>
    <s v="super senior"/>
    <n v="20"/>
    <s v="West Bengal"/>
    <x v="2"/>
    <s v="East"/>
    <m/>
    <m/>
    <x v="0"/>
  </r>
  <r>
    <s v="PID0850"/>
    <s v="Vivaan Patel"/>
    <s v="Vivaan Patel"/>
    <s v="PID0850_Vivaan.pdf"/>
    <s v="Male"/>
    <s v="31-12-1988"/>
    <d v="1988-12-31T00:00:00"/>
    <n v="1988"/>
    <n v="38"/>
    <s v="Adult"/>
    <n v="9"/>
    <s v="West Bengal"/>
    <x v="2"/>
    <s v="East"/>
    <m/>
    <m/>
    <x v="0"/>
  </r>
  <r>
    <s v="PID0851"/>
    <s v="Diya Patel"/>
    <s v="Diya Patel"/>
    <s v="PID0851_Diya.pdf"/>
    <s v="Female"/>
    <s v="31/12/1973"/>
    <d v="1973-12-31T00:00:00"/>
    <n v="1973"/>
    <n v="53"/>
    <s v="Senior"/>
    <n v="5"/>
    <s v="Punjab"/>
    <x v="0"/>
    <s v="North"/>
    <m/>
    <m/>
    <x v="1"/>
  </r>
  <r>
    <s v="PID0852"/>
    <s v="Aanya Mehta"/>
    <s v="Aanya Mehta"/>
    <s v="PID0852_Aanya.pdf"/>
    <s v="Female"/>
    <s v="31/12/2004"/>
    <d v="2004-12-31T00:00:00"/>
    <n v="2004"/>
    <n v="22"/>
    <s v="Young adult"/>
    <n v="9"/>
    <s v="Tamil Nadu"/>
    <x v="0"/>
    <s v="South"/>
    <m/>
    <m/>
    <x v="0"/>
  </r>
  <r>
    <s v="PID0853"/>
    <s v="Shreya Reddy"/>
    <s v="Shreya Reddy"/>
    <s v="PID0853_Shreya.pdf"/>
    <s v="Female"/>
    <s v="31/12/1981"/>
    <d v="1981-12-31T00:00:00"/>
    <n v="1981"/>
    <n v="45"/>
    <s v="Adult"/>
    <n v="5"/>
    <s v="Gujarat"/>
    <x v="3"/>
    <s v="West"/>
    <m/>
    <m/>
    <x v="1"/>
  </r>
  <r>
    <s v="PID0854"/>
    <s v="Riya Reddy"/>
    <s v="Riya Reddy"/>
    <s v="PID0854_Riya.pdf"/>
    <s v="Female"/>
    <s v="01-01-1984"/>
    <d v="1984-01-01T00:00:00"/>
    <n v="1984"/>
    <n v="42"/>
    <s v="Adult"/>
    <n v="15"/>
    <s v="Kerala"/>
    <x v="1"/>
    <s v="South"/>
    <m/>
    <m/>
    <x v="0"/>
  </r>
  <r>
    <s v="PID0855"/>
    <s v="Krishna Mehta"/>
    <s v="Krishna Mehta"/>
    <s v="PID0855_Krishna.pdf"/>
    <s v="Male"/>
    <s v="31/12/1993"/>
    <d v="1993-12-31T00:00:00"/>
    <n v="1993"/>
    <n v="33"/>
    <s v="Adult"/>
    <n v="250"/>
    <s v="Karnataka"/>
    <x v="2"/>
    <s v="South"/>
    <m/>
    <m/>
    <x v="0"/>
  </r>
  <r>
    <s v="PID0856"/>
    <s v="Sai Reddy"/>
    <s v="Sai Reddy"/>
    <s v="PID0856_Sai.pdf"/>
    <s v="Male"/>
    <s v="31/12/1938"/>
    <d v="1938-12-31T00:00:00"/>
    <n v="1938"/>
    <n v="88"/>
    <s v="super senior"/>
    <n v="10"/>
    <s v="Uttar Pradesh"/>
    <x v="1"/>
    <s v="North"/>
    <m/>
    <m/>
    <x v="0"/>
  </r>
  <r>
    <s v="PID0857"/>
    <s v="Isha Kumar Sharma"/>
    <s v="Isha Kumar Sharma"/>
    <s v="PID0857_Isha.pdf"/>
    <s v="Female"/>
    <s v="31/12/1973"/>
    <d v="1973-12-31T00:00:00"/>
    <n v="1973"/>
    <n v="53"/>
    <s v="Senior"/>
    <n v="9"/>
    <s v="Gujarat"/>
    <x v="2"/>
    <s v="West"/>
    <m/>
    <m/>
    <x v="0"/>
  </r>
  <r>
    <s v="PID0858"/>
    <s v="Aditya Priya Reddy"/>
    <s v="Aditya Priya Reddy"/>
    <s v="PID0858_Aditya.pdf"/>
    <s v="Male"/>
    <s v="31-12-1988"/>
    <d v="1988-12-31T00:00:00"/>
    <n v="1988"/>
    <n v="38"/>
    <s v="Adult"/>
    <n v="7"/>
    <s v="Maharashtra"/>
    <x v="3"/>
    <s v="West"/>
    <m/>
    <m/>
    <x v="0"/>
  </r>
  <r>
    <s v="PID0859"/>
    <s v="Aditya Mehta"/>
    <s v="Aditya Mehta"/>
    <s v="PID0859_Aditya.pdf"/>
    <s v="Male"/>
    <s v="31-12-1993"/>
    <d v="1993-12-31T00:00:00"/>
    <n v="1993"/>
    <n v="33"/>
    <s v="Adult"/>
    <n v="25"/>
    <s v="Punjab"/>
    <x v="3"/>
    <s v="North"/>
    <m/>
    <m/>
    <x v="0"/>
  </r>
  <r>
    <s v="PID0860"/>
    <s v=" Aditya Raj Patel"/>
    <s v="Aditya Raj Patel"/>
    <s v="PID0860_Aditya.pdf"/>
    <s v="Male"/>
    <s v="31/12/1993"/>
    <d v="1993-12-31T00:00:00"/>
    <n v="1993"/>
    <n v="33"/>
    <s v="Adult"/>
    <n v="12"/>
    <s v="Punjab"/>
    <x v="1"/>
    <s v="North"/>
    <m/>
    <m/>
    <x v="0"/>
  </r>
  <r>
    <s v="PID0861"/>
    <s v="Krishna Sharma"/>
    <s v="Krishna Sharma"/>
    <s v="PID0861_Krishna.pdf"/>
    <s v="Male"/>
    <s v="31/12/1953"/>
    <d v="1953-12-31T00:00:00"/>
    <n v="1953"/>
    <n v="73"/>
    <s v="super senior"/>
    <n v="9"/>
    <s v="Maharashtra"/>
    <x v="2"/>
    <s v="West"/>
    <m/>
    <m/>
    <x v="0"/>
  </r>
  <r>
    <s v="PID0862"/>
    <s v=" Isha Patel "/>
    <s v="Isha Patel"/>
    <s v="PID0862_Isha.pdf"/>
    <s v="Female"/>
    <s v="31/12/1994"/>
    <d v="1994-12-31T00:00:00"/>
    <n v="1994"/>
    <n v="32"/>
    <s v="Adult"/>
    <n v="2"/>
    <s v="Uttar Pradesh"/>
    <x v="1"/>
    <s v="North"/>
    <m/>
    <m/>
    <x v="0"/>
  </r>
  <r>
    <s v="PID0863"/>
    <s v="Krishna Reddy"/>
    <s v="Krishna Reddy"/>
    <s v="PID0863_Krishna.pdf"/>
    <s v="Male"/>
    <s v="31/12/1938"/>
    <d v="1938-12-31T00:00:00"/>
    <n v="1938"/>
    <n v="88"/>
    <s v="super senior"/>
    <n v="12"/>
    <s v="Gujarat"/>
    <x v="3"/>
    <s v="West"/>
    <m/>
    <m/>
    <x v="0"/>
  </r>
  <r>
    <s v="PID0864"/>
    <s v="Vivaan Dev Sharma "/>
    <s v="Vivaan Dev Sharma"/>
    <s v="PID0864_Vivaan.pdf"/>
    <s v="Male"/>
    <s v="31/12/1958"/>
    <d v="1958-12-31T00:00:00"/>
    <n v="1958"/>
    <n v="68"/>
    <s v="super senior"/>
    <n v="5"/>
    <s v="Punjab"/>
    <x v="1"/>
    <s v="North"/>
    <m/>
    <m/>
    <x v="0"/>
  </r>
  <r>
    <s v="PID0865"/>
    <s v="Sai Reddy "/>
    <s v="Sai Reddy"/>
    <s v="PID0865_Sai.pdf"/>
    <s v="Male"/>
    <s v="31/12/1978"/>
    <d v="1978-12-31T00:00:00"/>
    <n v="1978"/>
    <n v="48"/>
    <s v="Senior"/>
    <n v="3"/>
    <s v="Punjab"/>
    <x v="1"/>
    <s v="North"/>
    <m/>
    <m/>
    <x v="0"/>
  </r>
  <r>
    <s v="PID0866"/>
    <s v=" Aarav Patel "/>
    <s v="Aarav Patel"/>
    <s v="PID0866_Aarav.pdf"/>
    <s v="Male"/>
    <s v="31/12/1958"/>
    <d v="1958-12-31T00:00:00"/>
    <n v="1958"/>
    <n v="68"/>
    <s v="super senior"/>
    <n v="20"/>
    <s v="Karnataka"/>
    <x v="0"/>
    <s v="South"/>
    <m/>
    <m/>
    <x v="0"/>
  </r>
  <r>
    <s v="PID0867"/>
    <s v="Aditya Reddy"/>
    <s v="Aditya Reddy"/>
    <s v="PID0867_Aditya.pdf"/>
    <s v="Male"/>
    <s v="01/01/1984"/>
    <d v="1984-01-01T00:00:00"/>
    <n v="1984"/>
    <n v="42"/>
    <s v="Adult"/>
    <n v="9"/>
    <s v="Kerala"/>
    <x v="0"/>
    <s v="South"/>
    <m/>
    <m/>
    <x v="0"/>
  </r>
  <r>
    <s v="PID0868"/>
    <s v=" Krishna Gupta "/>
    <s v="Krishna Gupta"/>
    <s v="PID0868_Krishna.pdf"/>
    <s v="Male"/>
    <s v="31/12/1973"/>
    <d v="1973-12-31T00:00:00"/>
    <n v="1973"/>
    <n v="53"/>
    <s v="Senior"/>
    <n v="9"/>
    <s v="West Bengal"/>
    <x v="1"/>
    <s v="East"/>
    <m/>
    <m/>
    <x v="0"/>
  </r>
  <r>
    <s v="PID0869"/>
    <s v="Sai Mehta"/>
    <s v="Sai Mehta"/>
    <s v="PID0869_Sai.pdf"/>
    <s v="Male"/>
    <s v="31/12/1988"/>
    <d v="1988-12-31T00:00:00"/>
    <n v="1988"/>
    <n v="38"/>
    <s v="Adult"/>
    <n v="25"/>
    <s v="Kerala"/>
    <x v="0"/>
    <s v="South"/>
    <m/>
    <m/>
    <x v="0"/>
  </r>
  <r>
    <s v="PID0870"/>
    <s v="Aarav Gupta "/>
    <s v="Aarav Gupta"/>
    <s v="PID0870_Aarav.pdf"/>
    <s v="Male"/>
    <s v="31/12/1988"/>
    <d v="1988-12-31T00:00:00"/>
    <n v="1988"/>
    <n v="38"/>
    <s v="Adult"/>
    <n v="9"/>
    <s v="Kerala"/>
    <x v="0"/>
    <s v="South"/>
    <m/>
    <m/>
    <x v="0"/>
  </r>
  <r>
    <s v="PID0871"/>
    <s v="Aanya Mehta"/>
    <s v="Aanya Mehta"/>
    <s v="PID0871_Aanya.pdf"/>
    <s v="Female"/>
    <s v="31-12-1968"/>
    <d v="1968-12-31T00:00:00"/>
    <n v="1968"/>
    <n v="58"/>
    <s v="Senior"/>
    <n v="15"/>
    <s v="Punjab"/>
    <x v="1"/>
    <s v="North"/>
    <m/>
    <m/>
    <x v="0"/>
  </r>
  <r>
    <s v="PID0872"/>
    <s v="Isha Mehta "/>
    <s v="Isha Mehta"/>
    <s v="PID0872_Isha.pdf"/>
    <s v="Female"/>
    <s v="01/01/1984"/>
    <d v="1984-01-01T00:00:00"/>
    <n v="1984"/>
    <n v="42"/>
    <s v="Adult"/>
    <n v="1"/>
    <s v="Uttar Pradesh"/>
    <x v="1"/>
    <s v="North"/>
    <m/>
    <m/>
    <x v="0"/>
  </r>
  <r>
    <s v="PID0873"/>
    <s v="Sai Patel "/>
    <s v="Sai Patel"/>
    <s v="PID0873_Sai.pdf"/>
    <s v="Male"/>
    <s v="31-12-1973"/>
    <d v="1973-12-31T00:00:00"/>
    <n v="1973"/>
    <n v="53"/>
    <s v="Senior"/>
    <n v="30"/>
    <s v="Karnataka"/>
    <x v="0"/>
    <s v="South"/>
    <m/>
    <m/>
    <x v="0"/>
  </r>
  <r>
    <s v="PID0874"/>
    <s v="Shreya Sharma"/>
    <s v="Shreya Sharma"/>
    <s v="PID0874_Shreya.pdf"/>
    <s v="Female"/>
    <s v="31/12/1993"/>
    <d v="1993-12-31T00:00:00"/>
    <n v="1993"/>
    <n v="33"/>
    <s v="Adult"/>
    <n v="15"/>
    <s v="Kerala"/>
    <x v="0"/>
    <s v="South"/>
    <m/>
    <m/>
    <x v="0"/>
  </r>
  <r>
    <s v="PID0875"/>
    <s v="Shreya Reddy"/>
    <s v="Shreya Reddy"/>
    <s v="PID0875_Shreya.pdf"/>
    <s v="Female"/>
    <s v="31/12/1981"/>
    <d v="1981-12-31T00:00:00"/>
    <n v="1981"/>
    <n v="45"/>
    <s v="Adult"/>
    <n v="12"/>
    <s v="Tamil Nadu"/>
    <x v="0"/>
    <s v="South"/>
    <m/>
    <m/>
    <x v="0"/>
  </r>
  <r>
    <s v="PID0876"/>
    <s v="Riya Singh Patel"/>
    <s v="Riya Singh Patel"/>
    <s v="PID0876_Riya.pdf"/>
    <s v="Female"/>
    <s v="31/12/1953"/>
    <d v="1953-12-31T00:00:00"/>
    <n v="1953"/>
    <n v="73"/>
    <s v="super senior"/>
    <n v="12"/>
    <s v="Maharashtra"/>
    <x v="3"/>
    <s v="West"/>
    <m/>
    <m/>
    <x v="0"/>
  </r>
  <r>
    <s v="PID0877"/>
    <s v="Isha Kumar Reddy"/>
    <s v="Isha Kumar Reddy"/>
    <s v="PID0877_Isha.pdf"/>
    <s v="Female"/>
    <s v="01/01/1992"/>
    <d v="1992-01-01T00:00:00"/>
    <n v="1992"/>
    <n v="34"/>
    <s v="Adult"/>
    <n v="9"/>
    <s v="Kerala"/>
    <x v="0"/>
    <s v="South"/>
    <m/>
    <m/>
    <x v="0"/>
  </r>
  <r>
    <s v="PID0878"/>
    <s v="Riya Sharma"/>
    <s v="Riya Sharma"/>
    <s v="PID0878_Riya.pdf"/>
    <s v="Female"/>
    <s v="31-12-1993"/>
    <d v="1993-12-31T00:00:00"/>
    <n v="1993"/>
    <n v="33"/>
    <s v="Adult"/>
    <n v="7"/>
    <s v="Maharashtra"/>
    <x v="0"/>
    <s v="West"/>
    <m/>
    <m/>
    <x v="0"/>
  </r>
  <r>
    <s v="PID0879"/>
    <s v=" Vivaan Gupta"/>
    <s v="Vivaan Gupta"/>
    <s v="PID0879_Vivaan.pdf"/>
    <s v="Male"/>
    <s v="31/12/1973"/>
    <d v="1973-12-31T00:00:00"/>
    <n v="1973"/>
    <n v="53"/>
    <s v="Senior"/>
    <n v="12"/>
    <s v="West Bengal"/>
    <x v="0"/>
    <s v="East"/>
    <m/>
    <m/>
    <x v="0"/>
  </r>
  <r>
    <s v="PID0880"/>
    <s v="Vivaan Dev Gupta"/>
    <s v="Vivaan Dev Gupta"/>
    <s v="PID0880_Vivaan.pdf"/>
    <s v="Male"/>
    <s v="01/01/1984"/>
    <d v="1984-01-01T00:00:00"/>
    <n v="1984"/>
    <n v="42"/>
    <s v="Adult"/>
    <n v="3"/>
    <s v="Uttar Pradesh"/>
    <x v="1"/>
    <s v="North"/>
    <m/>
    <m/>
    <x v="1"/>
  </r>
  <r>
    <s v="PID0881"/>
    <s v=" Vivaan Reddy "/>
    <s v="Vivaan Reddy"/>
    <s v="PID0881_Vivaan.pdf"/>
    <s v="Male"/>
    <s v="31-12-1988"/>
    <d v="1988-12-31T00:00:00"/>
    <n v="1988"/>
    <n v="38"/>
    <s v="Adult"/>
    <n v="4"/>
    <s v="Uttar Pradesh"/>
    <x v="1"/>
    <s v="North"/>
    <m/>
    <m/>
    <x v="0"/>
  </r>
  <r>
    <s v="PID0882"/>
    <s v="Aanya Reddy"/>
    <s v="Aanya Reddy"/>
    <s v="PID0882_Aanya.pdf"/>
    <s v="Female"/>
    <s v="31/12/1973"/>
    <d v="1973-12-31T00:00:00"/>
    <n v="1973"/>
    <n v="53"/>
    <s v="Senior"/>
    <n v="7"/>
    <s v="Maharashtra"/>
    <x v="3"/>
    <s v="West"/>
    <m/>
    <m/>
    <x v="0"/>
  </r>
  <r>
    <s v="PID0883"/>
    <s v="Aarav Reddy"/>
    <s v="Aarav Reddy"/>
    <s v="PID0883_Aarav.pdf"/>
    <s v="Male"/>
    <s v="01/01/1996"/>
    <d v="1996-01-01T00:00:00"/>
    <n v="1996"/>
    <n v="30"/>
    <s v="Young adult"/>
    <n v="2"/>
    <s v="Uttar Pradesh"/>
    <x v="3"/>
    <s v="North"/>
    <m/>
    <m/>
    <x v="0"/>
  </r>
  <r>
    <s v="PID0884"/>
    <s v="Isha Sharma "/>
    <s v="Isha Sharma"/>
    <s v="PID0884_Isha.pdf"/>
    <s v="Female"/>
    <s v="31-12-1978"/>
    <d v="1978-12-31T00:00:00"/>
    <n v="1978"/>
    <n v="48"/>
    <s v="Senior"/>
    <n v="15"/>
    <s v="Kerala"/>
    <x v="0"/>
    <s v="South"/>
    <m/>
    <m/>
    <x v="0"/>
  </r>
  <r>
    <s v="PID0885"/>
    <s v="Isha Sharma"/>
    <s v="Isha Sharma"/>
    <s v="PID0885_Isha.pdf"/>
    <s v="Female"/>
    <s v="31-12-1968"/>
    <d v="1968-12-31T00:00:00"/>
    <n v="1968"/>
    <n v="58"/>
    <s v="Senior"/>
    <n v="2"/>
    <s v="Karnataka"/>
    <x v="0"/>
    <s v="South"/>
    <m/>
    <m/>
    <x v="0"/>
  </r>
  <r>
    <s v="PID0886"/>
    <s v="Isha Mehta "/>
    <s v="Isha Mehta"/>
    <s v="PID0886_Isha.pdf"/>
    <s v="Female"/>
    <s v="31/12/1981"/>
    <d v="1981-12-31T00:00:00"/>
    <n v="1981"/>
    <n v="45"/>
    <s v="Adult"/>
    <n v="5"/>
    <s v="Maharashtra"/>
    <x v="3"/>
    <s v="West"/>
    <m/>
    <m/>
    <x v="1"/>
  </r>
  <r>
    <s v="PID0887"/>
    <s v="Vivaan Sharma"/>
    <s v="Vivaan Sharma"/>
    <s v="PID0887_Vivaan.pdf"/>
    <s v="Male"/>
    <s v="01/01/1964"/>
    <d v="1964-01-01T00:00:00"/>
    <n v="1964"/>
    <n v="62"/>
    <s v="super senior"/>
    <n v="12"/>
    <s v="Maharashtra"/>
    <x v="3"/>
    <s v="West"/>
    <m/>
    <m/>
    <x v="0"/>
  </r>
  <r>
    <s v="PID0888"/>
    <s v="Riya Gupta"/>
    <s v="Riya Gupta"/>
    <s v="PID0888_Riya.pdf"/>
    <s v="Female"/>
    <s v="31/12/1998"/>
    <d v="1998-12-31T00:00:00"/>
    <n v="1998"/>
    <n v="28"/>
    <s v="Young adult"/>
    <n v="12"/>
    <s v="Maharashtra"/>
    <x v="1"/>
    <s v="West"/>
    <m/>
    <m/>
    <x v="0"/>
  </r>
  <r>
    <s v="PID0889"/>
    <s v="Aditya Mehta"/>
    <s v="Aditya Mehta"/>
    <s v="PID0889_Aditya.pdf"/>
    <s v="Male"/>
    <s v="31/12/1985"/>
    <d v="1985-12-31T00:00:00"/>
    <n v="1985"/>
    <n v="41"/>
    <s v="Adult"/>
    <n v="15"/>
    <s v="Karnataka"/>
    <x v="0"/>
    <s v="South"/>
    <m/>
    <m/>
    <x v="0"/>
  </r>
  <r>
    <s v="PID0890"/>
    <s v="Aarav Kumar Reddy"/>
    <s v="Aarav Kumar Reddy"/>
    <s v="PID0890_Aarav.pdf"/>
    <s v="Male"/>
    <s v="31/12/1988"/>
    <d v="1988-12-31T00:00:00"/>
    <n v="1988"/>
    <n v="38"/>
    <s v="Adult"/>
    <n v="40"/>
    <s v="Maharashtra"/>
    <x v="1"/>
    <s v="West"/>
    <m/>
    <m/>
    <x v="0"/>
  </r>
  <r>
    <s v="PID0891"/>
    <s v=" Sai Gupta"/>
    <s v="Sai Gupta"/>
    <s v="PID0891_Sai.pdf"/>
    <s v="Male"/>
    <s v="31/12/1981"/>
    <d v="1981-12-31T00:00:00"/>
    <n v="1981"/>
    <n v="45"/>
    <s v="Adult"/>
    <n v="2"/>
    <s v="Uttar Pradesh"/>
    <x v="0"/>
    <s v="North"/>
    <m/>
    <m/>
    <x v="0"/>
  </r>
  <r>
    <s v="PID0892"/>
    <s v="Sai Dev Reddy"/>
    <s v="Sai Dev Reddy"/>
    <s v="PID0892_Sai.pdf"/>
    <s v="Male"/>
    <s v="31/12/1978"/>
    <d v="1978-12-31T00:00:00"/>
    <n v="1978"/>
    <n v="48"/>
    <s v="Senior"/>
    <n v="12"/>
    <s v="West Bengal"/>
    <x v="2"/>
    <s v="East"/>
    <m/>
    <m/>
    <x v="0"/>
  </r>
  <r>
    <s v="PID0893"/>
    <s v="Aditya Mehta"/>
    <s v="Aditya Mehta"/>
    <s v="PID0893_Aditya.pdf"/>
    <s v="Male"/>
    <s v="31/12/1988"/>
    <d v="1988-12-31T00:00:00"/>
    <n v="1988"/>
    <n v="38"/>
    <s v="Adult"/>
    <n v="3"/>
    <s v="Tamil Nadu"/>
    <x v="3"/>
    <s v="South"/>
    <m/>
    <m/>
    <x v="1"/>
  </r>
  <r>
    <s v="PID0894"/>
    <s v="Vivaan Mehta"/>
    <s v="Vivaan Mehta"/>
    <s v="PID0894_Vivaan.pdf"/>
    <s v="Male"/>
    <s v="31/12/1988"/>
    <d v="1988-12-31T00:00:00"/>
    <n v="1988"/>
    <n v="38"/>
    <s v="Adult"/>
    <n v="12"/>
    <s v="Tamil Nadu"/>
    <x v="0"/>
    <s v="South"/>
    <m/>
    <m/>
    <x v="0"/>
  </r>
  <r>
    <s v="PID0895"/>
    <s v="Aarav Reddy"/>
    <s v="Aarav Reddy"/>
    <s v="PID0895_Aarav.pdf"/>
    <s v="Male"/>
    <s v="31/12/1978"/>
    <d v="1978-12-31T00:00:00"/>
    <n v="1978"/>
    <n v="48"/>
    <s v="Senior"/>
    <n v="4"/>
    <s v="Tamil Nadu"/>
    <x v="1"/>
    <s v="South"/>
    <m/>
    <m/>
    <x v="0"/>
  </r>
  <r>
    <s v="PID0896"/>
    <s v="Vivaan Reddy"/>
    <s v="Vivaan Reddy"/>
    <s v="PID0896_Vivaan.pdf"/>
    <s v="Male"/>
    <s v="31/12/1978"/>
    <d v="1978-12-31T00:00:00"/>
    <n v="1978"/>
    <n v="48"/>
    <s v="Senior"/>
    <n v="1"/>
    <s v="Uttar Pradesh"/>
    <x v="3"/>
    <s v="North"/>
    <m/>
    <m/>
    <x v="1"/>
  </r>
  <r>
    <s v="PID0897"/>
    <s v="Shreya Reddy"/>
    <s v="Shreya Reddy"/>
    <s v="PID0897_Shreya.pdf"/>
    <s v="Female"/>
    <s v="31/12/1981"/>
    <d v="1981-12-31T00:00:00"/>
    <n v="1981"/>
    <n v="45"/>
    <s v="Adult"/>
    <n v="2"/>
    <s v="Uttar Pradesh"/>
    <x v="1"/>
    <s v="North"/>
    <m/>
    <m/>
    <x v="1"/>
  </r>
  <r>
    <s v="PID0898"/>
    <s v="Isha Patel"/>
    <s v="Isha Patel"/>
    <s v="PID0898_Isha.pdf"/>
    <s v="Female"/>
    <s v="31/12/1958"/>
    <d v="1958-12-31T00:00:00"/>
    <n v="1958"/>
    <n v="68"/>
    <s v="super senior"/>
    <n v="12"/>
    <s v="West Bengal"/>
    <x v="2"/>
    <s v="East"/>
    <m/>
    <m/>
    <x v="0"/>
  </r>
  <r>
    <s v="PID0899"/>
    <s v=" Shreya Kumar Gupta "/>
    <s v="Shreya Kumar Gupta"/>
    <s v="PID0899_Shreya.pdf"/>
    <s v="Female"/>
    <s v="31/12/1981"/>
    <d v="1981-12-31T00:00:00"/>
    <n v="1981"/>
    <n v="45"/>
    <s v="Adult"/>
    <n v="20"/>
    <s v="Kerala"/>
    <x v="0"/>
    <s v="South"/>
    <m/>
    <m/>
    <x v="0"/>
  </r>
  <r>
    <s v="PID0900"/>
    <s v="Vivaan Sharma"/>
    <s v="Vivaan Sharma"/>
    <s v="PID0900_Vivaan.pdf"/>
    <s v="Male"/>
    <s v="31/12/1978"/>
    <d v="1978-12-31T00:00:00"/>
    <n v="1978"/>
    <n v="48"/>
    <s v="Senior"/>
    <n v="9"/>
    <s v="Gujarat"/>
    <x v="3"/>
    <s v="West"/>
    <m/>
    <m/>
    <x v="0"/>
  </r>
  <r>
    <s v="PID0901"/>
    <s v=" Krishna Sharma"/>
    <s v="Krishna Sharma"/>
    <s v="PID0901_Krishna.pdf"/>
    <s v="Male"/>
    <s v="31-12-1998"/>
    <d v="1998-12-31T00:00:00"/>
    <n v="1998"/>
    <n v="28"/>
    <s v="Young adult"/>
    <n v="7"/>
    <s v="West Bengal"/>
    <x v="3"/>
    <s v="East"/>
    <m/>
    <m/>
    <x v="0"/>
  </r>
  <r>
    <s v="PID0902"/>
    <s v=" Aanya Raj Sharma "/>
    <s v="Aanya Raj Sharma"/>
    <s v="PID0902_Aanya.pdf"/>
    <s v="Female"/>
    <s v="31-12-1988"/>
    <d v="1988-12-31T00:00:00"/>
    <n v="1988"/>
    <n v="38"/>
    <s v="Adult"/>
    <n v="0.5"/>
    <s v="Uttar Pradesh"/>
    <x v="3"/>
    <s v="North"/>
    <m/>
    <m/>
    <x v="0"/>
  </r>
  <r>
    <s v="PID0903"/>
    <s v="Krishna Dev Gupta"/>
    <s v="Krishna Dev Gupta"/>
    <s v="PID0903_Krishna.pdf"/>
    <s v="Male"/>
    <s v="31/12/1981"/>
    <d v="1981-12-31T00:00:00"/>
    <n v="1981"/>
    <n v="45"/>
    <s v="Adult"/>
    <n v="5"/>
    <s v="Gujarat"/>
    <x v="0"/>
    <s v="West"/>
    <m/>
    <m/>
    <x v="0"/>
  </r>
  <r>
    <s v="PID0904"/>
    <s v="Aarav Dev Sharma "/>
    <s v="Aarav Dev Sharma"/>
    <s v="PID0904_Aarav.pdf"/>
    <s v="Male"/>
    <s v="31-12-1973"/>
    <d v="1973-12-31T00:00:00"/>
    <n v="1973"/>
    <n v="53"/>
    <s v="Senior"/>
    <n v="250"/>
    <s v="Punjab"/>
    <x v="2"/>
    <s v="North"/>
    <m/>
    <m/>
    <x v="0"/>
  </r>
  <r>
    <s v="PID0905"/>
    <s v="Sai Sharma"/>
    <s v="Sai Sharma"/>
    <s v="PID0905_Sai.pdf"/>
    <s v="Male"/>
    <s v="31/12/1973"/>
    <d v="1973-12-31T00:00:00"/>
    <n v="1973"/>
    <n v="53"/>
    <s v="Senior"/>
    <n v="5"/>
    <s v="Punjab"/>
    <x v="1"/>
    <s v="North"/>
    <m/>
    <m/>
    <x v="1"/>
  </r>
  <r>
    <s v="PID0906"/>
    <s v="Aarav Patel"/>
    <s v="Aarav Patel"/>
    <s v="PID0906_Aarav.pdf"/>
    <s v="Male"/>
    <s v="31/12/1988"/>
    <d v="1988-12-31T00:00:00"/>
    <n v="1988"/>
    <n v="38"/>
    <s v="Adult"/>
    <n v="5"/>
    <s v="Karnataka"/>
    <x v="3"/>
    <s v="South"/>
    <m/>
    <m/>
    <x v="1"/>
  </r>
  <r>
    <s v="PID0907"/>
    <s v=" Aditya Singh Reddy "/>
    <s v="Aditya Singh Reddy"/>
    <s v="PID0907_Aditya.pdf"/>
    <s v="Male"/>
    <s v="31-12-1973"/>
    <d v="1973-12-31T00:00:00"/>
    <n v="1973"/>
    <n v="53"/>
    <s v="Senior"/>
    <n v="9"/>
    <s v="West Bengal"/>
    <x v="3"/>
    <s v="East"/>
    <m/>
    <m/>
    <x v="0"/>
  </r>
  <r>
    <s v="PID0908"/>
    <s v="Shreya Dev Patel"/>
    <s v="Shreya Dev Patel"/>
    <s v="PID0908_Shreya.pdf"/>
    <s v="Female"/>
    <s v="31/12/1958"/>
    <d v="1958-12-31T00:00:00"/>
    <n v="1958"/>
    <n v="68"/>
    <s v="super senior"/>
    <n v="40"/>
    <s v="West Bengal"/>
    <x v="2"/>
    <s v="East"/>
    <m/>
    <m/>
    <x v="0"/>
  </r>
  <r>
    <s v="PID0909"/>
    <s v="Riya Priya Sharma"/>
    <s v="Riya Priya Sharma"/>
    <s v="PID0909_Riya.pdf"/>
    <s v="Female"/>
    <s v="31/12/1980"/>
    <d v="1980-12-31T00:00:00"/>
    <n v="1980"/>
    <n v="46"/>
    <s v="Senior"/>
    <n v="2"/>
    <s v="Uttar Pradesh"/>
    <x v="1"/>
    <s v="North"/>
    <m/>
    <m/>
    <x v="1"/>
  </r>
  <r>
    <s v="PID0910"/>
    <s v="Riya Sharma"/>
    <s v="Riya Sharma"/>
    <s v="PID0910_Riya.pdf"/>
    <s v="Female"/>
    <s v="31/12/1998"/>
    <d v="1998-12-31T00:00:00"/>
    <n v="1998"/>
    <n v="28"/>
    <s v="Young adult"/>
    <n v="20"/>
    <s v="Kerala"/>
    <x v="1"/>
    <s v="South"/>
    <m/>
    <m/>
    <x v="0"/>
  </r>
  <r>
    <s v="PID0911"/>
    <s v=" Aarav Dev Mehta "/>
    <s v="Aarav Dev Mehta"/>
    <s v="PID0911_Aarav.pdf"/>
    <s v="Male"/>
    <s v="31/12/1993"/>
    <d v="1993-12-31T00:00:00"/>
    <n v="1993"/>
    <n v="33"/>
    <s v="Adult"/>
    <n v="25"/>
    <s v="Kerala"/>
    <x v="0"/>
    <s v="South"/>
    <m/>
    <m/>
    <x v="0"/>
  </r>
  <r>
    <s v="PID0912"/>
    <s v="Aanya Gupta"/>
    <s v="Aanya Gupta"/>
    <s v="PID0912_Aanya.pdf"/>
    <s v="Female"/>
    <s v="31/12/1973"/>
    <d v="1973-12-31T00:00:00"/>
    <n v="1973"/>
    <n v="53"/>
    <s v="Senior"/>
    <n v="9"/>
    <s v="West Bengal"/>
    <x v="2"/>
    <s v="East"/>
    <m/>
    <m/>
    <x v="0"/>
  </r>
  <r>
    <s v="PID0913"/>
    <s v=" Aditya Sharma"/>
    <s v="Aditya Sharma"/>
    <s v="PID0913_Aditya.pdf"/>
    <s v="Male"/>
    <s v="31/12/1978"/>
    <d v="1978-12-31T00:00:00"/>
    <n v="1978"/>
    <n v="48"/>
    <s v="Senior"/>
    <n v="15"/>
    <s v="Gujarat"/>
    <x v="0"/>
    <s v="West"/>
    <m/>
    <m/>
    <x v="0"/>
  </r>
  <r>
    <s v="PID0914"/>
    <s v=" Isha Sharma "/>
    <s v="Isha Sharma"/>
    <s v="PID0914_Isha.pdf"/>
    <s v="Female"/>
    <s v="31-12-1993"/>
    <d v="1993-12-31T00:00:00"/>
    <n v="1993"/>
    <n v="33"/>
    <s v="Adult"/>
    <n v="30"/>
    <s v="Punjab"/>
    <x v="0"/>
    <s v="North"/>
    <m/>
    <m/>
    <x v="0"/>
  </r>
  <r>
    <s v="PID0915"/>
    <s v=" Riya Sharma "/>
    <s v="Riya Sharma"/>
    <s v="PID0915_Riya.pdf"/>
    <s v="Female"/>
    <s v="31/12/1978"/>
    <d v="1978-12-31T00:00:00"/>
    <n v="1978"/>
    <n v="48"/>
    <s v="Senior"/>
    <n v="2"/>
    <s v="Uttar Pradesh"/>
    <x v="1"/>
    <s v="North"/>
    <m/>
    <m/>
    <x v="1"/>
  </r>
  <r>
    <s v="PID0916"/>
    <s v=" Aditya Priya Reddy"/>
    <s v="Aditya Priya Reddy"/>
    <s v="PID0916_Aditya.pdf"/>
    <s v="Male"/>
    <s v="31/12/1973"/>
    <d v="1973-12-31T00:00:00"/>
    <n v="1973"/>
    <n v="53"/>
    <s v="Senior"/>
    <n v="40"/>
    <s v="Karnataka"/>
    <x v="0"/>
    <s v="South"/>
    <m/>
    <m/>
    <x v="0"/>
  </r>
  <r>
    <s v="PID0917"/>
    <s v="Aanya Priya Sharma"/>
    <s v="Aanya Priya Sharma"/>
    <s v="PID0917_Aanya.pdf"/>
    <s v="Female"/>
    <s v="31/12/1958"/>
    <d v="1958-12-31T00:00:00"/>
    <n v="1958"/>
    <n v="68"/>
    <s v="super senior"/>
    <n v="12"/>
    <s v="Tamil Nadu"/>
    <x v="0"/>
    <s v="South"/>
    <m/>
    <m/>
    <x v="0"/>
  </r>
  <r>
    <s v="PID0918"/>
    <s v="Aditya Mehta"/>
    <s v="Aditya Mehta"/>
    <s v="PID0918_Aditya.pdf"/>
    <s v="Male"/>
    <s v="31-12-1973"/>
    <d v="1973-12-31T00:00:00"/>
    <n v="1973"/>
    <n v="53"/>
    <s v="Senior"/>
    <n v="12"/>
    <s v="Karnataka"/>
    <x v="3"/>
    <s v="South"/>
    <m/>
    <m/>
    <x v="0"/>
  </r>
  <r>
    <s v="PID0919"/>
    <s v=" Sai Kumar Sharma "/>
    <s v="Sai Kumar Sharma"/>
    <s v="PID0919_Sai.pdf"/>
    <s v="Male"/>
    <s v="31/12/1988"/>
    <d v="1988-12-31T00:00:00"/>
    <n v="1988"/>
    <n v="38"/>
    <s v="Adult"/>
    <n v="30"/>
    <s v="West Bengal"/>
    <x v="2"/>
    <s v="East"/>
    <m/>
    <m/>
    <x v="0"/>
  </r>
  <r>
    <s v="PID0920"/>
    <s v=" Shreya Mehta"/>
    <s v="Shreya Mehta"/>
    <s v="PID0920_Shreya.pdf"/>
    <s v="Female"/>
    <s v="31/12/1988"/>
    <d v="1988-12-31T00:00:00"/>
    <n v="1988"/>
    <n v="38"/>
    <s v="Adult"/>
    <n v="7"/>
    <s v="West Bengal"/>
    <x v="2"/>
    <s v="East"/>
    <m/>
    <m/>
    <x v="0"/>
  </r>
  <r>
    <s v="PID0921"/>
    <s v=" Riya Gupta "/>
    <s v="Riya Gupta"/>
    <s v="PID0921_Riya.pdf"/>
    <s v="Female"/>
    <s v="31-12-1993"/>
    <d v="1993-12-31T00:00:00"/>
    <n v="1993"/>
    <n v="33"/>
    <s v="Adult"/>
    <n v="20"/>
    <s v="Karnataka"/>
    <x v="0"/>
    <s v="South"/>
    <m/>
    <m/>
    <x v="0"/>
  </r>
  <r>
    <s v="PID0922"/>
    <s v=" Aditya Reddy"/>
    <s v="Aditya Reddy"/>
    <s v="PID0922_Aditya.pdf"/>
    <s v="Male"/>
    <s v="01/01/1976"/>
    <d v="1976-01-01T00:00:00"/>
    <n v="1976"/>
    <n v="50"/>
    <s v="Senior"/>
    <n v="20"/>
    <s v="Kerala"/>
    <x v="0"/>
    <s v="South"/>
    <m/>
    <m/>
    <x v="0"/>
  </r>
  <r>
    <s v="PID0923"/>
    <s v=" Shreya Sharma "/>
    <s v="Shreya Sharma"/>
    <s v="PID0923_Shreya.pdf"/>
    <s v="Female"/>
    <s v="31/12/1984"/>
    <d v="1984-12-31T00:00:00"/>
    <n v="1984"/>
    <n v="42"/>
    <s v="Adult"/>
    <n v="3"/>
    <s v="Tamil Nadu"/>
    <x v="0"/>
    <s v="South"/>
    <m/>
    <m/>
    <x v="0"/>
  </r>
  <r>
    <s v="PID0924"/>
    <s v="Krishna Patel "/>
    <s v="Krishna Patel"/>
    <s v="PID0924_Krishna.pdf"/>
    <s v="Male"/>
    <s v="31-12-1978"/>
    <d v="1978-12-31T00:00:00"/>
    <n v="1978"/>
    <n v="48"/>
    <s v="Senior"/>
    <n v="150"/>
    <s v="Gujarat"/>
    <x v="3"/>
    <s v="West"/>
    <m/>
    <m/>
    <x v="0"/>
  </r>
  <r>
    <s v="PID0925"/>
    <s v="Aarav Raj Patel"/>
    <s v="Aarav Raj Patel"/>
    <s v="PID0925_Aarav.pdf"/>
    <s v="Male"/>
    <s v="31-12-1966"/>
    <d v="1966-12-31T00:00:00"/>
    <n v="1966"/>
    <n v="60"/>
    <s v="Senior"/>
    <n v="400"/>
    <s v="Maharashtra"/>
    <x v="3"/>
    <s v="West"/>
    <m/>
    <m/>
    <x v="0"/>
  </r>
  <r>
    <s v="PID0926"/>
    <s v="Vivaan Priya Patel"/>
    <s v="Vivaan Priya Patel"/>
    <s v="PID0926_Vivaan.pdf"/>
    <s v="Male"/>
    <s v="31/12/1981"/>
    <d v="1981-12-31T00:00:00"/>
    <n v="1981"/>
    <n v="45"/>
    <s v="Adult"/>
    <n v="15"/>
    <s v="Kerala"/>
    <x v="0"/>
    <s v="South"/>
    <m/>
    <m/>
    <x v="0"/>
  </r>
  <r>
    <s v="PID0927"/>
    <s v="Aanya Patel"/>
    <s v="Aanya Patel"/>
    <s v="PID0927_Aanya.pdf"/>
    <s v="Female"/>
    <s v="31/12/1973"/>
    <d v="1973-12-31T00:00:00"/>
    <n v="1973"/>
    <n v="53"/>
    <s v="Senior"/>
    <n v="20"/>
    <s v="Karnataka"/>
    <x v="0"/>
    <s v="South"/>
    <m/>
    <m/>
    <x v="0"/>
  </r>
  <r>
    <s v="PID0928"/>
    <s v="Sai Dev Sharma"/>
    <s v="Sai Dev Sharma"/>
    <s v="PID0928_Sai.pdf"/>
    <s v="Male"/>
    <s v="01/01/1964"/>
    <d v="1964-01-01T00:00:00"/>
    <n v="1964"/>
    <n v="62"/>
    <s v="super senior"/>
    <n v="5"/>
    <s v="West Bengal"/>
    <x v="2"/>
    <s v="East"/>
    <m/>
    <m/>
    <x v="1"/>
  </r>
  <r>
    <s v="PID0929"/>
    <s v=" Aditya Dev Mehta"/>
    <s v="Aditya Dev Mehta"/>
    <s v="PID0929_Aditya.pdf"/>
    <s v="Male"/>
    <s v="31/12/1973"/>
    <d v="1973-12-31T00:00:00"/>
    <n v="1973"/>
    <n v="53"/>
    <s v="Senior"/>
    <n v="5"/>
    <s v="Kerala"/>
    <x v="0"/>
    <s v="South"/>
    <m/>
    <m/>
    <x v="1"/>
  </r>
  <r>
    <s v="PID0930"/>
    <s v="Vivaan Gupta"/>
    <s v="Vivaan Gupta"/>
    <s v="PID0930_Vivaan.pdf"/>
    <s v="Male"/>
    <s v="31/12/1973"/>
    <d v="1973-12-31T00:00:00"/>
    <n v="1973"/>
    <n v="53"/>
    <s v="Senior"/>
    <n v="20"/>
    <s v="Kerala"/>
    <x v="0"/>
    <s v="South"/>
    <m/>
    <m/>
    <x v="0"/>
  </r>
  <r>
    <s v="PID0931"/>
    <s v="Diya Gupta"/>
    <s v="Diya Gupta"/>
    <s v="PID0931_Diya.pdf"/>
    <s v="Female"/>
    <s v="31/12/1985"/>
    <d v="1985-12-31T00:00:00"/>
    <n v="1985"/>
    <n v="41"/>
    <s v="Adult"/>
    <n v="7"/>
    <s v="Kerala"/>
    <x v="0"/>
    <s v="South"/>
    <m/>
    <m/>
    <x v="0"/>
  </r>
  <r>
    <s v="PID0932"/>
    <s v="Sai Gupta"/>
    <s v="Sai Gupta"/>
    <s v="PID0932_Sai.pdf"/>
    <s v="Male"/>
    <s v="31/12/1938"/>
    <d v="1938-12-31T00:00:00"/>
    <n v="1938"/>
    <n v="88"/>
    <s v="super senior"/>
    <n v="50"/>
    <s v="Maharashtra"/>
    <x v="3"/>
    <s v="West"/>
    <m/>
    <m/>
    <x v="0"/>
  </r>
  <r>
    <s v="PID0933"/>
    <s v="Sai Mehta"/>
    <s v="Sai Mehta"/>
    <s v="PID0933_Sai.pdf"/>
    <s v="Male"/>
    <s v="31/12/1978"/>
    <d v="1978-12-31T00:00:00"/>
    <n v="1978"/>
    <n v="48"/>
    <s v="Senior"/>
    <n v="9"/>
    <s v="Tamil Nadu"/>
    <x v="0"/>
    <s v="South"/>
    <m/>
    <m/>
    <x v="0"/>
  </r>
  <r>
    <s v="PID0934"/>
    <s v="Sai Reddy"/>
    <s v="Sai Reddy"/>
    <s v="PID0934_Sai.pdf"/>
    <s v="Male"/>
    <s v="31-12-1993"/>
    <d v="1993-12-31T00:00:00"/>
    <n v="1993"/>
    <n v="33"/>
    <s v="Adult"/>
    <n v="25"/>
    <s v="Karnataka"/>
    <x v="3"/>
    <s v="South"/>
    <m/>
    <m/>
    <x v="0"/>
  </r>
  <r>
    <s v="PID0935"/>
    <s v="Aarav Reddy"/>
    <s v="Aarav Reddy"/>
    <s v="PID0935_Aarav.pdf"/>
    <s v="Male"/>
    <s v="01/01/1976"/>
    <d v="1976-01-01T00:00:00"/>
    <n v="1976"/>
    <n v="50"/>
    <s v="Senior"/>
    <m/>
    <s v="Gujarat"/>
    <x v="3"/>
    <s v="West"/>
    <m/>
    <m/>
    <x v="0"/>
  </r>
  <r>
    <s v="PID0936"/>
    <s v="Sai Patel"/>
    <s v="Sai Patel"/>
    <s v="PID0936_Sai.pdf"/>
    <s v="Male"/>
    <s v="01/01/1964"/>
    <d v="1964-01-01T00:00:00"/>
    <n v="1964"/>
    <n v="62"/>
    <s v="super senior"/>
    <n v="12"/>
    <s v="Kerala"/>
    <x v="1"/>
    <s v="South"/>
    <m/>
    <m/>
    <x v="0"/>
  </r>
  <r>
    <s v="PID0937"/>
    <s v="Aditya Gupta "/>
    <s v="Aditya Gupta"/>
    <s v="PID0937_Aditya.pdf"/>
    <s v="Male"/>
    <s v="31/12/1973"/>
    <d v="1973-12-31T00:00:00"/>
    <n v="1973"/>
    <n v="53"/>
    <s v="Senior"/>
    <n v="5"/>
    <s v="West Bengal"/>
    <x v="0"/>
    <s v="East"/>
    <m/>
    <m/>
    <x v="1"/>
  </r>
  <r>
    <s v="PID0938"/>
    <s v="Diya Singh Sharma"/>
    <s v="Diya Singh Sharma"/>
    <s v="PID0938_Diya.pdf"/>
    <s v="Female"/>
    <s v="31-12-1988"/>
    <d v="1988-12-31T00:00:00"/>
    <n v="1988"/>
    <n v="38"/>
    <s v="Adult"/>
    <n v="15"/>
    <s v="Punjab"/>
    <x v="1"/>
    <s v="North"/>
    <m/>
    <m/>
    <x v="0"/>
  </r>
  <r>
    <s v="PID0939"/>
    <s v=" Krishna Gupta"/>
    <s v="Krishna Gupta"/>
    <s v="PID0939_Krishna.pdf"/>
    <s v="Male"/>
    <s v="31-12-1993"/>
    <d v="1993-12-31T00:00:00"/>
    <n v="1993"/>
    <n v="33"/>
    <s v="Adult"/>
    <n v="20"/>
    <s v="Gujarat"/>
    <x v="1"/>
    <s v="West"/>
    <m/>
    <m/>
    <x v="0"/>
  </r>
  <r>
    <s v="PID0940"/>
    <s v=" Aarav Raj Sharma"/>
    <s v="Aarav Raj Sharma"/>
    <s v="PID0940_Aarav.pdf"/>
    <s v="Male"/>
    <s v="31/12/1973"/>
    <d v="1973-12-31T00:00:00"/>
    <n v="1973"/>
    <n v="53"/>
    <s v="Senior"/>
    <n v="5"/>
    <s v="West Bengal"/>
    <x v="0"/>
    <s v="East"/>
    <m/>
    <m/>
    <x v="1"/>
  </r>
  <r>
    <s v="PID0941"/>
    <s v="Isha Gupta "/>
    <s v="Isha Gupta"/>
    <s v="PID0941_Isha.pdf"/>
    <s v="Female"/>
    <s v="31-12-1973"/>
    <d v="1973-12-31T00:00:00"/>
    <n v="1973"/>
    <n v="53"/>
    <s v="Senior"/>
    <n v="20"/>
    <s v="Punjab"/>
    <x v="1"/>
    <s v="North"/>
    <m/>
    <m/>
    <x v="0"/>
  </r>
  <r>
    <s v="PID0942"/>
    <s v=" Krishna Priya Reddy "/>
    <s v="Krishna Priya Reddy"/>
    <s v="PID0942_Krishna.pdf"/>
    <s v="Male"/>
    <s v="01-01-1984"/>
    <d v="1984-01-01T00:00:00"/>
    <n v="1984"/>
    <n v="42"/>
    <s v="Adult"/>
    <n v="9"/>
    <s v="West Bengal"/>
    <x v="1"/>
    <s v="East"/>
    <m/>
    <m/>
    <x v="0"/>
  </r>
  <r>
    <s v="PID0943"/>
    <s v="Aanya Gupta"/>
    <s v="Aanya Gupta"/>
    <s v="PID0943_Aanya.pdf"/>
    <s v="Female"/>
    <s v="31/12/1973"/>
    <d v="1973-12-31T00:00:00"/>
    <n v="1973"/>
    <n v="53"/>
    <s v="Senior"/>
    <n v="2"/>
    <s v="Uttar Pradesh"/>
    <x v="1"/>
    <s v="North"/>
    <m/>
    <m/>
    <x v="1"/>
  </r>
  <r>
    <s v="PID0944"/>
    <s v="Krishna Priya Sharma"/>
    <s v="Krishna Priya Sharma"/>
    <s v="PID0944_Krishna.pdf"/>
    <s v="Male"/>
    <s v="31/12/1953"/>
    <d v="1953-12-31T00:00:00"/>
    <n v="1953"/>
    <n v="73"/>
    <s v="super senior"/>
    <n v="12"/>
    <s v="Maharashtra"/>
    <x v="3"/>
    <s v="West"/>
    <m/>
    <m/>
    <x v="0"/>
  </r>
  <r>
    <s v="PID0945"/>
    <s v=" Diya Raj Mehta"/>
    <s v="Diya Raj Mehta"/>
    <s v="PID0945_Diya.pdf"/>
    <s v="Female"/>
    <s v="01/01/1984"/>
    <d v="1984-01-01T00:00:00"/>
    <n v="1984"/>
    <n v="42"/>
    <s v="Adult"/>
    <n v="2"/>
    <s v="West Bengal"/>
    <x v="2"/>
    <s v="East"/>
    <m/>
    <m/>
    <x v="1"/>
  </r>
  <r>
    <s v="PID0946"/>
    <s v="Krishna Patel"/>
    <s v="Krishna Patel"/>
    <s v="PID0946_Krishna.pdf"/>
    <s v="Male"/>
    <s v="31/12/1978"/>
    <d v="1978-12-31T00:00:00"/>
    <n v="1978"/>
    <n v="48"/>
    <s v="Senior"/>
    <n v="1"/>
    <s v="Uttar Pradesh"/>
    <x v="3"/>
    <s v="North"/>
    <m/>
    <m/>
    <x v="0"/>
  </r>
  <r>
    <s v="PID0947"/>
    <s v="Diya Reddy"/>
    <s v="Diya Reddy"/>
    <s v="PID0947_Diya.pdf"/>
    <s v="Female"/>
    <s v="31-12-1973"/>
    <d v="1973-12-31T00:00:00"/>
    <n v="1973"/>
    <n v="53"/>
    <s v="Senior"/>
    <n v="3"/>
    <s v="West Bengal"/>
    <x v="0"/>
    <s v="East"/>
    <m/>
    <m/>
    <x v="1"/>
  </r>
  <r>
    <s v="PID0948"/>
    <s v=" Sai Gupta "/>
    <s v="Sai Gupta"/>
    <s v="PID0948_Sai.pdf"/>
    <s v="Male"/>
    <s v="31-12-1988"/>
    <d v="1988-12-31T00:00:00"/>
    <n v="1988"/>
    <n v="38"/>
    <s v="Adult"/>
    <n v="40"/>
    <s v="Karnataka"/>
    <x v="0"/>
    <s v="South"/>
    <m/>
    <m/>
    <x v="0"/>
  </r>
  <r>
    <s v="PID0949"/>
    <s v="Aanya Raj Mehta"/>
    <s v="Aanya Raj Mehta"/>
    <s v="PID0949_Aanya.pdf"/>
    <s v="Female"/>
    <s v="31/12/1968"/>
    <d v="1968-12-31T00:00:00"/>
    <n v="1968"/>
    <n v="58"/>
    <s v="Senior"/>
    <n v="7"/>
    <s v="Maharashtra"/>
    <x v="3"/>
    <s v="West"/>
    <m/>
    <m/>
    <x v="0"/>
  </r>
  <r>
    <s v="PID0950"/>
    <s v=" Aditya Sharma"/>
    <s v="Aditya Sharma"/>
    <s v="PID0950_Aditya.pdf"/>
    <s v="Male"/>
    <s v="31/12/1981"/>
    <d v="1981-12-31T00:00:00"/>
    <n v="1981"/>
    <n v="45"/>
    <s v="Adult"/>
    <n v="70"/>
    <s v="Kerala"/>
    <x v="3"/>
    <s v="South"/>
    <m/>
    <m/>
    <x v="0"/>
  </r>
  <r>
    <s v="PID0951"/>
    <s v=" Vivaan Gupta "/>
    <s v="Vivaan Gupta"/>
    <s v="PID0951_Vivaan.pdf"/>
    <s v="Male"/>
    <s v="31-12-1973"/>
    <d v="1973-12-31T00:00:00"/>
    <n v="1973"/>
    <n v="53"/>
    <s v="Senior"/>
    <n v="5"/>
    <s v="West Bengal"/>
    <x v="1"/>
    <s v="East"/>
    <m/>
    <m/>
    <x v="1"/>
  </r>
  <r>
    <s v="PID0952"/>
    <s v="Sai Mehta"/>
    <s v="Sai Mehta"/>
    <s v="PID0952_Sai.pdf"/>
    <s v="Male"/>
    <s v="31/12/1958"/>
    <d v="1958-12-31T00:00:00"/>
    <n v="1958"/>
    <n v="68"/>
    <s v="super senior"/>
    <n v="12"/>
    <s v="Maharashtra"/>
    <x v="3"/>
    <s v="West"/>
    <m/>
    <m/>
    <x v="0"/>
  </r>
  <r>
    <s v="PID0953"/>
    <s v="Aanya Patel"/>
    <s v="Aanya Patel"/>
    <s v="PID0953_Aanya.pdf"/>
    <s v="Female"/>
    <s v="31/12/1968"/>
    <d v="1968-12-31T00:00:00"/>
    <n v="1968"/>
    <n v="58"/>
    <s v="Senior"/>
    <n v="70"/>
    <s v="Gujarat"/>
    <x v="3"/>
    <s v="West"/>
    <m/>
    <m/>
    <x v="0"/>
  </r>
  <r>
    <s v="PID0954"/>
    <s v="Aanya Reddy"/>
    <s v="Aanya Reddy"/>
    <s v="PID0954_Aanya.pdf"/>
    <s v="Female"/>
    <s v="31-12-1978"/>
    <d v="1978-12-31T00:00:00"/>
    <n v="1978"/>
    <n v="48"/>
    <s v="Senior"/>
    <n v="9"/>
    <s v="Maharashtra"/>
    <x v="3"/>
    <s v="West"/>
    <m/>
    <m/>
    <x v="0"/>
  </r>
  <r>
    <s v="PID0955"/>
    <s v="Vivaan Reddy"/>
    <s v="Vivaan Reddy"/>
    <s v="PID0955_Vivaan.pdf"/>
    <s v="Male"/>
    <s v="31/12/1988"/>
    <d v="1988-12-31T00:00:00"/>
    <n v="1988"/>
    <n v="38"/>
    <s v="Adult"/>
    <n v="30"/>
    <s v="Karnataka"/>
    <x v="1"/>
    <s v="South"/>
    <m/>
    <m/>
    <x v="0"/>
  </r>
  <r>
    <s v="PID0956"/>
    <s v="Aanya Reddy"/>
    <s v="Aanya Reddy"/>
    <s v="PID0956_Aanya.pdf"/>
    <s v="Female"/>
    <s v="31/12/1988"/>
    <d v="1988-12-31T00:00:00"/>
    <n v="1988"/>
    <n v="38"/>
    <s v="Adult"/>
    <n v="15"/>
    <s v="Tamil Nadu"/>
    <x v="0"/>
    <s v="South"/>
    <m/>
    <m/>
    <x v="0"/>
  </r>
  <r>
    <s v="PID0957"/>
    <s v="Diya Reddy"/>
    <s v="Diya Reddy"/>
    <s v="PID0957_Diya.pdf"/>
    <s v="Female"/>
    <s v="31/12/1978"/>
    <d v="1978-12-31T00:00:00"/>
    <n v="1978"/>
    <n v="48"/>
    <s v="Senior"/>
    <n v="3"/>
    <s v="West Bengal"/>
    <x v="2"/>
    <s v="East"/>
    <m/>
    <m/>
    <x v="1"/>
  </r>
  <r>
    <s v="PID0958"/>
    <s v="Riya Sharma"/>
    <s v="Riya Sharma"/>
    <s v="PID0958_Riya.pdf"/>
    <s v="Female"/>
    <s v="31/12/1993"/>
    <d v="1993-12-31T00:00:00"/>
    <n v="1993"/>
    <n v="33"/>
    <s v="Adult"/>
    <n v="9"/>
    <s v="Karnataka"/>
    <x v="3"/>
    <s v="South"/>
    <m/>
    <m/>
    <x v="0"/>
  </r>
  <r>
    <s v="PID0959"/>
    <s v="Aarav Patel"/>
    <s v="Aarav Patel"/>
    <s v="PID0959_Aarav.pdf"/>
    <s v="Male"/>
    <s v="01/01/1984"/>
    <d v="1984-01-01T00:00:00"/>
    <n v="1984"/>
    <n v="42"/>
    <s v="Adult"/>
    <n v="20"/>
    <s v="Maharashtra"/>
    <x v="0"/>
    <s v="West"/>
    <m/>
    <m/>
    <x v="0"/>
  </r>
  <r>
    <s v="PID0960"/>
    <s v=" Krishna Priya Reddy"/>
    <s v="Krishna Priya Reddy"/>
    <s v="PID0960_Krishna.pdf"/>
    <s v="Male"/>
    <s v="31-12-1994"/>
    <d v="1994-12-31T00:00:00"/>
    <n v="1994"/>
    <n v="32"/>
    <s v="Adult"/>
    <n v="70"/>
    <s v="Maharashtra"/>
    <x v="3"/>
    <s v="West"/>
    <m/>
    <m/>
    <x v="0"/>
  </r>
  <r>
    <s v="PID0961"/>
    <s v="Sai Reddy"/>
    <s v="Sai Reddy"/>
    <s v="PID0961_Sai.pdf"/>
    <s v="Male"/>
    <s v="31/12/1988"/>
    <d v="1988-12-31T00:00:00"/>
    <n v="1988"/>
    <n v="38"/>
    <s v="Adult"/>
    <n v="7"/>
    <s v="Gujarat"/>
    <x v="3"/>
    <s v="West"/>
    <m/>
    <m/>
    <x v="0"/>
  </r>
  <r>
    <s v="PID0962"/>
    <s v="Riya Sharma"/>
    <s v="Riya Sharma"/>
    <s v="PID0962_Riya.pdf"/>
    <s v="Female"/>
    <s v="31/12/1981"/>
    <d v="1981-12-31T00:00:00"/>
    <n v="1981"/>
    <n v="45"/>
    <s v="Adult"/>
    <n v="25"/>
    <s v="Karnataka"/>
    <x v="0"/>
    <s v="South"/>
    <m/>
    <m/>
    <x v="0"/>
  </r>
  <r>
    <s v="PID0963"/>
    <s v="Aditya Mehta"/>
    <s v="Aditya Mehta"/>
    <s v="PID0963_Aditya.pdf"/>
    <s v="Male"/>
    <s v="31/12/1953"/>
    <d v="1953-12-31T00:00:00"/>
    <n v="1953"/>
    <n v="73"/>
    <s v="super senior"/>
    <n v="20"/>
    <s v="Punjab"/>
    <x v="1"/>
    <s v="North"/>
    <m/>
    <m/>
    <x v="0"/>
  </r>
  <r>
    <s v="PID0964"/>
    <s v="Aarav Priya Reddy"/>
    <s v="Aarav Priya Reddy"/>
    <s v="PID0964_Aarav.pdf"/>
    <s v="Male"/>
    <s v="31/12/1994"/>
    <d v="1994-12-31T00:00:00"/>
    <n v="1994"/>
    <n v="32"/>
    <s v="Adult"/>
    <n v="70"/>
    <s v="Punjab"/>
    <x v="1"/>
    <s v="North"/>
    <m/>
    <m/>
    <x v="0"/>
  </r>
  <r>
    <s v="PID0965"/>
    <s v=" Aarav Mehta"/>
    <s v="Aarav Mehta"/>
    <s v="PID0965_Aarav.pdf"/>
    <s v="Male"/>
    <s v="01/01/1984"/>
    <d v="1984-01-01T00:00:00"/>
    <n v="1984"/>
    <n v="42"/>
    <s v="Adult"/>
    <n v="3"/>
    <s v="Tamil Nadu"/>
    <x v="0"/>
    <s v="South"/>
    <m/>
    <m/>
    <x v="1"/>
  </r>
  <r>
    <s v="PID0966"/>
    <s v="Aditya Patel"/>
    <s v="Aditya Patel"/>
    <s v="PID0966_Aditya.pdf"/>
    <s v="Male"/>
    <s v="31/12/1978"/>
    <d v="1978-12-31T00:00:00"/>
    <n v="1978"/>
    <n v="48"/>
    <s v="Senior"/>
    <n v="40"/>
    <s v="Kerala"/>
    <x v="0"/>
    <s v="South"/>
    <m/>
    <m/>
    <x v="0"/>
  </r>
  <r>
    <s v="PID0967"/>
    <s v="Krishna Reddy"/>
    <s v="Krishna Reddy"/>
    <s v="PID0967_Krishna.pdf"/>
    <s v="Male"/>
    <s v="31/12/1978"/>
    <d v="1978-12-31T00:00:00"/>
    <n v="1978"/>
    <n v="48"/>
    <s v="Senior"/>
    <n v="4"/>
    <s v="West Bengal"/>
    <x v="3"/>
    <s v="East"/>
    <m/>
    <m/>
    <x v="0"/>
  </r>
  <r>
    <s v="PID0968"/>
    <s v="Shreya Gupta"/>
    <s v="Shreya Gupta"/>
    <s v="PID0968_Shreya.pdf"/>
    <s v="Female"/>
    <s v="31/12/1981"/>
    <d v="1981-12-31T00:00:00"/>
    <n v="1981"/>
    <n v="45"/>
    <s v="Adult"/>
    <n v="12"/>
    <s v="Maharashtra"/>
    <x v="2"/>
    <s v="West"/>
    <m/>
    <m/>
    <x v="0"/>
  </r>
  <r>
    <s v="PID0969"/>
    <s v="Aanya Gupta"/>
    <s v="Aanya Gupta"/>
    <s v="PID0969_Aanya.pdf"/>
    <s v="Female"/>
    <s v="31/12/1978"/>
    <d v="1978-12-31T00:00:00"/>
    <n v="1978"/>
    <n v="48"/>
    <s v="Senior"/>
    <n v="2"/>
    <s v="Uttar Pradesh"/>
    <x v="0"/>
    <s v="North"/>
    <m/>
    <m/>
    <x v="1"/>
  </r>
  <r>
    <s v="PID0970"/>
    <s v="Isha Priya Gupta"/>
    <s v="Isha Priya Gupta"/>
    <s v="PID0970_Isha.pdf"/>
    <s v="Female"/>
    <s v="31/12/1973"/>
    <d v="1973-12-31T00:00:00"/>
    <n v="1973"/>
    <n v="53"/>
    <s v="Senior"/>
    <n v="120"/>
    <s v="Kerala"/>
    <x v="0"/>
    <s v="South"/>
    <m/>
    <m/>
    <x v="0"/>
  </r>
  <r>
    <s v="PID0971"/>
    <s v="Aarav Gupta"/>
    <s v="Aarav Gupta"/>
    <s v="PID0971_Aarav.pdf"/>
    <s v="Male"/>
    <s v="31-12-1978"/>
    <d v="1978-12-31T00:00:00"/>
    <n v="1978"/>
    <n v="48"/>
    <s v="Senior"/>
    <n v="30"/>
    <s v="Maharashtra"/>
    <x v="1"/>
    <s v="West"/>
    <m/>
    <m/>
    <x v="0"/>
  </r>
  <r>
    <s v="PID0972"/>
    <s v="Krishna Kumar Reddy"/>
    <s v="Krishna Kumar Reddy"/>
    <s v="PID0972_Krishna.pdf"/>
    <s v="Male"/>
    <s v="31/12/1973"/>
    <d v="1973-12-31T00:00:00"/>
    <n v="1973"/>
    <n v="53"/>
    <s v="Senior"/>
    <n v="30"/>
    <s v="Gujarat"/>
    <x v="3"/>
    <s v="West"/>
    <m/>
    <m/>
    <x v="0"/>
  </r>
  <r>
    <s v="PID0973"/>
    <s v="Aanya Patel"/>
    <s v="Aanya Patel"/>
    <s v="PID0973_Aanya.pdf"/>
    <s v="Female"/>
    <s v="31/12/1988"/>
    <d v="1988-12-31T00:00:00"/>
    <n v="1988"/>
    <n v="38"/>
    <s v="Adult"/>
    <n v="15"/>
    <s v="Punjab"/>
    <x v="1"/>
    <s v="North"/>
    <m/>
    <m/>
    <x v="0"/>
  </r>
  <r>
    <s v="PID0974"/>
    <s v="Aanya Gupta"/>
    <s v="Aanya Gupta"/>
    <s v="PID0974_Aanya.pdf"/>
    <s v="Female"/>
    <s v="31/12/1993"/>
    <d v="1993-12-31T00:00:00"/>
    <n v="1993"/>
    <n v="33"/>
    <s v="Adult"/>
    <n v="7"/>
    <s v="Kerala"/>
    <x v="0"/>
    <s v="South"/>
    <m/>
    <m/>
    <x v="0"/>
  </r>
  <r>
    <s v="PID0975"/>
    <s v=" Shreya Dev Patel"/>
    <s v="Shreya Dev Patel"/>
    <s v="PID0975_Shreya.pdf"/>
    <s v="Female"/>
    <s v="31/12/1981"/>
    <d v="1981-12-31T00:00:00"/>
    <n v="1981"/>
    <n v="45"/>
    <s v="Adult"/>
    <n v="3"/>
    <s v="West Bengal"/>
    <x v="2"/>
    <s v="East"/>
    <m/>
    <m/>
    <x v="1"/>
  </r>
  <r>
    <s v="PID0976"/>
    <s v=" Diya Raj Reddy "/>
    <s v="Diya Raj Reddy"/>
    <s v="PID0976_Diya.pdf"/>
    <s v="Female"/>
    <s v="31/12/1993"/>
    <d v="1993-12-31T00:00:00"/>
    <n v="1993"/>
    <n v="33"/>
    <s v="Adult"/>
    <n v="15"/>
    <s v="Tamil Nadu"/>
    <x v="0"/>
    <s v="South"/>
    <m/>
    <m/>
    <x v="0"/>
  </r>
  <r>
    <s v="PID0977"/>
    <s v="Diya Mehta"/>
    <s v="Diya Mehta"/>
    <s v="PID0977_Diya.pdf"/>
    <s v="Female"/>
    <s v="01/01/1996"/>
    <d v="1996-01-01T00:00:00"/>
    <n v="1996"/>
    <n v="30"/>
    <s v="Young adult"/>
    <n v="9"/>
    <s v="Karnataka"/>
    <x v="0"/>
    <s v="South"/>
    <m/>
    <m/>
    <x v="0"/>
  </r>
  <r>
    <s v="PID0978"/>
    <s v="Diya Gupta"/>
    <s v="Diya Gupta"/>
    <s v="PID0978_Diya.pdf"/>
    <s v="Female"/>
    <s v="31/12/1988"/>
    <d v="1988-12-31T00:00:00"/>
    <n v="1988"/>
    <n v="38"/>
    <s v="Adult"/>
    <n v="4"/>
    <s v="Uttar Pradesh"/>
    <x v="0"/>
    <s v="North"/>
    <m/>
    <m/>
    <x v="1"/>
  </r>
  <r>
    <s v="PID0979"/>
    <s v="Aanya Gupta"/>
    <s v="Aanya Gupta"/>
    <s v="PID0979_Aanya.pdf"/>
    <s v="Female"/>
    <s v="31/12/1958"/>
    <d v="1958-12-31T00:00:00"/>
    <n v="1958"/>
    <n v="68"/>
    <s v="super senior"/>
    <n v="2"/>
    <s v="Uttar Pradesh"/>
    <x v="1"/>
    <s v="North"/>
    <m/>
    <m/>
    <x v="0"/>
  </r>
  <r>
    <s v="PID0980"/>
    <s v="Riya Gupta"/>
    <s v="Riya Gupta"/>
    <s v="PID0980_Riya.pdf"/>
    <s v="Female"/>
    <s v="31/12/1973"/>
    <d v="1973-12-31T00:00:00"/>
    <n v="1973"/>
    <n v="53"/>
    <s v="Senior"/>
    <n v="15"/>
    <s v="Karnataka"/>
    <x v="0"/>
    <s v="South"/>
    <m/>
    <m/>
    <x v="0"/>
  </r>
  <r>
    <s v="PID0981"/>
    <s v="Shreya Singh Patel"/>
    <s v="Shreya Singh Patel"/>
    <s v="PID0981_Shreya.pdf"/>
    <s v="Female"/>
    <s v="31/12/1981"/>
    <d v="1981-12-31T00:00:00"/>
    <n v="1981"/>
    <n v="45"/>
    <s v="Adult"/>
    <n v="5"/>
    <s v="Karnataka"/>
    <x v="0"/>
    <s v="South"/>
    <m/>
    <m/>
    <x v="0"/>
  </r>
  <r>
    <s v="PID0982"/>
    <s v=" Isha Sharma"/>
    <s v="Isha Sharma"/>
    <s v="PID0982_Isha.pdf"/>
    <s v="Female"/>
    <s v="31/12/1968"/>
    <d v="1968-12-31T00:00:00"/>
    <n v="1968"/>
    <n v="58"/>
    <s v="Senior"/>
    <n v="15"/>
    <s v="Kerala"/>
    <x v="1"/>
    <s v="South"/>
    <m/>
    <m/>
    <x v="0"/>
  </r>
  <r>
    <s v="PID0983"/>
    <s v=" Diya Patel "/>
    <s v="Diya Patel"/>
    <s v="PID0983_Diya.pdf"/>
    <s v="Female"/>
    <s v="31/12/1958"/>
    <d v="1958-12-31T00:00:00"/>
    <n v="1958"/>
    <n v="68"/>
    <s v="super senior"/>
    <n v="25"/>
    <s v="Kerala"/>
    <x v="0"/>
    <s v="South"/>
    <m/>
    <m/>
    <x v="0"/>
  </r>
  <r>
    <s v="PID0984"/>
    <s v="Aanya Gupta"/>
    <s v="Aanya Gupta"/>
    <s v="PID0984_Aanya.pdf"/>
    <s v="Female"/>
    <s v="01/01/1944"/>
    <d v="1944-01-01T00:00:00"/>
    <n v="1944"/>
    <n v="82"/>
    <s v="super senior"/>
    <n v="20"/>
    <s v="Maharashtra"/>
    <x v="3"/>
    <s v="West"/>
    <m/>
    <m/>
    <x v="0"/>
  </r>
  <r>
    <s v="PID0985"/>
    <s v="Riya Patel"/>
    <s v="Riya Patel"/>
    <s v="PID0985_Riya.pdf"/>
    <s v="Female"/>
    <s v="31/12/1958"/>
    <d v="1958-12-31T00:00:00"/>
    <n v="1958"/>
    <n v="68"/>
    <s v="super senior"/>
    <n v="20"/>
    <s v="Gujarat"/>
    <x v="3"/>
    <s v="West"/>
    <m/>
    <m/>
    <x v="0"/>
  </r>
  <r>
    <s v="PID0986"/>
    <s v="Shreya Sharma"/>
    <s v="Shreya Sharma"/>
    <s v="PID0986_Shreya.pdf"/>
    <s v="Female"/>
    <s v="01/01/1996"/>
    <d v="1996-01-01T00:00:00"/>
    <n v="1996"/>
    <n v="30"/>
    <s v="Young adult"/>
    <n v="5"/>
    <s v="Tamil Nadu"/>
    <x v="0"/>
    <s v="South"/>
    <m/>
    <m/>
    <x v="0"/>
  </r>
  <r>
    <s v="PID0987"/>
    <s v="Sai Sharma"/>
    <s v="Sai Sharma"/>
    <s v="PID0987_Sai.pdf"/>
    <s v="Male"/>
    <s v="31/12/1985"/>
    <d v="1985-12-31T00:00:00"/>
    <n v="1985"/>
    <n v="41"/>
    <s v="Adult"/>
    <n v="30"/>
    <s v="Tamil Nadu"/>
    <x v="0"/>
    <s v="South"/>
    <m/>
    <m/>
    <x v="0"/>
  </r>
  <r>
    <s v="PID0988"/>
    <s v="Isha Singh Patel"/>
    <s v="Isha Singh Patel"/>
    <s v="PID0988_Isha.pdf"/>
    <s v="Female"/>
    <s v="31-12-1993"/>
    <d v="1993-12-31T00:00:00"/>
    <n v="1993"/>
    <n v="33"/>
    <s v="Adult"/>
    <n v="200"/>
    <s v="Tamil Nadu"/>
    <x v="0"/>
    <s v="South"/>
    <m/>
    <m/>
    <x v="0"/>
  </r>
  <r>
    <s v="PID0989"/>
    <s v="Riya Gupta"/>
    <s v="Riya Gupta"/>
    <s v="PID0989_Riya.pdf"/>
    <s v="Female"/>
    <s v="31-12-1993"/>
    <d v="1993-12-31T00:00:00"/>
    <n v="1993"/>
    <n v="33"/>
    <s v="Adult"/>
    <n v="15"/>
    <s v="Tamil Nadu"/>
    <x v="0"/>
    <s v="South"/>
    <m/>
    <m/>
    <x v="0"/>
  </r>
  <r>
    <s v="PID0990"/>
    <s v="Aarav Patel "/>
    <s v="Aarav Patel"/>
    <s v="PID0990_Aarav.pdf"/>
    <s v="Male"/>
    <s v="31/12/1978"/>
    <d v="1978-12-31T00:00:00"/>
    <n v="1978"/>
    <n v="48"/>
    <s v="Senior"/>
    <n v="2"/>
    <s v="Uttar Pradesh"/>
    <x v="0"/>
    <s v="North"/>
    <m/>
    <m/>
    <x v="0"/>
  </r>
  <r>
    <s v="PID0991"/>
    <s v="Vivaan Raj Sharma"/>
    <s v="Vivaan Raj Sharma"/>
    <s v="PID0991_Vivaan.pdf"/>
    <s v="Male"/>
    <s v="31/12/1978"/>
    <d v="1978-12-31T00:00:00"/>
    <n v="1978"/>
    <n v="48"/>
    <s v="Senior"/>
    <n v="25"/>
    <s v="Kerala"/>
    <x v="0"/>
    <s v="South"/>
    <m/>
    <m/>
    <x v="0"/>
  </r>
  <r>
    <s v="PID0992"/>
    <s v="Shreya Kumar Patel"/>
    <s v="Shreya Kumar Patel"/>
    <s v="PID0992_Shreya.pdf"/>
    <s v="Female"/>
    <s v="31/12/1973"/>
    <d v="1973-12-31T00:00:00"/>
    <n v="1973"/>
    <n v="53"/>
    <s v="Senior"/>
    <n v="12"/>
    <s v="Tamil Nadu"/>
    <x v="0"/>
    <s v="South"/>
    <m/>
    <m/>
    <x v="0"/>
  </r>
  <r>
    <s v="PID0993"/>
    <s v=" Aarav Gupta "/>
    <s v="Aarav Gupta"/>
    <s v="PID0993_Aarav.pdf"/>
    <s v="Male"/>
    <s v="31/12/1973"/>
    <d v="1973-12-31T00:00:00"/>
    <n v="1973"/>
    <n v="53"/>
    <s v="Senior"/>
    <n v="5"/>
    <s v="Karnataka"/>
    <x v="3"/>
    <s v="South"/>
    <m/>
    <m/>
    <x v="1"/>
  </r>
  <r>
    <s v="PID0994"/>
    <s v="Isha Priya Gupta"/>
    <s v="Isha Priya Gupta"/>
    <s v="PID0994_Isha.pdf"/>
    <s v="Female"/>
    <s v="31/12/1988"/>
    <d v="1988-12-31T00:00:00"/>
    <n v="1988"/>
    <n v="38"/>
    <s v="Adult"/>
    <n v="5"/>
    <s v="Punjab"/>
    <x v="2"/>
    <s v="North"/>
    <m/>
    <m/>
    <x v="1"/>
  </r>
  <r>
    <s v="PID0995"/>
    <s v="Sai Reddy"/>
    <s v="Sai Reddy"/>
    <s v="PID0995_Sai.pdf"/>
    <s v="Male"/>
    <s v="31/12/1978"/>
    <d v="1978-12-31T00:00:00"/>
    <n v="1978"/>
    <n v="48"/>
    <s v="Senior"/>
    <n v="30"/>
    <s v="Maharashtra"/>
    <x v="0"/>
    <s v="West"/>
    <m/>
    <m/>
    <x v="0"/>
  </r>
  <r>
    <s v="PID0996"/>
    <s v="Aarav Sharma"/>
    <s v="Aarav Sharma"/>
    <s v="PID0996_Aarav.pdf"/>
    <s v="Male"/>
    <s v="31/12/1985"/>
    <d v="1985-12-31T00:00:00"/>
    <n v="1985"/>
    <n v="41"/>
    <s v="Adult"/>
    <n v="20"/>
    <s v="Gujarat"/>
    <x v="2"/>
    <s v="West"/>
    <m/>
    <m/>
    <x v="0"/>
  </r>
  <r>
    <s v="PID0997"/>
    <s v="Aanya Raj Sharma"/>
    <s v="Aanya Raj Sharma"/>
    <s v="PID0997_Aanya.pdf"/>
    <s v="Female"/>
    <s v="31/12/1958"/>
    <d v="1958-12-31T00:00:00"/>
    <n v="1958"/>
    <n v="68"/>
    <s v="super senior"/>
    <n v="9"/>
    <s v="Karnataka"/>
    <x v="2"/>
    <s v="South"/>
    <m/>
    <m/>
    <x v="0"/>
  </r>
  <r>
    <s v="PID0998"/>
    <s v="Aanya Kumar Mehta"/>
    <s v="Aanya Kumar Mehta"/>
    <s v="PID0998_Aanya.pdf"/>
    <s v="Female"/>
    <s v="31/12/1985"/>
    <d v="1985-12-31T00:00:00"/>
    <n v="1985"/>
    <n v="41"/>
    <s v="Adult"/>
    <n v="4"/>
    <s v="Uttar Pradesh"/>
    <x v="1"/>
    <s v="North"/>
    <m/>
    <m/>
    <x v="1"/>
  </r>
  <r>
    <s v="PID0999"/>
    <s v="Krishna Patel"/>
    <s v="Krishna Patel"/>
    <s v="PID0999_Krishna.pdf"/>
    <s v="Male"/>
    <s v="31/12/1958"/>
    <d v="1958-12-31T00:00:00"/>
    <n v="1958"/>
    <n v="68"/>
    <s v="super senior"/>
    <n v="0.5"/>
    <s v="Uttar Pradesh"/>
    <x v="1"/>
    <s v="North"/>
    <m/>
    <m/>
    <x v="1"/>
  </r>
  <r>
    <s v="PID1000"/>
    <s v="Isha Kumar Sharma"/>
    <s v="Isha Kumar Sharma"/>
    <s v="PID1000_Isha.pdf"/>
    <s v="Female"/>
    <s v="31/12/1981"/>
    <d v="1981-12-31T00:00:00"/>
    <n v="1981"/>
    <n v="45"/>
    <s v="Adult"/>
    <n v="5"/>
    <s v="Maharashtra"/>
    <x v="3"/>
    <s v="West"/>
    <m/>
    <m/>
    <x v="1"/>
  </r>
  <r>
    <m/>
    <m/>
    <m/>
    <m/>
    <m/>
    <m/>
    <m/>
    <m/>
    <m/>
    <m/>
    <m/>
    <m/>
    <x v="4"/>
    <m/>
    <m/>
    <m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</r>
  <r>
    <s v="PID0002"/>
    <n v="500"/>
    <x v="1"/>
    <n v="73"/>
    <s v="super senior"/>
    <s v=""/>
    <n v="64.8"/>
  </r>
  <r>
    <s v="PID0003"/>
    <n v="18000"/>
    <x v="2"/>
    <n v="33"/>
    <s v="Adult"/>
    <n v="12004.650000000001"/>
    <n v="69.400000000000006"/>
  </r>
  <r>
    <s v="PID0004"/>
    <n v="48000"/>
    <x v="0"/>
    <n v="33"/>
    <s v="Adult"/>
    <n v="32956.92"/>
    <n v="89.3"/>
  </r>
  <r>
    <s v="PID0005"/>
    <n v="21000"/>
    <x v="2"/>
    <n v="38"/>
    <s v="Adult"/>
    <n v="16712.080000000002"/>
    <n v="69.400000000000006"/>
  </r>
  <r>
    <s v="PID0006"/>
    <n v="18000"/>
    <x v="0"/>
    <n v="88"/>
    <s v="super senior"/>
    <n v="13741.14"/>
    <n v="76.599999999999994"/>
  </r>
  <r>
    <s v="PID0007"/>
    <n v="3000"/>
    <x v="1"/>
    <n v="38"/>
    <s v="Adult"/>
    <n v="1831.0500000000002"/>
    <n v="91.5"/>
  </r>
  <r>
    <s v="PID0008"/>
    <n v="20000"/>
    <x v="0"/>
    <n v="32"/>
    <s v="Adult"/>
    <n v="16593.84"/>
    <n v="75.599999999999994"/>
  </r>
  <r>
    <s v="PID0009"/>
    <n v="72000"/>
    <x v="0"/>
    <n v="48"/>
    <s v="Senior"/>
    <n v="52009.8"/>
    <n v="90.7"/>
  </r>
  <r>
    <s v="PID0010"/>
    <n v="250000"/>
    <x v="3"/>
    <n v="32"/>
    <s v="Adult"/>
    <s v=""/>
    <n v="97.9"/>
  </r>
  <r>
    <s v="PID0011"/>
    <n v="16000"/>
    <x v="0"/>
    <n v="62"/>
    <s v="super senior"/>
    <n v="9710.7800000000007"/>
    <n v="83.9"/>
  </r>
  <r>
    <s v="PID0012"/>
    <n v="45000"/>
    <x v="0"/>
    <n v="62"/>
    <s v="super senior"/>
    <n v="38364.959999999999"/>
    <n v="78.7"/>
  </r>
  <r>
    <s v="PID0013"/>
    <n v="18000"/>
    <x v="0"/>
    <n v="53"/>
    <s v="Senior"/>
    <s v=""/>
    <n v="92.9"/>
  </r>
  <r>
    <s v="PID0014"/>
    <n v="14000"/>
    <x v="0"/>
    <n v="45"/>
    <s v="Adult"/>
    <n v="10220.91"/>
    <n v="78.3"/>
  </r>
  <r>
    <s v="PID0015"/>
    <n v="60000"/>
    <x v="2"/>
    <n v="62"/>
    <s v="super senior"/>
    <n v="46847.1"/>
    <n v="60.1"/>
  </r>
  <r>
    <s v="PID0016"/>
    <n v="240000"/>
    <x v="1"/>
    <n v="32"/>
    <s v="Adult"/>
    <n v="0"/>
    <n v="91.6"/>
  </r>
  <r>
    <s v="PID0017"/>
    <n v="1000"/>
    <x v="0"/>
    <n v="42"/>
    <s v="Adult"/>
    <s v=""/>
    <n v="60.6"/>
  </r>
  <r>
    <s v="PID0018"/>
    <n v="40000"/>
    <x v="0"/>
    <n v="58"/>
    <s v="Senior"/>
    <n v="21677.3"/>
    <n v="93.5"/>
  </r>
  <r>
    <s v="PID0019"/>
    <n v="500"/>
    <x v="0"/>
    <n v="45"/>
    <s v="Adult"/>
    <n v="399.98"/>
    <n v="99"/>
  </r>
  <r>
    <s v="PID0020"/>
    <n v="24000"/>
    <x v="1"/>
    <n v="58"/>
    <s v="Senior"/>
    <n v="12575.07"/>
    <n v="73.7"/>
  </r>
  <r>
    <s v="PID0021"/>
    <n v="24000"/>
    <x v="2"/>
    <n v="46"/>
    <s v="Senior"/>
    <n v="19464.48"/>
    <n v="54"/>
  </r>
  <r>
    <s v="PID0022"/>
    <n v="20000"/>
    <x v="0"/>
    <n v="48"/>
    <s v="Senior"/>
    <n v="15581.86"/>
    <n v="76"/>
  </r>
  <r>
    <s v="PID0023"/>
    <n v="240000"/>
    <x v="0"/>
    <n v="58"/>
    <s v="Senior"/>
    <s v=""/>
    <n v="86.3"/>
  </r>
  <r>
    <s v="PID0024"/>
    <n v="60000"/>
    <x v="1"/>
    <n v="62"/>
    <s v="super senior"/>
    <s v=""/>
    <n v="64.2"/>
  </r>
  <r>
    <s v="PID0025"/>
    <n v="3000"/>
    <x v="1"/>
    <n v="38"/>
    <s v="Adult"/>
    <n v="2157.69"/>
    <n v="61.5"/>
  </r>
  <r>
    <s v="PID0026"/>
    <n v="72000"/>
    <x v="2"/>
    <n v="58"/>
    <s v="Senior"/>
    <n v="42165.48"/>
    <n v="68.400000000000006"/>
  </r>
  <r>
    <s v="PID0027"/>
    <n v="48000"/>
    <x v="1"/>
    <n v="48"/>
    <s v="Senior"/>
    <s v=""/>
    <n v="70.099999999999994"/>
  </r>
  <r>
    <s v="PID0028"/>
    <n v="45000"/>
    <x v="0"/>
    <n v="33"/>
    <s v="Adult"/>
    <n v="22743.989999999998"/>
    <n v="54.5"/>
  </r>
  <r>
    <s v="PID0029"/>
    <n v="16000"/>
    <x v="2"/>
    <n v="38"/>
    <s v="Adult"/>
    <s v=""/>
    <n v="95"/>
  </r>
  <r>
    <s v="PID0030"/>
    <n v="60000"/>
    <x v="2"/>
    <n v="28"/>
    <s v="Young adult"/>
    <n v="32726.639999999999"/>
    <n v="73.900000000000006"/>
  </r>
  <r>
    <s v="PID0031"/>
    <n v="21000"/>
    <x v="2"/>
    <n v="45"/>
    <s v="Adult"/>
    <n v="15341.69"/>
    <n v="59.4"/>
  </r>
  <r>
    <s v="PID0032"/>
    <n v="45000"/>
    <x v="0"/>
    <n v="53"/>
    <s v="Senior"/>
    <s v=""/>
    <n v="59.4"/>
  </r>
  <r>
    <s v="PID0033"/>
    <n v="32000"/>
    <x v="1"/>
    <n v="28"/>
    <s v="Young adult"/>
    <n v="17963.439999999999"/>
    <n v="73.7"/>
  </r>
  <r>
    <s v="PID0034"/>
    <n v="3000"/>
    <x v="2"/>
    <n v="42"/>
    <s v="Adult"/>
    <s v=""/>
    <n v="95.2"/>
  </r>
  <r>
    <s v="PID0035"/>
    <n v="14000"/>
    <x v="2"/>
    <n v="50"/>
    <s v="Senior"/>
    <n v="7827.47"/>
    <n v="78.099999999999994"/>
  </r>
  <r>
    <s v="PID0036"/>
    <n v="18000"/>
    <x v="2"/>
    <n v="58"/>
    <s v="Senior"/>
    <n v="13659.84"/>
    <n v="78.2"/>
  </r>
  <r>
    <s v="PID0037"/>
    <n v="30000"/>
    <x v="1"/>
    <n v="62"/>
    <s v="super senior"/>
    <n v="23257.38"/>
    <n v="60.6"/>
  </r>
  <r>
    <s v="PID0038"/>
    <n v="20000"/>
    <x v="0"/>
    <n v="38"/>
    <s v="Adult"/>
    <n v="15921.2"/>
    <n v="99.2"/>
  </r>
  <r>
    <s v="PID0039"/>
    <n v="200000"/>
    <x v="1"/>
    <n v="53"/>
    <s v="Senior"/>
    <s v=""/>
    <n v="58.9"/>
  </r>
  <r>
    <s v="PID0040"/>
    <n v="20000"/>
    <x v="0"/>
    <n v="45"/>
    <s v="Adult"/>
    <n v="13998.94"/>
    <n v="79.099999999999994"/>
  </r>
  <r>
    <s v="PID0041"/>
    <n v="240000"/>
    <x v="1"/>
    <n v="53"/>
    <s v="Senior"/>
    <n v="148902.72"/>
    <n v="77.400000000000006"/>
  </r>
  <r>
    <s v="PID0042"/>
    <n v="72000"/>
    <x v="1"/>
    <n v="62"/>
    <s v="super senior"/>
    <n v="50448.4"/>
    <n v="80.099999999999994"/>
  </r>
  <r>
    <s v="PID0043"/>
    <n v="90000"/>
    <x v="3"/>
    <n v="48"/>
    <s v="Senior"/>
    <n v="69839.149999999994"/>
    <n v="81.2"/>
  </r>
  <r>
    <s v="PID0044"/>
    <n v="24000"/>
    <x v="1"/>
    <n v="33"/>
    <s v="Adult"/>
    <n v="20413.2"/>
    <n v="85.2"/>
  </r>
  <r>
    <s v="PID0045"/>
    <n v="21000"/>
    <x v="2"/>
    <n v="73"/>
    <s v="super senior"/>
    <n v="15544.83"/>
    <n v="74.900000000000006"/>
  </r>
  <r>
    <s v="PID0046"/>
    <n v="24000"/>
    <x v="0"/>
    <n v="41"/>
    <s v="Adult"/>
    <n v="16811.099999999999"/>
    <n v="90.2"/>
  </r>
  <r>
    <s v="PID0047"/>
    <n v="800"/>
    <x v="0"/>
    <n v="33"/>
    <s v="Adult"/>
    <n v="621.45000000000005"/>
    <n v="76.5"/>
  </r>
  <r>
    <s v="PID0048"/>
    <n v="300000"/>
    <x v="1"/>
    <n v="38"/>
    <s v="Adult"/>
    <n v="189845.84999999998"/>
    <n v="88.1"/>
  </r>
  <r>
    <s v="PID0049"/>
    <n v="1600"/>
    <x v="0"/>
    <n v="53"/>
    <s v="Senior"/>
    <n v="1130.5999999999999"/>
    <n v="48.2"/>
  </r>
  <r>
    <s v="PID0050"/>
    <n v="60000"/>
    <x v="3"/>
    <n v="58"/>
    <s v="Senior"/>
    <n v="43051.95"/>
    <n v="91.1"/>
  </r>
  <r>
    <s v="PID0051"/>
    <n v="72000"/>
    <x v="1"/>
    <n v="62"/>
    <s v="super senior"/>
    <n v="48472.959999999999"/>
    <n v="64.900000000000006"/>
  </r>
  <r>
    <s v="PID0052"/>
    <n v="100"/>
    <x v="1"/>
    <n v="62"/>
    <s v="super senior"/>
    <n v="81.36"/>
    <n v="87.1"/>
  </r>
  <r>
    <s v="PID0053"/>
    <n v="24000"/>
    <x v="1"/>
    <n v="62"/>
    <s v="super senior"/>
    <n v="19986.12"/>
    <n v="72.099999999999994"/>
  </r>
  <r>
    <s v="PID0054"/>
    <n v="100"/>
    <x v="1"/>
    <n v="42"/>
    <s v="Adult"/>
    <n v="74.3"/>
    <n v="93.1"/>
  </r>
  <r>
    <s v="PID0055"/>
    <n v="60000"/>
    <x v="2"/>
    <n v="48"/>
    <s v="Senior"/>
    <n v="49152.200000000004"/>
    <n v="75.400000000000006"/>
  </r>
  <r>
    <s v="PID0056"/>
    <n v="48000"/>
    <x v="2"/>
    <n v="62"/>
    <s v="super senior"/>
    <s v=""/>
    <n v="57.7"/>
  </r>
  <r>
    <s v="PID0057"/>
    <n v="500"/>
    <x v="2"/>
    <n v="54"/>
    <s v="Senior"/>
    <n v="301.31"/>
    <n v="62.6"/>
  </r>
  <r>
    <s v="PID0058"/>
    <n v="90000"/>
    <x v="0"/>
    <n v="41"/>
    <s v="Adult"/>
    <n v="55462.05"/>
    <n v="63.5"/>
  </r>
  <r>
    <s v="PID0059"/>
    <n v="72000"/>
    <x v="0"/>
    <n v="48"/>
    <s v="Senior"/>
    <n v="51611.56"/>
    <n v="71.7"/>
  </r>
  <r>
    <s v="PID0060"/>
    <n v="800"/>
    <x v="2"/>
    <n v="42"/>
    <s v="Adult"/>
    <s v=""/>
    <n v="104"/>
  </r>
  <r>
    <s v="PID0061"/>
    <n v="14000"/>
    <x v="2"/>
    <n v="38"/>
    <s v="Adult"/>
    <n v="8311.31"/>
    <n v="95.7"/>
  </r>
  <r>
    <s v="PID0062"/>
    <n v="75000"/>
    <x v="2"/>
    <n v="32"/>
    <s v="Adult"/>
    <n v="67475.95"/>
    <n v="86.7"/>
  </r>
  <r>
    <s v="PID0063"/>
    <n v="45000"/>
    <x v="1"/>
    <n v="42"/>
    <s v="Adult"/>
    <n v="24489.69"/>
    <n v="105.9"/>
  </r>
  <r>
    <s v="PID0064"/>
    <n v="100"/>
    <x v="1"/>
    <n v="41"/>
    <s v="Adult"/>
    <n v="53.04"/>
    <n v="87.1"/>
  </r>
  <r>
    <s v="PID0065"/>
    <n v="32000"/>
    <x v="1"/>
    <n v="68"/>
    <s v="super senior"/>
    <n v="18466.8"/>
    <n v="60.7"/>
  </r>
  <r>
    <s v="PID0066"/>
    <n v="18000"/>
    <x v="1"/>
    <n v="38"/>
    <s v="Adult"/>
    <n v="13355.64"/>
    <n v="65.599999999999994"/>
  </r>
  <r>
    <s v="PID0067"/>
    <n v="200000"/>
    <x v="2"/>
    <n v="88"/>
    <s v="super senior"/>
    <s v=""/>
    <n v="69"/>
  </r>
  <r>
    <s v="PID0068"/>
    <n v="20000"/>
    <x v="0"/>
    <n v="58"/>
    <s v="Senior"/>
    <n v="17169.96"/>
    <n v="67.900000000000006"/>
  </r>
  <r>
    <s v="PID0069"/>
    <n v="250000"/>
    <x v="1"/>
    <n v="62"/>
    <s v="super senior"/>
    <n v="174255.5"/>
    <n v="78.8"/>
  </r>
  <r>
    <s v="PID0070"/>
    <n v="240000"/>
    <x v="2"/>
    <n v="33"/>
    <s v="Adult"/>
    <n v="208135.44"/>
    <n v="89.6"/>
  </r>
  <r>
    <s v="PID0071"/>
    <n v="100"/>
    <x v="0"/>
    <n v="62"/>
    <s v="super senior"/>
    <n v="77.959999999999994"/>
    <n v="72.8"/>
  </r>
  <r>
    <s v="PID0072"/>
    <n v="18000"/>
    <x v="1"/>
    <n v="32"/>
    <s v="Adult"/>
    <n v="10770.36"/>
    <n v="60"/>
  </r>
  <r>
    <s v="PID0073"/>
    <n v="60000"/>
    <x v="1"/>
    <n v="28"/>
    <s v="Young adult"/>
    <n v="30738.95"/>
    <n v="99.8"/>
  </r>
  <r>
    <s v="PID0074"/>
    <n v="100"/>
    <x v="0"/>
    <n v="58"/>
    <s v="Senior"/>
    <n v="56.05"/>
    <n v="73.7"/>
  </r>
  <r>
    <s v="PID0075"/>
    <n v="48000"/>
    <x v="0"/>
    <n v="58"/>
    <s v="Senior"/>
    <s v=""/>
    <n v="60.2"/>
  </r>
  <r>
    <s v="PID0076"/>
    <n v="300000"/>
    <x v="3"/>
    <n v="48"/>
    <s v="Senior"/>
    <n v="174141.6"/>
    <n v="81.2"/>
  </r>
  <r>
    <s v="PID0077"/>
    <n v="300000"/>
    <x v="0"/>
    <n v="38"/>
    <s v="Adult"/>
    <n v="217453.08000000002"/>
    <n v="83.4"/>
  </r>
  <r>
    <s v="PID0078"/>
    <n v="100"/>
    <x v="2"/>
    <n v="38"/>
    <s v="Adult"/>
    <s v=""/>
    <n v="86.7"/>
  </r>
  <r>
    <s v="PID0079"/>
    <n v="18000"/>
    <x v="2"/>
    <n v="33"/>
    <s v="Adult"/>
    <n v="14773.74"/>
    <n v="86.5"/>
  </r>
  <r>
    <s v="PID0080"/>
    <n v="75000"/>
    <x v="1"/>
    <n v="38"/>
    <s v="Adult"/>
    <n v="44458.25"/>
    <n v="94.6"/>
  </r>
  <r>
    <s v="PID0081"/>
    <n v="45000"/>
    <x v="0"/>
    <n v="62"/>
    <s v="super senior"/>
    <n v="28657.98"/>
    <n v="87"/>
  </r>
  <r>
    <s v="PID0082"/>
    <n v="250000"/>
    <x v="3"/>
    <n v="68"/>
    <s v="super senior"/>
    <s v=""/>
    <n v="61.7"/>
  </r>
  <r>
    <s v="PID0083"/>
    <n v="100"/>
    <x v="0"/>
    <n v="38"/>
    <s v="Adult"/>
    <n v="88.17"/>
    <n v="76.2"/>
  </r>
  <r>
    <s v="PID0084"/>
    <n v="3000"/>
    <x v="0"/>
    <n v="68"/>
    <s v="super senior"/>
    <n v="1770.5099999999998"/>
    <n v="54.5"/>
  </r>
  <r>
    <s v="PID0085"/>
    <n v="14000"/>
    <x v="0"/>
    <n v="54"/>
    <s v="Senior"/>
    <n v="8718.2200000000012"/>
    <n v="69.7"/>
  </r>
  <r>
    <s v="PID0086"/>
    <n v="32000"/>
    <x v="1"/>
    <n v="38"/>
    <s v="Adult"/>
    <s v=""/>
    <n v="89.6"/>
  </r>
  <r>
    <s v="PID0087"/>
    <n v="250000"/>
    <x v="2"/>
    <n v="53"/>
    <s v="Senior"/>
    <n v="125433.3"/>
    <n v="73"/>
  </r>
  <r>
    <s v="PID0088"/>
    <n v="800"/>
    <x v="0"/>
    <n v="33"/>
    <s v="Adult"/>
    <n v="714.99"/>
    <n v="94.2"/>
  </r>
  <r>
    <s v="PID0089"/>
    <n v="72000"/>
    <x v="2"/>
    <n v="38"/>
    <s v="Adult"/>
    <n v="57203.6"/>
    <n v="89.9"/>
  </r>
  <r>
    <s v="PID0090"/>
    <n v="20000"/>
    <x v="0"/>
    <n v="45"/>
    <s v="Adult"/>
    <n v="10879.14"/>
    <n v="67.900000000000006"/>
  </r>
  <r>
    <s v="PID0091"/>
    <n v="500"/>
    <x v="1"/>
    <n v="33"/>
    <s v="Adult"/>
    <n v="372.41"/>
    <n v="91.7"/>
  </r>
  <r>
    <s v="PID0092"/>
    <n v="18000"/>
    <x v="2"/>
    <n v="68"/>
    <s v="super senior"/>
    <s v=""/>
    <n v="60.4"/>
  </r>
  <r>
    <s v="PID0093"/>
    <n v="10000"/>
    <x v="2"/>
    <n v="33"/>
    <s v="Adult"/>
    <n v="5506.4"/>
    <n v="58.7"/>
  </r>
  <r>
    <s v="PID0094"/>
    <n v="48000"/>
    <x v="2"/>
    <n v="38"/>
    <s v="Adult"/>
    <n v="38250.120000000003"/>
    <n v="86.8"/>
  </r>
  <r>
    <s v="PID0095"/>
    <n v="10000"/>
    <x v="3"/>
    <n v="62"/>
    <s v="super senior"/>
    <n v="7114.0499999999993"/>
    <n v="87.2"/>
  </r>
  <r>
    <s v="PID0096"/>
    <n v="20000"/>
    <x v="1"/>
    <n v="58"/>
    <s v="Senior"/>
    <n v="14220.48"/>
    <n v="77.3"/>
  </r>
  <r>
    <s v="PID0097"/>
    <n v="200"/>
    <x v="0"/>
    <n v="42"/>
    <s v="Adult"/>
    <n v="116.84"/>
    <n v="86.2"/>
  </r>
  <r>
    <s v="PID0098"/>
    <n v="21000"/>
    <x v="0"/>
    <n v="58"/>
    <s v="Senior"/>
    <n v="17306.52"/>
    <n v="92.9"/>
  </r>
  <r>
    <s v="PID0099"/>
    <n v="18000"/>
    <x v="2"/>
    <n v="38"/>
    <s v="Adult"/>
    <n v="14155.89"/>
    <n v="92.2"/>
  </r>
  <r>
    <s v="PID0100"/>
    <n v="3000"/>
    <x v="1"/>
    <n v="38"/>
    <s v="Adult"/>
    <n v="1695.5099999999998"/>
    <n v="97.1"/>
  </r>
  <r>
    <s v="PID0101"/>
    <n v="240000"/>
    <x v="1"/>
    <n v="33"/>
    <s v="Adult"/>
    <n v="169589.52"/>
    <n v="79.8"/>
  </r>
  <r>
    <s v="PID0102"/>
    <n v="72000"/>
    <x v="1"/>
    <n v="33"/>
    <s v="Adult"/>
    <n v="57341.56"/>
    <n v="65.8"/>
  </r>
  <r>
    <s v="PID0103"/>
    <n v="18000"/>
    <x v="0"/>
    <n v="73"/>
    <s v="super senior"/>
    <s v=""/>
    <n v="68.3"/>
  </r>
  <r>
    <s v="PID0104"/>
    <n v="40000"/>
    <x v="3"/>
    <n v="41"/>
    <s v="Adult"/>
    <n v="35432.600000000006"/>
    <n v="103.9"/>
  </r>
  <r>
    <s v="PID0105"/>
    <n v="10000"/>
    <x v="1"/>
    <n v="62"/>
    <s v="super senior"/>
    <n v="8403.3000000000011"/>
    <n v="80"/>
  </r>
  <r>
    <s v="PID0106"/>
    <n v="32000"/>
    <x v="2"/>
    <n v="48"/>
    <s v="Senior"/>
    <n v="24816.48"/>
    <n v="81"/>
  </r>
  <r>
    <s v="PID0107"/>
    <n v="200000"/>
    <x v="1"/>
    <n v="33"/>
    <s v="Adult"/>
    <n v="153134.96"/>
    <n v="64.099999999999994"/>
  </r>
  <r>
    <s v="PID0108"/>
    <n v="24000"/>
    <x v="1"/>
    <n v="42"/>
    <s v="Adult"/>
    <n v="20927.52"/>
    <n v="91"/>
  </r>
  <r>
    <s v="PID0109"/>
    <n v="240000"/>
    <x v="2"/>
    <n v="48"/>
    <s v="Senior"/>
    <s v=""/>
    <n v="79.900000000000006"/>
  </r>
  <r>
    <s v="PID0110"/>
    <n v="18000"/>
    <x v="0"/>
    <n v="45"/>
    <s v="Adult"/>
    <n v="12518.82"/>
    <n v="65.3"/>
  </r>
  <r>
    <s v="PID0111"/>
    <n v="24000"/>
    <x v="1"/>
    <n v="42"/>
    <s v="Adult"/>
    <n v="12412.04"/>
    <n v="85.9"/>
  </r>
  <r>
    <s v="PID0112"/>
    <n v="240000"/>
    <x v="3"/>
    <n v="73"/>
    <s v="super senior"/>
    <n v="179908.08000000002"/>
    <n v="85.3"/>
  </r>
  <r>
    <s v="PID0113"/>
    <n v="800"/>
    <x v="1"/>
    <n v="62"/>
    <s v="super senior"/>
    <n v="678.92"/>
    <n v="84.7"/>
  </r>
  <r>
    <s v="PID0114"/>
    <n v="90000"/>
    <x v="0"/>
    <n v="53"/>
    <s v="Senior"/>
    <s v=""/>
    <n v="77.3"/>
  </r>
  <r>
    <s v="PID0115"/>
    <n v="100"/>
    <x v="1"/>
    <n v="33"/>
    <s v="Adult"/>
    <s v=""/>
    <n v="84.1"/>
  </r>
  <r>
    <s v="PID0116"/>
    <n v="800"/>
    <x v="0"/>
    <n v="41"/>
    <s v="Adult"/>
    <n v="411.43"/>
    <n v="68.099999999999994"/>
  </r>
  <r>
    <s v="PID0117"/>
    <n v="48000"/>
    <x v="1"/>
    <n v="58"/>
    <s v="Senior"/>
    <n v="25741.52"/>
    <n v="56.9"/>
  </r>
  <r>
    <s v="PID0118"/>
    <n v="500"/>
    <x v="0"/>
    <n v="73"/>
    <s v="super senior"/>
    <s v=""/>
    <n v="53"/>
  </r>
  <r>
    <s v="PID0119"/>
    <n v="500"/>
    <x v="3"/>
    <n v="58"/>
    <s v="Senior"/>
    <n v="278.88"/>
    <n v="90.9"/>
  </r>
  <r>
    <s v="PID0120"/>
    <n v="18000"/>
    <x v="2"/>
    <n v="33"/>
    <s v="Adult"/>
    <n v="14820.27"/>
    <n v="75.7"/>
  </r>
  <r>
    <s v="PID0121"/>
    <n v="20000"/>
    <x v="1"/>
    <n v="33"/>
    <s v="Adult"/>
    <n v="10985.7"/>
    <n v="69.2"/>
  </r>
  <r>
    <s v="PID0122"/>
    <n v="18000"/>
    <x v="0"/>
    <n v="68"/>
    <s v="super senior"/>
    <n v="10522.68"/>
    <n v="66.3"/>
  </r>
  <r>
    <s v="PID0123"/>
    <n v="10000"/>
    <x v="0"/>
    <n v="33"/>
    <s v="Adult"/>
    <s v=""/>
    <n v="59.7"/>
  </r>
  <r>
    <s v="PID0124"/>
    <n v="90000"/>
    <x v="0"/>
    <n v="68"/>
    <s v="super senior"/>
    <n v="68611.3"/>
    <n v="97.6"/>
  </r>
  <r>
    <s v="PID0125"/>
    <n v="18000"/>
    <x v="0"/>
    <n v="68"/>
    <s v="super senior"/>
    <n v="10076.52"/>
    <n v="86"/>
  </r>
  <r>
    <s v="PID0126"/>
    <n v="800"/>
    <x v="0"/>
    <n v="42"/>
    <s v="Adult"/>
    <n v="499.21"/>
    <n v="71.3"/>
  </r>
  <r>
    <s v="PID0127"/>
    <n v="18000"/>
    <x v="0"/>
    <n v="53"/>
    <s v="Senior"/>
    <n v="11448.42"/>
    <n v="66"/>
  </r>
  <r>
    <s v="PID0128"/>
    <n v="250000"/>
    <x v="0"/>
    <n v="41"/>
    <s v="Adult"/>
    <n v="211680"/>
    <n v="61.9"/>
  </r>
  <r>
    <s v="PID0129"/>
    <n v="40000"/>
    <x v="1"/>
    <n v="48"/>
    <s v="Senior"/>
    <n v="35676.199999999997"/>
    <n v="70.8"/>
  </r>
  <r>
    <s v="PID0130"/>
    <n v="90000"/>
    <x v="0"/>
    <n v="48"/>
    <s v="Senior"/>
    <n v="73985"/>
    <n v="84.6"/>
  </r>
  <r>
    <s v="PID0131"/>
    <n v="32000"/>
    <x v="0"/>
    <n v="28"/>
    <s v="Young adult"/>
    <n v="23309.4"/>
    <n v="83.6"/>
  </r>
  <r>
    <s v="PID0132"/>
    <n v="300000"/>
    <x v="3"/>
    <n v="53"/>
    <s v="Senior"/>
    <s v=""/>
    <n v="78.599999999999994"/>
  </r>
  <r>
    <s v="PID0133"/>
    <n v="24000"/>
    <x v="0"/>
    <n v="58"/>
    <s v="Senior"/>
    <n v="19197.150000000001"/>
    <n v="61.8"/>
  </r>
  <r>
    <s v="PID0134"/>
    <n v="32000"/>
    <x v="0"/>
    <n v="53"/>
    <s v="Senior"/>
    <n v="27759.8"/>
    <n v="50.2"/>
  </r>
  <r>
    <s v="PID0135"/>
    <n v="10000"/>
    <x v="1"/>
    <n v="33"/>
    <s v="Adult"/>
    <s v=""/>
    <n v="83.4"/>
  </r>
  <r>
    <s v="PID0136"/>
    <n v="24000"/>
    <x v="0"/>
    <n v="33"/>
    <s v="Adult"/>
    <s v=""/>
    <n v="58.8"/>
  </r>
  <r>
    <s v="PID0137"/>
    <n v="100"/>
    <x v="1"/>
    <n v="41"/>
    <s v="Adult"/>
    <n v="50.09"/>
    <n v="70.599999999999994"/>
  </r>
  <r>
    <s v="PID0138"/>
    <n v="800"/>
    <x v="3"/>
    <n v="53"/>
    <s v="Senior"/>
    <n v="598.46"/>
    <n v="77.8"/>
  </r>
  <r>
    <s v="PID0139"/>
    <n v="10000"/>
    <x v="3"/>
    <n v="58"/>
    <s v="Senior"/>
    <s v=""/>
    <n v="63.1"/>
  </r>
  <r>
    <s v="PID0140"/>
    <n v="60000"/>
    <x v="0"/>
    <n v="48"/>
    <s v="Senior"/>
    <n v="41536.300000000003"/>
    <n v="62.3"/>
  </r>
  <r>
    <s v="PID0141"/>
    <n v="2000"/>
    <x v="1"/>
    <n v="42"/>
    <s v="Adult"/>
    <n v="1789.7"/>
    <n v="90.3"/>
  </r>
  <r>
    <s v="PID0142"/>
    <n v="32000"/>
    <x v="1"/>
    <n v="48"/>
    <s v="Senior"/>
    <n v="20629.759999999998"/>
    <n v="104.7"/>
  </r>
  <r>
    <s v="PID0143"/>
    <n v="21000"/>
    <x v="0"/>
    <n v="58"/>
    <s v="Senior"/>
    <s v=""/>
    <n v="70.599999999999994"/>
  </r>
  <r>
    <s v="PID0144"/>
    <n v="100"/>
    <x v="0"/>
    <n v="58"/>
    <s v="Senior"/>
    <n v="61.54"/>
    <n v="66.3"/>
  </r>
  <r>
    <s v="PID0145"/>
    <n v="40000"/>
    <x v="0"/>
    <n v="73"/>
    <s v="super senior"/>
    <n v="29298.800000000003"/>
    <n v="80.400000000000006"/>
  </r>
  <r>
    <s v="PID0146"/>
    <n v="2000"/>
    <x v="1"/>
    <n v="42"/>
    <s v="Adult"/>
    <n v="1319.34"/>
    <n v="59.7"/>
  </r>
  <r>
    <s v="PID0147"/>
    <n v="500"/>
    <x v="3"/>
    <n v="38"/>
    <s v="Adult"/>
    <n v="259.10000000000002"/>
    <n v="100.2"/>
  </r>
  <r>
    <s v="PID0148"/>
    <n v="200000"/>
    <x v="1"/>
    <n v="53"/>
    <s v="Senior"/>
    <n v="106845.8"/>
    <n v="84.7"/>
  </r>
  <r>
    <s v="PID0149"/>
    <n v="60000"/>
    <x v="2"/>
    <n v="38"/>
    <s v="Adult"/>
    <n v="51135.96"/>
    <n v="64.2"/>
  </r>
  <r>
    <s v="PID0150"/>
    <n v="240000"/>
    <x v="2"/>
    <n v="48"/>
    <s v="Senior"/>
    <n v="137764.79999999999"/>
    <n v="66.7"/>
  </r>
  <r>
    <s v="PID0151"/>
    <n v="10000"/>
    <x v="0"/>
    <n v="58"/>
    <s v="Senior"/>
    <n v="8622.85"/>
    <n v="79.900000000000006"/>
  </r>
  <r>
    <s v="PID0152"/>
    <n v="24000"/>
    <x v="1"/>
    <n v="32"/>
    <s v="Adult"/>
    <n v="13038.27"/>
    <n v="87.9"/>
  </r>
  <r>
    <s v="PID0153"/>
    <n v="40000"/>
    <x v="3"/>
    <n v="62"/>
    <s v="super senior"/>
    <n v="35399.4"/>
    <n v="71"/>
  </r>
  <r>
    <s v="PID0154"/>
    <n v="60000"/>
    <x v="0"/>
    <n v="41"/>
    <s v="Adult"/>
    <n v="44585.9"/>
    <n v="77"/>
  </r>
  <r>
    <s v="PID0155"/>
    <n v="800"/>
    <x v="0"/>
    <n v="38"/>
    <s v="Adult"/>
    <n v="531.89"/>
    <n v="88.8"/>
  </r>
  <r>
    <s v="PID0156"/>
    <n v="24000"/>
    <x v="0"/>
    <n v="62"/>
    <s v="super senior"/>
    <n v="20033.97"/>
    <n v="76.099999999999994"/>
  </r>
  <r>
    <s v="PID0157"/>
    <n v="24000"/>
    <x v="0"/>
    <n v="38"/>
    <s v="Adult"/>
    <n v="12658.14"/>
    <n v="84.9"/>
  </r>
  <r>
    <s v="PID0158"/>
    <n v="100"/>
    <x v="0"/>
    <n v="28"/>
    <s v="Young adult"/>
    <n v="64.28"/>
    <n v="98.8"/>
  </r>
  <r>
    <s v="PID0159"/>
    <n v="800"/>
    <x v="3"/>
    <n v="62"/>
    <s v="super senior"/>
    <n v="632.6"/>
    <n v="82.7"/>
  </r>
  <r>
    <s v="PID0160"/>
    <n v="300000"/>
    <x v="3"/>
    <n v="48"/>
    <s v="Senior"/>
    <n v="198697.35"/>
    <n v="76"/>
  </r>
  <r>
    <s v="PID0161"/>
    <n v="60000"/>
    <x v="1"/>
    <n v="33"/>
    <s v="Adult"/>
    <n v="47214.76"/>
    <n v="72.5"/>
  </r>
  <r>
    <s v="PID0162"/>
    <n v="60000"/>
    <x v="0"/>
    <n v="62"/>
    <s v="super senior"/>
    <n v="47381.56"/>
    <n v="59.4"/>
  </r>
  <r>
    <s v="PID0163"/>
    <n v="24000"/>
    <x v="2"/>
    <n v="28"/>
    <s v="Young adult"/>
    <n v="17921.32"/>
    <n v="81.5"/>
  </r>
  <r>
    <s v="PID0164"/>
    <n v="40000"/>
    <x v="3"/>
    <n v="38"/>
    <s v="Adult"/>
    <n v="28057"/>
    <n v="85.1"/>
  </r>
  <r>
    <s v="PID0165"/>
    <n v="18000"/>
    <x v="0"/>
    <n v="48"/>
    <s v="Senior"/>
    <s v=""/>
    <n v="100.2"/>
  </r>
  <r>
    <s v="PID0166"/>
    <n v="20000"/>
    <x v="1"/>
    <n v="68"/>
    <s v="super senior"/>
    <s v=""/>
    <n v="83.5"/>
  </r>
  <r>
    <s v="PID0167"/>
    <n v="250000"/>
    <x v="3"/>
    <n v="62"/>
    <s v="super senior"/>
    <n v="203806.19999999998"/>
    <n v="69.400000000000006"/>
  </r>
  <r>
    <s v="PID0168"/>
    <n v="100"/>
    <x v="2"/>
    <n v="62"/>
    <s v="super senior"/>
    <n v="72.98"/>
    <n v="87.9"/>
  </r>
  <r>
    <s v="PID0169"/>
    <n v="21000"/>
    <x v="2"/>
    <n v="53"/>
    <s v="Senior"/>
    <n v="17316.740000000002"/>
    <n v="64.099999999999994"/>
  </r>
  <r>
    <s v="PID0170"/>
    <n v="20000"/>
    <x v="1"/>
    <n v="58"/>
    <s v="Senior"/>
    <n v="12759.74"/>
    <n v="85.4"/>
  </r>
  <r>
    <s v="PID0171"/>
    <n v="100"/>
    <x v="0"/>
    <n v="58"/>
    <s v="Senior"/>
    <n v="83.26"/>
    <n v="80.099999999999994"/>
  </r>
  <r>
    <s v="PID0172"/>
    <n v="3000"/>
    <x v="2"/>
    <n v="48"/>
    <s v="Senior"/>
    <s v=""/>
    <n v="80.099999999999994"/>
  </r>
  <r>
    <s v="PID0173"/>
    <n v="100"/>
    <x v="1"/>
    <n v="68"/>
    <s v="super senior"/>
    <s v=""/>
    <n v="87.5"/>
  </r>
  <r>
    <s v="PID0174"/>
    <n v="3000"/>
    <x v="0"/>
    <n v="73"/>
    <s v="super senior"/>
    <n v="2684.7599999999998"/>
    <n v="72.900000000000006"/>
  </r>
  <r>
    <s v="PID0175"/>
    <n v="36000"/>
    <x v="0"/>
    <n v="73"/>
    <s v="super senior"/>
    <n v="29560.29"/>
    <n v="72.8"/>
  </r>
  <r>
    <s v="PID0176"/>
    <n v="800"/>
    <x v="3"/>
    <n v="62"/>
    <s v="super senior"/>
    <n v="550.38"/>
    <n v="66.3"/>
  </r>
  <r>
    <s v="PID0177"/>
    <n v="500"/>
    <x v="0"/>
    <n v="38"/>
    <s v="Adult"/>
    <n v="394.97"/>
    <n v="108.4"/>
  </r>
  <r>
    <s v="PID0178"/>
    <n v="32000"/>
    <x v="1"/>
    <n v="22"/>
    <s v="Young adult"/>
    <n v="20010.64"/>
    <n v="73.900000000000006"/>
  </r>
  <r>
    <s v="PID0179"/>
    <n v="3000"/>
    <x v="0"/>
    <n v="53"/>
    <s v="Senior"/>
    <n v="1974.03"/>
    <n v="63.3"/>
  </r>
  <r>
    <s v="PID0180"/>
    <n v="10000"/>
    <x v="1"/>
    <n v="45"/>
    <s v="Adult"/>
    <s v=""/>
    <n v="66.3"/>
  </r>
  <r>
    <s v="PID0181"/>
    <n v="200000"/>
    <x v="0"/>
    <n v="58"/>
    <s v="Senior"/>
    <n v="163598.39999999999"/>
    <n v="83.1"/>
  </r>
  <r>
    <s v="PID0182"/>
    <n v="60000"/>
    <x v="0"/>
    <n v="33"/>
    <s v="Adult"/>
    <n v="34972.1"/>
    <n v="94.2"/>
  </r>
  <r>
    <s v="PID0183"/>
    <n v="18000"/>
    <x v="1"/>
    <n v="53"/>
    <s v="Senior"/>
    <n v="11502.539999999999"/>
    <n v="82.8"/>
  </r>
  <r>
    <s v="PID0184"/>
    <n v="240000"/>
    <x v="2"/>
    <n v="38"/>
    <s v="Adult"/>
    <n v="164092.20000000001"/>
    <n v="92.6"/>
  </r>
  <r>
    <s v="PID0185"/>
    <n v="90000"/>
    <x v="0"/>
    <n v="33"/>
    <s v="Adult"/>
    <s v=""/>
    <n v="64.2"/>
  </r>
  <r>
    <s v="PID0186"/>
    <n v="300000"/>
    <x v="0"/>
    <n v="48"/>
    <s v="Senior"/>
    <n v="194773.68"/>
    <n v="85.3"/>
  </r>
  <r>
    <s v="PID0187"/>
    <n v="100"/>
    <x v="0"/>
    <n v="38"/>
    <s v="Adult"/>
    <n v="60.96"/>
    <n v="82.1"/>
  </r>
  <r>
    <s v="PID0188"/>
    <n v="10000"/>
    <x v="2"/>
    <n v="38"/>
    <s v="Adult"/>
    <n v="7939.0999999999995"/>
    <n v="96.5"/>
  </r>
  <r>
    <s v="PID0189"/>
    <n v="240000"/>
    <x v="0"/>
    <n v="42"/>
    <s v="Adult"/>
    <n v="214090.32"/>
    <n v="61.8"/>
  </r>
  <r>
    <s v="PID0190"/>
    <n v="18000"/>
    <x v="2"/>
    <n v="32"/>
    <s v="Adult"/>
    <n v="12382.380000000001"/>
    <n v="96.3"/>
  </r>
  <r>
    <s v="PID0191"/>
    <n v="75000"/>
    <x v="2"/>
    <n v="41"/>
    <s v="Adult"/>
    <n v="57189.799999999996"/>
    <n v="77.900000000000006"/>
  </r>
  <r>
    <s v="PID0192"/>
    <n v="2000"/>
    <x v="2"/>
    <n v="38"/>
    <s v="Adult"/>
    <n v="1230.08"/>
    <n v="102.1"/>
  </r>
  <r>
    <s v="PID0193"/>
    <n v="3000"/>
    <x v="2"/>
    <n v="48"/>
    <s v="Senior"/>
    <s v=""/>
    <n v="79.5"/>
  </r>
  <r>
    <s v="PID0194"/>
    <n v="12000"/>
    <x v="1"/>
    <n v="58"/>
    <s v="Senior"/>
    <n v="8360.16"/>
    <n v="64.400000000000006"/>
  </r>
  <r>
    <s v="PID0195"/>
    <n v="60000"/>
    <x v="1"/>
    <n v="62"/>
    <s v="super senior"/>
    <s v=""/>
    <n v="68.7"/>
  </r>
  <r>
    <s v="PID0196"/>
    <n v="75000"/>
    <x v="1"/>
    <n v="45"/>
    <s v="Adult"/>
    <s v=""/>
    <n v="88.1"/>
  </r>
  <r>
    <s v="PID0197"/>
    <n v="21000"/>
    <x v="1"/>
    <n v="38"/>
    <s v="Adult"/>
    <n v="13329.75"/>
    <n v="78.400000000000006"/>
  </r>
  <r>
    <s v="PID0198"/>
    <n v="3000"/>
    <x v="2"/>
    <n v="33"/>
    <s v="Adult"/>
    <n v="2153.2200000000003"/>
    <n v="62.3"/>
  </r>
  <r>
    <s v="PID0199"/>
    <n v="45000"/>
    <x v="0"/>
    <n v="62"/>
    <s v="super senior"/>
    <n v="40303.020000000004"/>
    <n v="53.7"/>
  </r>
  <r>
    <s v="PID0200"/>
    <n v="1600"/>
    <x v="2"/>
    <n v="48"/>
    <s v="Senior"/>
    <n v="1266.78"/>
    <n v="89.2"/>
  </r>
  <r>
    <s v="PID0201"/>
    <n v="800"/>
    <x v="0"/>
    <n v="54"/>
    <s v="Senior"/>
    <n v="630.48"/>
    <n v="54.1"/>
  </r>
  <r>
    <s v="PID0202"/>
    <n v="100"/>
    <x v="2"/>
    <n v="62"/>
    <s v="super senior"/>
    <s v=""/>
    <n v="80"/>
  </r>
  <r>
    <s v="PID0203"/>
    <n v="300000"/>
    <x v="3"/>
    <n v="48"/>
    <s v="Senior"/>
    <n v="233626.56"/>
    <n v="90.8"/>
  </r>
  <r>
    <s v="PID0204"/>
    <n v="300000"/>
    <x v="3"/>
    <n v="33"/>
    <s v="Adult"/>
    <n v="210807"/>
    <n v="72.400000000000006"/>
  </r>
  <r>
    <s v="PID0205"/>
    <n v="45000"/>
    <x v="0"/>
    <n v="68"/>
    <s v="super senior"/>
    <n v="36976.979999999996"/>
    <n v="60.1"/>
  </r>
  <r>
    <s v="PID0206"/>
    <n v="18000"/>
    <x v="2"/>
    <n v="45"/>
    <s v="Adult"/>
    <n v="13231.380000000001"/>
    <n v="72.3"/>
  </r>
  <r>
    <s v="PID0207"/>
    <n v="3000"/>
    <x v="0"/>
    <n v="33"/>
    <s v="Adult"/>
    <s v=""/>
    <n v="90"/>
  </r>
  <r>
    <s v="PID0208"/>
    <n v="3000"/>
    <x v="3"/>
    <n v="48"/>
    <s v="Senior"/>
    <s v=""/>
    <n v="61.1"/>
  </r>
  <r>
    <s v="PID0209"/>
    <n v="75000"/>
    <x v="3"/>
    <n v="48"/>
    <s v="Senior"/>
    <n v="39899.4"/>
    <n v="68.8"/>
  </r>
  <r>
    <s v="PID0210"/>
    <n v="100"/>
    <x v="2"/>
    <n v="62"/>
    <s v="super senior"/>
    <s v=""/>
    <n v="51.9"/>
  </r>
  <r>
    <s v="PID0211"/>
    <n v="20000"/>
    <x v="3"/>
    <n v="58"/>
    <s v="Senior"/>
    <n v="16134.38"/>
    <n v="82.5"/>
  </r>
  <r>
    <s v="PID0212"/>
    <n v="60000"/>
    <x v="0"/>
    <n v="48"/>
    <s v="Senior"/>
    <n v="38509.85"/>
    <n v="100.5"/>
  </r>
  <r>
    <s v="PID0213"/>
    <n v="90000"/>
    <x v="3"/>
    <n v="45"/>
    <s v="Adult"/>
    <n v="51209.85"/>
    <n v="93.3"/>
  </r>
  <r>
    <s v="PID0214"/>
    <n v="32000"/>
    <x v="3"/>
    <n v="48"/>
    <s v="Senior"/>
    <s v=""/>
    <n v="70.900000000000006"/>
  </r>
  <r>
    <s v="PID0215"/>
    <n v="18000"/>
    <x v="2"/>
    <n v="48"/>
    <s v="Senior"/>
    <s v=""/>
    <n v="105.6"/>
  </r>
  <r>
    <s v="PID0216"/>
    <n v="12000"/>
    <x v="0"/>
    <n v="42"/>
    <s v="Adult"/>
    <n v="9943.16"/>
    <n v="63.3"/>
  </r>
  <r>
    <s v="PID0217"/>
    <n v="2000"/>
    <x v="2"/>
    <n v="33"/>
    <s v="Adult"/>
    <n v="1476.98"/>
    <n v="94.7"/>
  </r>
  <r>
    <s v="PID0218"/>
    <n v="10000"/>
    <x v="0"/>
    <n v="38"/>
    <s v="Adult"/>
    <n v="8451.7999999999993"/>
    <n v="69.3"/>
  </r>
  <r>
    <s v="PID0219"/>
    <n v="250000"/>
    <x v="3"/>
    <n v="32"/>
    <s v="Adult"/>
    <n v="165091.4"/>
    <n v="99.2"/>
  </r>
  <r>
    <s v="PID0220"/>
    <n v="36000"/>
    <x v="0"/>
    <n v="45"/>
    <s v="Adult"/>
    <n v="32157.69"/>
    <n v="94.7"/>
  </r>
  <r>
    <s v="PID0221"/>
    <n v="800"/>
    <x v="0"/>
    <n v="42"/>
    <s v="Adult"/>
    <n v="527.08000000000004"/>
    <n v="71.599999999999994"/>
  </r>
  <r>
    <s v="PID0222"/>
    <n v="20000"/>
    <x v="3"/>
    <n v="41"/>
    <s v="Adult"/>
    <n v="16606.32"/>
    <n v="63.8"/>
  </r>
  <r>
    <s v="PID0223"/>
    <n v="250000"/>
    <x v="3"/>
    <n v="62"/>
    <s v="super senior"/>
    <n v="141504.59999999998"/>
    <n v="55.1"/>
  </r>
  <r>
    <s v="PID0224"/>
    <n v="32000"/>
    <x v="1"/>
    <n v="42"/>
    <s v="Adult"/>
    <n v="28723.52"/>
    <n v="64.7"/>
  </r>
  <r>
    <s v="PID0225"/>
    <n v="240000"/>
    <x v="2"/>
    <n v="53"/>
    <s v="Senior"/>
    <n v="153766.44"/>
    <n v="53.6"/>
  </r>
  <r>
    <s v="PID0226"/>
    <n v="20000"/>
    <x v="0"/>
    <n v="53"/>
    <s v="Senior"/>
    <n v="11334.86"/>
    <n v="84.1"/>
  </r>
  <r>
    <s v="PID0227"/>
    <n v="500"/>
    <x v="0"/>
    <n v="62"/>
    <s v="super senior"/>
    <n v="285.98"/>
    <n v="56.4"/>
  </r>
  <r>
    <s v="PID0228"/>
    <n v="40000"/>
    <x v="1"/>
    <n v="34"/>
    <s v="Adult"/>
    <n v="34307.72"/>
    <n v="81"/>
  </r>
  <r>
    <s v="PID0229"/>
    <n v="15000"/>
    <x v="2"/>
    <n v="48"/>
    <s v="Senior"/>
    <n v="11623.199999999999"/>
    <n v="70"/>
  </r>
  <r>
    <s v="PID0230"/>
    <n v="40000"/>
    <x v="1"/>
    <n v="73"/>
    <s v="super senior"/>
    <s v=""/>
    <n v="77.8"/>
  </r>
  <r>
    <s v="PID0231"/>
    <n v="32000"/>
    <x v="1"/>
    <n v="38"/>
    <s v="Adult"/>
    <n v="25580.6"/>
    <n v="94.5"/>
  </r>
  <r>
    <s v="PID0232"/>
    <n v="500"/>
    <x v="1"/>
    <n v="62"/>
    <s v="super senior"/>
    <s v=""/>
    <n v="77.599999999999994"/>
  </r>
  <r>
    <s v="PID0233"/>
    <n v="16000"/>
    <x v="0"/>
    <n v="42"/>
    <s v="Adult"/>
    <n v="9525.4599999999991"/>
    <n v="57.3"/>
  </r>
  <r>
    <s v="PID0234"/>
    <n v="500"/>
    <x v="2"/>
    <n v="30"/>
    <s v="Young adult"/>
    <n v="279.56"/>
    <n v="106.4"/>
  </r>
  <r>
    <s v="PID0235"/>
    <n v="60000"/>
    <x v="3"/>
    <n v="38"/>
    <s v="Adult"/>
    <n v="45790.25"/>
    <n v="89.6"/>
  </r>
  <r>
    <s v="PID0236"/>
    <n v="800"/>
    <x v="1"/>
    <n v="82"/>
    <s v="super senior"/>
    <s v=""/>
    <n v="48.9"/>
  </r>
  <r>
    <s v="PID0237"/>
    <n v="30000"/>
    <x v="1"/>
    <n v="68"/>
    <s v="super senior"/>
    <n v="16813.59"/>
    <n v="89.6"/>
  </r>
  <r>
    <s v="PID0238"/>
    <n v="40000"/>
    <x v="2"/>
    <n v="41"/>
    <s v="Adult"/>
    <n v="26437.399999999998"/>
    <n v="88.1"/>
  </r>
  <r>
    <s v="PID0239"/>
    <n v="18000"/>
    <x v="3"/>
    <n v="38"/>
    <s v="Adult"/>
    <n v="10284.66"/>
    <n v="66.3"/>
  </r>
  <r>
    <s v="PID0240"/>
    <n v="40000"/>
    <x v="1"/>
    <n v="32"/>
    <s v="Adult"/>
    <n v="34094.800000000003"/>
    <n v="67.5"/>
  </r>
  <r>
    <s v="PID0241"/>
    <n v="16000"/>
    <x v="1"/>
    <n v="73"/>
    <s v="super senior"/>
    <n v="11422.3"/>
    <n v="85.4"/>
  </r>
  <r>
    <s v="PID0242"/>
    <n v="500"/>
    <x v="3"/>
    <n v="58"/>
    <s v="Senior"/>
    <n v="365.85"/>
    <n v="80.5"/>
  </r>
  <r>
    <s v="PID0243"/>
    <n v="16000"/>
    <x v="1"/>
    <n v="33"/>
    <s v="Adult"/>
    <n v="12760.94"/>
    <n v="59.5"/>
  </r>
  <r>
    <s v="PID0244"/>
    <n v="12000"/>
    <x v="2"/>
    <n v="58"/>
    <s v="Senior"/>
    <s v=""/>
    <n v="74.400000000000006"/>
  </r>
  <r>
    <s v="PID0245"/>
    <n v="40000"/>
    <x v="0"/>
    <n v="53"/>
    <s v="Senior"/>
    <n v="25274"/>
    <n v="59"/>
  </r>
  <r>
    <s v="PID0246"/>
    <n v="200000"/>
    <x v="2"/>
    <n v="58"/>
    <s v="Senior"/>
    <n v="121054.08"/>
    <n v="69"/>
  </r>
  <r>
    <s v="PID0247"/>
    <n v="30000"/>
    <x v="3"/>
    <n v="68"/>
    <s v="super senior"/>
    <n v="21701.46"/>
    <n v="77.599999999999994"/>
  </r>
  <r>
    <s v="PID0248"/>
    <n v="60000"/>
    <x v="0"/>
    <n v="58"/>
    <s v="Senior"/>
    <s v=""/>
    <n v="83.9"/>
  </r>
  <r>
    <s v="PID0249"/>
    <n v="800"/>
    <x v="2"/>
    <n v="62"/>
    <s v="super senior"/>
    <n v="703.87"/>
    <n v="76.8"/>
  </r>
  <r>
    <s v="PID0250"/>
    <n v="500"/>
    <x v="3"/>
    <n v="41"/>
    <s v="Adult"/>
    <n v="270.32"/>
    <n v="66.7"/>
  </r>
  <r>
    <s v="PID0251"/>
    <n v="24000"/>
    <x v="0"/>
    <n v="42"/>
    <s v="Adult"/>
    <n v="18664.68"/>
    <n v="71.400000000000006"/>
  </r>
  <r>
    <s v="PID0252"/>
    <n v="60000"/>
    <x v="3"/>
    <n v="38"/>
    <s v="Adult"/>
    <n v="31082"/>
    <n v="65.599999999999994"/>
  </r>
  <r>
    <s v="PID0253"/>
    <n v="30000"/>
    <x v="2"/>
    <n v="28"/>
    <s v="Young adult"/>
    <n v="26738.129999999997"/>
    <n v="85.2"/>
  </r>
  <r>
    <s v="PID0254"/>
    <n v="40000"/>
    <x v="1"/>
    <n v="48"/>
    <s v="Senior"/>
    <n v="29444.799999999999"/>
    <n v="63.9"/>
  </r>
  <r>
    <s v="PID0255"/>
    <n v="200000"/>
    <x v="0"/>
    <n v="42"/>
    <s v="Adult"/>
    <n v="101161.68"/>
    <n v="86.6"/>
  </r>
  <r>
    <s v="PID0256"/>
    <n v="36000"/>
    <x v="2"/>
    <n v="53"/>
    <s v="Senior"/>
    <n v="31042.68"/>
    <n v="77.5"/>
  </r>
  <r>
    <s v="PID0257"/>
    <n v="60000"/>
    <x v="0"/>
    <n v="33"/>
    <s v="Adult"/>
    <n v="47874.1"/>
    <n v="69"/>
  </r>
  <r>
    <s v="PID0258"/>
    <n v="3000"/>
    <x v="2"/>
    <n v="62"/>
    <s v="super senior"/>
    <n v="2277.27"/>
    <n v="67.900000000000006"/>
  </r>
  <r>
    <s v="PID0259"/>
    <n v="200000"/>
    <x v="1"/>
    <n v="33"/>
    <s v="Adult"/>
    <n v="161833.76"/>
    <n v="87.7"/>
  </r>
  <r>
    <s v="PID0260"/>
    <n v="100"/>
    <x v="3"/>
    <n v="48"/>
    <s v="Senior"/>
    <n v="82.82"/>
    <n v="58.4"/>
  </r>
  <r>
    <s v="PID0261"/>
    <n v="800"/>
    <x v="0"/>
    <n v="38"/>
    <s v="Adult"/>
    <s v=""/>
    <n v="89.7"/>
  </r>
  <r>
    <s v="PID0262"/>
    <n v="250000"/>
    <x v="2"/>
    <n v="33"/>
    <s v="Adult"/>
    <n v="190210.2"/>
    <n v="65"/>
  </r>
  <r>
    <s v="PID0263"/>
    <n v="3000"/>
    <x v="3"/>
    <n v="58"/>
    <s v="Senior"/>
    <n v="1570.1100000000001"/>
    <n v="56.2"/>
  </r>
  <r>
    <s v="PID0264"/>
    <n v="30000"/>
    <x v="0"/>
    <n v="38"/>
    <s v="Adult"/>
    <n v="25604.159999999996"/>
    <n v="96.1"/>
  </r>
  <r>
    <s v="PID0265"/>
    <n v="3000"/>
    <x v="2"/>
    <n v="42"/>
    <s v="Adult"/>
    <n v="2271.75"/>
    <n v="59.7"/>
  </r>
  <r>
    <s v="PID0266"/>
    <n v="100"/>
    <x v="1"/>
    <n v="38"/>
    <s v="Adult"/>
    <s v=""/>
    <n v="94.6"/>
  </r>
  <r>
    <s v="PID0267"/>
    <n v="800"/>
    <x v="1"/>
    <n v="33"/>
    <s v="Adult"/>
    <n v="484.88"/>
    <n v="65.099999999999994"/>
  </r>
  <r>
    <s v="PID0268"/>
    <n v="12000"/>
    <x v="1"/>
    <n v="38"/>
    <s v="Adult"/>
    <n v="9014.58"/>
    <n v="104.7"/>
  </r>
  <r>
    <s v="PID0269"/>
    <n v="40000"/>
    <x v="1"/>
    <n v="42"/>
    <s v="Adult"/>
    <n v="20636.399999999998"/>
    <n v="73"/>
  </r>
  <r>
    <s v="PID0270"/>
    <n v="240000"/>
    <x v="3"/>
    <n v="41"/>
    <s v="Adult"/>
    <n v="161510.04"/>
    <n v="73.2"/>
  </r>
  <r>
    <s v="PID0271"/>
    <n v="90000"/>
    <x v="2"/>
    <n v="33"/>
    <s v="Adult"/>
    <n v="50397.700000000004"/>
    <n v="75.2"/>
  </r>
  <r>
    <s v="PID0272"/>
    <n v="32000"/>
    <x v="3"/>
    <n v="68"/>
    <s v="super senior"/>
    <n v="17619.52"/>
    <n v="79.099999999999994"/>
  </r>
  <r>
    <s v="PID0273"/>
    <n v="15000"/>
    <x v="3"/>
    <n v="48"/>
    <s v="Senior"/>
    <n v="12252.550000000001"/>
    <n v="78"/>
  </r>
  <r>
    <s v="PID0274"/>
    <n v="90000"/>
    <x v="1"/>
    <n v="68"/>
    <s v="super senior"/>
    <n v="70452.100000000006"/>
    <n v="49.3"/>
  </r>
  <r>
    <s v="PID0275"/>
    <n v="12000"/>
    <x v="2"/>
    <n v="42"/>
    <s v="Adult"/>
    <s v=""/>
    <n v="94.1"/>
  </r>
  <r>
    <s v="PID0276"/>
    <n v="40000"/>
    <x v="1"/>
    <n v="38"/>
    <s v="Adult"/>
    <n v="32398.1"/>
    <n v="100.7"/>
  </r>
  <r>
    <s v="PID0277"/>
    <n v="18000"/>
    <x v="0"/>
    <n v="53"/>
    <s v="Senior"/>
    <n v="9142.98"/>
    <n v="52.2"/>
  </r>
  <r>
    <s v="PID0278"/>
    <n v="60000"/>
    <x v="1"/>
    <n v="62"/>
    <s v="super senior"/>
    <n v="49946.899999999994"/>
    <n v="67.8"/>
  </r>
  <r>
    <s v="PID0279"/>
    <n v="24000"/>
    <x v="1"/>
    <n v="62"/>
    <s v="super senior"/>
    <s v=""/>
    <n v="71.2"/>
  </r>
  <r>
    <s v="PID0280"/>
    <n v="24000"/>
    <x v="1"/>
    <n v="48"/>
    <s v="Senior"/>
    <n v="15161.699999999999"/>
    <n v="69"/>
  </r>
  <r>
    <s v="PID0281"/>
    <n v="20000"/>
    <x v="0"/>
    <n v="48"/>
    <s v="Senior"/>
    <n v="11828.86"/>
    <n v="54.6"/>
  </r>
  <r>
    <s v="PID0282"/>
    <n v="2000"/>
    <x v="1"/>
    <n v="42"/>
    <s v="Adult"/>
    <n v="1182"/>
    <n v="59.9"/>
  </r>
  <r>
    <s v="PID0283"/>
    <n v="12000"/>
    <x v="0"/>
    <n v="48"/>
    <s v="Senior"/>
    <n v="9412.6"/>
    <n v="74"/>
  </r>
  <r>
    <s v="PID0284"/>
    <n v="250000"/>
    <x v="1"/>
    <n v="53"/>
    <s v="Senior"/>
    <n v="175454.59999999998"/>
    <n v="84.9"/>
  </r>
  <r>
    <s v="PID0285"/>
    <n v="100"/>
    <x v="3"/>
    <n v="33"/>
    <s v="Adult"/>
    <n v="56.47"/>
    <n v="65.5"/>
  </r>
  <r>
    <s v="PID0286"/>
    <n v="20000"/>
    <x v="2"/>
    <n v="48"/>
    <s v="Senior"/>
    <s v=""/>
    <n v="96.3"/>
  </r>
  <r>
    <s v="PID0287"/>
    <n v="20000"/>
    <x v="0"/>
    <n v="33"/>
    <s v="Adult"/>
    <s v=""/>
    <n v="78.099999999999994"/>
  </r>
  <r>
    <s v="PID0288"/>
    <n v="300000"/>
    <x v="1"/>
    <n v="30"/>
    <s v="Young adult"/>
    <n v="254042.27999999997"/>
    <n v="59.6"/>
  </r>
  <r>
    <s v="PID0289"/>
    <n v="800"/>
    <x v="0"/>
    <n v="28"/>
    <s v="Young adult"/>
    <n v="445.65"/>
    <n v="71.400000000000006"/>
  </r>
  <r>
    <s v="PID0290"/>
    <n v="40000"/>
    <x v="1"/>
    <n v="53"/>
    <s v="Senior"/>
    <n v="35435.599999999999"/>
    <n v="73"/>
  </r>
  <r>
    <s v="PID0291"/>
    <n v="40000"/>
    <x v="0"/>
    <n v="42"/>
    <s v="Adult"/>
    <n v="23892.800000000003"/>
    <n v="92.4"/>
  </r>
  <r>
    <s v="PID0292"/>
    <n v="3000"/>
    <x v="0"/>
    <n v="41"/>
    <s v="Adult"/>
    <n v="2649.5099999999998"/>
    <n v="99.1"/>
  </r>
  <r>
    <s v="PID0293"/>
    <n v="800"/>
    <x v="1"/>
    <n v="33"/>
    <s v="Adult"/>
    <n v="587.24"/>
    <n v="94.6"/>
  </r>
  <r>
    <s v="PID0294"/>
    <n v="20000"/>
    <x v="3"/>
    <n v="33"/>
    <s v="Adult"/>
    <n v="16863.14"/>
    <n v="92.6"/>
  </r>
  <r>
    <s v="PID0295"/>
    <n v="3000"/>
    <x v="0"/>
    <n v="34"/>
    <s v="Adult"/>
    <n v="2651.88"/>
    <n v="70"/>
  </r>
  <r>
    <s v="PID0296"/>
    <n v="48000"/>
    <x v="0"/>
    <n v="73"/>
    <s v="super senior"/>
    <n v="25412.799999999999"/>
    <n v="73.900000000000006"/>
  </r>
  <r>
    <s v="PID0297"/>
    <n v="60000"/>
    <x v="3"/>
    <n v="58"/>
    <s v="Senior"/>
    <n v="52542.200000000004"/>
    <n v="48.1"/>
  </r>
  <r>
    <s v="PID0298"/>
    <n v="1000"/>
    <x v="0"/>
    <n v="62"/>
    <s v="super senior"/>
    <n v="608.94000000000005"/>
    <n v="62.8"/>
  </r>
  <r>
    <s v="PID0299"/>
    <n v="90000"/>
    <x v="1"/>
    <n v="68"/>
    <s v="super senior"/>
    <n v="46249.5"/>
    <n v="56.5"/>
  </r>
  <r>
    <s v="PID0300"/>
    <n v="20000"/>
    <x v="1"/>
    <n v="42"/>
    <s v="Adult"/>
    <s v=""/>
    <n v="71.400000000000006"/>
  </r>
  <r>
    <s v="PID0301"/>
    <n v="45000"/>
    <x v="1"/>
    <n v="28"/>
    <s v="Young adult"/>
    <n v="26396.19"/>
    <n v="82.4"/>
  </r>
  <r>
    <s v="PID0302"/>
    <n v="40000"/>
    <x v="0"/>
    <n v="38"/>
    <s v="Adult"/>
    <n v="30393.3"/>
    <n v="75.400000000000006"/>
  </r>
  <r>
    <s v="PID0303"/>
    <n v="18000"/>
    <x v="1"/>
    <n v="38"/>
    <s v="Adult"/>
    <n v="15337.380000000001"/>
    <n v="90.6"/>
  </r>
  <r>
    <s v="PID0304"/>
    <n v="21000"/>
    <x v="1"/>
    <n v="50"/>
    <s v="Senior"/>
    <n v="17377.78"/>
    <n v="82.5"/>
  </r>
  <r>
    <s v="PID0305"/>
    <n v="800"/>
    <x v="1"/>
    <n v="68"/>
    <s v="super senior"/>
    <n v="555.04"/>
    <n v="74.2"/>
  </r>
  <r>
    <s v="PID0306"/>
    <n v="12000"/>
    <x v="0"/>
    <n v="33"/>
    <s v="Adult"/>
    <n v="6992.64"/>
    <n v="66.8"/>
  </r>
  <r>
    <s v="PID0307"/>
    <n v="30000"/>
    <x v="0"/>
    <n v="62"/>
    <s v="super senior"/>
    <n v="15917.49"/>
    <n v="89.7"/>
  </r>
  <r>
    <s v="PID0308"/>
    <n v="12000"/>
    <x v="2"/>
    <n v="68"/>
    <s v="super senior"/>
    <n v="9607.2000000000007"/>
    <n v="59.7"/>
  </r>
  <r>
    <s v="PID0309"/>
    <n v="12000"/>
    <x v="0"/>
    <n v="53"/>
    <s v="Senior"/>
    <n v="9344"/>
    <n v="76.5"/>
  </r>
  <r>
    <s v="PID0310"/>
    <n v="800"/>
    <x v="1"/>
    <n v="45"/>
    <s v="Adult"/>
    <n v="505.63"/>
    <n v="84.5"/>
  </r>
  <r>
    <s v="PID0311"/>
    <n v="500"/>
    <x v="0"/>
    <n v="48"/>
    <s v="Senior"/>
    <n v="402.18"/>
    <n v="103.1"/>
  </r>
  <r>
    <s v="PID0312"/>
    <n v="90000"/>
    <x v="3"/>
    <n v="28"/>
    <s v="Young adult"/>
    <s v=""/>
    <n v="80.3"/>
  </r>
  <r>
    <s v="PID0313"/>
    <n v="12000"/>
    <x v="3"/>
    <n v="62"/>
    <s v="super senior"/>
    <n v="10441.56"/>
    <n v="65.099999999999994"/>
  </r>
  <r>
    <s v="PID0314"/>
    <n v="60000"/>
    <x v="0"/>
    <n v="38"/>
    <s v="Adult"/>
    <n v="34111.4"/>
    <n v="61.4"/>
  </r>
  <r>
    <s v="PID0315"/>
    <n v="18000"/>
    <x v="3"/>
    <n v="38"/>
    <s v="Adult"/>
    <n v="15787.920000000002"/>
    <n v="82.7"/>
  </r>
  <r>
    <s v="PID0316"/>
    <n v="45000"/>
    <x v="1"/>
    <n v="68"/>
    <s v="super senior"/>
    <s v=""/>
    <n v="68.8"/>
  </r>
  <r>
    <s v="PID0317"/>
    <n v="16000"/>
    <x v="2"/>
    <n v="48"/>
    <s v="Senior"/>
    <n v="11310.02"/>
    <n v="78.900000000000006"/>
  </r>
  <r>
    <s v="PID0318"/>
    <n v="250000"/>
    <x v="2"/>
    <n v="42"/>
    <s v="Adult"/>
    <n v="181231.9"/>
    <n v="62.6"/>
  </r>
  <r>
    <s v="PID0319"/>
    <n v="100"/>
    <x v="1"/>
    <n v="62"/>
    <s v="super senior"/>
    <s v=""/>
    <n v="62.9"/>
  </r>
  <r>
    <s v="PID0320"/>
    <n v="75000"/>
    <x v="1"/>
    <n v="58"/>
    <s v="Senior"/>
    <n v="64758.100000000006"/>
    <n v="66.5"/>
  </r>
  <r>
    <s v="PID0321"/>
    <n v="40000"/>
    <x v="3"/>
    <n v="42"/>
    <s v="Adult"/>
    <s v=""/>
    <n v="83.4"/>
  </r>
  <r>
    <s v="PID0322"/>
    <n v="3000"/>
    <x v="1"/>
    <n v="41"/>
    <s v="Adult"/>
    <n v="1894.17"/>
    <n v="57.3"/>
  </r>
  <r>
    <s v="PID0323"/>
    <n v="32000"/>
    <x v="2"/>
    <n v="42"/>
    <s v="Adult"/>
    <s v=""/>
    <n v="96.5"/>
  </r>
  <r>
    <s v="PID0324"/>
    <n v="12000"/>
    <x v="3"/>
    <n v="73"/>
    <s v="super senior"/>
    <n v="6341.88"/>
    <n v="83.8"/>
  </r>
  <r>
    <s v="PID0325"/>
    <n v="16000"/>
    <x v="3"/>
    <n v="53"/>
    <s v="Senior"/>
    <n v="13735.36"/>
    <n v="57.4"/>
  </r>
  <r>
    <s v="PID0326"/>
    <n v="60000"/>
    <x v="0"/>
    <n v="68"/>
    <s v="super senior"/>
    <s v=""/>
    <n v="45.3"/>
  </r>
  <r>
    <s v="PID0327"/>
    <n v="90000"/>
    <x v="0"/>
    <n v="33"/>
    <s v="Adult"/>
    <n v="49301.899999999994"/>
    <n v="97.5"/>
  </r>
  <r>
    <s v="PID0328"/>
    <n v="60000"/>
    <x v="2"/>
    <n v="58"/>
    <s v="Senior"/>
    <n v="52602.28"/>
    <n v="99.9"/>
  </r>
  <r>
    <s v="PID0329"/>
    <n v="72000"/>
    <x v="0"/>
    <n v="28"/>
    <s v="Young adult"/>
    <n v="48491.68"/>
    <n v="82.6"/>
  </r>
  <r>
    <s v="PID0330"/>
    <n v="500"/>
    <x v="2"/>
    <n v="48"/>
    <s v="Senior"/>
    <s v=""/>
    <n v="88.4"/>
  </r>
  <r>
    <s v="PID0331"/>
    <n v="100"/>
    <x v="2"/>
    <n v="38"/>
    <s v="Adult"/>
    <n v="87.74"/>
    <n v="102"/>
  </r>
  <r>
    <s v="PID0332"/>
    <n v="72000"/>
    <x v="2"/>
    <n v="62"/>
    <s v="super senior"/>
    <n v="40552.839999999997"/>
    <n v="73.3"/>
  </r>
  <r>
    <s v="PID0333"/>
    <n v="48000"/>
    <x v="1"/>
    <n v="41"/>
    <s v="Adult"/>
    <n v="37134"/>
    <n v="91"/>
  </r>
  <r>
    <s v="PID0334"/>
    <n v="12000"/>
    <x v="3"/>
    <n v="62"/>
    <s v="super senior"/>
    <n v="8904.5999999999985"/>
    <n v="94.6"/>
  </r>
  <r>
    <s v="PID0335"/>
    <n v="60000"/>
    <x v="2"/>
    <n v="32"/>
    <s v="Adult"/>
    <s v=""/>
    <n v="84.5"/>
  </r>
  <r>
    <s v="PID0336"/>
    <n v="32000"/>
    <x v="1"/>
    <n v="48"/>
    <s v="Senior"/>
    <n v="17880.560000000001"/>
    <n v="87.1"/>
  </r>
  <r>
    <s v="PID0337"/>
    <n v="54000"/>
    <x v="2"/>
    <n v="58"/>
    <s v="Senior"/>
    <s v=""/>
    <n v="86.6"/>
  </r>
  <r>
    <s v="PID0338"/>
    <n v="250000"/>
    <x v="2"/>
    <n v="38"/>
    <s v="Adult"/>
    <n v="180061.4"/>
    <n v="67.3"/>
  </r>
  <r>
    <s v="PID0339"/>
    <n v="12000"/>
    <x v="2"/>
    <n v="38"/>
    <s v="Adult"/>
    <n v="10036.98"/>
    <n v="104.5"/>
  </r>
  <r>
    <s v="PID0340"/>
    <n v="12000"/>
    <x v="1"/>
    <n v="42"/>
    <s v="Adult"/>
    <n v="10570.68"/>
    <n v="73.400000000000006"/>
  </r>
  <r>
    <s v="PID0341"/>
    <n v="60000"/>
    <x v="0"/>
    <n v="38"/>
    <s v="Adult"/>
    <n v="49311.68"/>
    <n v="80.8"/>
  </r>
  <r>
    <s v="PID0342"/>
    <n v="300000"/>
    <x v="2"/>
    <n v="53"/>
    <s v="Senior"/>
    <s v=""/>
    <n v="75.900000000000006"/>
  </r>
  <r>
    <s v="PID0343"/>
    <n v="500"/>
    <x v="2"/>
    <n v="54"/>
    <s v="Senior"/>
    <n v="447.66"/>
    <n v="82"/>
  </r>
  <r>
    <s v="PID0344"/>
    <n v="200000"/>
    <x v="0"/>
    <n v="48"/>
    <s v="Senior"/>
    <s v=""/>
    <n v="88.8"/>
  </r>
  <r>
    <s v="PID0345"/>
    <n v="30000"/>
    <x v="0"/>
    <n v="38"/>
    <s v="Adult"/>
    <n v="23792.699999999997"/>
    <n v="85.2"/>
  </r>
  <r>
    <s v="PID0346"/>
    <n v="240000"/>
    <x v="1"/>
    <n v="33"/>
    <s v="Adult"/>
    <s v=""/>
    <n v="60.2"/>
  </r>
  <r>
    <s v="PID0347"/>
    <n v="40000"/>
    <x v="1"/>
    <n v="41"/>
    <s v="Adult"/>
    <n v="24642.6"/>
    <n v="88.7"/>
  </r>
  <r>
    <s v="PID0348"/>
    <n v="45000"/>
    <x v="2"/>
    <n v="62"/>
    <s v="super senior"/>
    <n v="39752.79"/>
    <n v="70"/>
  </r>
  <r>
    <s v="PID0349"/>
    <n v="24000"/>
    <x v="1"/>
    <n v="53"/>
    <s v="Senior"/>
    <s v=""/>
    <n v="92"/>
  </r>
  <r>
    <s v="PID0350"/>
    <n v="100"/>
    <x v="1"/>
    <n v="41"/>
    <s v="Adult"/>
    <n v="77.66"/>
    <n v="106.6"/>
  </r>
  <r>
    <s v="PID0351"/>
    <n v="250000"/>
    <x v="1"/>
    <n v="48"/>
    <s v="Senior"/>
    <n v="125062.2"/>
    <n v="96.1"/>
  </r>
  <r>
    <s v="PID0352"/>
    <n v="40000"/>
    <x v="0"/>
    <n v="58"/>
    <s v="Senior"/>
    <s v=""/>
    <n v="72.599999999999994"/>
  </r>
  <r>
    <s v="PID0353"/>
    <n v="16000"/>
    <x v="0"/>
    <n v="41"/>
    <s v="Adult"/>
    <n v="9324.06"/>
    <n v="78.900000000000006"/>
  </r>
  <r>
    <s v="PID0354"/>
    <n v="60000"/>
    <x v="2"/>
    <n v="45"/>
    <s v="Adult"/>
    <n v="42781.95"/>
    <n v="56.7"/>
  </r>
  <r>
    <s v="PID0355"/>
    <n v="100"/>
    <x v="0"/>
    <n v="58"/>
    <s v="Senior"/>
    <n v="67.64"/>
    <n v="54"/>
  </r>
  <r>
    <s v="PID0356"/>
    <n v="500"/>
    <x v="2"/>
    <n v="33"/>
    <s v="Adult"/>
    <n v="265.38"/>
    <n v="93.2"/>
  </r>
  <r>
    <s v="PID0357"/>
    <n v="800"/>
    <x v="0"/>
    <n v="38"/>
    <s v="Adult"/>
    <s v=""/>
    <n v="80.5"/>
  </r>
  <r>
    <s v="PID0358"/>
    <n v="12000"/>
    <x v="1"/>
    <n v="62"/>
    <s v="super senior"/>
    <n v="7609.14"/>
    <n v="79.900000000000006"/>
  </r>
  <r>
    <s v="PID0359"/>
    <n v="24000"/>
    <x v="1"/>
    <n v="33"/>
    <s v="Adult"/>
    <n v="16555.14"/>
    <n v="100.8"/>
  </r>
  <r>
    <s v="PID0360"/>
    <n v="240000"/>
    <x v="0"/>
    <n v="41"/>
    <s v="Adult"/>
    <s v=""/>
    <n v="90.4"/>
  </r>
  <r>
    <s v="PID0361"/>
    <n v="100"/>
    <x v="3"/>
    <n v="48"/>
    <s v="Senior"/>
    <n v="80.67"/>
    <n v="87.4"/>
  </r>
  <r>
    <s v="PID0362"/>
    <n v="500"/>
    <x v="3"/>
    <n v="48"/>
    <s v="Senior"/>
    <n v="329.07"/>
    <n v="95.2"/>
  </r>
  <r>
    <s v="PID0363"/>
    <n v="60000"/>
    <x v="1"/>
    <n v="53"/>
    <s v="Senior"/>
    <n v="37716.720000000001"/>
    <n v="94"/>
  </r>
  <r>
    <s v="PID0364"/>
    <n v="30000"/>
    <x v="2"/>
    <n v="62"/>
    <s v="super senior"/>
    <n v="26951.94"/>
    <n v="74.099999999999994"/>
  </r>
  <r>
    <s v="PID0365"/>
    <n v="500"/>
    <x v="0"/>
    <n v="48"/>
    <s v="Senior"/>
    <n v="440.1"/>
    <n v="87.5"/>
  </r>
  <r>
    <s v="PID0366"/>
    <n v="1000"/>
    <x v="1"/>
    <n v="68"/>
    <s v="super senior"/>
    <s v=""/>
    <n v="72.599999999999994"/>
  </r>
  <r>
    <s v="PID0367"/>
    <n v="20000"/>
    <x v="1"/>
    <n v="53"/>
    <s v="Senior"/>
    <n v="16143.4"/>
    <n v="76.7"/>
  </r>
  <r>
    <s v="PID0368"/>
    <n v="100"/>
    <x v="2"/>
    <n v="34"/>
    <s v="Adult"/>
    <n v="65.930000000000007"/>
    <n v="84.2"/>
  </r>
  <r>
    <s v="PID0369"/>
    <n v="500"/>
    <x v="2"/>
    <n v="62"/>
    <s v="super senior"/>
    <s v=""/>
    <n v="79.400000000000006"/>
  </r>
  <r>
    <s v="PID0370"/>
    <n v="72000"/>
    <x v="2"/>
    <n v="53"/>
    <s v="Senior"/>
    <s v=""/>
    <n v="73"/>
  </r>
  <r>
    <s v="PID0371"/>
    <n v="72000"/>
    <x v="3"/>
    <n v="53"/>
    <s v="Senior"/>
    <n v="54838.92"/>
    <n v="56.4"/>
  </r>
  <r>
    <s v="PID0372"/>
    <n v="500"/>
    <x v="3"/>
    <n v="48"/>
    <s v="Senior"/>
    <s v=""/>
    <n v="76.3"/>
  </r>
  <r>
    <s v="PID0373"/>
    <n v="240000"/>
    <x v="2"/>
    <n v="33"/>
    <s v="Adult"/>
    <n v="196046.63999999998"/>
    <n v="58.4"/>
  </r>
  <r>
    <s v="PID0374"/>
    <n v="18000"/>
    <x v="0"/>
    <n v="68"/>
    <s v="super senior"/>
    <n v="9141.42"/>
    <n v="49.6"/>
  </r>
  <r>
    <s v="PID0375"/>
    <n v="16000"/>
    <x v="0"/>
    <n v="38"/>
    <s v="Adult"/>
    <n v="13267.3"/>
    <n v="86"/>
  </r>
  <r>
    <s v="PID0376"/>
    <n v="800"/>
    <x v="2"/>
    <n v="53"/>
    <s v="Senior"/>
    <n v="698.61"/>
    <n v="54.8"/>
  </r>
  <r>
    <s v="PID0377"/>
    <n v="72000"/>
    <x v="0"/>
    <n v="62"/>
    <s v="super senior"/>
    <s v=""/>
    <n v="64.599999999999994"/>
  </r>
  <r>
    <s v="PID0378"/>
    <n v="30000"/>
    <x v="2"/>
    <n v="58"/>
    <s v="Senior"/>
    <n v="23847.09"/>
    <n v="90.5"/>
  </r>
  <r>
    <s v="PID0379"/>
    <n v="21000"/>
    <x v="0"/>
    <n v="53"/>
    <s v="Senior"/>
    <s v=""/>
    <n v="65"/>
  </r>
  <r>
    <s v="PID0380"/>
    <n v="100"/>
    <x v="1"/>
    <n v="34"/>
    <s v="Adult"/>
    <s v=""/>
    <n v="64.2"/>
  </r>
  <r>
    <s v="PID0381"/>
    <n v="90000"/>
    <x v="1"/>
    <n v="62"/>
    <s v="super senior"/>
    <n v="45637.1"/>
    <n v="65.400000000000006"/>
  </r>
  <r>
    <s v="PID0382"/>
    <n v="18000"/>
    <x v="3"/>
    <n v="38"/>
    <s v="Adult"/>
    <n v="11172.539999999999"/>
    <n v="63"/>
  </r>
  <r>
    <s v="PID0383"/>
    <n v="250000"/>
    <x v="1"/>
    <n v="68"/>
    <s v="super senior"/>
    <s v=""/>
    <n v="93.2"/>
  </r>
  <r>
    <s v="PID0384"/>
    <n v="100"/>
    <x v="1"/>
    <n v="42"/>
    <s v="Adult"/>
    <n v="57.71"/>
    <n v="81"/>
  </r>
  <r>
    <s v="PID0385"/>
    <n v="30000"/>
    <x v="2"/>
    <n v="38"/>
    <s v="Adult"/>
    <n v="15793.41"/>
    <n v="61.8"/>
  </r>
  <r>
    <s v="PID0386"/>
    <n v="60000"/>
    <x v="2"/>
    <n v="33"/>
    <s v="Adult"/>
    <n v="46224.04"/>
    <n v="93.4"/>
  </r>
  <r>
    <s v="PID0387"/>
    <n v="24000"/>
    <x v="2"/>
    <n v="48"/>
    <s v="Senior"/>
    <n v="15849.300000000001"/>
    <n v="89.4"/>
  </r>
  <r>
    <s v="PID0388"/>
    <n v="30000"/>
    <x v="3"/>
    <n v="58"/>
    <s v="Senior"/>
    <n v="23214.36"/>
    <n v="92.9"/>
  </r>
  <r>
    <s v="PID0389"/>
    <n v="16000"/>
    <x v="3"/>
    <n v="68"/>
    <s v="super senior"/>
    <s v=""/>
    <n v="81.400000000000006"/>
  </r>
  <r>
    <s v="PID0390"/>
    <n v="75000"/>
    <x v="0"/>
    <n v="58"/>
    <s v="Senior"/>
    <n v="52324.55"/>
    <n v="70.7"/>
  </r>
  <r>
    <s v="PID0391"/>
    <n v="4000"/>
    <x v="0"/>
    <n v="42"/>
    <s v="Adult"/>
    <s v=""/>
    <n v="72.8"/>
  </r>
  <r>
    <s v="PID0392"/>
    <n v="250000"/>
    <x v="0"/>
    <n v="38"/>
    <s v="Adult"/>
    <n v="154333.29999999999"/>
    <n v="90.2"/>
  </r>
  <r>
    <s v="PID0393"/>
    <n v="90000"/>
    <x v="3"/>
    <n v="68"/>
    <s v="super senior"/>
    <n v="54359.3"/>
    <n v="76.599999999999994"/>
  </r>
  <r>
    <s v="PID0394"/>
    <n v="45000"/>
    <x v="1"/>
    <n v="68"/>
    <s v="super senior"/>
    <n v="34948.050000000003"/>
    <n v="81.099999999999994"/>
  </r>
  <r>
    <s v="PID0395"/>
    <n v="48000"/>
    <x v="3"/>
    <n v="45"/>
    <s v="Adult"/>
    <n v="31165.759999999998"/>
    <n v="79.3"/>
  </r>
  <r>
    <s v="PID0396"/>
    <n v="12000"/>
    <x v="2"/>
    <n v="68"/>
    <s v="super senior"/>
    <n v="9210.5399999999991"/>
    <n v="83.4"/>
  </r>
  <r>
    <s v="PID0397"/>
    <n v="800"/>
    <x v="2"/>
    <n v="42"/>
    <s v="Adult"/>
    <n v="630.55999999999995"/>
    <n v="86.9"/>
  </r>
  <r>
    <s v="PID0398"/>
    <n v="24000"/>
    <x v="0"/>
    <n v="32"/>
    <s v="Adult"/>
    <n v="17480.04"/>
    <n v="65"/>
  </r>
  <r>
    <s v="PID0399"/>
    <n v="60000"/>
    <x v="1"/>
    <n v="42"/>
    <s v="Adult"/>
    <n v="39419.75"/>
    <n v="89.7"/>
  </r>
  <r>
    <s v="PID0400"/>
    <n v="24000"/>
    <x v="2"/>
    <n v="41"/>
    <s v="Adult"/>
    <n v="20401.560000000001"/>
    <n v="72"/>
  </r>
  <r>
    <s v="PID0401"/>
    <n v="60000"/>
    <x v="2"/>
    <n v="62"/>
    <s v="super senior"/>
    <n v="31762.350000000002"/>
    <n v="46.9"/>
  </r>
  <r>
    <s v="PID0402"/>
    <n v="250000"/>
    <x v="1"/>
    <n v="42"/>
    <s v="Adult"/>
    <n v="207131.6"/>
    <n v="87.8"/>
  </r>
  <r>
    <s v="PID0403"/>
    <n v="1600"/>
    <x v="0"/>
    <n v="48"/>
    <s v="Senior"/>
    <n v="1276.22"/>
    <n v="92.7"/>
  </r>
  <r>
    <s v="PID0404"/>
    <n v="12000"/>
    <x v="0"/>
    <n v="68"/>
    <s v="super senior"/>
    <n v="8430.7800000000007"/>
    <n v="97.4"/>
  </r>
  <r>
    <s v="PID0405"/>
    <n v="32000"/>
    <x v="0"/>
    <n v="33"/>
    <s v="Adult"/>
    <n v="25608.2"/>
    <n v="58.1"/>
  </r>
  <r>
    <s v="PID0406"/>
    <n v="12000"/>
    <x v="0"/>
    <n v="38"/>
    <s v="Adult"/>
    <s v=""/>
    <n v="86.9"/>
  </r>
  <r>
    <s v="PID0407"/>
    <n v="100"/>
    <x v="2"/>
    <n v="62"/>
    <s v="super senior"/>
    <n v="60.99"/>
    <n v="80.5"/>
  </r>
  <r>
    <s v="PID0408"/>
    <n v="24000"/>
    <x v="3"/>
    <n v="53"/>
    <s v="Senior"/>
    <n v="16421.2"/>
    <n v="74.099999999999994"/>
  </r>
  <r>
    <s v="PID0409"/>
    <n v="48000"/>
    <x v="3"/>
    <n v="62"/>
    <s v="super senior"/>
    <s v=""/>
    <n v="84.6"/>
  </r>
  <r>
    <s v="PID0410"/>
    <n v="60000"/>
    <x v="0"/>
    <n v="58"/>
    <s v="Senior"/>
    <s v=""/>
    <n v="87.2"/>
  </r>
  <r>
    <s v="PID0411"/>
    <n v="800"/>
    <x v="2"/>
    <n v="38"/>
    <s v="Adult"/>
    <n v="401.91"/>
    <n v="87.6"/>
  </r>
  <r>
    <s v="PID0412"/>
    <n v="40000"/>
    <x v="0"/>
    <n v="48"/>
    <s v="Senior"/>
    <s v=""/>
    <n v="86.3"/>
  </r>
  <r>
    <s v="PID0413"/>
    <n v="72000"/>
    <x v="2"/>
    <n v="62"/>
    <s v="super senior"/>
    <n v="36270.04"/>
    <n v="73.400000000000006"/>
  </r>
  <r>
    <s v="PID0414"/>
    <n v="60000"/>
    <x v="3"/>
    <n v="68"/>
    <s v="super senior"/>
    <n v="36798"/>
    <n v="55.9"/>
  </r>
  <r>
    <s v="PID0415"/>
    <n v="500"/>
    <x v="2"/>
    <n v="58"/>
    <s v="Senior"/>
    <n v="398.78"/>
    <n v="55"/>
  </r>
  <r>
    <s v="PID0416"/>
    <n v="32000"/>
    <x v="3"/>
    <n v="33"/>
    <s v="Adult"/>
    <n v="23542.2"/>
    <n v="86.7"/>
  </r>
  <r>
    <s v="PID0417"/>
    <n v="32000"/>
    <x v="3"/>
    <n v="48"/>
    <s v="Senior"/>
    <n v="20557.72"/>
    <n v="95.4"/>
  </r>
  <r>
    <s v="PID0418"/>
    <n v="90000"/>
    <x v="0"/>
    <n v="38"/>
    <s v="Adult"/>
    <n v="66424.05"/>
    <n v="68.7"/>
  </r>
  <r>
    <s v="PID0419"/>
    <n v="200000"/>
    <x v="0"/>
    <n v="48"/>
    <s v="Senior"/>
    <n v="114686.88"/>
    <n v="86.5"/>
  </r>
  <r>
    <s v="PID0420"/>
    <n v="240000"/>
    <x v="1"/>
    <n v="73"/>
    <s v="super senior"/>
    <n v="131303.88"/>
    <n v="92.2"/>
  </r>
  <r>
    <s v="PID0421"/>
    <n v="45000"/>
    <x v="1"/>
    <n v="73"/>
    <s v="super senior"/>
    <n v="26761.53"/>
    <n v="72"/>
  </r>
  <r>
    <s v="PID0422"/>
    <n v="800"/>
    <x v="0"/>
    <n v="53"/>
    <s v="Senior"/>
    <s v=""/>
    <n v="69.3"/>
  </r>
  <r>
    <s v="PID0423"/>
    <n v="250000"/>
    <x v="0"/>
    <n v="48"/>
    <s v="Senior"/>
    <n v="160812.4"/>
    <n v="106.1"/>
  </r>
  <r>
    <s v="PID0424"/>
    <n v="800"/>
    <x v="2"/>
    <n v="53"/>
    <s v="Senior"/>
    <n v="411.18"/>
    <n v="86.3"/>
  </r>
  <r>
    <s v="PID0425"/>
    <n v="45000"/>
    <x v="1"/>
    <n v="42"/>
    <s v="Adult"/>
    <n v="33185.19"/>
    <n v="60.9"/>
  </r>
  <r>
    <s v="PID0426"/>
    <n v="800"/>
    <x v="0"/>
    <n v="53"/>
    <s v="Senior"/>
    <s v=""/>
    <n v="77.599999999999994"/>
  </r>
  <r>
    <s v="PID0427"/>
    <n v="40000"/>
    <x v="2"/>
    <n v="45"/>
    <s v="Adult"/>
    <n v="24492.959999999999"/>
    <n v="66"/>
  </r>
  <r>
    <s v="PID0428"/>
    <n v="3000"/>
    <x v="3"/>
    <n v="58"/>
    <s v="Senior"/>
    <n v="2095.89"/>
    <n v="83.6"/>
  </r>
  <r>
    <s v="PID0429"/>
    <n v="40000"/>
    <x v="2"/>
    <n v="62"/>
    <s v="super senior"/>
    <n v="33618.6"/>
    <n v="58.9"/>
  </r>
  <r>
    <s v="PID0430"/>
    <n v="72000"/>
    <x v="0"/>
    <n v="53"/>
    <s v="Senior"/>
    <n v="58499.199999999997"/>
    <n v="79"/>
  </r>
  <r>
    <s v="PID0431"/>
    <n v="12000"/>
    <x v="3"/>
    <n v="48"/>
    <s v="Senior"/>
    <n v="6952.4400000000005"/>
    <n v="98.2"/>
  </r>
  <r>
    <s v="PID0432"/>
    <n v="54000"/>
    <x v="2"/>
    <n v="33"/>
    <s v="Adult"/>
    <n v="34491.06"/>
    <n v="74.7"/>
  </r>
  <r>
    <s v="PID0433"/>
    <n v="45000"/>
    <x v="0"/>
    <n v="48"/>
    <s v="Senior"/>
    <n v="24593.67"/>
    <n v="80.400000000000006"/>
  </r>
  <r>
    <s v="PID0434"/>
    <n v="100"/>
    <x v="0"/>
    <n v="53"/>
    <s v="Senior"/>
    <n v="52.32"/>
    <n v="60.8"/>
  </r>
  <r>
    <s v="PID0435"/>
    <n v="24000"/>
    <x v="1"/>
    <n v="54"/>
    <s v="Senior"/>
    <n v="18705.88"/>
    <n v="56"/>
  </r>
  <r>
    <s v="PID0436"/>
    <n v="18000"/>
    <x v="1"/>
    <n v="34"/>
    <s v="Adult"/>
    <n v="13355.46"/>
    <n v="74.400000000000006"/>
  </r>
  <r>
    <s v="PID0437"/>
    <n v="54000"/>
    <x v="0"/>
    <n v="62"/>
    <s v="super senior"/>
    <n v="27150.75"/>
    <n v="63.4"/>
  </r>
  <r>
    <s v="PID0438"/>
    <n v="500"/>
    <x v="2"/>
    <n v="62"/>
    <s v="super senior"/>
    <n v="393.88"/>
    <n v="86"/>
  </r>
  <r>
    <s v="PID0439"/>
    <n v="48000"/>
    <x v="0"/>
    <n v="68"/>
    <s v="super senior"/>
    <n v="33606.400000000001"/>
    <n v="78.8"/>
  </r>
  <r>
    <s v="PID0440"/>
    <n v="72000"/>
    <x v="1"/>
    <n v="48"/>
    <s v="Senior"/>
    <n v="36669.199999999997"/>
    <n v="74.599999999999994"/>
  </r>
  <r>
    <s v="PID0441"/>
    <n v="200"/>
    <x v="0"/>
    <n v="73"/>
    <s v="super senior"/>
    <n v="101.26"/>
    <n v="88.5"/>
  </r>
  <r>
    <s v="PID0442"/>
    <n v="20000"/>
    <x v="0"/>
    <n v="58"/>
    <s v="Senior"/>
    <n v="10124.379999999999"/>
    <n v="59.1"/>
  </r>
  <r>
    <s v="PID0443"/>
    <n v="60000"/>
    <x v="2"/>
    <n v="45"/>
    <s v="Adult"/>
    <n v="37390.25"/>
    <n v="72.900000000000006"/>
  </r>
  <r>
    <s v="PID0444"/>
    <n v="45000"/>
    <x v="2"/>
    <n v="58"/>
    <s v="Senior"/>
    <n v="39564"/>
    <n v="83"/>
  </r>
  <r>
    <s v="PID0445"/>
    <n v="24000"/>
    <x v="2"/>
    <n v="42"/>
    <s v="Adult"/>
    <n v="14404.98"/>
    <n v="69.2"/>
  </r>
  <r>
    <s v="PID0446"/>
    <n v="15000"/>
    <x v="2"/>
    <n v="68"/>
    <s v="super senior"/>
    <n v="9615.15"/>
    <n v="77.7"/>
  </r>
  <r>
    <s v="PID0447"/>
    <n v="250000"/>
    <x v="0"/>
    <n v="33"/>
    <s v="Adult"/>
    <n v="166346.30000000002"/>
    <n v="89.9"/>
  </r>
  <r>
    <s v="PID0448"/>
    <n v="24000"/>
    <x v="2"/>
    <n v="45"/>
    <s v="Adult"/>
    <n v="21098.2"/>
    <n v="84.7"/>
  </r>
  <r>
    <s v="PID0449"/>
    <n v="250000"/>
    <x v="2"/>
    <n v="62"/>
    <s v="super senior"/>
    <n v="185578.5"/>
    <n v="74.599999999999994"/>
  </r>
  <r>
    <s v="PID0450"/>
    <n v="300000"/>
    <x v="1"/>
    <n v="58"/>
    <s v="Senior"/>
    <s v=""/>
    <n v="93.5"/>
  </r>
  <r>
    <s v="PID0451"/>
    <n v="18000"/>
    <x v="3"/>
    <n v="41"/>
    <s v="Adult"/>
    <n v="15254.939999999999"/>
    <n v="83.6"/>
  </r>
  <r>
    <s v="PID0452"/>
    <n v="3000"/>
    <x v="0"/>
    <n v="33"/>
    <s v="Adult"/>
    <n v="2236.71"/>
    <n v="69.3"/>
  </r>
  <r>
    <s v="PID0453"/>
    <n v="18000"/>
    <x v="2"/>
    <n v="41"/>
    <s v="Adult"/>
    <s v=""/>
    <n v="72"/>
  </r>
  <r>
    <s v="PID0454"/>
    <n v="32000"/>
    <x v="0"/>
    <n v="48"/>
    <s v="Senior"/>
    <n v="18500.68"/>
    <n v="84.8"/>
  </r>
  <r>
    <s v="PID0455"/>
    <n v="100"/>
    <x v="0"/>
    <n v="28"/>
    <s v="Young adult"/>
    <n v="73.209999999999994"/>
    <n v="97.4"/>
  </r>
  <r>
    <s v="PID0456"/>
    <n v="54000"/>
    <x v="0"/>
    <n v="53"/>
    <s v="Senior"/>
    <s v=""/>
    <n v="89.3"/>
  </r>
  <r>
    <s v="PID0457"/>
    <n v="800"/>
    <x v="3"/>
    <n v="48"/>
    <s v="Senior"/>
    <n v="565.26"/>
    <n v="69.5"/>
  </r>
  <r>
    <s v="PID0458"/>
    <n v="72000"/>
    <x v="2"/>
    <n v="38"/>
    <s v="Adult"/>
    <n v="45460.44"/>
    <n v="87.7"/>
  </r>
  <r>
    <s v="PID0459"/>
    <n v="40000"/>
    <x v="0"/>
    <n v="62"/>
    <s v="super senior"/>
    <n v="21188.600000000002"/>
    <n v="81.2"/>
  </r>
  <r>
    <s v="PID0460"/>
    <n v="40000"/>
    <x v="1"/>
    <n v="32"/>
    <s v="Adult"/>
    <n v="35616"/>
    <n v="95.7"/>
  </r>
  <r>
    <s v="PID0461"/>
    <n v="32000"/>
    <x v="2"/>
    <n v="58"/>
    <s v="Senior"/>
    <s v=""/>
    <n v="54.9"/>
  </r>
  <r>
    <s v="PID0462"/>
    <n v="54000"/>
    <x v="0"/>
    <n v="38"/>
    <s v="Adult"/>
    <n v="27921.96"/>
    <n v="89.1"/>
  </r>
  <r>
    <s v="PID0463"/>
    <n v="40000"/>
    <x v="3"/>
    <n v="48"/>
    <s v="Senior"/>
    <n v="23114.3"/>
    <n v="86.6"/>
  </r>
  <r>
    <s v="PID0464"/>
    <n v="800"/>
    <x v="0"/>
    <n v="68"/>
    <s v="super senior"/>
    <s v=""/>
    <n v="88.4"/>
  </r>
  <r>
    <s v="PID0465"/>
    <n v="32000"/>
    <x v="1"/>
    <n v="33"/>
    <s v="Adult"/>
    <n v="26512.240000000002"/>
    <n v="84.7"/>
  </r>
  <r>
    <s v="PID0466"/>
    <n v="12000"/>
    <x v="0"/>
    <n v="68"/>
    <s v="super senior"/>
    <s v=""/>
    <n v="74.8"/>
  </r>
  <r>
    <s v="PID0467"/>
    <n v="40000"/>
    <x v="1"/>
    <n v="68"/>
    <s v="super senior"/>
    <s v=""/>
    <n v="85.2"/>
  </r>
  <r>
    <s v="PID0468"/>
    <n v="21000"/>
    <x v="2"/>
    <n v="28"/>
    <s v="Young adult"/>
    <n v="13118.279999999999"/>
    <n v="93.5"/>
  </r>
  <r>
    <s v="PID0469"/>
    <n v="3000"/>
    <x v="3"/>
    <n v="28"/>
    <s v="Young adult"/>
    <n v="2092.17"/>
    <n v="63.4"/>
  </r>
  <r>
    <s v="PID0470"/>
    <n v="75000"/>
    <x v="2"/>
    <n v="62"/>
    <s v="super senior"/>
    <n v="38626.699999999997"/>
    <n v="91.5"/>
  </r>
  <r>
    <s v="PID0471"/>
    <n v="800"/>
    <x v="3"/>
    <n v="30"/>
    <s v="Young adult"/>
    <n v="628.30999999999995"/>
    <n v="93.4"/>
  </r>
  <r>
    <s v="PID0472"/>
    <n v="75000"/>
    <x v="0"/>
    <n v="58"/>
    <s v="Senior"/>
    <s v=""/>
    <n v="52.2"/>
  </r>
  <r>
    <s v="PID0473"/>
    <n v="20000"/>
    <x v="0"/>
    <n v="53"/>
    <s v="Senior"/>
    <n v="15777.76"/>
    <n v="92.6"/>
  </r>
  <r>
    <s v="PID0474"/>
    <n v="100"/>
    <x v="2"/>
    <n v="58"/>
    <s v="Senior"/>
    <n v="53.65"/>
    <n v="65"/>
  </r>
  <r>
    <s v="PID0475"/>
    <n v="75000"/>
    <x v="1"/>
    <n v="68"/>
    <s v="super senior"/>
    <n v="52660.649999999994"/>
    <n v="70.900000000000006"/>
  </r>
  <r>
    <s v="PID0476"/>
    <n v="250000"/>
    <x v="0"/>
    <n v="42"/>
    <s v="Adult"/>
    <s v=""/>
    <n v="102.5"/>
  </r>
  <r>
    <s v="PID0477"/>
    <n v="20000"/>
    <x v="1"/>
    <n v="38"/>
    <s v="Adult"/>
    <n v="16069.82"/>
    <n v="80.900000000000006"/>
  </r>
  <r>
    <s v="PID0478"/>
    <n v="72000"/>
    <x v="2"/>
    <n v="32"/>
    <s v="Adult"/>
    <n v="42648.72"/>
    <n v="67"/>
  </r>
  <r>
    <s v="PID0479"/>
    <n v="4000"/>
    <x v="0"/>
    <n v="48"/>
    <s v="Senior"/>
    <n v="2417.92"/>
    <n v="72.400000000000006"/>
  </r>
  <r>
    <s v="PID0480"/>
    <n v="30000"/>
    <x v="0"/>
    <n v="32"/>
    <s v="Adult"/>
    <n v="20098.86"/>
    <n v="56.7"/>
  </r>
  <r>
    <s v="PID0481"/>
    <n v="45000"/>
    <x v="2"/>
    <n v="42"/>
    <s v="Adult"/>
    <n v="32491.47"/>
    <n v="65"/>
  </r>
  <r>
    <s v="PID0482"/>
    <n v="100"/>
    <x v="1"/>
    <n v="58"/>
    <s v="Senior"/>
    <s v=""/>
    <n v="83.3"/>
  </r>
  <r>
    <s v="PID0483"/>
    <n v="500"/>
    <x v="2"/>
    <n v="62"/>
    <s v="super senior"/>
    <n v="344.06"/>
    <n v="81.8"/>
  </r>
  <r>
    <s v="PID0484"/>
    <n v="500"/>
    <x v="2"/>
    <n v="33"/>
    <s v="Adult"/>
    <n v="261.82"/>
    <n v="67.2"/>
  </r>
  <r>
    <s v="PID0485"/>
    <n v="60000"/>
    <x v="0"/>
    <n v="62"/>
    <s v="super senior"/>
    <s v=""/>
    <n v="66.599999999999994"/>
  </r>
  <r>
    <s v="PID0486"/>
    <n v="48000"/>
    <x v="0"/>
    <n v="48"/>
    <s v="Senior"/>
    <n v="24552.12"/>
    <n v="92.5"/>
  </r>
  <r>
    <s v="PID0487"/>
    <n v="15000"/>
    <x v="0"/>
    <n v="48"/>
    <s v="Senior"/>
    <n v="11420.150000000001"/>
    <n v="93.9"/>
  </r>
  <r>
    <s v="PID0488"/>
    <n v="800"/>
    <x v="0"/>
    <n v="48"/>
    <s v="Senior"/>
    <n v="655.24"/>
    <n v="95.9"/>
  </r>
  <r>
    <s v="PID0489"/>
    <n v="21000"/>
    <x v="1"/>
    <n v="58"/>
    <s v="Senior"/>
    <n v="11200.84"/>
    <n v="64"/>
  </r>
  <r>
    <s v="PID0490"/>
    <n v="40000"/>
    <x v="0"/>
    <n v="38"/>
    <s v="Adult"/>
    <n v="23810.400000000001"/>
    <n v="60.9"/>
  </r>
  <r>
    <s v="PID0491"/>
    <n v="500"/>
    <x v="1"/>
    <n v="53"/>
    <s v="Senior"/>
    <n v="287.83999999999997"/>
    <n v="85.3"/>
  </r>
  <r>
    <s v="PID0492"/>
    <n v="100"/>
    <x v="1"/>
    <n v="38"/>
    <s v="Adult"/>
    <n v="51.38"/>
    <n v="86.1"/>
  </r>
  <r>
    <s v="PID0493"/>
    <n v="300000"/>
    <x v="2"/>
    <n v="73"/>
    <s v="super senior"/>
    <n v="211507.65"/>
    <n v="90.8"/>
  </r>
  <r>
    <s v="PID0494"/>
    <n v="500"/>
    <x v="0"/>
    <n v="45"/>
    <s v="Adult"/>
    <n v="284.92"/>
    <n v="56.6"/>
  </r>
  <r>
    <s v="PID0495"/>
    <n v="300000"/>
    <x v="0"/>
    <n v="58"/>
    <s v="Senior"/>
    <n v="185608.34999999998"/>
    <n v="89.2"/>
  </r>
  <r>
    <s v="PID0496"/>
    <n v="20000"/>
    <x v="3"/>
    <n v="58"/>
    <s v="Senior"/>
    <n v="16429.98"/>
    <n v="60.3"/>
  </r>
  <r>
    <s v="PID0497"/>
    <n v="3000"/>
    <x v="1"/>
    <n v="50"/>
    <s v="Senior"/>
    <n v="1761.06"/>
    <n v="55.5"/>
  </r>
  <r>
    <s v="PID0498"/>
    <n v="60000"/>
    <x v="2"/>
    <n v="48"/>
    <s v="Senior"/>
    <n v="38814.75"/>
    <n v="91.9"/>
  </r>
  <r>
    <s v="PID0499"/>
    <n v="100"/>
    <x v="1"/>
    <n v="58"/>
    <s v="Senior"/>
    <s v=""/>
    <n v="47.9"/>
  </r>
  <r>
    <s v="PID0500"/>
    <n v="40000"/>
    <x v="0"/>
    <n v="68"/>
    <s v="super senior"/>
    <n v="30912.5"/>
    <n v="70.900000000000006"/>
  </r>
  <r>
    <s v="PID0501"/>
    <n v="18000"/>
    <x v="2"/>
    <n v="42"/>
    <s v="Adult"/>
    <n v="15163.32"/>
    <n v="87.8"/>
  </r>
  <r>
    <s v="PID0502"/>
    <n v="24000"/>
    <x v="0"/>
    <n v="48"/>
    <s v="Senior"/>
    <n v="15407.22"/>
    <n v="94.4"/>
  </r>
  <r>
    <s v="PID0503"/>
    <n v="18000"/>
    <x v="0"/>
    <n v="53"/>
    <s v="Senior"/>
    <n v="13926.54"/>
    <n v="79.5"/>
  </r>
  <r>
    <s v="PID0504"/>
    <n v="800"/>
    <x v="0"/>
    <n v="38"/>
    <s v="Adult"/>
    <n v="675.79"/>
    <n v="95"/>
  </r>
  <r>
    <s v="PID0505"/>
    <n v="3000"/>
    <x v="3"/>
    <n v="48"/>
    <s v="Senior"/>
    <n v="2550.7200000000003"/>
    <n v="91.7"/>
  </r>
  <r>
    <s v="PID0506"/>
    <n v="200000"/>
    <x v="2"/>
    <n v="45"/>
    <s v="Adult"/>
    <n v="136126"/>
    <n v="94.5"/>
  </r>
  <r>
    <s v="PID0507"/>
    <n v="20000"/>
    <x v="1"/>
    <n v="42"/>
    <s v="Adult"/>
    <s v=""/>
    <n v="73"/>
  </r>
  <r>
    <s v="PID0508"/>
    <n v="1600"/>
    <x v="0"/>
    <n v="68"/>
    <s v="super senior"/>
    <n v="831.9"/>
    <n v="80"/>
  </r>
  <r>
    <s v="PID0509"/>
    <n v="21000"/>
    <x v="0"/>
    <n v="41"/>
    <s v="Adult"/>
    <s v=""/>
    <n v="87.1"/>
  </r>
  <r>
    <s v="PID0510"/>
    <n v="250000"/>
    <x v="2"/>
    <n v="33"/>
    <s v="Adult"/>
    <n v="208992.5"/>
    <n v="78.5"/>
  </r>
  <r>
    <s v="PID0511"/>
    <n v="18000"/>
    <x v="2"/>
    <n v="53"/>
    <s v="Senior"/>
    <n v="14072.099999999999"/>
    <n v="74.3"/>
  </r>
  <r>
    <s v="PID0512"/>
    <n v="12000"/>
    <x v="2"/>
    <n v="38"/>
    <s v="Adult"/>
    <n v="8253.24"/>
    <n v="81.7"/>
  </r>
  <r>
    <s v="PID0513"/>
    <n v="21000"/>
    <x v="2"/>
    <n v="45"/>
    <s v="Adult"/>
    <n v="12593.21"/>
    <n v="61.8"/>
  </r>
  <r>
    <s v="PID0514"/>
    <n v="3000"/>
    <x v="2"/>
    <n v="58"/>
    <s v="Senior"/>
    <n v="2591.46"/>
    <n v="80.8"/>
  </r>
  <r>
    <s v="PID0515"/>
    <n v="100"/>
    <x v="0"/>
    <n v="58"/>
    <s v="Senior"/>
    <s v=""/>
    <n v="89"/>
  </r>
  <r>
    <s v="PID0516"/>
    <n v="40000"/>
    <x v="1"/>
    <n v="62"/>
    <s v="super senior"/>
    <s v=""/>
    <n v="86.6"/>
  </r>
  <r>
    <s v="PID0517"/>
    <n v="32000"/>
    <x v="2"/>
    <n v="68"/>
    <s v="super senior"/>
    <n v="19961.72"/>
    <n v="82.7"/>
  </r>
  <r>
    <s v="PID0518"/>
    <n v="12000"/>
    <x v="2"/>
    <n v="42"/>
    <s v="Adult"/>
    <s v=""/>
    <n v="69"/>
  </r>
  <r>
    <s v="PID0519"/>
    <n v="500"/>
    <x v="2"/>
    <n v="48"/>
    <s v="Senior"/>
    <n v="440.14"/>
    <n v="89"/>
  </r>
  <r>
    <s v="PID0520"/>
    <n v="18000"/>
    <x v="0"/>
    <n v="73"/>
    <s v="super senior"/>
    <n v="13589.579999999998"/>
    <n v="70.400000000000006"/>
  </r>
  <r>
    <s v="PID0521"/>
    <n v="30000"/>
    <x v="0"/>
    <n v="33"/>
    <s v="Adult"/>
    <n v="25487.22"/>
    <n v="68.2"/>
  </r>
  <r>
    <s v="PID0522"/>
    <n v="100"/>
    <x v="2"/>
    <n v="38"/>
    <s v="Adult"/>
    <n v="78.08"/>
    <n v="95"/>
  </r>
  <r>
    <s v="PID0523"/>
    <n v="3000"/>
    <x v="2"/>
    <n v="62"/>
    <s v="super senior"/>
    <n v="2243.25"/>
    <n v="84"/>
  </r>
  <r>
    <s v="PID0524"/>
    <n v="800"/>
    <x v="1"/>
    <n v="33"/>
    <s v="Adult"/>
    <s v=""/>
    <n v="60"/>
  </r>
  <r>
    <s v="PID0525"/>
    <n v="60000"/>
    <x v="3"/>
    <n v="33"/>
    <s v="Adult"/>
    <n v="41143.879999999997"/>
    <n v="75.599999999999994"/>
  </r>
  <r>
    <s v="PID0526"/>
    <n v="60000"/>
    <x v="0"/>
    <n v="48"/>
    <s v="Senior"/>
    <n v="33533.699999999997"/>
    <n v="85.6"/>
  </r>
  <r>
    <s v="PID0527"/>
    <n v="60000"/>
    <x v="0"/>
    <n v="32"/>
    <s v="Adult"/>
    <n v="44740.639999999999"/>
    <n v="87.9"/>
  </r>
  <r>
    <s v="PID0528"/>
    <n v="240000"/>
    <x v="2"/>
    <n v="58"/>
    <s v="Senior"/>
    <n v="151588.20000000001"/>
    <n v="88"/>
  </r>
  <r>
    <s v="PID0529"/>
    <n v="500"/>
    <x v="0"/>
    <n v="54"/>
    <s v="Senior"/>
    <n v="425.63"/>
    <n v="79.3"/>
  </r>
  <r>
    <s v="PID0530"/>
    <n v="54000"/>
    <x v="1"/>
    <n v="48"/>
    <s v="Senior"/>
    <n v="33776.94"/>
    <n v="106.3"/>
  </r>
  <r>
    <s v="PID0531"/>
    <n v="500"/>
    <x v="0"/>
    <n v="62"/>
    <s v="super senior"/>
    <n v="421.74"/>
    <n v="80.3"/>
  </r>
  <r>
    <s v="PID0532"/>
    <n v="500"/>
    <x v="3"/>
    <n v="33"/>
    <s v="Adult"/>
    <n v="331.85"/>
    <n v="62.1"/>
  </r>
  <r>
    <s v="PID0533"/>
    <n v="4000"/>
    <x v="2"/>
    <n v="68"/>
    <s v="super senior"/>
    <n v="3017.36"/>
    <n v="59.3"/>
  </r>
  <r>
    <s v="PID0534"/>
    <n v="30000"/>
    <x v="2"/>
    <n v="38"/>
    <s v="Adult"/>
    <n v="20327.550000000003"/>
    <n v="82.2"/>
  </r>
  <r>
    <s v="PID0535"/>
    <n v="500"/>
    <x v="1"/>
    <n v="68"/>
    <s v="super senior"/>
    <n v="364.49"/>
    <n v="71.5"/>
  </r>
  <r>
    <s v="PID0536"/>
    <n v="24000"/>
    <x v="0"/>
    <n v="41"/>
    <s v="Adult"/>
    <n v="21240.06"/>
    <n v="84.1"/>
  </r>
  <r>
    <s v="PID0537"/>
    <n v="24000"/>
    <x v="0"/>
    <n v="33"/>
    <s v="Adult"/>
    <s v=""/>
    <n v="80.2"/>
  </r>
  <r>
    <s v="PID0538"/>
    <n v="12000"/>
    <x v="2"/>
    <n v="58"/>
    <s v="Senior"/>
    <n v="10189.74"/>
    <n v="71.900000000000006"/>
  </r>
  <r>
    <s v="PID0539"/>
    <n v="3000"/>
    <x v="0"/>
    <n v="38"/>
    <s v="Adult"/>
    <n v="1854.3000000000002"/>
    <n v="105.9"/>
  </r>
  <r>
    <s v="PID0540"/>
    <n v="18000"/>
    <x v="0"/>
    <n v="48"/>
    <s v="Senior"/>
    <n v="13947.39"/>
    <n v="67.400000000000006"/>
  </r>
  <r>
    <s v="PID0541"/>
    <n v="36000"/>
    <x v="0"/>
    <n v="48"/>
    <s v="Senior"/>
    <s v=""/>
    <n v="96.3"/>
  </r>
  <r>
    <s v="PID0542"/>
    <n v="60000"/>
    <x v="1"/>
    <n v="73"/>
    <s v="super senior"/>
    <n v="51130.649999999994"/>
    <n v="68.7"/>
  </r>
  <r>
    <s v="PID0543"/>
    <n v="30000"/>
    <x v="3"/>
    <n v="58"/>
    <s v="Senior"/>
    <s v=""/>
    <n v="83.1"/>
  </r>
  <r>
    <s v="PID0544"/>
    <n v="18000"/>
    <x v="2"/>
    <n v="58"/>
    <s v="Senior"/>
    <n v="11185.2"/>
    <n v="76.400000000000006"/>
  </r>
  <r>
    <s v="PID0545"/>
    <n v="800"/>
    <x v="0"/>
    <n v="58"/>
    <s v="Senior"/>
    <n v="553.55999999999995"/>
    <n v="84.4"/>
  </r>
  <r>
    <s v="PID0546"/>
    <n v="40000"/>
    <x v="2"/>
    <n v="68"/>
    <s v="super senior"/>
    <n v="25096.68"/>
    <n v="78.3"/>
  </r>
  <r>
    <s v="PID0547"/>
    <n v="60000"/>
    <x v="1"/>
    <n v="38"/>
    <s v="Adult"/>
    <n v="38975.100000000006"/>
    <n v="80.8"/>
  </r>
  <r>
    <s v="PID0548"/>
    <n v="40000"/>
    <x v="0"/>
    <n v="33"/>
    <s v="Adult"/>
    <n v="20817"/>
    <n v="85.4"/>
  </r>
  <r>
    <s v="PID0549"/>
    <n v="32000"/>
    <x v="2"/>
    <n v="58"/>
    <s v="Senior"/>
    <n v="16508.88"/>
    <n v="54.1"/>
  </r>
  <r>
    <s v="PID0550"/>
    <n v="240000"/>
    <x v="1"/>
    <n v="38"/>
    <s v="Adult"/>
    <n v="196347.36000000002"/>
    <n v="91.8"/>
  </r>
  <r>
    <s v="PID0551"/>
    <n v="800"/>
    <x v="2"/>
    <n v="58"/>
    <s v="Senior"/>
    <n v="674.58"/>
    <n v="76"/>
  </r>
  <r>
    <s v="PID0552"/>
    <n v="18000"/>
    <x v="1"/>
    <n v="45"/>
    <s v="Adult"/>
    <n v="15280.02"/>
    <n v="68.3"/>
  </r>
  <r>
    <s v="PID0553"/>
    <n v="12000"/>
    <x v="0"/>
    <n v="58"/>
    <s v="Senior"/>
    <n v="8012.82"/>
    <n v="94.6"/>
  </r>
  <r>
    <s v="PID0554"/>
    <n v="16000"/>
    <x v="2"/>
    <n v="58"/>
    <s v="Senior"/>
    <s v=""/>
    <n v="87.6"/>
  </r>
  <r>
    <s v="PID0555"/>
    <n v="200000"/>
    <x v="0"/>
    <n v="48"/>
    <s v="Senior"/>
    <n v="110010.4"/>
    <n v="78.900000000000006"/>
  </r>
  <r>
    <s v="PID0556"/>
    <n v="250000"/>
    <x v="1"/>
    <n v="48"/>
    <s v="Senior"/>
    <n v="131051.8"/>
    <n v="92.1"/>
  </r>
  <r>
    <s v="PID0557"/>
    <n v="3000"/>
    <x v="0"/>
    <n v="48"/>
    <s v="Senior"/>
    <n v="1931.88"/>
    <n v="61.8"/>
  </r>
  <r>
    <s v="PID0558"/>
    <n v="100"/>
    <x v="1"/>
    <n v="38"/>
    <s v="Adult"/>
    <n v="83.8"/>
    <n v="71.599999999999994"/>
  </r>
  <r>
    <s v="PID0559"/>
    <n v="240000"/>
    <x v="0"/>
    <n v="33"/>
    <s v="Adult"/>
    <n v="130677.12"/>
    <n v="111.9"/>
  </r>
  <r>
    <s v="PID0560"/>
    <n v="200000"/>
    <x v="2"/>
    <n v="38"/>
    <s v="Adult"/>
    <s v=""/>
    <n v="99.1"/>
  </r>
  <r>
    <s v="PID0561"/>
    <n v="250000"/>
    <x v="1"/>
    <n v="38"/>
    <s v="Adult"/>
    <n v="173905.2"/>
    <n v="95.1"/>
  </r>
  <r>
    <s v="PID0562"/>
    <n v="12000"/>
    <x v="1"/>
    <n v="38"/>
    <s v="Adult"/>
    <s v=""/>
    <n v="94.9"/>
  </r>
  <r>
    <s v="PID0563"/>
    <n v="30000"/>
    <x v="2"/>
    <n v="41"/>
    <s v="Adult"/>
    <n v="15006.119999999999"/>
    <n v="69.2"/>
  </r>
  <r>
    <s v="PID0564"/>
    <n v="60000"/>
    <x v="1"/>
    <n v="34"/>
    <s v="Adult"/>
    <n v="38081.199999999997"/>
    <n v="79.599999999999994"/>
  </r>
  <r>
    <s v="PID0565"/>
    <n v="100"/>
    <x v="0"/>
    <n v="53"/>
    <s v="Senior"/>
    <n v="57.68"/>
    <n v="90.9"/>
  </r>
  <r>
    <s v="PID0566"/>
    <n v="32000"/>
    <x v="0"/>
    <n v="42"/>
    <s v="Adult"/>
    <n v="24633.200000000001"/>
    <n v="87.1"/>
  </r>
  <r>
    <s v="PID0567"/>
    <n v="800"/>
    <x v="0"/>
    <n v="53"/>
    <s v="Senior"/>
    <n v="453.8"/>
    <n v="72.2"/>
  </r>
  <r>
    <s v="PID0568"/>
    <n v="18000"/>
    <x v="3"/>
    <n v="58"/>
    <s v="Senior"/>
    <s v=""/>
    <n v="69.400000000000006"/>
  </r>
  <r>
    <s v="PID0569"/>
    <n v="500"/>
    <x v="2"/>
    <n v="42"/>
    <s v="Adult"/>
    <s v=""/>
    <n v="101.2"/>
  </r>
  <r>
    <s v="PID0570"/>
    <n v="90000"/>
    <x v="2"/>
    <n v="38"/>
    <s v="Adult"/>
    <n v="46471.95"/>
    <n v="89.6"/>
  </r>
  <r>
    <s v="PID0571"/>
    <n v="3000"/>
    <x v="1"/>
    <n v="33"/>
    <s v="Adult"/>
    <n v="2695.2"/>
    <n v="87.9"/>
  </r>
  <r>
    <s v="PID0572"/>
    <n v="300000"/>
    <x v="3"/>
    <n v="48"/>
    <s v="Senior"/>
    <n v="150311.76"/>
    <n v="69.400000000000006"/>
  </r>
  <r>
    <s v="PID0573"/>
    <n v="60000"/>
    <x v="3"/>
    <n v="53"/>
    <s v="Senior"/>
    <n v="41877.64"/>
    <n v="68.2"/>
  </r>
  <r>
    <s v="PID0574"/>
    <n v="250000"/>
    <x v="3"/>
    <n v="73"/>
    <s v="super senior"/>
    <n v="131494.9"/>
    <n v="79.599999999999994"/>
  </r>
  <r>
    <s v="PID0575"/>
    <n v="12000"/>
    <x v="0"/>
    <n v="48"/>
    <s v="Senior"/>
    <n v="10342.44"/>
    <n v="86.2"/>
  </r>
  <r>
    <s v="PID0576"/>
    <n v="36000"/>
    <x v="1"/>
    <n v="45"/>
    <s v="Adult"/>
    <n v="18829.23"/>
    <n v="94.5"/>
  </r>
  <r>
    <s v="PID0577"/>
    <n v="45000"/>
    <x v="3"/>
    <n v="41"/>
    <s v="Adult"/>
    <n v="31528.77"/>
    <n v="84.1"/>
  </r>
  <r>
    <s v="PID0578"/>
    <n v="90000"/>
    <x v="1"/>
    <n v="42"/>
    <s v="Adult"/>
    <s v=""/>
    <n v="66.099999999999994"/>
  </r>
  <r>
    <s v="PID0579"/>
    <n v="1000"/>
    <x v="2"/>
    <n v="34"/>
    <s v="Adult"/>
    <s v=""/>
    <n v="94"/>
  </r>
  <r>
    <s v="PID0580"/>
    <n v="18000"/>
    <x v="2"/>
    <n v="58"/>
    <s v="Senior"/>
    <n v="11325.24"/>
    <n v="76.099999999999994"/>
  </r>
  <r>
    <s v="PID0581"/>
    <n v="45000"/>
    <x v="2"/>
    <n v="58"/>
    <s v="Senior"/>
    <n v="30751.68"/>
    <n v="74.599999999999994"/>
  </r>
  <r>
    <s v="PID0582"/>
    <n v="3000"/>
    <x v="3"/>
    <n v="62"/>
    <s v="super senior"/>
    <n v="2133.06"/>
    <n v="92.9"/>
  </r>
  <r>
    <s v="PID0583"/>
    <n v="32000"/>
    <x v="2"/>
    <n v="58"/>
    <s v="Senior"/>
    <n v="16682.400000000001"/>
    <n v="72.900000000000006"/>
  </r>
  <r>
    <s v="PID0584"/>
    <n v="18000"/>
    <x v="0"/>
    <n v="58"/>
    <s v="Senior"/>
    <n v="13722.36"/>
    <n v="79.5"/>
  </r>
  <r>
    <s v="PID0585"/>
    <n v="32000"/>
    <x v="0"/>
    <n v="41"/>
    <s v="Adult"/>
    <n v="16856.32"/>
    <n v="71.099999999999994"/>
  </r>
  <r>
    <s v="PID0586"/>
    <n v="24000"/>
    <x v="1"/>
    <n v="48"/>
    <s v="Senior"/>
    <n v="21199.89"/>
    <n v="81.3"/>
  </r>
  <r>
    <s v="PID0587"/>
    <n v="40000"/>
    <x v="0"/>
    <n v="53"/>
    <s v="Senior"/>
    <n v="23629.8"/>
    <n v="48.8"/>
  </r>
  <r>
    <s v="PID0588"/>
    <n v="18000"/>
    <x v="1"/>
    <n v="33"/>
    <s v="Adult"/>
    <n v="9227.67"/>
    <n v="58"/>
  </r>
  <r>
    <s v="PID0589"/>
    <n v="800"/>
    <x v="0"/>
    <n v="58"/>
    <s v="Senior"/>
    <n v="461.92"/>
    <n v="82.8"/>
  </r>
  <r>
    <s v="PID0590"/>
    <n v="3000"/>
    <x v="3"/>
    <n v="62"/>
    <s v="super senior"/>
    <n v="1978.02"/>
    <n v="73.8"/>
  </r>
  <r>
    <s v="PID0591"/>
    <n v="40000"/>
    <x v="2"/>
    <n v="88"/>
    <s v="super senior"/>
    <n v="35905.4"/>
    <n v="61.8"/>
  </r>
  <r>
    <s v="PID0592"/>
    <n v="800"/>
    <x v="0"/>
    <n v="38"/>
    <s v="Adult"/>
    <n v="718.39"/>
    <n v="91.5"/>
  </r>
  <r>
    <s v="PID0593"/>
    <n v="40000"/>
    <x v="1"/>
    <n v="53"/>
    <s v="Senior"/>
    <n v="28460.959999999999"/>
    <n v="66.599999999999994"/>
  </r>
  <r>
    <s v="PID0594"/>
    <n v="100"/>
    <x v="0"/>
    <n v="38"/>
    <s v="Adult"/>
    <s v=""/>
    <n v="64.099999999999994"/>
  </r>
  <r>
    <s v="PID0595"/>
    <n v="800"/>
    <x v="0"/>
    <n v="32"/>
    <s v="Adult"/>
    <n v="487.16"/>
    <n v="86.6"/>
  </r>
  <r>
    <s v="PID0596"/>
    <n v="100"/>
    <x v="2"/>
    <n v="41"/>
    <s v="Adult"/>
    <s v=""/>
    <n v="96.7"/>
  </r>
  <r>
    <s v="PID0597"/>
    <n v="45000"/>
    <x v="1"/>
    <n v="48"/>
    <s v="Senior"/>
    <n v="25481.370000000003"/>
    <n v="89.8"/>
  </r>
  <r>
    <s v="PID0598"/>
    <n v="240000"/>
    <x v="2"/>
    <n v="32"/>
    <s v="Adult"/>
    <n v="158937.12"/>
    <n v="85.5"/>
  </r>
  <r>
    <s v="PID0599"/>
    <n v="21000"/>
    <x v="1"/>
    <n v="48"/>
    <s v="Senior"/>
    <n v="13683.88"/>
    <n v="63.1"/>
  </r>
  <r>
    <s v="PID0600"/>
    <n v="18000"/>
    <x v="1"/>
    <n v="62"/>
    <s v="super senior"/>
    <n v="12421.41"/>
    <n v="79"/>
  </r>
  <r>
    <s v="PID0601"/>
    <n v="4000"/>
    <x v="2"/>
    <n v="33"/>
    <s v="Adult"/>
    <n v="2881.04"/>
    <n v="111.7"/>
  </r>
  <r>
    <s v="PID0602"/>
    <n v="100"/>
    <x v="2"/>
    <n v="53"/>
    <s v="Senior"/>
    <n v="64.599999999999994"/>
    <n v="61.3"/>
  </r>
  <r>
    <s v="PID0603"/>
    <n v="800"/>
    <x v="0"/>
    <n v="34"/>
    <s v="Adult"/>
    <s v=""/>
    <n v="90.4"/>
  </r>
  <r>
    <s v="PID0604"/>
    <n v="200000"/>
    <x v="0"/>
    <n v="48"/>
    <s v="Senior"/>
    <n v="118892.32"/>
    <n v="73.400000000000006"/>
  </r>
  <r>
    <s v="PID0605"/>
    <n v="90000"/>
    <x v="2"/>
    <n v="58"/>
    <s v="Senior"/>
    <n v="68940.3"/>
    <n v="75.099999999999994"/>
  </r>
  <r>
    <s v="PID0606"/>
    <n v="200000"/>
    <x v="1"/>
    <n v="48"/>
    <s v="Senior"/>
    <s v=""/>
    <n v="61.2"/>
  </r>
  <r>
    <s v="PID0607"/>
    <n v="500"/>
    <x v="0"/>
    <n v="48"/>
    <s v="Senior"/>
    <s v=""/>
    <n v="83.8"/>
  </r>
  <r>
    <s v="PID0608"/>
    <n v="21000"/>
    <x v="0"/>
    <n v="73"/>
    <s v="super senior"/>
    <n v="14377.929999999998"/>
    <n v="84.2"/>
  </r>
  <r>
    <s v="PID0609"/>
    <n v="45000"/>
    <x v="1"/>
    <n v="38"/>
    <s v="Adult"/>
    <n v="27291.27"/>
    <n v="79.5"/>
  </r>
  <r>
    <s v="PID0610"/>
    <n v="45000"/>
    <x v="0"/>
    <n v="38"/>
    <s v="Adult"/>
    <s v=""/>
    <n v="69.099999999999994"/>
  </r>
  <r>
    <s v="PID0611"/>
    <n v="100"/>
    <x v="1"/>
    <n v="38"/>
    <s v="Adult"/>
    <n v="74.73"/>
    <n v="81.900000000000006"/>
  </r>
  <r>
    <s v="PID0612"/>
    <n v="45000"/>
    <x v="0"/>
    <n v="38"/>
    <s v="Adult"/>
    <n v="39937.17"/>
    <n v="83.6"/>
  </r>
  <r>
    <s v="PID0613"/>
    <n v="75000"/>
    <x v="2"/>
    <n v="53"/>
    <s v="Senior"/>
    <n v="39015.199999999997"/>
    <n v="72.099999999999994"/>
  </r>
  <r>
    <s v="PID0614"/>
    <n v="24000"/>
    <x v="0"/>
    <n v="54"/>
    <s v="Senior"/>
    <s v=""/>
    <n v="61.6"/>
  </r>
  <r>
    <s v="PID0615"/>
    <n v="40000"/>
    <x v="2"/>
    <n v="48"/>
    <s v="Senior"/>
    <n v="21460.080000000002"/>
    <n v="71.3"/>
  </r>
  <r>
    <s v="PID0616"/>
    <n v="40000"/>
    <x v="1"/>
    <n v="33"/>
    <s v="Adult"/>
    <n v="34573.9"/>
    <n v="84.2"/>
  </r>
  <r>
    <s v="PID0617"/>
    <n v="45000"/>
    <x v="0"/>
    <n v="42"/>
    <s v="Adult"/>
    <n v="23031.39"/>
    <n v="67.900000000000006"/>
  </r>
  <r>
    <s v="PID0618"/>
    <n v="3000"/>
    <x v="0"/>
    <n v="45"/>
    <s v="Adult"/>
    <n v="2212.29"/>
    <n v="86"/>
  </r>
  <r>
    <s v="PID0619"/>
    <n v="90000"/>
    <x v="1"/>
    <n v="33"/>
    <s v="Adult"/>
    <n v="75623.599999999991"/>
    <n v="66.2"/>
  </r>
  <r>
    <s v="PID0620"/>
    <n v="30000"/>
    <x v="2"/>
    <n v="33"/>
    <s v="Adult"/>
    <n v="20027.579999999998"/>
    <n v="68.3"/>
  </r>
  <r>
    <s v="PID0621"/>
    <n v="3000"/>
    <x v="3"/>
    <n v="42"/>
    <s v="Adult"/>
    <s v=""/>
    <n v="81.2"/>
  </r>
  <r>
    <s v="PID0622"/>
    <n v="3000"/>
    <x v="3"/>
    <n v="41"/>
    <s v="Adult"/>
    <s v=""/>
    <n v="75"/>
  </r>
  <r>
    <s v="PID0623"/>
    <n v="500"/>
    <x v="0"/>
    <n v="32"/>
    <s v="Adult"/>
    <n v="377"/>
    <n v="78.400000000000006"/>
  </r>
  <r>
    <s v="PID0624"/>
    <n v="30000"/>
    <x v="0"/>
    <n v="54"/>
    <s v="Senior"/>
    <n v="18896.43"/>
    <n v="93.9"/>
  </r>
  <r>
    <s v="PID0625"/>
    <n v="90000"/>
    <x v="0"/>
    <n v="30"/>
    <s v="Young adult"/>
    <n v="50164.899999999994"/>
    <n v="81"/>
  </r>
  <r>
    <s v="PID0626"/>
    <n v="4000"/>
    <x v="3"/>
    <n v="58"/>
    <s v="Senior"/>
    <n v="3414.52"/>
    <n v="58.5"/>
  </r>
  <r>
    <s v="PID0627"/>
    <n v="12000"/>
    <x v="1"/>
    <n v="38"/>
    <s v="Adult"/>
    <s v=""/>
    <n v="87.8"/>
  </r>
  <r>
    <s v="PID0628"/>
    <n v="240000"/>
    <x v="2"/>
    <n v="68"/>
    <s v="super senior"/>
    <n v="152671.08000000002"/>
    <n v="98.2"/>
  </r>
  <r>
    <s v="PID0629"/>
    <n v="75000"/>
    <x v="0"/>
    <n v="53"/>
    <s v="Senior"/>
    <s v=""/>
    <n v="79.5"/>
  </r>
  <r>
    <s v="PID0630"/>
    <n v="100"/>
    <x v="3"/>
    <n v="48"/>
    <s v="Senior"/>
    <n v="50.16"/>
    <n v="86.6"/>
  </r>
  <r>
    <s v="PID0631"/>
    <n v="45000"/>
    <x v="2"/>
    <n v="42"/>
    <s v="Adult"/>
    <n v="25246.350000000002"/>
    <n v="98.3"/>
  </r>
  <r>
    <s v="PID0632"/>
    <n v="16000"/>
    <x v="1"/>
    <n v="42"/>
    <s v="Adult"/>
    <n v="12849.12"/>
    <n v="70.099999999999994"/>
  </r>
  <r>
    <s v="PID0633"/>
    <n v="300000"/>
    <x v="0"/>
    <n v="33"/>
    <s v="Adult"/>
    <n v="150218.16"/>
    <n v="66.599999999999994"/>
  </r>
  <r>
    <s v="PID0634"/>
    <n v="500"/>
    <x v="0"/>
    <n v="62"/>
    <s v="super senior"/>
    <s v=""/>
    <n v="60.4"/>
  </r>
  <r>
    <s v="PID0635"/>
    <n v="21000"/>
    <x v="3"/>
    <n v="48"/>
    <s v="Senior"/>
    <n v="13295.94"/>
    <n v="87.1"/>
  </r>
  <r>
    <s v="PID0636"/>
    <n v="3000"/>
    <x v="0"/>
    <n v="53"/>
    <s v="Senior"/>
    <n v="1702.98"/>
    <n v="77.900000000000006"/>
  </r>
  <r>
    <s v="PID0637"/>
    <n v="75000"/>
    <x v="0"/>
    <n v="68"/>
    <s v="super senior"/>
    <n v="43878.649999999994"/>
    <n v="90.5"/>
  </r>
  <r>
    <s v="PID0638"/>
    <n v="12000"/>
    <x v="2"/>
    <n v="38"/>
    <s v="Adult"/>
    <n v="8131.7999999999993"/>
    <n v="89"/>
  </r>
  <r>
    <s v="PID0639"/>
    <n v="30000"/>
    <x v="2"/>
    <n v="48"/>
    <s v="Senior"/>
    <n v="16801.439999999999"/>
    <n v="86"/>
  </r>
  <r>
    <s v="PID0640"/>
    <n v="18000"/>
    <x v="2"/>
    <n v="54"/>
    <s v="Senior"/>
    <s v=""/>
    <n v="72.900000000000006"/>
  </r>
  <r>
    <s v="PID0641"/>
    <n v="250000"/>
    <x v="1"/>
    <n v="41"/>
    <s v="Adult"/>
    <n v="144130.1"/>
    <n v="83.5"/>
  </r>
  <r>
    <s v="PID0642"/>
    <n v="16000"/>
    <x v="0"/>
    <n v="58"/>
    <s v="Senior"/>
    <n v="10594.86"/>
    <n v="95.3"/>
  </r>
  <r>
    <s v="PID0643"/>
    <n v="10000"/>
    <x v="2"/>
    <n v="48"/>
    <s v="Senior"/>
    <s v=""/>
    <n v="72"/>
  </r>
  <r>
    <s v="PID0644"/>
    <n v="200000"/>
    <x v="2"/>
    <n v="53"/>
    <s v="Senior"/>
    <s v=""/>
    <n v="72.7"/>
  </r>
  <r>
    <s v="PID0645"/>
    <n v="45000"/>
    <x v="0"/>
    <n v="42"/>
    <s v="Adult"/>
    <n v="30544.590000000004"/>
    <n v="81.900000000000006"/>
  </r>
  <r>
    <s v="PID0646"/>
    <n v="90000"/>
    <x v="1"/>
    <n v="53"/>
    <s v="Senior"/>
    <n v="48103.05"/>
    <n v="79.2"/>
  </r>
  <r>
    <s v="PID0647"/>
    <n v="3000"/>
    <x v="2"/>
    <n v="53"/>
    <s v="Senior"/>
    <n v="2095.17"/>
    <n v="78.599999999999994"/>
  </r>
  <r>
    <s v="PID0648"/>
    <n v="90000"/>
    <x v="0"/>
    <n v="38"/>
    <s v="Adult"/>
    <n v="71874.399999999994"/>
    <n v="59.9"/>
  </r>
  <r>
    <s v="PID0649"/>
    <n v="200000"/>
    <x v="1"/>
    <n v="82"/>
    <s v="super senior"/>
    <n v="159176.6"/>
    <n v="55.1"/>
  </r>
  <r>
    <s v="PID0650"/>
    <n v="3000"/>
    <x v="1"/>
    <n v="62"/>
    <s v="super senior"/>
    <n v="2477.58"/>
    <n v="55.7"/>
  </r>
  <r>
    <s v="PID0651"/>
    <n v="40000"/>
    <x v="1"/>
    <n v="45"/>
    <s v="Adult"/>
    <n v="23723.899999999998"/>
    <n v="62.6"/>
  </r>
  <r>
    <s v="PID0652"/>
    <n v="500"/>
    <x v="1"/>
    <n v="38"/>
    <s v="Adult"/>
    <n v="394.89"/>
    <n v="98.5"/>
  </r>
  <r>
    <s v="PID0653"/>
    <n v="60000"/>
    <x v="1"/>
    <n v="38"/>
    <s v="Adult"/>
    <n v="53382.16"/>
    <n v="80.3"/>
  </r>
  <r>
    <s v="PID0654"/>
    <n v="200"/>
    <x v="2"/>
    <n v="68"/>
    <s v="super senior"/>
    <n v="122.98"/>
    <n v="49.6"/>
  </r>
  <r>
    <s v="PID0655"/>
    <n v="200000"/>
    <x v="2"/>
    <n v="38"/>
    <s v="Adult"/>
    <n v="124213.09999999999"/>
    <n v="103.8"/>
  </r>
  <r>
    <s v="PID0656"/>
    <n v="250000"/>
    <x v="0"/>
    <n v="33"/>
    <s v="Adult"/>
    <n v="200949.1"/>
    <n v="81"/>
  </r>
  <r>
    <s v="PID0657"/>
    <n v="60000"/>
    <x v="0"/>
    <n v="28"/>
    <s v="Young adult"/>
    <n v="48097.399999999994"/>
    <n v="85.2"/>
  </r>
  <r>
    <s v="PID0658"/>
    <n v="40000"/>
    <x v="0"/>
    <n v="42"/>
    <s v="Adult"/>
    <s v=""/>
    <n v="62.9"/>
  </r>
  <r>
    <s v="PID0659"/>
    <n v="21000"/>
    <x v="0"/>
    <n v="58"/>
    <s v="Senior"/>
    <n v="16672.600000000002"/>
    <n v="75.099999999999994"/>
  </r>
  <r>
    <s v="PID0660"/>
    <n v="300000"/>
    <x v="1"/>
    <n v="33"/>
    <s v="Adult"/>
    <n v="202307.52"/>
    <n v="74.400000000000006"/>
  </r>
  <r>
    <s v="PID0661"/>
    <n v="20000"/>
    <x v="1"/>
    <n v="58"/>
    <s v="Senior"/>
    <n v="10666.44"/>
    <n v="72.099999999999994"/>
  </r>
  <r>
    <s v="PID0662"/>
    <n v="90000"/>
    <x v="2"/>
    <n v="48"/>
    <s v="Senior"/>
    <n v="64432.799999999996"/>
    <n v="58.2"/>
  </r>
  <r>
    <s v="PID0663"/>
    <n v="200000"/>
    <x v="2"/>
    <n v="68"/>
    <s v="super senior"/>
    <n v="126889.5"/>
    <n v="82.9"/>
  </r>
  <r>
    <s v="PID0664"/>
    <n v="60000"/>
    <x v="2"/>
    <n v="73"/>
    <s v="super senior"/>
    <s v=""/>
    <n v="75.5"/>
  </r>
  <r>
    <s v="PID0665"/>
    <n v="24000"/>
    <x v="0"/>
    <n v="48"/>
    <s v="Senior"/>
    <n v="16320.78"/>
    <n v="73.900000000000006"/>
  </r>
  <r>
    <s v="PID0666"/>
    <n v="36000"/>
    <x v="3"/>
    <n v="58"/>
    <s v="Senior"/>
    <n v="25044.27"/>
    <n v="62.3"/>
  </r>
  <r>
    <s v="PID0667"/>
    <n v="250000"/>
    <x v="1"/>
    <n v="48"/>
    <s v="Senior"/>
    <n v="170546.6"/>
    <n v="86.6"/>
  </r>
  <r>
    <s v="PID0668"/>
    <n v="60000"/>
    <x v="1"/>
    <n v="53"/>
    <s v="Senior"/>
    <n v="31337.919999999998"/>
    <n v="52.7"/>
  </r>
  <r>
    <s v="PID0669"/>
    <n v="90000"/>
    <x v="2"/>
    <n v="58"/>
    <s v="Senior"/>
    <n v="73656"/>
    <n v="70.8"/>
  </r>
  <r>
    <s v="PID0670"/>
    <n v="60000"/>
    <x v="0"/>
    <n v="33"/>
    <s v="Adult"/>
    <n v="32882.85"/>
    <n v="78.3"/>
  </r>
  <r>
    <s v="PID0671"/>
    <n v="12000"/>
    <x v="0"/>
    <n v="28"/>
    <s v="Young adult"/>
    <s v=""/>
    <n v="95"/>
  </r>
  <r>
    <s v="PID0672"/>
    <n v="12000"/>
    <x v="2"/>
    <n v="42"/>
    <s v="Adult"/>
    <n v="9054.18"/>
    <n v="90.6"/>
  </r>
  <r>
    <s v="PID0673"/>
    <n v="12000"/>
    <x v="1"/>
    <n v="53"/>
    <s v="Senior"/>
    <n v="8400.9000000000015"/>
    <n v="66.2"/>
  </r>
  <r>
    <s v="PID0674"/>
    <n v="48000"/>
    <x v="2"/>
    <n v="38"/>
    <s v="Adult"/>
    <n v="43134.92"/>
    <n v="66.900000000000006"/>
  </r>
  <r>
    <s v="PID0675"/>
    <n v="18000"/>
    <x v="0"/>
    <n v="41"/>
    <s v="Adult"/>
    <n v="9478.98"/>
    <n v="58.7"/>
  </r>
  <r>
    <s v="PID0676"/>
    <n v="60000"/>
    <x v="2"/>
    <n v="41"/>
    <s v="Adult"/>
    <n v="50145.04"/>
    <n v="104.7"/>
  </r>
  <r>
    <s v="PID0677"/>
    <n v="24000"/>
    <x v="2"/>
    <n v="38"/>
    <s v="Adult"/>
    <n v="15096.18"/>
    <n v="83.5"/>
  </r>
  <r>
    <s v="PID0678"/>
    <n v="60000"/>
    <x v="0"/>
    <n v="48"/>
    <s v="Senior"/>
    <n v="43140.5"/>
    <n v="87.8"/>
  </r>
  <r>
    <s v="PID0679"/>
    <n v="500"/>
    <x v="0"/>
    <n v="58"/>
    <s v="Senior"/>
    <n v="288.08999999999997"/>
    <n v="46.1"/>
  </r>
  <r>
    <s v="PID0680"/>
    <n v="36000"/>
    <x v="1"/>
    <n v="42"/>
    <s v="Adult"/>
    <n v="31428.06"/>
    <n v="88.9"/>
  </r>
  <r>
    <s v="PID0681"/>
    <n v="2000"/>
    <x v="3"/>
    <n v="48"/>
    <s v="Senior"/>
    <n v="1304.68"/>
    <n v="67.5"/>
  </r>
  <r>
    <s v="PID0682"/>
    <n v="100"/>
    <x v="0"/>
    <n v="68"/>
    <s v="super senior"/>
    <n v="86.42"/>
    <n v="60.5"/>
  </r>
  <r>
    <s v="PID0683"/>
    <n v="24000"/>
    <x v="0"/>
    <n v="45"/>
    <s v="Adult"/>
    <n v="15400.439999999999"/>
    <n v="57.6"/>
  </r>
  <r>
    <s v="PID0684"/>
    <n v="18000"/>
    <x v="0"/>
    <n v="68"/>
    <s v="super senior"/>
    <s v=""/>
    <n v="62"/>
  </r>
  <r>
    <s v="PID0685"/>
    <n v="500"/>
    <x v="0"/>
    <n v="50"/>
    <s v="Senior"/>
    <n v="309.23"/>
    <n v="66.2"/>
  </r>
  <r>
    <s v="PID0686"/>
    <n v="20000"/>
    <x v="3"/>
    <n v="48"/>
    <s v="Senior"/>
    <n v="15489.94"/>
    <n v="66.8"/>
  </r>
  <r>
    <s v="PID0687"/>
    <n v="500"/>
    <x v="0"/>
    <n v="58"/>
    <s v="Senior"/>
    <n v="262.81"/>
    <n v="67.2"/>
  </r>
  <r>
    <s v="PID0688"/>
    <n v="200000"/>
    <x v="0"/>
    <n v="42"/>
    <s v="Adult"/>
    <n v="167637.20000000001"/>
    <n v="91"/>
  </r>
  <r>
    <s v="PID0689"/>
    <n v="100"/>
    <x v="0"/>
    <n v="41"/>
    <s v="Adult"/>
    <n v="59.02"/>
    <n v="70.8"/>
  </r>
  <r>
    <s v="PID0690"/>
    <n v="250000"/>
    <x v="2"/>
    <n v="48"/>
    <s v="Senior"/>
    <n v="139263.20000000001"/>
    <n v="85.7"/>
  </r>
  <r>
    <s v="PID0691"/>
    <n v="18000"/>
    <x v="0"/>
    <n v="50"/>
    <s v="Senior"/>
    <s v=""/>
    <n v="74.2"/>
  </r>
  <r>
    <s v="PID0692"/>
    <n v="18000"/>
    <x v="2"/>
    <n v="41"/>
    <s v="Adult"/>
    <n v="15191.880000000001"/>
    <n v="69.900000000000006"/>
  </r>
  <r>
    <s v="PID0693"/>
    <n v="90000"/>
    <x v="3"/>
    <n v="73"/>
    <s v="super senior"/>
    <s v=""/>
    <n v="83.7"/>
  </r>
  <r>
    <s v="PID0694"/>
    <n v="18000"/>
    <x v="2"/>
    <n v="42"/>
    <s v="Adult"/>
    <n v="15334.74"/>
    <n v="101.1"/>
  </r>
  <r>
    <s v="PID0695"/>
    <n v="60000"/>
    <x v="2"/>
    <n v="33"/>
    <s v="Adult"/>
    <n v="48267.05"/>
    <n v="81.5"/>
  </r>
  <r>
    <s v="PID0696"/>
    <n v="60000"/>
    <x v="0"/>
    <n v="42"/>
    <s v="Adult"/>
    <n v="44041.1"/>
    <n v="85.2"/>
  </r>
  <r>
    <s v="PID0697"/>
    <n v="24000"/>
    <x v="2"/>
    <n v="38"/>
    <s v="Adult"/>
    <n v="19459.29"/>
    <n v="84.2"/>
  </r>
  <r>
    <s v="PID0698"/>
    <n v="48000"/>
    <x v="2"/>
    <n v="42"/>
    <s v="Adult"/>
    <n v="28136.92"/>
    <n v="60.6"/>
  </r>
  <r>
    <s v="PID0699"/>
    <n v="90000"/>
    <x v="0"/>
    <n v="38"/>
    <s v="Adult"/>
    <n v="66656.2"/>
    <n v="93.6"/>
  </r>
  <r>
    <s v="PID0700"/>
    <n v="18000"/>
    <x v="0"/>
    <n v="33"/>
    <s v="Adult"/>
    <s v=""/>
    <n v="92.1"/>
  </r>
  <r>
    <s v="PID0701"/>
    <n v="24000"/>
    <x v="0"/>
    <n v="58"/>
    <s v="Senior"/>
    <n v="14503.32"/>
    <n v="55.7"/>
  </r>
  <r>
    <s v="PID0702"/>
    <n v="12000"/>
    <x v="0"/>
    <n v="38"/>
    <s v="Adult"/>
    <n v="8919.66"/>
    <n v="82.2"/>
  </r>
  <r>
    <s v="PID0703"/>
    <n v="20000"/>
    <x v="3"/>
    <n v="73"/>
    <s v="super senior"/>
    <n v="13780.9"/>
    <n v="54.2"/>
  </r>
  <r>
    <s v="PID0704"/>
    <n v="20000"/>
    <x v="2"/>
    <n v="62"/>
    <s v="super senior"/>
    <n v="12907.56"/>
    <n v="67"/>
  </r>
  <r>
    <s v="PID0705"/>
    <n v="60000"/>
    <x v="2"/>
    <n v="68"/>
    <s v="super senior"/>
    <n v="35408.32"/>
    <n v="80"/>
  </r>
  <r>
    <s v="PID0706"/>
    <n v="250000"/>
    <x v="1"/>
    <n v="53"/>
    <s v="Senior"/>
    <n v="126508.5"/>
    <n v="80.599999999999994"/>
  </r>
  <r>
    <s v="PID0707"/>
    <n v="12000"/>
    <x v="2"/>
    <n v="42"/>
    <s v="Adult"/>
    <n v="6771.42"/>
    <n v="80.900000000000006"/>
  </r>
  <r>
    <s v="PID0708"/>
    <n v="90000"/>
    <x v="0"/>
    <n v="53"/>
    <s v="Senior"/>
    <n v="59766.450000000004"/>
    <n v="61.8"/>
  </r>
  <r>
    <s v="PID0709"/>
    <n v="90000"/>
    <x v="1"/>
    <n v="38"/>
    <s v="Adult"/>
    <n v="75760.05"/>
    <n v="86.7"/>
  </r>
  <r>
    <s v="PID0710"/>
    <n v="16000"/>
    <x v="1"/>
    <n v="42"/>
    <s v="Adult"/>
    <n v="13875.26"/>
    <n v="64.8"/>
  </r>
  <r>
    <s v="PID0711"/>
    <n v="40000"/>
    <x v="2"/>
    <n v="53"/>
    <s v="Senior"/>
    <n v="35384.899999999994"/>
    <n v="65.099999999999994"/>
  </r>
  <r>
    <s v="PID0712"/>
    <n v="500"/>
    <x v="1"/>
    <n v="58"/>
    <s v="Senior"/>
    <n v="406.64"/>
    <n v="96.4"/>
  </r>
  <r>
    <s v="PID0713"/>
    <n v="500"/>
    <x v="3"/>
    <n v="32"/>
    <s v="Adult"/>
    <n v="344.07"/>
    <n v="64.8"/>
  </r>
  <r>
    <s v="PID0714"/>
    <n v="12000"/>
    <x v="0"/>
    <n v="48"/>
    <s v="Senior"/>
    <n v="6670.62"/>
    <n v="68.5"/>
  </r>
  <r>
    <s v="PID0715"/>
    <n v="60000"/>
    <x v="3"/>
    <n v="53"/>
    <s v="Senior"/>
    <n v="51497"/>
    <n v="84.9"/>
  </r>
  <r>
    <s v="PID0716"/>
    <n v="36000"/>
    <x v="0"/>
    <n v="58"/>
    <s v="Senior"/>
    <n v="18567.12"/>
    <n v="84.3"/>
  </r>
  <r>
    <s v="PID0717"/>
    <n v="250000"/>
    <x v="2"/>
    <n v="53"/>
    <s v="Senior"/>
    <n v="154206.1"/>
    <n v="57.7"/>
  </r>
  <r>
    <s v="PID0718"/>
    <n v="3000"/>
    <x v="2"/>
    <n v="73"/>
    <s v="super senior"/>
    <n v="2193.54"/>
    <n v="71.900000000000006"/>
  </r>
  <r>
    <s v="PID0719"/>
    <n v="100"/>
    <x v="3"/>
    <n v="45"/>
    <s v="Adult"/>
    <n v="65.45"/>
    <n v="94.9"/>
  </r>
  <r>
    <s v="PID0720"/>
    <n v="800"/>
    <x v="0"/>
    <n v="38"/>
    <s v="Adult"/>
    <n v="557.95000000000005"/>
    <n v="80.8"/>
  </r>
  <r>
    <s v="PID0721"/>
    <n v="500"/>
    <x v="1"/>
    <n v="62"/>
    <s v="super senior"/>
    <n v="366.9"/>
    <n v="79.2"/>
  </r>
  <r>
    <s v="PID0722"/>
    <n v="20000"/>
    <x v="0"/>
    <n v="42"/>
    <s v="Adult"/>
    <n v="15172.92"/>
    <n v="85.8"/>
  </r>
  <r>
    <s v="PID0723"/>
    <n v="100"/>
    <x v="3"/>
    <n v="33"/>
    <s v="Adult"/>
    <n v="87.14"/>
    <n v="89.2"/>
  </r>
  <r>
    <s v="PID0724"/>
    <n v="20000"/>
    <x v="0"/>
    <n v="54"/>
    <s v="Senior"/>
    <n v="13300.26"/>
    <n v="53.3"/>
  </r>
  <r>
    <s v="PID0725"/>
    <n v="24000"/>
    <x v="0"/>
    <n v="38"/>
    <s v="Adult"/>
    <n v="14020.68"/>
    <n v="66.099999999999994"/>
  </r>
  <r>
    <s v="PID0726"/>
    <n v="24000"/>
    <x v="0"/>
    <n v="62"/>
    <s v="super senior"/>
    <s v=""/>
    <n v="70.400000000000006"/>
  </r>
  <r>
    <s v="PID0727"/>
    <n v="12000"/>
    <x v="0"/>
    <n v="48"/>
    <s v="Senior"/>
    <n v="8729.76"/>
    <n v="95.6"/>
  </r>
  <r>
    <s v="PID0728"/>
    <n v="24000"/>
    <x v="2"/>
    <n v="48"/>
    <s v="Senior"/>
    <n v="12841.380000000001"/>
    <n v="57.6"/>
  </r>
  <r>
    <s v="PID0729"/>
    <n v="90000"/>
    <x v="1"/>
    <n v="62"/>
    <s v="super senior"/>
    <n v="60509.45"/>
    <n v="46.5"/>
  </r>
  <r>
    <s v="PID0730"/>
    <n v="90000"/>
    <x v="0"/>
    <n v="53"/>
    <s v="Senior"/>
    <s v=""/>
    <n v="73.900000000000006"/>
  </r>
  <r>
    <s v="PID0731"/>
    <n v="60000"/>
    <x v="1"/>
    <n v="46"/>
    <s v="Senior"/>
    <n v="38631.699999999997"/>
    <n v="79.8"/>
  </r>
  <r>
    <s v="PID0732"/>
    <n v="48000"/>
    <x v="1"/>
    <n v="48"/>
    <s v="Senior"/>
    <n v="29553.119999999999"/>
    <n v="91.3"/>
  </r>
  <r>
    <s v="PID0733"/>
    <n v="800"/>
    <x v="1"/>
    <n v="48"/>
    <s v="Senior"/>
    <n v="663.33"/>
    <n v="75.3"/>
  </r>
  <r>
    <s v="PID0734"/>
    <n v="40000"/>
    <x v="0"/>
    <n v="73"/>
    <s v="super senior"/>
    <n v="24648.699999999997"/>
    <n v="79.099999999999994"/>
  </r>
  <r>
    <s v="PID0735"/>
    <n v="12000"/>
    <x v="0"/>
    <n v="53"/>
    <s v="Senior"/>
    <n v="10012.26"/>
    <n v="63.8"/>
  </r>
  <r>
    <s v="PID0736"/>
    <n v="15000"/>
    <x v="3"/>
    <n v="53"/>
    <s v="Senior"/>
    <n v="10751.5"/>
    <n v="65.099999999999994"/>
  </r>
  <r>
    <s v="PID0737"/>
    <n v="12000"/>
    <x v="3"/>
    <n v="42"/>
    <s v="Adult"/>
    <n v="10198.380000000001"/>
    <n v="65.400000000000006"/>
  </r>
  <r>
    <s v="PID0738"/>
    <n v="20000"/>
    <x v="0"/>
    <n v="38"/>
    <s v="Adult"/>
    <n v="10425.280000000001"/>
    <n v="86.7"/>
  </r>
  <r>
    <s v="PID0739"/>
    <n v="45000"/>
    <x v="2"/>
    <n v="48"/>
    <s v="Senior"/>
    <s v=""/>
    <n v="82.9"/>
  </r>
  <r>
    <s v="PID0740"/>
    <n v="24000"/>
    <x v="1"/>
    <n v="58"/>
    <s v="Senior"/>
    <s v=""/>
    <n v="68.3"/>
  </r>
  <r>
    <s v="PID0741"/>
    <n v="90000"/>
    <x v="0"/>
    <n v="48"/>
    <s v="Senior"/>
    <n v="66268.25"/>
    <n v="91.6"/>
  </r>
  <r>
    <s v="PID0742"/>
    <n v="3000"/>
    <x v="2"/>
    <n v="58"/>
    <s v="Senior"/>
    <n v="1767.42"/>
    <n v="66.8"/>
  </r>
  <r>
    <s v="PID0743"/>
    <n v="20000"/>
    <x v="2"/>
    <n v="42"/>
    <s v="Adult"/>
    <n v="10044.68"/>
    <n v="87.4"/>
  </r>
  <r>
    <s v="PID0744"/>
    <n v="3000"/>
    <x v="1"/>
    <n v="48"/>
    <s v="Senior"/>
    <n v="2420.9700000000003"/>
    <n v="85.8"/>
  </r>
  <r>
    <s v="PID0745"/>
    <n v="12000"/>
    <x v="2"/>
    <n v="38"/>
    <s v="Adult"/>
    <n v="7689"/>
    <n v="75.400000000000006"/>
  </r>
  <r>
    <s v="PID0746"/>
    <n v="500"/>
    <x v="0"/>
    <n v="38"/>
    <s v="Adult"/>
    <n v="405.67"/>
    <n v="77.900000000000006"/>
  </r>
  <r>
    <s v="PID0747"/>
    <n v="300000"/>
    <x v="0"/>
    <n v="38"/>
    <s v="Adult"/>
    <s v=""/>
    <n v="97.6"/>
  </r>
  <r>
    <s v="PID0748"/>
    <n v="200000"/>
    <x v="1"/>
    <n v="42"/>
    <s v="Adult"/>
    <n v="141389.44"/>
    <n v="97.1"/>
  </r>
  <r>
    <s v="PID0749"/>
    <n v="240000"/>
    <x v="0"/>
    <n v="53"/>
    <s v="Senior"/>
    <n v="211079.16"/>
    <n v="73"/>
  </r>
  <r>
    <s v="PID0750"/>
    <n v="100"/>
    <x v="3"/>
    <n v="73"/>
    <s v="super senior"/>
    <s v=""/>
    <n v="95.1"/>
  </r>
  <r>
    <s v="PID0751"/>
    <n v="20000"/>
    <x v="1"/>
    <n v="62"/>
    <s v="super senior"/>
    <n v="15758.62"/>
    <n v="84.2"/>
  </r>
  <r>
    <s v="PID0752"/>
    <n v="18000"/>
    <x v="0"/>
    <n v="58"/>
    <s v="Senior"/>
    <n v="13560.54"/>
    <n v="84.8"/>
  </r>
  <r>
    <s v="PID0753"/>
    <n v="32000"/>
    <x v="0"/>
    <n v="68"/>
    <s v="super senior"/>
    <n v="27093.279999999999"/>
    <n v="68.900000000000006"/>
  </r>
  <r>
    <s v="PID0754"/>
    <n v="24000"/>
    <x v="3"/>
    <n v="38"/>
    <s v="Adult"/>
    <n v="13327.14"/>
    <n v="70.7"/>
  </r>
  <r>
    <s v="PID0755"/>
    <n v="20000"/>
    <x v="2"/>
    <n v="53"/>
    <s v="Senior"/>
    <n v="11426.44"/>
    <n v="60.8"/>
  </r>
  <r>
    <s v="PID0756"/>
    <n v="60000"/>
    <x v="1"/>
    <n v="58"/>
    <s v="Senior"/>
    <s v=""/>
    <n v="58"/>
  </r>
  <r>
    <s v="PID0757"/>
    <n v="15000"/>
    <x v="0"/>
    <n v="45"/>
    <s v="Adult"/>
    <n v="12315.599999999999"/>
    <n v="86.6"/>
  </r>
  <r>
    <s v="PID0758"/>
    <n v="12000"/>
    <x v="1"/>
    <n v="38"/>
    <s v="Adult"/>
    <n v="9147.9000000000015"/>
    <n v="89.9"/>
  </r>
  <r>
    <s v="PID0759"/>
    <n v="18000"/>
    <x v="2"/>
    <n v="58"/>
    <s v="Senior"/>
    <s v=""/>
    <n v="77.8"/>
  </r>
  <r>
    <s v="PID0760"/>
    <n v="240000"/>
    <x v="0"/>
    <n v="42"/>
    <s v="Adult"/>
    <n v="167045.76000000001"/>
    <n v="105.8"/>
  </r>
  <r>
    <s v="PID0761"/>
    <n v="72000"/>
    <x v="3"/>
    <n v="48"/>
    <s v="Senior"/>
    <n v="54255.64"/>
    <n v="68.7"/>
  </r>
  <r>
    <s v="PID0762"/>
    <n v="32000"/>
    <x v="1"/>
    <n v="68"/>
    <s v="super senior"/>
    <n v="28784.2"/>
    <n v="47"/>
  </r>
  <r>
    <s v="PID0763"/>
    <n v="12000"/>
    <x v="1"/>
    <n v="73"/>
    <s v="super senior"/>
    <n v="9897.48"/>
    <n v="56"/>
  </r>
  <r>
    <s v="PID0764"/>
    <n v="240000"/>
    <x v="1"/>
    <n v="48"/>
    <s v="Senior"/>
    <n v="180338.76"/>
    <n v="92.3"/>
  </r>
  <r>
    <s v="PID0765"/>
    <n v="200000"/>
    <x v="0"/>
    <n v="41"/>
    <s v="Adult"/>
    <s v=""/>
    <n v="74.7"/>
  </r>
  <r>
    <s v="PID0766"/>
    <n v="3000"/>
    <x v="2"/>
    <n v="53"/>
    <s v="Senior"/>
    <s v=""/>
    <n v="69.8"/>
  </r>
  <r>
    <s v="PID0767"/>
    <n v="20000"/>
    <x v="0"/>
    <n v="48"/>
    <s v="Senior"/>
    <n v="11516.22"/>
    <n v="91"/>
  </r>
  <r>
    <s v="PID0768"/>
    <n v="15000"/>
    <x v="0"/>
    <n v="42"/>
    <s v="Adult"/>
    <n v="9725.4499999999989"/>
    <n v="70.099999999999994"/>
  </r>
  <r>
    <s v="PID0769"/>
    <n v="72000"/>
    <x v="2"/>
    <n v="48"/>
    <s v="Senior"/>
    <n v="62499.040000000001"/>
    <n v="87"/>
  </r>
  <r>
    <s v="PID0770"/>
    <n v="12000"/>
    <x v="0"/>
    <n v="54"/>
    <s v="Senior"/>
    <n v="10477.24"/>
    <n v="86.4"/>
  </r>
  <r>
    <s v="PID0771"/>
    <n v="1600"/>
    <x v="2"/>
    <n v="38"/>
    <s v="Adult"/>
    <s v=""/>
    <n v="77.400000000000006"/>
  </r>
  <r>
    <s v="PID0772"/>
    <n v="15000"/>
    <x v="2"/>
    <n v="58"/>
    <s v="Senior"/>
    <n v="8053.95"/>
    <n v="50.4"/>
  </r>
  <r>
    <s v="PID0773"/>
    <n v="32000"/>
    <x v="1"/>
    <n v="73"/>
    <s v="super senior"/>
    <n v="22571.599999999999"/>
    <n v="75.900000000000006"/>
  </r>
  <r>
    <s v="PID0774"/>
    <n v="90000"/>
    <x v="1"/>
    <n v="42"/>
    <s v="Adult"/>
    <s v=""/>
    <n v="88.9"/>
  </r>
  <r>
    <s v="PID0775"/>
    <n v="12000"/>
    <x v="0"/>
    <n v="38"/>
    <s v="Adult"/>
    <n v="6521.22"/>
    <n v="55.4"/>
  </r>
  <r>
    <s v="PID0776"/>
    <n v="12000"/>
    <x v="1"/>
    <n v="48"/>
    <s v="Senior"/>
    <s v=""/>
    <n v="98.2"/>
  </r>
  <r>
    <s v="PID0777"/>
    <n v="240000"/>
    <x v="1"/>
    <n v="48"/>
    <s v="Senior"/>
    <n v="194104.2"/>
    <n v="86.2"/>
  </r>
  <r>
    <s v="PID0778"/>
    <n v="40000"/>
    <x v="1"/>
    <n v="58"/>
    <s v="Senior"/>
    <s v=""/>
    <n v="77.7"/>
  </r>
  <r>
    <s v="PID0779"/>
    <n v="240000"/>
    <x v="3"/>
    <n v="33"/>
    <s v="Adult"/>
    <s v=""/>
    <n v="89.8"/>
  </r>
  <r>
    <s v="PID0780"/>
    <n v="90000"/>
    <x v="0"/>
    <n v="41"/>
    <s v="Adult"/>
    <n v="77124.45"/>
    <n v="87.7"/>
  </r>
  <r>
    <s v="PID0781"/>
    <n v="4000"/>
    <x v="0"/>
    <n v="62"/>
    <s v="super senior"/>
    <n v="3240.2"/>
    <n v="56"/>
  </r>
  <r>
    <s v="PID0782"/>
    <n v="45000"/>
    <x v="0"/>
    <n v="58"/>
    <s v="Senior"/>
    <n v="29182.86"/>
    <n v="56.2"/>
  </r>
  <r>
    <s v="PID0783"/>
    <n v="100"/>
    <x v="0"/>
    <n v="82"/>
    <s v="super senior"/>
    <s v=""/>
    <n v="87.5"/>
  </r>
  <r>
    <s v="PID0784"/>
    <n v="72000"/>
    <x v="2"/>
    <n v="48"/>
    <s v="Senior"/>
    <n v="51103.32"/>
    <n v="62.5"/>
  </r>
  <r>
    <s v="PID0785"/>
    <n v="3000"/>
    <x v="2"/>
    <n v="73"/>
    <s v="super senior"/>
    <n v="2647.71"/>
    <n v="74.3"/>
  </r>
  <r>
    <s v="PID0786"/>
    <n v="500"/>
    <x v="0"/>
    <n v="33"/>
    <s v="Adult"/>
    <s v=""/>
    <n v="95"/>
  </r>
  <r>
    <s v="PID0787"/>
    <n v="32000"/>
    <x v="0"/>
    <n v="73"/>
    <s v="super senior"/>
    <n v="27234.04"/>
    <n v="81.099999999999994"/>
  </r>
  <r>
    <s v="PID0788"/>
    <n v="40000"/>
    <x v="3"/>
    <n v="30"/>
    <s v="Young adult"/>
    <s v=""/>
    <n v="80.2"/>
  </r>
  <r>
    <s v="PID0789"/>
    <n v="75000"/>
    <x v="2"/>
    <n v="73"/>
    <s v="super senior"/>
    <s v=""/>
    <n v="70.599999999999994"/>
  </r>
  <r>
    <s v="PID0790"/>
    <n v="12000"/>
    <x v="1"/>
    <n v="38"/>
    <s v="Adult"/>
    <n v="6106.7999999999993"/>
    <n v="56.7"/>
  </r>
  <r>
    <s v="PID0791"/>
    <n v="32000"/>
    <x v="0"/>
    <n v="58"/>
    <s v="Senior"/>
    <s v=""/>
    <n v="55.7"/>
  </r>
  <r>
    <s v="PID0792"/>
    <n v="1000"/>
    <x v="0"/>
    <n v="41"/>
    <s v="Adult"/>
    <n v="788.3"/>
    <n v="91.3"/>
  </r>
  <r>
    <s v="PID0793"/>
    <n v="30000"/>
    <x v="0"/>
    <n v="82"/>
    <s v="super senior"/>
    <n v="23372.489999999998"/>
    <n v="82"/>
  </r>
  <r>
    <s v="PID0794"/>
    <n v="500"/>
    <x v="1"/>
    <n v="68"/>
    <s v="super senior"/>
    <n v="401.53"/>
    <n v="59.9"/>
  </r>
  <r>
    <s v="PID0795"/>
    <n v="250000"/>
    <x v="0"/>
    <n v="38"/>
    <s v="Adult"/>
    <n v="164113.4"/>
    <n v="78.900000000000006"/>
  </r>
  <r>
    <s v="PID0796"/>
    <n v="3000"/>
    <x v="0"/>
    <n v="45"/>
    <s v="Adult"/>
    <n v="1659.81"/>
    <n v="84.1"/>
  </r>
  <r>
    <s v="PID0797"/>
    <n v="200000"/>
    <x v="3"/>
    <n v="38"/>
    <s v="Adult"/>
    <n v="138011.92000000001"/>
    <n v="73.5"/>
  </r>
  <r>
    <s v="PID0798"/>
    <n v="36000"/>
    <x v="0"/>
    <n v="54"/>
    <s v="Senior"/>
    <n v="27101.040000000001"/>
    <n v="64.2"/>
  </r>
  <r>
    <s v="PID0799"/>
    <n v="12000"/>
    <x v="2"/>
    <n v="58"/>
    <s v="Senior"/>
    <n v="8430.9000000000015"/>
    <n v="76.099999999999994"/>
  </r>
  <r>
    <s v="PID0800"/>
    <n v="15000"/>
    <x v="1"/>
    <n v="53"/>
    <s v="Senior"/>
    <n v="7930.4"/>
    <n v="57.1"/>
  </r>
  <r>
    <s v="PID0801"/>
    <n v="300000"/>
    <x v="1"/>
    <n v="38"/>
    <s v="Adult"/>
    <s v=""/>
    <n v="67.5"/>
  </r>
  <r>
    <s v="PID0802"/>
    <n v="500"/>
    <x v="1"/>
    <n v="42"/>
    <s v="Adult"/>
    <n v="307.77999999999997"/>
    <n v="92.2"/>
  </r>
  <r>
    <s v="PID0803"/>
    <n v="60000"/>
    <x v="3"/>
    <n v="62"/>
    <s v="super senior"/>
    <n v="34598.1"/>
    <n v="69.7"/>
  </r>
  <r>
    <s v="PID0804"/>
    <n v="48000"/>
    <x v="0"/>
    <n v="28"/>
    <s v="Young adult"/>
    <n v="41058.559999999998"/>
    <n v="75.7"/>
  </r>
  <r>
    <s v="PID0805"/>
    <n v="24000"/>
    <x v="2"/>
    <n v="58"/>
    <s v="Senior"/>
    <n v="15079.59"/>
    <n v="91"/>
  </r>
  <r>
    <s v="PID0806"/>
    <n v="3000"/>
    <x v="2"/>
    <n v="48"/>
    <s v="Senior"/>
    <n v="2123.9700000000003"/>
    <n v="76.400000000000006"/>
  </r>
  <r>
    <s v="PID0807"/>
    <n v="800"/>
    <x v="3"/>
    <n v="32"/>
    <s v="Adult"/>
    <n v="689.34"/>
    <n v="83.8"/>
  </r>
  <r>
    <s v="PID0808"/>
    <n v="15000"/>
    <x v="0"/>
    <n v="28"/>
    <s v="Young adult"/>
    <n v="9070.75"/>
    <n v="82.5"/>
  </r>
  <r>
    <s v="PID0809"/>
    <n v="12000"/>
    <x v="1"/>
    <n v="58"/>
    <s v="Senior"/>
    <s v=""/>
    <n v="55.7"/>
  </r>
  <r>
    <s v="PID0810"/>
    <n v="24000"/>
    <x v="0"/>
    <n v="42"/>
    <s v="Adult"/>
    <n v="21522.510000000002"/>
    <n v="76.400000000000006"/>
  </r>
  <r>
    <s v="PID0811"/>
    <n v="800"/>
    <x v="1"/>
    <n v="53"/>
    <s v="Senior"/>
    <n v="641.27"/>
    <n v="65.2"/>
  </r>
  <r>
    <s v="PID0812"/>
    <n v="60000"/>
    <x v="3"/>
    <n v="38"/>
    <s v="Adult"/>
    <n v="30478.600000000002"/>
    <n v="74"/>
  </r>
  <r>
    <s v="PID0813"/>
    <n v="250000"/>
    <x v="2"/>
    <n v="32"/>
    <s v="Adult"/>
    <n v="148709.1"/>
    <n v="109.1"/>
  </r>
  <r>
    <s v="PID0814"/>
    <n v="36000"/>
    <x v="1"/>
    <n v="62"/>
    <s v="super senior"/>
    <n v="28755.81"/>
    <n v="95.5"/>
  </r>
  <r>
    <s v="PID0815"/>
    <n v="3000"/>
    <x v="3"/>
    <n v="58"/>
    <s v="Senior"/>
    <n v="2108.46"/>
    <n v="61.6"/>
  </r>
  <r>
    <s v="PID0816"/>
    <n v="12000"/>
    <x v="2"/>
    <n v="33"/>
    <s v="Adult"/>
    <s v=""/>
    <n v="104.7"/>
  </r>
  <r>
    <s v="PID0817"/>
    <n v="32000"/>
    <x v="1"/>
    <n v="38"/>
    <s v="Adult"/>
    <n v="23164.48"/>
    <n v="58.9"/>
  </r>
  <r>
    <s v="PID0818"/>
    <n v="100"/>
    <x v="2"/>
    <n v="53"/>
    <s v="Senior"/>
    <n v="83.65"/>
    <n v="75.900000000000006"/>
  </r>
  <r>
    <s v="PID0819"/>
    <n v="240000"/>
    <x v="0"/>
    <n v="38"/>
    <s v="Adult"/>
    <n v="211141.56"/>
    <n v="68.3"/>
  </r>
  <r>
    <s v="PID0820"/>
    <n v="16000"/>
    <x v="3"/>
    <n v="42"/>
    <s v="Adult"/>
    <n v="11177.24"/>
    <n v="93.1"/>
  </r>
  <r>
    <s v="PID0821"/>
    <n v="300000"/>
    <x v="0"/>
    <n v="48"/>
    <s v="Senior"/>
    <s v=""/>
    <n v="105"/>
  </r>
  <r>
    <s v="PID0822"/>
    <n v="500"/>
    <x v="0"/>
    <n v="58"/>
    <s v="Senior"/>
    <n v="358.5"/>
    <n v="96.6"/>
  </r>
  <r>
    <s v="PID0823"/>
    <n v="90000"/>
    <x v="3"/>
    <n v="62"/>
    <s v="super senior"/>
    <n v="69662"/>
    <n v="58.7"/>
  </r>
  <r>
    <s v="PID0824"/>
    <n v="100"/>
    <x v="3"/>
    <n v="38"/>
    <s v="Adult"/>
    <n v="67.66"/>
    <n v="76.7"/>
  </r>
  <r>
    <s v="PID0825"/>
    <n v="240000"/>
    <x v="1"/>
    <n v="42"/>
    <s v="Adult"/>
    <n v="172631.04000000001"/>
    <n v="103.1"/>
  </r>
  <r>
    <s v="PID0826"/>
    <n v="40000"/>
    <x v="0"/>
    <n v="48"/>
    <s v="Senior"/>
    <n v="25682.5"/>
    <n v="78.400000000000006"/>
  </r>
  <r>
    <s v="PID0827"/>
    <n v="30000"/>
    <x v="2"/>
    <n v="68"/>
    <s v="super senior"/>
    <n v="24743.82"/>
    <n v="69.900000000000006"/>
  </r>
  <r>
    <s v="PID0828"/>
    <n v="500"/>
    <x v="0"/>
    <n v="53"/>
    <s v="Senior"/>
    <n v="314.77999999999997"/>
    <n v="75.2"/>
  </r>
  <r>
    <s v="PID0829"/>
    <n v="800"/>
    <x v="0"/>
    <n v="38"/>
    <s v="Adult"/>
    <n v="418.62"/>
    <n v="83.9"/>
  </r>
  <r>
    <s v="PID0830"/>
    <n v="500"/>
    <x v="0"/>
    <n v="38"/>
    <s v="Adult"/>
    <n v="251.3"/>
    <n v="82"/>
  </r>
  <r>
    <s v="PID0831"/>
    <n v="30000"/>
    <x v="2"/>
    <n v="42"/>
    <s v="Adult"/>
    <n v="21453.75"/>
    <n v="85.5"/>
  </r>
  <r>
    <s v="PID0832"/>
    <n v="12000"/>
    <x v="0"/>
    <n v="48"/>
    <s v="Senior"/>
    <s v=""/>
    <n v="102.2"/>
  </r>
  <r>
    <s v="PID0833"/>
    <n v="60000"/>
    <x v="0"/>
    <n v="38"/>
    <s v="Adult"/>
    <n v="44875.9"/>
    <n v="90.9"/>
  </r>
  <r>
    <s v="PID0834"/>
    <n v="15000"/>
    <x v="3"/>
    <n v="73"/>
    <s v="super senior"/>
    <n v="8541.8499999999985"/>
    <n v="58.8"/>
  </r>
  <r>
    <s v="PID0835"/>
    <n v="250000"/>
    <x v="0"/>
    <n v="48"/>
    <s v="Senior"/>
    <s v=""/>
    <n v="91.5"/>
  </r>
  <r>
    <s v="PID0836"/>
    <n v="500"/>
    <x v="1"/>
    <n v="41"/>
    <s v="Adult"/>
    <n v="353.6"/>
    <n v="92.6"/>
  </r>
  <r>
    <s v="PID0837"/>
    <n v="1000"/>
    <x v="0"/>
    <n v="28"/>
    <s v="Young adult"/>
    <s v=""/>
    <n v="68.099999999999994"/>
  </r>
  <r>
    <s v="PID0838"/>
    <n v="250000"/>
    <x v="1"/>
    <n v="73"/>
    <s v="super senior"/>
    <n v="212641.6"/>
    <n v="87.2"/>
  </r>
  <r>
    <s v="PID0839"/>
    <n v="15000"/>
    <x v="0"/>
    <n v="45"/>
    <s v="Adult"/>
    <n v="12903.95"/>
    <n v="80"/>
  </r>
  <r>
    <s v="PID0840"/>
    <n v="45000"/>
    <x v="0"/>
    <n v="45"/>
    <s v="Adult"/>
    <n v="31870.590000000004"/>
    <n v="102.8"/>
  </r>
  <r>
    <s v="PID0841"/>
    <n v="240000"/>
    <x v="2"/>
    <n v="54"/>
    <s v="Senior"/>
    <n v="186596.28"/>
    <n v="97.1"/>
  </r>
  <r>
    <s v="PID0842"/>
    <n v="800"/>
    <x v="0"/>
    <n v="38"/>
    <s v="Adult"/>
    <n v="506.14"/>
    <n v="89.8"/>
  </r>
  <r>
    <s v="PID0843"/>
    <n v="800"/>
    <x v="0"/>
    <n v="42"/>
    <s v="Adult"/>
    <s v=""/>
    <n v="70.7"/>
  </r>
  <r>
    <s v="PID0844"/>
    <n v="60000"/>
    <x v="1"/>
    <n v="73"/>
    <s v="super senior"/>
    <s v=""/>
    <n v="67.599999999999994"/>
  </r>
  <r>
    <s v="PID0845"/>
    <n v="32000"/>
    <x v="2"/>
    <n v="58"/>
    <s v="Senior"/>
    <n v="26443.52"/>
    <n v="59.9"/>
  </r>
  <r>
    <s v="PID0846"/>
    <n v="250000"/>
    <x v="2"/>
    <n v="45"/>
    <s v="Adult"/>
    <n v="130103.79999999999"/>
    <n v="101.2"/>
  </r>
  <r>
    <s v="PID0847"/>
    <n v="12000"/>
    <x v="2"/>
    <n v="68"/>
    <s v="super senior"/>
    <n v="9364.9599999999991"/>
    <n v="70"/>
  </r>
  <r>
    <s v="PID0848"/>
    <n v="240000"/>
    <x v="3"/>
    <n v="38"/>
    <s v="Adult"/>
    <n v="167436.72"/>
    <n v="84.9"/>
  </r>
  <r>
    <s v="PID0849"/>
    <n v="300000"/>
    <x v="3"/>
    <n v="62"/>
    <s v="super senior"/>
    <n v="231831.84"/>
    <n v="82.6"/>
  </r>
  <r>
    <s v="PID0850"/>
    <n v="300000"/>
    <x v="3"/>
    <n v="38"/>
    <s v="Adult"/>
    <n v="201137.88"/>
    <n v="62.7"/>
  </r>
  <r>
    <s v="PID0851"/>
    <n v="1600"/>
    <x v="2"/>
    <n v="53"/>
    <s v="Senior"/>
    <s v=""/>
    <n v="75"/>
  </r>
  <r>
    <s v="PID0852"/>
    <n v="200000"/>
    <x v="0"/>
    <n v="22"/>
    <s v="Young adult"/>
    <n v="124849.84"/>
    <n v="57.2"/>
  </r>
  <r>
    <s v="PID0853"/>
    <n v="30000"/>
    <x v="1"/>
    <n v="45"/>
    <s v="Adult"/>
    <n v="16466.07"/>
    <n v="68.2"/>
  </r>
  <r>
    <s v="PID0854"/>
    <n v="60000"/>
    <x v="0"/>
    <n v="42"/>
    <s v="Adult"/>
    <s v=""/>
    <n v="78.2"/>
  </r>
  <r>
    <s v="PID0855"/>
    <n v="18000"/>
    <x v="0"/>
    <n v="33"/>
    <s v="Adult"/>
    <n v="16160.939999999999"/>
    <n v="81"/>
  </r>
  <r>
    <s v="PID0856"/>
    <n v="2000"/>
    <x v="2"/>
    <n v="88"/>
    <s v="super senior"/>
    <s v=""/>
    <n v="59.8"/>
  </r>
  <r>
    <s v="PID0857"/>
    <n v="75000"/>
    <x v="1"/>
    <n v="53"/>
    <s v="Senior"/>
    <s v=""/>
    <n v="50.3"/>
  </r>
  <r>
    <s v="PID0858"/>
    <n v="800"/>
    <x v="1"/>
    <n v="38"/>
    <s v="Adult"/>
    <n v="718.38"/>
    <n v="96.6"/>
  </r>
  <r>
    <s v="PID0859"/>
    <n v="18000"/>
    <x v="2"/>
    <n v="33"/>
    <s v="Adult"/>
    <n v="14168.43"/>
    <n v="85.7"/>
  </r>
  <r>
    <s v="PID0860"/>
    <n v="18000"/>
    <x v="2"/>
    <n v="33"/>
    <s v="Adult"/>
    <n v="11696.039999999999"/>
    <n v="73.2"/>
  </r>
  <r>
    <s v="PID0861"/>
    <n v="800"/>
    <x v="1"/>
    <n v="73"/>
    <s v="super senior"/>
    <s v=""/>
    <n v="53.5"/>
  </r>
  <r>
    <s v="PID0862"/>
    <n v="12000"/>
    <x v="2"/>
    <n v="32"/>
    <s v="Adult"/>
    <n v="8047.14"/>
    <n v="93.4"/>
  </r>
  <r>
    <s v="PID0863"/>
    <n v="30000"/>
    <x v="1"/>
    <n v="88"/>
    <s v="super senior"/>
    <n v="20406.63"/>
    <n v="89.8"/>
  </r>
  <r>
    <s v="PID0864"/>
    <n v="800"/>
    <x v="2"/>
    <n v="68"/>
    <s v="super senior"/>
    <n v="509.19"/>
    <n v="82.2"/>
  </r>
  <r>
    <s v="PID0865"/>
    <n v="3000"/>
    <x v="2"/>
    <n v="48"/>
    <s v="Senior"/>
    <n v="2577.66"/>
    <n v="85.5"/>
  </r>
  <r>
    <s v="PID0866"/>
    <n v="24000"/>
    <x v="0"/>
    <n v="68"/>
    <s v="super senior"/>
    <n v="12221.73"/>
    <n v="79.400000000000006"/>
  </r>
  <r>
    <s v="PID0867"/>
    <n v="100"/>
    <x v="0"/>
    <n v="42"/>
    <s v="Adult"/>
    <s v=""/>
    <n v="72.599999999999994"/>
  </r>
  <r>
    <s v="PID0868"/>
    <n v="18000"/>
    <x v="3"/>
    <n v="53"/>
    <s v="Senior"/>
    <n v="9274.59"/>
    <n v="72.3"/>
  </r>
  <r>
    <s v="PID0869"/>
    <n v="40000"/>
    <x v="0"/>
    <n v="38"/>
    <s v="Adult"/>
    <n v="29834.3"/>
    <n v="57.7"/>
  </r>
  <r>
    <s v="PID0870"/>
    <n v="200000"/>
    <x v="0"/>
    <n v="38"/>
    <s v="Adult"/>
    <n v="169415.36"/>
    <n v="81.099999999999994"/>
  </r>
  <r>
    <s v="PID0871"/>
    <n v="50000"/>
    <x v="2"/>
    <n v="58"/>
    <s v="Senior"/>
    <n v="37645.199999999997"/>
    <n v="69.8"/>
  </r>
  <r>
    <s v="PID0872"/>
    <n v="32000"/>
    <x v="2"/>
    <n v="42"/>
    <s v="Adult"/>
    <n v="20805.599999999999"/>
    <n v="85"/>
  </r>
  <r>
    <s v="PID0873"/>
    <n v="500"/>
    <x v="0"/>
    <n v="53"/>
    <s v="Senior"/>
    <n v="258.39"/>
    <n v="75.400000000000006"/>
  </r>
  <r>
    <s v="PID0874"/>
    <n v="18000"/>
    <x v="0"/>
    <n v="33"/>
    <s v="Adult"/>
    <n v="13544.46"/>
    <n v="106.2"/>
  </r>
  <r>
    <s v="PID0875"/>
    <n v="16000"/>
    <x v="0"/>
    <n v="45"/>
    <s v="Adult"/>
    <n v="10448.86"/>
    <n v="58.3"/>
  </r>
  <r>
    <s v="PID0876"/>
    <n v="14000"/>
    <x v="1"/>
    <n v="73"/>
    <s v="super senior"/>
    <n v="8981.9800000000014"/>
    <n v="56.1"/>
  </r>
  <r>
    <s v="PID0877"/>
    <n v="40000"/>
    <x v="0"/>
    <n v="34"/>
    <s v="Adult"/>
    <n v="27412"/>
    <n v="60.1"/>
  </r>
  <r>
    <s v="PID0878"/>
    <n v="48000"/>
    <x v="1"/>
    <n v="33"/>
    <s v="Adult"/>
    <n v="33335.120000000003"/>
    <n v="86"/>
  </r>
  <r>
    <s v="PID0879"/>
    <n v="32000"/>
    <x v="3"/>
    <n v="53"/>
    <s v="Senior"/>
    <s v=""/>
    <n v="96.5"/>
  </r>
  <r>
    <s v="PID0880"/>
    <n v="60000"/>
    <x v="2"/>
    <n v="42"/>
    <s v="Adult"/>
    <s v=""/>
    <n v="85"/>
  </r>
  <r>
    <s v="PID0881"/>
    <n v="40000"/>
    <x v="2"/>
    <n v="38"/>
    <s v="Adult"/>
    <n v="28303.899999999998"/>
    <n v="83.6"/>
  </r>
  <r>
    <s v="PID0882"/>
    <n v="18000"/>
    <x v="1"/>
    <n v="53"/>
    <s v="Senior"/>
    <n v="11834.49"/>
    <n v="93.6"/>
  </r>
  <r>
    <s v="PID0883"/>
    <n v="18000"/>
    <x v="2"/>
    <n v="30"/>
    <s v="Young adult"/>
    <n v="13293.48"/>
    <n v="91.7"/>
  </r>
  <r>
    <s v="PID0884"/>
    <n v="800"/>
    <x v="0"/>
    <n v="48"/>
    <s v="Senior"/>
    <n v="514.91"/>
    <n v="74.599999999999994"/>
  </r>
  <r>
    <s v="PID0885"/>
    <n v="12000"/>
    <x v="0"/>
    <n v="58"/>
    <s v="Senior"/>
    <n v="10234.32"/>
    <n v="64"/>
  </r>
  <r>
    <s v="PID0886"/>
    <n v="30000"/>
    <x v="1"/>
    <n v="45"/>
    <s v="Adult"/>
    <n v="20923.170000000002"/>
    <n v="86.1"/>
  </r>
  <r>
    <s v="PID0887"/>
    <n v="200000"/>
    <x v="1"/>
    <n v="62"/>
    <s v="super senior"/>
    <n v="117180.56"/>
    <n v="75.8"/>
  </r>
  <r>
    <s v="PID0888"/>
    <n v="300000"/>
    <x v="1"/>
    <n v="28"/>
    <s v="Young adult"/>
    <n v="205470.9"/>
    <n v="78.7"/>
  </r>
  <r>
    <s v="PID0889"/>
    <n v="72000"/>
    <x v="0"/>
    <n v="41"/>
    <s v="Adult"/>
    <n v="39537.440000000002"/>
    <n v="89.3"/>
  </r>
  <r>
    <s v="PID0890"/>
    <n v="240000"/>
    <x v="1"/>
    <n v="38"/>
    <s v="Adult"/>
    <s v=""/>
    <n v="63"/>
  </r>
  <r>
    <s v="PID0891"/>
    <n v="1600"/>
    <x v="2"/>
    <n v="45"/>
    <s v="Adult"/>
    <n v="946.72"/>
    <n v="71"/>
  </r>
  <r>
    <s v="PID0892"/>
    <n v="40000"/>
    <x v="3"/>
    <n v="48"/>
    <s v="Senior"/>
    <n v="32585.24"/>
    <n v="71.3"/>
  </r>
  <r>
    <s v="PID0893"/>
    <n v="60000"/>
    <x v="0"/>
    <n v="38"/>
    <s v="Adult"/>
    <n v="31314.45"/>
    <n v="79.400000000000006"/>
  </r>
  <r>
    <s v="PID0894"/>
    <n v="18000"/>
    <x v="0"/>
    <n v="38"/>
    <s v="Adult"/>
    <n v="15437.099999999999"/>
    <n v="64.099999999999994"/>
  </r>
  <r>
    <s v="PID0895"/>
    <n v="24000"/>
    <x v="0"/>
    <n v="48"/>
    <s v="Senior"/>
    <n v="13478.699999999999"/>
    <n v="77.7"/>
  </r>
  <r>
    <s v="PID0896"/>
    <n v="240000"/>
    <x v="2"/>
    <n v="48"/>
    <s v="Senior"/>
    <n v="170806.2"/>
    <n v="96.8"/>
  </r>
  <r>
    <s v="PID0897"/>
    <n v="60000"/>
    <x v="2"/>
    <n v="45"/>
    <s v="Adult"/>
    <s v=""/>
    <n v="88.7"/>
  </r>
  <r>
    <s v="PID0898"/>
    <n v="90000"/>
    <x v="3"/>
    <n v="68"/>
    <s v="super senior"/>
    <n v="52313.149999999994"/>
    <n v="56"/>
  </r>
  <r>
    <s v="PID0899"/>
    <n v="800"/>
    <x v="0"/>
    <n v="45"/>
    <s v="Adult"/>
    <n v="629.91"/>
    <n v="62.9"/>
  </r>
  <r>
    <s v="PID0900"/>
    <n v="90000"/>
    <x v="1"/>
    <n v="48"/>
    <s v="Senior"/>
    <s v=""/>
    <n v="61.7"/>
  </r>
  <r>
    <s v="PID0901"/>
    <n v="100"/>
    <x v="3"/>
    <n v="28"/>
    <s v="Young adult"/>
    <n v="67.22"/>
    <n v="54.6"/>
  </r>
  <r>
    <s v="PID0902"/>
    <n v="32000"/>
    <x v="2"/>
    <n v="38"/>
    <s v="Adult"/>
    <n v="24100.36"/>
    <n v="88.7"/>
  </r>
  <r>
    <s v="PID0903"/>
    <n v="21000"/>
    <x v="1"/>
    <n v="45"/>
    <s v="Adult"/>
    <n v="17648.539999999997"/>
    <n v="79.8"/>
  </r>
  <r>
    <s v="PID0904"/>
    <n v="60000"/>
    <x v="2"/>
    <n v="53"/>
    <s v="Senior"/>
    <n v="34967.399999999994"/>
    <n v="61.1"/>
  </r>
  <r>
    <s v="PID0905"/>
    <n v="18000"/>
    <x v="2"/>
    <n v="53"/>
    <s v="Senior"/>
    <s v=""/>
    <n v="89.8"/>
  </r>
  <r>
    <s v="PID0906"/>
    <n v="21000"/>
    <x v="0"/>
    <n v="38"/>
    <s v="Adult"/>
    <n v="14326.13"/>
    <n v="67.3"/>
  </r>
  <r>
    <s v="PID0907"/>
    <n v="45000"/>
    <x v="3"/>
    <n v="53"/>
    <s v="Senior"/>
    <n v="29029.98"/>
    <n v="56.2"/>
  </r>
  <r>
    <s v="PID0908"/>
    <n v="800"/>
    <x v="3"/>
    <n v="68"/>
    <s v="super senior"/>
    <s v=""/>
    <n v="47"/>
  </r>
  <r>
    <s v="PID0909"/>
    <n v="90000"/>
    <x v="2"/>
    <n v="46"/>
    <s v="Senior"/>
    <n v="73214.95"/>
    <n v="101.1"/>
  </r>
  <r>
    <s v="PID0910"/>
    <n v="240000"/>
    <x v="0"/>
    <n v="28"/>
    <s v="Young adult"/>
    <n v="175275.59999999998"/>
    <n v="98.8"/>
  </r>
  <r>
    <s v="PID0911"/>
    <n v="24000"/>
    <x v="0"/>
    <n v="33"/>
    <s v="Adult"/>
    <n v="17538.48"/>
    <n v="88.5"/>
  </r>
  <r>
    <s v="PID0912"/>
    <n v="200000"/>
    <x v="3"/>
    <n v="53"/>
    <s v="Senior"/>
    <n v="167277.44"/>
    <n v="64.7"/>
  </r>
  <r>
    <s v="PID0913"/>
    <n v="200000"/>
    <x v="1"/>
    <n v="48"/>
    <s v="Senior"/>
    <n v="122030.24"/>
    <n v="61.7"/>
  </r>
  <r>
    <s v="PID0914"/>
    <n v="800"/>
    <x v="2"/>
    <n v="33"/>
    <s v="Adult"/>
    <s v=""/>
    <n v="82.2"/>
  </r>
  <r>
    <s v="PID0915"/>
    <n v="21000"/>
    <x v="2"/>
    <n v="48"/>
    <s v="Senior"/>
    <n v="14887.179999999998"/>
    <n v="104.3"/>
  </r>
  <r>
    <s v="PID0916"/>
    <n v="30000"/>
    <x v="0"/>
    <n v="53"/>
    <s v="Senior"/>
    <n v="17119.650000000001"/>
    <n v="75.900000000000006"/>
  </r>
  <r>
    <s v="PID0917"/>
    <n v="800"/>
    <x v="0"/>
    <n v="68"/>
    <s v="super senior"/>
    <n v="489.64"/>
    <n v="84.4"/>
  </r>
  <r>
    <s v="PID0918"/>
    <n v="240000"/>
    <x v="0"/>
    <n v="53"/>
    <s v="Senior"/>
    <n v="141203.04"/>
    <n v="90.7"/>
  </r>
  <r>
    <s v="PID0919"/>
    <n v="18000"/>
    <x v="3"/>
    <n v="38"/>
    <s v="Adult"/>
    <s v=""/>
    <n v="87.6"/>
  </r>
  <r>
    <s v="PID0920"/>
    <n v="30000"/>
    <x v="3"/>
    <n v="38"/>
    <s v="Adult"/>
    <n v="26468.73"/>
    <n v="61.7"/>
  </r>
  <r>
    <s v="PID0921"/>
    <n v="21000"/>
    <x v="0"/>
    <n v="33"/>
    <s v="Adult"/>
    <s v=""/>
    <n v="78.599999999999994"/>
  </r>
  <r>
    <s v="PID0922"/>
    <n v="30000"/>
    <x v="0"/>
    <n v="50"/>
    <s v="Senior"/>
    <n v="25596.75"/>
    <n v="73.900000000000006"/>
  </r>
  <r>
    <s v="PID0923"/>
    <n v="100"/>
    <x v="0"/>
    <n v="42"/>
    <s v="Adult"/>
    <n v="54.98"/>
    <n v="92"/>
  </r>
  <r>
    <s v="PID0924"/>
    <n v="30000"/>
    <x v="1"/>
    <n v="48"/>
    <s v="Senior"/>
    <n v="24991.23"/>
    <n v="96.2"/>
  </r>
  <r>
    <s v="PID0925"/>
    <n v="12000"/>
    <x v="1"/>
    <n v="60"/>
    <s v="Senior"/>
    <n v="7718.94"/>
    <n v="69.7"/>
  </r>
  <r>
    <s v="PID0926"/>
    <n v="30000"/>
    <x v="0"/>
    <n v="45"/>
    <s v="Adult"/>
    <s v=""/>
    <n v="92.9"/>
  </r>
  <r>
    <s v="PID0927"/>
    <n v="30000"/>
    <x v="0"/>
    <n v="53"/>
    <s v="Senior"/>
    <n v="20388.21"/>
    <n v="75.599999999999994"/>
  </r>
  <r>
    <s v="PID0928"/>
    <n v="21000"/>
    <x v="3"/>
    <n v="62"/>
    <s v="super senior"/>
    <n v="12310.970000000001"/>
    <n v="88.5"/>
  </r>
  <r>
    <s v="PID0929"/>
    <n v="18000"/>
    <x v="0"/>
    <n v="53"/>
    <s v="Senior"/>
    <n v="12931.32"/>
    <n v="67.5"/>
  </r>
  <r>
    <s v="PID0930"/>
    <n v="800"/>
    <x v="0"/>
    <n v="53"/>
    <s v="Senior"/>
    <n v="659.52"/>
    <n v="93.5"/>
  </r>
  <r>
    <s v="PID0931"/>
    <n v="45000"/>
    <x v="0"/>
    <n v="41"/>
    <s v="Adult"/>
    <n v="26108.25"/>
    <n v="91.6"/>
  </r>
  <r>
    <s v="PID0932"/>
    <n v="32000"/>
    <x v="1"/>
    <n v="88"/>
    <s v="super senior"/>
    <n v="24113.32"/>
    <n v="67.5"/>
  </r>
  <r>
    <s v="PID0933"/>
    <n v="16000"/>
    <x v="0"/>
    <n v="48"/>
    <s v="Senior"/>
    <s v=""/>
    <n v="89.4"/>
  </r>
  <r>
    <s v="PID0934"/>
    <n v="90000"/>
    <x v="0"/>
    <n v="33"/>
    <s v="Adult"/>
    <n v="71308.7"/>
    <n v="82.7"/>
  </r>
  <r>
    <s v="PID0935"/>
    <n v="18000"/>
    <x v="1"/>
    <n v="50"/>
    <s v="Senior"/>
    <n v="11953.2"/>
    <n v="98.4"/>
  </r>
  <r>
    <s v="PID0936"/>
    <n v="3000"/>
    <x v="0"/>
    <n v="62"/>
    <s v="super senior"/>
    <n v="2158.5299999999997"/>
    <n v="65"/>
  </r>
  <r>
    <s v="PID0937"/>
    <n v="45000"/>
    <x v="3"/>
    <n v="53"/>
    <s v="Senior"/>
    <n v="23279.82"/>
    <n v="71.3"/>
  </r>
  <r>
    <s v="PID0938"/>
    <n v="240000"/>
    <x v="2"/>
    <n v="38"/>
    <s v="Adult"/>
    <n v="121635.36000000002"/>
    <n v="90.4"/>
  </r>
  <r>
    <s v="PID0939"/>
    <n v="12000"/>
    <x v="1"/>
    <n v="33"/>
    <s v="Adult"/>
    <n v="9631.86"/>
    <n v="94.2"/>
  </r>
  <r>
    <s v="PID0940"/>
    <n v="60000"/>
    <x v="3"/>
    <n v="53"/>
    <s v="Senior"/>
    <n v="51124"/>
    <n v="79.900000000000006"/>
  </r>
  <r>
    <s v="PID0941"/>
    <n v="75000"/>
    <x v="2"/>
    <n v="53"/>
    <s v="Senior"/>
    <n v="39747.550000000003"/>
    <n v="66.599999999999994"/>
  </r>
  <r>
    <s v="PID0942"/>
    <n v="4000"/>
    <x v="3"/>
    <n v="42"/>
    <s v="Adult"/>
    <n v="2011.16"/>
    <n v="92.8"/>
  </r>
  <r>
    <s v="PID0943"/>
    <n v="240000"/>
    <x v="2"/>
    <n v="53"/>
    <s v="Senior"/>
    <s v=""/>
    <n v="50.1"/>
  </r>
  <r>
    <s v="PID0944"/>
    <n v="3000"/>
    <x v="1"/>
    <n v="73"/>
    <s v="super senior"/>
    <n v="2174.79"/>
    <n v="90.7"/>
  </r>
  <r>
    <s v="PID0945"/>
    <n v="100"/>
    <x v="3"/>
    <n v="42"/>
    <s v="Adult"/>
    <n v="59.3"/>
    <n v="105.5"/>
  </r>
  <r>
    <s v="PID0946"/>
    <n v="500"/>
    <x v="2"/>
    <n v="48"/>
    <s v="Senior"/>
    <n v="429.54"/>
    <n v="78.8"/>
  </r>
  <r>
    <s v="PID0947"/>
    <n v="40000"/>
    <x v="3"/>
    <n v="53"/>
    <s v="Senior"/>
    <n v="29043.600000000002"/>
    <n v="69"/>
  </r>
  <r>
    <s v="PID0948"/>
    <n v="3000"/>
    <x v="0"/>
    <n v="38"/>
    <s v="Adult"/>
    <s v=""/>
    <n v="92"/>
  </r>
  <r>
    <s v="PID0949"/>
    <n v="240000"/>
    <x v="1"/>
    <n v="58"/>
    <s v="Senior"/>
    <n v="167688.48000000001"/>
    <n v="78.5"/>
  </r>
  <r>
    <s v="PID0950"/>
    <n v="500"/>
    <x v="0"/>
    <n v="45"/>
    <s v="Adult"/>
    <s v=""/>
    <n v="97.8"/>
  </r>
  <r>
    <s v="PID0951"/>
    <n v="21000"/>
    <x v="3"/>
    <n v="53"/>
    <s v="Senior"/>
    <n v="13389.46"/>
    <n v="71.5"/>
  </r>
  <r>
    <s v="PID0952"/>
    <n v="60000"/>
    <x v="1"/>
    <n v="68"/>
    <s v="super senior"/>
    <n v="36306.879999999997"/>
    <n v="77.2"/>
  </r>
  <r>
    <s v="PID0953"/>
    <n v="3000"/>
    <x v="1"/>
    <n v="58"/>
    <s v="Senior"/>
    <s v=""/>
    <n v="64.400000000000006"/>
  </r>
  <r>
    <s v="PID0954"/>
    <n v="18000"/>
    <x v="1"/>
    <n v="48"/>
    <s v="Senior"/>
    <s v=""/>
    <n v="68.900000000000006"/>
  </r>
  <r>
    <s v="PID0955"/>
    <n v="300000"/>
    <x v="0"/>
    <n v="38"/>
    <s v="Adult"/>
    <n v="261149.4"/>
    <n v="51.9"/>
  </r>
  <r>
    <s v="PID0956"/>
    <n v="200"/>
    <x v="0"/>
    <n v="38"/>
    <s v="Adult"/>
    <n v="168.02"/>
    <n v="87"/>
  </r>
  <r>
    <s v="PID0957"/>
    <n v="60000"/>
    <x v="3"/>
    <n v="48"/>
    <s v="Senior"/>
    <n v="33469.15"/>
    <n v="97.6"/>
  </r>
  <r>
    <s v="PID0958"/>
    <n v="18000"/>
    <x v="0"/>
    <n v="33"/>
    <s v="Adult"/>
    <s v=""/>
    <n v="85.4"/>
  </r>
  <r>
    <s v="PID0959"/>
    <n v="250000"/>
    <x v="1"/>
    <n v="42"/>
    <s v="Adult"/>
    <s v=""/>
    <n v="56.2"/>
  </r>
  <r>
    <s v="PID0960"/>
    <n v="2000"/>
    <x v="1"/>
    <n v="32"/>
    <s v="Adult"/>
    <n v="1221.58"/>
    <n v="60.3"/>
  </r>
  <r>
    <s v="PID0961"/>
    <n v="200000"/>
    <x v="1"/>
    <n v="38"/>
    <s v="Adult"/>
    <n v="175466.69999999998"/>
    <n v="83"/>
  </r>
  <r>
    <s v="PID0962"/>
    <n v="32000"/>
    <x v="0"/>
    <n v="45"/>
    <s v="Adult"/>
    <n v="24734.400000000001"/>
    <n v="101"/>
  </r>
  <r>
    <s v="PID0963"/>
    <n v="18000"/>
    <x v="2"/>
    <n v="73"/>
    <s v="super senior"/>
    <n v="12295.349999999999"/>
    <n v="80.900000000000006"/>
  </r>
  <r>
    <s v="PID0964"/>
    <n v="200000"/>
    <x v="2"/>
    <n v="32"/>
    <s v="Adult"/>
    <n v="101959.59999999999"/>
    <n v="61.8"/>
  </r>
  <r>
    <s v="PID0965"/>
    <n v="200000"/>
    <x v="0"/>
    <n v="42"/>
    <s v="Adult"/>
    <n v="134773.5"/>
    <n v="82.3"/>
  </r>
  <r>
    <s v="PID0966"/>
    <n v="75000"/>
    <x v="0"/>
    <n v="48"/>
    <s v="Senior"/>
    <n v="52198.75"/>
    <n v="87.2"/>
  </r>
  <r>
    <s v="PID0967"/>
    <n v="32000"/>
    <x v="3"/>
    <n v="48"/>
    <s v="Senior"/>
    <n v="24839.56"/>
    <n v="85.2"/>
  </r>
  <r>
    <s v="PID0968"/>
    <n v="90000"/>
    <x v="1"/>
    <n v="45"/>
    <s v="Adult"/>
    <n v="64257.700000000004"/>
    <n v="59.1"/>
  </r>
  <r>
    <s v="PID0969"/>
    <n v="12000"/>
    <x v="2"/>
    <n v="48"/>
    <s v="Senior"/>
    <n v="7562.2800000000007"/>
    <n v="82.4"/>
  </r>
  <r>
    <s v="PID0970"/>
    <n v="30000"/>
    <x v="0"/>
    <n v="53"/>
    <s v="Senior"/>
    <n v="20021.16"/>
    <n v="86.2"/>
  </r>
  <r>
    <s v="PID0971"/>
    <n v="100"/>
    <x v="1"/>
    <n v="48"/>
    <s v="Senior"/>
    <s v=""/>
    <n v="61.8"/>
  </r>
  <r>
    <s v="PID0972"/>
    <n v="18000"/>
    <x v="1"/>
    <n v="53"/>
    <s v="Senior"/>
    <n v="10170.93"/>
    <n v="55.9"/>
  </r>
  <r>
    <s v="PID0973"/>
    <n v="21000"/>
    <x v="2"/>
    <n v="38"/>
    <s v="Adult"/>
    <n v="18861.990000000002"/>
    <n v="77.2"/>
  </r>
  <r>
    <s v="PID0974"/>
    <n v="500"/>
    <x v="0"/>
    <n v="33"/>
    <s v="Adult"/>
    <n v="429.74"/>
    <n v="70.7"/>
  </r>
  <r>
    <s v="PID0975"/>
    <n v="12000"/>
    <x v="3"/>
    <n v="45"/>
    <s v="Adult"/>
    <n v="7510.34"/>
    <n v="91.6"/>
  </r>
  <r>
    <s v="PID0976"/>
    <n v="12000"/>
    <x v="0"/>
    <n v="33"/>
    <s v="Adult"/>
    <n v="7631.0999999999995"/>
    <n v="84.2"/>
  </r>
  <r>
    <s v="PID0977"/>
    <n v="18000"/>
    <x v="0"/>
    <n v="30"/>
    <s v="Young adult"/>
    <s v=""/>
    <n v="63.3"/>
  </r>
  <r>
    <s v="PID0978"/>
    <n v="36000"/>
    <x v="2"/>
    <n v="38"/>
    <s v="Adult"/>
    <n v="19800.36"/>
    <n v="89.3"/>
  </r>
  <r>
    <s v="PID0979"/>
    <n v="16000"/>
    <x v="2"/>
    <n v="68"/>
    <s v="super senior"/>
    <n v="12863.76"/>
    <n v="96.5"/>
  </r>
  <r>
    <s v="PID0980"/>
    <n v="40000"/>
    <x v="0"/>
    <n v="53"/>
    <s v="Senior"/>
    <n v="22499"/>
    <n v="80.599999999999994"/>
  </r>
  <r>
    <s v="PID0981"/>
    <n v="18000"/>
    <x v="0"/>
    <n v="45"/>
    <s v="Adult"/>
    <n v="9721.619999999999"/>
    <n v="67.900000000000006"/>
  </r>
  <r>
    <s v="PID0982"/>
    <n v="800"/>
    <x v="0"/>
    <n v="58"/>
    <s v="Senior"/>
    <n v="433.24"/>
    <n v="80.099999999999994"/>
  </r>
  <r>
    <s v="PID0983"/>
    <n v="240000"/>
    <x v="0"/>
    <n v="68"/>
    <s v="super senior"/>
    <n v="173836.79999999999"/>
    <n v="68.8"/>
  </r>
  <r>
    <s v="PID0984"/>
    <n v="2000"/>
    <x v="1"/>
    <n v="82"/>
    <s v="super senior"/>
    <s v=""/>
    <n v="62.1"/>
  </r>
  <r>
    <s v="PID0985"/>
    <n v="240000"/>
    <x v="1"/>
    <n v="68"/>
    <s v="super senior"/>
    <n v="190077.84"/>
    <n v="70.2"/>
  </r>
  <r>
    <s v="PID0986"/>
    <n v="21000"/>
    <x v="0"/>
    <n v="30"/>
    <s v="Young adult"/>
    <n v="17085.600000000002"/>
    <n v="78.2"/>
  </r>
  <r>
    <s v="PID0987"/>
    <n v="18000"/>
    <x v="0"/>
    <n v="41"/>
    <s v="Adult"/>
    <n v="14608.14"/>
    <n v="83.8"/>
  </r>
  <r>
    <s v="PID0988"/>
    <n v="2000"/>
    <x v="0"/>
    <n v="33"/>
    <s v="Adult"/>
    <n v="1656.58"/>
    <n v="103.7"/>
  </r>
  <r>
    <s v="PID0989"/>
    <n v="60000"/>
    <x v="0"/>
    <n v="33"/>
    <s v="Adult"/>
    <n v="53236.3"/>
    <n v="65.900000000000006"/>
  </r>
  <r>
    <s v="PID0990"/>
    <n v="100"/>
    <x v="2"/>
    <n v="48"/>
    <s v="Senior"/>
    <n v="59.34"/>
    <n v="85.9"/>
  </r>
  <r>
    <s v="PID0991"/>
    <n v="45000"/>
    <x v="0"/>
    <n v="48"/>
    <s v="Senior"/>
    <n v="37119.840000000004"/>
    <n v="79.900000000000006"/>
  </r>
  <r>
    <s v="PID0992"/>
    <n v="75000"/>
    <x v="0"/>
    <n v="53"/>
    <s v="Senior"/>
    <s v=""/>
    <n v="47.9"/>
  </r>
  <r>
    <s v="PID0993"/>
    <n v="10000"/>
    <x v="0"/>
    <n v="53"/>
    <s v="Senior"/>
    <n v="6685.78"/>
    <n v="94.1"/>
  </r>
  <r>
    <s v="PID0994"/>
    <n v="240000"/>
    <x v="2"/>
    <n v="38"/>
    <s v="Adult"/>
    <s v=""/>
    <n v="60.8"/>
  </r>
  <r>
    <s v="PID0995"/>
    <n v="90000"/>
    <x v="1"/>
    <n v="48"/>
    <s v="Senior"/>
    <n v="53937.700000000004"/>
    <n v="59"/>
  </r>
  <r>
    <s v="PID0996"/>
    <n v="3000"/>
    <x v="1"/>
    <n v="41"/>
    <s v="Adult"/>
    <n v="2309.04"/>
    <n v="81.599999999999994"/>
  </r>
  <r>
    <s v="PID0997"/>
    <n v="200000"/>
    <x v="0"/>
    <n v="68"/>
    <s v="super senior"/>
    <n v="129857.09999999999"/>
    <n v="60.1"/>
  </r>
  <r>
    <s v="PID0998"/>
    <n v="40000"/>
    <x v="2"/>
    <n v="41"/>
    <s v="Adult"/>
    <n v="22019.699999999997"/>
    <n v="97.6"/>
  </r>
  <r>
    <s v="PID0999"/>
    <n v="12000"/>
    <x v="2"/>
    <n v="68"/>
    <s v="super senior"/>
    <n v="10652.34"/>
    <n v="74.5"/>
  </r>
  <r>
    <s v="PID1000"/>
    <n v="36000"/>
    <x v="1"/>
    <n v="45"/>
    <s v="Adult"/>
    <s v=""/>
    <n v="63.2"/>
  </r>
  <r>
    <m/>
    <m/>
    <x v="4"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x v="0"/>
  </r>
  <r>
    <s v="PID0002"/>
    <n v="500"/>
    <x v="1"/>
    <n v="73"/>
    <s v="super senior"/>
    <s v=""/>
    <n v="64.8"/>
    <x v="1"/>
  </r>
  <r>
    <s v="PID0003"/>
    <n v="18000"/>
    <x v="2"/>
    <n v="33"/>
    <s v="Adult"/>
    <n v="12004.650000000001"/>
    <n v="69.400000000000006"/>
    <x v="2"/>
  </r>
  <r>
    <s v="PID0004"/>
    <n v="48000"/>
    <x v="0"/>
    <n v="33"/>
    <s v="Adult"/>
    <n v="32956.92"/>
    <n v="89.3"/>
    <x v="3"/>
  </r>
  <r>
    <s v="PID0005"/>
    <n v="21000"/>
    <x v="2"/>
    <n v="38"/>
    <s v="Adult"/>
    <n v="16712.080000000002"/>
    <n v="69.400000000000006"/>
    <x v="0"/>
  </r>
  <r>
    <s v="PID0006"/>
    <n v="18000"/>
    <x v="0"/>
    <n v="88"/>
    <s v="super senior"/>
    <n v="13741.14"/>
    <n v="76.599999999999994"/>
    <x v="0"/>
  </r>
  <r>
    <s v="PID0007"/>
    <n v="3000"/>
    <x v="1"/>
    <n v="38"/>
    <s v="Adult"/>
    <n v="1831.0500000000002"/>
    <n v="91.5"/>
    <x v="4"/>
  </r>
  <r>
    <s v="PID0008"/>
    <n v="20000"/>
    <x v="0"/>
    <n v="32"/>
    <s v="Adult"/>
    <n v="16593.84"/>
    <n v="75.599999999999994"/>
    <x v="4"/>
  </r>
  <r>
    <s v="PID0009"/>
    <n v="72000"/>
    <x v="0"/>
    <n v="48"/>
    <s v="Senior"/>
    <n v="52009.8"/>
    <n v="90.7"/>
    <x v="1"/>
  </r>
  <r>
    <s v="PID0010"/>
    <n v="250000"/>
    <x v="3"/>
    <n v="32"/>
    <s v="Adult"/>
    <s v=""/>
    <n v="97.9"/>
    <x v="5"/>
  </r>
  <r>
    <s v="PID0011"/>
    <n v="16000"/>
    <x v="0"/>
    <n v="62"/>
    <s v="super senior"/>
    <n v="9710.7800000000007"/>
    <n v="83.9"/>
    <x v="1"/>
  </r>
  <r>
    <s v="PID0012"/>
    <n v="45000"/>
    <x v="0"/>
    <n v="62"/>
    <s v="super senior"/>
    <n v="38364.959999999999"/>
    <n v="78.7"/>
    <x v="5"/>
  </r>
  <r>
    <s v="PID0013"/>
    <n v="18000"/>
    <x v="0"/>
    <n v="53"/>
    <s v="Senior"/>
    <s v=""/>
    <n v="92.9"/>
    <x v="0"/>
  </r>
  <r>
    <s v="PID0014"/>
    <n v="14000"/>
    <x v="0"/>
    <n v="45"/>
    <s v="Adult"/>
    <n v="10220.91"/>
    <n v="78.3"/>
    <x v="6"/>
  </r>
  <r>
    <s v="PID0015"/>
    <n v="60000"/>
    <x v="2"/>
    <n v="62"/>
    <s v="super senior"/>
    <n v="46847.1"/>
    <n v="60.1"/>
    <x v="6"/>
  </r>
  <r>
    <s v="PID0016"/>
    <n v="240000"/>
    <x v="1"/>
    <n v="32"/>
    <s v="Adult"/>
    <n v="0"/>
    <n v="91.6"/>
    <x v="2"/>
  </r>
  <r>
    <s v="PID0017"/>
    <n v="1000"/>
    <x v="0"/>
    <n v="42"/>
    <s v="Adult"/>
    <s v=""/>
    <n v="60.6"/>
    <x v="5"/>
  </r>
  <r>
    <s v="PID0018"/>
    <n v="40000"/>
    <x v="0"/>
    <n v="58"/>
    <s v="Senior"/>
    <n v="21677.3"/>
    <n v="93.5"/>
    <x v="0"/>
  </r>
  <r>
    <s v="PID0019"/>
    <n v="500"/>
    <x v="0"/>
    <n v="45"/>
    <s v="Adult"/>
    <n v="399.98"/>
    <n v="99"/>
    <x v="0"/>
  </r>
  <r>
    <s v="PID0020"/>
    <n v="24000"/>
    <x v="1"/>
    <n v="58"/>
    <s v="Senior"/>
    <n v="12575.07"/>
    <n v="73.7"/>
    <x v="3"/>
  </r>
  <r>
    <s v="PID0021"/>
    <n v="24000"/>
    <x v="2"/>
    <n v="46"/>
    <s v="Senior"/>
    <n v="19464.48"/>
    <n v="54"/>
    <x v="3"/>
  </r>
  <r>
    <s v="PID0022"/>
    <n v="20000"/>
    <x v="0"/>
    <n v="48"/>
    <s v="Senior"/>
    <n v="15581.86"/>
    <n v="76"/>
    <x v="7"/>
  </r>
  <r>
    <s v="PID0023"/>
    <n v="240000"/>
    <x v="0"/>
    <n v="58"/>
    <s v="Senior"/>
    <s v=""/>
    <n v="86.3"/>
    <x v="3"/>
  </r>
  <r>
    <s v="PID0024"/>
    <n v="60000"/>
    <x v="1"/>
    <n v="62"/>
    <s v="super senior"/>
    <s v=""/>
    <n v="64.2"/>
    <x v="4"/>
  </r>
  <r>
    <s v="PID0025"/>
    <n v="3000"/>
    <x v="1"/>
    <n v="38"/>
    <s v="Adult"/>
    <n v="2157.69"/>
    <n v="61.5"/>
    <x v="2"/>
  </r>
  <r>
    <s v="PID0026"/>
    <n v="72000"/>
    <x v="2"/>
    <n v="58"/>
    <s v="Senior"/>
    <n v="42165.48"/>
    <n v="68.400000000000006"/>
    <x v="6"/>
  </r>
  <r>
    <s v="PID0027"/>
    <n v="48000"/>
    <x v="1"/>
    <n v="48"/>
    <s v="Senior"/>
    <s v=""/>
    <n v="70.099999999999994"/>
    <x v="5"/>
  </r>
  <r>
    <s v="PID0028"/>
    <n v="45000"/>
    <x v="0"/>
    <n v="33"/>
    <s v="Adult"/>
    <n v="22743.989999999998"/>
    <n v="54.5"/>
    <x v="4"/>
  </r>
  <r>
    <s v="PID0029"/>
    <n v="16000"/>
    <x v="2"/>
    <n v="38"/>
    <s v="Adult"/>
    <s v=""/>
    <n v="95"/>
    <x v="3"/>
  </r>
  <r>
    <s v="PID0030"/>
    <n v="60000"/>
    <x v="2"/>
    <n v="28"/>
    <s v="Young adult"/>
    <n v="32726.639999999999"/>
    <n v="73.900000000000006"/>
    <x v="7"/>
  </r>
  <r>
    <s v="PID0031"/>
    <n v="21000"/>
    <x v="2"/>
    <n v="45"/>
    <s v="Adult"/>
    <n v="15341.69"/>
    <n v="59.4"/>
    <x v="5"/>
  </r>
  <r>
    <s v="PID0032"/>
    <n v="45000"/>
    <x v="0"/>
    <n v="53"/>
    <s v="Senior"/>
    <s v=""/>
    <n v="59.4"/>
    <x v="3"/>
  </r>
  <r>
    <s v="PID0033"/>
    <n v="32000"/>
    <x v="1"/>
    <n v="28"/>
    <s v="Young adult"/>
    <n v="17963.439999999999"/>
    <n v="73.7"/>
    <x v="5"/>
  </r>
  <r>
    <s v="PID0034"/>
    <n v="3000"/>
    <x v="2"/>
    <n v="42"/>
    <s v="Adult"/>
    <s v=""/>
    <n v="95.2"/>
    <x v="3"/>
  </r>
  <r>
    <s v="PID0035"/>
    <n v="14000"/>
    <x v="2"/>
    <n v="50"/>
    <s v="Senior"/>
    <n v="7827.47"/>
    <n v="78.099999999999994"/>
    <x v="4"/>
  </r>
  <r>
    <s v="PID0036"/>
    <n v="18000"/>
    <x v="2"/>
    <n v="58"/>
    <s v="Senior"/>
    <n v="13659.84"/>
    <n v="78.2"/>
    <x v="2"/>
  </r>
  <r>
    <s v="PID0037"/>
    <n v="30000"/>
    <x v="1"/>
    <n v="62"/>
    <s v="super senior"/>
    <n v="23257.38"/>
    <n v="60.6"/>
    <x v="0"/>
  </r>
  <r>
    <s v="PID0038"/>
    <n v="20000"/>
    <x v="0"/>
    <n v="38"/>
    <s v="Adult"/>
    <n v="15921.2"/>
    <n v="99.2"/>
    <x v="0"/>
  </r>
  <r>
    <s v="PID0039"/>
    <n v="200000"/>
    <x v="1"/>
    <n v="53"/>
    <s v="Senior"/>
    <s v=""/>
    <n v="58.9"/>
    <x v="0"/>
  </r>
  <r>
    <s v="PID0040"/>
    <n v="20000"/>
    <x v="0"/>
    <n v="45"/>
    <s v="Adult"/>
    <n v="13998.94"/>
    <n v="79.099999999999994"/>
    <x v="0"/>
  </r>
  <r>
    <s v="PID0041"/>
    <n v="240000"/>
    <x v="1"/>
    <n v="53"/>
    <s v="Senior"/>
    <n v="148902.72"/>
    <n v="77.400000000000006"/>
    <x v="5"/>
  </r>
  <r>
    <s v="PID0042"/>
    <n v="72000"/>
    <x v="1"/>
    <n v="62"/>
    <s v="super senior"/>
    <n v="50448.4"/>
    <n v="80.099999999999994"/>
    <x v="6"/>
  </r>
  <r>
    <s v="PID0043"/>
    <n v="90000"/>
    <x v="3"/>
    <n v="48"/>
    <s v="Senior"/>
    <n v="69839.149999999994"/>
    <n v="81.2"/>
    <x v="0"/>
  </r>
  <r>
    <s v="PID0044"/>
    <n v="24000"/>
    <x v="1"/>
    <n v="33"/>
    <s v="Adult"/>
    <n v="20413.2"/>
    <n v="85.2"/>
    <x v="4"/>
  </r>
  <r>
    <s v="PID0045"/>
    <n v="21000"/>
    <x v="2"/>
    <n v="73"/>
    <s v="super senior"/>
    <n v="15544.83"/>
    <n v="74.900000000000006"/>
    <x v="2"/>
  </r>
  <r>
    <s v="PID0046"/>
    <n v="24000"/>
    <x v="0"/>
    <n v="41"/>
    <s v="Adult"/>
    <n v="16811.099999999999"/>
    <n v="90.2"/>
    <x v="4"/>
  </r>
  <r>
    <s v="PID0047"/>
    <n v="800"/>
    <x v="0"/>
    <n v="33"/>
    <s v="Adult"/>
    <n v="621.45000000000005"/>
    <n v="76.5"/>
    <x v="1"/>
  </r>
  <r>
    <s v="PID0048"/>
    <n v="300000"/>
    <x v="1"/>
    <n v="38"/>
    <s v="Adult"/>
    <n v="189845.84999999998"/>
    <n v="88.1"/>
    <x v="7"/>
  </r>
  <r>
    <s v="PID0049"/>
    <n v="1600"/>
    <x v="0"/>
    <n v="53"/>
    <s v="Senior"/>
    <n v="1130.5999999999999"/>
    <n v="48.2"/>
    <x v="3"/>
  </r>
  <r>
    <s v="PID0050"/>
    <n v="60000"/>
    <x v="3"/>
    <n v="58"/>
    <s v="Senior"/>
    <n v="43051.95"/>
    <n v="91.1"/>
    <x v="7"/>
  </r>
  <r>
    <s v="PID0051"/>
    <n v="72000"/>
    <x v="1"/>
    <n v="62"/>
    <s v="super senior"/>
    <n v="48472.959999999999"/>
    <n v="64.900000000000006"/>
    <x v="0"/>
  </r>
  <r>
    <s v="PID0052"/>
    <n v="100"/>
    <x v="1"/>
    <n v="62"/>
    <s v="super senior"/>
    <n v="81.36"/>
    <n v="87.1"/>
    <x v="4"/>
  </r>
  <r>
    <s v="PID0053"/>
    <n v="24000"/>
    <x v="1"/>
    <n v="62"/>
    <s v="super senior"/>
    <n v="19986.12"/>
    <n v="72.099999999999994"/>
    <x v="2"/>
  </r>
  <r>
    <s v="PID0054"/>
    <n v="100"/>
    <x v="1"/>
    <n v="42"/>
    <s v="Adult"/>
    <n v="74.3"/>
    <n v="93.1"/>
    <x v="1"/>
  </r>
  <r>
    <s v="PID0055"/>
    <n v="60000"/>
    <x v="2"/>
    <n v="48"/>
    <s v="Senior"/>
    <n v="49152.200000000004"/>
    <n v="75.400000000000006"/>
    <x v="6"/>
  </r>
  <r>
    <s v="PID0056"/>
    <n v="48000"/>
    <x v="2"/>
    <n v="62"/>
    <s v="super senior"/>
    <s v=""/>
    <n v="57.7"/>
    <x v="1"/>
  </r>
  <r>
    <s v="PID0057"/>
    <n v="500"/>
    <x v="2"/>
    <n v="54"/>
    <s v="Senior"/>
    <n v="301.31"/>
    <n v="62.6"/>
    <x v="0"/>
  </r>
  <r>
    <s v="PID0058"/>
    <n v="90000"/>
    <x v="0"/>
    <n v="41"/>
    <s v="Adult"/>
    <n v="55462.05"/>
    <n v="63.5"/>
    <x v="1"/>
  </r>
  <r>
    <s v="PID0059"/>
    <n v="72000"/>
    <x v="0"/>
    <n v="48"/>
    <s v="Senior"/>
    <n v="51611.56"/>
    <n v="71.7"/>
    <x v="2"/>
  </r>
  <r>
    <s v="PID0060"/>
    <n v="800"/>
    <x v="2"/>
    <n v="42"/>
    <s v="Adult"/>
    <s v=""/>
    <n v="104"/>
    <x v="7"/>
  </r>
  <r>
    <s v="PID0061"/>
    <n v="14000"/>
    <x v="2"/>
    <n v="38"/>
    <s v="Adult"/>
    <n v="8311.31"/>
    <n v="95.7"/>
    <x v="7"/>
  </r>
  <r>
    <s v="PID0062"/>
    <n v="75000"/>
    <x v="2"/>
    <n v="32"/>
    <s v="Adult"/>
    <n v="67475.95"/>
    <n v="86.7"/>
    <x v="7"/>
  </r>
  <r>
    <s v="PID0063"/>
    <n v="45000"/>
    <x v="1"/>
    <n v="42"/>
    <s v="Adult"/>
    <n v="24489.69"/>
    <n v="105.9"/>
    <x v="0"/>
  </r>
  <r>
    <s v="PID0064"/>
    <n v="100"/>
    <x v="1"/>
    <n v="41"/>
    <s v="Adult"/>
    <n v="53.04"/>
    <n v="87.1"/>
    <x v="5"/>
  </r>
  <r>
    <s v="PID0065"/>
    <n v="32000"/>
    <x v="1"/>
    <n v="68"/>
    <s v="super senior"/>
    <n v="18466.8"/>
    <n v="60.7"/>
    <x v="6"/>
  </r>
  <r>
    <s v="PID0066"/>
    <n v="18000"/>
    <x v="1"/>
    <n v="38"/>
    <s v="Adult"/>
    <n v="13355.64"/>
    <n v="65.599999999999994"/>
    <x v="1"/>
  </r>
  <r>
    <s v="PID0067"/>
    <n v="200000"/>
    <x v="2"/>
    <n v="88"/>
    <s v="super senior"/>
    <s v=""/>
    <n v="69"/>
    <x v="5"/>
  </r>
  <r>
    <s v="PID0068"/>
    <n v="20000"/>
    <x v="0"/>
    <n v="58"/>
    <s v="Senior"/>
    <n v="17169.96"/>
    <n v="67.900000000000006"/>
    <x v="6"/>
  </r>
  <r>
    <s v="PID0069"/>
    <n v="250000"/>
    <x v="1"/>
    <n v="62"/>
    <s v="super senior"/>
    <n v="174255.5"/>
    <n v="78.8"/>
    <x v="7"/>
  </r>
  <r>
    <s v="PID0070"/>
    <n v="240000"/>
    <x v="2"/>
    <n v="33"/>
    <s v="Adult"/>
    <n v="208135.44"/>
    <n v="89.6"/>
    <x v="4"/>
  </r>
  <r>
    <s v="PID0071"/>
    <n v="100"/>
    <x v="0"/>
    <n v="62"/>
    <s v="super senior"/>
    <n v="77.959999999999994"/>
    <n v="72.8"/>
    <x v="6"/>
  </r>
  <r>
    <s v="PID0072"/>
    <n v="18000"/>
    <x v="1"/>
    <n v="32"/>
    <s v="Adult"/>
    <n v="10770.36"/>
    <n v="60"/>
    <x v="5"/>
  </r>
  <r>
    <s v="PID0073"/>
    <n v="60000"/>
    <x v="1"/>
    <n v="28"/>
    <s v="Young adult"/>
    <n v="30738.95"/>
    <n v="99.8"/>
    <x v="5"/>
  </r>
  <r>
    <s v="PID0074"/>
    <n v="100"/>
    <x v="0"/>
    <n v="58"/>
    <s v="Senior"/>
    <n v="56.05"/>
    <n v="73.7"/>
    <x v="2"/>
  </r>
  <r>
    <s v="PID0075"/>
    <n v="48000"/>
    <x v="0"/>
    <n v="58"/>
    <s v="Senior"/>
    <s v=""/>
    <n v="60.2"/>
    <x v="7"/>
  </r>
  <r>
    <s v="PID0076"/>
    <n v="300000"/>
    <x v="3"/>
    <n v="48"/>
    <s v="Senior"/>
    <n v="174141.6"/>
    <n v="81.2"/>
    <x v="1"/>
  </r>
  <r>
    <s v="PID0077"/>
    <n v="300000"/>
    <x v="0"/>
    <n v="38"/>
    <s v="Adult"/>
    <n v="217453.08000000002"/>
    <n v="83.4"/>
    <x v="1"/>
  </r>
  <r>
    <s v="PID0078"/>
    <n v="100"/>
    <x v="2"/>
    <n v="38"/>
    <s v="Adult"/>
    <s v=""/>
    <n v="86.7"/>
    <x v="4"/>
  </r>
  <r>
    <s v="PID0079"/>
    <n v="18000"/>
    <x v="2"/>
    <n v="33"/>
    <s v="Adult"/>
    <n v="14773.74"/>
    <n v="86.5"/>
    <x v="7"/>
  </r>
  <r>
    <s v="PID0080"/>
    <n v="75000"/>
    <x v="1"/>
    <n v="38"/>
    <s v="Adult"/>
    <n v="44458.25"/>
    <n v="94.6"/>
    <x v="2"/>
  </r>
  <r>
    <s v="PID0081"/>
    <n v="45000"/>
    <x v="0"/>
    <n v="62"/>
    <s v="super senior"/>
    <n v="28657.98"/>
    <n v="87"/>
    <x v="4"/>
  </r>
  <r>
    <s v="PID0082"/>
    <n v="250000"/>
    <x v="3"/>
    <n v="68"/>
    <s v="super senior"/>
    <s v=""/>
    <n v="61.7"/>
    <x v="3"/>
  </r>
  <r>
    <s v="PID0083"/>
    <n v="100"/>
    <x v="0"/>
    <n v="38"/>
    <s v="Adult"/>
    <n v="88.17"/>
    <n v="76.2"/>
    <x v="1"/>
  </r>
  <r>
    <s v="PID0084"/>
    <n v="3000"/>
    <x v="0"/>
    <n v="68"/>
    <s v="super senior"/>
    <n v="1770.5099999999998"/>
    <n v="54.5"/>
    <x v="2"/>
  </r>
  <r>
    <s v="PID0085"/>
    <n v="14000"/>
    <x v="0"/>
    <n v="54"/>
    <s v="Senior"/>
    <n v="8718.2200000000012"/>
    <n v="69.7"/>
    <x v="7"/>
  </r>
  <r>
    <s v="PID0086"/>
    <n v="32000"/>
    <x v="1"/>
    <n v="38"/>
    <s v="Adult"/>
    <s v=""/>
    <n v="89.6"/>
    <x v="5"/>
  </r>
  <r>
    <s v="PID0087"/>
    <n v="250000"/>
    <x v="2"/>
    <n v="53"/>
    <s v="Senior"/>
    <n v="125433.3"/>
    <n v="73"/>
    <x v="7"/>
  </r>
  <r>
    <s v="PID0088"/>
    <n v="800"/>
    <x v="0"/>
    <n v="33"/>
    <s v="Adult"/>
    <n v="714.99"/>
    <n v="94.2"/>
    <x v="7"/>
  </r>
  <r>
    <s v="PID0089"/>
    <n v="72000"/>
    <x v="2"/>
    <n v="38"/>
    <s v="Adult"/>
    <n v="57203.6"/>
    <n v="89.9"/>
    <x v="6"/>
  </r>
  <r>
    <s v="PID0090"/>
    <n v="20000"/>
    <x v="0"/>
    <n v="45"/>
    <s v="Adult"/>
    <n v="10879.14"/>
    <n v="67.900000000000006"/>
    <x v="2"/>
  </r>
  <r>
    <s v="PID0091"/>
    <n v="500"/>
    <x v="1"/>
    <n v="33"/>
    <s v="Adult"/>
    <n v="372.41"/>
    <n v="91.7"/>
    <x v="7"/>
  </r>
  <r>
    <s v="PID0092"/>
    <n v="18000"/>
    <x v="2"/>
    <n v="68"/>
    <s v="super senior"/>
    <s v=""/>
    <n v="60.4"/>
    <x v="4"/>
  </r>
  <r>
    <s v="PID0093"/>
    <n v="10000"/>
    <x v="2"/>
    <n v="33"/>
    <s v="Adult"/>
    <n v="5506.4"/>
    <n v="58.7"/>
    <x v="2"/>
  </r>
  <r>
    <s v="PID0094"/>
    <n v="48000"/>
    <x v="2"/>
    <n v="38"/>
    <s v="Adult"/>
    <n v="38250.120000000003"/>
    <n v="86.8"/>
    <x v="5"/>
  </r>
  <r>
    <s v="PID0095"/>
    <n v="10000"/>
    <x v="3"/>
    <n v="62"/>
    <s v="super senior"/>
    <n v="7114.0499999999993"/>
    <n v="87.2"/>
    <x v="1"/>
  </r>
  <r>
    <s v="PID0096"/>
    <n v="20000"/>
    <x v="1"/>
    <n v="58"/>
    <s v="Senior"/>
    <n v="14220.48"/>
    <n v="77.3"/>
    <x v="4"/>
  </r>
  <r>
    <s v="PID0097"/>
    <n v="200"/>
    <x v="0"/>
    <n v="42"/>
    <s v="Adult"/>
    <n v="116.84"/>
    <n v="86.2"/>
    <x v="6"/>
  </r>
  <r>
    <s v="PID0098"/>
    <n v="21000"/>
    <x v="0"/>
    <n v="58"/>
    <s v="Senior"/>
    <n v="17306.52"/>
    <n v="92.9"/>
    <x v="3"/>
  </r>
  <r>
    <s v="PID0099"/>
    <n v="18000"/>
    <x v="2"/>
    <n v="38"/>
    <s v="Adult"/>
    <n v="14155.89"/>
    <n v="92.2"/>
    <x v="3"/>
  </r>
  <r>
    <s v="PID0100"/>
    <n v="3000"/>
    <x v="1"/>
    <n v="38"/>
    <s v="Adult"/>
    <n v="1695.5099999999998"/>
    <n v="97.1"/>
    <x v="0"/>
  </r>
  <r>
    <s v="PID0101"/>
    <n v="240000"/>
    <x v="1"/>
    <n v="33"/>
    <s v="Adult"/>
    <n v="169589.52"/>
    <n v="79.8"/>
    <x v="0"/>
  </r>
  <r>
    <s v="PID0102"/>
    <n v="72000"/>
    <x v="1"/>
    <n v="33"/>
    <s v="Adult"/>
    <n v="57341.56"/>
    <n v="65.8"/>
    <x v="0"/>
  </r>
  <r>
    <s v="PID0103"/>
    <n v="18000"/>
    <x v="0"/>
    <n v="73"/>
    <s v="super senior"/>
    <s v=""/>
    <n v="68.3"/>
    <x v="4"/>
  </r>
  <r>
    <s v="PID0104"/>
    <n v="40000"/>
    <x v="3"/>
    <n v="41"/>
    <s v="Adult"/>
    <n v="35432.600000000006"/>
    <n v="103.9"/>
    <x v="1"/>
  </r>
  <r>
    <s v="PID0105"/>
    <n v="10000"/>
    <x v="1"/>
    <n v="62"/>
    <s v="super senior"/>
    <n v="8403.3000000000011"/>
    <n v="80"/>
    <x v="0"/>
  </r>
  <r>
    <s v="PID0106"/>
    <n v="32000"/>
    <x v="2"/>
    <n v="48"/>
    <s v="Senior"/>
    <n v="24816.48"/>
    <n v="81"/>
    <x v="6"/>
  </r>
  <r>
    <s v="PID0107"/>
    <n v="200000"/>
    <x v="1"/>
    <n v="33"/>
    <s v="Adult"/>
    <n v="153134.96"/>
    <n v="64.099999999999994"/>
    <x v="0"/>
  </r>
  <r>
    <s v="PID0108"/>
    <n v="24000"/>
    <x v="1"/>
    <n v="42"/>
    <s v="Adult"/>
    <n v="20927.52"/>
    <n v="91"/>
    <x v="3"/>
  </r>
  <r>
    <s v="PID0109"/>
    <n v="240000"/>
    <x v="2"/>
    <n v="48"/>
    <s v="Senior"/>
    <s v=""/>
    <n v="79.900000000000006"/>
    <x v="4"/>
  </r>
  <r>
    <s v="PID0110"/>
    <n v="18000"/>
    <x v="0"/>
    <n v="45"/>
    <s v="Adult"/>
    <n v="12518.82"/>
    <n v="65.3"/>
    <x v="3"/>
  </r>
  <r>
    <s v="PID0111"/>
    <n v="24000"/>
    <x v="1"/>
    <n v="42"/>
    <s v="Adult"/>
    <n v="12412.04"/>
    <n v="85.9"/>
    <x v="2"/>
  </r>
  <r>
    <s v="PID0112"/>
    <n v="240000"/>
    <x v="3"/>
    <n v="73"/>
    <s v="super senior"/>
    <n v="179908.08000000002"/>
    <n v="85.3"/>
    <x v="5"/>
  </r>
  <r>
    <s v="PID0113"/>
    <n v="800"/>
    <x v="1"/>
    <n v="62"/>
    <s v="super senior"/>
    <n v="678.92"/>
    <n v="84.7"/>
    <x v="1"/>
  </r>
  <r>
    <s v="PID0114"/>
    <n v="90000"/>
    <x v="0"/>
    <n v="53"/>
    <s v="Senior"/>
    <s v=""/>
    <n v="77.3"/>
    <x v="5"/>
  </r>
  <r>
    <s v="PID0115"/>
    <n v="100"/>
    <x v="1"/>
    <n v="33"/>
    <s v="Adult"/>
    <s v=""/>
    <n v="84.1"/>
    <x v="4"/>
  </r>
  <r>
    <s v="PID0116"/>
    <n v="800"/>
    <x v="0"/>
    <n v="41"/>
    <s v="Adult"/>
    <n v="411.43"/>
    <n v="68.099999999999994"/>
    <x v="2"/>
  </r>
  <r>
    <s v="PID0117"/>
    <n v="48000"/>
    <x v="1"/>
    <n v="58"/>
    <s v="Senior"/>
    <n v="25741.52"/>
    <n v="56.9"/>
    <x v="0"/>
  </r>
  <r>
    <s v="PID0118"/>
    <n v="500"/>
    <x v="0"/>
    <n v="73"/>
    <s v="super senior"/>
    <s v=""/>
    <n v="53"/>
    <x v="7"/>
  </r>
  <r>
    <s v="PID0119"/>
    <n v="500"/>
    <x v="3"/>
    <n v="58"/>
    <s v="Senior"/>
    <n v="278.88"/>
    <n v="90.9"/>
    <x v="4"/>
  </r>
  <r>
    <s v="PID0120"/>
    <n v="18000"/>
    <x v="2"/>
    <n v="33"/>
    <s v="Adult"/>
    <n v="14820.27"/>
    <n v="75.7"/>
    <x v="6"/>
  </r>
  <r>
    <s v="PID0121"/>
    <n v="20000"/>
    <x v="1"/>
    <n v="33"/>
    <s v="Adult"/>
    <n v="10985.7"/>
    <n v="69.2"/>
    <x v="6"/>
  </r>
  <r>
    <s v="PID0122"/>
    <n v="18000"/>
    <x v="0"/>
    <n v="68"/>
    <s v="super senior"/>
    <n v="10522.68"/>
    <n v="66.3"/>
    <x v="1"/>
  </r>
  <r>
    <s v="PID0123"/>
    <n v="10000"/>
    <x v="0"/>
    <n v="33"/>
    <s v="Adult"/>
    <s v=""/>
    <n v="59.7"/>
    <x v="7"/>
  </r>
  <r>
    <s v="PID0124"/>
    <n v="90000"/>
    <x v="0"/>
    <n v="68"/>
    <s v="super senior"/>
    <n v="68611.3"/>
    <n v="97.6"/>
    <x v="6"/>
  </r>
  <r>
    <s v="PID0125"/>
    <n v="18000"/>
    <x v="0"/>
    <n v="68"/>
    <s v="super senior"/>
    <n v="10076.52"/>
    <n v="86"/>
    <x v="6"/>
  </r>
  <r>
    <s v="PID0126"/>
    <n v="800"/>
    <x v="0"/>
    <n v="42"/>
    <s v="Adult"/>
    <n v="499.21"/>
    <n v="71.3"/>
    <x v="5"/>
  </r>
  <r>
    <s v="PID0127"/>
    <n v="18000"/>
    <x v="0"/>
    <n v="53"/>
    <s v="Senior"/>
    <n v="11448.42"/>
    <n v="66"/>
    <x v="6"/>
  </r>
  <r>
    <s v="PID0128"/>
    <n v="250000"/>
    <x v="0"/>
    <n v="41"/>
    <s v="Adult"/>
    <n v="211680"/>
    <n v="61.9"/>
    <x v="7"/>
  </r>
  <r>
    <s v="PID0129"/>
    <n v="40000"/>
    <x v="1"/>
    <n v="48"/>
    <s v="Senior"/>
    <n v="35676.199999999997"/>
    <n v="70.8"/>
    <x v="7"/>
  </r>
  <r>
    <s v="PID0130"/>
    <n v="90000"/>
    <x v="0"/>
    <n v="48"/>
    <s v="Senior"/>
    <n v="73985"/>
    <n v="84.6"/>
    <x v="4"/>
  </r>
  <r>
    <s v="PID0131"/>
    <n v="32000"/>
    <x v="0"/>
    <n v="28"/>
    <s v="Young adult"/>
    <n v="23309.4"/>
    <n v="83.6"/>
    <x v="3"/>
  </r>
  <r>
    <s v="PID0132"/>
    <n v="300000"/>
    <x v="3"/>
    <n v="53"/>
    <s v="Senior"/>
    <s v=""/>
    <n v="78.599999999999994"/>
    <x v="0"/>
  </r>
  <r>
    <s v="PID0133"/>
    <n v="24000"/>
    <x v="0"/>
    <n v="58"/>
    <s v="Senior"/>
    <n v="19197.150000000001"/>
    <n v="61.8"/>
    <x v="7"/>
  </r>
  <r>
    <s v="PID0134"/>
    <n v="32000"/>
    <x v="0"/>
    <n v="53"/>
    <s v="Senior"/>
    <n v="27759.8"/>
    <n v="50.2"/>
    <x v="6"/>
  </r>
  <r>
    <s v="PID0135"/>
    <n v="10000"/>
    <x v="1"/>
    <n v="33"/>
    <s v="Adult"/>
    <s v=""/>
    <n v="83.4"/>
    <x v="0"/>
  </r>
  <r>
    <s v="PID0136"/>
    <n v="24000"/>
    <x v="0"/>
    <n v="33"/>
    <s v="Adult"/>
    <s v=""/>
    <n v="58.8"/>
    <x v="4"/>
  </r>
  <r>
    <s v="PID0137"/>
    <n v="100"/>
    <x v="1"/>
    <n v="41"/>
    <s v="Adult"/>
    <n v="50.09"/>
    <n v="70.599999999999994"/>
    <x v="7"/>
  </r>
  <r>
    <s v="PID0138"/>
    <n v="800"/>
    <x v="3"/>
    <n v="53"/>
    <s v="Senior"/>
    <n v="598.46"/>
    <n v="77.8"/>
    <x v="4"/>
  </r>
  <r>
    <s v="PID0139"/>
    <n v="10000"/>
    <x v="3"/>
    <n v="58"/>
    <s v="Senior"/>
    <s v=""/>
    <n v="63.1"/>
    <x v="5"/>
  </r>
  <r>
    <s v="PID0140"/>
    <n v="60000"/>
    <x v="0"/>
    <n v="48"/>
    <s v="Senior"/>
    <n v="41536.300000000003"/>
    <n v="62.3"/>
    <x v="6"/>
  </r>
  <r>
    <s v="PID0141"/>
    <n v="2000"/>
    <x v="1"/>
    <n v="42"/>
    <s v="Adult"/>
    <n v="1789.7"/>
    <n v="90.3"/>
    <x v="3"/>
  </r>
  <r>
    <s v="PID0142"/>
    <n v="32000"/>
    <x v="1"/>
    <n v="48"/>
    <s v="Senior"/>
    <n v="20629.759999999998"/>
    <n v="104.7"/>
    <x v="4"/>
  </r>
  <r>
    <s v="PID0143"/>
    <n v="21000"/>
    <x v="0"/>
    <n v="58"/>
    <s v="Senior"/>
    <s v=""/>
    <n v="70.599999999999994"/>
    <x v="3"/>
  </r>
  <r>
    <s v="PID0144"/>
    <n v="100"/>
    <x v="0"/>
    <n v="58"/>
    <s v="Senior"/>
    <n v="61.54"/>
    <n v="66.3"/>
    <x v="6"/>
  </r>
  <r>
    <s v="PID0145"/>
    <n v="40000"/>
    <x v="0"/>
    <n v="73"/>
    <s v="super senior"/>
    <n v="29298.800000000003"/>
    <n v="80.400000000000006"/>
    <x v="6"/>
  </r>
  <r>
    <s v="PID0146"/>
    <n v="2000"/>
    <x v="1"/>
    <n v="42"/>
    <s v="Adult"/>
    <n v="1319.34"/>
    <n v="59.7"/>
    <x v="6"/>
  </r>
  <r>
    <s v="PID0147"/>
    <n v="500"/>
    <x v="3"/>
    <n v="38"/>
    <s v="Adult"/>
    <n v="259.10000000000002"/>
    <n v="100.2"/>
    <x v="5"/>
  </r>
  <r>
    <s v="PID0148"/>
    <n v="200000"/>
    <x v="1"/>
    <n v="53"/>
    <s v="Senior"/>
    <n v="106845.8"/>
    <n v="84.7"/>
    <x v="6"/>
  </r>
  <r>
    <s v="PID0149"/>
    <n v="60000"/>
    <x v="2"/>
    <n v="38"/>
    <s v="Adult"/>
    <n v="51135.96"/>
    <n v="64.2"/>
    <x v="2"/>
  </r>
  <r>
    <s v="PID0150"/>
    <n v="240000"/>
    <x v="2"/>
    <n v="48"/>
    <s v="Senior"/>
    <n v="137764.79999999999"/>
    <n v="66.7"/>
    <x v="2"/>
  </r>
  <r>
    <s v="PID0151"/>
    <n v="10000"/>
    <x v="0"/>
    <n v="58"/>
    <s v="Senior"/>
    <n v="8622.85"/>
    <n v="79.900000000000006"/>
    <x v="7"/>
  </r>
  <r>
    <s v="PID0152"/>
    <n v="24000"/>
    <x v="1"/>
    <n v="32"/>
    <s v="Adult"/>
    <n v="13038.27"/>
    <n v="87.9"/>
    <x v="2"/>
  </r>
  <r>
    <s v="PID0153"/>
    <n v="40000"/>
    <x v="3"/>
    <n v="62"/>
    <s v="super senior"/>
    <n v="35399.4"/>
    <n v="71"/>
    <x v="5"/>
  </r>
  <r>
    <s v="PID0154"/>
    <n v="60000"/>
    <x v="0"/>
    <n v="41"/>
    <s v="Adult"/>
    <n v="44585.9"/>
    <n v="77"/>
    <x v="7"/>
  </r>
  <r>
    <s v="PID0155"/>
    <n v="800"/>
    <x v="0"/>
    <n v="38"/>
    <s v="Adult"/>
    <n v="531.89"/>
    <n v="88.8"/>
    <x v="1"/>
  </r>
  <r>
    <s v="PID0156"/>
    <n v="24000"/>
    <x v="0"/>
    <n v="62"/>
    <s v="super senior"/>
    <n v="20033.97"/>
    <n v="76.099999999999994"/>
    <x v="6"/>
  </r>
  <r>
    <s v="PID0157"/>
    <n v="24000"/>
    <x v="0"/>
    <n v="38"/>
    <s v="Adult"/>
    <n v="12658.14"/>
    <n v="84.9"/>
    <x v="7"/>
  </r>
  <r>
    <s v="PID0158"/>
    <n v="100"/>
    <x v="0"/>
    <n v="28"/>
    <s v="Young adult"/>
    <n v="64.28"/>
    <n v="98.8"/>
    <x v="6"/>
  </r>
  <r>
    <s v="PID0159"/>
    <n v="800"/>
    <x v="3"/>
    <n v="62"/>
    <s v="super senior"/>
    <n v="632.6"/>
    <n v="82.7"/>
    <x v="0"/>
  </r>
  <r>
    <s v="PID0160"/>
    <n v="300000"/>
    <x v="3"/>
    <n v="48"/>
    <s v="Senior"/>
    <n v="198697.35"/>
    <n v="76"/>
    <x v="0"/>
  </r>
  <r>
    <s v="PID0161"/>
    <n v="60000"/>
    <x v="1"/>
    <n v="33"/>
    <s v="Adult"/>
    <n v="47214.76"/>
    <n v="72.5"/>
    <x v="5"/>
  </r>
  <r>
    <s v="PID0162"/>
    <n v="60000"/>
    <x v="0"/>
    <n v="62"/>
    <s v="super senior"/>
    <n v="47381.56"/>
    <n v="59.4"/>
    <x v="2"/>
  </r>
  <r>
    <s v="PID0163"/>
    <n v="24000"/>
    <x v="2"/>
    <n v="28"/>
    <s v="Young adult"/>
    <n v="17921.32"/>
    <n v="81.5"/>
    <x v="0"/>
  </r>
  <r>
    <s v="PID0164"/>
    <n v="40000"/>
    <x v="3"/>
    <n v="38"/>
    <s v="Adult"/>
    <n v="28057"/>
    <n v="85.1"/>
    <x v="0"/>
  </r>
  <r>
    <s v="PID0165"/>
    <n v="18000"/>
    <x v="0"/>
    <n v="48"/>
    <s v="Senior"/>
    <s v=""/>
    <n v="100.2"/>
    <x v="6"/>
  </r>
  <r>
    <s v="PID0166"/>
    <n v="20000"/>
    <x v="1"/>
    <n v="68"/>
    <s v="super senior"/>
    <s v=""/>
    <n v="83.5"/>
    <x v="2"/>
  </r>
  <r>
    <s v="PID0167"/>
    <n v="250000"/>
    <x v="3"/>
    <n v="62"/>
    <s v="super senior"/>
    <n v="203806.19999999998"/>
    <n v="69.400000000000006"/>
    <x v="4"/>
  </r>
  <r>
    <s v="PID0168"/>
    <n v="100"/>
    <x v="2"/>
    <n v="62"/>
    <s v="super senior"/>
    <n v="72.98"/>
    <n v="87.9"/>
    <x v="2"/>
  </r>
  <r>
    <s v="PID0169"/>
    <n v="21000"/>
    <x v="2"/>
    <n v="53"/>
    <s v="Senior"/>
    <n v="17316.740000000002"/>
    <n v="64.099999999999994"/>
    <x v="1"/>
  </r>
  <r>
    <s v="PID0170"/>
    <n v="20000"/>
    <x v="1"/>
    <n v="58"/>
    <s v="Senior"/>
    <n v="12759.74"/>
    <n v="85.4"/>
    <x v="0"/>
  </r>
  <r>
    <s v="PID0171"/>
    <n v="100"/>
    <x v="0"/>
    <n v="58"/>
    <s v="Senior"/>
    <n v="83.26"/>
    <n v="80.099999999999994"/>
    <x v="1"/>
  </r>
  <r>
    <s v="PID0172"/>
    <n v="3000"/>
    <x v="2"/>
    <n v="48"/>
    <s v="Senior"/>
    <s v=""/>
    <n v="80.099999999999994"/>
    <x v="0"/>
  </r>
  <r>
    <s v="PID0173"/>
    <n v="100"/>
    <x v="1"/>
    <n v="68"/>
    <s v="super senior"/>
    <s v=""/>
    <n v="87.5"/>
    <x v="3"/>
  </r>
  <r>
    <s v="PID0174"/>
    <n v="3000"/>
    <x v="0"/>
    <n v="73"/>
    <s v="super senior"/>
    <n v="2684.7599999999998"/>
    <n v="72.900000000000006"/>
    <x v="0"/>
  </r>
  <r>
    <s v="PID0175"/>
    <n v="36000"/>
    <x v="0"/>
    <n v="73"/>
    <s v="super senior"/>
    <n v="29560.29"/>
    <n v="72.8"/>
    <x v="6"/>
  </r>
  <r>
    <s v="PID0176"/>
    <n v="800"/>
    <x v="3"/>
    <n v="62"/>
    <s v="super senior"/>
    <n v="550.38"/>
    <n v="66.3"/>
    <x v="3"/>
  </r>
  <r>
    <s v="PID0177"/>
    <n v="500"/>
    <x v="0"/>
    <n v="38"/>
    <s v="Adult"/>
    <n v="394.97"/>
    <n v="108.4"/>
    <x v="1"/>
  </r>
  <r>
    <s v="PID0178"/>
    <n v="32000"/>
    <x v="1"/>
    <n v="22"/>
    <s v="Young adult"/>
    <n v="20010.64"/>
    <n v="73.900000000000006"/>
    <x v="7"/>
  </r>
  <r>
    <s v="PID0179"/>
    <n v="3000"/>
    <x v="0"/>
    <n v="53"/>
    <s v="Senior"/>
    <n v="1974.03"/>
    <n v="63.3"/>
    <x v="3"/>
  </r>
  <r>
    <s v="PID0180"/>
    <n v="10000"/>
    <x v="1"/>
    <n v="45"/>
    <s v="Adult"/>
    <s v=""/>
    <n v="66.3"/>
    <x v="5"/>
  </r>
  <r>
    <s v="PID0181"/>
    <n v="200000"/>
    <x v="0"/>
    <n v="58"/>
    <s v="Senior"/>
    <n v="163598.39999999999"/>
    <n v="83.1"/>
    <x v="0"/>
  </r>
  <r>
    <s v="PID0182"/>
    <n v="60000"/>
    <x v="0"/>
    <n v="33"/>
    <s v="Adult"/>
    <n v="34972.1"/>
    <n v="94.2"/>
    <x v="5"/>
  </r>
  <r>
    <s v="PID0183"/>
    <n v="18000"/>
    <x v="1"/>
    <n v="53"/>
    <s v="Senior"/>
    <n v="11502.539999999999"/>
    <n v="82.8"/>
    <x v="7"/>
  </r>
  <r>
    <s v="PID0184"/>
    <n v="240000"/>
    <x v="2"/>
    <n v="38"/>
    <s v="Adult"/>
    <n v="164092.20000000001"/>
    <n v="92.6"/>
    <x v="0"/>
  </r>
  <r>
    <s v="PID0185"/>
    <n v="90000"/>
    <x v="0"/>
    <n v="33"/>
    <s v="Adult"/>
    <s v=""/>
    <n v="64.2"/>
    <x v="6"/>
  </r>
  <r>
    <s v="PID0186"/>
    <n v="300000"/>
    <x v="0"/>
    <n v="48"/>
    <s v="Senior"/>
    <n v="194773.68"/>
    <n v="85.3"/>
    <x v="1"/>
  </r>
  <r>
    <s v="PID0187"/>
    <n v="100"/>
    <x v="0"/>
    <n v="38"/>
    <s v="Adult"/>
    <n v="60.96"/>
    <n v="82.1"/>
    <x v="4"/>
  </r>
  <r>
    <s v="PID0188"/>
    <n v="10000"/>
    <x v="2"/>
    <n v="38"/>
    <s v="Adult"/>
    <n v="7939.0999999999995"/>
    <n v="96.5"/>
    <x v="5"/>
  </r>
  <r>
    <s v="PID0189"/>
    <n v="240000"/>
    <x v="0"/>
    <n v="42"/>
    <s v="Adult"/>
    <n v="214090.32"/>
    <n v="61.8"/>
    <x v="6"/>
  </r>
  <r>
    <s v="PID0190"/>
    <n v="18000"/>
    <x v="2"/>
    <n v="32"/>
    <s v="Adult"/>
    <n v="12382.380000000001"/>
    <n v="96.3"/>
    <x v="7"/>
  </r>
  <r>
    <s v="PID0191"/>
    <n v="75000"/>
    <x v="2"/>
    <n v="41"/>
    <s v="Adult"/>
    <n v="57189.799999999996"/>
    <n v="77.900000000000006"/>
    <x v="1"/>
  </r>
  <r>
    <s v="PID0192"/>
    <n v="2000"/>
    <x v="2"/>
    <n v="38"/>
    <s v="Adult"/>
    <n v="1230.08"/>
    <n v="102.1"/>
    <x v="7"/>
  </r>
  <r>
    <s v="PID0193"/>
    <n v="3000"/>
    <x v="2"/>
    <n v="48"/>
    <s v="Senior"/>
    <s v=""/>
    <n v="79.5"/>
    <x v="7"/>
  </r>
  <r>
    <s v="PID0194"/>
    <n v="12000"/>
    <x v="1"/>
    <n v="58"/>
    <s v="Senior"/>
    <n v="8360.16"/>
    <n v="64.400000000000006"/>
    <x v="1"/>
  </r>
  <r>
    <s v="PID0195"/>
    <n v="60000"/>
    <x v="1"/>
    <n v="62"/>
    <s v="super senior"/>
    <s v=""/>
    <n v="68.7"/>
    <x v="0"/>
  </r>
  <r>
    <s v="PID0196"/>
    <n v="75000"/>
    <x v="1"/>
    <n v="45"/>
    <s v="Adult"/>
    <s v=""/>
    <n v="88.1"/>
    <x v="2"/>
  </r>
  <r>
    <s v="PID0197"/>
    <n v="21000"/>
    <x v="1"/>
    <n v="38"/>
    <s v="Adult"/>
    <n v="13329.75"/>
    <n v="78.400000000000006"/>
    <x v="5"/>
  </r>
  <r>
    <s v="PID0198"/>
    <n v="3000"/>
    <x v="2"/>
    <n v="33"/>
    <s v="Adult"/>
    <n v="2153.2200000000003"/>
    <n v="62.3"/>
    <x v="0"/>
  </r>
  <r>
    <s v="PID0199"/>
    <n v="45000"/>
    <x v="0"/>
    <n v="62"/>
    <s v="super senior"/>
    <n v="40303.020000000004"/>
    <n v="53.7"/>
    <x v="6"/>
  </r>
  <r>
    <s v="PID0200"/>
    <n v="1600"/>
    <x v="2"/>
    <n v="48"/>
    <s v="Senior"/>
    <n v="1266.78"/>
    <n v="89.2"/>
    <x v="2"/>
  </r>
  <r>
    <s v="PID0201"/>
    <n v="800"/>
    <x v="0"/>
    <n v="54"/>
    <s v="Senior"/>
    <n v="630.48"/>
    <n v="54.1"/>
    <x v="3"/>
  </r>
  <r>
    <s v="PID0202"/>
    <n v="100"/>
    <x v="2"/>
    <n v="62"/>
    <s v="super senior"/>
    <s v=""/>
    <n v="80"/>
    <x v="3"/>
  </r>
  <r>
    <s v="PID0203"/>
    <n v="300000"/>
    <x v="3"/>
    <n v="48"/>
    <s v="Senior"/>
    <n v="233626.56"/>
    <n v="90.8"/>
    <x v="4"/>
  </r>
  <r>
    <s v="PID0204"/>
    <n v="300000"/>
    <x v="3"/>
    <n v="33"/>
    <s v="Adult"/>
    <n v="210807"/>
    <n v="72.400000000000006"/>
    <x v="4"/>
  </r>
  <r>
    <s v="PID0205"/>
    <n v="45000"/>
    <x v="0"/>
    <n v="68"/>
    <s v="super senior"/>
    <n v="36976.979999999996"/>
    <n v="60.1"/>
    <x v="2"/>
  </r>
  <r>
    <s v="PID0206"/>
    <n v="18000"/>
    <x v="2"/>
    <n v="45"/>
    <s v="Adult"/>
    <n v="13231.380000000001"/>
    <n v="72.3"/>
    <x v="7"/>
  </r>
  <r>
    <s v="PID0207"/>
    <n v="3000"/>
    <x v="0"/>
    <n v="33"/>
    <s v="Adult"/>
    <s v=""/>
    <n v="90"/>
    <x v="2"/>
  </r>
  <r>
    <s v="PID0208"/>
    <n v="3000"/>
    <x v="3"/>
    <n v="48"/>
    <s v="Senior"/>
    <s v=""/>
    <n v="61.1"/>
    <x v="1"/>
  </r>
  <r>
    <s v="PID0209"/>
    <n v="75000"/>
    <x v="3"/>
    <n v="48"/>
    <s v="Senior"/>
    <n v="39899.4"/>
    <n v="68.8"/>
    <x v="7"/>
  </r>
  <r>
    <s v="PID0210"/>
    <n v="100"/>
    <x v="2"/>
    <n v="62"/>
    <s v="super senior"/>
    <s v=""/>
    <n v="51.9"/>
    <x v="1"/>
  </r>
  <r>
    <s v="PID0211"/>
    <n v="20000"/>
    <x v="3"/>
    <n v="58"/>
    <s v="Senior"/>
    <n v="16134.38"/>
    <n v="82.5"/>
    <x v="6"/>
  </r>
  <r>
    <s v="PID0212"/>
    <n v="60000"/>
    <x v="0"/>
    <n v="48"/>
    <s v="Senior"/>
    <n v="38509.85"/>
    <n v="100.5"/>
    <x v="4"/>
  </r>
  <r>
    <s v="PID0213"/>
    <n v="90000"/>
    <x v="3"/>
    <n v="45"/>
    <s v="Adult"/>
    <n v="51209.85"/>
    <n v="93.3"/>
    <x v="7"/>
  </r>
  <r>
    <s v="PID0214"/>
    <n v="32000"/>
    <x v="3"/>
    <n v="48"/>
    <s v="Senior"/>
    <s v=""/>
    <n v="70.900000000000006"/>
    <x v="0"/>
  </r>
  <r>
    <s v="PID0215"/>
    <n v="18000"/>
    <x v="2"/>
    <n v="48"/>
    <s v="Senior"/>
    <s v=""/>
    <n v="105.6"/>
    <x v="6"/>
  </r>
  <r>
    <s v="PID0216"/>
    <n v="12000"/>
    <x v="0"/>
    <n v="42"/>
    <s v="Adult"/>
    <n v="9943.16"/>
    <n v="63.3"/>
    <x v="7"/>
  </r>
  <r>
    <s v="PID0217"/>
    <n v="2000"/>
    <x v="2"/>
    <n v="33"/>
    <s v="Adult"/>
    <n v="1476.98"/>
    <n v="94.7"/>
    <x v="4"/>
  </r>
  <r>
    <s v="PID0218"/>
    <n v="10000"/>
    <x v="0"/>
    <n v="38"/>
    <s v="Adult"/>
    <n v="8451.7999999999993"/>
    <n v="69.3"/>
    <x v="6"/>
  </r>
  <r>
    <s v="PID0219"/>
    <n v="250000"/>
    <x v="3"/>
    <n v="32"/>
    <s v="Adult"/>
    <n v="165091.4"/>
    <n v="99.2"/>
    <x v="5"/>
  </r>
  <r>
    <s v="PID0220"/>
    <n v="36000"/>
    <x v="0"/>
    <n v="45"/>
    <s v="Adult"/>
    <n v="32157.69"/>
    <n v="94.7"/>
    <x v="6"/>
  </r>
  <r>
    <s v="PID0221"/>
    <n v="800"/>
    <x v="0"/>
    <n v="42"/>
    <s v="Adult"/>
    <n v="527.08000000000004"/>
    <n v="71.599999999999994"/>
    <x v="6"/>
  </r>
  <r>
    <s v="PID0222"/>
    <n v="20000"/>
    <x v="3"/>
    <n v="41"/>
    <s v="Adult"/>
    <n v="16606.32"/>
    <n v="63.8"/>
    <x v="0"/>
  </r>
  <r>
    <s v="PID0223"/>
    <n v="250000"/>
    <x v="3"/>
    <n v="62"/>
    <s v="super senior"/>
    <n v="141504.59999999998"/>
    <n v="55.1"/>
    <x v="4"/>
  </r>
  <r>
    <s v="PID0224"/>
    <n v="32000"/>
    <x v="1"/>
    <n v="42"/>
    <s v="Adult"/>
    <n v="28723.52"/>
    <n v="64.7"/>
    <x v="3"/>
  </r>
  <r>
    <s v="PID0225"/>
    <n v="240000"/>
    <x v="2"/>
    <n v="53"/>
    <s v="Senior"/>
    <n v="153766.44"/>
    <n v="53.6"/>
    <x v="4"/>
  </r>
  <r>
    <s v="PID0226"/>
    <n v="20000"/>
    <x v="0"/>
    <n v="53"/>
    <s v="Senior"/>
    <n v="11334.86"/>
    <n v="84.1"/>
    <x v="6"/>
  </r>
  <r>
    <s v="PID0227"/>
    <n v="500"/>
    <x v="0"/>
    <n v="62"/>
    <s v="super senior"/>
    <n v="285.98"/>
    <n v="56.4"/>
    <x v="5"/>
  </r>
  <r>
    <s v="PID0228"/>
    <n v="40000"/>
    <x v="1"/>
    <n v="34"/>
    <s v="Adult"/>
    <n v="34307.72"/>
    <n v="81"/>
    <x v="4"/>
  </r>
  <r>
    <s v="PID0229"/>
    <n v="15000"/>
    <x v="2"/>
    <n v="48"/>
    <s v="Senior"/>
    <n v="11623.199999999999"/>
    <n v="70"/>
    <x v="0"/>
  </r>
  <r>
    <s v="PID0230"/>
    <n v="40000"/>
    <x v="1"/>
    <n v="73"/>
    <s v="super senior"/>
    <s v=""/>
    <n v="77.8"/>
    <x v="7"/>
  </r>
  <r>
    <s v="PID0231"/>
    <n v="32000"/>
    <x v="1"/>
    <n v="38"/>
    <s v="Adult"/>
    <n v="25580.6"/>
    <n v="94.5"/>
    <x v="3"/>
  </r>
  <r>
    <s v="PID0232"/>
    <n v="500"/>
    <x v="1"/>
    <n v="62"/>
    <s v="super senior"/>
    <s v=""/>
    <n v="77.599999999999994"/>
    <x v="4"/>
  </r>
  <r>
    <s v="PID0233"/>
    <n v="16000"/>
    <x v="0"/>
    <n v="42"/>
    <s v="Adult"/>
    <n v="9525.4599999999991"/>
    <n v="57.3"/>
    <x v="3"/>
  </r>
  <r>
    <s v="PID0234"/>
    <n v="500"/>
    <x v="2"/>
    <n v="30"/>
    <s v="Young adult"/>
    <n v="279.56"/>
    <n v="106.4"/>
    <x v="6"/>
  </r>
  <r>
    <s v="PID0235"/>
    <n v="60000"/>
    <x v="3"/>
    <n v="38"/>
    <s v="Adult"/>
    <n v="45790.25"/>
    <n v="89.6"/>
    <x v="2"/>
  </r>
  <r>
    <s v="PID0236"/>
    <n v="800"/>
    <x v="1"/>
    <n v="82"/>
    <s v="super senior"/>
    <s v=""/>
    <n v="48.9"/>
    <x v="2"/>
  </r>
  <r>
    <s v="PID0237"/>
    <n v="30000"/>
    <x v="1"/>
    <n v="68"/>
    <s v="super senior"/>
    <n v="16813.59"/>
    <n v="89.6"/>
    <x v="0"/>
  </r>
  <r>
    <s v="PID0238"/>
    <n v="40000"/>
    <x v="2"/>
    <n v="41"/>
    <s v="Adult"/>
    <n v="26437.399999999998"/>
    <n v="88.1"/>
    <x v="1"/>
  </r>
  <r>
    <s v="PID0239"/>
    <n v="18000"/>
    <x v="3"/>
    <n v="38"/>
    <s v="Adult"/>
    <n v="10284.66"/>
    <n v="66.3"/>
    <x v="1"/>
  </r>
  <r>
    <s v="PID0240"/>
    <n v="40000"/>
    <x v="1"/>
    <n v="32"/>
    <s v="Adult"/>
    <n v="34094.800000000003"/>
    <n v="67.5"/>
    <x v="6"/>
  </r>
  <r>
    <s v="PID0241"/>
    <n v="16000"/>
    <x v="1"/>
    <n v="73"/>
    <s v="super senior"/>
    <n v="11422.3"/>
    <n v="85.4"/>
    <x v="3"/>
  </r>
  <r>
    <s v="PID0242"/>
    <n v="500"/>
    <x v="3"/>
    <n v="58"/>
    <s v="Senior"/>
    <n v="365.85"/>
    <n v="80.5"/>
    <x v="2"/>
  </r>
  <r>
    <s v="PID0243"/>
    <n v="16000"/>
    <x v="1"/>
    <n v="33"/>
    <s v="Adult"/>
    <n v="12760.94"/>
    <n v="59.5"/>
    <x v="3"/>
  </r>
  <r>
    <s v="PID0244"/>
    <n v="12000"/>
    <x v="2"/>
    <n v="58"/>
    <s v="Senior"/>
    <s v=""/>
    <n v="74.400000000000006"/>
    <x v="2"/>
  </r>
  <r>
    <s v="PID0245"/>
    <n v="40000"/>
    <x v="0"/>
    <n v="53"/>
    <s v="Senior"/>
    <n v="25274"/>
    <n v="59"/>
    <x v="7"/>
  </r>
  <r>
    <s v="PID0246"/>
    <n v="200000"/>
    <x v="2"/>
    <n v="58"/>
    <s v="Senior"/>
    <n v="121054.08"/>
    <n v="69"/>
    <x v="2"/>
  </r>
  <r>
    <s v="PID0247"/>
    <n v="30000"/>
    <x v="3"/>
    <n v="68"/>
    <s v="super senior"/>
    <n v="21701.46"/>
    <n v="77.599999999999994"/>
    <x v="6"/>
  </r>
  <r>
    <s v="PID0248"/>
    <n v="60000"/>
    <x v="0"/>
    <n v="58"/>
    <s v="Senior"/>
    <s v=""/>
    <n v="83.9"/>
    <x v="5"/>
  </r>
  <r>
    <s v="PID0249"/>
    <n v="800"/>
    <x v="2"/>
    <n v="62"/>
    <s v="super senior"/>
    <n v="703.87"/>
    <n v="76.8"/>
    <x v="2"/>
  </r>
  <r>
    <s v="PID0250"/>
    <n v="500"/>
    <x v="3"/>
    <n v="41"/>
    <s v="Adult"/>
    <n v="270.32"/>
    <n v="66.7"/>
    <x v="6"/>
  </r>
  <r>
    <s v="PID0251"/>
    <n v="24000"/>
    <x v="0"/>
    <n v="42"/>
    <s v="Adult"/>
    <n v="18664.68"/>
    <n v="71.400000000000006"/>
    <x v="4"/>
  </r>
  <r>
    <s v="PID0252"/>
    <n v="60000"/>
    <x v="3"/>
    <n v="38"/>
    <s v="Adult"/>
    <n v="31082"/>
    <n v="65.599999999999994"/>
    <x v="1"/>
  </r>
  <r>
    <s v="PID0253"/>
    <n v="30000"/>
    <x v="2"/>
    <n v="28"/>
    <s v="Young adult"/>
    <n v="26738.129999999997"/>
    <n v="85.2"/>
    <x v="3"/>
  </r>
  <r>
    <s v="PID0254"/>
    <n v="40000"/>
    <x v="1"/>
    <n v="48"/>
    <s v="Senior"/>
    <n v="29444.799999999999"/>
    <n v="63.9"/>
    <x v="4"/>
  </r>
  <r>
    <s v="PID0255"/>
    <n v="200000"/>
    <x v="0"/>
    <n v="42"/>
    <s v="Adult"/>
    <n v="101161.68"/>
    <n v="86.6"/>
    <x v="3"/>
  </r>
  <r>
    <s v="PID0256"/>
    <n v="36000"/>
    <x v="2"/>
    <n v="53"/>
    <s v="Senior"/>
    <n v="31042.68"/>
    <n v="77.5"/>
    <x v="7"/>
  </r>
  <r>
    <s v="PID0257"/>
    <n v="60000"/>
    <x v="0"/>
    <n v="33"/>
    <s v="Adult"/>
    <n v="47874.1"/>
    <n v="69"/>
    <x v="5"/>
  </r>
  <r>
    <s v="PID0258"/>
    <n v="3000"/>
    <x v="2"/>
    <n v="62"/>
    <s v="super senior"/>
    <n v="2277.27"/>
    <n v="67.900000000000006"/>
    <x v="0"/>
  </r>
  <r>
    <s v="PID0259"/>
    <n v="200000"/>
    <x v="1"/>
    <n v="33"/>
    <s v="Adult"/>
    <n v="161833.76"/>
    <n v="87.7"/>
    <x v="6"/>
  </r>
  <r>
    <s v="PID0260"/>
    <n v="100"/>
    <x v="3"/>
    <n v="48"/>
    <s v="Senior"/>
    <n v="82.82"/>
    <n v="58.4"/>
    <x v="6"/>
  </r>
  <r>
    <s v="PID0261"/>
    <n v="800"/>
    <x v="0"/>
    <n v="38"/>
    <s v="Adult"/>
    <s v=""/>
    <n v="89.7"/>
    <x v="1"/>
  </r>
  <r>
    <s v="PID0262"/>
    <n v="250000"/>
    <x v="2"/>
    <n v="33"/>
    <s v="Adult"/>
    <n v="190210.2"/>
    <n v="65"/>
    <x v="4"/>
  </r>
  <r>
    <s v="PID0263"/>
    <n v="3000"/>
    <x v="3"/>
    <n v="58"/>
    <s v="Senior"/>
    <n v="1570.1100000000001"/>
    <n v="56.2"/>
    <x v="6"/>
  </r>
  <r>
    <s v="PID0264"/>
    <n v="30000"/>
    <x v="0"/>
    <n v="38"/>
    <s v="Adult"/>
    <n v="25604.159999999996"/>
    <n v="96.1"/>
    <x v="4"/>
  </r>
  <r>
    <s v="PID0265"/>
    <n v="3000"/>
    <x v="2"/>
    <n v="42"/>
    <s v="Adult"/>
    <n v="2271.75"/>
    <n v="59.7"/>
    <x v="7"/>
  </r>
  <r>
    <s v="PID0266"/>
    <n v="100"/>
    <x v="1"/>
    <n v="38"/>
    <s v="Adult"/>
    <s v=""/>
    <n v="94.6"/>
    <x v="6"/>
  </r>
  <r>
    <s v="PID0267"/>
    <n v="800"/>
    <x v="1"/>
    <n v="33"/>
    <s v="Adult"/>
    <n v="484.88"/>
    <n v="65.099999999999994"/>
    <x v="2"/>
  </r>
  <r>
    <s v="PID0268"/>
    <n v="12000"/>
    <x v="1"/>
    <n v="38"/>
    <s v="Adult"/>
    <n v="9014.58"/>
    <n v="104.7"/>
    <x v="7"/>
  </r>
  <r>
    <s v="PID0269"/>
    <n v="40000"/>
    <x v="1"/>
    <n v="42"/>
    <s v="Adult"/>
    <n v="20636.399999999998"/>
    <n v="73"/>
    <x v="7"/>
  </r>
  <r>
    <s v="PID0270"/>
    <n v="240000"/>
    <x v="3"/>
    <n v="41"/>
    <s v="Adult"/>
    <n v="161510.04"/>
    <n v="73.2"/>
    <x v="4"/>
  </r>
  <r>
    <s v="PID0271"/>
    <n v="90000"/>
    <x v="2"/>
    <n v="33"/>
    <s v="Adult"/>
    <n v="50397.700000000004"/>
    <n v="75.2"/>
    <x v="3"/>
  </r>
  <r>
    <s v="PID0272"/>
    <n v="32000"/>
    <x v="3"/>
    <n v="68"/>
    <s v="super senior"/>
    <n v="17619.52"/>
    <n v="79.099999999999994"/>
    <x v="7"/>
  </r>
  <r>
    <s v="PID0273"/>
    <n v="15000"/>
    <x v="3"/>
    <n v="48"/>
    <s v="Senior"/>
    <n v="12252.550000000001"/>
    <n v="78"/>
    <x v="1"/>
  </r>
  <r>
    <s v="PID0274"/>
    <n v="90000"/>
    <x v="1"/>
    <n v="68"/>
    <s v="super senior"/>
    <n v="70452.100000000006"/>
    <n v="49.3"/>
    <x v="4"/>
  </r>
  <r>
    <s v="PID0275"/>
    <n v="12000"/>
    <x v="2"/>
    <n v="42"/>
    <s v="Adult"/>
    <s v=""/>
    <n v="94.1"/>
    <x v="7"/>
  </r>
  <r>
    <s v="PID0276"/>
    <n v="40000"/>
    <x v="1"/>
    <n v="38"/>
    <s v="Adult"/>
    <n v="32398.1"/>
    <n v="100.7"/>
    <x v="5"/>
  </r>
  <r>
    <s v="PID0277"/>
    <n v="18000"/>
    <x v="0"/>
    <n v="53"/>
    <s v="Senior"/>
    <n v="9142.98"/>
    <n v="52.2"/>
    <x v="1"/>
  </r>
  <r>
    <s v="PID0278"/>
    <n v="60000"/>
    <x v="1"/>
    <n v="62"/>
    <s v="super senior"/>
    <n v="49946.899999999994"/>
    <n v="67.8"/>
    <x v="0"/>
  </r>
  <r>
    <s v="PID0279"/>
    <n v="24000"/>
    <x v="1"/>
    <n v="62"/>
    <s v="super senior"/>
    <s v=""/>
    <n v="71.2"/>
    <x v="6"/>
  </r>
  <r>
    <s v="PID0280"/>
    <n v="24000"/>
    <x v="1"/>
    <n v="48"/>
    <s v="Senior"/>
    <n v="15161.699999999999"/>
    <n v="69"/>
    <x v="6"/>
  </r>
  <r>
    <s v="PID0281"/>
    <n v="20000"/>
    <x v="0"/>
    <n v="48"/>
    <s v="Senior"/>
    <n v="11828.86"/>
    <n v="54.6"/>
    <x v="6"/>
  </r>
  <r>
    <s v="PID0282"/>
    <n v="2000"/>
    <x v="1"/>
    <n v="42"/>
    <s v="Adult"/>
    <n v="1182"/>
    <n v="59.9"/>
    <x v="5"/>
  </r>
  <r>
    <s v="PID0283"/>
    <n v="12000"/>
    <x v="0"/>
    <n v="48"/>
    <s v="Senior"/>
    <n v="9412.6"/>
    <n v="74"/>
    <x v="4"/>
  </r>
  <r>
    <s v="PID0284"/>
    <n v="250000"/>
    <x v="1"/>
    <n v="53"/>
    <s v="Senior"/>
    <n v="175454.59999999998"/>
    <n v="84.9"/>
    <x v="6"/>
  </r>
  <r>
    <s v="PID0285"/>
    <n v="100"/>
    <x v="3"/>
    <n v="33"/>
    <s v="Adult"/>
    <n v="56.47"/>
    <n v="65.5"/>
    <x v="5"/>
  </r>
  <r>
    <s v="PID0286"/>
    <n v="20000"/>
    <x v="2"/>
    <n v="48"/>
    <s v="Senior"/>
    <s v=""/>
    <n v="96.3"/>
    <x v="7"/>
  </r>
  <r>
    <s v="PID0287"/>
    <n v="20000"/>
    <x v="0"/>
    <n v="33"/>
    <s v="Adult"/>
    <s v=""/>
    <n v="78.099999999999994"/>
    <x v="7"/>
  </r>
  <r>
    <s v="PID0288"/>
    <n v="300000"/>
    <x v="1"/>
    <n v="30"/>
    <s v="Young adult"/>
    <n v="254042.27999999997"/>
    <n v="59.6"/>
    <x v="1"/>
  </r>
  <r>
    <s v="PID0289"/>
    <n v="800"/>
    <x v="0"/>
    <n v="28"/>
    <s v="Young adult"/>
    <n v="445.65"/>
    <n v="71.400000000000006"/>
    <x v="4"/>
  </r>
  <r>
    <s v="PID0290"/>
    <n v="40000"/>
    <x v="1"/>
    <n v="53"/>
    <s v="Senior"/>
    <n v="35435.599999999999"/>
    <n v="73"/>
    <x v="7"/>
  </r>
  <r>
    <s v="PID0291"/>
    <n v="40000"/>
    <x v="0"/>
    <n v="42"/>
    <s v="Adult"/>
    <n v="23892.800000000003"/>
    <n v="92.4"/>
    <x v="5"/>
  </r>
  <r>
    <s v="PID0292"/>
    <n v="3000"/>
    <x v="0"/>
    <n v="41"/>
    <s v="Adult"/>
    <n v="2649.5099999999998"/>
    <n v="99.1"/>
    <x v="5"/>
  </r>
  <r>
    <s v="PID0293"/>
    <n v="800"/>
    <x v="1"/>
    <n v="33"/>
    <s v="Adult"/>
    <n v="587.24"/>
    <n v="94.6"/>
    <x v="2"/>
  </r>
  <r>
    <s v="PID0294"/>
    <n v="20000"/>
    <x v="3"/>
    <n v="33"/>
    <s v="Adult"/>
    <n v="16863.14"/>
    <n v="92.6"/>
    <x v="7"/>
  </r>
  <r>
    <s v="PID0295"/>
    <n v="3000"/>
    <x v="0"/>
    <n v="34"/>
    <s v="Adult"/>
    <n v="2651.88"/>
    <n v="70"/>
    <x v="0"/>
  </r>
  <r>
    <s v="PID0296"/>
    <n v="48000"/>
    <x v="0"/>
    <n v="73"/>
    <s v="super senior"/>
    <n v="25412.799999999999"/>
    <n v="73.900000000000006"/>
    <x v="7"/>
  </r>
  <r>
    <s v="PID0297"/>
    <n v="60000"/>
    <x v="3"/>
    <n v="58"/>
    <s v="Senior"/>
    <n v="52542.200000000004"/>
    <n v="48.1"/>
    <x v="1"/>
  </r>
  <r>
    <s v="PID0298"/>
    <n v="1000"/>
    <x v="0"/>
    <n v="62"/>
    <s v="super senior"/>
    <n v="608.94000000000005"/>
    <n v="62.8"/>
    <x v="1"/>
  </r>
  <r>
    <s v="PID0299"/>
    <n v="90000"/>
    <x v="1"/>
    <n v="68"/>
    <s v="super senior"/>
    <n v="46249.5"/>
    <n v="56.5"/>
    <x v="3"/>
  </r>
  <r>
    <s v="PID0300"/>
    <n v="20000"/>
    <x v="1"/>
    <n v="42"/>
    <s v="Adult"/>
    <s v=""/>
    <n v="71.400000000000006"/>
    <x v="5"/>
  </r>
  <r>
    <s v="PID0301"/>
    <n v="45000"/>
    <x v="1"/>
    <n v="28"/>
    <s v="Young adult"/>
    <n v="26396.19"/>
    <n v="82.4"/>
    <x v="0"/>
  </r>
  <r>
    <s v="PID0302"/>
    <n v="40000"/>
    <x v="0"/>
    <n v="38"/>
    <s v="Adult"/>
    <n v="30393.3"/>
    <n v="75.400000000000006"/>
    <x v="1"/>
  </r>
  <r>
    <s v="PID0303"/>
    <n v="18000"/>
    <x v="1"/>
    <n v="38"/>
    <s v="Adult"/>
    <n v="15337.380000000001"/>
    <n v="90.6"/>
    <x v="3"/>
  </r>
  <r>
    <s v="PID0304"/>
    <n v="21000"/>
    <x v="1"/>
    <n v="50"/>
    <s v="Senior"/>
    <n v="17377.78"/>
    <n v="82.5"/>
    <x v="5"/>
  </r>
  <r>
    <s v="PID0305"/>
    <n v="800"/>
    <x v="1"/>
    <n v="68"/>
    <s v="super senior"/>
    <n v="555.04"/>
    <n v="74.2"/>
    <x v="1"/>
  </r>
  <r>
    <s v="PID0306"/>
    <n v="12000"/>
    <x v="0"/>
    <n v="33"/>
    <s v="Adult"/>
    <n v="6992.64"/>
    <n v="66.8"/>
    <x v="4"/>
  </r>
  <r>
    <s v="PID0307"/>
    <n v="30000"/>
    <x v="0"/>
    <n v="62"/>
    <s v="super senior"/>
    <n v="15917.49"/>
    <n v="89.7"/>
    <x v="4"/>
  </r>
  <r>
    <s v="PID0308"/>
    <n v="12000"/>
    <x v="2"/>
    <n v="68"/>
    <s v="super senior"/>
    <n v="9607.2000000000007"/>
    <n v="59.7"/>
    <x v="6"/>
  </r>
  <r>
    <s v="PID0309"/>
    <n v="12000"/>
    <x v="0"/>
    <n v="53"/>
    <s v="Senior"/>
    <n v="9344"/>
    <n v="76.5"/>
    <x v="5"/>
  </r>
  <r>
    <s v="PID0310"/>
    <n v="800"/>
    <x v="1"/>
    <n v="45"/>
    <s v="Adult"/>
    <n v="505.63"/>
    <n v="84.5"/>
    <x v="0"/>
  </r>
  <r>
    <s v="PID0311"/>
    <n v="500"/>
    <x v="0"/>
    <n v="48"/>
    <s v="Senior"/>
    <n v="402.18"/>
    <n v="103.1"/>
    <x v="4"/>
  </r>
  <r>
    <s v="PID0312"/>
    <n v="90000"/>
    <x v="3"/>
    <n v="28"/>
    <s v="Young adult"/>
    <s v=""/>
    <n v="80.3"/>
    <x v="4"/>
  </r>
  <r>
    <s v="PID0313"/>
    <n v="12000"/>
    <x v="3"/>
    <n v="62"/>
    <s v="super senior"/>
    <n v="10441.56"/>
    <n v="65.099999999999994"/>
    <x v="5"/>
  </r>
  <r>
    <s v="PID0314"/>
    <n v="60000"/>
    <x v="0"/>
    <n v="38"/>
    <s v="Adult"/>
    <n v="34111.4"/>
    <n v="61.4"/>
    <x v="0"/>
  </r>
  <r>
    <s v="PID0315"/>
    <n v="18000"/>
    <x v="3"/>
    <n v="38"/>
    <s v="Adult"/>
    <n v="15787.920000000002"/>
    <n v="82.7"/>
    <x v="5"/>
  </r>
  <r>
    <s v="PID0316"/>
    <n v="45000"/>
    <x v="1"/>
    <n v="68"/>
    <s v="super senior"/>
    <s v=""/>
    <n v="68.8"/>
    <x v="3"/>
  </r>
  <r>
    <s v="PID0317"/>
    <n v="16000"/>
    <x v="2"/>
    <n v="48"/>
    <s v="Senior"/>
    <n v="11310.02"/>
    <n v="78.900000000000006"/>
    <x v="0"/>
  </r>
  <r>
    <s v="PID0318"/>
    <n v="250000"/>
    <x v="2"/>
    <n v="42"/>
    <s v="Adult"/>
    <n v="181231.9"/>
    <n v="62.6"/>
    <x v="0"/>
  </r>
  <r>
    <s v="PID0319"/>
    <n v="100"/>
    <x v="1"/>
    <n v="62"/>
    <s v="super senior"/>
    <s v=""/>
    <n v="62.9"/>
    <x v="2"/>
  </r>
  <r>
    <s v="PID0320"/>
    <n v="75000"/>
    <x v="1"/>
    <n v="58"/>
    <s v="Senior"/>
    <n v="64758.100000000006"/>
    <n v="66.5"/>
    <x v="3"/>
  </r>
  <r>
    <s v="PID0321"/>
    <n v="40000"/>
    <x v="3"/>
    <n v="42"/>
    <s v="Adult"/>
    <s v=""/>
    <n v="83.4"/>
    <x v="6"/>
  </r>
  <r>
    <s v="PID0322"/>
    <n v="3000"/>
    <x v="1"/>
    <n v="41"/>
    <s v="Adult"/>
    <n v="1894.17"/>
    <n v="57.3"/>
    <x v="6"/>
  </r>
  <r>
    <s v="PID0323"/>
    <n v="32000"/>
    <x v="2"/>
    <n v="42"/>
    <s v="Adult"/>
    <s v=""/>
    <n v="96.5"/>
    <x v="4"/>
  </r>
  <r>
    <s v="PID0324"/>
    <n v="12000"/>
    <x v="3"/>
    <n v="73"/>
    <s v="super senior"/>
    <n v="6341.88"/>
    <n v="83.8"/>
    <x v="2"/>
  </r>
  <r>
    <s v="PID0325"/>
    <n v="16000"/>
    <x v="3"/>
    <n v="53"/>
    <s v="Senior"/>
    <n v="13735.36"/>
    <n v="57.4"/>
    <x v="1"/>
  </r>
  <r>
    <s v="PID0326"/>
    <n v="60000"/>
    <x v="0"/>
    <n v="68"/>
    <s v="super senior"/>
    <s v=""/>
    <n v="45.3"/>
    <x v="2"/>
  </r>
  <r>
    <s v="PID0327"/>
    <n v="90000"/>
    <x v="0"/>
    <n v="33"/>
    <s v="Adult"/>
    <n v="49301.899999999994"/>
    <n v="97.5"/>
    <x v="0"/>
  </r>
  <r>
    <s v="PID0328"/>
    <n v="60000"/>
    <x v="2"/>
    <n v="58"/>
    <s v="Senior"/>
    <n v="52602.28"/>
    <n v="99.9"/>
    <x v="4"/>
  </r>
  <r>
    <s v="PID0329"/>
    <n v="72000"/>
    <x v="0"/>
    <n v="28"/>
    <s v="Young adult"/>
    <n v="48491.68"/>
    <n v="82.6"/>
    <x v="3"/>
  </r>
  <r>
    <s v="PID0330"/>
    <n v="500"/>
    <x v="2"/>
    <n v="48"/>
    <s v="Senior"/>
    <s v=""/>
    <n v="88.4"/>
    <x v="5"/>
  </r>
  <r>
    <s v="PID0331"/>
    <n v="100"/>
    <x v="2"/>
    <n v="38"/>
    <s v="Adult"/>
    <n v="87.74"/>
    <n v="102"/>
    <x v="3"/>
  </r>
  <r>
    <s v="PID0332"/>
    <n v="72000"/>
    <x v="2"/>
    <n v="62"/>
    <s v="super senior"/>
    <n v="40552.839999999997"/>
    <n v="73.3"/>
    <x v="6"/>
  </r>
  <r>
    <s v="PID0333"/>
    <n v="48000"/>
    <x v="1"/>
    <n v="41"/>
    <s v="Adult"/>
    <n v="37134"/>
    <n v="91"/>
    <x v="1"/>
  </r>
  <r>
    <s v="PID0334"/>
    <n v="12000"/>
    <x v="3"/>
    <n v="62"/>
    <s v="super senior"/>
    <n v="8904.5999999999985"/>
    <n v="94.6"/>
    <x v="5"/>
  </r>
  <r>
    <s v="PID0335"/>
    <n v="60000"/>
    <x v="2"/>
    <n v="32"/>
    <s v="Adult"/>
    <s v=""/>
    <n v="84.5"/>
    <x v="6"/>
  </r>
  <r>
    <s v="PID0336"/>
    <n v="32000"/>
    <x v="1"/>
    <n v="48"/>
    <s v="Senior"/>
    <n v="17880.560000000001"/>
    <n v="87.1"/>
    <x v="0"/>
  </r>
  <r>
    <s v="PID0337"/>
    <n v="54000"/>
    <x v="2"/>
    <n v="58"/>
    <s v="Senior"/>
    <s v=""/>
    <n v="86.6"/>
    <x v="0"/>
  </r>
  <r>
    <s v="PID0338"/>
    <n v="250000"/>
    <x v="2"/>
    <n v="38"/>
    <s v="Adult"/>
    <n v="180061.4"/>
    <n v="67.3"/>
    <x v="6"/>
  </r>
  <r>
    <s v="PID0339"/>
    <n v="12000"/>
    <x v="2"/>
    <n v="38"/>
    <s v="Adult"/>
    <n v="10036.98"/>
    <n v="104.5"/>
    <x v="3"/>
  </r>
  <r>
    <s v="PID0340"/>
    <n v="12000"/>
    <x v="1"/>
    <n v="42"/>
    <s v="Adult"/>
    <n v="10570.68"/>
    <n v="73.400000000000006"/>
    <x v="0"/>
  </r>
  <r>
    <s v="PID0341"/>
    <n v="60000"/>
    <x v="0"/>
    <n v="38"/>
    <s v="Adult"/>
    <n v="49311.68"/>
    <n v="80.8"/>
    <x v="5"/>
  </r>
  <r>
    <s v="PID0342"/>
    <n v="300000"/>
    <x v="2"/>
    <n v="53"/>
    <s v="Senior"/>
    <s v=""/>
    <n v="75.900000000000006"/>
    <x v="7"/>
  </r>
  <r>
    <s v="PID0343"/>
    <n v="500"/>
    <x v="2"/>
    <n v="54"/>
    <s v="Senior"/>
    <n v="447.66"/>
    <n v="82"/>
    <x v="3"/>
  </r>
  <r>
    <s v="PID0344"/>
    <n v="200000"/>
    <x v="0"/>
    <n v="48"/>
    <s v="Senior"/>
    <s v=""/>
    <n v="88.8"/>
    <x v="2"/>
  </r>
  <r>
    <s v="PID0345"/>
    <n v="30000"/>
    <x v="0"/>
    <n v="38"/>
    <s v="Adult"/>
    <n v="23792.699999999997"/>
    <n v="85.2"/>
    <x v="1"/>
  </r>
  <r>
    <s v="PID0346"/>
    <n v="240000"/>
    <x v="1"/>
    <n v="33"/>
    <s v="Adult"/>
    <s v=""/>
    <n v="60.2"/>
    <x v="4"/>
  </r>
  <r>
    <s v="PID0347"/>
    <n v="40000"/>
    <x v="1"/>
    <n v="41"/>
    <s v="Adult"/>
    <n v="24642.6"/>
    <n v="88.7"/>
    <x v="1"/>
  </r>
  <r>
    <s v="PID0348"/>
    <n v="45000"/>
    <x v="2"/>
    <n v="62"/>
    <s v="super senior"/>
    <n v="39752.79"/>
    <n v="70"/>
    <x v="5"/>
  </r>
  <r>
    <s v="PID0349"/>
    <n v="24000"/>
    <x v="1"/>
    <n v="53"/>
    <s v="Senior"/>
    <s v=""/>
    <n v="92"/>
    <x v="6"/>
  </r>
  <r>
    <s v="PID0350"/>
    <n v="100"/>
    <x v="1"/>
    <n v="41"/>
    <s v="Adult"/>
    <n v="77.66"/>
    <n v="106.6"/>
    <x v="1"/>
  </r>
  <r>
    <s v="PID0351"/>
    <n v="250000"/>
    <x v="1"/>
    <n v="48"/>
    <s v="Senior"/>
    <n v="125062.2"/>
    <n v="96.1"/>
    <x v="5"/>
  </r>
  <r>
    <s v="PID0352"/>
    <n v="40000"/>
    <x v="0"/>
    <n v="58"/>
    <s v="Senior"/>
    <s v=""/>
    <n v="72.599999999999994"/>
    <x v="0"/>
  </r>
  <r>
    <s v="PID0353"/>
    <n v="16000"/>
    <x v="0"/>
    <n v="41"/>
    <s v="Adult"/>
    <n v="9324.06"/>
    <n v="78.900000000000006"/>
    <x v="5"/>
  </r>
  <r>
    <s v="PID0354"/>
    <n v="60000"/>
    <x v="2"/>
    <n v="45"/>
    <s v="Adult"/>
    <n v="42781.95"/>
    <n v="56.7"/>
    <x v="0"/>
  </r>
  <r>
    <s v="PID0355"/>
    <n v="100"/>
    <x v="0"/>
    <n v="58"/>
    <s v="Senior"/>
    <n v="67.64"/>
    <n v="54"/>
    <x v="0"/>
  </r>
  <r>
    <s v="PID0356"/>
    <n v="500"/>
    <x v="2"/>
    <n v="33"/>
    <s v="Adult"/>
    <n v="265.38"/>
    <n v="93.2"/>
    <x v="4"/>
  </r>
  <r>
    <s v="PID0357"/>
    <n v="800"/>
    <x v="0"/>
    <n v="38"/>
    <s v="Adult"/>
    <s v=""/>
    <n v="80.5"/>
    <x v="6"/>
  </r>
  <r>
    <s v="PID0358"/>
    <n v="12000"/>
    <x v="1"/>
    <n v="62"/>
    <s v="super senior"/>
    <n v="7609.14"/>
    <n v="79.900000000000006"/>
    <x v="1"/>
  </r>
  <r>
    <s v="PID0359"/>
    <n v="24000"/>
    <x v="1"/>
    <n v="33"/>
    <s v="Adult"/>
    <n v="16555.14"/>
    <n v="100.8"/>
    <x v="7"/>
  </r>
  <r>
    <s v="PID0360"/>
    <n v="240000"/>
    <x v="0"/>
    <n v="41"/>
    <s v="Adult"/>
    <s v=""/>
    <n v="90.4"/>
    <x v="1"/>
  </r>
  <r>
    <s v="PID0361"/>
    <n v="100"/>
    <x v="3"/>
    <n v="48"/>
    <s v="Senior"/>
    <n v="80.67"/>
    <n v="87.4"/>
    <x v="4"/>
  </r>
  <r>
    <s v="PID0362"/>
    <n v="500"/>
    <x v="3"/>
    <n v="48"/>
    <s v="Senior"/>
    <n v="329.07"/>
    <n v="95.2"/>
    <x v="2"/>
  </r>
  <r>
    <s v="PID0363"/>
    <n v="60000"/>
    <x v="1"/>
    <n v="53"/>
    <s v="Senior"/>
    <n v="37716.720000000001"/>
    <n v="94"/>
    <x v="4"/>
  </r>
  <r>
    <s v="PID0364"/>
    <n v="30000"/>
    <x v="2"/>
    <n v="62"/>
    <s v="super senior"/>
    <n v="26951.94"/>
    <n v="74.099999999999994"/>
    <x v="7"/>
  </r>
  <r>
    <s v="PID0365"/>
    <n v="500"/>
    <x v="0"/>
    <n v="48"/>
    <s v="Senior"/>
    <n v="440.1"/>
    <n v="87.5"/>
    <x v="7"/>
  </r>
  <r>
    <s v="PID0366"/>
    <n v="1000"/>
    <x v="1"/>
    <n v="68"/>
    <s v="super senior"/>
    <s v=""/>
    <n v="72.599999999999994"/>
    <x v="7"/>
  </r>
  <r>
    <s v="PID0367"/>
    <n v="20000"/>
    <x v="1"/>
    <n v="53"/>
    <s v="Senior"/>
    <n v="16143.4"/>
    <n v="76.7"/>
    <x v="1"/>
  </r>
  <r>
    <s v="PID0368"/>
    <n v="100"/>
    <x v="2"/>
    <n v="34"/>
    <s v="Adult"/>
    <n v="65.930000000000007"/>
    <n v="84.2"/>
    <x v="2"/>
  </r>
  <r>
    <s v="PID0369"/>
    <n v="500"/>
    <x v="2"/>
    <n v="62"/>
    <s v="super senior"/>
    <s v=""/>
    <n v="79.400000000000006"/>
    <x v="2"/>
  </r>
  <r>
    <s v="PID0370"/>
    <n v="72000"/>
    <x v="2"/>
    <n v="53"/>
    <s v="Senior"/>
    <s v=""/>
    <n v="73"/>
    <x v="2"/>
  </r>
  <r>
    <s v="PID0371"/>
    <n v="72000"/>
    <x v="3"/>
    <n v="53"/>
    <s v="Senior"/>
    <n v="54838.92"/>
    <n v="56.4"/>
    <x v="5"/>
  </r>
  <r>
    <s v="PID0372"/>
    <n v="500"/>
    <x v="3"/>
    <n v="48"/>
    <s v="Senior"/>
    <s v=""/>
    <n v="76.3"/>
    <x v="2"/>
  </r>
  <r>
    <s v="PID0373"/>
    <n v="240000"/>
    <x v="2"/>
    <n v="33"/>
    <s v="Adult"/>
    <n v="196046.63999999998"/>
    <n v="58.4"/>
    <x v="4"/>
  </r>
  <r>
    <s v="PID0374"/>
    <n v="18000"/>
    <x v="0"/>
    <n v="68"/>
    <s v="super senior"/>
    <n v="9141.42"/>
    <n v="49.6"/>
    <x v="7"/>
  </r>
  <r>
    <s v="PID0375"/>
    <n v="16000"/>
    <x v="0"/>
    <n v="38"/>
    <s v="Adult"/>
    <n v="13267.3"/>
    <n v="86"/>
    <x v="4"/>
  </r>
  <r>
    <s v="PID0376"/>
    <n v="800"/>
    <x v="2"/>
    <n v="53"/>
    <s v="Senior"/>
    <n v="698.61"/>
    <n v="54.8"/>
    <x v="6"/>
  </r>
  <r>
    <s v="PID0377"/>
    <n v="72000"/>
    <x v="0"/>
    <n v="62"/>
    <s v="super senior"/>
    <s v=""/>
    <n v="64.599999999999994"/>
    <x v="3"/>
  </r>
  <r>
    <s v="PID0378"/>
    <n v="30000"/>
    <x v="2"/>
    <n v="58"/>
    <s v="Senior"/>
    <n v="23847.09"/>
    <n v="90.5"/>
    <x v="5"/>
  </r>
  <r>
    <s v="PID0379"/>
    <n v="21000"/>
    <x v="0"/>
    <n v="53"/>
    <s v="Senior"/>
    <s v=""/>
    <n v="65"/>
    <x v="7"/>
  </r>
  <r>
    <s v="PID0380"/>
    <n v="100"/>
    <x v="1"/>
    <n v="34"/>
    <s v="Adult"/>
    <s v=""/>
    <n v="64.2"/>
    <x v="7"/>
  </r>
  <r>
    <s v="PID0381"/>
    <n v="90000"/>
    <x v="1"/>
    <n v="62"/>
    <s v="super senior"/>
    <n v="45637.1"/>
    <n v="65.400000000000006"/>
    <x v="6"/>
  </r>
  <r>
    <s v="PID0382"/>
    <n v="18000"/>
    <x v="3"/>
    <n v="38"/>
    <s v="Adult"/>
    <n v="11172.539999999999"/>
    <n v="63"/>
    <x v="7"/>
  </r>
  <r>
    <s v="PID0383"/>
    <n v="250000"/>
    <x v="1"/>
    <n v="68"/>
    <s v="super senior"/>
    <s v=""/>
    <n v="93.2"/>
    <x v="6"/>
  </r>
  <r>
    <s v="PID0384"/>
    <n v="100"/>
    <x v="1"/>
    <n v="42"/>
    <s v="Adult"/>
    <n v="57.71"/>
    <n v="81"/>
    <x v="7"/>
  </r>
  <r>
    <s v="PID0385"/>
    <n v="30000"/>
    <x v="2"/>
    <n v="38"/>
    <s v="Adult"/>
    <n v="15793.41"/>
    <n v="61.8"/>
    <x v="3"/>
  </r>
  <r>
    <s v="PID0386"/>
    <n v="60000"/>
    <x v="2"/>
    <n v="33"/>
    <s v="Adult"/>
    <n v="46224.04"/>
    <n v="93.4"/>
    <x v="3"/>
  </r>
  <r>
    <s v="PID0387"/>
    <n v="24000"/>
    <x v="2"/>
    <n v="48"/>
    <s v="Senior"/>
    <n v="15849.300000000001"/>
    <n v="89.4"/>
    <x v="7"/>
  </r>
  <r>
    <s v="PID0388"/>
    <n v="30000"/>
    <x v="3"/>
    <n v="58"/>
    <s v="Senior"/>
    <n v="23214.36"/>
    <n v="92.9"/>
    <x v="7"/>
  </r>
  <r>
    <s v="PID0389"/>
    <n v="16000"/>
    <x v="3"/>
    <n v="68"/>
    <s v="super senior"/>
    <s v=""/>
    <n v="81.400000000000006"/>
    <x v="6"/>
  </r>
  <r>
    <s v="PID0390"/>
    <n v="75000"/>
    <x v="0"/>
    <n v="58"/>
    <s v="Senior"/>
    <n v="52324.55"/>
    <n v="70.7"/>
    <x v="4"/>
  </r>
  <r>
    <s v="PID0391"/>
    <n v="4000"/>
    <x v="0"/>
    <n v="42"/>
    <s v="Adult"/>
    <s v=""/>
    <n v="72.8"/>
    <x v="1"/>
  </r>
  <r>
    <s v="PID0392"/>
    <n v="250000"/>
    <x v="0"/>
    <n v="38"/>
    <s v="Adult"/>
    <n v="154333.29999999999"/>
    <n v="90.2"/>
    <x v="6"/>
  </r>
  <r>
    <s v="PID0393"/>
    <n v="90000"/>
    <x v="3"/>
    <n v="68"/>
    <s v="super senior"/>
    <n v="54359.3"/>
    <n v="76.599999999999994"/>
    <x v="7"/>
  </r>
  <r>
    <s v="PID0394"/>
    <n v="45000"/>
    <x v="1"/>
    <n v="68"/>
    <s v="super senior"/>
    <n v="34948.050000000003"/>
    <n v="81.099999999999994"/>
    <x v="1"/>
  </r>
  <r>
    <s v="PID0395"/>
    <n v="48000"/>
    <x v="3"/>
    <n v="45"/>
    <s v="Adult"/>
    <n v="31165.759999999998"/>
    <n v="79.3"/>
    <x v="2"/>
  </r>
  <r>
    <s v="PID0396"/>
    <n v="12000"/>
    <x v="2"/>
    <n v="68"/>
    <s v="super senior"/>
    <n v="9210.5399999999991"/>
    <n v="83.4"/>
    <x v="6"/>
  </r>
  <r>
    <s v="PID0397"/>
    <n v="800"/>
    <x v="2"/>
    <n v="42"/>
    <s v="Adult"/>
    <n v="630.55999999999995"/>
    <n v="86.9"/>
    <x v="3"/>
  </r>
  <r>
    <s v="PID0398"/>
    <n v="24000"/>
    <x v="0"/>
    <n v="32"/>
    <s v="Adult"/>
    <n v="17480.04"/>
    <n v="65"/>
    <x v="5"/>
  </r>
  <r>
    <s v="PID0399"/>
    <n v="60000"/>
    <x v="1"/>
    <n v="42"/>
    <s v="Adult"/>
    <n v="39419.75"/>
    <n v="89.7"/>
    <x v="6"/>
  </r>
  <r>
    <s v="PID0400"/>
    <n v="24000"/>
    <x v="2"/>
    <n v="41"/>
    <s v="Adult"/>
    <n v="20401.560000000001"/>
    <n v="72"/>
    <x v="3"/>
  </r>
  <r>
    <s v="PID0401"/>
    <n v="60000"/>
    <x v="2"/>
    <n v="62"/>
    <s v="super senior"/>
    <n v="31762.350000000002"/>
    <n v="46.9"/>
    <x v="4"/>
  </r>
  <r>
    <s v="PID0402"/>
    <n v="250000"/>
    <x v="1"/>
    <n v="42"/>
    <s v="Adult"/>
    <n v="207131.6"/>
    <n v="87.8"/>
    <x v="3"/>
  </r>
  <r>
    <s v="PID0403"/>
    <n v="1600"/>
    <x v="0"/>
    <n v="48"/>
    <s v="Senior"/>
    <n v="1276.22"/>
    <n v="92.7"/>
    <x v="5"/>
  </r>
  <r>
    <s v="PID0404"/>
    <n v="12000"/>
    <x v="0"/>
    <n v="68"/>
    <s v="super senior"/>
    <n v="8430.7800000000007"/>
    <n v="97.4"/>
    <x v="0"/>
  </r>
  <r>
    <s v="PID0405"/>
    <n v="32000"/>
    <x v="0"/>
    <n v="33"/>
    <s v="Adult"/>
    <n v="25608.2"/>
    <n v="58.1"/>
    <x v="0"/>
  </r>
  <r>
    <s v="PID0406"/>
    <n v="12000"/>
    <x v="0"/>
    <n v="38"/>
    <s v="Adult"/>
    <s v=""/>
    <n v="86.9"/>
    <x v="2"/>
  </r>
  <r>
    <s v="PID0407"/>
    <n v="100"/>
    <x v="2"/>
    <n v="62"/>
    <s v="super senior"/>
    <n v="60.99"/>
    <n v="80.5"/>
    <x v="6"/>
  </r>
  <r>
    <s v="PID0408"/>
    <n v="24000"/>
    <x v="3"/>
    <n v="53"/>
    <s v="Senior"/>
    <n v="16421.2"/>
    <n v="74.099999999999994"/>
    <x v="2"/>
  </r>
  <r>
    <s v="PID0409"/>
    <n v="48000"/>
    <x v="3"/>
    <n v="62"/>
    <s v="super senior"/>
    <s v=""/>
    <n v="84.6"/>
    <x v="1"/>
  </r>
  <r>
    <s v="PID0410"/>
    <n v="60000"/>
    <x v="0"/>
    <n v="58"/>
    <s v="Senior"/>
    <s v=""/>
    <n v="87.2"/>
    <x v="5"/>
  </r>
  <r>
    <s v="PID0411"/>
    <n v="800"/>
    <x v="2"/>
    <n v="38"/>
    <s v="Adult"/>
    <n v="401.91"/>
    <n v="87.6"/>
    <x v="1"/>
  </r>
  <r>
    <s v="PID0412"/>
    <n v="40000"/>
    <x v="0"/>
    <n v="48"/>
    <s v="Senior"/>
    <s v=""/>
    <n v="86.3"/>
    <x v="0"/>
  </r>
  <r>
    <s v="PID0413"/>
    <n v="72000"/>
    <x v="2"/>
    <n v="62"/>
    <s v="super senior"/>
    <n v="36270.04"/>
    <n v="73.400000000000006"/>
    <x v="0"/>
  </r>
  <r>
    <s v="PID0414"/>
    <n v="60000"/>
    <x v="3"/>
    <n v="68"/>
    <s v="super senior"/>
    <n v="36798"/>
    <n v="55.9"/>
    <x v="0"/>
  </r>
  <r>
    <s v="PID0415"/>
    <n v="500"/>
    <x v="2"/>
    <n v="58"/>
    <s v="Senior"/>
    <n v="398.78"/>
    <n v="55"/>
    <x v="1"/>
  </r>
  <r>
    <s v="PID0416"/>
    <n v="32000"/>
    <x v="3"/>
    <n v="33"/>
    <s v="Adult"/>
    <n v="23542.2"/>
    <n v="86.7"/>
    <x v="5"/>
  </r>
  <r>
    <s v="PID0417"/>
    <n v="32000"/>
    <x v="3"/>
    <n v="48"/>
    <s v="Senior"/>
    <n v="20557.72"/>
    <n v="95.4"/>
    <x v="0"/>
  </r>
  <r>
    <s v="PID0418"/>
    <n v="90000"/>
    <x v="0"/>
    <n v="38"/>
    <s v="Adult"/>
    <n v="66424.05"/>
    <n v="68.7"/>
    <x v="2"/>
  </r>
  <r>
    <s v="PID0419"/>
    <n v="200000"/>
    <x v="0"/>
    <n v="48"/>
    <s v="Senior"/>
    <n v="114686.88"/>
    <n v="86.5"/>
    <x v="6"/>
  </r>
  <r>
    <s v="PID0420"/>
    <n v="240000"/>
    <x v="1"/>
    <n v="73"/>
    <s v="super senior"/>
    <n v="131303.88"/>
    <n v="92.2"/>
    <x v="3"/>
  </r>
  <r>
    <s v="PID0421"/>
    <n v="45000"/>
    <x v="1"/>
    <n v="73"/>
    <s v="super senior"/>
    <n v="26761.53"/>
    <n v="72"/>
    <x v="6"/>
  </r>
  <r>
    <s v="PID0422"/>
    <n v="800"/>
    <x v="0"/>
    <n v="53"/>
    <s v="Senior"/>
    <s v=""/>
    <n v="69.3"/>
    <x v="3"/>
  </r>
  <r>
    <s v="PID0423"/>
    <n v="250000"/>
    <x v="0"/>
    <n v="48"/>
    <s v="Senior"/>
    <n v="160812.4"/>
    <n v="106.1"/>
    <x v="3"/>
  </r>
  <r>
    <s v="PID0424"/>
    <n v="800"/>
    <x v="2"/>
    <n v="53"/>
    <s v="Senior"/>
    <n v="411.18"/>
    <n v="86.3"/>
    <x v="1"/>
  </r>
  <r>
    <s v="PID0425"/>
    <n v="45000"/>
    <x v="1"/>
    <n v="42"/>
    <s v="Adult"/>
    <n v="33185.19"/>
    <n v="60.9"/>
    <x v="2"/>
  </r>
  <r>
    <s v="PID0426"/>
    <n v="800"/>
    <x v="0"/>
    <n v="53"/>
    <s v="Senior"/>
    <s v=""/>
    <n v="77.599999999999994"/>
    <x v="0"/>
  </r>
  <r>
    <s v="PID0427"/>
    <n v="40000"/>
    <x v="2"/>
    <n v="45"/>
    <s v="Adult"/>
    <n v="24492.959999999999"/>
    <n v="66"/>
    <x v="2"/>
  </r>
  <r>
    <s v="PID0428"/>
    <n v="3000"/>
    <x v="3"/>
    <n v="58"/>
    <s v="Senior"/>
    <n v="2095.89"/>
    <n v="83.6"/>
    <x v="5"/>
  </r>
  <r>
    <s v="PID0429"/>
    <n v="40000"/>
    <x v="2"/>
    <n v="62"/>
    <s v="super senior"/>
    <n v="33618.6"/>
    <n v="58.9"/>
    <x v="6"/>
  </r>
  <r>
    <s v="PID0430"/>
    <n v="72000"/>
    <x v="0"/>
    <n v="53"/>
    <s v="Senior"/>
    <n v="58499.199999999997"/>
    <n v="79"/>
    <x v="7"/>
  </r>
  <r>
    <s v="PID0431"/>
    <n v="12000"/>
    <x v="3"/>
    <n v="48"/>
    <s v="Senior"/>
    <n v="6952.4400000000005"/>
    <n v="98.2"/>
    <x v="4"/>
  </r>
  <r>
    <s v="PID0432"/>
    <n v="54000"/>
    <x v="2"/>
    <n v="33"/>
    <s v="Adult"/>
    <n v="34491.06"/>
    <n v="74.7"/>
    <x v="3"/>
  </r>
  <r>
    <s v="PID0433"/>
    <n v="45000"/>
    <x v="0"/>
    <n v="48"/>
    <s v="Senior"/>
    <n v="24593.67"/>
    <n v="80.400000000000006"/>
    <x v="4"/>
  </r>
  <r>
    <s v="PID0434"/>
    <n v="100"/>
    <x v="0"/>
    <n v="53"/>
    <s v="Senior"/>
    <n v="52.32"/>
    <n v="60.8"/>
    <x v="4"/>
  </r>
  <r>
    <s v="PID0435"/>
    <n v="24000"/>
    <x v="1"/>
    <n v="54"/>
    <s v="Senior"/>
    <n v="18705.88"/>
    <n v="56"/>
    <x v="2"/>
  </r>
  <r>
    <s v="PID0436"/>
    <n v="18000"/>
    <x v="1"/>
    <n v="34"/>
    <s v="Adult"/>
    <n v="13355.46"/>
    <n v="74.400000000000006"/>
    <x v="3"/>
  </r>
  <r>
    <s v="PID0437"/>
    <n v="54000"/>
    <x v="0"/>
    <n v="62"/>
    <s v="super senior"/>
    <n v="27150.75"/>
    <n v="63.4"/>
    <x v="6"/>
  </r>
  <r>
    <s v="PID0438"/>
    <n v="500"/>
    <x v="2"/>
    <n v="62"/>
    <s v="super senior"/>
    <n v="393.88"/>
    <n v="86"/>
    <x v="0"/>
  </r>
  <r>
    <s v="PID0439"/>
    <n v="48000"/>
    <x v="0"/>
    <n v="68"/>
    <s v="super senior"/>
    <n v="33606.400000000001"/>
    <n v="78.8"/>
    <x v="7"/>
  </r>
  <r>
    <s v="PID0440"/>
    <n v="72000"/>
    <x v="1"/>
    <n v="48"/>
    <s v="Senior"/>
    <n v="36669.199999999997"/>
    <n v="74.599999999999994"/>
    <x v="4"/>
  </r>
  <r>
    <s v="PID0441"/>
    <n v="200"/>
    <x v="0"/>
    <n v="73"/>
    <s v="super senior"/>
    <n v="101.26"/>
    <n v="88.5"/>
    <x v="1"/>
  </r>
  <r>
    <s v="PID0442"/>
    <n v="20000"/>
    <x v="0"/>
    <n v="58"/>
    <s v="Senior"/>
    <n v="10124.379999999999"/>
    <n v="59.1"/>
    <x v="7"/>
  </r>
  <r>
    <s v="PID0443"/>
    <n v="60000"/>
    <x v="2"/>
    <n v="45"/>
    <s v="Adult"/>
    <n v="37390.25"/>
    <n v="72.900000000000006"/>
    <x v="7"/>
  </r>
  <r>
    <s v="PID0444"/>
    <n v="45000"/>
    <x v="2"/>
    <n v="58"/>
    <s v="Senior"/>
    <n v="39564"/>
    <n v="83"/>
    <x v="2"/>
  </r>
  <r>
    <s v="PID0445"/>
    <n v="24000"/>
    <x v="2"/>
    <n v="42"/>
    <s v="Adult"/>
    <n v="14404.98"/>
    <n v="69.2"/>
    <x v="5"/>
  </r>
  <r>
    <s v="PID0446"/>
    <n v="15000"/>
    <x v="2"/>
    <n v="68"/>
    <s v="super senior"/>
    <n v="9615.15"/>
    <n v="77.7"/>
    <x v="0"/>
  </r>
  <r>
    <s v="PID0447"/>
    <n v="250000"/>
    <x v="0"/>
    <n v="33"/>
    <s v="Adult"/>
    <n v="166346.30000000002"/>
    <n v="89.9"/>
    <x v="5"/>
  </r>
  <r>
    <s v="PID0448"/>
    <n v="24000"/>
    <x v="2"/>
    <n v="45"/>
    <s v="Adult"/>
    <n v="21098.2"/>
    <n v="84.7"/>
    <x v="0"/>
  </r>
  <r>
    <s v="PID0449"/>
    <n v="250000"/>
    <x v="2"/>
    <n v="62"/>
    <s v="super senior"/>
    <n v="185578.5"/>
    <n v="74.599999999999994"/>
    <x v="2"/>
  </r>
  <r>
    <s v="PID0450"/>
    <n v="300000"/>
    <x v="1"/>
    <n v="58"/>
    <s v="Senior"/>
    <s v=""/>
    <n v="93.5"/>
    <x v="3"/>
  </r>
  <r>
    <s v="PID0451"/>
    <n v="18000"/>
    <x v="3"/>
    <n v="41"/>
    <s v="Adult"/>
    <n v="15254.939999999999"/>
    <n v="83.6"/>
    <x v="1"/>
  </r>
  <r>
    <s v="PID0452"/>
    <n v="3000"/>
    <x v="0"/>
    <n v="33"/>
    <s v="Adult"/>
    <n v="2236.71"/>
    <n v="69.3"/>
    <x v="0"/>
  </r>
  <r>
    <s v="PID0453"/>
    <n v="18000"/>
    <x v="2"/>
    <n v="41"/>
    <s v="Adult"/>
    <s v=""/>
    <n v="72"/>
    <x v="7"/>
  </r>
  <r>
    <s v="PID0454"/>
    <n v="32000"/>
    <x v="0"/>
    <n v="48"/>
    <s v="Senior"/>
    <n v="18500.68"/>
    <n v="84.8"/>
    <x v="1"/>
  </r>
  <r>
    <s v="PID0455"/>
    <n v="100"/>
    <x v="0"/>
    <n v="28"/>
    <s v="Young adult"/>
    <n v="73.209999999999994"/>
    <n v="97.4"/>
    <x v="1"/>
  </r>
  <r>
    <s v="PID0456"/>
    <n v="54000"/>
    <x v="0"/>
    <n v="53"/>
    <s v="Senior"/>
    <s v=""/>
    <n v="89.3"/>
    <x v="0"/>
  </r>
  <r>
    <s v="PID0457"/>
    <n v="800"/>
    <x v="3"/>
    <n v="48"/>
    <s v="Senior"/>
    <n v="565.26"/>
    <n v="69.5"/>
    <x v="1"/>
  </r>
  <r>
    <s v="PID0458"/>
    <n v="72000"/>
    <x v="2"/>
    <n v="38"/>
    <s v="Adult"/>
    <n v="45460.44"/>
    <n v="87.7"/>
    <x v="4"/>
  </r>
  <r>
    <s v="PID0459"/>
    <n v="40000"/>
    <x v="0"/>
    <n v="62"/>
    <s v="super senior"/>
    <n v="21188.600000000002"/>
    <n v="81.2"/>
    <x v="7"/>
  </r>
  <r>
    <s v="PID0460"/>
    <n v="40000"/>
    <x v="1"/>
    <n v="32"/>
    <s v="Adult"/>
    <n v="35616"/>
    <n v="95.7"/>
    <x v="3"/>
  </r>
  <r>
    <s v="PID0461"/>
    <n v="32000"/>
    <x v="2"/>
    <n v="58"/>
    <s v="Senior"/>
    <s v=""/>
    <n v="54.9"/>
    <x v="6"/>
  </r>
  <r>
    <s v="PID0462"/>
    <n v="54000"/>
    <x v="0"/>
    <n v="38"/>
    <s v="Adult"/>
    <n v="27921.96"/>
    <n v="89.1"/>
    <x v="0"/>
  </r>
  <r>
    <s v="PID0463"/>
    <n v="40000"/>
    <x v="3"/>
    <n v="48"/>
    <s v="Senior"/>
    <n v="23114.3"/>
    <n v="86.6"/>
    <x v="7"/>
  </r>
  <r>
    <s v="PID0464"/>
    <n v="800"/>
    <x v="0"/>
    <n v="68"/>
    <s v="super senior"/>
    <s v=""/>
    <n v="88.4"/>
    <x v="0"/>
  </r>
  <r>
    <s v="PID0465"/>
    <n v="32000"/>
    <x v="1"/>
    <n v="33"/>
    <s v="Adult"/>
    <n v="26512.240000000002"/>
    <n v="84.7"/>
    <x v="3"/>
  </r>
  <r>
    <s v="PID0466"/>
    <n v="12000"/>
    <x v="0"/>
    <n v="68"/>
    <s v="super senior"/>
    <s v=""/>
    <n v="74.8"/>
    <x v="7"/>
  </r>
  <r>
    <s v="PID0467"/>
    <n v="40000"/>
    <x v="1"/>
    <n v="68"/>
    <s v="super senior"/>
    <s v=""/>
    <n v="85.2"/>
    <x v="4"/>
  </r>
  <r>
    <s v="PID0468"/>
    <n v="21000"/>
    <x v="2"/>
    <n v="28"/>
    <s v="Young adult"/>
    <n v="13118.279999999999"/>
    <n v="93.5"/>
    <x v="7"/>
  </r>
  <r>
    <s v="PID0469"/>
    <n v="3000"/>
    <x v="3"/>
    <n v="28"/>
    <s v="Young adult"/>
    <n v="2092.17"/>
    <n v="63.4"/>
    <x v="7"/>
  </r>
  <r>
    <s v="PID0470"/>
    <n v="75000"/>
    <x v="2"/>
    <n v="62"/>
    <s v="super senior"/>
    <n v="38626.699999999997"/>
    <n v="91.5"/>
    <x v="3"/>
  </r>
  <r>
    <s v="PID0471"/>
    <n v="800"/>
    <x v="3"/>
    <n v="30"/>
    <s v="Young adult"/>
    <n v="628.30999999999995"/>
    <n v="93.4"/>
    <x v="0"/>
  </r>
  <r>
    <s v="PID0472"/>
    <n v="75000"/>
    <x v="0"/>
    <n v="58"/>
    <s v="Senior"/>
    <s v=""/>
    <n v="52.2"/>
    <x v="7"/>
  </r>
  <r>
    <s v="PID0473"/>
    <n v="20000"/>
    <x v="0"/>
    <n v="53"/>
    <s v="Senior"/>
    <n v="15777.76"/>
    <n v="92.6"/>
    <x v="4"/>
  </r>
  <r>
    <s v="PID0474"/>
    <n v="100"/>
    <x v="2"/>
    <n v="58"/>
    <s v="Senior"/>
    <n v="53.65"/>
    <n v="65"/>
    <x v="2"/>
  </r>
  <r>
    <s v="PID0475"/>
    <n v="75000"/>
    <x v="1"/>
    <n v="68"/>
    <s v="super senior"/>
    <n v="52660.649999999994"/>
    <n v="70.900000000000006"/>
    <x v="7"/>
  </r>
  <r>
    <s v="PID0476"/>
    <n v="250000"/>
    <x v="0"/>
    <n v="42"/>
    <s v="Adult"/>
    <s v=""/>
    <n v="102.5"/>
    <x v="0"/>
  </r>
  <r>
    <s v="PID0477"/>
    <n v="20000"/>
    <x v="1"/>
    <n v="38"/>
    <s v="Adult"/>
    <n v="16069.82"/>
    <n v="80.900000000000006"/>
    <x v="5"/>
  </r>
  <r>
    <s v="PID0478"/>
    <n v="72000"/>
    <x v="2"/>
    <n v="32"/>
    <s v="Adult"/>
    <n v="42648.72"/>
    <n v="67"/>
    <x v="1"/>
  </r>
  <r>
    <s v="PID0479"/>
    <n v="4000"/>
    <x v="0"/>
    <n v="48"/>
    <s v="Senior"/>
    <n v="2417.92"/>
    <n v="72.400000000000006"/>
    <x v="3"/>
  </r>
  <r>
    <s v="PID0480"/>
    <n v="30000"/>
    <x v="0"/>
    <n v="32"/>
    <s v="Adult"/>
    <n v="20098.86"/>
    <n v="56.7"/>
    <x v="2"/>
  </r>
  <r>
    <s v="PID0481"/>
    <n v="45000"/>
    <x v="2"/>
    <n v="42"/>
    <s v="Adult"/>
    <n v="32491.47"/>
    <n v="65"/>
    <x v="5"/>
  </r>
  <r>
    <s v="PID0482"/>
    <n v="100"/>
    <x v="1"/>
    <n v="58"/>
    <s v="Senior"/>
    <s v=""/>
    <n v="83.3"/>
    <x v="4"/>
  </r>
  <r>
    <s v="PID0483"/>
    <n v="500"/>
    <x v="2"/>
    <n v="62"/>
    <s v="super senior"/>
    <n v="344.06"/>
    <n v="81.8"/>
    <x v="6"/>
  </r>
  <r>
    <s v="PID0484"/>
    <n v="500"/>
    <x v="2"/>
    <n v="33"/>
    <s v="Adult"/>
    <n v="261.82"/>
    <n v="67.2"/>
    <x v="4"/>
  </r>
  <r>
    <s v="PID0485"/>
    <n v="60000"/>
    <x v="0"/>
    <n v="62"/>
    <s v="super senior"/>
    <s v=""/>
    <n v="66.599999999999994"/>
    <x v="1"/>
  </r>
  <r>
    <s v="PID0486"/>
    <n v="48000"/>
    <x v="0"/>
    <n v="48"/>
    <s v="Senior"/>
    <n v="24552.12"/>
    <n v="92.5"/>
    <x v="4"/>
  </r>
  <r>
    <s v="PID0487"/>
    <n v="15000"/>
    <x v="0"/>
    <n v="48"/>
    <s v="Senior"/>
    <n v="11420.150000000001"/>
    <n v="93.9"/>
    <x v="5"/>
  </r>
  <r>
    <s v="PID0488"/>
    <n v="800"/>
    <x v="0"/>
    <n v="48"/>
    <s v="Senior"/>
    <n v="655.24"/>
    <n v="95.9"/>
    <x v="0"/>
  </r>
  <r>
    <s v="PID0489"/>
    <n v="21000"/>
    <x v="1"/>
    <n v="58"/>
    <s v="Senior"/>
    <n v="11200.84"/>
    <n v="64"/>
    <x v="2"/>
  </r>
  <r>
    <s v="PID0490"/>
    <n v="40000"/>
    <x v="0"/>
    <n v="38"/>
    <s v="Adult"/>
    <n v="23810.400000000001"/>
    <n v="60.9"/>
    <x v="6"/>
  </r>
  <r>
    <s v="PID0491"/>
    <n v="500"/>
    <x v="1"/>
    <n v="53"/>
    <s v="Senior"/>
    <n v="287.83999999999997"/>
    <n v="85.3"/>
    <x v="3"/>
  </r>
  <r>
    <s v="PID0492"/>
    <n v="100"/>
    <x v="1"/>
    <n v="38"/>
    <s v="Adult"/>
    <n v="51.38"/>
    <n v="86.1"/>
    <x v="0"/>
  </r>
  <r>
    <s v="PID0493"/>
    <n v="300000"/>
    <x v="2"/>
    <n v="73"/>
    <s v="super senior"/>
    <n v="211507.65"/>
    <n v="90.8"/>
    <x v="2"/>
  </r>
  <r>
    <s v="PID0494"/>
    <n v="500"/>
    <x v="0"/>
    <n v="45"/>
    <s v="Adult"/>
    <n v="284.92"/>
    <n v="56.6"/>
    <x v="5"/>
  </r>
  <r>
    <s v="PID0495"/>
    <n v="300000"/>
    <x v="0"/>
    <n v="58"/>
    <s v="Senior"/>
    <n v="185608.34999999998"/>
    <n v="89.2"/>
    <x v="7"/>
  </r>
  <r>
    <s v="PID0496"/>
    <n v="20000"/>
    <x v="3"/>
    <n v="58"/>
    <s v="Senior"/>
    <n v="16429.98"/>
    <n v="60.3"/>
    <x v="0"/>
  </r>
  <r>
    <s v="PID0497"/>
    <n v="3000"/>
    <x v="1"/>
    <n v="50"/>
    <s v="Senior"/>
    <n v="1761.06"/>
    <n v="55.5"/>
    <x v="3"/>
  </r>
  <r>
    <s v="PID0498"/>
    <n v="60000"/>
    <x v="2"/>
    <n v="48"/>
    <s v="Senior"/>
    <n v="38814.75"/>
    <n v="91.9"/>
    <x v="4"/>
  </r>
  <r>
    <s v="PID0499"/>
    <n v="100"/>
    <x v="1"/>
    <n v="58"/>
    <s v="Senior"/>
    <s v=""/>
    <n v="47.9"/>
    <x v="7"/>
  </r>
  <r>
    <s v="PID0500"/>
    <n v="40000"/>
    <x v="0"/>
    <n v="68"/>
    <s v="super senior"/>
    <n v="30912.5"/>
    <n v="70.900000000000006"/>
    <x v="5"/>
  </r>
  <r>
    <s v="PID0501"/>
    <n v="18000"/>
    <x v="2"/>
    <n v="42"/>
    <s v="Adult"/>
    <n v="15163.32"/>
    <n v="87.8"/>
    <x v="5"/>
  </r>
  <r>
    <s v="PID0502"/>
    <n v="24000"/>
    <x v="0"/>
    <n v="48"/>
    <s v="Senior"/>
    <n v="15407.22"/>
    <n v="94.4"/>
    <x v="5"/>
  </r>
  <r>
    <s v="PID0503"/>
    <n v="18000"/>
    <x v="0"/>
    <n v="53"/>
    <s v="Senior"/>
    <n v="13926.54"/>
    <n v="79.5"/>
    <x v="0"/>
  </r>
  <r>
    <s v="PID0504"/>
    <n v="800"/>
    <x v="0"/>
    <n v="38"/>
    <s v="Adult"/>
    <n v="675.79"/>
    <n v="95"/>
    <x v="2"/>
  </r>
  <r>
    <s v="PID0505"/>
    <n v="3000"/>
    <x v="3"/>
    <n v="48"/>
    <s v="Senior"/>
    <n v="2550.7200000000003"/>
    <n v="91.7"/>
    <x v="1"/>
  </r>
  <r>
    <s v="PID0506"/>
    <n v="200000"/>
    <x v="2"/>
    <n v="45"/>
    <s v="Adult"/>
    <n v="136126"/>
    <n v="94.5"/>
    <x v="7"/>
  </r>
  <r>
    <s v="PID0507"/>
    <n v="20000"/>
    <x v="1"/>
    <n v="42"/>
    <s v="Adult"/>
    <s v=""/>
    <n v="73"/>
    <x v="3"/>
  </r>
  <r>
    <s v="PID0508"/>
    <n v="1600"/>
    <x v="0"/>
    <n v="68"/>
    <s v="super senior"/>
    <n v="831.9"/>
    <n v="80"/>
    <x v="7"/>
  </r>
  <r>
    <s v="PID0509"/>
    <n v="21000"/>
    <x v="0"/>
    <n v="41"/>
    <s v="Adult"/>
    <s v=""/>
    <n v="87.1"/>
    <x v="1"/>
  </r>
  <r>
    <s v="PID0510"/>
    <n v="250000"/>
    <x v="2"/>
    <n v="33"/>
    <s v="Adult"/>
    <n v="208992.5"/>
    <n v="78.5"/>
    <x v="0"/>
  </r>
  <r>
    <s v="PID0511"/>
    <n v="18000"/>
    <x v="2"/>
    <n v="53"/>
    <s v="Senior"/>
    <n v="14072.099999999999"/>
    <n v="74.3"/>
    <x v="7"/>
  </r>
  <r>
    <s v="PID0512"/>
    <n v="12000"/>
    <x v="2"/>
    <n v="38"/>
    <s v="Adult"/>
    <n v="8253.24"/>
    <n v="81.7"/>
    <x v="0"/>
  </r>
  <r>
    <s v="PID0513"/>
    <n v="21000"/>
    <x v="2"/>
    <n v="45"/>
    <s v="Adult"/>
    <n v="12593.21"/>
    <n v="61.8"/>
    <x v="7"/>
  </r>
  <r>
    <s v="PID0514"/>
    <n v="3000"/>
    <x v="2"/>
    <n v="58"/>
    <s v="Senior"/>
    <n v="2591.46"/>
    <n v="80.8"/>
    <x v="0"/>
  </r>
  <r>
    <s v="PID0515"/>
    <n v="100"/>
    <x v="0"/>
    <n v="58"/>
    <s v="Senior"/>
    <s v=""/>
    <n v="89"/>
    <x v="5"/>
  </r>
  <r>
    <s v="PID0516"/>
    <n v="40000"/>
    <x v="1"/>
    <n v="62"/>
    <s v="super senior"/>
    <s v=""/>
    <n v="86.6"/>
    <x v="6"/>
  </r>
  <r>
    <s v="PID0517"/>
    <n v="32000"/>
    <x v="2"/>
    <n v="68"/>
    <s v="super senior"/>
    <n v="19961.72"/>
    <n v="82.7"/>
    <x v="3"/>
  </r>
  <r>
    <s v="PID0518"/>
    <n v="12000"/>
    <x v="2"/>
    <n v="42"/>
    <s v="Adult"/>
    <s v=""/>
    <n v="69"/>
    <x v="6"/>
  </r>
  <r>
    <s v="PID0519"/>
    <n v="500"/>
    <x v="2"/>
    <n v="48"/>
    <s v="Senior"/>
    <n v="440.14"/>
    <n v="89"/>
    <x v="4"/>
  </r>
  <r>
    <s v="PID0520"/>
    <n v="18000"/>
    <x v="0"/>
    <n v="73"/>
    <s v="super senior"/>
    <n v="13589.579999999998"/>
    <n v="70.400000000000006"/>
    <x v="3"/>
  </r>
  <r>
    <s v="PID0521"/>
    <n v="30000"/>
    <x v="0"/>
    <n v="33"/>
    <s v="Adult"/>
    <n v="25487.22"/>
    <n v="68.2"/>
    <x v="3"/>
  </r>
  <r>
    <s v="PID0522"/>
    <n v="100"/>
    <x v="2"/>
    <n v="38"/>
    <s v="Adult"/>
    <n v="78.08"/>
    <n v="95"/>
    <x v="2"/>
  </r>
  <r>
    <s v="PID0523"/>
    <n v="3000"/>
    <x v="2"/>
    <n v="62"/>
    <s v="super senior"/>
    <n v="2243.25"/>
    <n v="84"/>
    <x v="2"/>
  </r>
  <r>
    <s v="PID0524"/>
    <n v="800"/>
    <x v="1"/>
    <n v="33"/>
    <s v="Adult"/>
    <s v=""/>
    <n v="60"/>
    <x v="0"/>
  </r>
  <r>
    <s v="PID0525"/>
    <n v="60000"/>
    <x v="3"/>
    <n v="33"/>
    <s v="Adult"/>
    <n v="41143.879999999997"/>
    <n v="75.599999999999994"/>
    <x v="4"/>
  </r>
  <r>
    <s v="PID0526"/>
    <n v="60000"/>
    <x v="0"/>
    <n v="48"/>
    <s v="Senior"/>
    <n v="33533.699999999997"/>
    <n v="85.6"/>
    <x v="0"/>
  </r>
  <r>
    <s v="PID0527"/>
    <n v="60000"/>
    <x v="0"/>
    <n v="32"/>
    <s v="Adult"/>
    <n v="44740.639999999999"/>
    <n v="87.9"/>
    <x v="4"/>
  </r>
  <r>
    <s v="PID0528"/>
    <n v="240000"/>
    <x v="2"/>
    <n v="58"/>
    <s v="Senior"/>
    <n v="151588.20000000001"/>
    <n v="88"/>
    <x v="7"/>
  </r>
  <r>
    <s v="PID0529"/>
    <n v="500"/>
    <x v="0"/>
    <n v="54"/>
    <s v="Senior"/>
    <n v="425.63"/>
    <n v="79.3"/>
    <x v="0"/>
  </r>
  <r>
    <s v="PID0530"/>
    <n v="54000"/>
    <x v="1"/>
    <n v="48"/>
    <s v="Senior"/>
    <n v="33776.94"/>
    <n v="106.3"/>
    <x v="2"/>
  </r>
  <r>
    <s v="PID0531"/>
    <n v="500"/>
    <x v="0"/>
    <n v="62"/>
    <s v="super senior"/>
    <n v="421.74"/>
    <n v="80.3"/>
    <x v="2"/>
  </r>
  <r>
    <s v="PID0532"/>
    <n v="500"/>
    <x v="3"/>
    <n v="33"/>
    <s v="Adult"/>
    <n v="331.85"/>
    <n v="62.1"/>
    <x v="1"/>
  </r>
  <r>
    <s v="PID0533"/>
    <n v="4000"/>
    <x v="2"/>
    <n v="68"/>
    <s v="super senior"/>
    <n v="3017.36"/>
    <n v="59.3"/>
    <x v="2"/>
  </r>
  <r>
    <s v="PID0534"/>
    <n v="30000"/>
    <x v="2"/>
    <n v="38"/>
    <s v="Adult"/>
    <n v="20327.550000000003"/>
    <n v="82.2"/>
    <x v="2"/>
  </r>
  <r>
    <s v="PID0535"/>
    <n v="500"/>
    <x v="1"/>
    <n v="68"/>
    <s v="super senior"/>
    <n v="364.49"/>
    <n v="71.5"/>
    <x v="3"/>
  </r>
  <r>
    <s v="PID0536"/>
    <n v="24000"/>
    <x v="0"/>
    <n v="41"/>
    <s v="Adult"/>
    <n v="21240.06"/>
    <n v="84.1"/>
    <x v="2"/>
  </r>
  <r>
    <s v="PID0537"/>
    <n v="24000"/>
    <x v="0"/>
    <n v="33"/>
    <s v="Adult"/>
    <s v=""/>
    <n v="80.2"/>
    <x v="6"/>
  </r>
  <r>
    <s v="PID0538"/>
    <n v="12000"/>
    <x v="2"/>
    <n v="58"/>
    <s v="Senior"/>
    <n v="10189.74"/>
    <n v="71.900000000000006"/>
    <x v="0"/>
  </r>
  <r>
    <s v="PID0539"/>
    <n v="3000"/>
    <x v="0"/>
    <n v="38"/>
    <s v="Adult"/>
    <n v="1854.3000000000002"/>
    <n v="105.9"/>
    <x v="1"/>
  </r>
  <r>
    <s v="PID0540"/>
    <n v="18000"/>
    <x v="0"/>
    <n v="48"/>
    <s v="Senior"/>
    <n v="13947.39"/>
    <n v="67.400000000000006"/>
    <x v="0"/>
  </r>
  <r>
    <s v="PID0541"/>
    <n v="36000"/>
    <x v="0"/>
    <n v="48"/>
    <s v="Senior"/>
    <s v=""/>
    <n v="96.3"/>
    <x v="2"/>
  </r>
  <r>
    <s v="PID0542"/>
    <n v="60000"/>
    <x v="1"/>
    <n v="73"/>
    <s v="super senior"/>
    <n v="51130.649999999994"/>
    <n v="68.7"/>
    <x v="2"/>
  </r>
  <r>
    <s v="PID0543"/>
    <n v="30000"/>
    <x v="3"/>
    <n v="58"/>
    <s v="Senior"/>
    <s v=""/>
    <n v="83.1"/>
    <x v="6"/>
  </r>
  <r>
    <s v="PID0544"/>
    <n v="18000"/>
    <x v="2"/>
    <n v="58"/>
    <s v="Senior"/>
    <n v="11185.2"/>
    <n v="76.400000000000006"/>
    <x v="1"/>
  </r>
  <r>
    <s v="PID0545"/>
    <n v="800"/>
    <x v="0"/>
    <n v="58"/>
    <s v="Senior"/>
    <n v="553.55999999999995"/>
    <n v="84.4"/>
    <x v="1"/>
  </r>
  <r>
    <s v="PID0546"/>
    <n v="40000"/>
    <x v="2"/>
    <n v="68"/>
    <s v="super senior"/>
    <n v="25096.68"/>
    <n v="78.3"/>
    <x v="6"/>
  </r>
  <r>
    <s v="PID0547"/>
    <n v="60000"/>
    <x v="1"/>
    <n v="38"/>
    <s v="Adult"/>
    <n v="38975.100000000006"/>
    <n v="80.8"/>
    <x v="3"/>
  </r>
  <r>
    <s v="PID0548"/>
    <n v="40000"/>
    <x v="0"/>
    <n v="33"/>
    <s v="Adult"/>
    <n v="20817"/>
    <n v="85.4"/>
    <x v="3"/>
  </r>
  <r>
    <s v="PID0549"/>
    <n v="32000"/>
    <x v="2"/>
    <n v="58"/>
    <s v="Senior"/>
    <n v="16508.88"/>
    <n v="54.1"/>
    <x v="2"/>
  </r>
  <r>
    <s v="PID0550"/>
    <n v="240000"/>
    <x v="1"/>
    <n v="38"/>
    <s v="Adult"/>
    <n v="196347.36000000002"/>
    <n v="91.8"/>
    <x v="1"/>
  </r>
  <r>
    <s v="PID0551"/>
    <n v="800"/>
    <x v="2"/>
    <n v="58"/>
    <s v="Senior"/>
    <n v="674.58"/>
    <n v="76"/>
    <x v="3"/>
  </r>
  <r>
    <s v="PID0552"/>
    <n v="18000"/>
    <x v="1"/>
    <n v="45"/>
    <s v="Adult"/>
    <n v="15280.02"/>
    <n v="68.3"/>
    <x v="1"/>
  </r>
  <r>
    <s v="PID0553"/>
    <n v="12000"/>
    <x v="0"/>
    <n v="58"/>
    <s v="Senior"/>
    <n v="8012.82"/>
    <n v="94.6"/>
    <x v="0"/>
  </r>
  <r>
    <s v="PID0554"/>
    <n v="16000"/>
    <x v="2"/>
    <n v="58"/>
    <s v="Senior"/>
    <s v=""/>
    <n v="87.6"/>
    <x v="7"/>
  </r>
  <r>
    <s v="PID0555"/>
    <n v="200000"/>
    <x v="0"/>
    <n v="48"/>
    <s v="Senior"/>
    <n v="110010.4"/>
    <n v="78.900000000000006"/>
    <x v="1"/>
  </r>
  <r>
    <s v="PID0556"/>
    <n v="250000"/>
    <x v="1"/>
    <n v="48"/>
    <s v="Senior"/>
    <n v="131051.8"/>
    <n v="92.1"/>
    <x v="2"/>
  </r>
  <r>
    <s v="PID0557"/>
    <n v="3000"/>
    <x v="0"/>
    <n v="48"/>
    <s v="Senior"/>
    <n v="1931.88"/>
    <n v="61.8"/>
    <x v="3"/>
  </r>
  <r>
    <s v="PID0558"/>
    <n v="100"/>
    <x v="1"/>
    <n v="38"/>
    <s v="Adult"/>
    <n v="83.8"/>
    <n v="71.599999999999994"/>
    <x v="5"/>
  </r>
  <r>
    <s v="PID0559"/>
    <n v="240000"/>
    <x v="0"/>
    <n v="33"/>
    <s v="Adult"/>
    <n v="130677.12"/>
    <n v="111.9"/>
    <x v="2"/>
  </r>
  <r>
    <s v="PID0560"/>
    <n v="200000"/>
    <x v="2"/>
    <n v="38"/>
    <s v="Adult"/>
    <s v=""/>
    <n v="99.1"/>
    <x v="6"/>
  </r>
  <r>
    <s v="PID0561"/>
    <n v="250000"/>
    <x v="1"/>
    <n v="38"/>
    <s v="Adult"/>
    <n v="173905.2"/>
    <n v="95.1"/>
    <x v="6"/>
  </r>
  <r>
    <s v="PID0562"/>
    <n v="12000"/>
    <x v="1"/>
    <n v="38"/>
    <s v="Adult"/>
    <s v=""/>
    <n v="94.9"/>
    <x v="3"/>
  </r>
  <r>
    <s v="PID0563"/>
    <n v="30000"/>
    <x v="2"/>
    <n v="41"/>
    <s v="Adult"/>
    <n v="15006.119999999999"/>
    <n v="69.2"/>
    <x v="1"/>
  </r>
  <r>
    <s v="PID0564"/>
    <n v="60000"/>
    <x v="1"/>
    <n v="34"/>
    <s v="Adult"/>
    <n v="38081.199999999997"/>
    <n v="79.599999999999994"/>
    <x v="4"/>
  </r>
  <r>
    <s v="PID0565"/>
    <n v="100"/>
    <x v="0"/>
    <n v="53"/>
    <s v="Senior"/>
    <n v="57.68"/>
    <n v="90.9"/>
    <x v="7"/>
  </r>
  <r>
    <s v="PID0566"/>
    <n v="32000"/>
    <x v="0"/>
    <n v="42"/>
    <s v="Adult"/>
    <n v="24633.200000000001"/>
    <n v="87.1"/>
    <x v="7"/>
  </r>
  <r>
    <s v="PID0567"/>
    <n v="800"/>
    <x v="0"/>
    <n v="53"/>
    <s v="Senior"/>
    <n v="453.8"/>
    <n v="72.2"/>
    <x v="3"/>
  </r>
  <r>
    <s v="PID0568"/>
    <n v="18000"/>
    <x v="3"/>
    <n v="58"/>
    <s v="Senior"/>
    <s v=""/>
    <n v="69.400000000000006"/>
    <x v="6"/>
  </r>
  <r>
    <s v="PID0569"/>
    <n v="500"/>
    <x v="2"/>
    <n v="42"/>
    <s v="Adult"/>
    <s v=""/>
    <n v="101.2"/>
    <x v="5"/>
  </r>
  <r>
    <s v="PID0570"/>
    <n v="90000"/>
    <x v="2"/>
    <n v="38"/>
    <s v="Adult"/>
    <n v="46471.95"/>
    <n v="89.6"/>
    <x v="7"/>
  </r>
  <r>
    <s v="PID0571"/>
    <n v="3000"/>
    <x v="1"/>
    <n v="33"/>
    <s v="Adult"/>
    <n v="2695.2"/>
    <n v="87.9"/>
    <x v="6"/>
  </r>
  <r>
    <s v="PID0572"/>
    <n v="300000"/>
    <x v="3"/>
    <n v="48"/>
    <s v="Senior"/>
    <n v="150311.76"/>
    <n v="69.400000000000006"/>
    <x v="7"/>
  </r>
  <r>
    <s v="PID0573"/>
    <n v="60000"/>
    <x v="3"/>
    <n v="53"/>
    <s v="Senior"/>
    <n v="41877.64"/>
    <n v="68.2"/>
    <x v="0"/>
  </r>
  <r>
    <s v="PID0574"/>
    <n v="250000"/>
    <x v="3"/>
    <n v="73"/>
    <s v="super senior"/>
    <n v="131494.9"/>
    <n v="79.599999999999994"/>
    <x v="2"/>
  </r>
  <r>
    <s v="PID0575"/>
    <n v="12000"/>
    <x v="0"/>
    <n v="48"/>
    <s v="Senior"/>
    <n v="10342.44"/>
    <n v="86.2"/>
    <x v="4"/>
  </r>
  <r>
    <s v="PID0576"/>
    <n v="36000"/>
    <x v="1"/>
    <n v="45"/>
    <s v="Adult"/>
    <n v="18829.23"/>
    <n v="94.5"/>
    <x v="4"/>
  </r>
  <r>
    <s v="PID0577"/>
    <n v="45000"/>
    <x v="3"/>
    <n v="41"/>
    <s v="Adult"/>
    <n v="31528.77"/>
    <n v="84.1"/>
    <x v="7"/>
  </r>
  <r>
    <s v="PID0578"/>
    <n v="90000"/>
    <x v="1"/>
    <n v="42"/>
    <s v="Adult"/>
    <s v=""/>
    <n v="66.099999999999994"/>
    <x v="2"/>
  </r>
  <r>
    <s v="PID0579"/>
    <n v="1000"/>
    <x v="2"/>
    <n v="34"/>
    <s v="Adult"/>
    <s v=""/>
    <n v="94"/>
    <x v="6"/>
  </r>
  <r>
    <s v="PID0580"/>
    <n v="18000"/>
    <x v="2"/>
    <n v="58"/>
    <s v="Senior"/>
    <n v="11325.24"/>
    <n v="76.099999999999994"/>
    <x v="5"/>
  </r>
  <r>
    <s v="PID0581"/>
    <n v="45000"/>
    <x v="2"/>
    <n v="58"/>
    <s v="Senior"/>
    <n v="30751.68"/>
    <n v="74.599999999999994"/>
    <x v="6"/>
  </r>
  <r>
    <s v="PID0582"/>
    <n v="3000"/>
    <x v="3"/>
    <n v="62"/>
    <s v="super senior"/>
    <n v="2133.06"/>
    <n v="92.9"/>
    <x v="3"/>
  </r>
  <r>
    <s v="PID0583"/>
    <n v="32000"/>
    <x v="2"/>
    <n v="58"/>
    <s v="Senior"/>
    <n v="16682.400000000001"/>
    <n v="72.900000000000006"/>
    <x v="4"/>
  </r>
  <r>
    <s v="PID0584"/>
    <n v="18000"/>
    <x v="0"/>
    <n v="58"/>
    <s v="Senior"/>
    <n v="13722.36"/>
    <n v="79.5"/>
    <x v="7"/>
  </r>
  <r>
    <s v="PID0585"/>
    <n v="32000"/>
    <x v="0"/>
    <n v="41"/>
    <s v="Adult"/>
    <n v="16856.32"/>
    <n v="71.099999999999994"/>
    <x v="0"/>
  </r>
  <r>
    <s v="PID0586"/>
    <n v="24000"/>
    <x v="1"/>
    <n v="48"/>
    <s v="Senior"/>
    <n v="21199.89"/>
    <n v="81.3"/>
    <x v="7"/>
  </r>
  <r>
    <s v="PID0587"/>
    <n v="40000"/>
    <x v="0"/>
    <n v="53"/>
    <s v="Senior"/>
    <n v="23629.8"/>
    <n v="48.8"/>
    <x v="1"/>
  </r>
  <r>
    <s v="PID0588"/>
    <n v="18000"/>
    <x v="1"/>
    <n v="33"/>
    <s v="Adult"/>
    <n v="9227.67"/>
    <n v="58"/>
    <x v="0"/>
  </r>
  <r>
    <s v="PID0589"/>
    <n v="800"/>
    <x v="0"/>
    <n v="58"/>
    <s v="Senior"/>
    <n v="461.92"/>
    <n v="82.8"/>
    <x v="2"/>
  </r>
  <r>
    <s v="PID0590"/>
    <n v="3000"/>
    <x v="3"/>
    <n v="62"/>
    <s v="super senior"/>
    <n v="1978.02"/>
    <n v="73.8"/>
    <x v="3"/>
  </r>
  <r>
    <s v="PID0591"/>
    <n v="40000"/>
    <x v="2"/>
    <n v="88"/>
    <s v="super senior"/>
    <n v="35905.4"/>
    <n v="61.8"/>
    <x v="0"/>
  </r>
  <r>
    <s v="PID0592"/>
    <n v="800"/>
    <x v="0"/>
    <n v="38"/>
    <s v="Adult"/>
    <n v="718.39"/>
    <n v="91.5"/>
    <x v="1"/>
  </r>
  <r>
    <s v="PID0593"/>
    <n v="40000"/>
    <x v="1"/>
    <n v="53"/>
    <s v="Senior"/>
    <n v="28460.959999999999"/>
    <n v="66.599999999999994"/>
    <x v="1"/>
  </r>
  <r>
    <s v="PID0594"/>
    <n v="100"/>
    <x v="0"/>
    <n v="38"/>
    <s v="Adult"/>
    <s v=""/>
    <n v="64.099999999999994"/>
    <x v="1"/>
  </r>
  <r>
    <s v="PID0595"/>
    <n v="800"/>
    <x v="0"/>
    <n v="32"/>
    <s v="Adult"/>
    <n v="487.16"/>
    <n v="86.6"/>
    <x v="5"/>
  </r>
  <r>
    <s v="PID0596"/>
    <n v="100"/>
    <x v="2"/>
    <n v="41"/>
    <s v="Adult"/>
    <s v=""/>
    <n v="96.7"/>
    <x v="5"/>
  </r>
  <r>
    <s v="PID0597"/>
    <n v="45000"/>
    <x v="1"/>
    <n v="48"/>
    <s v="Senior"/>
    <n v="25481.370000000003"/>
    <n v="89.8"/>
    <x v="1"/>
  </r>
  <r>
    <s v="PID0598"/>
    <n v="240000"/>
    <x v="2"/>
    <n v="32"/>
    <s v="Adult"/>
    <n v="158937.12"/>
    <n v="85.5"/>
    <x v="1"/>
  </r>
  <r>
    <s v="PID0599"/>
    <n v="21000"/>
    <x v="1"/>
    <n v="48"/>
    <s v="Senior"/>
    <n v="13683.88"/>
    <n v="63.1"/>
    <x v="0"/>
  </r>
  <r>
    <s v="PID0600"/>
    <n v="18000"/>
    <x v="1"/>
    <n v="62"/>
    <s v="super senior"/>
    <n v="12421.41"/>
    <n v="79"/>
    <x v="4"/>
  </r>
  <r>
    <s v="PID0601"/>
    <n v="4000"/>
    <x v="2"/>
    <n v="33"/>
    <s v="Adult"/>
    <n v="2881.04"/>
    <n v="111.7"/>
    <x v="0"/>
  </r>
  <r>
    <s v="PID0602"/>
    <n v="100"/>
    <x v="2"/>
    <n v="53"/>
    <s v="Senior"/>
    <n v="64.599999999999994"/>
    <n v="61.3"/>
    <x v="1"/>
  </r>
  <r>
    <s v="PID0603"/>
    <n v="800"/>
    <x v="0"/>
    <n v="34"/>
    <s v="Adult"/>
    <s v=""/>
    <n v="90.4"/>
    <x v="6"/>
  </r>
  <r>
    <s v="PID0604"/>
    <n v="200000"/>
    <x v="0"/>
    <n v="48"/>
    <s v="Senior"/>
    <n v="118892.32"/>
    <n v="73.400000000000006"/>
    <x v="6"/>
  </r>
  <r>
    <s v="PID0605"/>
    <n v="90000"/>
    <x v="2"/>
    <n v="58"/>
    <s v="Senior"/>
    <n v="68940.3"/>
    <n v="75.099999999999994"/>
    <x v="3"/>
  </r>
  <r>
    <s v="PID0606"/>
    <n v="200000"/>
    <x v="1"/>
    <n v="48"/>
    <s v="Senior"/>
    <s v=""/>
    <n v="61.2"/>
    <x v="2"/>
  </r>
  <r>
    <s v="PID0607"/>
    <n v="500"/>
    <x v="0"/>
    <n v="48"/>
    <s v="Senior"/>
    <s v=""/>
    <n v="83.8"/>
    <x v="6"/>
  </r>
  <r>
    <s v="PID0608"/>
    <n v="21000"/>
    <x v="0"/>
    <n v="73"/>
    <s v="super senior"/>
    <n v="14377.929999999998"/>
    <n v="84.2"/>
    <x v="0"/>
  </r>
  <r>
    <s v="PID0609"/>
    <n v="45000"/>
    <x v="1"/>
    <n v="38"/>
    <s v="Adult"/>
    <n v="27291.27"/>
    <n v="79.5"/>
    <x v="4"/>
  </r>
  <r>
    <s v="PID0610"/>
    <n v="45000"/>
    <x v="0"/>
    <n v="38"/>
    <s v="Adult"/>
    <s v=""/>
    <n v="69.099999999999994"/>
    <x v="2"/>
  </r>
  <r>
    <s v="PID0611"/>
    <n v="100"/>
    <x v="1"/>
    <n v="38"/>
    <s v="Adult"/>
    <n v="74.73"/>
    <n v="81.900000000000006"/>
    <x v="6"/>
  </r>
  <r>
    <s v="PID0612"/>
    <n v="45000"/>
    <x v="0"/>
    <n v="38"/>
    <s v="Adult"/>
    <n v="39937.17"/>
    <n v="83.6"/>
    <x v="0"/>
  </r>
  <r>
    <s v="PID0613"/>
    <n v="75000"/>
    <x v="2"/>
    <n v="53"/>
    <s v="Senior"/>
    <n v="39015.199999999997"/>
    <n v="72.099999999999994"/>
    <x v="4"/>
  </r>
  <r>
    <s v="PID0614"/>
    <n v="24000"/>
    <x v="0"/>
    <n v="54"/>
    <s v="Senior"/>
    <s v=""/>
    <n v="61.6"/>
    <x v="6"/>
  </r>
  <r>
    <s v="PID0615"/>
    <n v="40000"/>
    <x v="2"/>
    <n v="48"/>
    <s v="Senior"/>
    <n v="21460.080000000002"/>
    <n v="71.3"/>
    <x v="3"/>
  </r>
  <r>
    <s v="PID0616"/>
    <n v="40000"/>
    <x v="1"/>
    <n v="33"/>
    <s v="Adult"/>
    <n v="34573.9"/>
    <n v="84.2"/>
    <x v="7"/>
  </r>
  <r>
    <s v="PID0617"/>
    <n v="45000"/>
    <x v="0"/>
    <n v="42"/>
    <s v="Adult"/>
    <n v="23031.39"/>
    <n v="67.900000000000006"/>
    <x v="1"/>
  </r>
  <r>
    <s v="PID0618"/>
    <n v="3000"/>
    <x v="0"/>
    <n v="45"/>
    <s v="Adult"/>
    <n v="2212.29"/>
    <n v="86"/>
    <x v="0"/>
  </r>
  <r>
    <s v="PID0619"/>
    <n v="90000"/>
    <x v="1"/>
    <n v="33"/>
    <s v="Adult"/>
    <n v="75623.599999999991"/>
    <n v="66.2"/>
    <x v="3"/>
  </r>
  <r>
    <s v="PID0620"/>
    <n v="30000"/>
    <x v="2"/>
    <n v="33"/>
    <s v="Adult"/>
    <n v="20027.579999999998"/>
    <n v="68.3"/>
    <x v="2"/>
  </r>
  <r>
    <s v="PID0621"/>
    <n v="3000"/>
    <x v="3"/>
    <n v="42"/>
    <s v="Adult"/>
    <s v=""/>
    <n v="81.2"/>
    <x v="7"/>
  </r>
  <r>
    <s v="PID0622"/>
    <n v="3000"/>
    <x v="3"/>
    <n v="41"/>
    <s v="Adult"/>
    <s v=""/>
    <n v="75"/>
    <x v="1"/>
  </r>
  <r>
    <s v="PID0623"/>
    <n v="500"/>
    <x v="0"/>
    <n v="32"/>
    <s v="Adult"/>
    <n v="377"/>
    <n v="78.400000000000006"/>
    <x v="1"/>
  </r>
  <r>
    <s v="PID0624"/>
    <n v="30000"/>
    <x v="0"/>
    <n v="54"/>
    <s v="Senior"/>
    <n v="18896.43"/>
    <n v="93.9"/>
    <x v="5"/>
  </r>
  <r>
    <s v="PID0625"/>
    <n v="90000"/>
    <x v="0"/>
    <n v="30"/>
    <s v="Young adult"/>
    <n v="50164.899999999994"/>
    <n v="81"/>
    <x v="3"/>
  </r>
  <r>
    <s v="PID0626"/>
    <n v="4000"/>
    <x v="3"/>
    <n v="58"/>
    <s v="Senior"/>
    <n v="3414.52"/>
    <n v="58.5"/>
    <x v="0"/>
  </r>
  <r>
    <s v="PID0627"/>
    <n v="12000"/>
    <x v="1"/>
    <n v="38"/>
    <s v="Adult"/>
    <s v=""/>
    <n v="87.8"/>
    <x v="0"/>
  </r>
  <r>
    <s v="PID0628"/>
    <n v="240000"/>
    <x v="2"/>
    <n v="68"/>
    <s v="super senior"/>
    <n v="152671.08000000002"/>
    <n v="98.2"/>
    <x v="7"/>
  </r>
  <r>
    <s v="PID0629"/>
    <n v="75000"/>
    <x v="0"/>
    <n v="53"/>
    <s v="Senior"/>
    <s v=""/>
    <n v="79.5"/>
    <x v="6"/>
  </r>
  <r>
    <s v="PID0630"/>
    <n v="100"/>
    <x v="3"/>
    <n v="48"/>
    <s v="Senior"/>
    <n v="50.16"/>
    <n v="86.6"/>
    <x v="6"/>
  </r>
  <r>
    <s v="PID0631"/>
    <n v="45000"/>
    <x v="2"/>
    <n v="42"/>
    <s v="Adult"/>
    <n v="25246.350000000002"/>
    <n v="98.3"/>
    <x v="5"/>
  </r>
  <r>
    <s v="PID0632"/>
    <n v="16000"/>
    <x v="1"/>
    <n v="42"/>
    <s v="Adult"/>
    <n v="12849.12"/>
    <n v="70.099999999999994"/>
    <x v="0"/>
  </r>
  <r>
    <s v="PID0633"/>
    <n v="300000"/>
    <x v="0"/>
    <n v="33"/>
    <s v="Adult"/>
    <n v="150218.16"/>
    <n v="66.599999999999994"/>
    <x v="2"/>
  </r>
  <r>
    <s v="PID0634"/>
    <n v="500"/>
    <x v="0"/>
    <n v="62"/>
    <s v="super senior"/>
    <s v=""/>
    <n v="60.4"/>
    <x v="4"/>
  </r>
  <r>
    <s v="PID0635"/>
    <n v="21000"/>
    <x v="3"/>
    <n v="48"/>
    <s v="Senior"/>
    <n v="13295.94"/>
    <n v="87.1"/>
    <x v="7"/>
  </r>
  <r>
    <s v="PID0636"/>
    <n v="3000"/>
    <x v="0"/>
    <n v="53"/>
    <s v="Senior"/>
    <n v="1702.98"/>
    <n v="77.900000000000006"/>
    <x v="1"/>
  </r>
  <r>
    <s v="PID0637"/>
    <n v="75000"/>
    <x v="0"/>
    <n v="68"/>
    <s v="super senior"/>
    <n v="43878.649999999994"/>
    <n v="90.5"/>
    <x v="7"/>
  </r>
  <r>
    <s v="PID0638"/>
    <n v="12000"/>
    <x v="2"/>
    <n v="38"/>
    <s v="Adult"/>
    <n v="8131.7999999999993"/>
    <n v="89"/>
    <x v="4"/>
  </r>
  <r>
    <s v="PID0639"/>
    <n v="30000"/>
    <x v="2"/>
    <n v="48"/>
    <s v="Senior"/>
    <n v="16801.439999999999"/>
    <n v="86"/>
    <x v="7"/>
  </r>
  <r>
    <s v="PID0640"/>
    <n v="18000"/>
    <x v="2"/>
    <n v="54"/>
    <s v="Senior"/>
    <s v=""/>
    <n v="72.900000000000006"/>
    <x v="3"/>
  </r>
  <r>
    <s v="PID0641"/>
    <n v="250000"/>
    <x v="1"/>
    <n v="41"/>
    <s v="Adult"/>
    <n v="144130.1"/>
    <n v="83.5"/>
    <x v="2"/>
  </r>
  <r>
    <s v="PID0642"/>
    <n v="16000"/>
    <x v="0"/>
    <n v="58"/>
    <s v="Senior"/>
    <n v="10594.86"/>
    <n v="95.3"/>
    <x v="4"/>
  </r>
  <r>
    <s v="PID0643"/>
    <n v="10000"/>
    <x v="2"/>
    <n v="48"/>
    <s v="Senior"/>
    <s v=""/>
    <n v="72"/>
    <x v="2"/>
  </r>
  <r>
    <s v="PID0644"/>
    <n v="200000"/>
    <x v="2"/>
    <n v="53"/>
    <s v="Senior"/>
    <s v=""/>
    <n v="72.7"/>
    <x v="5"/>
  </r>
  <r>
    <s v="PID0645"/>
    <n v="45000"/>
    <x v="0"/>
    <n v="42"/>
    <s v="Adult"/>
    <n v="30544.590000000004"/>
    <n v="81.900000000000006"/>
    <x v="7"/>
  </r>
  <r>
    <s v="PID0646"/>
    <n v="90000"/>
    <x v="1"/>
    <n v="53"/>
    <s v="Senior"/>
    <n v="48103.05"/>
    <n v="79.2"/>
    <x v="2"/>
  </r>
  <r>
    <s v="PID0647"/>
    <n v="3000"/>
    <x v="2"/>
    <n v="53"/>
    <s v="Senior"/>
    <n v="2095.17"/>
    <n v="78.599999999999994"/>
    <x v="4"/>
  </r>
  <r>
    <s v="PID0648"/>
    <n v="90000"/>
    <x v="0"/>
    <n v="38"/>
    <s v="Adult"/>
    <n v="71874.399999999994"/>
    <n v="59.9"/>
    <x v="3"/>
  </r>
  <r>
    <s v="PID0649"/>
    <n v="200000"/>
    <x v="1"/>
    <n v="82"/>
    <s v="super senior"/>
    <n v="159176.6"/>
    <n v="55.1"/>
    <x v="6"/>
  </r>
  <r>
    <s v="PID0650"/>
    <n v="3000"/>
    <x v="1"/>
    <n v="62"/>
    <s v="super senior"/>
    <n v="2477.58"/>
    <n v="55.7"/>
    <x v="4"/>
  </r>
  <r>
    <s v="PID0651"/>
    <n v="40000"/>
    <x v="1"/>
    <n v="45"/>
    <s v="Adult"/>
    <n v="23723.899999999998"/>
    <n v="62.6"/>
    <x v="5"/>
  </r>
  <r>
    <s v="PID0652"/>
    <n v="500"/>
    <x v="1"/>
    <n v="38"/>
    <s v="Adult"/>
    <n v="394.89"/>
    <n v="98.5"/>
    <x v="2"/>
  </r>
  <r>
    <s v="PID0653"/>
    <n v="60000"/>
    <x v="1"/>
    <n v="38"/>
    <s v="Adult"/>
    <n v="53382.16"/>
    <n v="80.3"/>
    <x v="6"/>
  </r>
  <r>
    <s v="PID0654"/>
    <n v="200"/>
    <x v="2"/>
    <n v="68"/>
    <s v="super senior"/>
    <n v="122.98"/>
    <n v="49.6"/>
    <x v="7"/>
  </r>
  <r>
    <s v="PID0655"/>
    <n v="200000"/>
    <x v="2"/>
    <n v="38"/>
    <s v="Adult"/>
    <n v="124213.09999999999"/>
    <n v="103.8"/>
    <x v="4"/>
  </r>
  <r>
    <s v="PID0656"/>
    <n v="250000"/>
    <x v="0"/>
    <n v="33"/>
    <s v="Adult"/>
    <n v="200949.1"/>
    <n v="81"/>
    <x v="2"/>
  </r>
  <r>
    <s v="PID0657"/>
    <n v="60000"/>
    <x v="0"/>
    <n v="28"/>
    <s v="Young adult"/>
    <n v="48097.399999999994"/>
    <n v="85.2"/>
    <x v="5"/>
  </r>
  <r>
    <s v="PID0658"/>
    <n v="40000"/>
    <x v="0"/>
    <n v="42"/>
    <s v="Adult"/>
    <s v=""/>
    <n v="62.9"/>
    <x v="6"/>
  </r>
  <r>
    <s v="PID0659"/>
    <n v="21000"/>
    <x v="0"/>
    <n v="58"/>
    <s v="Senior"/>
    <n v="16672.600000000002"/>
    <n v="75.099999999999994"/>
    <x v="7"/>
  </r>
  <r>
    <s v="PID0660"/>
    <n v="300000"/>
    <x v="1"/>
    <n v="33"/>
    <s v="Adult"/>
    <n v="202307.52"/>
    <n v="74.400000000000006"/>
    <x v="0"/>
  </r>
  <r>
    <s v="PID0661"/>
    <n v="20000"/>
    <x v="1"/>
    <n v="58"/>
    <s v="Senior"/>
    <n v="10666.44"/>
    <n v="72.099999999999994"/>
    <x v="0"/>
  </r>
  <r>
    <s v="PID0662"/>
    <n v="90000"/>
    <x v="2"/>
    <n v="48"/>
    <s v="Senior"/>
    <n v="64432.799999999996"/>
    <n v="58.2"/>
    <x v="3"/>
  </r>
  <r>
    <s v="PID0663"/>
    <n v="200000"/>
    <x v="2"/>
    <n v="68"/>
    <s v="super senior"/>
    <n v="126889.5"/>
    <n v="82.9"/>
    <x v="2"/>
  </r>
  <r>
    <s v="PID0664"/>
    <n v="60000"/>
    <x v="2"/>
    <n v="73"/>
    <s v="super senior"/>
    <s v=""/>
    <n v="75.5"/>
    <x v="1"/>
  </r>
  <r>
    <s v="PID0665"/>
    <n v="24000"/>
    <x v="0"/>
    <n v="48"/>
    <s v="Senior"/>
    <n v="16320.78"/>
    <n v="73.900000000000006"/>
    <x v="7"/>
  </r>
  <r>
    <s v="PID0666"/>
    <n v="36000"/>
    <x v="3"/>
    <n v="58"/>
    <s v="Senior"/>
    <n v="25044.27"/>
    <n v="62.3"/>
    <x v="6"/>
  </r>
  <r>
    <s v="PID0667"/>
    <n v="250000"/>
    <x v="1"/>
    <n v="48"/>
    <s v="Senior"/>
    <n v="170546.6"/>
    <n v="86.6"/>
    <x v="2"/>
  </r>
  <r>
    <s v="PID0668"/>
    <n v="60000"/>
    <x v="1"/>
    <n v="53"/>
    <s v="Senior"/>
    <n v="31337.919999999998"/>
    <n v="52.7"/>
    <x v="3"/>
  </r>
  <r>
    <s v="PID0669"/>
    <n v="90000"/>
    <x v="2"/>
    <n v="58"/>
    <s v="Senior"/>
    <n v="73656"/>
    <n v="70.8"/>
    <x v="3"/>
  </r>
  <r>
    <s v="PID0670"/>
    <n v="60000"/>
    <x v="0"/>
    <n v="33"/>
    <s v="Adult"/>
    <n v="32882.85"/>
    <n v="78.3"/>
    <x v="5"/>
  </r>
  <r>
    <s v="PID0671"/>
    <n v="12000"/>
    <x v="0"/>
    <n v="28"/>
    <s v="Young adult"/>
    <s v=""/>
    <n v="95"/>
    <x v="0"/>
  </r>
  <r>
    <s v="PID0672"/>
    <n v="12000"/>
    <x v="2"/>
    <n v="42"/>
    <s v="Adult"/>
    <n v="9054.18"/>
    <n v="90.6"/>
    <x v="5"/>
  </r>
  <r>
    <s v="PID0673"/>
    <n v="12000"/>
    <x v="1"/>
    <n v="53"/>
    <s v="Senior"/>
    <n v="8400.9000000000015"/>
    <n v="66.2"/>
    <x v="4"/>
  </r>
  <r>
    <s v="PID0674"/>
    <n v="48000"/>
    <x v="2"/>
    <n v="38"/>
    <s v="Adult"/>
    <n v="43134.92"/>
    <n v="66.900000000000006"/>
    <x v="3"/>
  </r>
  <r>
    <s v="PID0675"/>
    <n v="18000"/>
    <x v="0"/>
    <n v="41"/>
    <s v="Adult"/>
    <n v="9478.98"/>
    <n v="58.7"/>
    <x v="1"/>
  </r>
  <r>
    <s v="PID0676"/>
    <n v="60000"/>
    <x v="2"/>
    <n v="41"/>
    <s v="Adult"/>
    <n v="50145.04"/>
    <n v="104.7"/>
    <x v="7"/>
  </r>
  <r>
    <s v="PID0677"/>
    <n v="24000"/>
    <x v="2"/>
    <n v="38"/>
    <s v="Adult"/>
    <n v="15096.18"/>
    <n v="83.5"/>
    <x v="1"/>
  </r>
  <r>
    <s v="PID0678"/>
    <n v="60000"/>
    <x v="0"/>
    <n v="48"/>
    <s v="Senior"/>
    <n v="43140.5"/>
    <n v="87.8"/>
    <x v="4"/>
  </r>
  <r>
    <s v="PID0679"/>
    <n v="500"/>
    <x v="0"/>
    <n v="58"/>
    <s v="Senior"/>
    <n v="288.08999999999997"/>
    <n v="46.1"/>
    <x v="7"/>
  </r>
  <r>
    <s v="PID0680"/>
    <n v="36000"/>
    <x v="1"/>
    <n v="42"/>
    <s v="Adult"/>
    <n v="31428.06"/>
    <n v="88.9"/>
    <x v="1"/>
  </r>
  <r>
    <s v="PID0681"/>
    <n v="2000"/>
    <x v="3"/>
    <n v="48"/>
    <s v="Senior"/>
    <n v="1304.68"/>
    <n v="67.5"/>
    <x v="6"/>
  </r>
  <r>
    <s v="PID0682"/>
    <n v="100"/>
    <x v="0"/>
    <n v="68"/>
    <s v="super senior"/>
    <n v="86.42"/>
    <n v="60.5"/>
    <x v="5"/>
  </r>
  <r>
    <s v="PID0683"/>
    <n v="24000"/>
    <x v="0"/>
    <n v="45"/>
    <s v="Adult"/>
    <n v="15400.439999999999"/>
    <n v="57.6"/>
    <x v="4"/>
  </r>
  <r>
    <s v="PID0684"/>
    <n v="18000"/>
    <x v="0"/>
    <n v="68"/>
    <s v="super senior"/>
    <s v=""/>
    <n v="62"/>
    <x v="5"/>
  </r>
  <r>
    <s v="PID0685"/>
    <n v="500"/>
    <x v="0"/>
    <n v="50"/>
    <s v="Senior"/>
    <n v="309.23"/>
    <n v="66.2"/>
    <x v="0"/>
  </r>
  <r>
    <s v="PID0686"/>
    <n v="20000"/>
    <x v="3"/>
    <n v="48"/>
    <s v="Senior"/>
    <n v="15489.94"/>
    <n v="66.8"/>
    <x v="2"/>
  </r>
  <r>
    <s v="PID0687"/>
    <n v="500"/>
    <x v="0"/>
    <n v="58"/>
    <s v="Senior"/>
    <n v="262.81"/>
    <n v="67.2"/>
    <x v="4"/>
  </r>
  <r>
    <s v="PID0688"/>
    <n v="200000"/>
    <x v="0"/>
    <n v="42"/>
    <s v="Adult"/>
    <n v="167637.20000000001"/>
    <n v="91"/>
    <x v="2"/>
  </r>
  <r>
    <s v="PID0689"/>
    <n v="100"/>
    <x v="0"/>
    <n v="41"/>
    <s v="Adult"/>
    <n v="59.02"/>
    <n v="70.8"/>
    <x v="6"/>
  </r>
  <r>
    <s v="PID0690"/>
    <n v="250000"/>
    <x v="2"/>
    <n v="48"/>
    <s v="Senior"/>
    <n v="139263.20000000001"/>
    <n v="85.7"/>
    <x v="2"/>
  </r>
  <r>
    <s v="PID0691"/>
    <n v="18000"/>
    <x v="0"/>
    <n v="50"/>
    <s v="Senior"/>
    <s v=""/>
    <n v="74.2"/>
    <x v="3"/>
  </r>
  <r>
    <s v="PID0692"/>
    <n v="18000"/>
    <x v="2"/>
    <n v="41"/>
    <s v="Adult"/>
    <n v="15191.880000000001"/>
    <n v="69.900000000000006"/>
    <x v="1"/>
  </r>
  <r>
    <s v="PID0693"/>
    <n v="90000"/>
    <x v="3"/>
    <n v="73"/>
    <s v="super senior"/>
    <s v=""/>
    <n v="83.7"/>
    <x v="6"/>
  </r>
  <r>
    <s v="PID0694"/>
    <n v="18000"/>
    <x v="2"/>
    <n v="42"/>
    <s v="Adult"/>
    <n v="15334.74"/>
    <n v="101.1"/>
    <x v="5"/>
  </r>
  <r>
    <s v="PID0695"/>
    <n v="60000"/>
    <x v="2"/>
    <n v="33"/>
    <s v="Adult"/>
    <n v="48267.05"/>
    <n v="81.5"/>
    <x v="4"/>
  </r>
  <r>
    <s v="PID0696"/>
    <n v="60000"/>
    <x v="0"/>
    <n v="42"/>
    <s v="Adult"/>
    <n v="44041.1"/>
    <n v="85.2"/>
    <x v="2"/>
  </r>
  <r>
    <s v="PID0697"/>
    <n v="24000"/>
    <x v="2"/>
    <n v="38"/>
    <s v="Adult"/>
    <n v="19459.29"/>
    <n v="84.2"/>
    <x v="5"/>
  </r>
  <r>
    <s v="PID0698"/>
    <n v="48000"/>
    <x v="2"/>
    <n v="42"/>
    <s v="Adult"/>
    <n v="28136.92"/>
    <n v="60.6"/>
    <x v="5"/>
  </r>
  <r>
    <s v="PID0699"/>
    <n v="90000"/>
    <x v="0"/>
    <n v="38"/>
    <s v="Adult"/>
    <n v="66656.2"/>
    <n v="93.6"/>
    <x v="0"/>
  </r>
  <r>
    <s v="PID0700"/>
    <n v="18000"/>
    <x v="0"/>
    <n v="33"/>
    <s v="Adult"/>
    <s v=""/>
    <n v="92.1"/>
    <x v="0"/>
  </r>
  <r>
    <s v="PID0701"/>
    <n v="24000"/>
    <x v="0"/>
    <n v="58"/>
    <s v="Senior"/>
    <n v="14503.32"/>
    <n v="55.7"/>
    <x v="4"/>
  </r>
  <r>
    <s v="PID0702"/>
    <n v="12000"/>
    <x v="0"/>
    <n v="38"/>
    <s v="Adult"/>
    <n v="8919.66"/>
    <n v="82.2"/>
    <x v="4"/>
  </r>
  <r>
    <s v="PID0703"/>
    <n v="20000"/>
    <x v="3"/>
    <n v="73"/>
    <s v="super senior"/>
    <n v="13780.9"/>
    <n v="54.2"/>
    <x v="2"/>
  </r>
  <r>
    <s v="PID0704"/>
    <n v="20000"/>
    <x v="2"/>
    <n v="62"/>
    <s v="super senior"/>
    <n v="12907.56"/>
    <n v="67"/>
    <x v="6"/>
  </r>
  <r>
    <s v="PID0705"/>
    <n v="60000"/>
    <x v="2"/>
    <n v="68"/>
    <s v="super senior"/>
    <n v="35408.32"/>
    <n v="80"/>
    <x v="1"/>
  </r>
  <r>
    <s v="PID0706"/>
    <n v="250000"/>
    <x v="1"/>
    <n v="53"/>
    <s v="Senior"/>
    <n v="126508.5"/>
    <n v="80.599999999999994"/>
    <x v="4"/>
  </r>
  <r>
    <s v="PID0707"/>
    <n v="12000"/>
    <x v="2"/>
    <n v="42"/>
    <s v="Adult"/>
    <n v="6771.42"/>
    <n v="80.900000000000006"/>
    <x v="0"/>
  </r>
  <r>
    <s v="PID0708"/>
    <n v="90000"/>
    <x v="0"/>
    <n v="53"/>
    <s v="Senior"/>
    <n v="59766.450000000004"/>
    <n v="61.8"/>
    <x v="5"/>
  </r>
  <r>
    <s v="PID0709"/>
    <n v="90000"/>
    <x v="1"/>
    <n v="38"/>
    <s v="Adult"/>
    <n v="75760.05"/>
    <n v="86.7"/>
    <x v="6"/>
  </r>
  <r>
    <s v="PID0710"/>
    <n v="16000"/>
    <x v="1"/>
    <n v="42"/>
    <s v="Adult"/>
    <n v="13875.26"/>
    <n v="64.8"/>
    <x v="4"/>
  </r>
  <r>
    <s v="PID0711"/>
    <n v="40000"/>
    <x v="2"/>
    <n v="53"/>
    <s v="Senior"/>
    <n v="35384.899999999994"/>
    <n v="65.099999999999994"/>
    <x v="7"/>
  </r>
  <r>
    <s v="PID0712"/>
    <n v="500"/>
    <x v="1"/>
    <n v="58"/>
    <s v="Senior"/>
    <n v="406.64"/>
    <n v="96.4"/>
    <x v="5"/>
  </r>
  <r>
    <s v="PID0713"/>
    <n v="500"/>
    <x v="3"/>
    <n v="32"/>
    <s v="Adult"/>
    <n v="344.07"/>
    <n v="64.8"/>
    <x v="7"/>
  </r>
  <r>
    <s v="PID0714"/>
    <n v="12000"/>
    <x v="0"/>
    <n v="48"/>
    <s v="Senior"/>
    <n v="6670.62"/>
    <n v="68.5"/>
    <x v="2"/>
  </r>
  <r>
    <s v="PID0715"/>
    <n v="60000"/>
    <x v="3"/>
    <n v="53"/>
    <s v="Senior"/>
    <n v="51497"/>
    <n v="84.9"/>
    <x v="4"/>
  </r>
  <r>
    <s v="PID0716"/>
    <n v="36000"/>
    <x v="0"/>
    <n v="58"/>
    <s v="Senior"/>
    <n v="18567.12"/>
    <n v="84.3"/>
    <x v="3"/>
  </r>
  <r>
    <s v="PID0717"/>
    <n v="250000"/>
    <x v="2"/>
    <n v="53"/>
    <s v="Senior"/>
    <n v="154206.1"/>
    <n v="57.7"/>
    <x v="4"/>
  </r>
  <r>
    <s v="PID0718"/>
    <n v="3000"/>
    <x v="2"/>
    <n v="73"/>
    <s v="super senior"/>
    <n v="2193.54"/>
    <n v="71.900000000000006"/>
    <x v="0"/>
  </r>
  <r>
    <s v="PID0719"/>
    <n v="100"/>
    <x v="3"/>
    <n v="45"/>
    <s v="Adult"/>
    <n v="65.45"/>
    <n v="94.9"/>
    <x v="2"/>
  </r>
  <r>
    <s v="PID0720"/>
    <n v="800"/>
    <x v="0"/>
    <n v="38"/>
    <s v="Adult"/>
    <n v="557.95000000000005"/>
    <n v="80.8"/>
    <x v="2"/>
  </r>
  <r>
    <s v="PID0721"/>
    <n v="500"/>
    <x v="1"/>
    <n v="62"/>
    <s v="super senior"/>
    <n v="366.9"/>
    <n v="79.2"/>
    <x v="0"/>
  </r>
  <r>
    <s v="PID0722"/>
    <n v="20000"/>
    <x v="0"/>
    <n v="42"/>
    <s v="Adult"/>
    <n v="15172.92"/>
    <n v="85.8"/>
    <x v="2"/>
  </r>
  <r>
    <s v="PID0723"/>
    <n v="100"/>
    <x v="3"/>
    <n v="33"/>
    <s v="Adult"/>
    <n v="87.14"/>
    <n v="89.2"/>
    <x v="3"/>
  </r>
  <r>
    <s v="PID0724"/>
    <n v="20000"/>
    <x v="0"/>
    <n v="54"/>
    <s v="Senior"/>
    <n v="13300.26"/>
    <n v="53.3"/>
    <x v="3"/>
  </r>
  <r>
    <s v="PID0725"/>
    <n v="24000"/>
    <x v="0"/>
    <n v="38"/>
    <s v="Adult"/>
    <n v="14020.68"/>
    <n v="66.099999999999994"/>
    <x v="7"/>
  </r>
  <r>
    <s v="PID0726"/>
    <n v="24000"/>
    <x v="0"/>
    <n v="62"/>
    <s v="super senior"/>
    <s v=""/>
    <n v="70.400000000000006"/>
    <x v="2"/>
  </r>
  <r>
    <s v="PID0727"/>
    <n v="12000"/>
    <x v="0"/>
    <n v="48"/>
    <s v="Senior"/>
    <n v="8729.76"/>
    <n v="95.6"/>
    <x v="1"/>
  </r>
  <r>
    <s v="PID0728"/>
    <n v="24000"/>
    <x v="2"/>
    <n v="48"/>
    <s v="Senior"/>
    <n v="12841.380000000001"/>
    <n v="57.6"/>
    <x v="4"/>
  </r>
  <r>
    <s v="PID0729"/>
    <n v="90000"/>
    <x v="1"/>
    <n v="62"/>
    <s v="super senior"/>
    <n v="60509.45"/>
    <n v="46.5"/>
    <x v="1"/>
  </r>
  <r>
    <s v="PID0730"/>
    <n v="90000"/>
    <x v="0"/>
    <n v="53"/>
    <s v="Senior"/>
    <s v=""/>
    <n v="73.900000000000006"/>
    <x v="5"/>
  </r>
  <r>
    <s v="PID0731"/>
    <n v="60000"/>
    <x v="1"/>
    <n v="46"/>
    <s v="Senior"/>
    <n v="38631.699999999997"/>
    <n v="79.8"/>
    <x v="4"/>
  </r>
  <r>
    <s v="PID0732"/>
    <n v="48000"/>
    <x v="1"/>
    <n v="48"/>
    <s v="Senior"/>
    <n v="29553.119999999999"/>
    <n v="91.3"/>
    <x v="2"/>
  </r>
  <r>
    <s v="PID0733"/>
    <n v="800"/>
    <x v="1"/>
    <n v="48"/>
    <s v="Senior"/>
    <n v="663.33"/>
    <n v="75.3"/>
    <x v="5"/>
  </r>
  <r>
    <s v="PID0734"/>
    <n v="40000"/>
    <x v="0"/>
    <n v="73"/>
    <s v="super senior"/>
    <n v="24648.699999999997"/>
    <n v="79.099999999999994"/>
    <x v="1"/>
  </r>
  <r>
    <s v="PID0735"/>
    <n v="12000"/>
    <x v="0"/>
    <n v="53"/>
    <s v="Senior"/>
    <n v="10012.26"/>
    <n v="63.8"/>
    <x v="0"/>
  </r>
  <r>
    <s v="PID0736"/>
    <n v="15000"/>
    <x v="3"/>
    <n v="53"/>
    <s v="Senior"/>
    <n v="10751.5"/>
    <n v="65.099999999999994"/>
    <x v="4"/>
  </r>
  <r>
    <s v="PID0737"/>
    <n v="12000"/>
    <x v="3"/>
    <n v="42"/>
    <s v="Adult"/>
    <n v="10198.380000000001"/>
    <n v="65.400000000000006"/>
    <x v="4"/>
  </r>
  <r>
    <s v="PID0738"/>
    <n v="20000"/>
    <x v="0"/>
    <n v="38"/>
    <s v="Adult"/>
    <n v="10425.280000000001"/>
    <n v="86.7"/>
    <x v="3"/>
  </r>
  <r>
    <s v="PID0739"/>
    <n v="45000"/>
    <x v="2"/>
    <n v="48"/>
    <s v="Senior"/>
    <s v=""/>
    <n v="82.9"/>
    <x v="4"/>
  </r>
  <r>
    <s v="PID0740"/>
    <n v="24000"/>
    <x v="1"/>
    <n v="58"/>
    <s v="Senior"/>
    <s v=""/>
    <n v="68.3"/>
    <x v="7"/>
  </r>
  <r>
    <s v="PID0741"/>
    <n v="90000"/>
    <x v="0"/>
    <n v="48"/>
    <s v="Senior"/>
    <n v="66268.25"/>
    <n v="91.6"/>
    <x v="3"/>
  </r>
  <r>
    <s v="PID0742"/>
    <n v="3000"/>
    <x v="2"/>
    <n v="58"/>
    <s v="Senior"/>
    <n v="1767.42"/>
    <n v="66.8"/>
    <x v="3"/>
  </r>
  <r>
    <s v="PID0743"/>
    <n v="20000"/>
    <x v="2"/>
    <n v="42"/>
    <s v="Adult"/>
    <n v="10044.68"/>
    <n v="87.4"/>
    <x v="2"/>
  </r>
  <r>
    <s v="PID0744"/>
    <n v="3000"/>
    <x v="1"/>
    <n v="48"/>
    <s v="Senior"/>
    <n v="2420.9700000000003"/>
    <n v="85.8"/>
    <x v="3"/>
  </r>
  <r>
    <s v="PID0745"/>
    <n v="12000"/>
    <x v="2"/>
    <n v="38"/>
    <s v="Adult"/>
    <n v="7689"/>
    <n v="75.400000000000006"/>
    <x v="1"/>
  </r>
  <r>
    <s v="PID0746"/>
    <n v="500"/>
    <x v="0"/>
    <n v="38"/>
    <s v="Adult"/>
    <n v="405.67"/>
    <n v="77.900000000000006"/>
    <x v="0"/>
  </r>
  <r>
    <s v="PID0747"/>
    <n v="300000"/>
    <x v="0"/>
    <n v="38"/>
    <s v="Adult"/>
    <s v=""/>
    <n v="97.6"/>
    <x v="4"/>
  </r>
  <r>
    <s v="PID0748"/>
    <n v="200000"/>
    <x v="1"/>
    <n v="42"/>
    <s v="Adult"/>
    <n v="141389.44"/>
    <n v="97.1"/>
    <x v="0"/>
  </r>
  <r>
    <s v="PID0749"/>
    <n v="240000"/>
    <x v="0"/>
    <n v="53"/>
    <s v="Senior"/>
    <n v="211079.16"/>
    <n v="73"/>
    <x v="3"/>
  </r>
  <r>
    <s v="PID0750"/>
    <n v="100"/>
    <x v="3"/>
    <n v="73"/>
    <s v="super senior"/>
    <s v=""/>
    <n v="95.1"/>
    <x v="0"/>
  </r>
  <r>
    <s v="PID0751"/>
    <n v="20000"/>
    <x v="1"/>
    <n v="62"/>
    <s v="super senior"/>
    <n v="15758.62"/>
    <n v="84.2"/>
    <x v="3"/>
  </r>
  <r>
    <s v="PID0752"/>
    <n v="18000"/>
    <x v="0"/>
    <n v="58"/>
    <s v="Senior"/>
    <n v="13560.54"/>
    <n v="84.8"/>
    <x v="4"/>
  </r>
  <r>
    <s v="PID0753"/>
    <n v="32000"/>
    <x v="0"/>
    <n v="68"/>
    <s v="super senior"/>
    <n v="27093.279999999999"/>
    <n v="68.900000000000006"/>
    <x v="4"/>
  </r>
  <r>
    <s v="PID0754"/>
    <n v="24000"/>
    <x v="3"/>
    <n v="38"/>
    <s v="Adult"/>
    <n v="13327.14"/>
    <n v="70.7"/>
    <x v="4"/>
  </r>
  <r>
    <s v="PID0755"/>
    <n v="20000"/>
    <x v="2"/>
    <n v="53"/>
    <s v="Senior"/>
    <n v="11426.44"/>
    <n v="60.8"/>
    <x v="7"/>
  </r>
  <r>
    <s v="PID0756"/>
    <n v="60000"/>
    <x v="1"/>
    <n v="58"/>
    <s v="Senior"/>
    <s v=""/>
    <n v="58"/>
    <x v="4"/>
  </r>
  <r>
    <s v="PID0757"/>
    <n v="15000"/>
    <x v="0"/>
    <n v="45"/>
    <s v="Adult"/>
    <n v="12315.599999999999"/>
    <n v="86.6"/>
    <x v="6"/>
  </r>
  <r>
    <s v="PID0758"/>
    <n v="12000"/>
    <x v="1"/>
    <n v="38"/>
    <s v="Adult"/>
    <n v="9147.9000000000015"/>
    <n v="89.9"/>
    <x v="2"/>
  </r>
  <r>
    <s v="PID0759"/>
    <n v="18000"/>
    <x v="2"/>
    <n v="58"/>
    <s v="Senior"/>
    <s v=""/>
    <n v="77.8"/>
    <x v="5"/>
  </r>
  <r>
    <s v="PID0760"/>
    <n v="240000"/>
    <x v="0"/>
    <n v="42"/>
    <s v="Adult"/>
    <n v="167045.76000000001"/>
    <n v="105.8"/>
    <x v="6"/>
  </r>
  <r>
    <s v="PID0761"/>
    <n v="72000"/>
    <x v="3"/>
    <n v="48"/>
    <s v="Senior"/>
    <n v="54255.64"/>
    <n v="68.7"/>
    <x v="4"/>
  </r>
  <r>
    <s v="PID0762"/>
    <n v="32000"/>
    <x v="1"/>
    <n v="68"/>
    <s v="super senior"/>
    <n v="28784.2"/>
    <n v="47"/>
    <x v="1"/>
  </r>
  <r>
    <s v="PID0763"/>
    <n v="12000"/>
    <x v="1"/>
    <n v="73"/>
    <s v="super senior"/>
    <n v="9897.48"/>
    <n v="56"/>
    <x v="6"/>
  </r>
  <r>
    <s v="PID0764"/>
    <n v="240000"/>
    <x v="1"/>
    <n v="48"/>
    <s v="Senior"/>
    <n v="180338.76"/>
    <n v="92.3"/>
    <x v="6"/>
  </r>
  <r>
    <s v="PID0765"/>
    <n v="200000"/>
    <x v="0"/>
    <n v="41"/>
    <s v="Adult"/>
    <s v=""/>
    <n v="74.7"/>
    <x v="6"/>
  </r>
  <r>
    <s v="PID0766"/>
    <n v="3000"/>
    <x v="2"/>
    <n v="53"/>
    <s v="Senior"/>
    <s v=""/>
    <n v="69.8"/>
    <x v="7"/>
  </r>
  <r>
    <s v="PID0767"/>
    <n v="20000"/>
    <x v="0"/>
    <n v="48"/>
    <s v="Senior"/>
    <n v="11516.22"/>
    <n v="91"/>
    <x v="2"/>
  </r>
  <r>
    <s v="PID0768"/>
    <n v="15000"/>
    <x v="0"/>
    <n v="42"/>
    <s v="Adult"/>
    <n v="9725.4499999999989"/>
    <n v="70.099999999999994"/>
    <x v="5"/>
  </r>
  <r>
    <s v="PID0769"/>
    <n v="72000"/>
    <x v="2"/>
    <n v="48"/>
    <s v="Senior"/>
    <n v="62499.040000000001"/>
    <n v="87"/>
    <x v="1"/>
  </r>
  <r>
    <s v="PID0770"/>
    <n v="12000"/>
    <x v="0"/>
    <n v="54"/>
    <s v="Senior"/>
    <n v="10477.24"/>
    <n v="86.4"/>
    <x v="0"/>
  </r>
  <r>
    <s v="PID0771"/>
    <n v="1600"/>
    <x v="2"/>
    <n v="38"/>
    <s v="Adult"/>
    <s v=""/>
    <n v="77.400000000000006"/>
    <x v="3"/>
  </r>
  <r>
    <s v="PID0772"/>
    <n v="15000"/>
    <x v="2"/>
    <n v="58"/>
    <s v="Senior"/>
    <n v="8053.95"/>
    <n v="50.4"/>
    <x v="4"/>
  </r>
  <r>
    <s v="PID0773"/>
    <n v="32000"/>
    <x v="1"/>
    <n v="73"/>
    <s v="super senior"/>
    <n v="22571.599999999999"/>
    <n v="75.900000000000006"/>
    <x v="2"/>
  </r>
  <r>
    <s v="PID0774"/>
    <n v="90000"/>
    <x v="1"/>
    <n v="42"/>
    <s v="Adult"/>
    <s v=""/>
    <n v="88.9"/>
    <x v="6"/>
  </r>
  <r>
    <s v="PID0775"/>
    <n v="12000"/>
    <x v="0"/>
    <n v="38"/>
    <s v="Adult"/>
    <n v="6521.22"/>
    <n v="55.4"/>
    <x v="7"/>
  </r>
  <r>
    <s v="PID0776"/>
    <n v="12000"/>
    <x v="1"/>
    <n v="48"/>
    <s v="Senior"/>
    <s v=""/>
    <n v="98.2"/>
    <x v="7"/>
  </r>
  <r>
    <s v="PID0777"/>
    <n v="240000"/>
    <x v="1"/>
    <n v="48"/>
    <s v="Senior"/>
    <n v="194104.2"/>
    <n v="86.2"/>
    <x v="2"/>
  </r>
  <r>
    <s v="PID0778"/>
    <n v="40000"/>
    <x v="1"/>
    <n v="58"/>
    <s v="Senior"/>
    <s v=""/>
    <n v="77.7"/>
    <x v="6"/>
  </r>
  <r>
    <s v="PID0779"/>
    <n v="240000"/>
    <x v="3"/>
    <n v="33"/>
    <s v="Adult"/>
    <s v=""/>
    <n v="89.8"/>
    <x v="3"/>
  </r>
  <r>
    <s v="PID0780"/>
    <n v="90000"/>
    <x v="0"/>
    <n v="41"/>
    <s v="Adult"/>
    <n v="77124.45"/>
    <n v="87.7"/>
    <x v="6"/>
  </r>
  <r>
    <s v="PID0781"/>
    <n v="4000"/>
    <x v="0"/>
    <n v="62"/>
    <s v="super senior"/>
    <n v="3240.2"/>
    <n v="56"/>
    <x v="2"/>
  </r>
  <r>
    <s v="PID0782"/>
    <n v="45000"/>
    <x v="0"/>
    <n v="58"/>
    <s v="Senior"/>
    <n v="29182.86"/>
    <n v="56.2"/>
    <x v="4"/>
  </r>
  <r>
    <s v="PID0783"/>
    <n v="100"/>
    <x v="0"/>
    <n v="82"/>
    <s v="super senior"/>
    <s v=""/>
    <n v="87.5"/>
    <x v="1"/>
  </r>
  <r>
    <s v="PID0784"/>
    <n v="72000"/>
    <x v="2"/>
    <n v="48"/>
    <s v="Senior"/>
    <n v="51103.32"/>
    <n v="62.5"/>
    <x v="4"/>
  </r>
  <r>
    <s v="PID0785"/>
    <n v="3000"/>
    <x v="2"/>
    <n v="73"/>
    <s v="super senior"/>
    <n v="2647.71"/>
    <n v="74.3"/>
    <x v="3"/>
  </r>
  <r>
    <s v="PID0786"/>
    <n v="500"/>
    <x v="0"/>
    <n v="33"/>
    <s v="Adult"/>
    <s v=""/>
    <n v="95"/>
    <x v="0"/>
  </r>
  <r>
    <s v="PID0787"/>
    <n v="32000"/>
    <x v="0"/>
    <n v="73"/>
    <s v="super senior"/>
    <n v="27234.04"/>
    <n v="81.099999999999994"/>
    <x v="0"/>
  </r>
  <r>
    <s v="PID0788"/>
    <n v="40000"/>
    <x v="3"/>
    <n v="30"/>
    <s v="Young adult"/>
    <s v=""/>
    <n v="80.2"/>
    <x v="3"/>
  </r>
  <r>
    <s v="PID0789"/>
    <n v="75000"/>
    <x v="2"/>
    <n v="73"/>
    <s v="super senior"/>
    <s v=""/>
    <n v="70.599999999999994"/>
    <x v="5"/>
  </r>
  <r>
    <s v="PID0790"/>
    <n v="12000"/>
    <x v="1"/>
    <n v="38"/>
    <s v="Adult"/>
    <n v="6106.7999999999993"/>
    <n v="56.7"/>
    <x v="2"/>
  </r>
  <r>
    <s v="PID0791"/>
    <n v="32000"/>
    <x v="0"/>
    <n v="58"/>
    <s v="Senior"/>
    <s v=""/>
    <n v="55.7"/>
    <x v="3"/>
  </r>
  <r>
    <s v="PID0792"/>
    <n v="1000"/>
    <x v="0"/>
    <n v="41"/>
    <s v="Adult"/>
    <n v="788.3"/>
    <n v="91.3"/>
    <x v="2"/>
  </r>
  <r>
    <s v="PID0793"/>
    <n v="30000"/>
    <x v="0"/>
    <n v="82"/>
    <s v="super senior"/>
    <n v="23372.489999999998"/>
    <n v="82"/>
    <x v="4"/>
  </r>
  <r>
    <s v="PID0794"/>
    <n v="500"/>
    <x v="1"/>
    <n v="68"/>
    <s v="super senior"/>
    <n v="401.53"/>
    <n v="59.9"/>
    <x v="0"/>
  </r>
  <r>
    <s v="PID0795"/>
    <n v="250000"/>
    <x v="0"/>
    <n v="38"/>
    <s v="Adult"/>
    <n v="164113.4"/>
    <n v="78.900000000000006"/>
    <x v="6"/>
  </r>
  <r>
    <s v="PID0796"/>
    <n v="3000"/>
    <x v="0"/>
    <n v="45"/>
    <s v="Adult"/>
    <n v="1659.81"/>
    <n v="84.1"/>
    <x v="2"/>
  </r>
  <r>
    <s v="PID0797"/>
    <n v="200000"/>
    <x v="3"/>
    <n v="38"/>
    <s v="Adult"/>
    <n v="138011.92000000001"/>
    <n v="73.5"/>
    <x v="0"/>
  </r>
  <r>
    <s v="PID0798"/>
    <n v="36000"/>
    <x v="0"/>
    <n v="54"/>
    <s v="Senior"/>
    <n v="27101.040000000001"/>
    <n v="64.2"/>
    <x v="1"/>
  </r>
  <r>
    <s v="PID0799"/>
    <n v="12000"/>
    <x v="2"/>
    <n v="58"/>
    <s v="Senior"/>
    <n v="8430.9000000000015"/>
    <n v="76.099999999999994"/>
    <x v="1"/>
  </r>
  <r>
    <s v="PID0800"/>
    <n v="15000"/>
    <x v="1"/>
    <n v="53"/>
    <s v="Senior"/>
    <n v="7930.4"/>
    <n v="57.1"/>
    <x v="6"/>
  </r>
  <r>
    <s v="PID0801"/>
    <n v="300000"/>
    <x v="1"/>
    <n v="38"/>
    <s v="Adult"/>
    <s v=""/>
    <n v="67.5"/>
    <x v="4"/>
  </r>
  <r>
    <s v="PID0802"/>
    <n v="500"/>
    <x v="1"/>
    <n v="42"/>
    <s v="Adult"/>
    <n v="307.77999999999997"/>
    <n v="92.2"/>
    <x v="4"/>
  </r>
  <r>
    <s v="PID0803"/>
    <n v="60000"/>
    <x v="3"/>
    <n v="62"/>
    <s v="super senior"/>
    <n v="34598.1"/>
    <n v="69.7"/>
    <x v="4"/>
  </r>
  <r>
    <s v="PID0804"/>
    <n v="48000"/>
    <x v="0"/>
    <n v="28"/>
    <s v="Young adult"/>
    <n v="41058.559999999998"/>
    <n v="75.7"/>
    <x v="4"/>
  </r>
  <r>
    <s v="PID0805"/>
    <n v="24000"/>
    <x v="2"/>
    <n v="58"/>
    <s v="Senior"/>
    <n v="15079.59"/>
    <n v="91"/>
    <x v="3"/>
  </r>
  <r>
    <s v="PID0806"/>
    <n v="3000"/>
    <x v="2"/>
    <n v="48"/>
    <s v="Senior"/>
    <n v="2123.9700000000003"/>
    <n v="76.400000000000006"/>
    <x v="3"/>
  </r>
  <r>
    <s v="PID0807"/>
    <n v="800"/>
    <x v="3"/>
    <n v="32"/>
    <s v="Adult"/>
    <n v="689.34"/>
    <n v="83.8"/>
    <x v="4"/>
  </r>
  <r>
    <s v="PID0808"/>
    <n v="15000"/>
    <x v="0"/>
    <n v="28"/>
    <s v="Young adult"/>
    <n v="9070.75"/>
    <n v="82.5"/>
    <x v="5"/>
  </r>
  <r>
    <s v="PID0809"/>
    <n v="12000"/>
    <x v="1"/>
    <n v="58"/>
    <s v="Senior"/>
    <s v=""/>
    <n v="55.7"/>
    <x v="3"/>
  </r>
  <r>
    <s v="PID0810"/>
    <n v="24000"/>
    <x v="0"/>
    <n v="42"/>
    <s v="Adult"/>
    <n v="21522.510000000002"/>
    <n v="76.400000000000006"/>
    <x v="2"/>
  </r>
  <r>
    <s v="PID0811"/>
    <n v="800"/>
    <x v="1"/>
    <n v="53"/>
    <s v="Senior"/>
    <n v="641.27"/>
    <n v="65.2"/>
    <x v="7"/>
  </r>
  <r>
    <s v="PID0812"/>
    <n v="60000"/>
    <x v="3"/>
    <n v="38"/>
    <s v="Adult"/>
    <n v="30478.600000000002"/>
    <n v="74"/>
    <x v="1"/>
  </r>
  <r>
    <s v="PID0813"/>
    <n v="250000"/>
    <x v="2"/>
    <n v="32"/>
    <s v="Adult"/>
    <n v="148709.1"/>
    <n v="109.1"/>
    <x v="4"/>
  </r>
  <r>
    <s v="PID0814"/>
    <n v="36000"/>
    <x v="1"/>
    <n v="62"/>
    <s v="super senior"/>
    <n v="28755.81"/>
    <n v="95.5"/>
    <x v="6"/>
  </r>
  <r>
    <s v="PID0815"/>
    <n v="3000"/>
    <x v="3"/>
    <n v="58"/>
    <s v="Senior"/>
    <n v="2108.46"/>
    <n v="61.6"/>
    <x v="3"/>
  </r>
  <r>
    <s v="PID0816"/>
    <n v="12000"/>
    <x v="2"/>
    <n v="33"/>
    <s v="Adult"/>
    <s v=""/>
    <n v="104.7"/>
    <x v="4"/>
  </r>
  <r>
    <s v="PID0817"/>
    <n v="32000"/>
    <x v="1"/>
    <n v="38"/>
    <s v="Adult"/>
    <n v="23164.48"/>
    <n v="58.9"/>
    <x v="7"/>
  </r>
  <r>
    <s v="PID0818"/>
    <n v="100"/>
    <x v="2"/>
    <n v="53"/>
    <s v="Senior"/>
    <n v="83.65"/>
    <n v="75.900000000000006"/>
    <x v="5"/>
  </r>
  <r>
    <s v="PID0819"/>
    <n v="240000"/>
    <x v="0"/>
    <n v="38"/>
    <s v="Adult"/>
    <n v="211141.56"/>
    <n v="68.3"/>
    <x v="2"/>
  </r>
  <r>
    <s v="PID0820"/>
    <n v="16000"/>
    <x v="3"/>
    <n v="42"/>
    <s v="Adult"/>
    <n v="11177.24"/>
    <n v="93.1"/>
    <x v="5"/>
  </r>
  <r>
    <s v="PID0821"/>
    <n v="300000"/>
    <x v="0"/>
    <n v="48"/>
    <s v="Senior"/>
    <s v=""/>
    <n v="105"/>
    <x v="1"/>
  </r>
  <r>
    <s v="PID0822"/>
    <n v="500"/>
    <x v="0"/>
    <n v="58"/>
    <s v="Senior"/>
    <n v="358.5"/>
    <n v="96.6"/>
    <x v="7"/>
  </r>
  <r>
    <s v="PID0823"/>
    <n v="90000"/>
    <x v="3"/>
    <n v="62"/>
    <s v="super senior"/>
    <n v="69662"/>
    <n v="58.7"/>
    <x v="1"/>
  </r>
  <r>
    <s v="PID0824"/>
    <n v="100"/>
    <x v="3"/>
    <n v="38"/>
    <s v="Adult"/>
    <n v="67.66"/>
    <n v="76.7"/>
    <x v="0"/>
  </r>
  <r>
    <s v="PID0825"/>
    <n v="240000"/>
    <x v="1"/>
    <n v="42"/>
    <s v="Adult"/>
    <n v="172631.04000000001"/>
    <n v="103.1"/>
    <x v="6"/>
  </r>
  <r>
    <s v="PID0826"/>
    <n v="40000"/>
    <x v="0"/>
    <n v="48"/>
    <s v="Senior"/>
    <n v="25682.5"/>
    <n v="78.400000000000006"/>
    <x v="2"/>
  </r>
  <r>
    <s v="PID0827"/>
    <n v="30000"/>
    <x v="2"/>
    <n v="68"/>
    <s v="super senior"/>
    <n v="24743.82"/>
    <n v="69.900000000000006"/>
    <x v="3"/>
  </r>
  <r>
    <s v="PID0828"/>
    <n v="500"/>
    <x v="0"/>
    <n v="53"/>
    <s v="Senior"/>
    <n v="314.77999999999997"/>
    <n v="75.2"/>
    <x v="1"/>
  </r>
  <r>
    <s v="PID0829"/>
    <n v="800"/>
    <x v="0"/>
    <n v="38"/>
    <s v="Adult"/>
    <n v="418.62"/>
    <n v="83.9"/>
    <x v="5"/>
  </r>
  <r>
    <s v="PID0830"/>
    <n v="500"/>
    <x v="0"/>
    <n v="38"/>
    <s v="Adult"/>
    <n v="251.3"/>
    <n v="82"/>
    <x v="1"/>
  </r>
  <r>
    <s v="PID0831"/>
    <n v="30000"/>
    <x v="2"/>
    <n v="42"/>
    <s v="Adult"/>
    <n v="21453.75"/>
    <n v="85.5"/>
    <x v="7"/>
  </r>
  <r>
    <s v="PID0832"/>
    <n v="12000"/>
    <x v="0"/>
    <n v="48"/>
    <s v="Senior"/>
    <s v=""/>
    <n v="102.2"/>
    <x v="4"/>
  </r>
  <r>
    <s v="PID0833"/>
    <n v="60000"/>
    <x v="0"/>
    <n v="38"/>
    <s v="Adult"/>
    <n v="44875.9"/>
    <n v="90.9"/>
    <x v="7"/>
  </r>
  <r>
    <s v="PID0834"/>
    <n v="15000"/>
    <x v="3"/>
    <n v="73"/>
    <s v="super senior"/>
    <n v="8541.8499999999985"/>
    <n v="58.8"/>
    <x v="1"/>
  </r>
  <r>
    <s v="PID0835"/>
    <n v="250000"/>
    <x v="0"/>
    <n v="48"/>
    <s v="Senior"/>
    <s v=""/>
    <n v="91.5"/>
    <x v="5"/>
  </r>
  <r>
    <s v="PID0836"/>
    <n v="500"/>
    <x v="1"/>
    <n v="41"/>
    <s v="Adult"/>
    <n v="353.6"/>
    <n v="92.6"/>
    <x v="1"/>
  </r>
  <r>
    <s v="PID0837"/>
    <n v="1000"/>
    <x v="0"/>
    <n v="28"/>
    <s v="Young adult"/>
    <s v=""/>
    <n v="68.099999999999994"/>
    <x v="6"/>
  </r>
  <r>
    <s v="PID0838"/>
    <n v="250000"/>
    <x v="1"/>
    <n v="73"/>
    <s v="super senior"/>
    <n v="212641.6"/>
    <n v="87.2"/>
    <x v="0"/>
  </r>
  <r>
    <s v="PID0839"/>
    <n v="15000"/>
    <x v="0"/>
    <n v="45"/>
    <s v="Adult"/>
    <n v="12903.95"/>
    <n v="80"/>
    <x v="3"/>
  </r>
  <r>
    <s v="PID0840"/>
    <n v="45000"/>
    <x v="0"/>
    <n v="45"/>
    <s v="Adult"/>
    <n v="31870.590000000004"/>
    <n v="102.8"/>
    <x v="3"/>
  </r>
  <r>
    <s v="PID0841"/>
    <n v="240000"/>
    <x v="2"/>
    <n v="54"/>
    <s v="Senior"/>
    <n v="186596.28"/>
    <n v="97.1"/>
    <x v="1"/>
  </r>
  <r>
    <s v="PID0842"/>
    <n v="800"/>
    <x v="0"/>
    <n v="38"/>
    <s v="Adult"/>
    <n v="506.14"/>
    <n v="89.8"/>
    <x v="3"/>
  </r>
  <r>
    <s v="PID0843"/>
    <n v="800"/>
    <x v="0"/>
    <n v="42"/>
    <s v="Adult"/>
    <s v=""/>
    <n v="70.7"/>
    <x v="5"/>
  </r>
  <r>
    <s v="PID0844"/>
    <n v="60000"/>
    <x v="1"/>
    <n v="73"/>
    <s v="super senior"/>
    <s v=""/>
    <n v="67.599999999999994"/>
    <x v="4"/>
  </r>
  <r>
    <s v="PID0845"/>
    <n v="32000"/>
    <x v="2"/>
    <n v="58"/>
    <s v="Senior"/>
    <n v="26443.52"/>
    <n v="59.9"/>
    <x v="2"/>
  </r>
  <r>
    <s v="PID0846"/>
    <n v="250000"/>
    <x v="2"/>
    <n v="45"/>
    <s v="Adult"/>
    <n v="130103.79999999999"/>
    <n v="101.2"/>
    <x v="6"/>
  </r>
  <r>
    <s v="PID0847"/>
    <n v="12000"/>
    <x v="2"/>
    <n v="68"/>
    <s v="super senior"/>
    <n v="9364.9599999999991"/>
    <n v="70"/>
    <x v="4"/>
  </r>
  <r>
    <s v="PID0848"/>
    <n v="240000"/>
    <x v="3"/>
    <n v="38"/>
    <s v="Adult"/>
    <n v="167436.72"/>
    <n v="84.9"/>
    <x v="5"/>
  </r>
  <r>
    <s v="PID0849"/>
    <n v="300000"/>
    <x v="3"/>
    <n v="62"/>
    <s v="super senior"/>
    <n v="231831.84"/>
    <n v="82.6"/>
    <x v="0"/>
  </r>
  <r>
    <s v="PID0850"/>
    <n v="300000"/>
    <x v="3"/>
    <n v="38"/>
    <s v="Adult"/>
    <n v="201137.88"/>
    <n v="62.7"/>
    <x v="5"/>
  </r>
  <r>
    <s v="PID0851"/>
    <n v="1600"/>
    <x v="2"/>
    <n v="53"/>
    <s v="Senior"/>
    <s v=""/>
    <n v="75"/>
    <x v="7"/>
  </r>
  <r>
    <s v="PID0852"/>
    <n v="200000"/>
    <x v="0"/>
    <n v="22"/>
    <s v="Young adult"/>
    <n v="124849.84"/>
    <n v="57.2"/>
    <x v="7"/>
  </r>
  <r>
    <s v="PID0853"/>
    <n v="30000"/>
    <x v="1"/>
    <n v="45"/>
    <s v="Adult"/>
    <n v="16466.07"/>
    <n v="68.2"/>
    <x v="3"/>
  </r>
  <r>
    <s v="PID0854"/>
    <n v="60000"/>
    <x v="0"/>
    <n v="42"/>
    <s v="Adult"/>
    <s v=""/>
    <n v="78.2"/>
    <x v="7"/>
  </r>
  <r>
    <s v="PID0855"/>
    <n v="18000"/>
    <x v="0"/>
    <n v="33"/>
    <s v="Adult"/>
    <n v="16160.939999999999"/>
    <n v="81"/>
    <x v="6"/>
  </r>
  <r>
    <s v="PID0856"/>
    <n v="2000"/>
    <x v="2"/>
    <n v="88"/>
    <s v="super senior"/>
    <s v=""/>
    <n v="59.8"/>
    <x v="0"/>
  </r>
  <r>
    <s v="PID0857"/>
    <n v="75000"/>
    <x v="1"/>
    <n v="53"/>
    <s v="Senior"/>
    <s v=""/>
    <n v="50.3"/>
    <x v="7"/>
  </r>
  <r>
    <s v="PID0858"/>
    <n v="800"/>
    <x v="1"/>
    <n v="38"/>
    <s v="Adult"/>
    <n v="718.38"/>
    <n v="96.6"/>
    <x v="6"/>
  </r>
  <r>
    <s v="PID0859"/>
    <n v="18000"/>
    <x v="2"/>
    <n v="33"/>
    <s v="Adult"/>
    <n v="14168.43"/>
    <n v="85.7"/>
    <x v="5"/>
  </r>
  <r>
    <s v="PID0860"/>
    <n v="18000"/>
    <x v="2"/>
    <n v="33"/>
    <s v="Adult"/>
    <n v="11696.039999999999"/>
    <n v="73.2"/>
    <x v="1"/>
  </r>
  <r>
    <s v="PID0861"/>
    <n v="800"/>
    <x v="1"/>
    <n v="73"/>
    <s v="super senior"/>
    <s v=""/>
    <n v="53.5"/>
    <x v="0"/>
  </r>
  <r>
    <s v="PID0862"/>
    <n v="12000"/>
    <x v="2"/>
    <n v="32"/>
    <s v="Adult"/>
    <n v="8047.14"/>
    <n v="93.4"/>
    <x v="3"/>
  </r>
  <r>
    <s v="PID0863"/>
    <n v="30000"/>
    <x v="1"/>
    <n v="88"/>
    <s v="super senior"/>
    <n v="20406.63"/>
    <n v="89.8"/>
    <x v="5"/>
  </r>
  <r>
    <s v="PID0864"/>
    <n v="800"/>
    <x v="2"/>
    <n v="68"/>
    <s v="super senior"/>
    <n v="509.19"/>
    <n v="82.2"/>
    <x v="4"/>
  </r>
  <r>
    <s v="PID0865"/>
    <n v="3000"/>
    <x v="2"/>
    <n v="48"/>
    <s v="Senior"/>
    <n v="2577.66"/>
    <n v="85.5"/>
    <x v="1"/>
  </r>
  <r>
    <s v="PID0866"/>
    <n v="24000"/>
    <x v="0"/>
    <n v="68"/>
    <s v="super senior"/>
    <n v="12221.73"/>
    <n v="79.400000000000006"/>
    <x v="3"/>
  </r>
  <r>
    <s v="PID0867"/>
    <n v="100"/>
    <x v="0"/>
    <n v="42"/>
    <s v="Adult"/>
    <s v=""/>
    <n v="72.599999999999994"/>
    <x v="4"/>
  </r>
  <r>
    <s v="PID0868"/>
    <n v="18000"/>
    <x v="3"/>
    <n v="53"/>
    <s v="Senior"/>
    <n v="9274.59"/>
    <n v="72.3"/>
    <x v="6"/>
  </r>
  <r>
    <s v="PID0869"/>
    <n v="40000"/>
    <x v="0"/>
    <n v="38"/>
    <s v="Adult"/>
    <n v="29834.3"/>
    <n v="57.7"/>
    <x v="4"/>
  </r>
  <r>
    <s v="PID0870"/>
    <n v="200000"/>
    <x v="0"/>
    <n v="38"/>
    <s v="Adult"/>
    <n v="169415.36"/>
    <n v="81.099999999999994"/>
    <x v="5"/>
  </r>
  <r>
    <s v="PID0871"/>
    <n v="50000"/>
    <x v="2"/>
    <n v="58"/>
    <s v="Senior"/>
    <n v="37645.199999999997"/>
    <n v="69.8"/>
    <x v="0"/>
  </r>
  <r>
    <s v="PID0872"/>
    <n v="32000"/>
    <x v="2"/>
    <n v="42"/>
    <s v="Adult"/>
    <n v="20805.599999999999"/>
    <n v="85"/>
    <x v="6"/>
  </r>
  <r>
    <s v="PID0873"/>
    <n v="500"/>
    <x v="0"/>
    <n v="53"/>
    <s v="Senior"/>
    <n v="258.39"/>
    <n v="75.400000000000006"/>
    <x v="3"/>
  </r>
  <r>
    <s v="PID0874"/>
    <n v="18000"/>
    <x v="0"/>
    <n v="33"/>
    <s v="Adult"/>
    <n v="13544.46"/>
    <n v="106.2"/>
    <x v="7"/>
  </r>
  <r>
    <s v="PID0875"/>
    <n v="16000"/>
    <x v="0"/>
    <n v="45"/>
    <s v="Adult"/>
    <n v="10448.86"/>
    <n v="58.3"/>
    <x v="7"/>
  </r>
  <r>
    <s v="PID0876"/>
    <n v="14000"/>
    <x v="1"/>
    <n v="73"/>
    <s v="super senior"/>
    <n v="8981.9800000000014"/>
    <n v="56.1"/>
    <x v="1"/>
  </r>
  <r>
    <s v="PID0877"/>
    <n v="40000"/>
    <x v="0"/>
    <n v="34"/>
    <s v="Adult"/>
    <n v="27412"/>
    <n v="60.1"/>
    <x v="4"/>
  </r>
  <r>
    <s v="PID0878"/>
    <n v="48000"/>
    <x v="1"/>
    <n v="33"/>
    <s v="Adult"/>
    <n v="33335.120000000003"/>
    <n v="86"/>
    <x v="5"/>
  </r>
  <r>
    <s v="PID0879"/>
    <n v="32000"/>
    <x v="3"/>
    <n v="53"/>
    <s v="Senior"/>
    <s v=""/>
    <n v="96.5"/>
    <x v="6"/>
  </r>
  <r>
    <s v="PID0880"/>
    <n v="60000"/>
    <x v="2"/>
    <n v="42"/>
    <s v="Adult"/>
    <s v=""/>
    <n v="85"/>
    <x v="5"/>
  </r>
  <r>
    <s v="PID0881"/>
    <n v="40000"/>
    <x v="2"/>
    <n v="38"/>
    <s v="Adult"/>
    <n v="28303.899999999998"/>
    <n v="83.6"/>
    <x v="0"/>
  </r>
  <r>
    <s v="PID0882"/>
    <n v="18000"/>
    <x v="1"/>
    <n v="53"/>
    <s v="Senior"/>
    <n v="11834.49"/>
    <n v="93.6"/>
    <x v="7"/>
  </r>
  <r>
    <s v="PID0883"/>
    <n v="18000"/>
    <x v="2"/>
    <n v="30"/>
    <s v="Young adult"/>
    <n v="13293.48"/>
    <n v="91.7"/>
    <x v="7"/>
  </r>
  <r>
    <s v="PID0884"/>
    <n v="800"/>
    <x v="0"/>
    <n v="48"/>
    <s v="Senior"/>
    <n v="514.91"/>
    <n v="74.599999999999994"/>
    <x v="1"/>
  </r>
  <r>
    <s v="PID0885"/>
    <n v="12000"/>
    <x v="0"/>
    <n v="58"/>
    <s v="Senior"/>
    <n v="10234.32"/>
    <n v="64"/>
    <x v="1"/>
  </r>
  <r>
    <s v="PID0886"/>
    <n v="30000"/>
    <x v="1"/>
    <n v="45"/>
    <s v="Adult"/>
    <n v="20923.170000000002"/>
    <n v="86.1"/>
    <x v="4"/>
  </r>
  <r>
    <s v="PID0887"/>
    <n v="200000"/>
    <x v="1"/>
    <n v="62"/>
    <s v="super senior"/>
    <n v="117180.56"/>
    <n v="75.8"/>
    <x v="4"/>
  </r>
  <r>
    <s v="PID0888"/>
    <n v="300000"/>
    <x v="1"/>
    <n v="28"/>
    <s v="Young adult"/>
    <n v="205470.9"/>
    <n v="78.7"/>
    <x v="7"/>
  </r>
  <r>
    <s v="PID0889"/>
    <n v="72000"/>
    <x v="0"/>
    <n v="41"/>
    <s v="Adult"/>
    <n v="39537.440000000002"/>
    <n v="89.3"/>
    <x v="2"/>
  </r>
  <r>
    <s v="PID0890"/>
    <n v="240000"/>
    <x v="1"/>
    <n v="38"/>
    <s v="Adult"/>
    <s v=""/>
    <n v="63"/>
    <x v="7"/>
  </r>
  <r>
    <s v="PID0891"/>
    <n v="1600"/>
    <x v="2"/>
    <n v="45"/>
    <s v="Adult"/>
    <n v="946.72"/>
    <n v="71"/>
    <x v="7"/>
  </r>
  <r>
    <s v="PID0892"/>
    <n v="40000"/>
    <x v="3"/>
    <n v="48"/>
    <s v="Senior"/>
    <n v="32585.24"/>
    <n v="71.3"/>
    <x v="6"/>
  </r>
  <r>
    <s v="PID0893"/>
    <n v="60000"/>
    <x v="0"/>
    <n v="38"/>
    <s v="Adult"/>
    <n v="31314.45"/>
    <n v="79.400000000000006"/>
    <x v="4"/>
  </r>
  <r>
    <s v="PID0894"/>
    <n v="18000"/>
    <x v="0"/>
    <n v="38"/>
    <s v="Adult"/>
    <n v="15437.099999999999"/>
    <n v="64.099999999999994"/>
    <x v="2"/>
  </r>
  <r>
    <s v="PID0895"/>
    <n v="24000"/>
    <x v="0"/>
    <n v="48"/>
    <s v="Senior"/>
    <n v="13478.699999999999"/>
    <n v="77.7"/>
    <x v="2"/>
  </r>
  <r>
    <s v="PID0896"/>
    <n v="240000"/>
    <x v="2"/>
    <n v="48"/>
    <s v="Senior"/>
    <n v="170806.2"/>
    <n v="96.8"/>
    <x v="3"/>
  </r>
  <r>
    <s v="PID0897"/>
    <n v="60000"/>
    <x v="2"/>
    <n v="45"/>
    <s v="Adult"/>
    <s v=""/>
    <n v="88.7"/>
    <x v="5"/>
  </r>
  <r>
    <s v="PID0898"/>
    <n v="90000"/>
    <x v="3"/>
    <n v="68"/>
    <s v="super senior"/>
    <n v="52313.149999999994"/>
    <n v="56"/>
    <x v="3"/>
  </r>
  <r>
    <s v="PID0899"/>
    <n v="800"/>
    <x v="0"/>
    <n v="45"/>
    <s v="Adult"/>
    <n v="629.91"/>
    <n v="62.9"/>
    <x v="2"/>
  </r>
  <r>
    <s v="PID0900"/>
    <n v="90000"/>
    <x v="1"/>
    <n v="48"/>
    <s v="Senior"/>
    <s v=""/>
    <n v="61.7"/>
    <x v="1"/>
  </r>
  <r>
    <s v="PID0901"/>
    <n v="100"/>
    <x v="3"/>
    <n v="28"/>
    <s v="Young adult"/>
    <n v="67.22"/>
    <n v="54.6"/>
    <x v="1"/>
  </r>
  <r>
    <s v="PID0902"/>
    <n v="32000"/>
    <x v="2"/>
    <n v="38"/>
    <s v="Adult"/>
    <n v="24100.36"/>
    <n v="88.7"/>
    <x v="5"/>
  </r>
  <r>
    <s v="PID0903"/>
    <n v="21000"/>
    <x v="1"/>
    <n v="45"/>
    <s v="Adult"/>
    <n v="17648.539999999997"/>
    <n v="79.8"/>
    <x v="2"/>
  </r>
  <r>
    <s v="PID0904"/>
    <n v="60000"/>
    <x v="2"/>
    <n v="53"/>
    <s v="Senior"/>
    <n v="34967.399999999994"/>
    <n v="61.1"/>
    <x v="6"/>
  </r>
  <r>
    <s v="PID0905"/>
    <n v="18000"/>
    <x v="2"/>
    <n v="53"/>
    <s v="Senior"/>
    <s v=""/>
    <n v="89.8"/>
    <x v="5"/>
  </r>
  <r>
    <s v="PID0906"/>
    <n v="21000"/>
    <x v="0"/>
    <n v="38"/>
    <s v="Adult"/>
    <n v="14326.13"/>
    <n v="67.3"/>
    <x v="3"/>
  </r>
  <r>
    <s v="PID0907"/>
    <n v="45000"/>
    <x v="3"/>
    <n v="53"/>
    <s v="Senior"/>
    <n v="29029.98"/>
    <n v="56.2"/>
    <x v="3"/>
  </r>
  <r>
    <s v="PID0908"/>
    <n v="800"/>
    <x v="3"/>
    <n v="68"/>
    <s v="super senior"/>
    <s v=""/>
    <n v="47"/>
    <x v="2"/>
  </r>
  <r>
    <s v="PID0909"/>
    <n v="90000"/>
    <x v="2"/>
    <n v="46"/>
    <s v="Senior"/>
    <n v="73214.95"/>
    <n v="101.1"/>
    <x v="3"/>
  </r>
  <r>
    <s v="PID0910"/>
    <n v="240000"/>
    <x v="0"/>
    <n v="28"/>
    <s v="Young adult"/>
    <n v="175275.59999999998"/>
    <n v="98.8"/>
    <x v="2"/>
  </r>
  <r>
    <s v="PID0911"/>
    <n v="24000"/>
    <x v="0"/>
    <n v="33"/>
    <s v="Adult"/>
    <n v="17538.48"/>
    <n v="88.5"/>
    <x v="5"/>
  </r>
  <r>
    <s v="PID0912"/>
    <n v="200000"/>
    <x v="3"/>
    <n v="53"/>
    <s v="Senior"/>
    <n v="167277.44"/>
    <n v="64.7"/>
    <x v="3"/>
  </r>
  <r>
    <s v="PID0913"/>
    <n v="200000"/>
    <x v="1"/>
    <n v="48"/>
    <s v="Senior"/>
    <n v="122030.24"/>
    <n v="61.7"/>
    <x v="2"/>
  </r>
  <r>
    <s v="PID0914"/>
    <n v="800"/>
    <x v="2"/>
    <n v="33"/>
    <s v="Adult"/>
    <s v=""/>
    <n v="82.2"/>
    <x v="0"/>
  </r>
  <r>
    <s v="PID0915"/>
    <n v="21000"/>
    <x v="2"/>
    <n v="48"/>
    <s v="Senior"/>
    <n v="14887.179999999998"/>
    <n v="104.3"/>
    <x v="7"/>
  </r>
  <r>
    <s v="PID0916"/>
    <n v="30000"/>
    <x v="0"/>
    <n v="53"/>
    <s v="Senior"/>
    <n v="17119.650000000001"/>
    <n v="75.900000000000006"/>
    <x v="6"/>
  </r>
  <r>
    <s v="PID0917"/>
    <n v="800"/>
    <x v="0"/>
    <n v="68"/>
    <s v="super senior"/>
    <n v="489.64"/>
    <n v="84.4"/>
    <x v="0"/>
  </r>
  <r>
    <s v="PID0918"/>
    <n v="240000"/>
    <x v="0"/>
    <n v="53"/>
    <s v="Senior"/>
    <n v="141203.04"/>
    <n v="90.7"/>
    <x v="1"/>
  </r>
  <r>
    <s v="PID0919"/>
    <n v="18000"/>
    <x v="3"/>
    <n v="38"/>
    <s v="Adult"/>
    <s v=""/>
    <n v="87.6"/>
    <x v="4"/>
  </r>
  <r>
    <s v="PID0920"/>
    <n v="30000"/>
    <x v="3"/>
    <n v="38"/>
    <s v="Adult"/>
    <n v="26468.73"/>
    <n v="61.7"/>
    <x v="6"/>
  </r>
  <r>
    <s v="PID0921"/>
    <n v="21000"/>
    <x v="0"/>
    <n v="33"/>
    <s v="Adult"/>
    <s v=""/>
    <n v="78.599999999999994"/>
    <x v="5"/>
  </r>
  <r>
    <s v="PID0922"/>
    <n v="30000"/>
    <x v="0"/>
    <n v="50"/>
    <s v="Senior"/>
    <n v="25596.75"/>
    <n v="73.900000000000006"/>
    <x v="1"/>
  </r>
  <r>
    <s v="PID0923"/>
    <n v="100"/>
    <x v="0"/>
    <n v="42"/>
    <s v="Adult"/>
    <n v="54.98"/>
    <n v="92"/>
    <x v="5"/>
  </r>
  <r>
    <s v="PID0924"/>
    <n v="30000"/>
    <x v="1"/>
    <n v="48"/>
    <s v="Senior"/>
    <n v="24991.23"/>
    <n v="96.2"/>
    <x v="7"/>
  </r>
  <r>
    <s v="PID0925"/>
    <n v="12000"/>
    <x v="1"/>
    <n v="60"/>
    <s v="Senior"/>
    <n v="7718.94"/>
    <n v="69.7"/>
    <x v="7"/>
  </r>
  <r>
    <s v="PID0926"/>
    <n v="30000"/>
    <x v="0"/>
    <n v="45"/>
    <s v="Adult"/>
    <s v=""/>
    <n v="92.9"/>
    <x v="7"/>
  </r>
  <r>
    <s v="PID0927"/>
    <n v="30000"/>
    <x v="0"/>
    <n v="53"/>
    <s v="Senior"/>
    <n v="20388.21"/>
    <n v="75.599999999999994"/>
    <x v="4"/>
  </r>
  <r>
    <s v="PID0928"/>
    <n v="21000"/>
    <x v="3"/>
    <n v="62"/>
    <s v="super senior"/>
    <n v="12310.970000000001"/>
    <n v="88.5"/>
    <x v="6"/>
  </r>
  <r>
    <s v="PID0929"/>
    <n v="18000"/>
    <x v="0"/>
    <n v="53"/>
    <s v="Senior"/>
    <n v="12931.32"/>
    <n v="67.5"/>
    <x v="1"/>
  </r>
  <r>
    <s v="PID0930"/>
    <n v="800"/>
    <x v="0"/>
    <n v="53"/>
    <s v="Senior"/>
    <n v="659.52"/>
    <n v="93.5"/>
    <x v="2"/>
  </r>
  <r>
    <s v="PID0931"/>
    <n v="45000"/>
    <x v="0"/>
    <n v="41"/>
    <s v="Adult"/>
    <n v="26108.25"/>
    <n v="91.6"/>
    <x v="4"/>
  </r>
  <r>
    <s v="PID0932"/>
    <n v="32000"/>
    <x v="1"/>
    <n v="88"/>
    <s v="super senior"/>
    <n v="24113.32"/>
    <n v="67.5"/>
    <x v="5"/>
  </r>
  <r>
    <s v="PID0933"/>
    <n v="16000"/>
    <x v="0"/>
    <n v="48"/>
    <s v="Senior"/>
    <s v=""/>
    <n v="89.4"/>
    <x v="2"/>
  </r>
  <r>
    <s v="PID0934"/>
    <n v="90000"/>
    <x v="0"/>
    <n v="33"/>
    <s v="Adult"/>
    <n v="71308.7"/>
    <n v="82.7"/>
    <x v="4"/>
  </r>
  <r>
    <s v="PID0935"/>
    <n v="18000"/>
    <x v="1"/>
    <n v="50"/>
    <s v="Senior"/>
    <n v="11953.2"/>
    <n v="98.4"/>
    <x v="1"/>
  </r>
  <r>
    <s v="PID0936"/>
    <n v="3000"/>
    <x v="0"/>
    <n v="62"/>
    <s v="super senior"/>
    <n v="2158.5299999999997"/>
    <n v="65"/>
    <x v="5"/>
  </r>
  <r>
    <s v="PID0937"/>
    <n v="45000"/>
    <x v="3"/>
    <n v="53"/>
    <s v="Senior"/>
    <n v="23279.82"/>
    <n v="71.3"/>
    <x v="4"/>
  </r>
  <r>
    <s v="PID0938"/>
    <n v="240000"/>
    <x v="2"/>
    <n v="38"/>
    <s v="Adult"/>
    <n v="121635.36000000002"/>
    <n v="90.4"/>
    <x v="5"/>
  </r>
  <r>
    <s v="PID0939"/>
    <n v="12000"/>
    <x v="1"/>
    <n v="33"/>
    <s v="Adult"/>
    <n v="9631.86"/>
    <n v="94.2"/>
    <x v="1"/>
  </r>
  <r>
    <s v="PID0940"/>
    <n v="60000"/>
    <x v="3"/>
    <n v="53"/>
    <s v="Senior"/>
    <n v="51124"/>
    <n v="79.900000000000006"/>
    <x v="3"/>
  </r>
  <r>
    <s v="PID0941"/>
    <n v="75000"/>
    <x v="2"/>
    <n v="53"/>
    <s v="Senior"/>
    <n v="39747.550000000003"/>
    <n v="66.599999999999994"/>
    <x v="7"/>
  </r>
  <r>
    <s v="PID0942"/>
    <n v="4000"/>
    <x v="3"/>
    <n v="42"/>
    <s v="Adult"/>
    <n v="2011.16"/>
    <n v="92.8"/>
    <x v="0"/>
  </r>
  <r>
    <s v="PID0943"/>
    <n v="240000"/>
    <x v="2"/>
    <n v="53"/>
    <s v="Senior"/>
    <s v=""/>
    <n v="50.1"/>
    <x v="6"/>
  </r>
  <r>
    <s v="PID0944"/>
    <n v="3000"/>
    <x v="1"/>
    <n v="73"/>
    <s v="super senior"/>
    <n v="2174.79"/>
    <n v="90.7"/>
    <x v="3"/>
  </r>
  <r>
    <s v="PID0945"/>
    <n v="100"/>
    <x v="3"/>
    <n v="42"/>
    <s v="Adult"/>
    <n v="59.3"/>
    <n v="105.5"/>
    <x v="4"/>
  </r>
  <r>
    <s v="PID0946"/>
    <n v="500"/>
    <x v="2"/>
    <n v="48"/>
    <s v="Senior"/>
    <n v="429.54"/>
    <n v="78.8"/>
    <x v="7"/>
  </r>
  <r>
    <s v="PID0947"/>
    <n v="40000"/>
    <x v="3"/>
    <n v="53"/>
    <s v="Senior"/>
    <n v="29043.600000000002"/>
    <n v="69"/>
    <x v="5"/>
  </r>
  <r>
    <s v="PID0948"/>
    <n v="3000"/>
    <x v="0"/>
    <n v="38"/>
    <s v="Adult"/>
    <s v=""/>
    <n v="92"/>
    <x v="5"/>
  </r>
  <r>
    <s v="PID0949"/>
    <n v="240000"/>
    <x v="1"/>
    <n v="58"/>
    <s v="Senior"/>
    <n v="167688.48000000001"/>
    <n v="78.5"/>
    <x v="1"/>
  </r>
  <r>
    <s v="PID0950"/>
    <n v="500"/>
    <x v="0"/>
    <n v="45"/>
    <s v="Adult"/>
    <s v=""/>
    <n v="97.8"/>
    <x v="5"/>
  </r>
  <r>
    <s v="PID0951"/>
    <n v="21000"/>
    <x v="3"/>
    <n v="53"/>
    <s v="Senior"/>
    <n v="13389.46"/>
    <n v="71.5"/>
    <x v="6"/>
  </r>
  <r>
    <s v="PID0952"/>
    <n v="60000"/>
    <x v="1"/>
    <n v="68"/>
    <s v="super senior"/>
    <n v="36306.879999999997"/>
    <n v="77.2"/>
    <x v="1"/>
  </r>
  <r>
    <s v="PID0953"/>
    <n v="3000"/>
    <x v="1"/>
    <n v="58"/>
    <s v="Senior"/>
    <s v=""/>
    <n v="64.400000000000006"/>
    <x v="0"/>
  </r>
  <r>
    <s v="PID0954"/>
    <n v="18000"/>
    <x v="1"/>
    <n v="48"/>
    <s v="Senior"/>
    <s v=""/>
    <n v="68.900000000000006"/>
    <x v="1"/>
  </r>
  <r>
    <s v="PID0955"/>
    <n v="300000"/>
    <x v="0"/>
    <n v="38"/>
    <s v="Adult"/>
    <n v="261149.4"/>
    <n v="51.9"/>
    <x v="4"/>
  </r>
  <r>
    <s v="PID0956"/>
    <n v="200"/>
    <x v="0"/>
    <n v="38"/>
    <s v="Adult"/>
    <n v="168.02"/>
    <n v="87"/>
    <x v="4"/>
  </r>
  <r>
    <s v="PID0957"/>
    <n v="60000"/>
    <x v="3"/>
    <n v="48"/>
    <s v="Senior"/>
    <n v="33469.15"/>
    <n v="97.6"/>
    <x v="6"/>
  </r>
  <r>
    <s v="PID0958"/>
    <n v="18000"/>
    <x v="0"/>
    <n v="33"/>
    <s v="Adult"/>
    <s v=""/>
    <n v="85.4"/>
    <x v="5"/>
  </r>
  <r>
    <s v="PID0959"/>
    <n v="250000"/>
    <x v="1"/>
    <n v="42"/>
    <s v="Adult"/>
    <s v=""/>
    <n v="56.2"/>
    <x v="4"/>
  </r>
  <r>
    <s v="PID0960"/>
    <n v="2000"/>
    <x v="1"/>
    <n v="32"/>
    <s v="Adult"/>
    <n v="1221.58"/>
    <n v="60.3"/>
    <x v="6"/>
  </r>
  <r>
    <s v="PID0961"/>
    <n v="200000"/>
    <x v="1"/>
    <n v="38"/>
    <s v="Adult"/>
    <n v="175466.69999999998"/>
    <n v="83"/>
    <x v="1"/>
  </r>
  <r>
    <s v="PID0962"/>
    <n v="32000"/>
    <x v="0"/>
    <n v="45"/>
    <s v="Adult"/>
    <n v="24734.400000000001"/>
    <n v="101"/>
    <x v="3"/>
  </r>
  <r>
    <s v="PID0963"/>
    <n v="18000"/>
    <x v="2"/>
    <n v="73"/>
    <s v="super senior"/>
    <n v="12295.349999999999"/>
    <n v="80.900000000000006"/>
    <x v="2"/>
  </r>
  <r>
    <s v="PID0964"/>
    <n v="200000"/>
    <x v="2"/>
    <n v="32"/>
    <s v="Adult"/>
    <n v="101959.59999999999"/>
    <n v="61.8"/>
    <x v="0"/>
  </r>
  <r>
    <s v="PID0965"/>
    <n v="200000"/>
    <x v="0"/>
    <n v="42"/>
    <s v="Adult"/>
    <n v="134773.5"/>
    <n v="82.3"/>
    <x v="5"/>
  </r>
  <r>
    <s v="PID0966"/>
    <n v="75000"/>
    <x v="0"/>
    <n v="48"/>
    <s v="Senior"/>
    <n v="52198.75"/>
    <n v="87.2"/>
    <x v="7"/>
  </r>
  <r>
    <s v="PID0967"/>
    <n v="32000"/>
    <x v="3"/>
    <n v="48"/>
    <s v="Senior"/>
    <n v="24839.56"/>
    <n v="85.2"/>
    <x v="1"/>
  </r>
  <r>
    <s v="PID0968"/>
    <n v="90000"/>
    <x v="1"/>
    <n v="45"/>
    <s v="Adult"/>
    <n v="64257.700000000004"/>
    <n v="59.1"/>
    <x v="1"/>
  </r>
  <r>
    <s v="PID0969"/>
    <n v="12000"/>
    <x v="2"/>
    <n v="48"/>
    <s v="Senior"/>
    <n v="7562.2800000000007"/>
    <n v="82.4"/>
    <x v="1"/>
  </r>
  <r>
    <s v="PID0970"/>
    <n v="30000"/>
    <x v="0"/>
    <n v="53"/>
    <s v="Senior"/>
    <n v="20021.16"/>
    <n v="86.2"/>
    <x v="5"/>
  </r>
  <r>
    <s v="PID0971"/>
    <n v="100"/>
    <x v="1"/>
    <n v="48"/>
    <s v="Senior"/>
    <s v=""/>
    <n v="61.8"/>
    <x v="7"/>
  </r>
  <r>
    <s v="PID0972"/>
    <n v="18000"/>
    <x v="1"/>
    <n v="53"/>
    <s v="Senior"/>
    <n v="10170.93"/>
    <n v="55.9"/>
    <x v="1"/>
  </r>
  <r>
    <s v="PID0973"/>
    <n v="21000"/>
    <x v="2"/>
    <n v="38"/>
    <s v="Adult"/>
    <n v="18861.990000000002"/>
    <n v="77.2"/>
    <x v="5"/>
  </r>
  <r>
    <s v="PID0974"/>
    <n v="500"/>
    <x v="0"/>
    <n v="33"/>
    <s v="Adult"/>
    <n v="429.74"/>
    <n v="70.7"/>
    <x v="4"/>
  </r>
  <r>
    <s v="PID0975"/>
    <n v="12000"/>
    <x v="3"/>
    <n v="45"/>
    <s v="Adult"/>
    <n v="7510.34"/>
    <n v="91.6"/>
    <x v="1"/>
  </r>
  <r>
    <s v="PID0976"/>
    <n v="12000"/>
    <x v="0"/>
    <n v="33"/>
    <s v="Adult"/>
    <n v="7631.0999999999995"/>
    <n v="84.2"/>
    <x v="7"/>
  </r>
  <r>
    <s v="PID0977"/>
    <n v="18000"/>
    <x v="0"/>
    <n v="30"/>
    <s v="Young adult"/>
    <s v=""/>
    <n v="63.3"/>
    <x v="7"/>
  </r>
  <r>
    <s v="PID0978"/>
    <n v="36000"/>
    <x v="2"/>
    <n v="38"/>
    <s v="Adult"/>
    <n v="19800.36"/>
    <n v="89.3"/>
    <x v="1"/>
  </r>
  <r>
    <s v="PID0979"/>
    <n v="16000"/>
    <x v="2"/>
    <n v="68"/>
    <s v="super senior"/>
    <n v="12863.76"/>
    <n v="96.5"/>
    <x v="1"/>
  </r>
  <r>
    <s v="PID0980"/>
    <n v="40000"/>
    <x v="0"/>
    <n v="53"/>
    <s v="Senior"/>
    <n v="22499"/>
    <n v="80.599999999999994"/>
    <x v="2"/>
  </r>
  <r>
    <s v="PID0981"/>
    <n v="18000"/>
    <x v="0"/>
    <n v="45"/>
    <s v="Adult"/>
    <n v="9721.619999999999"/>
    <n v="67.900000000000006"/>
    <x v="5"/>
  </r>
  <r>
    <s v="PID0982"/>
    <n v="800"/>
    <x v="0"/>
    <n v="58"/>
    <s v="Senior"/>
    <n v="433.24"/>
    <n v="80.099999999999994"/>
    <x v="2"/>
  </r>
  <r>
    <s v="PID0983"/>
    <n v="240000"/>
    <x v="0"/>
    <n v="68"/>
    <s v="super senior"/>
    <n v="173836.79999999999"/>
    <n v="68.8"/>
    <x v="6"/>
  </r>
  <r>
    <s v="PID0984"/>
    <n v="2000"/>
    <x v="1"/>
    <n v="82"/>
    <s v="super senior"/>
    <s v=""/>
    <n v="62.1"/>
    <x v="3"/>
  </r>
  <r>
    <s v="PID0985"/>
    <n v="240000"/>
    <x v="1"/>
    <n v="68"/>
    <s v="super senior"/>
    <n v="190077.84"/>
    <n v="70.2"/>
    <x v="4"/>
  </r>
  <r>
    <s v="PID0986"/>
    <n v="21000"/>
    <x v="0"/>
    <n v="30"/>
    <s v="Young adult"/>
    <n v="17085.600000000002"/>
    <n v="78.2"/>
    <x v="7"/>
  </r>
  <r>
    <s v="PID0987"/>
    <n v="18000"/>
    <x v="0"/>
    <n v="41"/>
    <s v="Adult"/>
    <n v="14608.14"/>
    <n v="83.8"/>
    <x v="5"/>
  </r>
  <r>
    <s v="PID0988"/>
    <n v="2000"/>
    <x v="0"/>
    <n v="33"/>
    <s v="Adult"/>
    <n v="1656.58"/>
    <n v="103.7"/>
    <x v="5"/>
  </r>
  <r>
    <s v="PID0989"/>
    <n v="60000"/>
    <x v="0"/>
    <n v="33"/>
    <s v="Adult"/>
    <n v="53236.3"/>
    <n v="65.900000000000006"/>
    <x v="6"/>
  </r>
  <r>
    <s v="PID0990"/>
    <n v="100"/>
    <x v="2"/>
    <n v="48"/>
    <s v="Senior"/>
    <n v="59.34"/>
    <n v="85.9"/>
    <x v="5"/>
  </r>
  <r>
    <s v="PID0991"/>
    <n v="45000"/>
    <x v="0"/>
    <n v="48"/>
    <s v="Senior"/>
    <n v="37119.840000000004"/>
    <n v="79.900000000000006"/>
    <x v="2"/>
  </r>
  <r>
    <s v="PID0992"/>
    <n v="75000"/>
    <x v="0"/>
    <n v="53"/>
    <s v="Senior"/>
    <s v=""/>
    <n v="47.9"/>
    <x v="4"/>
  </r>
  <r>
    <s v="PID0993"/>
    <n v="10000"/>
    <x v="0"/>
    <n v="53"/>
    <s v="Senior"/>
    <n v="6685.78"/>
    <n v="94.1"/>
    <x v="2"/>
  </r>
  <r>
    <s v="PID0994"/>
    <n v="240000"/>
    <x v="2"/>
    <n v="38"/>
    <s v="Adult"/>
    <s v=""/>
    <n v="60.8"/>
    <x v="1"/>
  </r>
  <r>
    <s v="PID0995"/>
    <n v="90000"/>
    <x v="1"/>
    <n v="48"/>
    <s v="Senior"/>
    <n v="53937.700000000004"/>
    <n v="59"/>
    <x v="6"/>
  </r>
  <r>
    <s v="PID0996"/>
    <n v="3000"/>
    <x v="1"/>
    <n v="41"/>
    <s v="Adult"/>
    <n v="2309.04"/>
    <n v="81.599999999999994"/>
    <x v="6"/>
  </r>
  <r>
    <s v="PID0997"/>
    <n v="200000"/>
    <x v="0"/>
    <n v="68"/>
    <s v="super senior"/>
    <n v="129857.09999999999"/>
    <n v="60.1"/>
    <x v="7"/>
  </r>
  <r>
    <s v="PID0998"/>
    <n v="40000"/>
    <x v="2"/>
    <n v="41"/>
    <s v="Adult"/>
    <n v="22019.699999999997"/>
    <n v="97.6"/>
    <x v="3"/>
  </r>
  <r>
    <s v="PID0999"/>
    <n v="12000"/>
    <x v="2"/>
    <n v="68"/>
    <s v="super senior"/>
    <n v="10652.34"/>
    <n v="74.5"/>
    <x v="4"/>
  </r>
  <r>
    <s v="PID1000"/>
    <n v="36000"/>
    <x v="1"/>
    <n v="45"/>
    <s v="Adult"/>
    <s v=""/>
    <n v="63.2"/>
    <x v="4"/>
  </r>
  <r>
    <m/>
    <m/>
    <x v="4"/>
    <m/>
    <m/>
    <m/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s v="O+"/>
    <x v="0"/>
    <x v="0"/>
  </r>
  <r>
    <s v="PID0002"/>
    <n v="500"/>
    <x v="1"/>
    <n v="73"/>
    <s v="super senior"/>
    <s v=""/>
    <n v="64.8"/>
    <s v="AB-"/>
    <x v="0"/>
    <x v="0"/>
  </r>
  <r>
    <s v="PID0003"/>
    <n v="18000"/>
    <x v="2"/>
    <n v="33"/>
    <s v="Adult"/>
    <n v="12004.650000000001"/>
    <n v="69.400000000000006"/>
    <s v="B+"/>
    <x v="1"/>
    <x v="0"/>
  </r>
  <r>
    <s v="PID0004"/>
    <n v="48000"/>
    <x v="0"/>
    <n v="33"/>
    <s v="Adult"/>
    <n v="32956.92"/>
    <n v="89.3"/>
    <s v="A-"/>
    <x v="1"/>
    <x v="0"/>
  </r>
  <r>
    <s v="PID0005"/>
    <n v="21000"/>
    <x v="2"/>
    <n v="38"/>
    <s v="Adult"/>
    <n v="16712.080000000002"/>
    <n v="69.400000000000006"/>
    <s v="O+"/>
    <x v="1"/>
    <x v="1"/>
  </r>
  <r>
    <s v="PID0006"/>
    <n v="18000"/>
    <x v="0"/>
    <n v="88"/>
    <s v="super senior"/>
    <n v="13741.14"/>
    <n v="76.599999999999994"/>
    <s v="O+"/>
    <x v="1"/>
    <x v="0"/>
  </r>
  <r>
    <s v="PID0007"/>
    <n v="3000"/>
    <x v="1"/>
    <n v="38"/>
    <s v="Adult"/>
    <n v="1831.0500000000002"/>
    <n v="91.5"/>
    <s v="O-"/>
    <x v="0"/>
    <x v="1"/>
  </r>
  <r>
    <s v="PID0008"/>
    <n v="20000"/>
    <x v="0"/>
    <n v="32"/>
    <s v="Adult"/>
    <n v="16593.84"/>
    <n v="75.599999999999994"/>
    <s v="O-"/>
    <x v="1"/>
    <x v="1"/>
  </r>
  <r>
    <s v="PID0009"/>
    <n v="72000"/>
    <x v="0"/>
    <n v="48"/>
    <s v="Senior"/>
    <n v="52009.8"/>
    <n v="90.7"/>
    <s v="AB-"/>
    <x v="0"/>
    <x v="0"/>
  </r>
  <r>
    <s v="PID0010"/>
    <n v="250000"/>
    <x v="3"/>
    <n v="32"/>
    <s v="Adult"/>
    <s v=""/>
    <n v="97.9"/>
    <s v="A+"/>
    <x v="1"/>
    <x v="1"/>
  </r>
  <r>
    <s v="PID0011"/>
    <n v="16000"/>
    <x v="0"/>
    <n v="62"/>
    <s v="super senior"/>
    <n v="9710.7800000000007"/>
    <n v="83.9"/>
    <s v="AB-"/>
    <x v="0"/>
    <x v="0"/>
  </r>
  <r>
    <s v="PID0012"/>
    <n v="45000"/>
    <x v="0"/>
    <n v="62"/>
    <s v="super senior"/>
    <n v="38364.959999999999"/>
    <n v="78.7"/>
    <s v="A+"/>
    <x v="0"/>
    <x v="1"/>
  </r>
  <r>
    <s v="PID0013"/>
    <n v="18000"/>
    <x v="0"/>
    <n v="53"/>
    <s v="Senior"/>
    <s v=""/>
    <n v="92.9"/>
    <s v="O+"/>
    <x v="1"/>
    <x v="0"/>
  </r>
  <r>
    <s v="PID0014"/>
    <n v="14000"/>
    <x v="0"/>
    <n v="45"/>
    <s v="Adult"/>
    <n v="10220.91"/>
    <n v="78.3"/>
    <s v="AB+"/>
    <x v="0"/>
    <x v="0"/>
  </r>
  <r>
    <s v="PID0015"/>
    <n v="60000"/>
    <x v="2"/>
    <n v="62"/>
    <s v="super senior"/>
    <n v="46847.1"/>
    <n v="60.1"/>
    <s v="AB+"/>
    <x v="1"/>
    <x v="0"/>
  </r>
  <r>
    <s v="PID0016"/>
    <n v="240000"/>
    <x v="1"/>
    <n v="32"/>
    <s v="Adult"/>
    <n v="0"/>
    <n v="91.6"/>
    <s v="B+"/>
    <x v="1"/>
    <x v="0"/>
  </r>
  <r>
    <s v="PID0017"/>
    <n v="1000"/>
    <x v="0"/>
    <n v="42"/>
    <s v="Adult"/>
    <s v=""/>
    <n v="60.6"/>
    <s v="A+"/>
    <x v="0"/>
    <x v="1"/>
  </r>
  <r>
    <s v="PID0018"/>
    <n v="40000"/>
    <x v="0"/>
    <n v="58"/>
    <s v="Senior"/>
    <n v="21677.3"/>
    <n v="93.5"/>
    <s v="O+"/>
    <x v="0"/>
    <x v="0"/>
  </r>
  <r>
    <s v="PID0019"/>
    <n v="500"/>
    <x v="0"/>
    <n v="45"/>
    <s v="Adult"/>
    <n v="399.98"/>
    <n v="99"/>
    <s v="O+"/>
    <x v="1"/>
    <x v="0"/>
  </r>
  <r>
    <s v="PID0020"/>
    <n v="24000"/>
    <x v="1"/>
    <n v="58"/>
    <s v="Senior"/>
    <n v="12575.07"/>
    <n v="73.7"/>
    <s v="A-"/>
    <x v="0"/>
    <x v="0"/>
  </r>
  <r>
    <s v="PID0021"/>
    <n v="24000"/>
    <x v="2"/>
    <n v="46"/>
    <s v="Senior"/>
    <n v="19464.48"/>
    <n v="54"/>
    <s v="A-"/>
    <x v="0"/>
    <x v="1"/>
  </r>
  <r>
    <s v="PID0022"/>
    <n v="20000"/>
    <x v="0"/>
    <n v="48"/>
    <s v="Senior"/>
    <n v="15581.86"/>
    <n v="76"/>
    <s v="B-"/>
    <x v="0"/>
    <x v="0"/>
  </r>
  <r>
    <s v="PID0023"/>
    <n v="240000"/>
    <x v="0"/>
    <n v="58"/>
    <s v="Senior"/>
    <s v=""/>
    <n v="86.3"/>
    <s v="A-"/>
    <x v="0"/>
    <x v="0"/>
  </r>
  <r>
    <s v="PID0024"/>
    <n v="60000"/>
    <x v="1"/>
    <n v="62"/>
    <s v="super senior"/>
    <s v=""/>
    <n v="64.2"/>
    <s v="O-"/>
    <x v="0"/>
    <x v="0"/>
  </r>
  <r>
    <s v="PID0025"/>
    <n v="3000"/>
    <x v="1"/>
    <n v="38"/>
    <s v="Adult"/>
    <n v="2157.69"/>
    <n v="61.5"/>
    <s v="B+"/>
    <x v="0"/>
    <x v="0"/>
  </r>
  <r>
    <s v="PID0026"/>
    <n v="72000"/>
    <x v="2"/>
    <n v="58"/>
    <s v="Senior"/>
    <n v="42165.48"/>
    <n v="68.400000000000006"/>
    <s v="AB+"/>
    <x v="0"/>
    <x v="0"/>
  </r>
  <r>
    <s v="PID0027"/>
    <n v="48000"/>
    <x v="1"/>
    <n v="48"/>
    <s v="Senior"/>
    <s v=""/>
    <n v="70.099999999999994"/>
    <s v="A+"/>
    <x v="0"/>
    <x v="0"/>
  </r>
  <r>
    <s v="PID0028"/>
    <n v="45000"/>
    <x v="0"/>
    <n v="33"/>
    <s v="Adult"/>
    <n v="22743.989999999998"/>
    <n v="54.5"/>
    <s v="O-"/>
    <x v="1"/>
    <x v="0"/>
  </r>
  <r>
    <s v="PID0029"/>
    <n v="16000"/>
    <x v="2"/>
    <n v="38"/>
    <s v="Adult"/>
    <s v=""/>
    <n v="95"/>
    <s v="A-"/>
    <x v="1"/>
    <x v="1"/>
  </r>
  <r>
    <s v="PID0030"/>
    <n v="60000"/>
    <x v="2"/>
    <n v="28"/>
    <s v="Young adult"/>
    <n v="32726.639999999999"/>
    <n v="73.900000000000006"/>
    <s v="B-"/>
    <x v="0"/>
    <x v="0"/>
  </r>
  <r>
    <s v="PID0031"/>
    <n v="21000"/>
    <x v="2"/>
    <n v="45"/>
    <s v="Adult"/>
    <n v="15341.69"/>
    <n v="59.4"/>
    <s v="A+"/>
    <x v="1"/>
    <x v="1"/>
  </r>
  <r>
    <s v="PID0032"/>
    <n v="45000"/>
    <x v="0"/>
    <n v="53"/>
    <s v="Senior"/>
    <s v=""/>
    <n v="59.4"/>
    <s v="A-"/>
    <x v="0"/>
    <x v="1"/>
  </r>
  <r>
    <s v="PID0033"/>
    <n v="32000"/>
    <x v="1"/>
    <n v="28"/>
    <s v="Young adult"/>
    <n v="17963.439999999999"/>
    <n v="73.7"/>
    <s v="A+"/>
    <x v="0"/>
    <x v="1"/>
  </r>
  <r>
    <s v="PID0034"/>
    <n v="3000"/>
    <x v="2"/>
    <n v="42"/>
    <s v="Adult"/>
    <s v=""/>
    <n v="95.2"/>
    <s v="A-"/>
    <x v="0"/>
    <x v="0"/>
  </r>
  <r>
    <s v="PID0035"/>
    <n v="14000"/>
    <x v="2"/>
    <n v="50"/>
    <s v="Senior"/>
    <n v="7827.47"/>
    <n v="78.099999999999994"/>
    <s v="O-"/>
    <x v="0"/>
    <x v="0"/>
  </r>
  <r>
    <s v="PID0036"/>
    <n v="18000"/>
    <x v="2"/>
    <n v="58"/>
    <s v="Senior"/>
    <n v="13659.84"/>
    <n v="78.2"/>
    <s v="B+"/>
    <x v="0"/>
    <x v="0"/>
  </r>
  <r>
    <s v="PID0037"/>
    <n v="30000"/>
    <x v="1"/>
    <n v="62"/>
    <s v="super senior"/>
    <n v="23257.38"/>
    <n v="60.6"/>
    <s v="O+"/>
    <x v="0"/>
    <x v="1"/>
  </r>
  <r>
    <s v="PID0038"/>
    <n v="20000"/>
    <x v="0"/>
    <n v="38"/>
    <s v="Adult"/>
    <n v="15921.2"/>
    <n v="99.2"/>
    <s v="O+"/>
    <x v="1"/>
    <x v="0"/>
  </r>
  <r>
    <s v="PID0039"/>
    <n v="200000"/>
    <x v="1"/>
    <n v="53"/>
    <s v="Senior"/>
    <s v=""/>
    <n v="58.9"/>
    <s v="O+"/>
    <x v="0"/>
    <x v="0"/>
  </r>
  <r>
    <s v="PID0040"/>
    <n v="20000"/>
    <x v="0"/>
    <n v="45"/>
    <s v="Adult"/>
    <n v="13998.94"/>
    <n v="79.099999999999994"/>
    <s v="O+"/>
    <x v="1"/>
    <x v="0"/>
  </r>
  <r>
    <s v="PID0041"/>
    <n v="240000"/>
    <x v="1"/>
    <n v="53"/>
    <s v="Senior"/>
    <n v="148902.72"/>
    <n v="77.400000000000006"/>
    <s v="A+"/>
    <x v="0"/>
    <x v="0"/>
  </r>
  <r>
    <s v="PID0042"/>
    <n v="72000"/>
    <x v="1"/>
    <n v="62"/>
    <s v="super senior"/>
    <n v="50448.4"/>
    <n v="80.099999999999994"/>
    <s v="AB+"/>
    <x v="0"/>
    <x v="0"/>
  </r>
  <r>
    <s v="PID0043"/>
    <n v="90000"/>
    <x v="3"/>
    <n v="48"/>
    <s v="Senior"/>
    <n v="69839.149999999994"/>
    <n v="81.2"/>
    <s v="O+"/>
    <x v="0"/>
    <x v="0"/>
  </r>
  <r>
    <s v="PID0044"/>
    <n v="24000"/>
    <x v="1"/>
    <n v="33"/>
    <s v="Adult"/>
    <n v="20413.2"/>
    <n v="85.2"/>
    <s v="O-"/>
    <x v="1"/>
    <x v="0"/>
  </r>
  <r>
    <s v="PID0045"/>
    <n v="21000"/>
    <x v="2"/>
    <n v="73"/>
    <s v="super senior"/>
    <n v="15544.83"/>
    <n v="74.900000000000006"/>
    <s v="B+"/>
    <x v="0"/>
    <x v="0"/>
  </r>
  <r>
    <s v="PID0046"/>
    <n v="24000"/>
    <x v="0"/>
    <n v="41"/>
    <s v="Adult"/>
    <n v="16811.099999999999"/>
    <n v="90.2"/>
    <s v="O-"/>
    <x v="0"/>
    <x v="1"/>
  </r>
  <r>
    <s v="PID0047"/>
    <n v="800"/>
    <x v="0"/>
    <n v="33"/>
    <s v="Adult"/>
    <n v="621.45000000000005"/>
    <n v="76.5"/>
    <s v="AB-"/>
    <x v="0"/>
    <x v="0"/>
  </r>
  <r>
    <s v="PID0048"/>
    <n v="300000"/>
    <x v="1"/>
    <n v="38"/>
    <s v="Adult"/>
    <n v="189845.84999999998"/>
    <n v="88.1"/>
    <s v="B-"/>
    <x v="0"/>
    <x v="0"/>
  </r>
  <r>
    <s v="PID0049"/>
    <n v="1600"/>
    <x v="0"/>
    <n v="53"/>
    <s v="Senior"/>
    <n v="1130.5999999999999"/>
    <n v="48.2"/>
    <s v="A-"/>
    <x v="1"/>
    <x v="0"/>
  </r>
  <r>
    <s v="PID0050"/>
    <n v="60000"/>
    <x v="3"/>
    <n v="58"/>
    <s v="Senior"/>
    <n v="43051.95"/>
    <n v="91.1"/>
    <s v="B-"/>
    <x v="0"/>
    <x v="0"/>
  </r>
  <r>
    <s v="PID0051"/>
    <n v="72000"/>
    <x v="1"/>
    <n v="62"/>
    <s v="super senior"/>
    <n v="48472.959999999999"/>
    <n v="64.900000000000006"/>
    <s v="O+"/>
    <x v="0"/>
    <x v="0"/>
  </r>
  <r>
    <s v="PID0052"/>
    <n v="100"/>
    <x v="1"/>
    <n v="62"/>
    <s v="super senior"/>
    <n v="81.36"/>
    <n v="87.1"/>
    <s v="O-"/>
    <x v="0"/>
    <x v="0"/>
  </r>
  <r>
    <s v="PID0053"/>
    <n v="24000"/>
    <x v="1"/>
    <n v="62"/>
    <s v="super senior"/>
    <n v="19986.12"/>
    <n v="72.099999999999994"/>
    <s v="B+"/>
    <x v="1"/>
    <x v="0"/>
  </r>
  <r>
    <s v="PID0054"/>
    <n v="100"/>
    <x v="1"/>
    <n v="42"/>
    <s v="Adult"/>
    <n v="74.3"/>
    <n v="93.1"/>
    <s v="AB-"/>
    <x v="0"/>
    <x v="0"/>
  </r>
  <r>
    <s v="PID0055"/>
    <n v="60000"/>
    <x v="2"/>
    <n v="48"/>
    <s v="Senior"/>
    <n v="49152.200000000004"/>
    <n v="75.400000000000006"/>
    <s v="AB+"/>
    <x v="0"/>
    <x v="0"/>
  </r>
  <r>
    <s v="PID0056"/>
    <n v="48000"/>
    <x v="2"/>
    <n v="62"/>
    <s v="super senior"/>
    <s v=""/>
    <n v="57.7"/>
    <s v="AB-"/>
    <x v="0"/>
    <x v="1"/>
  </r>
  <r>
    <s v="PID0057"/>
    <n v="500"/>
    <x v="2"/>
    <n v="54"/>
    <s v="Senior"/>
    <n v="301.31"/>
    <n v="62.6"/>
    <s v="O+"/>
    <x v="0"/>
    <x v="0"/>
  </r>
  <r>
    <s v="PID0058"/>
    <n v="90000"/>
    <x v="0"/>
    <n v="41"/>
    <s v="Adult"/>
    <n v="55462.05"/>
    <n v="63.5"/>
    <s v="AB-"/>
    <x v="1"/>
    <x v="0"/>
  </r>
  <r>
    <s v="PID0059"/>
    <n v="72000"/>
    <x v="0"/>
    <n v="48"/>
    <s v="Senior"/>
    <n v="51611.56"/>
    <n v="71.7"/>
    <s v="B+"/>
    <x v="1"/>
    <x v="0"/>
  </r>
  <r>
    <s v="PID0060"/>
    <n v="800"/>
    <x v="2"/>
    <n v="42"/>
    <s v="Adult"/>
    <s v=""/>
    <n v="104"/>
    <s v="B-"/>
    <x v="0"/>
    <x v="0"/>
  </r>
  <r>
    <s v="PID0061"/>
    <n v="14000"/>
    <x v="2"/>
    <n v="38"/>
    <s v="Adult"/>
    <n v="8311.31"/>
    <n v="95.7"/>
    <s v="B-"/>
    <x v="1"/>
    <x v="1"/>
  </r>
  <r>
    <s v="PID0062"/>
    <n v="75000"/>
    <x v="2"/>
    <n v="32"/>
    <s v="Adult"/>
    <n v="67475.95"/>
    <n v="86.7"/>
    <s v="B-"/>
    <x v="0"/>
    <x v="1"/>
  </r>
  <r>
    <s v="PID0063"/>
    <n v="45000"/>
    <x v="1"/>
    <n v="42"/>
    <s v="Adult"/>
    <n v="24489.69"/>
    <n v="105.9"/>
    <s v="O+"/>
    <x v="0"/>
    <x v="0"/>
  </r>
  <r>
    <s v="PID0064"/>
    <n v="100"/>
    <x v="1"/>
    <n v="41"/>
    <s v="Adult"/>
    <n v="53.04"/>
    <n v="87.1"/>
    <s v="A+"/>
    <x v="0"/>
    <x v="0"/>
  </r>
  <r>
    <s v="PID0065"/>
    <n v="32000"/>
    <x v="1"/>
    <n v="68"/>
    <s v="super senior"/>
    <n v="18466.8"/>
    <n v="60.7"/>
    <s v="AB+"/>
    <x v="0"/>
    <x v="1"/>
  </r>
  <r>
    <s v="PID0066"/>
    <n v="18000"/>
    <x v="1"/>
    <n v="38"/>
    <s v="Adult"/>
    <n v="13355.64"/>
    <n v="65.599999999999994"/>
    <s v="AB-"/>
    <x v="0"/>
    <x v="0"/>
  </r>
  <r>
    <s v="PID0067"/>
    <n v="200000"/>
    <x v="2"/>
    <n v="88"/>
    <s v="super senior"/>
    <s v=""/>
    <n v="69"/>
    <s v="A+"/>
    <x v="0"/>
    <x v="0"/>
  </r>
  <r>
    <s v="PID0068"/>
    <n v="20000"/>
    <x v="0"/>
    <n v="58"/>
    <s v="Senior"/>
    <n v="17169.96"/>
    <n v="67.900000000000006"/>
    <s v="AB+"/>
    <x v="0"/>
    <x v="1"/>
  </r>
  <r>
    <s v="PID0069"/>
    <n v="250000"/>
    <x v="1"/>
    <n v="62"/>
    <s v="super senior"/>
    <n v="174255.5"/>
    <n v="78.8"/>
    <s v="B-"/>
    <x v="0"/>
    <x v="0"/>
  </r>
  <r>
    <s v="PID0070"/>
    <n v="240000"/>
    <x v="2"/>
    <n v="33"/>
    <s v="Adult"/>
    <n v="208135.44"/>
    <n v="89.6"/>
    <s v="O-"/>
    <x v="0"/>
    <x v="1"/>
  </r>
  <r>
    <s v="PID0071"/>
    <n v="100"/>
    <x v="0"/>
    <n v="62"/>
    <s v="super senior"/>
    <n v="77.959999999999994"/>
    <n v="72.8"/>
    <s v="AB+"/>
    <x v="1"/>
    <x v="0"/>
  </r>
  <r>
    <s v="PID0072"/>
    <n v="18000"/>
    <x v="1"/>
    <n v="32"/>
    <s v="Adult"/>
    <n v="10770.36"/>
    <n v="60"/>
    <s v="A+"/>
    <x v="0"/>
    <x v="0"/>
  </r>
  <r>
    <s v="PID0073"/>
    <n v="60000"/>
    <x v="1"/>
    <n v="28"/>
    <s v="Young adult"/>
    <n v="30738.95"/>
    <n v="99.8"/>
    <s v="A+"/>
    <x v="0"/>
    <x v="0"/>
  </r>
  <r>
    <s v="PID0074"/>
    <n v="100"/>
    <x v="0"/>
    <n v="58"/>
    <s v="Senior"/>
    <n v="56.05"/>
    <n v="73.7"/>
    <s v="B+"/>
    <x v="0"/>
    <x v="1"/>
  </r>
  <r>
    <s v="PID0075"/>
    <n v="48000"/>
    <x v="0"/>
    <n v="58"/>
    <s v="Senior"/>
    <s v=""/>
    <n v="60.2"/>
    <s v="B-"/>
    <x v="1"/>
    <x v="0"/>
  </r>
  <r>
    <s v="PID0076"/>
    <n v="300000"/>
    <x v="3"/>
    <n v="48"/>
    <s v="Senior"/>
    <n v="174141.6"/>
    <n v="81.2"/>
    <s v="AB-"/>
    <x v="1"/>
    <x v="1"/>
  </r>
  <r>
    <s v="PID0077"/>
    <n v="300000"/>
    <x v="0"/>
    <n v="38"/>
    <s v="Adult"/>
    <n v="217453.08000000002"/>
    <n v="83.4"/>
    <s v="AB-"/>
    <x v="0"/>
    <x v="0"/>
  </r>
  <r>
    <s v="PID0078"/>
    <n v="100"/>
    <x v="2"/>
    <n v="38"/>
    <s v="Adult"/>
    <s v=""/>
    <n v="86.7"/>
    <s v="O-"/>
    <x v="0"/>
    <x v="0"/>
  </r>
  <r>
    <s v="PID0079"/>
    <n v="18000"/>
    <x v="2"/>
    <n v="33"/>
    <s v="Adult"/>
    <n v="14773.74"/>
    <n v="86.5"/>
    <s v="B-"/>
    <x v="0"/>
    <x v="1"/>
  </r>
  <r>
    <s v="PID0080"/>
    <n v="75000"/>
    <x v="1"/>
    <n v="38"/>
    <s v="Adult"/>
    <n v="44458.25"/>
    <n v="94.6"/>
    <s v="B+"/>
    <x v="1"/>
    <x v="1"/>
  </r>
  <r>
    <s v="PID0081"/>
    <n v="45000"/>
    <x v="0"/>
    <n v="62"/>
    <s v="super senior"/>
    <n v="28657.98"/>
    <n v="87"/>
    <s v="O-"/>
    <x v="1"/>
    <x v="1"/>
  </r>
  <r>
    <s v="PID0082"/>
    <n v="250000"/>
    <x v="3"/>
    <n v="68"/>
    <s v="super senior"/>
    <s v=""/>
    <n v="61.7"/>
    <s v="A-"/>
    <x v="0"/>
    <x v="0"/>
  </r>
  <r>
    <s v="PID0083"/>
    <n v="100"/>
    <x v="0"/>
    <n v="38"/>
    <s v="Adult"/>
    <n v="88.17"/>
    <n v="76.2"/>
    <s v="AB-"/>
    <x v="0"/>
    <x v="0"/>
  </r>
  <r>
    <s v="PID0084"/>
    <n v="3000"/>
    <x v="0"/>
    <n v="68"/>
    <s v="super senior"/>
    <n v="1770.5099999999998"/>
    <n v="54.5"/>
    <s v="B+"/>
    <x v="0"/>
    <x v="0"/>
  </r>
  <r>
    <s v="PID0085"/>
    <n v="14000"/>
    <x v="0"/>
    <n v="54"/>
    <s v="Senior"/>
    <n v="8718.2200000000012"/>
    <n v="69.7"/>
    <s v="B-"/>
    <x v="1"/>
    <x v="1"/>
  </r>
  <r>
    <s v="PID0086"/>
    <n v="32000"/>
    <x v="1"/>
    <n v="38"/>
    <s v="Adult"/>
    <s v=""/>
    <n v="89.6"/>
    <s v="A+"/>
    <x v="0"/>
    <x v="1"/>
  </r>
  <r>
    <s v="PID0087"/>
    <n v="250000"/>
    <x v="2"/>
    <n v="53"/>
    <s v="Senior"/>
    <n v="125433.3"/>
    <n v="73"/>
    <s v="B-"/>
    <x v="1"/>
    <x v="0"/>
  </r>
  <r>
    <s v="PID0088"/>
    <n v="800"/>
    <x v="0"/>
    <n v="33"/>
    <s v="Adult"/>
    <n v="714.99"/>
    <n v="94.2"/>
    <s v="B-"/>
    <x v="0"/>
    <x v="1"/>
  </r>
  <r>
    <s v="PID0089"/>
    <n v="72000"/>
    <x v="2"/>
    <n v="38"/>
    <s v="Adult"/>
    <n v="57203.6"/>
    <n v="89.9"/>
    <s v="AB+"/>
    <x v="1"/>
    <x v="0"/>
  </r>
  <r>
    <s v="PID0090"/>
    <n v="20000"/>
    <x v="0"/>
    <n v="45"/>
    <s v="Adult"/>
    <n v="10879.14"/>
    <n v="67.900000000000006"/>
    <s v="B+"/>
    <x v="1"/>
    <x v="1"/>
  </r>
  <r>
    <s v="PID0091"/>
    <n v="500"/>
    <x v="1"/>
    <n v="33"/>
    <s v="Adult"/>
    <n v="372.41"/>
    <n v="91.7"/>
    <s v="B-"/>
    <x v="0"/>
    <x v="0"/>
  </r>
  <r>
    <s v="PID0092"/>
    <n v="18000"/>
    <x v="2"/>
    <n v="68"/>
    <s v="super senior"/>
    <s v=""/>
    <n v="60.4"/>
    <s v="O-"/>
    <x v="0"/>
    <x v="0"/>
  </r>
  <r>
    <s v="PID0093"/>
    <n v="10000"/>
    <x v="2"/>
    <n v="33"/>
    <s v="Adult"/>
    <n v="5506.4"/>
    <n v="58.7"/>
    <s v="B+"/>
    <x v="1"/>
    <x v="0"/>
  </r>
  <r>
    <s v="PID0094"/>
    <n v="48000"/>
    <x v="2"/>
    <n v="38"/>
    <s v="Adult"/>
    <n v="38250.120000000003"/>
    <n v="86.8"/>
    <s v="A+"/>
    <x v="0"/>
    <x v="0"/>
  </r>
  <r>
    <s v="PID0095"/>
    <n v="10000"/>
    <x v="3"/>
    <n v="62"/>
    <s v="super senior"/>
    <n v="7114.0499999999993"/>
    <n v="87.2"/>
    <s v="AB-"/>
    <x v="0"/>
    <x v="0"/>
  </r>
  <r>
    <s v="PID0096"/>
    <n v="20000"/>
    <x v="1"/>
    <n v="58"/>
    <s v="Senior"/>
    <n v="14220.48"/>
    <n v="77.3"/>
    <s v="O-"/>
    <x v="1"/>
    <x v="0"/>
  </r>
  <r>
    <s v="PID0097"/>
    <n v="200"/>
    <x v="0"/>
    <n v="42"/>
    <s v="Adult"/>
    <n v="116.84"/>
    <n v="86.2"/>
    <s v="AB+"/>
    <x v="0"/>
    <x v="0"/>
  </r>
  <r>
    <s v="PID0098"/>
    <n v="21000"/>
    <x v="0"/>
    <n v="58"/>
    <s v="Senior"/>
    <n v="17306.52"/>
    <n v="92.9"/>
    <s v="A-"/>
    <x v="0"/>
    <x v="1"/>
  </r>
  <r>
    <s v="PID0099"/>
    <n v="18000"/>
    <x v="2"/>
    <n v="38"/>
    <s v="Adult"/>
    <n v="14155.89"/>
    <n v="92.2"/>
    <s v="A-"/>
    <x v="1"/>
    <x v="1"/>
  </r>
  <r>
    <s v="PID0100"/>
    <n v="3000"/>
    <x v="1"/>
    <n v="38"/>
    <s v="Adult"/>
    <n v="1695.5099999999998"/>
    <n v="97.1"/>
    <s v="O+"/>
    <x v="0"/>
    <x v="0"/>
  </r>
  <r>
    <s v="PID0101"/>
    <n v="240000"/>
    <x v="1"/>
    <n v="33"/>
    <s v="Adult"/>
    <n v="169589.52"/>
    <n v="79.8"/>
    <s v="O+"/>
    <x v="0"/>
    <x v="1"/>
  </r>
  <r>
    <s v="PID0102"/>
    <n v="72000"/>
    <x v="1"/>
    <n v="33"/>
    <s v="Adult"/>
    <n v="57341.56"/>
    <n v="65.8"/>
    <s v="O+"/>
    <x v="0"/>
    <x v="1"/>
  </r>
  <r>
    <s v="PID0103"/>
    <n v="18000"/>
    <x v="0"/>
    <n v="73"/>
    <s v="super senior"/>
    <s v=""/>
    <n v="68.3"/>
    <s v="O-"/>
    <x v="0"/>
    <x v="1"/>
  </r>
  <r>
    <s v="PID0104"/>
    <n v="40000"/>
    <x v="3"/>
    <n v="41"/>
    <s v="Adult"/>
    <n v="35432.600000000006"/>
    <n v="103.9"/>
    <s v="AB-"/>
    <x v="0"/>
    <x v="1"/>
  </r>
  <r>
    <s v="PID0105"/>
    <n v="10000"/>
    <x v="1"/>
    <n v="62"/>
    <s v="super senior"/>
    <n v="8403.3000000000011"/>
    <n v="80"/>
    <s v="O+"/>
    <x v="0"/>
    <x v="1"/>
  </r>
  <r>
    <s v="PID0106"/>
    <n v="32000"/>
    <x v="2"/>
    <n v="48"/>
    <s v="Senior"/>
    <n v="24816.48"/>
    <n v="81"/>
    <s v="AB+"/>
    <x v="0"/>
    <x v="0"/>
  </r>
  <r>
    <s v="PID0107"/>
    <n v="200000"/>
    <x v="1"/>
    <n v="33"/>
    <s v="Adult"/>
    <n v="153134.96"/>
    <n v="64.099999999999994"/>
    <s v="O+"/>
    <x v="0"/>
    <x v="0"/>
  </r>
  <r>
    <s v="PID0108"/>
    <n v="24000"/>
    <x v="1"/>
    <n v="42"/>
    <s v="Adult"/>
    <n v="20927.52"/>
    <n v="91"/>
    <s v="A-"/>
    <x v="0"/>
    <x v="1"/>
  </r>
  <r>
    <s v="PID0109"/>
    <n v="240000"/>
    <x v="2"/>
    <n v="48"/>
    <s v="Senior"/>
    <s v=""/>
    <n v="79.900000000000006"/>
    <s v="O-"/>
    <x v="0"/>
    <x v="0"/>
  </r>
  <r>
    <s v="PID0110"/>
    <n v="18000"/>
    <x v="0"/>
    <n v="45"/>
    <s v="Adult"/>
    <n v="12518.82"/>
    <n v="65.3"/>
    <s v="A-"/>
    <x v="0"/>
    <x v="0"/>
  </r>
  <r>
    <s v="PID0111"/>
    <n v="24000"/>
    <x v="1"/>
    <n v="42"/>
    <s v="Adult"/>
    <n v="12412.04"/>
    <n v="85.9"/>
    <s v="B+"/>
    <x v="1"/>
    <x v="1"/>
  </r>
  <r>
    <s v="PID0112"/>
    <n v="240000"/>
    <x v="3"/>
    <n v="73"/>
    <s v="super senior"/>
    <n v="179908.08000000002"/>
    <n v="85.3"/>
    <s v="A+"/>
    <x v="0"/>
    <x v="0"/>
  </r>
  <r>
    <s v="PID0113"/>
    <n v="800"/>
    <x v="1"/>
    <n v="62"/>
    <s v="super senior"/>
    <n v="678.92"/>
    <n v="84.7"/>
    <s v="AB-"/>
    <x v="0"/>
    <x v="0"/>
  </r>
  <r>
    <s v="PID0114"/>
    <n v="90000"/>
    <x v="0"/>
    <n v="53"/>
    <s v="Senior"/>
    <s v=""/>
    <n v="77.3"/>
    <s v="A+"/>
    <x v="0"/>
    <x v="0"/>
  </r>
  <r>
    <s v="PID0115"/>
    <n v="100"/>
    <x v="1"/>
    <n v="33"/>
    <s v="Adult"/>
    <s v=""/>
    <n v="84.1"/>
    <s v="O-"/>
    <x v="1"/>
    <x v="0"/>
  </r>
  <r>
    <s v="PID0116"/>
    <n v="800"/>
    <x v="0"/>
    <n v="41"/>
    <s v="Adult"/>
    <n v="411.43"/>
    <n v="68.099999999999994"/>
    <s v="B+"/>
    <x v="1"/>
    <x v="0"/>
  </r>
  <r>
    <s v="PID0117"/>
    <n v="48000"/>
    <x v="1"/>
    <n v="58"/>
    <s v="Senior"/>
    <n v="25741.52"/>
    <n v="56.9"/>
    <s v="O+"/>
    <x v="1"/>
    <x v="1"/>
  </r>
  <r>
    <s v="PID0118"/>
    <n v="500"/>
    <x v="0"/>
    <n v="73"/>
    <s v="super senior"/>
    <s v=""/>
    <n v="53"/>
    <s v="B-"/>
    <x v="1"/>
    <x v="0"/>
  </r>
  <r>
    <s v="PID0119"/>
    <n v="500"/>
    <x v="3"/>
    <n v="58"/>
    <s v="Senior"/>
    <n v="278.88"/>
    <n v="90.9"/>
    <s v="O-"/>
    <x v="0"/>
    <x v="0"/>
  </r>
  <r>
    <s v="PID0120"/>
    <n v="18000"/>
    <x v="2"/>
    <n v="33"/>
    <s v="Adult"/>
    <n v="14820.27"/>
    <n v="75.7"/>
    <s v="AB+"/>
    <x v="0"/>
    <x v="0"/>
  </r>
  <r>
    <s v="PID0121"/>
    <n v="20000"/>
    <x v="1"/>
    <n v="33"/>
    <s v="Adult"/>
    <n v="10985.7"/>
    <n v="69.2"/>
    <s v="AB+"/>
    <x v="0"/>
    <x v="1"/>
  </r>
  <r>
    <s v="PID0122"/>
    <n v="18000"/>
    <x v="0"/>
    <n v="68"/>
    <s v="super senior"/>
    <n v="10522.68"/>
    <n v="66.3"/>
    <s v="AB-"/>
    <x v="0"/>
    <x v="0"/>
  </r>
  <r>
    <s v="PID0123"/>
    <n v="10000"/>
    <x v="0"/>
    <n v="33"/>
    <s v="Adult"/>
    <s v=""/>
    <n v="59.7"/>
    <s v="B-"/>
    <x v="0"/>
    <x v="0"/>
  </r>
  <r>
    <s v="PID0124"/>
    <n v="90000"/>
    <x v="0"/>
    <n v="68"/>
    <s v="super senior"/>
    <n v="68611.3"/>
    <n v="97.6"/>
    <s v="AB+"/>
    <x v="0"/>
    <x v="0"/>
  </r>
  <r>
    <s v="PID0125"/>
    <n v="18000"/>
    <x v="0"/>
    <n v="68"/>
    <s v="super senior"/>
    <n v="10076.52"/>
    <n v="86"/>
    <s v="AB+"/>
    <x v="1"/>
    <x v="0"/>
  </r>
  <r>
    <s v="PID0126"/>
    <n v="800"/>
    <x v="0"/>
    <n v="42"/>
    <s v="Adult"/>
    <n v="499.21"/>
    <n v="71.3"/>
    <s v="A+"/>
    <x v="0"/>
    <x v="1"/>
  </r>
  <r>
    <s v="PID0127"/>
    <n v="18000"/>
    <x v="0"/>
    <n v="53"/>
    <s v="Senior"/>
    <n v="11448.42"/>
    <n v="66"/>
    <s v="AB+"/>
    <x v="0"/>
    <x v="1"/>
  </r>
  <r>
    <s v="PID0128"/>
    <n v="250000"/>
    <x v="0"/>
    <n v="41"/>
    <s v="Adult"/>
    <n v="211680"/>
    <n v="61.9"/>
    <s v="B-"/>
    <x v="0"/>
    <x v="0"/>
  </r>
  <r>
    <s v="PID0129"/>
    <n v="40000"/>
    <x v="1"/>
    <n v="48"/>
    <s v="Senior"/>
    <n v="35676.199999999997"/>
    <n v="70.8"/>
    <s v="B-"/>
    <x v="0"/>
    <x v="1"/>
  </r>
  <r>
    <s v="PID0130"/>
    <n v="90000"/>
    <x v="0"/>
    <n v="48"/>
    <s v="Senior"/>
    <n v="73985"/>
    <n v="84.6"/>
    <s v="O-"/>
    <x v="0"/>
    <x v="0"/>
  </r>
  <r>
    <s v="PID0131"/>
    <n v="32000"/>
    <x v="0"/>
    <n v="28"/>
    <s v="Young adult"/>
    <n v="23309.4"/>
    <n v="83.6"/>
    <s v="A-"/>
    <x v="1"/>
    <x v="0"/>
  </r>
  <r>
    <s v="PID0132"/>
    <n v="300000"/>
    <x v="3"/>
    <n v="53"/>
    <s v="Senior"/>
    <s v=""/>
    <n v="78.599999999999994"/>
    <s v="O+"/>
    <x v="0"/>
    <x v="0"/>
  </r>
  <r>
    <s v="PID0133"/>
    <n v="24000"/>
    <x v="0"/>
    <n v="58"/>
    <s v="Senior"/>
    <n v="19197.150000000001"/>
    <n v="61.8"/>
    <s v="B-"/>
    <x v="0"/>
    <x v="0"/>
  </r>
  <r>
    <s v="PID0134"/>
    <n v="32000"/>
    <x v="0"/>
    <n v="53"/>
    <s v="Senior"/>
    <n v="27759.8"/>
    <n v="50.2"/>
    <s v="AB+"/>
    <x v="0"/>
    <x v="0"/>
  </r>
  <r>
    <s v="PID0135"/>
    <n v="10000"/>
    <x v="1"/>
    <n v="33"/>
    <s v="Adult"/>
    <s v=""/>
    <n v="83.4"/>
    <s v="O+"/>
    <x v="0"/>
    <x v="0"/>
  </r>
  <r>
    <s v="PID0136"/>
    <n v="24000"/>
    <x v="0"/>
    <n v="33"/>
    <s v="Adult"/>
    <s v=""/>
    <n v="58.8"/>
    <s v="O-"/>
    <x v="0"/>
    <x v="1"/>
  </r>
  <r>
    <s v="PID0137"/>
    <n v="100"/>
    <x v="1"/>
    <n v="41"/>
    <s v="Adult"/>
    <n v="50.09"/>
    <n v="70.599999999999994"/>
    <s v="B-"/>
    <x v="1"/>
    <x v="1"/>
  </r>
  <r>
    <s v="PID0138"/>
    <n v="800"/>
    <x v="3"/>
    <n v="53"/>
    <s v="Senior"/>
    <n v="598.46"/>
    <n v="77.8"/>
    <s v="O-"/>
    <x v="0"/>
    <x v="0"/>
  </r>
  <r>
    <s v="PID0139"/>
    <n v="10000"/>
    <x v="3"/>
    <n v="58"/>
    <s v="Senior"/>
    <s v=""/>
    <n v="63.1"/>
    <s v="A+"/>
    <x v="0"/>
    <x v="0"/>
  </r>
  <r>
    <s v="PID0140"/>
    <n v="60000"/>
    <x v="0"/>
    <n v="48"/>
    <s v="Senior"/>
    <n v="41536.300000000003"/>
    <n v="62.3"/>
    <s v="AB+"/>
    <x v="0"/>
    <x v="1"/>
  </r>
  <r>
    <s v="PID0141"/>
    <n v="2000"/>
    <x v="1"/>
    <n v="42"/>
    <s v="Adult"/>
    <n v="1789.7"/>
    <n v="90.3"/>
    <s v="A-"/>
    <x v="0"/>
    <x v="0"/>
  </r>
  <r>
    <s v="PID0142"/>
    <n v="32000"/>
    <x v="1"/>
    <n v="48"/>
    <s v="Senior"/>
    <n v="20629.759999999998"/>
    <n v="104.7"/>
    <s v="O-"/>
    <x v="1"/>
    <x v="0"/>
  </r>
  <r>
    <s v="PID0143"/>
    <n v="21000"/>
    <x v="0"/>
    <n v="58"/>
    <s v="Senior"/>
    <s v=""/>
    <n v="70.599999999999994"/>
    <s v="A-"/>
    <x v="0"/>
    <x v="0"/>
  </r>
  <r>
    <s v="PID0144"/>
    <n v="100"/>
    <x v="0"/>
    <n v="58"/>
    <s v="Senior"/>
    <n v="61.54"/>
    <n v="66.3"/>
    <s v="AB+"/>
    <x v="0"/>
    <x v="0"/>
  </r>
  <r>
    <s v="PID0145"/>
    <n v="40000"/>
    <x v="0"/>
    <n v="73"/>
    <s v="super senior"/>
    <n v="29298.800000000003"/>
    <n v="80.400000000000006"/>
    <s v="AB+"/>
    <x v="0"/>
    <x v="1"/>
  </r>
  <r>
    <s v="PID0146"/>
    <n v="2000"/>
    <x v="1"/>
    <n v="42"/>
    <s v="Adult"/>
    <n v="1319.34"/>
    <n v="59.7"/>
    <s v="AB+"/>
    <x v="0"/>
    <x v="0"/>
  </r>
  <r>
    <s v="PID0147"/>
    <n v="500"/>
    <x v="3"/>
    <n v="38"/>
    <s v="Adult"/>
    <n v="259.10000000000002"/>
    <n v="100.2"/>
    <s v="A+"/>
    <x v="0"/>
    <x v="0"/>
  </r>
  <r>
    <s v="PID0148"/>
    <n v="200000"/>
    <x v="1"/>
    <n v="53"/>
    <s v="Senior"/>
    <n v="106845.8"/>
    <n v="84.7"/>
    <s v="AB+"/>
    <x v="1"/>
    <x v="1"/>
  </r>
  <r>
    <s v="PID0149"/>
    <n v="60000"/>
    <x v="2"/>
    <n v="38"/>
    <s v="Adult"/>
    <n v="51135.96"/>
    <n v="64.2"/>
    <s v="B+"/>
    <x v="1"/>
    <x v="0"/>
  </r>
  <r>
    <s v="PID0150"/>
    <n v="240000"/>
    <x v="2"/>
    <n v="48"/>
    <s v="Senior"/>
    <n v="137764.79999999999"/>
    <n v="66.7"/>
    <s v="B+"/>
    <x v="0"/>
    <x v="1"/>
  </r>
  <r>
    <s v="PID0151"/>
    <n v="10000"/>
    <x v="0"/>
    <n v="58"/>
    <s v="Senior"/>
    <n v="8622.85"/>
    <n v="79.900000000000006"/>
    <s v="B-"/>
    <x v="1"/>
    <x v="0"/>
  </r>
  <r>
    <s v="PID0152"/>
    <n v="24000"/>
    <x v="1"/>
    <n v="32"/>
    <s v="Adult"/>
    <n v="13038.27"/>
    <n v="87.9"/>
    <s v="B+"/>
    <x v="1"/>
    <x v="0"/>
  </r>
  <r>
    <s v="PID0153"/>
    <n v="40000"/>
    <x v="3"/>
    <n v="62"/>
    <s v="super senior"/>
    <n v="35399.4"/>
    <n v="71"/>
    <s v="A+"/>
    <x v="0"/>
    <x v="1"/>
  </r>
  <r>
    <s v="PID0154"/>
    <n v="60000"/>
    <x v="0"/>
    <n v="41"/>
    <s v="Adult"/>
    <n v="44585.9"/>
    <n v="77"/>
    <s v="B-"/>
    <x v="0"/>
    <x v="0"/>
  </r>
  <r>
    <s v="PID0155"/>
    <n v="800"/>
    <x v="0"/>
    <n v="38"/>
    <s v="Adult"/>
    <n v="531.89"/>
    <n v="88.8"/>
    <s v="AB-"/>
    <x v="0"/>
    <x v="0"/>
  </r>
  <r>
    <s v="PID0156"/>
    <n v="24000"/>
    <x v="0"/>
    <n v="62"/>
    <s v="super senior"/>
    <n v="20033.97"/>
    <n v="76.099999999999994"/>
    <s v="AB+"/>
    <x v="0"/>
    <x v="1"/>
  </r>
  <r>
    <s v="PID0157"/>
    <n v="24000"/>
    <x v="0"/>
    <n v="38"/>
    <s v="Adult"/>
    <n v="12658.14"/>
    <n v="84.9"/>
    <s v="B-"/>
    <x v="0"/>
    <x v="1"/>
  </r>
  <r>
    <s v="PID0158"/>
    <n v="100"/>
    <x v="0"/>
    <n v="28"/>
    <s v="Young adult"/>
    <n v="64.28"/>
    <n v="98.8"/>
    <s v="AB+"/>
    <x v="1"/>
    <x v="0"/>
  </r>
  <r>
    <s v="PID0159"/>
    <n v="800"/>
    <x v="3"/>
    <n v="62"/>
    <s v="super senior"/>
    <n v="632.6"/>
    <n v="82.7"/>
    <s v="O+"/>
    <x v="1"/>
    <x v="1"/>
  </r>
  <r>
    <s v="PID0160"/>
    <n v="300000"/>
    <x v="3"/>
    <n v="48"/>
    <s v="Senior"/>
    <n v="198697.35"/>
    <n v="76"/>
    <s v="O+"/>
    <x v="0"/>
    <x v="1"/>
  </r>
  <r>
    <s v="PID0161"/>
    <n v="60000"/>
    <x v="1"/>
    <n v="33"/>
    <s v="Adult"/>
    <n v="47214.76"/>
    <n v="72.5"/>
    <s v="A+"/>
    <x v="0"/>
    <x v="0"/>
  </r>
  <r>
    <s v="PID0162"/>
    <n v="60000"/>
    <x v="0"/>
    <n v="62"/>
    <s v="super senior"/>
    <n v="47381.56"/>
    <n v="59.4"/>
    <s v="B+"/>
    <x v="0"/>
    <x v="0"/>
  </r>
  <r>
    <s v="PID0163"/>
    <n v="24000"/>
    <x v="2"/>
    <n v="28"/>
    <s v="Young adult"/>
    <n v="17921.32"/>
    <n v="81.5"/>
    <s v="O+"/>
    <x v="1"/>
    <x v="1"/>
  </r>
  <r>
    <s v="PID0164"/>
    <n v="40000"/>
    <x v="3"/>
    <n v="38"/>
    <s v="Adult"/>
    <n v="28057"/>
    <n v="85.1"/>
    <s v="O+"/>
    <x v="1"/>
    <x v="0"/>
  </r>
  <r>
    <s v="PID0165"/>
    <n v="18000"/>
    <x v="0"/>
    <n v="48"/>
    <s v="Senior"/>
    <s v=""/>
    <n v="100.2"/>
    <s v="AB+"/>
    <x v="0"/>
    <x v="0"/>
  </r>
  <r>
    <s v="PID0166"/>
    <n v="20000"/>
    <x v="1"/>
    <n v="68"/>
    <s v="super senior"/>
    <s v=""/>
    <n v="83.5"/>
    <s v="B+"/>
    <x v="0"/>
    <x v="0"/>
  </r>
  <r>
    <s v="PID0167"/>
    <n v="250000"/>
    <x v="3"/>
    <n v="62"/>
    <s v="super senior"/>
    <n v="203806.19999999998"/>
    <n v="69.400000000000006"/>
    <s v="O-"/>
    <x v="0"/>
    <x v="1"/>
  </r>
  <r>
    <s v="PID0168"/>
    <n v="100"/>
    <x v="2"/>
    <n v="62"/>
    <s v="super senior"/>
    <n v="72.98"/>
    <n v="87.9"/>
    <s v="B+"/>
    <x v="0"/>
    <x v="0"/>
  </r>
  <r>
    <s v="PID0169"/>
    <n v="21000"/>
    <x v="2"/>
    <n v="53"/>
    <s v="Senior"/>
    <n v="17316.740000000002"/>
    <n v="64.099999999999994"/>
    <s v="AB-"/>
    <x v="1"/>
    <x v="1"/>
  </r>
  <r>
    <s v="PID0170"/>
    <n v="20000"/>
    <x v="1"/>
    <n v="58"/>
    <s v="Senior"/>
    <n v="12759.74"/>
    <n v="85.4"/>
    <s v="O+"/>
    <x v="1"/>
    <x v="1"/>
  </r>
  <r>
    <s v="PID0171"/>
    <n v="100"/>
    <x v="0"/>
    <n v="58"/>
    <s v="Senior"/>
    <n v="83.26"/>
    <n v="80.099999999999994"/>
    <s v="AB-"/>
    <x v="0"/>
    <x v="0"/>
  </r>
  <r>
    <s v="PID0172"/>
    <n v="3000"/>
    <x v="2"/>
    <n v="48"/>
    <s v="Senior"/>
    <s v=""/>
    <n v="80.099999999999994"/>
    <s v="O+"/>
    <x v="0"/>
    <x v="0"/>
  </r>
  <r>
    <s v="PID0173"/>
    <n v="100"/>
    <x v="1"/>
    <n v="68"/>
    <s v="super senior"/>
    <s v=""/>
    <n v="87.5"/>
    <s v="A-"/>
    <x v="0"/>
    <x v="0"/>
  </r>
  <r>
    <s v="PID0174"/>
    <n v="3000"/>
    <x v="0"/>
    <n v="73"/>
    <s v="super senior"/>
    <n v="2684.7599999999998"/>
    <n v="72.900000000000006"/>
    <s v="O+"/>
    <x v="0"/>
    <x v="0"/>
  </r>
  <r>
    <s v="PID0175"/>
    <n v="36000"/>
    <x v="0"/>
    <n v="73"/>
    <s v="super senior"/>
    <n v="29560.29"/>
    <n v="72.8"/>
    <s v="AB+"/>
    <x v="0"/>
    <x v="0"/>
  </r>
  <r>
    <s v="PID0176"/>
    <n v="800"/>
    <x v="3"/>
    <n v="62"/>
    <s v="super senior"/>
    <n v="550.38"/>
    <n v="66.3"/>
    <s v="A-"/>
    <x v="0"/>
    <x v="1"/>
  </r>
  <r>
    <s v="PID0177"/>
    <n v="500"/>
    <x v="0"/>
    <n v="38"/>
    <s v="Adult"/>
    <n v="394.97"/>
    <n v="108.4"/>
    <s v="AB-"/>
    <x v="0"/>
    <x v="0"/>
  </r>
  <r>
    <s v="PID0178"/>
    <n v="32000"/>
    <x v="1"/>
    <n v="22"/>
    <s v="Young adult"/>
    <n v="20010.64"/>
    <n v="73.900000000000006"/>
    <s v="B-"/>
    <x v="0"/>
    <x v="0"/>
  </r>
  <r>
    <s v="PID0179"/>
    <n v="3000"/>
    <x v="0"/>
    <n v="53"/>
    <s v="Senior"/>
    <n v="1974.03"/>
    <n v="63.3"/>
    <s v="A-"/>
    <x v="0"/>
    <x v="0"/>
  </r>
  <r>
    <s v="PID0180"/>
    <n v="10000"/>
    <x v="1"/>
    <n v="45"/>
    <s v="Adult"/>
    <s v=""/>
    <n v="66.3"/>
    <s v="A+"/>
    <x v="0"/>
    <x v="0"/>
  </r>
  <r>
    <s v="PID0181"/>
    <n v="200000"/>
    <x v="0"/>
    <n v="58"/>
    <s v="Senior"/>
    <n v="163598.39999999999"/>
    <n v="83.1"/>
    <s v="O+"/>
    <x v="0"/>
    <x v="0"/>
  </r>
  <r>
    <s v="PID0182"/>
    <n v="60000"/>
    <x v="0"/>
    <n v="33"/>
    <s v="Adult"/>
    <n v="34972.1"/>
    <n v="94.2"/>
    <s v="A+"/>
    <x v="0"/>
    <x v="0"/>
  </r>
  <r>
    <s v="PID0183"/>
    <n v="18000"/>
    <x v="1"/>
    <n v="53"/>
    <s v="Senior"/>
    <n v="11502.539999999999"/>
    <n v="82.8"/>
    <s v="B-"/>
    <x v="1"/>
    <x v="1"/>
  </r>
  <r>
    <s v="PID0184"/>
    <n v="240000"/>
    <x v="2"/>
    <n v="38"/>
    <s v="Adult"/>
    <n v="164092.20000000001"/>
    <n v="92.6"/>
    <s v="O+"/>
    <x v="0"/>
    <x v="0"/>
  </r>
  <r>
    <s v="PID0185"/>
    <n v="90000"/>
    <x v="0"/>
    <n v="33"/>
    <s v="Adult"/>
    <s v=""/>
    <n v="64.2"/>
    <s v="AB+"/>
    <x v="0"/>
    <x v="0"/>
  </r>
  <r>
    <s v="PID0186"/>
    <n v="300000"/>
    <x v="0"/>
    <n v="48"/>
    <s v="Senior"/>
    <n v="194773.68"/>
    <n v="85.3"/>
    <s v="AB-"/>
    <x v="0"/>
    <x v="0"/>
  </r>
  <r>
    <s v="PID0187"/>
    <n v="100"/>
    <x v="0"/>
    <n v="38"/>
    <s v="Adult"/>
    <n v="60.96"/>
    <n v="82.1"/>
    <s v="O-"/>
    <x v="1"/>
    <x v="0"/>
  </r>
  <r>
    <s v="PID0188"/>
    <n v="10000"/>
    <x v="2"/>
    <n v="38"/>
    <s v="Adult"/>
    <n v="7939.0999999999995"/>
    <n v="96.5"/>
    <s v="A+"/>
    <x v="0"/>
    <x v="0"/>
  </r>
  <r>
    <s v="PID0189"/>
    <n v="240000"/>
    <x v="0"/>
    <n v="42"/>
    <s v="Adult"/>
    <n v="214090.32"/>
    <n v="61.8"/>
    <s v="AB+"/>
    <x v="1"/>
    <x v="1"/>
  </r>
  <r>
    <s v="PID0190"/>
    <n v="18000"/>
    <x v="2"/>
    <n v="32"/>
    <s v="Adult"/>
    <n v="12382.380000000001"/>
    <n v="96.3"/>
    <s v="B-"/>
    <x v="0"/>
    <x v="0"/>
  </r>
  <r>
    <s v="PID0191"/>
    <n v="75000"/>
    <x v="2"/>
    <n v="41"/>
    <s v="Adult"/>
    <n v="57189.799999999996"/>
    <n v="77.900000000000006"/>
    <s v="AB-"/>
    <x v="0"/>
    <x v="0"/>
  </r>
  <r>
    <s v="PID0192"/>
    <n v="2000"/>
    <x v="2"/>
    <n v="38"/>
    <s v="Adult"/>
    <n v="1230.08"/>
    <n v="102.1"/>
    <s v="B-"/>
    <x v="1"/>
    <x v="0"/>
  </r>
  <r>
    <s v="PID0193"/>
    <n v="3000"/>
    <x v="2"/>
    <n v="48"/>
    <s v="Senior"/>
    <s v=""/>
    <n v="79.5"/>
    <s v="B-"/>
    <x v="0"/>
    <x v="0"/>
  </r>
  <r>
    <s v="PID0194"/>
    <n v="12000"/>
    <x v="1"/>
    <n v="58"/>
    <s v="Senior"/>
    <n v="8360.16"/>
    <n v="64.400000000000006"/>
    <s v="AB-"/>
    <x v="0"/>
    <x v="0"/>
  </r>
  <r>
    <s v="PID0195"/>
    <n v="60000"/>
    <x v="1"/>
    <n v="62"/>
    <s v="super senior"/>
    <s v=""/>
    <n v="68.7"/>
    <s v="O+"/>
    <x v="0"/>
    <x v="0"/>
  </r>
  <r>
    <s v="PID0196"/>
    <n v="75000"/>
    <x v="1"/>
    <n v="45"/>
    <s v="Adult"/>
    <s v=""/>
    <n v="88.1"/>
    <s v="B+"/>
    <x v="0"/>
    <x v="0"/>
  </r>
  <r>
    <s v="PID0197"/>
    <n v="21000"/>
    <x v="1"/>
    <n v="38"/>
    <s v="Adult"/>
    <n v="13329.75"/>
    <n v="78.400000000000006"/>
    <s v="A+"/>
    <x v="0"/>
    <x v="0"/>
  </r>
  <r>
    <s v="PID0198"/>
    <n v="3000"/>
    <x v="2"/>
    <n v="33"/>
    <s v="Adult"/>
    <n v="2153.2200000000003"/>
    <n v="62.3"/>
    <s v="O+"/>
    <x v="1"/>
    <x v="1"/>
  </r>
  <r>
    <s v="PID0199"/>
    <n v="45000"/>
    <x v="0"/>
    <n v="62"/>
    <s v="super senior"/>
    <n v="40303.020000000004"/>
    <n v="53.7"/>
    <s v="AB+"/>
    <x v="0"/>
    <x v="0"/>
  </r>
  <r>
    <s v="PID0200"/>
    <n v="1600"/>
    <x v="2"/>
    <n v="48"/>
    <s v="Senior"/>
    <n v="1266.78"/>
    <n v="89.2"/>
    <s v="B+"/>
    <x v="0"/>
    <x v="0"/>
  </r>
  <r>
    <s v="PID0201"/>
    <n v="800"/>
    <x v="0"/>
    <n v="54"/>
    <s v="Senior"/>
    <n v="630.48"/>
    <n v="54.1"/>
    <s v="A-"/>
    <x v="0"/>
    <x v="1"/>
  </r>
  <r>
    <s v="PID0202"/>
    <n v="100"/>
    <x v="2"/>
    <n v="62"/>
    <s v="super senior"/>
    <s v=""/>
    <n v="80"/>
    <s v="A-"/>
    <x v="0"/>
    <x v="1"/>
  </r>
  <r>
    <s v="PID0203"/>
    <n v="300000"/>
    <x v="3"/>
    <n v="48"/>
    <s v="Senior"/>
    <n v="233626.56"/>
    <n v="90.8"/>
    <s v="O-"/>
    <x v="0"/>
    <x v="0"/>
  </r>
  <r>
    <s v="PID0204"/>
    <n v="300000"/>
    <x v="3"/>
    <n v="33"/>
    <s v="Adult"/>
    <n v="210807"/>
    <n v="72.400000000000006"/>
    <s v="O-"/>
    <x v="0"/>
    <x v="0"/>
  </r>
  <r>
    <s v="PID0205"/>
    <n v="45000"/>
    <x v="0"/>
    <n v="68"/>
    <s v="super senior"/>
    <n v="36976.979999999996"/>
    <n v="60.1"/>
    <s v="B+"/>
    <x v="0"/>
    <x v="0"/>
  </r>
  <r>
    <s v="PID0206"/>
    <n v="18000"/>
    <x v="2"/>
    <n v="45"/>
    <s v="Adult"/>
    <n v="13231.380000000001"/>
    <n v="72.3"/>
    <s v="B-"/>
    <x v="0"/>
    <x v="1"/>
  </r>
  <r>
    <s v="PID0207"/>
    <n v="3000"/>
    <x v="0"/>
    <n v="33"/>
    <s v="Adult"/>
    <s v=""/>
    <n v="90"/>
    <s v="B+"/>
    <x v="0"/>
    <x v="0"/>
  </r>
  <r>
    <s v="PID0208"/>
    <n v="3000"/>
    <x v="3"/>
    <n v="48"/>
    <s v="Senior"/>
    <s v=""/>
    <n v="61.1"/>
    <s v="AB-"/>
    <x v="0"/>
    <x v="1"/>
  </r>
  <r>
    <s v="PID0209"/>
    <n v="75000"/>
    <x v="3"/>
    <n v="48"/>
    <s v="Senior"/>
    <n v="39899.4"/>
    <n v="68.8"/>
    <s v="B-"/>
    <x v="0"/>
    <x v="0"/>
  </r>
  <r>
    <s v="PID0210"/>
    <n v="100"/>
    <x v="2"/>
    <n v="62"/>
    <s v="super senior"/>
    <s v=""/>
    <n v="51.9"/>
    <s v="AB-"/>
    <x v="0"/>
    <x v="0"/>
  </r>
  <r>
    <s v="PID0211"/>
    <n v="20000"/>
    <x v="3"/>
    <n v="58"/>
    <s v="Senior"/>
    <n v="16134.38"/>
    <n v="82.5"/>
    <s v="AB+"/>
    <x v="0"/>
    <x v="0"/>
  </r>
  <r>
    <s v="PID0212"/>
    <n v="60000"/>
    <x v="0"/>
    <n v="48"/>
    <s v="Senior"/>
    <n v="38509.85"/>
    <n v="100.5"/>
    <s v="O-"/>
    <x v="0"/>
    <x v="1"/>
  </r>
  <r>
    <s v="PID0213"/>
    <n v="90000"/>
    <x v="3"/>
    <n v="45"/>
    <s v="Adult"/>
    <n v="51209.85"/>
    <n v="93.3"/>
    <s v="B-"/>
    <x v="0"/>
    <x v="1"/>
  </r>
  <r>
    <s v="PID0214"/>
    <n v="32000"/>
    <x v="3"/>
    <n v="48"/>
    <s v="Senior"/>
    <s v=""/>
    <n v="70.900000000000006"/>
    <s v="O+"/>
    <x v="0"/>
    <x v="0"/>
  </r>
  <r>
    <s v="PID0215"/>
    <n v="18000"/>
    <x v="2"/>
    <n v="48"/>
    <s v="Senior"/>
    <s v=""/>
    <n v="105.6"/>
    <s v="AB+"/>
    <x v="0"/>
    <x v="1"/>
  </r>
  <r>
    <s v="PID0216"/>
    <n v="12000"/>
    <x v="0"/>
    <n v="42"/>
    <s v="Adult"/>
    <n v="9943.16"/>
    <n v="63.3"/>
    <s v="B-"/>
    <x v="1"/>
    <x v="1"/>
  </r>
  <r>
    <s v="PID0217"/>
    <n v="2000"/>
    <x v="2"/>
    <n v="33"/>
    <s v="Adult"/>
    <n v="1476.98"/>
    <n v="94.7"/>
    <s v="O-"/>
    <x v="0"/>
    <x v="0"/>
  </r>
  <r>
    <s v="PID0218"/>
    <n v="10000"/>
    <x v="0"/>
    <n v="38"/>
    <s v="Adult"/>
    <n v="8451.7999999999993"/>
    <n v="69.3"/>
    <s v="AB+"/>
    <x v="1"/>
    <x v="0"/>
  </r>
  <r>
    <s v="PID0219"/>
    <n v="250000"/>
    <x v="3"/>
    <n v="32"/>
    <s v="Adult"/>
    <n v="165091.4"/>
    <n v="99.2"/>
    <s v="A+"/>
    <x v="0"/>
    <x v="0"/>
  </r>
  <r>
    <s v="PID0220"/>
    <n v="36000"/>
    <x v="0"/>
    <n v="45"/>
    <s v="Adult"/>
    <n v="32157.69"/>
    <n v="94.7"/>
    <s v="AB+"/>
    <x v="1"/>
    <x v="0"/>
  </r>
  <r>
    <s v="PID0221"/>
    <n v="800"/>
    <x v="0"/>
    <n v="42"/>
    <s v="Adult"/>
    <n v="527.08000000000004"/>
    <n v="71.599999999999994"/>
    <s v="AB+"/>
    <x v="0"/>
    <x v="0"/>
  </r>
  <r>
    <s v="PID0222"/>
    <n v="20000"/>
    <x v="3"/>
    <n v="41"/>
    <s v="Adult"/>
    <n v="16606.32"/>
    <n v="63.8"/>
    <s v="O+"/>
    <x v="0"/>
    <x v="0"/>
  </r>
  <r>
    <s v="PID0223"/>
    <n v="250000"/>
    <x v="3"/>
    <n v="62"/>
    <s v="super senior"/>
    <n v="141504.59999999998"/>
    <n v="55.1"/>
    <s v="O-"/>
    <x v="0"/>
    <x v="0"/>
  </r>
  <r>
    <s v="PID0224"/>
    <n v="32000"/>
    <x v="1"/>
    <n v="42"/>
    <s v="Adult"/>
    <n v="28723.52"/>
    <n v="64.7"/>
    <s v="A-"/>
    <x v="0"/>
    <x v="0"/>
  </r>
  <r>
    <s v="PID0225"/>
    <n v="240000"/>
    <x v="2"/>
    <n v="53"/>
    <s v="Senior"/>
    <n v="153766.44"/>
    <n v="53.6"/>
    <s v="O-"/>
    <x v="0"/>
    <x v="1"/>
  </r>
  <r>
    <s v="PID0226"/>
    <n v="20000"/>
    <x v="0"/>
    <n v="53"/>
    <s v="Senior"/>
    <n v="11334.86"/>
    <n v="84.1"/>
    <s v="AB+"/>
    <x v="0"/>
    <x v="0"/>
  </r>
  <r>
    <s v="PID0227"/>
    <n v="500"/>
    <x v="0"/>
    <n v="62"/>
    <s v="super senior"/>
    <n v="285.98"/>
    <n v="56.4"/>
    <s v="A+"/>
    <x v="1"/>
    <x v="0"/>
  </r>
  <r>
    <s v="PID0228"/>
    <n v="40000"/>
    <x v="1"/>
    <n v="34"/>
    <s v="Adult"/>
    <n v="34307.72"/>
    <n v="81"/>
    <s v="O-"/>
    <x v="0"/>
    <x v="0"/>
  </r>
  <r>
    <s v="PID0229"/>
    <n v="15000"/>
    <x v="2"/>
    <n v="48"/>
    <s v="Senior"/>
    <n v="11623.199999999999"/>
    <n v="70"/>
    <s v="O+"/>
    <x v="0"/>
    <x v="1"/>
  </r>
  <r>
    <s v="PID0230"/>
    <n v="40000"/>
    <x v="1"/>
    <n v="73"/>
    <s v="super senior"/>
    <s v=""/>
    <n v="77.8"/>
    <s v="B-"/>
    <x v="0"/>
    <x v="1"/>
  </r>
  <r>
    <s v="PID0231"/>
    <n v="32000"/>
    <x v="1"/>
    <n v="38"/>
    <s v="Adult"/>
    <n v="25580.6"/>
    <n v="94.5"/>
    <s v="A-"/>
    <x v="0"/>
    <x v="0"/>
  </r>
  <r>
    <s v="PID0232"/>
    <n v="500"/>
    <x v="1"/>
    <n v="62"/>
    <s v="super senior"/>
    <s v=""/>
    <n v="77.599999999999994"/>
    <s v="O-"/>
    <x v="1"/>
    <x v="1"/>
  </r>
  <r>
    <s v="PID0233"/>
    <n v="16000"/>
    <x v="0"/>
    <n v="42"/>
    <s v="Adult"/>
    <n v="9525.4599999999991"/>
    <n v="57.3"/>
    <s v="A-"/>
    <x v="0"/>
    <x v="0"/>
  </r>
  <r>
    <s v="PID0234"/>
    <n v="500"/>
    <x v="2"/>
    <n v="30"/>
    <s v="Young adult"/>
    <n v="279.56"/>
    <n v="106.4"/>
    <s v="AB+"/>
    <x v="0"/>
    <x v="0"/>
  </r>
  <r>
    <s v="PID0235"/>
    <n v="60000"/>
    <x v="3"/>
    <n v="38"/>
    <s v="Adult"/>
    <n v="45790.25"/>
    <n v="89.6"/>
    <s v="B+"/>
    <x v="0"/>
    <x v="1"/>
  </r>
  <r>
    <s v="PID0236"/>
    <n v="800"/>
    <x v="1"/>
    <n v="82"/>
    <s v="super senior"/>
    <s v=""/>
    <n v="48.9"/>
    <s v="B+"/>
    <x v="0"/>
    <x v="0"/>
  </r>
  <r>
    <s v="PID0237"/>
    <n v="30000"/>
    <x v="1"/>
    <n v="68"/>
    <s v="super senior"/>
    <n v="16813.59"/>
    <n v="89.6"/>
    <s v="O+"/>
    <x v="0"/>
    <x v="0"/>
  </r>
  <r>
    <s v="PID0238"/>
    <n v="40000"/>
    <x v="2"/>
    <n v="41"/>
    <s v="Adult"/>
    <n v="26437.399999999998"/>
    <n v="88.1"/>
    <s v="AB-"/>
    <x v="0"/>
    <x v="1"/>
  </r>
  <r>
    <s v="PID0239"/>
    <n v="18000"/>
    <x v="3"/>
    <n v="38"/>
    <s v="Adult"/>
    <n v="10284.66"/>
    <n v="66.3"/>
    <s v="AB-"/>
    <x v="0"/>
    <x v="0"/>
  </r>
  <r>
    <s v="PID0240"/>
    <n v="40000"/>
    <x v="1"/>
    <n v="32"/>
    <s v="Adult"/>
    <n v="34094.800000000003"/>
    <n v="67.5"/>
    <s v="AB+"/>
    <x v="0"/>
    <x v="0"/>
  </r>
  <r>
    <s v="PID0241"/>
    <n v="16000"/>
    <x v="1"/>
    <n v="73"/>
    <s v="super senior"/>
    <n v="11422.3"/>
    <n v="85.4"/>
    <s v="A-"/>
    <x v="0"/>
    <x v="0"/>
  </r>
  <r>
    <s v="PID0242"/>
    <n v="500"/>
    <x v="3"/>
    <n v="58"/>
    <s v="Senior"/>
    <n v="365.85"/>
    <n v="80.5"/>
    <s v="B+"/>
    <x v="1"/>
    <x v="0"/>
  </r>
  <r>
    <s v="PID0243"/>
    <n v="16000"/>
    <x v="1"/>
    <n v="33"/>
    <s v="Adult"/>
    <n v="12760.94"/>
    <n v="59.5"/>
    <s v="A-"/>
    <x v="0"/>
    <x v="0"/>
  </r>
  <r>
    <s v="PID0244"/>
    <n v="12000"/>
    <x v="2"/>
    <n v="58"/>
    <s v="Senior"/>
    <s v=""/>
    <n v="74.400000000000006"/>
    <s v="B+"/>
    <x v="0"/>
    <x v="0"/>
  </r>
  <r>
    <s v="PID0245"/>
    <n v="40000"/>
    <x v="0"/>
    <n v="53"/>
    <s v="Senior"/>
    <n v="25274"/>
    <n v="59"/>
    <s v="B-"/>
    <x v="0"/>
    <x v="0"/>
  </r>
  <r>
    <s v="PID0246"/>
    <n v="200000"/>
    <x v="2"/>
    <n v="58"/>
    <s v="Senior"/>
    <n v="121054.08"/>
    <n v="69"/>
    <s v="B+"/>
    <x v="0"/>
    <x v="1"/>
  </r>
  <r>
    <s v="PID0247"/>
    <n v="30000"/>
    <x v="3"/>
    <n v="68"/>
    <s v="super senior"/>
    <n v="21701.46"/>
    <n v="77.599999999999994"/>
    <s v="AB+"/>
    <x v="0"/>
    <x v="0"/>
  </r>
  <r>
    <s v="PID0248"/>
    <n v="60000"/>
    <x v="0"/>
    <n v="58"/>
    <s v="Senior"/>
    <s v=""/>
    <n v="83.9"/>
    <s v="A+"/>
    <x v="0"/>
    <x v="0"/>
  </r>
  <r>
    <s v="PID0249"/>
    <n v="800"/>
    <x v="2"/>
    <n v="62"/>
    <s v="super senior"/>
    <n v="703.87"/>
    <n v="76.8"/>
    <s v="B+"/>
    <x v="0"/>
    <x v="0"/>
  </r>
  <r>
    <s v="PID0250"/>
    <n v="500"/>
    <x v="3"/>
    <n v="41"/>
    <s v="Adult"/>
    <n v="270.32"/>
    <n v="66.7"/>
    <s v="AB+"/>
    <x v="0"/>
    <x v="0"/>
  </r>
  <r>
    <s v="PID0251"/>
    <n v="24000"/>
    <x v="0"/>
    <n v="42"/>
    <s v="Adult"/>
    <n v="18664.68"/>
    <n v="71.400000000000006"/>
    <s v="O-"/>
    <x v="0"/>
    <x v="0"/>
  </r>
  <r>
    <s v="PID0252"/>
    <n v="60000"/>
    <x v="3"/>
    <n v="38"/>
    <s v="Adult"/>
    <n v="31082"/>
    <n v="65.599999999999994"/>
    <s v="AB-"/>
    <x v="1"/>
    <x v="0"/>
  </r>
  <r>
    <s v="PID0253"/>
    <n v="30000"/>
    <x v="2"/>
    <n v="28"/>
    <s v="Young adult"/>
    <n v="26738.129999999997"/>
    <n v="85.2"/>
    <s v="A-"/>
    <x v="0"/>
    <x v="0"/>
  </r>
  <r>
    <s v="PID0254"/>
    <n v="40000"/>
    <x v="1"/>
    <n v="48"/>
    <s v="Senior"/>
    <n v="29444.799999999999"/>
    <n v="63.9"/>
    <s v="O-"/>
    <x v="0"/>
    <x v="0"/>
  </r>
  <r>
    <s v="PID0255"/>
    <n v="200000"/>
    <x v="0"/>
    <n v="42"/>
    <s v="Adult"/>
    <n v="101161.68"/>
    <n v="86.6"/>
    <s v="A-"/>
    <x v="0"/>
    <x v="1"/>
  </r>
  <r>
    <s v="PID0256"/>
    <n v="36000"/>
    <x v="2"/>
    <n v="53"/>
    <s v="Senior"/>
    <n v="31042.68"/>
    <n v="77.5"/>
    <s v="B-"/>
    <x v="0"/>
    <x v="0"/>
  </r>
  <r>
    <s v="PID0257"/>
    <n v="60000"/>
    <x v="0"/>
    <n v="33"/>
    <s v="Adult"/>
    <n v="47874.1"/>
    <n v="69"/>
    <s v="A+"/>
    <x v="0"/>
    <x v="0"/>
  </r>
  <r>
    <s v="PID0258"/>
    <n v="3000"/>
    <x v="2"/>
    <n v="62"/>
    <s v="super senior"/>
    <n v="2277.27"/>
    <n v="67.900000000000006"/>
    <s v="O+"/>
    <x v="0"/>
    <x v="0"/>
  </r>
  <r>
    <s v="PID0259"/>
    <n v="200000"/>
    <x v="1"/>
    <n v="33"/>
    <s v="Adult"/>
    <n v="161833.76"/>
    <n v="87.7"/>
    <s v="AB+"/>
    <x v="0"/>
    <x v="0"/>
  </r>
  <r>
    <s v="PID0260"/>
    <n v="100"/>
    <x v="3"/>
    <n v="48"/>
    <s v="Senior"/>
    <n v="82.82"/>
    <n v="58.4"/>
    <s v="AB+"/>
    <x v="0"/>
    <x v="1"/>
  </r>
  <r>
    <s v="PID0261"/>
    <n v="800"/>
    <x v="0"/>
    <n v="38"/>
    <s v="Adult"/>
    <s v=""/>
    <n v="89.7"/>
    <s v="AB-"/>
    <x v="0"/>
    <x v="1"/>
  </r>
  <r>
    <s v="PID0262"/>
    <n v="250000"/>
    <x v="2"/>
    <n v="33"/>
    <s v="Adult"/>
    <n v="190210.2"/>
    <n v="65"/>
    <s v="O-"/>
    <x v="0"/>
    <x v="0"/>
  </r>
  <r>
    <s v="PID0263"/>
    <n v="3000"/>
    <x v="3"/>
    <n v="58"/>
    <s v="Senior"/>
    <n v="1570.1100000000001"/>
    <n v="56.2"/>
    <s v="AB+"/>
    <x v="0"/>
    <x v="1"/>
  </r>
  <r>
    <s v="PID0264"/>
    <n v="30000"/>
    <x v="0"/>
    <n v="38"/>
    <s v="Adult"/>
    <n v="25604.159999999996"/>
    <n v="96.1"/>
    <s v="O-"/>
    <x v="0"/>
    <x v="0"/>
  </r>
  <r>
    <s v="PID0265"/>
    <n v="3000"/>
    <x v="2"/>
    <n v="42"/>
    <s v="Adult"/>
    <n v="2271.75"/>
    <n v="59.7"/>
    <s v="B-"/>
    <x v="1"/>
    <x v="0"/>
  </r>
  <r>
    <s v="PID0266"/>
    <n v="100"/>
    <x v="1"/>
    <n v="38"/>
    <s v="Adult"/>
    <s v=""/>
    <n v="94.6"/>
    <s v="AB+"/>
    <x v="0"/>
    <x v="0"/>
  </r>
  <r>
    <s v="PID0267"/>
    <n v="800"/>
    <x v="1"/>
    <n v="33"/>
    <s v="Adult"/>
    <n v="484.88"/>
    <n v="65.099999999999994"/>
    <s v="B+"/>
    <x v="1"/>
    <x v="0"/>
  </r>
  <r>
    <s v="PID0268"/>
    <n v="12000"/>
    <x v="1"/>
    <n v="38"/>
    <s v="Adult"/>
    <n v="9014.58"/>
    <n v="104.7"/>
    <s v="B-"/>
    <x v="1"/>
    <x v="0"/>
  </r>
  <r>
    <s v="PID0269"/>
    <n v="40000"/>
    <x v="1"/>
    <n v="42"/>
    <s v="Adult"/>
    <n v="20636.399999999998"/>
    <n v="73"/>
    <s v="B-"/>
    <x v="0"/>
    <x v="0"/>
  </r>
  <r>
    <s v="PID0270"/>
    <n v="240000"/>
    <x v="3"/>
    <n v="41"/>
    <s v="Adult"/>
    <n v="161510.04"/>
    <n v="73.2"/>
    <s v="O-"/>
    <x v="0"/>
    <x v="1"/>
  </r>
  <r>
    <s v="PID0271"/>
    <n v="90000"/>
    <x v="2"/>
    <n v="33"/>
    <s v="Adult"/>
    <n v="50397.700000000004"/>
    <n v="75.2"/>
    <s v="A-"/>
    <x v="0"/>
    <x v="1"/>
  </r>
  <r>
    <s v="PID0272"/>
    <n v="32000"/>
    <x v="3"/>
    <n v="68"/>
    <s v="super senior"/>
    <n v="17619.52"/>
    <n v="79.099999999999994"/>
    <s v="B-"/>
    <x v="0"/>
    <x v="1"/>
  </r>
  <r>
    <s v="PID0273"/>
    <n v="15000"/>
    <x v="3"/>
    <n v="48"/>
    <s v="Senior"/>
    <n v="12252.550000000001"/>
    <n v="78"/>
    <s v="AB-"/>
    <x v="1"/>
    <x v="1"/>
  </r>
  <r>
    <s v="PID0274"/>
    <n v="90000"/>
    <x v="1"/>
    <n v="68"/>
    <s v="super senior"/>
    <n v="70452.100000000006"/>
    <n v="49.3"/>
    <s v="O-"/>
    <x v="0"/>
    <x v="0"/>
  </r>
  <r>
    <s v="PID0275"/>
    <n v="12000"/>
    <x v="2"/>
    <n v="42"/>
    <s v="Adult"/>
    <s v=""/>
    <n v="94.1"/>
    <s v="B-"/>
    <x v="1"/>
    <x v="0"/>
  </r>
  <r>
    <s v="PID0276"/>
    <n v="40000"/>
    <x v="1"/>
    <n v="38"/>
    <s v="Adult"/>
    <n v="32398.1"/>
    <n v="100.7"/>
    <s v="A+"/>
    <x v="0"/>
    <x v="0"/>
  </r>
  <r>
    <s v="PID0277"/>
    <n v="18000"/>
    <x v="0"/>
    <n v="53"/>
    <s v="Senior"/>
    <n v="9142.98"/>
    <n v="52.2"/>
    <s v="AB-"/>
    <x v="1"/>
    <x v="0"/>
  </r>
  <r>
    <s v="PID0278"/>
    <n v="60000"/>
    <x v="1"/>
    <n v="62"/>
    <s v="super senior"/>
    <n v="49946.899999999994"/>
    <n v="67.8"/>
    <s v="O+"/>
    <x v="0"/>
    <x v="0"/>
  </r>
  <r>
    <s v="PID0279"/>
    <n v="24000"/>
    <x v="1"/>
    <n v="62"/>
    <s v="super senior"/>
    <s v=""/>
    <n v="71.2"/>
    <s v="AB+"/>
    <x v="0"/>
    <x v="1"/>
  </r>
  <r>
    <s v="PID0280"/>
    <n v="24000"/>
    <x v="1"/>
    <n v="48"/>
    <s v="Senior"/>
    <n v="15161.699999999999"/>
    <n v="69"/>
    <s v="AB+"/>
    <x v="1"/>
    <x v="0"/>
  </r>
  <r>
    <s v="PID0281"/>
    <n v="20000"/>
    <x v="0"/>
    <n v="48"/>
    <s v="Senior"/>
    <n v="11828.86"/>
    <n v="54.6"/>
    <s v="AB+"/>
    <x v="0"/>
    <x v="1"/>
  </r>
  <r>
    <s v="PID0282"/>
    <n v="2000"/>
    <x v="1"/>
    <n v="42"/>
    <s v="Adult"/>
    <n v="1182"/>
    <n v="59.9"/>
    <s v="A+"/>
    <x v="1"/>
    <x v="1"/>
  </r>
  <r>
    <s v="PID0283"/>
    <n v="12000"/>
    <x v="0"/>
    <n v="48"/>
    <s v="Senior"/>
    <n v="9412.6"/>
    <n v="74"/>
    <s v="O-"/>
    <x v="1"/>
    <x v="0"/>
  </r>
  <r>
    <s v="PID0284"/>
    <n v="250000"/>
    <x v="1"/>
    <n v="53"/>
    <s v="Senior"/>
    <n v="175454.59999999998"/>
    <n v="84.9"/>
    <s v="AB+"/>
    <x v="0"/>
    <x v="1"/>
  </r>
  <r>
    <s v="PID0285"/>
    <n v="100"/>
    <x v="3"/>
    <n v="33"/>
    <s v="Adult"/>
    <n v="56.47"/>
    <n v="65.5"/>
    <s v="A+"/>
    <x v="0"/>
    <x v="1"/>
  </r>
  <r>
    <s v="PID0286"/>
    <n v="20000"/>
    <x v="2"/>
    <n v="48"/>
    <s v="Senior"/>
    <s v=""/>
    <n v="96.3"/>
    <s v="B-"/>
    <x v="0"/>
    <x v="0"/>
  </r>
  <r>
    <s v="PID0287"/>
    <n v="20000"/>
    <x v="0"/>
    <n v="33"/>
    <s v="Adult"/>
    <s v=""/>
    <n v="78.099999999999994"/>
    <s v="B-"/>
    <x v="1"/>
    <x v="0"/>
  </r>
  <r>
    <s v="PID0288"/>
    <n v="300000"/>
    <x v="1"/>
    <n v="30"/>
    <s v="Young adult"/>
    <n v="254042.27999999997"/>
    <n v="59.6"/>
    <s v="AB-"/>
    <x v="0"/>
    <x v="0"/>
  </r>
  <r>
    <s v="PID0289"/>
    <n v="800"/>
    <x v="0"/>
    <n v="28"/>
    <s v="Young adult"/>
    <n v="445.65"/>
    <n v="71.400000000000006"/>
    <s v="O-"/>
    <x v="1"/>
    <x v="0"/>
  </r>
  <r>
    <s v="PID0290"/>
    <n v="40000"/>
    <x v="1"/>
    <n v="53"/>
    <s v="Senior"/>
    <n v="35435.599999999999"/>
    <n v="73"/>
    <s v="B-"/>
    <x v="0"/>
    <x v="0"/>
  </r>
  <r>
    <s v="PID0291"/>
    <n v="40000"/>
    <x v="0"/>
    <n v="42"/>
    <s v="Adult"/>
    <n v="23892.800000000003"/>
    <n v="92.4"/>
    <s v="A+"/>
    <x v="1"/>
    <x v="0"/>
  </r>
  <r>
    <s v="PID0292"/>
    <n v="3000"/>
    <x v="0"/>
    <n v="41"/>
    <s v="Adult"/>
    <n v="2649.5099999999998"/>
    <n v="99.1"/>
    <s v="A+"/>
    <x v="0"/>
    <x v="0"/>
  </r>
  <r>
    <s v="PID0293"/>
    <n v="800"/>
    <x v="1"/>
    <n v="33"/>
    <s v="Adult"/>
    <n v="587.24"/>
    <n v="94.6"/>
    <s v="B+"/>
    <x v="0"/>
    <x v="0"/>
  </r>
  <r>
    <s v="PID0294"/>
    <n v="20000"/>
    <x v="3"/>
    <n v="33"/>
    <s v="Adult"/>
    <n v="16863.14"/>
    <n v="92.6"/>
    <s v="B-"/>
    <x v="0"/>
    <x v="0"/>
  </r>
  <r>
    <s v="PID0295"/>
    <n v="3000"/>
    <x v="0"/>
    <n v="34"/>
    <s v="Adult"/>
    <n v="2651.88"/>
    <n v="70"/>
    <s v="O+"/>
    <x v="0"/>
    <x v="0"/>
  </r>
  <r>
    <s v="PID0296"/>
    <n v="48000"/>
    <x v="0"/>
    <n v="73"/>
    <s v="super senior"/>
    <n v="25412.799999999999"/>
    <n v="73.900000000000006"/>
    <s v="B-"/>
    <x v="0"/>
    <x v="0"/>
  </r>
  <r>
    <s v="PID0297"/>
    <n v="60000"/>
    <x v="3"/>
    <n v="58"/>
    <s v="Senior"/>
    <n v="52542.200000000004"/>
    <n v="48.1"/>
    <s v="AB-"/>
    <x v="0"/>
    <x v="1"/>
  </r>
  <r>
    <s v="PID0298"/>
    <n v="1000"/>
    <x v="0"/>
    <n v="62"/>
    <s v="super senior"/>
    <n v="608.94000000000005"/>
    <n v="62.8"/>
    <s v="AB-"/>
    <x v="1"/>
    <x v="0"/>
  </r>
  <r>
    <s v="PID0299"/>
    <n v="90000"/>
    <x v="1"/>
    <n v="68"/>
    <s v="super senior"/>
    <n v="46249.5"/>
    <n v="56.5"/>
    <s v="A-"/>
    <x v="1"/>
    <x v="0"/>
  </r>
  <r>
    <s v="PID0300"/>
    <n v="20000"/>
    <x v="1"/>
    <n v="42"/>
    <s v="Adult"/>
    <s v=""/>
    <n v="71.400000000000006"/>
    <s v="A+"/>
    <x v="0"/>
    <x v="1"/>
  </r>
  <r>
    <s v="PID0301"/>
    <n v="45000"/>
    <x v="1"/>
    <n v="28"/>
    <s v="Young adult"/>
    <n v="26396.19"/>
    <n v="82.4"/>
    <s v="O+"/>
    <x v="0"/>
    <x v="0"/>
  </r>
  <r>
    <s v="PID0302"/>
    <n v="40000"/>
    <x v="0"/>
    <n v="38"/>
    <s v="Adult"/>
    <n v="30393.3"/>
    <n v="75.400000000000006"/>
    <s v="AB-"/>
    <x v="0"/>
    <x v="1"/>
  </r>
  <r>
    <s v="PID0303"/>
    <n v="18000"/>
    <x v="1"/>
    <n v="38"/>
    <s v="Adult"/>
    <n v="15337.380000000001"/>
    <n v="90.6"/>
    <s v="A-"/>
    <x v="1"/>
    <x v="0"/>
  </r>
  <r>
    <s v="PID0304"/>
    <n v="21000"/>
    <x v="1"/>
    <n v="50"/>
    <s v="Senior"/>
    <n v="17377.78"/>
    <n v="82.5"/>
    <s v="A+"/>
    <x v="1"/>
    <x v="1"/>
  </r>
  <r>
    <s v="PID0305"/>
    <n v="800"/>
    <x v="1"/>
    <n v="68"/>
    <s v="super senior"/>
    <n v="555.04"/>
    <n v="74.2"/>
    <s v="AB-"/>
    <x v="1"/>
    <x v="0"/>
  </r>
  <r>
    <s v="PID0306"/>
    <n v="12000"/>
    <x v="0"/>
    <n v="33"/>
    <s v="Adult"/>
    <n v="6992.64"/>
    <n v="66.8"/>
    <s v="O-"/>
    <x v="0"/>
    <x v="1"/>
  </r>
  <r>
    <s v="PID0307"/>
    <n v="30000"/>
    <x v="0"/>
    <n v="62"/>
    <s v="super senior"/>
    <n v="15917.49"/>
    <n v="89.7"/>
    <s v="O-"/>
    <x v="1"/>
    <x v="0"/>
  </r>
  <r>
    <s v="PID0308"/>
    <n v="12000"/>
    <x v="2"/>
    <n v="68"/>
    <s v="super senior"/>
    <n v="9607.2000000000007"/>
    <n v="59.7"/>
    <s v="AB+"/>
    <x v="0"/>
    <x v="0"/>
  </r>
  <r>
    <s v="PID0309"/>
    <n v="12000"/>
    <x v="0"/>
    <n v="53"/>
    <s v="Senior"/>
    <n v="9344"/>
    <n v="76.5"/>
    <s v="A+"/>
    <x v="0"/>
    <x v="0"/>
  </r>
  <r>
    <s v="PID0310"/>
    <n v="800"/>
    <x v="1"/>
    <n v="45"/>
    <s v="Adult"/>
    <n v="505.63"/>
    <n v="84.5"/>
    <s v="O+"/>
    <x v="0"/>
    <x v="1"/>
  </r>
  <r>
    <s v="PID0311"/>
    <n v="500"/>
    <x v="0"/>
    <n v="48"/>
    <s v="Senior"/>
    <n v="402.18"/>
    <n v="103.1"/>
    <s v="O-"/>
    <x v="0"/>
    <x v="1"/>
  </r>
  <r>
    <s v="PID0312"/>
    <n v="90000"/>
    <x v="3"/>
    <n v="28"/>
    <s v="Young adult"/>
    <s v=""/>
    <n v="80.3"/>
    <s v="O-"/>
    <x v="0"/>
    <x v="0"/>
  </r>
  <r>
    <s v="PID0313"/>
    <n v="12000"/>
    <x v="3"/>
    <n v="62"/>
    <s v="super senior"/>
    <n v="10441.56"/>
    <n v="65.099999999999994"/>
    <s v="A+"/>
    <x v="0"/>
    <x v="0"/>
  </r>
  <r>
    <s v="PID0314"/>
    <n v="60000"/>
    <x v="0"/>
    <n v="38"/>
    <s v="Adult"/>
    <n v="34111.4"/>
    <n v="61.4"/>
    <s v="O+"/>
    <x v="0"/>
    <x v="1"/>
  </r>
  <r>
    <s v="PID0315"/>
    <n v="18000"/>
    <x v="3"/>
    <n v="38"/>
    <s v="Adult"/>
    <n v="15787.920000000002"/>
    <n v="82.7"/>
    <s v="A+"/>
    <x v="0"/>
    <x v="1"/>
  </r>
  <r>
    <s v="PID0316"/>
    <n v="45000"/>
    <x v="1"/>
    <n v="68"/>
    <s v="super senior"/>
    <s v=""/>
    <n v="68.8"/>
    <s v="A-"/>
    <x v="0"/>
    <x v="1"/>
  </r>
  <r>
    <s v="PID0317"/>
    <n v="16000"/>
    <x v="2"/>
    <n v="48"/>
    <s v="Senior"/>
    <n v="11310.02"/>
    <n v="78.900000000000006"/>
    <s v="O+"/>
    <x v="0"/>
    <x v="0"/>
  </r>
  <r>
    <s v="PID0318"/>
    <n v="250000"/>
    <x v="2"/>
    <n v="42"/>
    <s v="Adult"/>
    <n v="181231.9"/>
    <n v="62.6"/>
    <s v="O+"/>
    <x v="0"/>
    <x v="0"/>
  </r>
  <r>
    <s v="PID0319"/>
    <n v="100"/>
    <x v="1"/>
    <n v="62"/>
    <s v="super senior"/>
    <s v=""/>
    <n v="62.9"/>
    <s v="B+"/>
    <x v="0"/>
    <x v="0"/>
  </r>
  <r>
    <s v="PID0320"/>
    <n v="75000"/>
    <x v="1"/>
    <n v="58"/>
    <s v="Senior"/>
    <n v="64758.100000000006"/>
    <n v="66.5"/>
    <s v="A-"/>
    <x v="0"/>
    <x v="1"/>
  </r>
  <r>
    <s v="PID0321"/>
    <n v="40000"/>
    <x v="3"/>
    <n v="42"/>
    <s v="Adult"/>
    <s v=""/>
    <n v="83.4"/>
    <s v="AB+"/>
    <x v="0"/>
    <x v="0"/>
  </r>
  <r>
    <s v="PID0322"/>
    <n v="3000"/>
    <x v="1"/>
    <n v="41"/>
    <s v="Adult"/>
    <n v="1894.17"/>
    <n v="57.3"/>
    <s v="AB+"/>
    <x v="0"/>
    <x v="0"/>
  </r>
  <r>
    <s v="PID0323"/>
    <n v="32000"/>
    <x v="2"/>
    <n v="42"/>
    <s v="Adult"/>
    <s v=""/>
    <n v="96.5"/>
    <s v="O-"/>
    <x v="1"/>
    <x v="0"/>
  </r>
  <r>
    <s v="PID0324"/>
    <n v="12000"/>
    <x v="3"/>
    <n v="73"/>
    <s v="super senior"/>
    <n v="6341.88"/>
    <n v="83.8"/>
    <s v="B+"/>
    <x v="0"/>
    <x v="0"/>
  </r>
  <r>
    <s v="PID0325"/>
    <n v="16000"/>
    <x v="3"/>
    <n v="53"/>
    <s v="Senior"/>
    <n v="13735.36"/>
    <n v="57.4"/>
    <s v="AB-"/>
    <x v="0"/>
    <x v="0"/>
  </r>
  <r>
    <s v="PID0326"/>
    <n v="60000"/>
    <x v="0"/>
    <n v="68"/>
    <s v="super senior"/>
    <s v=""/>
    <n v="45.3"/>
    <s v="B+"/>
    <x v="1"/>
    <x v="0"/>
  </r>
  <r>
    <s v="PID0327"/>
    <n v="90000"/>
    <x v="0"/>
    <n v="33"/>
    <s v="Adult"/>
    <n v="49301.899999999994"/>
    <n v="97.5"/>
    <s v="O+"/>
    <x v="0"/>
    <x v="1"/>
  </r>
  <r>
    <s v="PID0328"/>
    <n v="60000"/>
    <x v="2"/>
    <n v="58"/>
    <s v="Senior"/>
    <n v="52602.28"/>
    <n v="99.9"/>
    <s v="O-"/>
    <x v="0"/>
    <x v="0"/>
  </r>
  <r>
    <s v="PID0329"/>
    <n v="72000"/>
    <x v="0"/>
    <n v="28"/>
    <s v="Young adult"/>
    <n v="48491.68"/>
    <n v="82.6"/>
    <s v="A-"/>
    <x v="0"/>
    <x v="0"/>
  </r>
  <r>
    <s v="PID0330"/>
    <n v="500"/>
    <x v="2"/>
    <n v="48"/>
    <s v="Senior"/>
    <s v=""/>
    <n v="88.4"/>
    <s v="A+"/>
    <x v="0"/>
    <x v="0"/>
  </r>
  <r>
    <s v="PID0331"/>
    <n v="100"/>
    <x v="2"/>
    <n v="38"/>
    <s v="Adult"/>
    <n v="87.74"/>
    <n v="102"/>
    <s v="A-"/>
    <x v="0"/>
    <x v="0"/>
  </r>
  <r>
    <s v="PID0332"/>
    <n v="72000"/>
    <x v="2"/>
    <n v="62"/>
    <s v="super senior"/>
    <n v="40552.839999999997"/>
    <n v="73.3"/>
    <s v="AB+"/>
    <x v="1"/>
    <x v="0"/>
  </r>
  <r>
    <s v="PID0333"/>
    <n v="48000"/>
    <x v="1"/>
    <n v="41"/>
    <s v="Adult"/>
    <n v="37134"/>
    <n v="91"/>
    <s v="AB-"/>
    <x v="0"/>
    <x v="1"/>
  </r>
  <r>
    <s v="PID0334"/>
    <n v="12000"/>
    <x v="3"/>
    <n v="62"/>
    <s v="super senior"/>
    <n v="8904.5999999999985"/>
    <n v="94.6"/>
    <s v="A+"/>
    <x v="1"/>
    <x v="0"/>
  </r>
  <r>
    <s v="PID0335"/>
    <n v="60000"/>
    <x v="2"/>
    <n v="32"/>
    <s v="Adult"/>
    <s v=""/>
    <n v="84.5"/>
    <s v="AB+"/>
    <x v="0"/>
    <x v="1"/>
  </r>
  <r>
    <s v="PID0336"/>
    <n v="32000"/>
    <x v="1"/>
    <n v="48"/>
    <s v="Senior"/>
    <n v="17880.560000000001"/>
    <n v="87.1"/>
    <s v="O+"/>
    <x v="0"/>
    <x v="0"/>
  </r>
  <r>
    <s v="PID0337"/>
    <n v="54000"/>
    <x v="2"/>
    <n v="58"/>
    <s v="Senior"/>
    <s v=""/>
    <n v="86.6"/>
    <s v="O+"/>
    <x v="1"/>
    <x v="0"/>
  </r>
  <r>
    <s v="PID0338"/>
    <n v="250000"/>
    <x v="2"/>
    <n v="38"/>
    <s v="Adult"/>
    <n v="180061.4"/>
    <n v="67.3"/>
    <s v="AB+"/>
    <x v="1"/>
    <x v="0"/>
  </r>
  <r>
    <s v="PID0339"/>
    <n v="12000"/>
    <x v="2"/>
    <n v="38"/>
    <s v="Adult"/>
    <n v="10036.98"/>
    <n v="104.5"/>
    <s v="A-"/>
    <x v="1"/>
    <x v="1"/>
  </r>
  <r>
    <s v="PID0340"/>
    <n v="12000"/>
    <x v="1"/>
    <n v="42"/>
    <s v="Adult"/>
    <n v="10570.68"/>
    <n v="73.400000000000006"/>
    <s v="O+"/>
    <x v="0"/>
    <x v="0"/>
  </r>
  <r>
    <s v="PID0341"/>
    <n v="60000"/>
    <x v="0"/>
    <n v="38"/>
    <s v="Adult"/>
    <n v="49311.68"/>
    <n v="80.8"/>
    <s v="A+"/>
    <x v="1"/>
    <x v="1"/>
  </r>
  <r>
    <s v="PID0342"/>
    <n v="300000"/>
    <x v="2"/>
    <n v="53"/>
    <s v="Senior"/>
    <s v=""/>
    <n v="75.900000000000006"/>
    <s v="B-"/>
    <x v="1"/>
    <x v="0"/>
  </r>
  <r>
    <s v="PID0343"/>
    <n v="500"/>
    <x v="2"/>
    <n v="54"/>
    <s v="Senior"/>
    <n v="447.66"/>
    <n v="82"/>
    <s v="A-"/>
    <x v="0"/>
    <x v="0"/>
  </r>
  <r>
    <s v="PID0344"/>
    <n v="200000"/>
    <x v="0"/>
    <n v="48"/>
    <s v="Senior"/>
    <s v=""/>
    <n v="88.8"/>
    <s v="B+"/>
    <x v="1"/>
    <x v="1"/>
  </r>
  <r>
    <s v="PID0345"/>
    <n v="30000"/>
    <x v="0"/>
    <n v="38"/>
    <s v="Adult"/>
    <n v="23792.699999999997"/>
    <n v="85.2"/>
    <s v="AB-"/>
    <x v="0"/>
    <x v="1"/>
  </r>
  <r>
    <s v="PID0346"/>
    <n v="240000"/>
    <x v="1"/>
    <n v="33"/>
    <s v="Adult"/>
    <s v=""/>
    <n v="60.2"/>
    <s v="O-"/>
    <x v="1"/>
    <x v="1"/>
  </r>
  <r>
    <s v="PID0347"/>
    <n v="40000"/>
    <x v="1"/>
    <n v="41"/>
    <s v="Adult"/>
    <n v="24642.6"/>
    <n v="88.7"/>
    <s v="AB-"/>
    <x v="0"/>
    <x v="0"/>
  </r>
  <r>
    <s v="PID0348"/>
    <n v="45000"/>
    <x v="2"/>
    <n v="62"/>
    <s v="super senior"/>
    <n v="39752.79"/>
    <n v="70"/>
    <s v="A+"/>
    <x v="0"/>
    <x v="1"/>
  </r>
  <r>
    <s v="PID0349"/>
    <n v="24000"/>
    <x v="1"/>
    <n v="53"/>
    <s v="Senior"/>
    <s v=""/>
    <n v="92"/>
    <s v="AB+"/>
    <x v="0"/>
    <x v="1"/>
  </r>
  <r>
    <s v="PID0350"/>
    <n v="100"/>
    <x v="1"/>
    <n v="41"/>
    <s v="Adult"/>
    <n v="77.66"/>
    <n v="106.6"/>
    <s v="AB-"/>
    <x v="1"/>
    <x v="0"/>
  </r>
  <r>
    <s v="PID0351"/>
    <n v="250000"/>
    <x v="1"/>
    <n v="48"/>
    <s v="Senior"/>
    <n v="125062.2"/>
    <n v="96.1"/>
    <s v="A+"/>
    <x v="0"/>
    <x v="0"/>
  </r>
  <r>
    <s v="PID0352"/>
    <n v="40000"/>
    <x v="0"/>
    <n v="58"/>
    <s v="Senior"/>
    <s v=""/>
    <n v="72.599999999999994"/>
    <s v="O+"/>
    <x v="0"/>
    <x v="0"/>
  </r>
  <r>
    <s v="PID0353"/>
    <n v="16000"/>
    <x v="0"/>
    <n v="41"/>
    <s v="Adult"/>
    <n v="9324.06"/>
    <n v="78.900000000000006"/>
    <s v="A+"/>
    <x v="0"/>
    <x v="0"/>
  </r>
  <r>
    <s v="PID0354"/>
    <n v="60000"/>
    <x v="2"/>
    <n v="45"/>
    <s v="Adult"/>
    <n v="42781.95"/>
    <n v="56.7"/>
    <s v="O+"/>
    <x v="0"/>
    <x v="1"/>
  </r>
  <r>
    <s v="PID0355"/>
    <n v="100"/>
    <x v="0"/>
    <n v="58"/>
    <s v="Senior"/>
    <n v="67.64"/>
    <n v="54"/>
    <s v="O+"/>
    <x v="0"/>
    <x v="1"/>
  </r>
  <r>
    <s v="PID0356"/>
    <n v="500"/>
    <x v="2"/>
    <n v="33"/>
    <s v="Adult"/>
    <n v="265.38"/>
    <n v="93.2"/>
    <s v="O-"/>
    <x v="0"/>
    <x v="0"/>
  </r>
  <r>
    <s v="PID0357"/>
    <n v="800"/>
    <x v="0"/>
    <n v="38"/>
    <s v="Adult"/>
    <s v=""/>
    <n v="80.5"/>
    <s v="AB+"/>
    <x v="0"/>
    <x v="1"/>
  </r>
  <r>
    <s v="PID0358"/>
    <n v="12000"/>
    <x v="1"/>
    <n v="62"/>
    <s v="super senior"/>
    <n v="7609.14"/>
    <n v="79.900000000000006"/>
    <s v="AB-"/>
    <x v="0"/>
    <x v="0"/>
  </r>
  <r>
    <s v="PID0359"/>
    <n v="24000"/>
    <x v="1"/>
    <n v="33"/>
    <s v="Adult"/>
    <n v="16555.14"/>
    <n v="100.8"/>
    <s v="B-"/>
    <x v="0"/>
    <x v="0"/>
  </r>
  <r>
    <s v="PID0360"/>
    <n v="240000"/>
    <x v="0"/>
    <n v="41"/>
    <s v="Adult"/>
    <s v=""/>
    <n v="90.4"/>
    <s v="AB-"/>
    <x v="0"/>
    <x v="0"/>
  </r>
  <r>
    <s v="PID0361"/>
    <n v="100"/>
    <x v="3"/>
    <n v="48"/>
    <s v="Senior"/>
    <n v="80.67"/>
    <n v="87.4"/>
    <s v="O-"/>
    <x v="0"/>
    <x v="0"/>
  </r>
  <r>
    <s v="PID0362"/>
    <n v="500"/>
    <x v="3"/>
    <n v="48"/>
    <s v="Senior"/>
    <n v="329.07"/>
    <n v="95.2"/>
    <s v="B+"/>
    <x v="0"/>
    <x v="0"/>
  </r>
  <r>
    <s v="PID0363"/>
    <n v="60000"/>
    <x v="1"/>
    <n v="53"/>
    <s v="Senior"/>
    <n v="37716.720000000001"/>
    <n v="94"/>
    <s v="O-"/>
    <x v="1"/>
    <x v="0"/>
  </r>
  <r>
    <s v="PID0364"/>
    <n v="30000"/>
    <x v="2"/>
    <n v="62"/>
    <s v="super senior"/>
    <n v="26951.94"/>
    <n v="74.099999999999994"/>
    <s v="B-"/>
    <x v="1"/>
    <x v="1"/>
  </r>
  <r>
    <s v="PID0365"/>
    <n v="500"/>
    <x v="0"/>
    <n v="48"/>
    <s v="Senior"/>
    <n v="440.1"/>
    <n v="87.5"/>
    <s v="B-"/>
    <x v="0"/>
    <x v="0"/>
  </r>
  <r>
    <s v="PID0366"/>
    <n v="1000"/>
    <x v="1"/>
    <n v="68"/>
    <s v="super senior"/>
    <s v=""/>
    <n v="72.599999999999994"/>
    <s v="B-"/>
    <x v="0"/>
    <x v="1"/>
  </r>
  <r>
    <s v="PID0367"/>
    <n v="20000"/>
    <x v="1"/>
    <n v="53"/>
    <s v="Senior"/>
    <n v="16143.4"/>
    <n v="76.7"/>
    <s v="AB-"/>
    <x v="1"/>
    <x v="0"/>
  </r>
  <r>
    <s v="PID0368"/>
    <n v="100"/>
    <x v="2"/>
    <n v="34"/>
    <s v="Adult"/>
    <n v="65.930000000000007"/>
    <n v="84.2"/>
    <s v="B+"/>
    <x v="0"/>
    <x v="0"/>
  </r>
  <r>
    <s v="PID0369"/>
    <n v="500"/>
    <x v="2"/>
    <n v="62"/>
    <s v="super senior"/>
    <s v=""/>
    <n v="79.400000000000006"/>
    <s v="B+"/>
    <x v="0"/>
    <x v="0"/>
  </r>
  <r>
    <s v="PID0370"/>
    <n v="72000"/>
    <x v="2"/>
    <n v="53"/>
    <s v="Senior"/>
    <s v=""/>
    <n v="73"/>
    <s v="B+"/>
    <x v="0"/>
    <x v="0"/>
  </r>
  <r>
    <s v="PID0371"/>
    <n v="72000"/>
    <x v="3"/>
    <n v="53"/>
    <s v="Senior"/>
    <n v="54838.92"/>
    <n v="56.4"/>
    <s v="A+"/>
    <x v="1"/>
    <x v="0"/>
  </r>
  <r>
    <s v="PID0372"/>
    <n v="500"/>
    <x v="3"/>
    <n v="48"/>
    <s v="Senior"/>
    <s v=""/>
    <n v="76.3"/>
    <s v="B+"/>
    <x v="1"/>
    <x v="0"/>
  </r>
  <r>
    <s v="PID0373"/>
    <n v="240000"/>
    <x v="2"/>
    <n v="33"/>
    <s v="Adult"/>
    <n v="196046.63999999998"/>
    <n v="58.4"/>
    <s v="O-"/>
    <x v="0"/>
    <x v="1"/>
  </r>
  <r>
    <s v="PID0374"/>
    <n v="18000"/>
    <x v="0"/>
    <n v="68"/>
    <s v="super senior"/>
    <n v="9141.42"/>
    <n v="49.6"/>
    <s v="B-"/>
    <x v="1"/>
    <x v="0"/>
  </r>
  <r>
    <s v="PID0375"/>
    <n v="16000"/>
    <x v="0"/>
    <n v="38"/>
    <s v="Adult"/>
    <n v="13267.3"/>
    <n v="86"/>
    <s v="O-"/>
    <x v="0"/>
    <x v="0"/>
  </r>
  <r>
    <s v="PID0376"/>
    <n v="800"/>
    <x v="2"/>
    <n v="53"/>
    <s v="Senior"/>
    <n v="698.61"/>
    <n v="54.8"/>
    <s v="AB+"/>
    <x v="0"/>
    <x v="0"/>
  </r>
  <r>
    <s v="PID0377"/>
    <n v="72000"/>
    <x v="0"/>
    <n v="62"/>
    <s v="super senior"/>
    <s v=""/>
    <n v="64.599999999999994"/>
    <s v="A-"/>
    <x v="0"/>
    <x v="0"/>
  </r>
  <r>
    <s v="PID0378"/>
    <n v="30000"/>
    <x v="2"/>
    <n v="58"/>
    <s v="Senior"/>
    <n v="23847.09"/>
    <n v="90.5"/>
    <s v="A+"/>
    <x v="1"/>
    <x v="1"/>
  </r>
  <r>
    <s v="PID0379"/>
    <n v="21000"/>
    <x v="0"/>
    <n v="53"/>
    <s v="Senior"/>
    <s v=""/>
    <n v="65"/>
    <s v="B-"/>
    <x v="0"/>
    <x v="0"/>
  </r>
  <r>
    <s v="PID0380"/>
    <n v="100"/>
    <x v="1"/>
    <n v="34"/>
    <s v="Adult"/>
    <s v=""/>
    <n v="64.2"/>
    <s v="B-"/>
    <x v="1"/>
    <x v="0"/>
  </r>
  <r>
    <s v="PID0381"/>
    <n v="90000"/>
    <x v="1"/>
    <n v="62"/>
    <s v="super senior"/>
    <n v="45637.1"/>
    <n v="65.400000000000006"/>
    <s v="AB+"/>
    <x v="0"/>
    <x v="0"/>
  </r>
  <r>
    <s v="PID0382"/>
    <n v="18000"/>
    <x v="3"/>
    <n v="38"/>
    <s v="Adult"/>
    <n v="11172.539999999999"/>
    <n v="63"/>
    <s v="B-"/>
    <x v="0"/>
    <x v="0"/>
  </r>
  <r>
    <s v="PID0383"/>
    <n v="250000"/>
    <x v="1"/>
    <n v="68"/>
    <s v="super senior"/>
    <s v=""/>
    <n v="93.2"/>
    <s v="AB+"/>
    <x v="0"/>
    <x v="0"/>
  </r>
  <r>
    <s v="PID0384"/>
    <n v="100"/>
    <x v="1"/>
    <n v="42"/>
    <s v="Adult"/>
    <n v="57.71"/>
    <n v="81"/>
    <s v="B-"/>
    <x v="1"/>
    <x v="0"/>
  </r>
  <r>
    <s v="PID0385"/>
    <n v="30000"/>
    <x v="2"/>
    <n v="38"/>
    <s v="Adult"/>
    <n v="15793.41"/>
    <n v="61.8"/>
    <s v="A-"/>
    <x v="0"/>
    <x v="0"/>
  </r>
  <r>
    <s v="PID0386"/>
    <n v="60000"/>
    <x v="2"/>
    <n v="33"/>
    <s v="Adult"/>
    <n v="46224.04"/>
    <n v="93.4"/>
    <s v="A-"/>
    <x v="0"/>
    <x v="0"/>
  </r>
  <r>
    <s v="PID0387"/>
    <n v="24000"/>
    <x v="2"/>
    <n v="48"/>
    <s v="Senior"/>
    <n v="15849.300000000001"/>
    <n v="89.4"/>
    <s v="B-"/>
    <x v="0"/>
    <x v="0"/>
  </r>
  <r>
    <s v="PID0388"/>
    <n v="30000"/>
    <x v="3"/>
    <n v="58"/>
    <s v="Senior"/>
    <n v="23214.36"/>
    <n v="92.9"/>
    <s v="B-"/>
    <x v="0"/>
    <x v="1"/>
  </r>
  <r>
    <s v="PID0389"/>
    <n v="16000"/>
    <x v="3"/>
    <n v="68"/>
    <s v="super senior"/>
    <s v=""/>
    <n v="81.400000000000006"/>
    <s v="AB+"/>
    <x v="0"/>
    <x v="1"/>
  </r>
  <r>
    <s v="PID0390"/>
    <n v="75000"/>
    <x v="0"/>
    <n v="58"/>
    <s v="Senior"/>
    <n v="52324.55"/>
    <n v="70.7"/>
    <s v="O-"/>
    <x v="0"/>
    <x v="1"/>
  </r>
  <r>
    <s v="PID0391"/>
    <n v="4000"/>
    <x v="0"/>
    <n v="42"/>
    <s v="Adult"/>
    <s v=""/>
    <n v="72.8"/>
    <s v="AB-"/>
    <x v="0"/>
    <x v="0"/>
  </r>
  <r>
    <s v="PID0392"/>
    <n v="250000"/>
    <x v="0"/>
    <n v="38"/>
    <s v="Adult"/>
    <n v="154333.29999999999"/>
    <n v="90.2"/>
    <s v="AB+"/>
    <x v="0"/>
    <x v="1"/>
  </r>
  <r>
    <s v="PID0393"/>
    <n v="90000"/>
    <x v="3"/>
    <n v="68"/>
    <s v="super senior"/>
    <n v="54359.3"/>
    <n v="76.599999999999994"/>
    <s v="B-"/>
    <x v="0"/>
    <x v="0"/>
  </r>
  <r>
    <s v="PID0394"/>
    <n v="45000"/>
    <x v="1"/>
    <n v="68"/>
    <s v="super senior"/>
    <n v="34948.050000000003"/>
    <n v="81.099999999999994"/>
    <s v="AB-"/>
    <x v="0"/>
    <x v="0"/>
  </r>
  <r>
    <s v="PID0395"/>
    <n v="48000"/>
    <x v="3"/>
    <n v="45"/>
    <s v="Adult"/>
    <n v="31165.759999999998"/>
    <n v="79.3"/>
    <s v="B+"/>
    <x v="0"/>
    <x v="0"/>
  </r>
  <r>
    <s v="PID0396"/>
    <n v="12000"/>
    <x v="2"/>
    <n v="68"/>
    <s v="super senior"/>
    <n v="9210.5399999999991"/>
    <n v="83.4"/>
    <s v="AB+"/>
    <x v="0"/>
    <x v="0"/>
  </r>
  <r>
    <s v="PID0397"/>
    <n v="800"/>
    <x v="2"/>
    <n v="42"/>
    <s v="Adult"/>
    <n v="630.55999999999995"/>
    <n v="86.9"/>
    <s v="A-"/>
    <x v="0"/>
    <x v="1"/>
  </r>
  <r>
    <s v="PID0398"/>
    <n v="24000"/>
    <x v="0"/>
    <n v="32"/>
    <s v="Adult"/>
    <n v="17480.04"/>
    <n v="65"/>
    <s v="A+"/>
    <x v="0"/>
    <x v="0"/>
  </r>
  <r>
    <s v="PID0399"/>
    <n v="60000"/>
    <x v="1"/>
    <n v="42"/>
    <s v="Adult"/>
    <n v="39419.75"/>
    <n v="89.7"/>
    <s v="AB+"/>
    <x v="1"/>
    <x v="0"/>
  </r>
  <r>
    <s v="PID0400"/>
    <n v="24000"/>
    <x v="2"/>
    <n v="41"/>
    <s v="Adult"/>
    <n v="20401.560000000001"/>
    <n v="72"/>
    <s v="A-"/>
    <x v="0"/>
    <x v="0"/>
  </r>
  <r>
    <s v="PID0401"/>
    <n v="60000"/>
    <x v="2"/>
    <n v="62"/>
    <s v="super senior"/>
    <n v="31762.350000000002"/>
    <n v="46.9"/>
    <s v="O-"/>
    <x v="1"/>
    <x v="1"/>
  </r>
  <r>
    <s v="PID0402"/>
    <n v="250000"/>
    <x v="1"/>
    <n v="42"/>
    <s v="Adult"/>
    <n v="207131.6"/>
    <n v="87.8"/>
    <s v="A-"/>
    <x v="1"/>
    <x v="0"/>
  </r>
  <r>
    <s v="PID0403"/>
    <n v="1600"/>
    <x v="0"/>
    <n v="48"/>
    <s v="Senior"/>
    <n v="1276.22"/>
    <n v="92.7"/>
    <s v="A+"/>
    <x v="1"/>
    <x v="0"/>
  </r>
  <r>
    <s v="PID0404"/>
    <n v="12000"/>
    <x v="0"/>
    <n v="68"/>
    <s v="super senior"/>
    <n v="8430.7800000000007"/>
    <n v="97.4"/>
    <s v="O+"/>
    <x v="1"/>
    <x v="0"/>
  </r>
  <r>
    <s v="PID0405"/>
    <n v="32000"/>
    <x v="0"/>
    <n v="33"/>
    <s v="Adult"/>
    <n v="25608.2"/>
    <n v="58.1"/>
    <s v="O+"/>
    <x v="1"/>
    <x v="0"/>
  </r>
  <r>
    <s v="PID0406"/>
    <n v="12000"/>
    <x v="0"/>
    <n v="38"/>
    <s v="Adult"/>
    <s v=""/>
    <n v="86.9"/>
    <s v="B+"/>
    <x v="0"/>
    <x v="0"/>
  </r>
  <r>
    <s v="PID0407"/>
    <n v="100"/>
    <x v="2"/>
    <n v="62"/>
    <s v="super senior"/>
    <n v="60.99"/>
    <n v="80.5"/>
    <s v="AB+"/>
    <x v="0"/>
    <x v="1"/>
  </r>
  <r>
    <s v="PID0408"/>
    <n v="24000"/>
    <x v="3"/>
    <n v="53"/>
    <s v="Senior"/>
    <n v="16421.2"/>
    <n v="74.099999999999994"/>
    <s v="B+"/>
    <x v="0"/>
    <x v="0"/>
  </r>
  <r>
    <s v="PID0409"/>
    <n v="48000"/>
    <x v="3"/>
    <n v="62"/>
    <s v="super senior"/>
    <s v=""/>
    <n v="84.6"/>
    <s v="AB-"/>
    <x v="0"/>
    <x v="0"/>
  </r>
  <r>
    <s v="PID0410"/>
    <n v="60000"/>
    <x v="0"/>
    <n v="58"/>
    <s v="Senior"/>
    <s v=""/>
    <n v="87.2"/>
    <s v="A+"/>
    <x v="0"/>
    <x v="1"/>
  </r>
  <r>
    <s v="PID0411"/>
    <n v="800"/>
    <x v="2"/>
    <n v="38"/>
    <s v="Adult"/>
    <n v="401.91"/>
    <n v="87.6"/>
    <s v="AB-"/>
    <x v="1"/>
    <x v="0"/>
  </r>
  <r>
    <s v="PID0412"/>
    <n v="40000"/>
    <x v="0"/>
    <n v="48"/>
    <s v="Senior"/>
    <s v=""/>
    <n v="86.3"/>
    <s v="O+"/>
    <x v="0"/>
    <x v="0"/>
  </r>
  <r>
    <s v="PID0413"/>
    <n v="72000"/>
    <x v="2"/>
    <n v="62"/>
    <s v="super senior"/>
    <n v="36270.04"/>
    <n v="73.400000000000006"/>
    <s v="O+"/>
    <x v="0"/>
    <x v="0"/>
  </r>
  <r>
    <s v="PID0414"/>
    <n v="60000"/>
    <x v="3"/>
    <n v="68"/>
    <s v="super senior"/>
    <n v="36798"/>
    <n v="55.9"/>
    <s v="O+"/>
    <x v="0"/>
    <x v="0"/>
  </r>
  <r>
    <s v="PID0415"/>
    <n v="500"/>
    <x v="2"/>
    <n v="58"/>
    <s v="Senior"/>
    <n v="398.78"/>
    <n v="55"/>
    <s v="AB-"/>
    <x v="1"/>
    <x v="0"/>
  </r>
  <r>
    <s v="PID0416"/>
    <n v="32000"/>
    <x v="3"/>
    <n v="33"/>
    <s v="Adult"/>
    <n v="23542.2"/>
    <n v="86.7"/>
    <s v="A+"/>
    <x v="0"/>
    <x v="1"/>
  </r>
  <r>
    <s v="PID0417"/>
    <n v="32000"/>
    <x v="3"/>
    <n v="48"/>
    <s v="Senior"/>
    <n v="20557.72"/>
    <n v="95.4"/>
    <s v="O+"/>
    <x v="1"/>
    <x v="0"/>
  </r>
  <r>
    <s v="PID0418"/>
    <n v="90000"/>
    <x v="0"/>
    <n v="38"/>
    <s v="Adult"/>
    <n v="66424.05"/>
    <n v="68.7"/>
    <s v="B+"/>
    <x v="0"/>
    <x v="0"/>
  </r>
  <r>
    <s v="PID0419"/>
    <n v="200000"/>
    <x v="0"/>
    <n v="48"/>
    <s v="Senior"/>
    <n v="114686.88"/>
    <n v="86.5"/>
    <s v="AB+"/>
    <x v="1"/>
    <x v="0"/>
  </r>
  <r>
    <s v="PID0420"/>
    <n v="240000"/>
    <x v="1"/>
    <n v="73"/>
    <s v="super senior"/>
    <n v="131303.88"/>
    <n v="92.2"/>
    <s v="A-"/>
    <x v="0"/>
    <x v="0"/>
  </r>
  <r>
    <s v="PID0421"/>
    <n v="45000"/>
    <x v="1"/>
    <n v="73"/>
    <s v="super senior"/>
    <n v="26761.53"/>
    <n v="72"/>
    <s v="AB+"/>
    <x v="0"/>
    <x v="0"/>
  </r>
  <r>
    <s v="PID0422"/>
    <n v="800"/>
    <x v="0"/>
    <n v="53"/>
    <s v="Senior"/>
    <s v=""/>
    <n v="69.3"/>
    <s v="A-"/>
    <x v="0"/>
    <x v="0"/>
  </r>
  <r>
    <s v="PID0423"/>
    <n v="250000"/>
    <x v="0"/>
    <n v="48"/>
    <s v="Senior"/>
    <n v="160812.4"/>
    <n v="106.1"/>
    <s v="A-"/>
    <x v="0"/>
    <x v="0"/>
  </r>
  <r>
    <s v="PID0424"/>
    <n v="800"/>
    <x v="2"/>
    <n v="53"/>
    <s v="Senior"/>
    <n v="411.18"/>
    <n v="86.3"/>
    <s v="AB-"/>
    <x v="0"/>
    <x v="0"/>
  </r>
  <r>
    <s v="PID0425"/>
    <n v="45000"/>
    <x v="1"/>
    <n v="42"/>
    <s v="Adult"/>
    <n v="33185.19"/>
    <n v="60.9"/>
    <s v="B+"/>
    <x v="1"/>
    <x v="0"/>
  </r>
  <r>
    <s v="PID0426"/>
    <n v="800"/>
    <x v="0"/>
    <n v="53"/>
    <s v="Senior"/>
    <s v=""/>
    <n v="77.599999999999994"/>
    <s v="O+"/>
    <x v="1"/>
    <x v="1"/>
  </r>
  <r>
    <s v="PID0427"/>
    <n v="40000"/>
    <x v="2"/>
    <n v="45"/>
    <s v="Adult"/>
    <n v="24492.959999999999"/>
    <n v="66"/>
    <s v="B+"/>
    <x v="0"/>
    <x v="0"/>
  </r>
  <r>
    <s v="PID0428"/>
    <n v="3000"/>
    <x v="3"/>
    <n v="58"/>
    <s v="Senior"/>
    <n v="2095.89"/>
    <n v="83.6"/>
    <s v="A+"/>
    <x v="0"/>
    <x v="0"/>
  </r>
  <r>
    <s v="PID0429"/>
    <n v="40000"/>
    <x v="2"/>
    <n v="62"/>
    <s v="super senior"/>
    <n v="33618.6"/>
    <n v="58.9"/>
    <s v="AB+"/>
    <x v="0"/>
    <x v="0"/>
  </r>
  <r>
    <s v="PID0430"/>
    <n v="72000"/>
    <x v="0"/>
    <n v="53"/>
    <s v="Senior"/>
    <n v="58499.199999999997"/>
    <n v="79"/>
    <s v="B-"/>
    <x v="0"/>
    <x v="0"/>
  </r>
  <r>
    <s v="PID0431"/>
    <n v="12000"/>
    <x v="3"/>
    <n v="48"/>
    <s v="Senior"/>
    <n v="6952.4400000000005"/>
    <n v="98.2"/>
    <s v="O-"/>
    <x v="0"/>
    <x v="0"/>
  </r>
  <r>
    <s v="PID0432"/>
    <n v="54000"/>
    <x v="2"/>
    <n v="33"/>
    <s v="Adult"/>
    <n v="34491.06"/>
    <n v="74.7"/>
    <s v="A-"/>
    <x v="0"/>
    <x v="0"/>
  </r>
  <r>
    <s v="PID0433"/>
    <n v="45000"/>
    <x v="0"/>
    <n v="48"/>
    <s v="Senior"/>
    <n v="24593.67"/>
    <n v="80.400000000000006"/>
    <s v="O-"/>
    <x v="0"/>
    <x v="0"/>
  </r>
  <r>
    <s v="PID0434"/>
    <n v="100"/>
    <x v="0"/>
    <n v="53"/>
    <s v="Senior"/>
    <n v="52.32"/>
    <n v="60.8"/>
    <s v="O-"/>
    <x v="0"/>
    <x v="1"/>
  </r>
  <r>
    <s v="PID0435"/>
    <n v="24000"/>
    <x v="1"/>
    <n v="54"/>
    <s v="Senior"/>
    <n v="18705.88"/>
    <n v="56"/>
    <s v="B+"/>
    <x v="0"/>
    <x v="0"/>
  </r>
  <r>
    <s v="PID0436"/>
    <n v="18000"/>
    <x v="1"/>
    <n v="34"/>
    <s v="Adult"/>
    <n v="13355.46"/>
    <n v="74.400000000000006"/>
    <s v="A-"/>
    <x v="0"/>
    <x v="0"/>
  </r>
  <r>
    <s v="PID0437"/>
    <n v="54000"/>
    <x v="0"/>
    <n v="62"/>
    <s v="super senior"/>
    <n v="27150.75"/>
    <n v="63.4"/>
    <s v="AB+"/>
    <x v="0"/>
    <x v="0"/>
  </r>
  <r>
    <s v="PID0438"/>
    <n v="500"/>
    <x v="2"/>
    <n v="62"/>
    <s v="super senior"/>
    <n v="393.88"/>
    <n v="86"/>
    <s v="O+"/>
    <x v="0"/>
    <x v="1"/>
  </r>
  <r>
    <s v="PID0439"/>
    <n v="48000"/>
    <x v="0"/>
    <n v="68"/>
    <s v="super senior"/>
    <n v="33606.400000000001"/>
    <n v="78.8"/>
    <s v="B-"/>
    <x v="0"/>
    <x v="0"/>
  </r>
  <r>
    <s v="PID0440"/>
    <n v="72000"/>
    <x v="1"/>
    <n v="48"/>
    <s v="Senior"/>
    <n v="36669.199999999997"/>
    <n v="74.599999999999994"/>
    <s v="O-"/>
    <x v="0"/>
    <x v="1"/>
  </r>
  <r>
    <s v="PID0441"/>
    <n v="200"/>
    <x v="0"/>
    <n v="73"/>
    <s v="super senior"/>
    <n v="101.26"/>
    <n v="88.5"/>
    <s v="AB-"/>
    <x v="0"/>
    <x v="0"/>
  </r>
  <r>
    <s v="PID0442"/>
    <n v="20000"/>
    <x v="0"/>
    <n v="58"/>
    <s v="Senior"/>
    <n v="10124.379999999999"/>
    <n v="59.1"/>
    <s v="B-"/>
    <x v="0"/>
    <x v="0"/>
  </r>
  <r>
    <s v="PID0443"/>
    <n v="60000"/>
    <x v="2"/>
    <n v="45"/>
    <s v="Adult"/>
    <n v="37390.25"/>
    <n v="72.900000000000006"/>
    <s v="B-"/>
    <x v="0"/>
    <x v="0"/>
  </r>
  <r>
    <s v="PID0444"/>
    <n v="45000"/>
    <x v="2"/>
    <n v="58"/>
    <s v="Senior"/>
    <n v="39564"/>
    <n v="83"/>
    <s v="B+"/>
    <x v="0"/>
    <x v="0"/>
  </r>
  <r>
    <s v="PID0445"/>
    <n v="24000"/>
    <x v="2"/>
    <n v="42"/>
    <s v="Adult"/>
    <n v="14404.98"/>
    <n v="69.2"/>
    <s v="A+"/>
    <x v="0"/>
    <x v="1"/>
  </r>
  <r>
    <s v="PID0446"/>
    <n v="15000"/>
    <x v="2"/>
    <n v="68"/>
    <s v="super senior"/>
    <n v="9615.15"/>
    <n v="77.7"/>
    <s v="O+"/>
    <x v="0"/>
    <x v="0"/>
  </r>
  <r>
    <s v="PID0447"/>
    <n v="250000"/>
    <x v="0"/>
    <n v="33"/>
    <s v="Adult"/>
    <n v="166346.30000000002"/>
    <n v="89.9"/>
    <s v="A+"/>
    <x v="0"/>
    <x v="0"/>
  </r>
  <r>
    <s v="PID0448"/>
    <n v="24000"/>
    <x v="2"/>
    <n v="45"/>
    <s v="Adult"/>
    <n v="21098.2"/>
    <n v="84.7"/>
    <s v="O+"/>
    <x v="0"/>
    <x v="0"/>
  </r>
  <r>
    <s v="PID0449"/>
    <n v="250000"/>
    <x v="2"/>
    <n v="62"/>
    <s v="super senior"/>
    <n v="185578.5"/>
    <n v="74.599999999999994"/>
    <s v="B+"/>
    <x v="0"/>
    <x v="0"/>
  </r>
  <r>
    <s v="PID0450"/>
    <n v="300000"/>
    <x v="1"/>
    <n v="58"/>
    <s v="Senior"/>
    <s v=""/>
    <n v="93.5"/>
    <s v="A-"/>
    <x v="0"/>
    <x v="0"/>
  </r>
  <r>
    <s v="PID0451"/>
    <n v="18000"/>
    <x v="3"/>
    <n v="41"/>
    <s v="Adult"/>
    <n v="15254.939999999999"/>
    <n v="83.6"/>
    <s v="AB-"/>
    <x v="1"/>
    <x v="0"/>
  </r>
  <r>
    <s v="PID0452"/>
    <n v="3000"/>
    <x v="0"/>
    <n v="33"/>
    <s v="Adult"/>
    <n v="2236.71"/>
    <n v="69.3"/>
    <s v="O+"/>
    <x v="0"/>
    <x v="1"/>
  </r>
  <r>
    <s v="PID0453"/>
    <n v="18000"/>
    <x v="2"/>
    <n v="41"/>
    <s v="Adult"/>
    <s v=""/>
    <n v="72"/>
    <s v="B-"/>
    <x v="0"/>
    <x v="1"/>
  </r>
  <r>
    <s v="PID0454"/>
    <n v="32000"/>
    <x v="0"/>
    <n v="48"/>
    <s v="Senior"/>
    <n v="18500.68"/>
    <n v="84.8"/>
    <s v="AB-"/>
    <x v="0"/>
    <x v="1"/>
  </r>
  <r>
    <s v="PID0455"/>
    <n v="100"/>
    <x v="0"/>
    <n v="28"/>
    <s v="Young adult"/>
    <n v="73.209999999999994"/>
    <n v="97.4"/>
    <s v="AB-"/>
    <x v="0"/>
    <x v="0"/>
  </r>
  <r>
    <s v="PID0456"/>
    <n v="54000"/>
    <x v="0"/>
    <n v="53"/>
    <s v="Senior"/>
    <s v=""/>
    <n v="89.3"/>
    <s v="O+"/>
    <x v="0"/>
    <x v="0"/>
  </r>
  <r>
    <s v="PID0457"/>
    <n v="800"/>
    <x v="3"/>
    <n v="48"/>
    <s v="Senior"/>
    <n v="565.26"/>
    <n v="69.5"/>
    <s v="AB-"/>
    <x v="1"/>
    <x v="0"/>
  </r>
  <r>
    <s v="PID0458"/>
    <n v="72000"/>
    <x v="2"/>
    <n v="38"/>
    <s v="Adult"/>
    <n v="45460.44"/>
    <n v="87.7"/>
    <s v="O-"/>
    <x v="0"/>
    <x v="0"/>
  </r>
  <r>
    <s v="PID0459"/>
    <n v="40000"/>
    <x v="0"/>
    <n v="62"/>
    <s v="super senior"/>
    <n v="21188.600000000002"/>
    <n v="81.2"/>
    <s v="B-"/>
    <x v="0"/>
    <x v="0"/>
  </r>
  <r>
    <s v="PID0460"/>
    <n v="40000"/>
    <x v="1"/>
    <n v="32"/>
    <s v="Adult"/>
    <n v="35616"/>
    <n v="95.7"/>
    <s v="A-"/>
    <x v="0"/>
    <x v="0"/>
  </r>
  <r>
    <s v="PID0461"/>
    <n v="32000"/>
    <x v="2"/>
    <n v="58"/>
    <s v="Senior"/>
    <s v=""/>
    <n v="54.9"/>
    <s v="AB+"/>
    <x v="0"/>
    <x v="0"/>
  </r>
  <r>
    <s v="PID0462"/>
    <n v="54000"/>
    <x v="0"/>
    <n v="38"/>
    <s v="Adult"/>
    <n v="27921.96"/>
    <n v="89.1"/>
    <s v="O+"/>
    <x v="0"/>
    <x v="0"/>
  </r>
  <r>
    <s v="PID0463"/>
    <n v="40000"/>
    <x v="3"/>
    <n v="48"/>
    <s v="Senior"/>
    <n v="23114.3"/>
    <n v="86.6"/>
    <s v="B-"/>
    <x v="0"/>
    <x v="0"/>
  </r>
  <r>
    <s v="PID0464"/>
    <n v="800"/>
    <x v="0"/>
    <n v="68"/>
    <s v="super senior"/>
    <s v=""/>
    <n v="88.4"/>
    <s v="O+"/>
    <x v="0"/>
    <x v="0"/>
  </r>
  <r>
    <s v="PID0465"/>
    <n v="32000"/>
    <x v="1"/>
    <n v="33"/>
    <s v="Adult"/>
    <n v="26512.240000000002"/>
    <n v="84.7"/>
    <s v="A-"/>
    <x v="0"/>
    <x v="1"/>
  </r>
  <r>
    <s v="PID0466"/>
    <n v="12000"/>
    <x v="0"/>
    <n v="68"/>
    <s v="super senior"/>
    <s v=""/>
    <n v="74.8"/>
    <s v="B-"/>
    <x v="0"/>
    <x v="1"/>
  </r>
  <r>
    <s v="PID0467"/>
    <n v="40000"/>
    <x v="1"/>
    <n v="68"/>
    <s v="super senior"/>
    <s v=""/>
    <n v="85.2"/>
    <s v="O-"/>
    <x v="1"/>
    <x v="1"/>
  </r>
  <r>
    <s v="PID0468"/>
    <n v="21000"/>
    <x v="2"/>
    <n v="28"/>
    <s v="Young adult"/>
    <n v="13118.279999999999"/>
    <n v="93.5"/>
    <s v="B-"/>
    <x v="1"/>
    <x v="1"/>
  </r>
  <r>
    <s v="PID0469"/>
    <n v="3000"/>
    <x v="3"/>
    <n v="28"/>
    <s v="Young adult"/>
    <n v="2092.17"/>
    <n v="63.4"/>
    <s v="B-"/>
    <x v="0"/>
    <x v="1"/>
  </r>
  <r>
    <s v="PID0470"/>
    <n v="75000"/>
    <x v="2"/>
    <n v="62"/>
    <s v="super senior"/>
    <n v="38626.699999999997"/>
    <n v="91.5"/>
    <s v="A-"/>
    <x v="1"/>
    <x v="1"/>
  </r>
  <r>
    <s v="PID0471"/>
    <n v="800"/>
    <x v="3"/>
    <n v="30"/>
    <s v="Young adult"/>
    <n v="628.30999999999995"/>
    <n v="93.4"/>
    <s v="O+"/>
    <x v="1"/>
    <x v="1"/>
  </r>
  <r>
    <s v="PID0472"/>
    <n v="75000"/>
    <x v="0"/>
    <n v="58"/>
    <s v="Senior"/>
    <s v=""/>
    <n v="52.2"/>
    <s v="B-"/>
    <x v="0"/>
    <x v="1"/>
  </r>
  <r>
    <s v="PID0473"/>
    <n v="20000"/>
    <x v="0"/>
    <n v="53"/>
    <s v="Senior"/>
    <n v="15777.76"/>
    <n v="92.6"/>
    <s v="O-"/>
    <x v="0"/>
    <x v="0"/>
  </r>
  <r>
    <s v="PID0474"/>
    <n v="100"/>
    <x v="2"/>
    <n v="58"/>
    <s v="Senior"/>
    <n v="53.65"/>
    <n v="65"/>
    <s v="B+"/>
    <x v="0"/>
    <x v="0"/>
  </r>
  <r>
    <s v="PID0475"/>
    <n v="75000"/>
    <x v="1"/>
    <n v="68"/>
    <s v="super senior"/>
    <n v="52660.649999999994"/>
    <n v="70.900000000000006"/>
    <s v="B-"/>
    <x v="1"/>
    <x v="0"/>
  </r>
  <r>
    <s v="PID0476"/>
    <n v="250000"/>
    <x v="0"/>
    <n v="42"/>
    <s v="Adult"/>
    <s v=""/>
    <n v="102.5"/>
    <s v="O+"/>
    <x v="1"/>
    <x v="1"/>
  </r>
  <r>
    <s v="PID0477"/>
    <n v="20000"/>
    <x v="1"/>
    <n v="38"/>
    <s v="Adult"/>
    <n v="16069.82"/>
    <n v="80.900000000000006"/>
    <s v="A+"/>
    <x v="1"/>
    <x v="0"/>
  </r>
  <r>
    <s v="PID0478"/>
    <n v="72000"/>
    <x v="2"/>
    <n v="32"/>
    <s v="Adult"/>
    <n v="42648.72"/>
    <n v="67"/>
    <s v="AB-"/>
    <x v="0"/>
    <x v="0"/>
  </r>
  <r>
    <s v="PID0479"/>
    <n v="4000"/>
    <x v="0"/>
    <n v="48"/>
    <s v="Senior"/>
    <n v="2417.92"/>
    <n v="72.400000000000006"/>
    <s v="A-"/>
    <x v="1"/>
    <x v="0"/>
  </r>
  <r>
    <s v="PID0480"/>
    <n v="30000"/>
    <x v="0"/>
    <n v="32"/>
    <s v="Adult"/>
    <n v="20098.86"/>
    <n v="56.7"/>
    <s v="B+"/>
    <x v="0"/>
    <x v="0"/>
  </r>
  <r>
    <s v="PID0481"/>
    <n v="45000"/>
    <x v="2"/>
    <n v="42"/>
    <s v="Adult"/>
    <n v="32491.47"/>
    <n v="65"/>
    <s v="A+"/>
    <x v="0"/>
    <x v="1"/>
  </r>
  <r>
    <s v="PID0482"/>
    <n v="100"/>
    <x v="1"/>
    <n v="58"/>
    <s v="Senior"/>
    <s v=""/>
    <n v="83.3"/>
    <s v="O-"/>
    <x v="0"/>
    <x v="0"/>
  </r>
  <r>
    <s v="PID0483"/>
    <n v="500"/>
    <x v="2"/>
    <n v="62"/>
    <s v="super senior"/>
    <n v="344.06"/>
    <n v="81.8"/>
    <s v="AB+"/>
    <x v="0"/>
    <x v="0"/>
  </r>
  <r>
    <s v="PID0484"/>
    <n v="500"/>
    <x v="2"/>
    <n v="33"/>
    <s v="Adult"/>
    <n v="261.82"/>
    <n v="67.2"/>
    <s v="O-"/>
    <x v="0"/>
    <x v="0"/>
  </r>
  <r>
    <s v="PID0485"/>
    <n v="60000"/>
    <x v="0"/>
    <n v="62"/>
    <s v="super senior"/>
    <s v=""/>
    <n v="66.599999999999994"/>
    <s v="AB-"/>
    <x v="1"/>
    <x v="1"/>
  </r>
  <r>
    <s v="PID0486"/>
    <n v="48000"/>
    <x v="0"/>
    <n v="48"/>
    <s v="Senior"/>
    <n v="24552.12"/>
    <n v="92.5"/>
    <s v="O-"/>
    <x v="0"/>
    <x v="0"/>
  </r>
  <r>
    <s v="PID0487"/>
    <n v="15000"/>
    <x v="0"/>
    <n v="48"/>
    <s v="Senior"/>
    <n v="11420.150000000001"/>
    <n v="93.9"/>
    <s v="A+"/>
    <x v="0"/>
    <x v="0"/>
  </r>
  <r>
    <s v="PID0488"/>
    <n v="800"/>
    <x v="0"/>
    <n v="48"/>
    <s v="Senior"/>
    <n v="655.24"/>
    <n v="95.9"/>
    <s v="O+"/>
    <x v="0"/>
    <x v="0"/>
  </r>
  <r>
    <s v="PID0489"/>
    <n v="21000"/>
    <x v="1"/>
    <n v="58"/>
    <s v="Senior"/>
    <n v="11200.84"/>
    <n v="64"/>
    <s v="B+"/>
    <x v="0"/>
    <x v="1"/>
  </r>
  <r>
    <s v="PID0490"/>
    <n v="40000"/>
    <x v="0"/>
    <n v="38"/>
    <s v="Adult"/>
    <n v="23810.400000000001"/>
    <n v="60.9"/>
    <s v="AB+"/>
    <x v="0"/>
    <x v="0"/>
  </r>
  <r>
    <s v="PID0491"/>
    <n v="500"/>
    <x v="1"/>
    <n v="53"/>
    <s v="Senior"/>
    <n v="287.83999999999997"/>
    <n v="85.3"/>
    <s v="A-"/>
    <x v="0"/>
    <x v="0"/>
  </r>
  <r>
    <s v="PID0492"/>
    <n v="100"/>
    <x v="1"/>
    <n v="38"/>
    <s v="Adult"/>
    <n v="51.38"/>
    <n v="86.1"/>
    <s v="O+"/>
    <x v="0"/>
    <x v="0"/>
  </r>
  <r>
    <s v="PID0493"/>
    <n v="300000"/>
    <x v="2"/>
    <n v="73"/>
    <s v="super senior"/>
    <n v="211507.65"/>
    <n v="90.8"/>
    <s v="B+"/>
    <x v="0"/>
    <x v="1"/>
  </r>
  <r>
    <s v="PID0494"/>
    <n v="500"/>
    <x v="0"/>
    <n v="45"/>
    <s v="Adult"/>
    <n v="284.92"/>
    <n v="56.6"/>
    <s v="A+"/>
    <x v="0"/>
    <x v="0"/>
  </r>
  <r>
    <s v="PID0495"/>
    <n v="300000"/>
    <x v="0"/>
    <n v="58"/>
    <s v="Senior"/>
    <n v="185608.34999999998"/>
    <n v="89.2"/>
    <s v="B-"/>
    <x v="1"/>
    <x v="0"/>
  </r>
  <r>
    <s v="PID0496"/>
    <n v="20000"/>
    <x v="3"/>
    <n v="58"/>
    <s v="Senior"/>
    <n v="16429.98"/>
    <n v="60.3"/>
    <s v="O+"/>
    <x v="0"/>
    <x v="1"/>
  </r>
  <r>
    <s v="PID0497"/>
    <n v="3000"/>
    <x v="1"/>
    <n v="50"/>
    <s v="Senior"/>
    <n v="1761.06"/>
    <n v="55.5"/>
    <s v="A-"/>
    <x v="0"/>
    <x v="0"/>
  </r>
  <r>
    <s v="PID0498"/>
    <n v="60000"/>
    <x v="2"/>
    <n v="48"/>
    <s v="Senior"/>
    <n v="38814.75"/>
    <n v="91.9"/>
    <s v="O-"/>
    <x v="1"/>
    <x v="1"/>
  </r>
  <r>
    <s v="PID0499"/>
    <n v="100"/>
    <x v="1"/>
    <n v="58"/>
    <s v="Senior"/>
    <s v=""/>
    <n v="47.9"/>
    <s v="B-"/>
    <x v="0"/>
    <x v="0"/>
  </r>
  <r>
    <s v="PID0500"/>
    <n v="40000"/>
    <x v="0"/>
    <n v="68"/>
    <s v="super senior"/>
    <n v="30912.5"/>
    <n v="70.900000000000006"/>
    <s v="A+"/>
    <x v="1"/>
    <x v="1"/>
  </r>
  <r>
    <s v="PID0501"/>
    <n v="18000"/>
    <x v="2"/>
    <n v="42"/>
    <s v="Adult"/>
    <n v="15163.32"/>
    <n v="87.8"/>
    <s v="A+"/>
    <x v="0"/>
    <x v="0"/>
  </r>
  <r>
    <s v="PID0502"/>
    <n v="24000"/>
    <x v="0"/>
    <n v="48"/>
    <s v="Senior"/>
    <n v="15407.22"/>
    <n v="94.4"/>
    <s v="A+"/>
    <x v="0"/>
    <x v="0"/>
  </r>
  <r>
    <s v="PID0503"/>
    <n v="18000"/>
    <x v="0"/>
    <n v="53"/>
    <s v="Senior"/>
    <n v="13926.54"/>
    <n v="79.5"/>
    <s v="O+"/>
    <x v="0"/>
    <x v="0"/>
  </r>
  <r>
    <s v="PID0504"/>
    <n v="800"/>
    <x v="0"/>
    <n v="38"/>
    <s v="Adult"/>
    <n v="675.79"/>
    <n v="95"/>
    <s v="B+"/>
    <x v="0"/>
    <x v="1"/>
  </r>
  <r>
    <s v="PID0505"/>
    <n v="3000"/>
    <x v="3"/>
    <n v="48"/>
    <s v="Senior"/>
    <n v="2550.7200000000003"/>
    <n v="91.7"/>
    <s v="AB-"/>
    <x v="0"/>
    <x v="0"/>
  </r>
  <r>
    <s v="PID0506"/>
    <n v="200000"/>
    <x v="2"/>
    <n v="45"/>
    <s v="Adult"/>
    <n v="136126"/>
    <n v="94.5"/>
    <s v="B-"/>
    <x v="0"/>
    <x v="0"/>
  </r>
  <r>
    <s v="PID0507"/>
    <n v="20000"/>
    <x v="1"/>
    <n v="42"/>
    <s v="Adult"/>
    <s v=""/>
    <n v="73"/>
    <s v="A-"/>
    <x v="0"/>
    <x v="1"/>
  </r>
  <r>
    <s v="PID0508"/>
    <n v="1600"/>
    <x v="0"/>
    <n v="68"/>
    <s v="super senior"/>
    <n v="831.9"/>
    <n v="80"/>
    <s v="B-"/>
    <x v="0"/>
    <x v="1"/>
  </r>
  <r>
    <s v="PID0509"/>
    <n v="21000"/>
    <x v="0"/>
    <n v="41"/>
    <s v="Adult"/>
    <s v=""/>
    <n v="87.1"/>
    <s v="AB-"/>
    <x v="0"/>
    <x v="1"/>
  </r>
  <r>
    <s v="PID0510"/>
    <n v="250000"/>
    <x v="2"/>
    <n v="33"/>
    <s v="Adult"/>
    <n v="208992.5"/>
    <n v="78.5"/>
    <s v="O+"/>
    <x v="1"/>
    <x v="0"/>
  </r>
  <r>
    <s v="PID0511"/>
    <n v="18000"/>
    <x v="2"/>
    <n v="53"/>
    <s v="Senior"/>
    <n v="14072.099999999999"/>
    <n v="74.3"/>
    <s v="B-"/>
    <x v="1"/>
    <x v="0"/>
  </r>
  <r>
    <s v="PID0512"/>
    <n v="12000"/>
    <x v="2"/>
    <n v="38"/>
    <s v="Adult"/>
    <n v="8253.24"/>
    <n v="81.7"/>
    <s v="O+"/>
    <x v="0"/>
    <x v="0"/>
  </r>
  <r>
    <s v="PID0513"/>
    <n v="21000"/>
    <x v="2"/>
    <n v="45"/>
    <s v="Adult"/>
    <n v="12593.21"/>
    <n v="61.8"/>
    <s v="B-"/>
    <x v="0"/>
    <x v="0"/>
  </r>
  <r>
    <s v="PID0514"/>
    <n v="3000"/>
    <x v="2"/>
    <n v="58"/>
    <s v="Senior"/>
    <n v="2591.46"/>
    <n v="80.8"/>
    <s v="O+"/>
    <x v="1"/>
    <x v="0"/>
  </r>
  <r>
    <s v="PID0515"/>
    <n v="100"/>
    <x v="0"/>
    <n v="58"/>
    <s v="Senior"/>
    <s v=""/>
    <n v="89"/>
    <s v="A+"/>
    <x v="0"/>
    <x v="0"/>
  </r>
  <r>
    <s v="PID0516"/>
    <n v="40000"/>
    <x v="1"/>
    <n v="62"/>
    <s v="super senior"/>
    <s v=""/>
    <n v="86.6"/>
    <s v="AB+"/>
    <x v="0"/>
    <x v="0"/>
  </r>
  <r>
    <s v="PID0517"/>
    <n v="32000"/>
    <x v="2"/>
    <n v="68"/>
    <s v="super senior"/>
    <n v="19961.72"/>
    <n v="82.7"/>
    <s v="A-"/>
    <x v="0"/>
    <x v="0"/>
  </r>
  <r>
    <s v="PID0518"/>
    <n v="12000"/>
    <x v="2"/>
    <n v="42"/>
    <s v="Adult"/>
    <s v=""/>
    <n v="69"/>
    <s v="AB+"/>
    <x v="0"/>
    <x v="0"/>
  </r>
  <r>
    <s v="PID0519"/>
    <n v="500"/>
    <x v="2"/>
    <n v="48"/>
    <s v="Senior"/>
    <n v="440.14"/>
    <n v="89"/>
    <s v="O-"/>
    <x v="0"/>
    <x v="0"/>
  </r>
  <r>
    <s v="PID0520"/>
    <n v="18000"/>
    <x v="0"/>
    <n v="73"/>
    <s v="super senior"/>
    <n v="13589.579999999998"/>
    <n v="70.400000000000006"/>
    <s v="A-"/>
    <x v="0"/>
    <x v="0"/>
  </r>
  <r>
    <s v="PID0521"/>
    <n v="30000"/>
    <x v="0"/>
    <n v="33"/>
    <s v="Adult"/>
    <n v="25487.22"/>
    <n v="68.2"/>
    <s v="A-"/>
    <x v="0"/>
    <x v="0"/>
  </r>
  <r>
    <s v="PID0522"/>
    <n v="100"/>
    <x v="2"/>
    <n v="38"/>
    <s v="Adult"/>
    <n v="78.08"/>
    <n v="95"/>
    <s v="B+"/>
    <x v="1"/>
    <x v="0"/>
  </r>
  <r>
    <s v="PID0523"/>
    <n v="3000"/>
    <x v="2"/>
    <n v="62"/>
    <s v="super senior"/>
    <n v="2243.25"/>
    <n v="84"/>
    <s v="B+"/>
    <x v="0"/>
    <x v="0"/>
  </r>
  <r>
    <s v="PID0524"/>
    <n v="800"/>
    <x v="1"/>
    <n v="33"/>
    <s v="Adult"/>
    <s v=""/>
    <n v="60"/>
    <s v="O+"/>
    <x v="0"/>
    <x v="1"/>
  </r>
  <r>
    <s v="PID0525"/>
    <n v="60000"/>
    <x v="3"/>
    <n v="33"/>
    <s v="Adult"/>
    <n v="41143.879999999997"/>
    <n v="75.599999999999994"/>
    <s v="O-"/>
    <x v="0"/>
    <x v="1"/>
  </r>
  <r>
    <s v="PID0526"/>
    <n v="60000"/>
    <x v="0"/>
    <n v="48"/>
    <s v="Senior"/>
    <n v="33533.699999999997"/>
    <n v="85.6"/>
    <s v="O+"/>
    <x v="0"/>
    <x v="0"/>
  </r>
  <r>
    <s v="PID0527"/>
    <n v="60000"/>
    <x v="0"/>
    <n v="32"/>
    <s v="Adult"/>
    <n v="44740.639999999999"/>
    <n v="87.9"/>
    <s v="O-"/>
    <x v="0"/>
    <x v="1"/>
  </r>
  <r>
    <s v="PID0528"/>
    <n v="240000"/>
    <x v="2"/>
    <n v="58"/>
    <s v="Senior"/>
    <n v="151588.20000000001"/>
    <n v="88"/>
    <s v="B-"/>
    <x v="0"/>
    <x v="0"/>
  </r>
  <r>
    <s v="PID0529"/>
    <n v="500"/>
    <x v="0"/>
    <n v="54"/>
    <s v="Senior"/>
    <n v="425.63"/>
    <n v="79.3"/>
    <s v="O+"/>
    <x v="0"/>
    <x v="1"/>
  </r>
  <r>
    <s v="PID0530"/>
    <n v="54000"/>
    <x v="1"/>
    <n v="48"/>
    <s v="Senior"/>
    <n v="33776.94"/>
    <n v="106.3"/>
    <s v="B+"/>
    <x v="1"/>
    <x v="0"/>
  </r>
  <r>
    <s v="PID0531"/>
    <n v="500"/>
    <x v="0"/>
    <n v="62"/>
    <s v="super senior"/>
    <n v="421.74"/>
    <n v="80.3"/>
    <s v="B+"/>
    <x v="0"/>
    <x v="0"/>
  </r>
  <r>
    <s v="PID0532"/>
    <n v="500"/>
    <x v="3"/>
    <n v="33"/>
    <s v="Adult"/>
    <n v="331.85"/>
    <n v="62.1"/>
    <s v="AB-"/>
    <x v="1"/>
    <x v="1"/>
  </r>
  <r>
    <s v="PID0533"/>
    <n v="4000"/>
    <x v="2"/>
    <n v="68"/>
    <s v="super senior"/>
    <n v="3017.36"/>
    <n v="59.3"/>
    <s v="B+"/>
    <x v="0"/>
    <x v="1"/>
  </r>
  <r>
    <s v="PID0534"/>
    <n v="30000"/>
    <x v="2"/>
    <n v="38"/>
    <s v="Adult"/>
    <n v="20327.550000000003"/>
    <n v="82.2"/>
    <s v="B+"/>
    <x v="1"/>
    <x v="0"/>
  </r>
  <r>
    <s v="PID0535"/>
    <n v="500"/>
    <x v="1"/>
    <n v="68"/>
    <s v="super senior"/>
    <n v="364.49"/>
    <n v="71.5"/>
    <s v="A-"/>
    <x v="0"/>
    <x v="0"/>
  </r>
  <r>
    <s v="PID0536"/>
    <n v="24000"/>
    <x v="0"/>
    <n v="41"/>
    <s v="Adult"/>
    <n v="21240.06"/>
    <n v="84.1"/>
    <s v="B+"/>
    <x v="1"/>
    <x v="0"/>
  </r>
  <r>
    <s v="PID0537"/>
    <n v="24000"/>
    <x v="0"/>
    <n v="33"/>
    <s v="Adult"/>
    <s v=""/>
    <n v="80.2"/>
    <s v="AB+"/>
    <x v="0"/>
    <x v="1"/>
  </r>
  <r>
    <s v="PID0538"/>
    <n v="12000"/>
    <x v="2"/>
    <n v="58"/>
    <s v="Senior"/>
    <n v="10189.74"/>
    <n v="71.900000000000006"/>
    <s v="O+"/>
    <x v="1"/>
    <x v="0"/>
  </r>
  <r>
    <s v="PID0539"/>
    <n v="3000"/>
    <x v="0"/>
    <n v="38"/>
    <s v="Adult"/>
    <n v="1854.3000000000002"/>
    <n v="105.9"/>
    <s v="AB-"/>
    <x v="1"/>
    <x v="0"/>
  </r>
  <r>
    <s v="PID0540"/>
    <n v="18000"/>
    <x v="0"/>
    <n v="48"/>
    <s v="Senior"/>
    <n v="13947.39"/>
    <n v="67.400000000000006"/>
    <s v="O+"/>
    <x v="1"/>
    <x v="0"/>
  </r>
  <r>
    <s v="PID0541"/>
    <n v="36000"/>
    <x v="0"/>
    <n v="48"/>
    <s v="Senior"/>
    <s v=""/>
    <n v="96.3"/>
    <s v="B+"/>
    <x v="1"/>
    <x v="0"/>
  </r>
  <r>
    <s v="PID0542"/>
    <n v="60000"/>
    <x v="1"/>
    <n v="73"/>
    <s v="super senior"/>
    <n v="51130.649999999994"/>
    <n v="68.7"/>
    <s v="B+"/>
    <x v="0"/>
    <x v="1"/>
  </r>
  <r>
    <s v="PID0543"/>
    <n v="30000"/>
    <x v="3"/>
    <n v="58"/>
    <s v="Senior"/>
    <s v=""/>
    <n v="83.1"/>
    <s v="AB+"/>
    <x v="0"/>
    <x v="0"/>
  </r>
  <r>
    <s v="PID0544"/>
    <n v="18000"/>
    <x v="2"/>
    <n v="58"/>
    <s v="Senior"/>
    <n v="11185.2"/>
    <n v="76.400000000000006"/>
    <s v="AB-"/>
    <x v="0"/>
    <x v="1"/>
  </r>
  <r>
    <s v="PID0545"/>
    <n v="800"/>
    <x v="0"/>
    <n v="58"/>
    <s v="Senior"/>
    <n v="553.55999999999995"/>
    <n v="84.4"/>
    <s v="AB-"/>
    <x v="0"/>
    <x v="1"/>
  </r>
  <r>
    <s v="PID0546"/>
    <n v="40000"/>
    <x v="2"/>
    <n v="68"/>
    <s v="super senior"/>
    <n v="25096.68"/>
    <n v="78.3"/>
    <s v="AB+"/>
    <x v="1"/>
    <x v="0"/>
  </r>
  <r>
    <s v="PID0547"/>
    <n v="60000"/>
    <x v="1"/>
    <n v="38"/>
    <s v="Adult"/>
    <n v="38975.100000000006"/>
    <n v="80.8"/>
    <s v="A-"/>
    <x v="1"/>
    <x v="1"/>
  </r>
  <r>
    <s v="PID0548"/>
    <n v="40000"/>
    <x v="0"/>
    <n v="33"/>
    <s v="Adult"/>
    <n v="20817"/>
    <n v="85.4"/>
    <s v="A-"/>
    <x v="0"/>
    <x v="0"/>
  </r>
  <r>
    <s v="PID0549"/>
    <n v="32000"/>
    <x v="2"/>
    <n v="58"/>
    <s v="Senior"/>
    <n v="16508.88"/>
    <n v="54.1"/>
    <s v="B+"/>
    <x v="1"/>
    <x v="1"/>
  </r>
  <r>
    <s v="PID0550"/>
    <n v="240000"/>
    <x v="1"/>
    <n v="38"/>
    <s v="Adult"/>
    <n v="196347.36000000002"/>
    <n v="91.8"/>
    <s v="AB-"/>
    <x v="1"/>
    <x v="0"/>
  </r>
  <r>
    <s v="PID0551"/>
    <n v="800"/>
    <x v="2"/>
    <n v="58"/>
    <s v="Senior"/>
    <n v="674.58"/>
    <n v="76"/>
    <s v="A-"/>
    <x v="0"/>
    <x v="0"/>
  </r>
  <r>
    <s v="PID0552"/>
    <n v="18000"/>
    <x v="1"/>
    <n v="45"/>
    <s v="Adult"/>
    <n v="15280.02"/>
    <n v="68.3"/>
    <s v="AB-"/>
    <x v="0"/>
    <x v="0"/>
  </r>
  <r>
    <s v="PID0553"/>
    <n v="12000"/>
    <x v="0"/>
    <n v="58"/>
    <s v="Senior"/>
    <n v="8012.82"/>
    <n v="94.6"/>
    <s v="O+"/>
    <x v="0"/>
    <x v="0"/>
  </r>
  <r>
    <s v="PID0554"/>
    <n v="16000"/>
    <x v="2"/>
    <n v="58"/>
    <s v="Senior"/>
    <s v=""/>
    <n v="87.6"/>
    <s v="B-"/>
    <x v="0"/>
    <x v="0"/>
  </r>
  <r>
    <s v="PID0555"/>
    <n v="200000"/>
    <x v="0"/>
    <n v="48"/>
    <s v="Senior"/>
    <n v="110010.4"/>
    <n v="78.900000000000006"/>
    <s v="AB-"/>
    <x v="1"/>
    <x v="0"/>
  </r>
  <r>
    <s v="PID0556"/>
    <n v="250000"/>
    <x v="1"/>
    <n v="48"/>
    <s v="Senior"/>
    <n v="131051.8"/>
    <n v="92.1"/>
    <s v="B+"/>
    <x v="1"/>
    <x v="0"/>
  </r>
  <r>
    <s v="PID0557"/>
    <n v="3000"/>
    <x v="0"/>
    <n v="48"/>
    <s v="Senior"/>
    <n v="1931.88"/>
    <n v="61.8"/>
    <s v="A-"/>
    <x v="0"/>
    <x v="1"/>
  </r>
  <r>
    <s v="PID0558"/>
    <n v="100"/>
    <x v="1"/>
    <n v="38"/>
    <s v="Adult"/>
    <n v="83.8"/>
    <n v="71.599999999999994"/>
    <s v="A+"/>
    <x v="0"/>
    <x v="1"/>
  </r>
  <r>
    <s v="PID0559"/>
    <n v="240000"/>
    <x v="0"/>
    <n v="33"/>
    <s v="Adult"/>
    <n v="130677.12"/>
    <n v="111.9"/>
    <s v="B+"/>
    <x v="0"/>
    <x v="0"/>
  </r>
  <r>
    <s v="PID0560"/>
    <n v="200000"/>
    <x v="2"/>
    <n v="38"/>
    <s v="Adult"/>
    <s v=""/>
    <n v="99.1"/>
    <s v="AB+"/>
    <x v="0"/>
    <x v="0"/>
  </r>
  <r>
    <s v="PID0561"/>
    <n v="250000"/>
    <x v="1"/>
    <n v="38"/>
    <s v="Adult"/>
    <n v="173905.2"/>
    <n v="95.1"/>
    <s v="AB+"/>
    <x v="1"/>
    <x v="1"/>
  </r>
  <r>
    <s v="PID0562"/>
    <n v="12000"/>
    <x v="1"/>
    <n v="38"/>
    <s v="Adult"/>
    <s v=""/>
    <n v="94.9"/>
    <s v="A-"/>
    <x v="0"/>
    <x v="0"/>
  </r>
  <r>
    <s v="PID0563"/>
    <n v="30000"/>
    <x v="2"/>
    <n v="41"/>
    <s v="Adult"/>
    <n v="15006.119999999999"/>
    <n v="69.2"/>
    <s v="AB-"/>
    <x v="1"/>
    <x v="1"/>
  </r>
  <r>
    <s v="PID0564"/>
    <n v="60000"/>
    <x v="1"/>
    <n v="34"/>
    <s v="Adult"/>
    <n v="38081.199999999997"/>
    <n v="79.599999999999994"/>
    <s v="O-"/>
    <x v="0"/>
    <x v="1"/>
  </r>
  <r>
    <s v="PID0565"/>
    <n v="100"/>
    <x v="0"/>
    <n v="53"/>
    <s v="Senior"/>
    <n v="57.68"/>
    <n v="90.9"/>
    <s v="B-"/>
    <x v="1"/>
    <x v="1"/>
  </r>
  <r>
    <s v="PID0566"/>
    <n v="32000"/>
    <x v="0"/>
    <n v="42"/>
    <s v="Adult"/>
    <n v="24633.200000000001"/>
    <n v="87.1"/>
    <s v="B-"/>
    <x v="0"/>
    <x v="0"/>
  </r>
  <r>
    <s v="PID0567"/>
    <n v="800"/>
    <x v="0"/>
    <n v="53"/>
    <s v="Senior"/>
    <n v="453.8"/>
    <n v="72.2"/>
    <s v="A-"/>
    <x v="1"/>
    <x v="0"/>
  </r>
  <r>
    <s v="PID0568"/>
    <n v="18000"/>
    <x v="3"/>
    <n v="58"/>
    <s v="Senior"/>
    <s v=""/>
    <n v="69.400000000000006"/>
    <s v="AB+"/>
    <x v="1"/>
    <x v="0"/>
  </r>
  <r>
    <s v="PID0569"/>
    <n v="500"/>
    <x v="2"/>
    <n v="42"/>
    <s v="Adult"/>
    <s v=""/>
    <n v="101.2"/>
    <s v="A+"/>
    <x v="0"/>
    <x v="0"/>
  </r>
  <r>
    <s v="PID0570"/>
    <n v="90000"/>
    <x v="2"/>
    <n v="38"/>
    <s v="Adult"/>
    <n v="46471.95"/>
    <n v="89.6"/>
    <s v="B-"/>
    <x v="0"/>
    <x v="0"/>
  </r>
  <r>
    <s v="PID0571"/>
    <n v="3000"/>
    <x v="1"/>
    <n v="33"/>
    <s v="Adult"/>
    <n v="2695.2"/>
    <n v="87.9"/>
    <s v="AB+"/>
    <x v="0"/>
    <x v="0"/>
  </r>
  <r>
    <s v="PID0572"/>
    <n v="300000"/>
    <x v="3"/>
    <n v="48"/>
    <s v="Senior"/>
    <n v="150311.76"/>
    <n v="69.400000000000006"/>
    <s v="B-"/>
    <x v="0"/>
    <x v="0"/>
  </r>
  <r>
    <s v="PID0573"/>
    <n v="60000"/>
    <x v="3"/>
    <n v="53"/>
    <s v="Senior"/>
    <n v="41877.64"/>
    <n v="68.2"/>
    <s v="O+"/>
    <x v="1"/>
    <x v="1"/>
  </r>
  <r>
    <s v="PID0574"/>
    <n v="250000"/>
    <x v="3"/>
    <n v="73"/>
    <s v="super senior"/>
    <n v="131494.9"/>
    <n v="79.599999999999994"/>
    <s v="B+"/>
    <x v="1"/>
    <x v="0"/>
  </r>
  <r>
    <s v="PID0575"/>
    <n v="12000"/>
    <x v="0"/>
    <n v="48"/>
    <s v="Senior"/>
    <n v="10342.44"/>
    <n v="86.2"/>
    <s v="O-"/>
    <x v="0"/>
    <x v="0"/>
  </r>
  <r>
    <s v="PID0576"/>
    <n v="36000"/>
    <x v="1"/>
    <n v="45"/>
    <s v="Adult"/>
    <n v="18829.23"/>
    <n v="94.5"/>
    <s v="O-"/>
    <x v="0"/>
    <x v="0"/>
  </r>
  <r>
    <s v="PID0577"/>
    <n v="45000"/>
    <x v="3"/>
    <n v="41"/>
    <s v="Adult"/>
    <n v="31528.77"/>
    <n v="84.1"/>
    <s v="B-"/>
    <x v="1"/>
    <x v="0"/>
  </r>
  <r>
    <s v="PID0578"/>
    <n v="90000"/>
    <x v="1"/>
    <n v="42"/>
    <s v="Adult"/>
    <s v=""/>
    <n v="66.099999999999994"/>
    <s v="B+"/>
    <x v="0"/>
    <x v="0"/>
  </r>
  <r>
    <s v="PID0579"/>
    <n v="1000"/>
    <x v="2"/>
    <n v="34"/>
    <s v="Adult"/>
    <s v=""/>
    <n v="94"/>
    <s v="AB+"/>
    <x v="1"/>
    <x v="1"/>
  </r>
  <r>
    <s v="PID0580"/>
    <n v="18000"/>
    <x v="2"/>
    <n v="58"/>
    <s v="Senior"/>
    <n v="11325.24"/>
    <n v="76.099999999999994"/>
    <s v="A+"/>
    <x v="0"/>
    <x v="0"/>
  </r>
  <r>
    <s v="PID0581"/>
    <n v="45000"/>
    <x v="2"/>
    <n v="58"/>
    <s v="Senior"/>
    <n v="30751.68"/>
    <n v="74.599999999999994"/>
    <s v="AB+"/>
    <x v="1"/>
    <x v="0"/>
  </r>
  <r>
    <s v="PID0582"/>
    <n v="3000"/>
    <x v="3"/>
    <n v="62"/>
    <s v="super senior"/>
    <n v="2133.06"/>
    <n v="92.9"/>
    <s v="A-"/>
    <x v="0"/>
    <x v="0"/>
  </r>
  <r>
    <s v="PID0583"/>
    <n v="32000"/>
    <x v="2"/>
    <n v="58"/>
    <s v="Senior"/>
    <n v="16682.400000000001"/>
    <n v="72.900000000000006"/>
    <s v="O-"/>
    <x v="0"/>
    <x v="0"/>
  </r>
  <r>
    <s v="PID0584"/>
    <n v="18000"/>
    <x v="0"/>
    <n v="58"/>
    <s v="Senior"/>
    <n v="13722.36"/>
    <n v="79.5"/>
    <s v="B-"/>
    <x v="0"/>
    <x v="0"/>
  </r>
  <r>
    <s v="PID0585"/>
    <n v="32000"/>
    <x v="0"/>
    <n v="41"/>
    <s v="Adult"/>
    <n v="16856.32"/>
    <n v="71.099999999999994"/>
    <s v="O+"/>
    <x v="0"/>
    <x v="1"/>
  </r>
  <r>
    <s v="PID0586"/>
    <n v="24000"/>
    <x v="1"/>
    <n v="48"/>
    <s v="Senior"/>
    <n v="21199.89"/>
    <n v="81.3"/>
    <s v="B-"/>
    <x v="1"/>
    <x v="0"/>
  </r>
  <r>
    <s v="PID0587"/>
    <n v="40000"/>
    <x v="0"/>
    <n v="53"/>
    <s v="Senior"/>
    <n v="23629.8"/>
    <n v="48.8"/>
    <s v="AB-"/>
    <x v="0"/>
    <x v="0"/>
  </r>
  <r>
    <s v="PID0588"/>
    <n v="18000"/>
    <x v="1"/>
    <n v="33"/>
    <s v="Adult"/>
    <n v="9227.67"/>
    <n v="58"/>
    <s v="O+"/>
    <x v="0"/>
    <x v="0"/>
  </r>
  <r>
    <s v="PID0589"/>
    <n v="800"/>
    <x v="0"/>
    <n v="58"/>
    <s v="Senior"/>
    <n v="461.92"/>
    <n v="82.8"/>
    <s v="B+"/>
    <x v="0"/>
    <x v="0"/>
  </r>
  <r>
    <s v="PID0590"/>
    <n v="3000"/>
    <x v="3"/>
    <n v="62"/>
    <s v="super senior"/>
    <n v="1978.02"/>
    <n v="73.8"/>
    <s v="A-"/>
    <x v="0"/>
    <x v="0"/>
  </r>
  <r>
    <s v="PID0591"/>
    <n v="40000"/>
    <x v="2"/>
    <n v="88"/>
    <s v="super senior"/>
    <n v="35905.4"/>
    <n v="61.8"/>
    <s v="O+"/>
    <x v="1"/>
    <x v="0"/>
  </r>
  <r>
    <s v="PID0592"/>
    <n v="800"/>
    <x v="0"/>
    <n v="38"/>
    <s v="Adult"/>
    <n v="718.39"/>
    <n v="91.5"/>
    <s v="AB-"/>
    <x v="0"/>
    <x v="0"/>
  </r>
  <r>
    <s v="PID0593"/>
    <n v="40000"/>
    <x v="1"/>
    <n v="53"/>
    <s v="Senior"/>
    <n v="28460.959999999999"/>
    <n v="66.599999999999994"/>
    <s v="AB-"/>
    <x v="0"/>
    <x v="0"/>
  </r>
  <r>
    <s v="PID0594"/>
    <n v="100"/>
    <x v="0"/>
    <n v="38"/>
    <s v="Adult"/>
    <s v=""/>
    <n v="64.099999999999994"/>
    <s v="AB-"/>
    <x v="0"/>
    <x v="0"/>
  </r>
  <r>
    <s v="PID0595"/>
    <n v="800"/>
    <x v="0"/>
    <n v="32"/>
    <s v="Adult"/>
    <n v="487.16"/>
    <n v="86.6"/>
    <s v="A+"/>
    <x v="0"/>
    <x v="0"/>
  </r>
  <r>
    <s v="PID0596"/>
    <n v="100"/>
    <x v="2"/>
    <n v="41"/>
    <s v="Adult"/>
    <s v=""/>
    <n v="96.7"/>
    <s v="A+"/>
    <x v="0"/>
    <x v="0"/>
  </r>
  <r>
    <s v="PID0597"/>
    <n v="45000"/>
    <x v="1"/>
    <n v="48"/>
    <s v="Senior"/>
    <n v="25481.370000000003"/>
    <n v="89.8"/>
    <s v="AB-"/>
    <x v="0"/>
    <x v="1"/>
  </r>
  <r>
    <s v="PID0598"/>
    <n v="240000"/>
    <x v="2"/>
    <n v="32"/>
    <s v="Adult"/>
    <n v="158937.12"/>
    <n v="85.5"/>
    <s v="AB-"/>
    <x v="0"/>
    <x v="0"/>
  </r>
  <r>
    <s v="PID0599"/>
    <n v="21000"/>
    <x v="1"/>
    <n v="48"/>
    <s v="Senior"/>
    <n v="13683.88"/>
    <n v="63.1"/>
    <s v="O+"/>
    <x v="1"/>
    <x v="0"/>
  </r>
  <r>
    <s v="PID0600"/>
    <n v="18000"/>
    <x v="1"/>
    <n v="62"/>
    <s v="super senior"/>
    <n v="12421.41"/>
    <n v="79"/>
    <s v="O-"/>
    <x v="0"/>
    <x v="1"/>
  </r>
  <r>
    <s v="PID0601"/>
    <n v="4000"/>
    <x v="2"/>
    <n v="33"/>
    <s v="Adult"/>
    <n v="2881.04"/>
    <n v="111.7"/>
    <s v="O+"/>
    <x v="1"/>
    <x v="1"/>
  </r>
  <r>
    <s v="PID0602"/>
    <n v="100"/>
    <x v="2"/>
    <n v="53"/>
    <s v="Senior"/>
    <n v="64.599999999999994"/>
    <n v="61.3"/>
    <s v="AB-"/>
    <x v="1"/>
    <x v="1"/>
  </r>
  <r>
    <s v="PID0603"/>
    <n v="800"/>
    <x v="0"/>
    <n v="34"/>
    <s v="Adult"/>
    <s v=""/>
    <n v="90.4"/>
    <s v="AB+"/>
    <x v="0"/>
    <x v="0"/>
  </r>
  <r>
    <s v="PID0604"/>
    <n v="200000"/>
    <x v="0"/>
    <n v="48"/>
    <s v="Senior"/>
    <n v="118892.32"/>
    <n v="73.400000000000006"/>
    <s v="AB+"/>
    <x v="1"/>
    <x v="1"/>
  </r>
  <r>
    <s v="PID0605"/>
    <n v="90000"/>
    <x v="2"/>
    <n v="58"/>
    <s v="Senior"/>
    <n v="68940.3"/>
    <n v="75.099999999999994"/>
    <s v="A-"/>
    <x v="0"/>
    <x v="1"/>
  </r>
  <r>
    <s v="PID0606"/>
    <n v="200000"/>
    <x v="1"/>
    <n v="48"/>
    <s v="Senior"/>
    <s v=""/>
    <n v="61.2"/>
    <s v="B+"/>
    <x v="1"/>
    <x v="1"/>
  </r>
  <r>
    <s v="PID0607"/>
    <n v="500"/>
    <x v="0"/>
    <n v="48"/>
    <s v="Senior"/>
    <s v=""/>
    <n v="83.8"/>
    <s v="AB+"/>
    <x v="0"/>
    <x v="0"/>
  </r>
  <r>
    <s v="PID0608"/>
    <n v="21000"/>
    <x v="0"/>
    <n v="73"/>
    <s v="super senior"/>
    <n v="14377.929999999998"/>
    <n v="84.2"/>
    <s v="O+"/>
    <x v="0"/>
    <x v="0"/>
  </r>
  <r>
    <s v="PID0609"/>
    <n v="45000"/>
    <x v="1"/>
    <n v="38"/>
    <s v="Adult"/>
    <n v="27291.27"/>
    <n v="79.5"/>
    <s v="O-"/>
    <x v="1"/>
    <x v="1"/>
  </r>
  <r>
    <s v="PID0610"/>
    <n v="45000"/>
    <x v="0"/>
    <n v="38"/>
    <s v="Adult"/>
    <s v=""/>
    <n v="69.099999999999994"/>
    <s v="B+"/>
    <x v="0"/>
    <x v="1"/>
  </r>
  <r>
    <s v="PID0611"/>
    <n v="100"/>
    <x v="1"/>
    <n v="38"/>
    <s v="Adult"/>
    <n v="74.73"/>
    <n v="81.900000000000006"/>
    <s v="AB+"/>
    <x v="0"/>
    <x v="0"/>
  </r>
  <r>
    <s v="PID0612"/>
    <n v="45000"/>
    <x v="0"/>
    <n v="38"/>
    <s v="Adult"/>
    <n v="39937.17"/>
    <n v="83.6"/>
    <s v="O+"/>
    <x v="0"/>
    <x v="0"/>
  </r>
  <r>
    <s v="PID0613"/>
    <n v="75000"/>
    <x v="2"/>
    <n v="53"/>
    <s v="Senior"/>
    <n v="39015.199999999997"/>
    <n v="72.099999999999994"/>
    <s v="O-"/>
    <x v="0"/>
    <x v="0"/>
  </r>
  <r>
    <s v="PID0614"/>
    <n v="24000"/>
    <x v="0"/>
    <n v="54"/>
    <s v="Senior"/>
    <s v=""/>
    <n v="61.6"/>
    <s v="AB+"/>
    <x v="1"/>
    <x v="0"/>
  </r>
  <r>
    <s v="PID0615"/>
    <n v="40000"/>
    <x v="2"/>
    <n v="48"/>
    <s v="Senior"/>
    <n v="21460.080000000002"/>
    <n v="71.3"/>
    <s v="A-"/>
    <x v="0"/>
    <x v="0"/>
  </r>
  <r>
    <s v="PID0616"/>
    <n v="40000"/>
    <x v="1"/>
    <n v="33"/>
    <s v="Adult"/>
    <n v="34573.9"/>
    <n v="84.2"/>
    <s v="B-"/>
    <x v="1"/>
    <x v="1"/>
  </r>
  <r>
    <s v="PID0617"/>
    <n v="45000"/>
    <x v="0"/>
    <n v="42"/>
    <s v="Adult"/>
    <n v="23031.39"/>
    <n v="67.900000000000006"/>
    <s v="AB-"/>
    <x v="0"/>
    <x v="1"/>
  </r>
  <r>
    <s v="PID0618"/>
    <n v="3000"/>
    <x v="0"/>
    <n v="45"/>
    <s v="Adult"/>
    <n v="2212.29"/>
    <n v="86"/>
    <s v="O+"/>
    <x v="0"/>
    <x v="0"/>
  </r>
  <r>
    <s v="PID0619"/>
    <n v="90000"/>
    <x v="1"/>
    <n v="33"/>
    <s v="Adult"/>
    <n v="75623.599999999991"/>
    <n v="66.2"/>
    <s v="A-"/>
    <x v="0"/>
    <x v="0"/>
  </r>
  <r>
    <s v="PID0620"/>
    <n v="30000"/>
    <x v="2"/>
    <n v="33"/>
    <s v="Adult"/>
    <n v="20027.579999999998"/>
    <n v="68.3"/>
    <s v="B+"/>
    <x v="0"/>
    <x v="0"/>
  </r>
  <r>
    <s v="PID0621"/>
    <n v="3000"/>
    <x v="3"/>
    <n v="42"/>
    <s v="Adult"/>
    <s v=""/>
    <n v="81.2"/>
    <s v="B-"/>
    <x v="0"/>
    <x v="0"/>
  </r>
  <r>
    <s v="PID0622"/>
    <n v="3000"/>
    <x v="3"/>
    <n v="41"/>
    <s v="Adult"/>
    <s v=""/>
    <n v="75"/>
    <s v="AB-"/>
    <x v="0"/>
    <x v="1"/>
  </r>
  <r>
    <s v="PID0623"/>
    <n v="500"/>
    <x v="0"/>
    <n v="32"/>
    <s v="Adult"/>
    <n v="377"/>
    <n v="78.400000000000006"/>
    <s v="AB-"/>
    <x v="0"/>
    <x v="0"/>
  </r>
  <r>
    <s v="PID0624"/>
    <n v="30000"/>
    <x v="0"/>
    <n v="54"/>
    <s v="Senior"/>
    <n v="18896.43"/>
    <n v="93.9"/>
    <s v="A+"/>
    <x v="1"/>
    <x v="0"/>
  </r>
  <r>
    <s v="PID0625"/>
    <n v="90000"/>
    <x v="0"/>
    <n v="30"/>
    <s v="Young adult"/>
    <n v="50164.899999999994"/>
    <n v="81"/>
    <s v="A-"/>
    <x v="0"/>
    <x v="0"/>
  </r>
  <r>
    <s v="PID0626"/>
    <n v="4000"/>
    <x v="3"/>
    <n v="58"/>
    <s v="Senior"/>
    <n v="3414.52"/>
    <n v="58.5"/>
    <s v="O+"/>
    <x v="1"/>
    <x v="0"/>
  </r>
  <r>
    <s v="PID0627"/>
    <n v="12000"/>
    <x v="1"/>
    <n v="38"/>
    <s v="Adult"/>
    <s v=""/>
    <n v="87.8"/>
    <s v="O+"/>
    <x v="1"/>
    <x v="1"/>
  </r>
  <r>
    <s v="PID0628"/>
    <n v="240000"/>
    <x v="2"/>
    <n v="68"/>
    <s v="super senior"/>
    <n v="152671.08000000002"/>
    <n v="98.2"/>
    <s v="B-"/>
    <x v="0"/>
    <x v="0"/>
  </r>
  <r>
    <s v="PID0629"/>
    <n v="75000"/>
    <x v="0"/>
    <n v="53"/>
    <s v="Senior"/>
    <s v=""/>
    <n v="79.5"/>
    <s v="AB+"/>
    <x v="0"/>
    <x v="0"/>
  </r>
  <r>
    <s v="PID0630"/>
    <n v="100"/>
    <x v="3"/>
    <n v="48"/>
    <s v="Senior"/>
    <n v="50.16"/>
    <n v="86.6"/>
    <s v="AB+"/>
    <x v="0"/>
    <x v="0"/>
  </r>
  <r>
    <s v="PID0631"/>
    <n v="45000"/>
    <x v="2"/>
    <n v="42"/>
    <s v="Adult"/>
    <n v="25246.350000000002"/>
    <n v="98.3"/>
    <s v="A+"/>
    <x v="1"/>
    <x v="1"/>
  </r>
  <r>
    <s v="PID0632"/>
    <n v="16000"/>
    <x v="1"/>
    <n v="42"/>
    <s v="Adult"/>
    <n v="12849.12"/>
    <n v="70.099999999999994"/>
    <s v="O+"/>
    <x v="0"/>
    <x v="1"/>
  </r>
  <r>
    <s v="PID0633"/>
    <n v="300000"/>
    <x v="0"/>
    <n v="33"/>
    <s v="Adult"/>
    <n v="150218.16"/>
    <n v="66.599999999999994"/>
    <s v="B+"/>
    <x v="0"/>
    <x v="1"/>
  </r>
  <r>
    <s v="PID0634"/>
    <n v="500"/>
    <x v="0"/>
    <n v="62"/>
    <s v="super senior"/>
    <s v=""/>
    <n v="60.4"/>
    <s v="O-"/>
    <x v="0"/>
    <x v="1"/>
  </r>
  <r>
    <s v="PID0635"/>
    <n v="21000"/>
    <x v="3"/>
    <n v="48"/>
    <s v="Senior"/>
    <n v="13295.94"/>
    <n v="87.1"/>
    <s v="B-"/>
    <x v="1"/>
    <x v="0"/>
  </r>
  <r>
    <s v="PID0636"/>
    <n v="3000"/>
    <x v="0"/>
    <n v="53"/>
    <s v="Senior"/>
    <n v="1702.98"/>
    <n v="77.900000000000006"/>
    <s v="AB-"/>
    <x v="1"/>
    <x v="0"/>
  </r>
  <r>
    <s v="PID0637"/>
    <n v="75000"/>
    <x v="0"/>
    <n v="68"/>
    <s v="super senior"/>
    <n v="43878.649999999994"/>
    <n v="90.5"/>
    <s v="B-"/>
    <x v="0"/>
    <x v="0"/>
  </r>
  <r>
    <s v="PID0638"/>
    <n v="12000"/>
    <x v="2"/>
    <n v="38"/>
    <s v="Adult"/>
    <n v="8131.7999999999993"/>
    <n v="89"/>
    <s v="O-"/>
    <x v="1"/>
    <x v="0"/>
  </r>
  <r>
    <s v="PID0639"/>
    <n v="30000"/>
    <x v="2"/>
    <n v="48"/>
    <s v="Senior"/>
    <n v="16801.439999999999"/>
    <n v="86"/>
    <s v="B-"/>
    <x v="0"/>
    <x v="0"/>
  </r>
  <r>
    <s v="PID0640"/>
    <n v="18000"/>
    <x v="2"/>
    <n v="54"/>
    <s v="Senior"/>
    <s v=""/>
    <n v="72.900000000000006"/>
    <s v="A-"/>
    <x v="1"/>
    <x v="0"/>
  </r>
  <r>
    <s v="PID0641"/>
    <n v="250000"/>
    <x v="1"/>
    <n v="41"/>
    <s v="Adult"/>
    <n v="144130.1"/>
    <n v="83.5"/>
    <s v="B+"/>
    <x v="0"/>
    <x v="0"/>
  </r>
  <r>
    <s v="PID0642"/>
    <n v="16000"/>
    <x v="0"/>
    <n v="58"/>
    <s v="Senior"/>
    <n v="10594.86"/>
    <n v="95.3"/>
    <s v="O-"/>
    <x v="0"/>
    <x v="0"/>
  </r>
  <r>
    <s v="PID0643"/>
    <n v="10000"/>
    <x v="2"/>
    <n v="48"/>
    <s v="Senior"/>
    <s v=""/>
    <n v="72"/>
    <s v="B+"/>
    <x v="0"/>
    <x v="1"/>
  </r>
  <r>
    <s v="PID0644"/>
    <n v="200000"/>
    <x v="2"/>
    <n v="53"/>
    <s v="Senior"/>
    <s v=""/>
    <n v="72.7"/>
    <s v="A+"/>
    <x v="1"/>
    <x v="0"/>
  </r>
  <r>
    <s v="PID0645"/>
    <n v="45000"/>
    <x v="0"/>
    <n v="42"/>
    <s v="Adult"/>
    <n v="30544.590000000004"/>
    <n v="81.900000000000006"/>
    <s v="B-"/>
    <x v="1"/>
    <x v="0"/>
  </r>
  <r>
    <s v="PID0646"/>
    <n v="90000"/>
    <x v="1"/>
    <n v="53"/>
    <s v="Senior"/>
    <n v="48103.05"/>
    <n v="79.2"/>
    <s v="B+"/>
    <x v="0"/>
    <x v="0"/>
  </r>
  <r>
    <s v="PID0647"/>
    <n v="3000"/>
    <x v="2"/>
    <n v="53"/>
    <s v="Senior"/>
    <n v="2095.17"/>
    <n v="78.599999999999994"/>
    <s v="O-"/>
    <x v="1"/>
    <x v="0"/>
  </r>
  <r>
    <s v="PID0648"/>
    <n v="90000"/>
    <x v="0"/>
    <n v="38"/>
    <s v="Adult"/>
    <n v="71874.399999999994"/>
    <n v="59.9"/>
    <s v="A-"/>
    <x v="0"/>
    <x v="0"/>
  </r>
  <r>
    <s v="PID0649"/>
    <n v="200000"/>
    <x v="1"/>
    <n v="82"/>
    <s v="super senior"/>
    <n v="159176.6"/>
    <n v="55.1"/>
    <s v="AB+"/>
    <x v="0"/>
    <x v="0"/>
  </r>
  <r>
    <s v="PID0650"/>
    <n v="3000"/>
    <x v="1"/>
    <n v="62"/>
    <s v="super senior"/>
    <n v="2477.58"/>
    <n v="55.7"/>
    <s v="O-"/>
    <x v="0"/>
    <x v="0"/>
  </r>
  <r>
    <s v="PID0651"/>
    <n v="40000"/>
    <x v="1"/>
    <n v="45"/>
    <s v="Adult"/>
    <n v="23723.899999999998"/>
    <n v="62.6"/>
    <s v="A+"/>
    <x v="0"/>
    <x v="0"/>
  </r>
  <r>
    <s v="PID0652"/>
    <n v="500"/>
    <x v="1"/>
    <n v="38"/>
    <s v="Adult"/>
    <n v="394.89"/>
    <n v="98.5"/>
    <s v="B+"/>
    <x v="1"/>
    <x v="0"/>
  </r>
  <r>
    <s v="PID0653"/>
    <n v="60000"/>
    <x v="1"/>
    <n v="38"/>
    <s v="Adult"/>
    <n v="53382.16"/>
    <n v="80.3"/>
    <s v="AB+"/>
    <x v="0"/>
    <x v="1"/>
  </r>
  <r>
    <s v="PID0654"/>
    <n v="200"/>
    <x v="2"/>
    <n v="68"/>
    <s v="super senior"/>
    <n v="122.98"/>
    <n v="49.6"/>
    <s v="B-"/>
    <x v="0"/>
    <x v="1"/>
  </r>
  <r>
    <s v="PID0655"/>
    <n v="200000"/>
    <x v="2"/>
    <n v="38"/>
    <s v="Adult"/>
    <n v="124213.09999999999"/>
    <n v="103.8"/>
    <s v="O-"/>
    <x v="0"/>
    <x v="1"/>
  </r>
  <r>
    <s v="PID0656"/>
    <n v="250000"/>
    <x v="0"/>
    <n v="33"/>
    <s v="Adult"/>
    <n v="200949.1"/>
    <n v="81"/>
    <s v="B+"/>
    <x v="0"/>
    <x v="0"/>
  </r>
  <r>
    <s v="PID0657"/>
    <n v="60000"/>
    <x v="0"/>
    <n v="28"/>
    <s v="Young adult"/>
    <n v="48097.399999999994"/>
    <n v="85.2"/>
    <s v="A+"/>
    <x v="1"/>
    <x v="1"/>
  </r>
  <r>
    <s v="PID0658"/>
    <n v="40000"/>
    <x v="0"/>
    <n v="42"/>
    <s v="Adult"/>
    <s v=""/>
    <n v="62.9"/>
    <s v="AB+"/>
    <x v="0"/>
    <x v="0"/>
  </r>
  <r>
    <s v="PID0659"/>
    <n v="21000"/>
    <x v="0"/>
    <n v="58"/>
    <s v="Senior"/>
    <n v="16672.600000000002"/>
    <n v="75.099999999999994"/>
    <s v="B-"/>
    <x v="0"/>
    <x v="0"/>
  </r>
  <r>
    <s v="PID0660"/>
    <n v="300000"/>
    <x v="1"/>
    <n v="33"/>
    <s v="Adult"/>
    <n v="202307.52"/>
    <n v="74.400000000000006"/>
    <s v="O+"/>
    <x v="1"/>
    <x v="0"/>
  </r>
  <r>
    <s v="PID0661"/>
    <n v="20000"/>
    <x v="1"/>
    <n v="58"/>
    <s v="Senior"/>
    <n v="10666.44"/>
    <n v="72.099999999999994"/>
    <s v="O+"/>
    <x v="1"/>
    <x v="1"/>
  </r>
  <r>
    <s v="PID0662"/>
    <n v="90000"/>
    <x v="2"/>
    <n v="48"/>
    <s v="Senior"/>
    <n v="64432.799999999996"/>
    <n v="58.2"/>
    <s v="A-"/>
    <x v="1"/>
    <x v="0"/>
  </r>
  <r>
    <s v="PID0663"/>
    <n v="200000"/>
    <x v="2"/>
    <n v="68"/>
    <s v="super senior"/>
    <n v="126889.5"/>
    <n v="82.9"/>
    <s v="B+"/>
    <x v="0"/>
    <x v="0"/>
  </r>
  <r>
    <s v="PID0664"/>
    <n v="60000"/>
    <x v="2"/>
    <n v="73"/>
    <s v="super senior"/>
    <s v=""/>
    <n v="75.5"/>
    <s v="AB-"/>
    <x v="1"/>
    <x v="0"/>
  </r>
  <r>
    <s v="PID0665"/>
    <n v="24000"/>
    <x v="0"/>
    <n v="48"/>
    <s v="Senior"/>
    <n v="16320.78"/>
    <n v="73.900000000000006"/>
    <s v="B-"/>
    <x v="1"/>
    <x v="0"/>
  </r>
  <r>
    <s v="PID0666"/>
    <n v="36000"/>
    <x v="3"/>
    <n v="58"/>
    <s v="Senior"/>
    <n v="25044.27"/>
    <n v="62.3"/>
    <s v="AB+"/>
    <x v="0"/>
    <x v="1"/>
  </r>
  <r>
    <s v="PID0667"/>
    <n v="250000"/>
    <x v="1"/>
    <n v="48"/>
    <s v="Senior"/>
    <n v="170546.6"/>
    <n v="86.6"/>
    <s v="B+"/>
    <x v="0"/>
    <x v="1"/>
  </r>
  <r>
    <s v="PID0668"/>
    <n v="60000"/>
    <x v="1"/>
    <n v="53"/>
    <s v="Senior"/>
    <n v="31337.919999999998"/>
    <n v="52.7"/>
    <s v="A-"/>
    <x v="1"/>
    <x v="1"/>
  </r>
  <r>
    <s v="PID0669"/>
    <n v="90000"/>
    <x v="2"/>
    <n v="58"/>
    <s v="Senior"/>
    <n v="73656"/>
    <n v="70.8"/>
    <s v="A-"/>
    <x v="0"/>
    <x v="1"/>
  </r>
  <r>
    <s v="PID0670"/>
    <n v="60000"/>
    <x v="0"/>
    <n v="33"/>
    <s v="Adult"/>
    <n v="32882.85"/>
    <n v="78.3"/>
    <s v="A+"/>
    <x v="0"/>
    <x v="0"/>
  </r>
  <r>
    <s v="PID0671"/>
    <n v="12000"/>
    <x v="0"/>
    <n v="28"/>
    <s v="Young adult"/>
    <s v=""/>
    <n v="95"/>
    <s v="O+"/>
    <x v="0"/>
    <x v="1"/>
  </r>
  <r>
    <s v="PID0672"/>
    <n v="12000"/>
    <x v="2"/>
    <n v="42"/>
    <s v="Adult"/>
    <n v="9054.18"/>
    <n v="90.6"/>
    <s v="A+"/>
    <x v="1"/>
    <x v="0"/>
  </r>
  <r>
    <s v="PID0673"/>
    <n v="12000"/>
    <x v="1"/>
    <n v="53"/>
    <s v="Senior"/>
    <n v="8400.9000000000015"/>
    <n v="66.2"/>
    <s v="O-"/>
    <x v="1"/>
    <x v="1"/>
  </r>
  <r>
    <s v="PID0674"/>
    <n v="48000"/>
    <x v="2"/>
    <n v="38"/>
    <s v="Adult"/>
    <n v="43134.92"/>
    <n v="66.900000000000006"/>
    <s v="A-"/>
    <x v="0"/>
    <x v="0"/>
  </r>
  <r>
    <s v="PID0675"/>
    <n v="18000"/>
    <x v="0"/>
    <n v="41"/>
    <s v="Adult"/>
    <n v="9478.98"/>
    <n v="58.7"/>
    <s v="AB-"/>
    <x v="0"/>
    <x v="0"/>
  </r>
  <r>
    <s v="PID0676"/>
    <n v="60000"/>
    <x v="2"/>
    <n v="41"/>
    <s v="Adult"/>
    <n v="50145.04"/>
    <n v="104.7"/>
    <s v="B-"/>
    <x v="0"/>
    <x v="0"/>
  </r>
  <r>
    <s v="PID0677"/>
    <n v="24000"/>
    <x v="2"/>
    <n v="38"/>
    <s v="Adult"/>
    <n v="15096.18"/>
    <n v="83.5"/>
    <s v="AB-"/>
    <x v="1"/>
    <x v="1"/>
  </r>
  <r>
    <s v="PID0678"/>
    <n v="60000"/>
    <x v="0"/>
    <n v="48"/>
    <s v="Senior"/>
    <n v="43140.5"/>
    <n v="87.8"/>
    <s v="O-"/>
    <x v="1"/>
    <x v="0"/>
  </r>
  <r>
    <s v="PID0679"/>
    <n v="500"/>
    <x v="0"/>
    <n v="58"/>
    <s v="Senior"/>
    <n v="288.08999999999997"/>
    <n v="46.1"/>
    <s v="B-"/>
    <x v="1"/>
    <x v="1"/>
  </r>
  <r>
    <s v="PID0680"/>
    <n v="36000"/>
    <x v="1"/>
    <n v="42"/>
    <s v="Adult"/>
    <n v="31428.06"/>
    <n v="88.9"/>
    <s v="AB-"/>
    <x v="1"/>
    <x v="1"/>
  </r>
  <r>
    <s v="PID0681"/>
    <n v="2000"/>
    <x v="3"/>
    <n v="48"/>
    <s v="Senior"/>
    <n v="1304.68"/>
    <n v="67.5"/>
    <s v="AB+"/>
    <x v="0"/>
    <x v="0"/>
  </r>
  <r>
    <s v="PID0682"/>
    <n v="100"/>
    <x v="0"/>
    <n v="68"/>
    <s v="super senior"/>
    <n v="86.42"/>
    <n v="60.5"/>
    <s v="A+"/>
    <x v="0"/>
    <x v="1"/>
  </r>
  <r>
    <s v="PID0683"/>
    <n v="24000"/>
    <x v="0"/>
    <n v="45"/>
    <s v="Adult"/>
    <n v="15400.439999999999"/>
    <n v="57.6"/>
    <s v="O-"/>
    <x v="0"/>
    <x v="0"/>
  </r>
  <r>
    <s v="PID0684"/>
    <n v="18000"/>
    <x v="0"/>
    <n v="68"/>
    <s v="super senior"/>
    <s v=""/>
    <n v="62"/>
    <s v="A+"/>
    <x v="0"/>
    <x v="1"/>
  </r>
  <r>
    <s v="PID0685"/>
    <n v="500"/>
    <x v="0"/>
    <n v="50"/>
    <s v="Senior"/>
    <n v="309.23"/>
    <n v="66.2"/>
    <s v="O+"/>
    <x v="0"/>
    <x v="0"/>
  </r>
  <r>
    <s v="PID0686"/>
    <n v="20000"/>
    <x v="3"/>
    <n v="48"/>
    <s v="Senior"/>
    <n v="15489.94"/>
    <n v="66.8"/>
    <s v="B+"/>
    <x v="1"/>
    <x v="0"/>
  </r>
  <r>
    <s v="PID0687"/>
    <n v="500"/>
    <x v="0"/>
    <n v="58"/>
    <s v="Senior"/>
    <n v="262.81"/>
    <n v="67.2"/>
    <s v="O-"/>
    <x v="0"/>
    <x v="0"/>
  </r>
  <r>
    <s v="PID0688"/>
    <n v="200000"/>
    <x v="0"/>
    <n v="42"/>
    <s v="Adult"/>
    <n v="167637.20000000001"/>
    <n v="91"/>
    <s v="B+"/>
    <x v="0"/>
    <x v="1"/>
  </r>
  <r>
    <s v="PID0689"/>
    <n v="100"/>
    <x v="0"/>
    <n v="41"/>
    <s v="Adult"/>
    <n v="59.02"/>
    <n v="70.8"/>
    <s v="AB+"/>
    <x v="0"/>
    <x v="0"/>
  </r>
  <r>
    <s v="PID0690"/>
    <n v="250000"/>
    <x v="2"/>
    <n v="48"/>
    <s v="Senior"/>
    <n v="139263.20000000001"/>
    <n v="85.7"/>
    <s v="B+"/>
    <x v="1"/>
    <x v="0"/>
  </r>
  <r>
    <s v="PID0691"/>
    <n v="18000"/>
    <x v="0"/>
    <n v="50"/>
    <s v="Senior"/>
    <s v=""/>
    <n v="74.2"/>
    <s v="A-"/>
    <x v="1"/>
    <x v="0"/>
  </r>
  <r>
    <s v="PID0692"/>
    <n v="18000"/>
    <x v="2"/>
    <n v="41"/>
    <s v="Adult"/>
    <n v="15191.880000000001"/>
    <n v="69.900000000000006"/>
    <s v="AB-"/>
    <x v="1"/>
    <x v="0"/>
  </r>
  <r>
    <s v="PID0693"/>
    <n v="90000"/>
    <x v="3"/>
    <n v="73"/>
    <s v="super senior"/>
    <s v=""/>
    <n v="83.7"/>
    <s v="AB+"/>
    <x v="0"/>
    <x v="0"/>
  </r>
  <r>
    <s v="PID0694"/>
    <n v="18000"/>
    <x v="2"/>
    <n v="42"/>
    <s v="Adult"/>
    <n v="15334.74"/>
    <n v="101.1"/>
    <s v="A+"/>
    <x v="0"/>
    <x v="1"/>
  </r>
  <r>
    <s v="PID0695"/>
    <n v="60000"/>
    <x v="2"/>
    <n v="33"/>
    <s v="Adult"/>
    <n v="48267.05"/>
    <n v="81.5"/>
    <s v="O-"/>
    <x v="0"/>
    <x v="1"/>
  </r>
  <r>
    <s v="PID0696"/>
    <n v="60000"/>
    <x v="0"/>
    <n v="42"/>
    <s v="Adult"/>
    <n v="44041.1"/>
    <n v="85.2"/>
    <s v="B+"/>
    <x v="1"/>
    <x v="1"/>
  </r>
  <r>
    <s v="PID0697"/>
    <n v="24000"/>
    <x v="2"/>
    <n v="38"/>
    <s v="Adult"/>
    <n v="19459.29"/>
    <n v="84.2"/>
    <s v="A+"/>
    <x v="0"/>
    <x v="1"/>
  </r>
  <r>
    <s v="PID0698"/>
    <n v="48000"/>
    <x v="2"/>
    <n v="42"/>
    <s v="Adult"/>
    <n v="28136.92"/>
    <n v="60.6"/>
    <s v="A+"/>
    <x v="1"/>
    <x v="0"/>
  </r>
  <r>
    <s v="PID0699"/>
    <n v="90000"/>
    <x v="0"/>
    <n v="38"/>
    <s v="Adult"/>
    <n v="66656.2"/>
    <n v="93.6"/>
    <s v="O+"/>
    <x v="0"/>
    <x v="0"/>
  </r>
  <r>
    <s v="PID0700"/>
    <n v="18000"/>
    <x v="0"/>
    <n v="33"/>
    <s v="Adult"/>
    <s v=""/>
    <n v="92.1"/>
    <s v="O+"/>
    <x v="0"/>
    <x v="0"/>
  </r>
  <r>
    <s v="PID0701"/>
    <n v="24000"/>
    <x v="0"/>
    <n v="58"/>
    <s v="Senior"/>
    <n v="14503.32"/>
    <n v="55.7"/>
    <s v="O-"/>
    <x v="1"/>
    <x v="1"/>
  </r>
  <r>
    <s v="PID0702"/>
    <n v="12000"/>
    <x v="0"/>
    <n v="38"/>
    <s v="Adult"/>
    <n v="8919.66"/>
    <n v="82.2"/>
    <s v="O-"/>
    <x v="1"/>
    <x v="0"/>
  </r>
  <r>
    <s v="PID0703"/>
    <n v="20000"/>
    <x v="3"/>
    <n v="73"/>
    <s v="super senior"/>
    <n v="13780.9"/>
    <n v="54.2"/>
    <s v="B+"/>
    <x v="0"/>
    <x v="1"/>
  </r>
  <r>
    <s v="PID0704"/>
    <n v="20000"/>
    <x v="2"/>
    <n v="62"/>
    <s v="super senior"/>
    <n v="12907.56"/>
    <n v="67"/>
    <s v="AB+"/>
    <x v="0"/>
    <x v="0"/>
  </r>
  <r>
    <s v="PID0705"/>
    <n v="60000"/>
    <x v="2"/>
    <n v="68"/>
    <s v="super senior"/>
    <n v="35408.32"/>
    <n v="80"/>
    <s v="AB-"/>
    <x v="0"/>
    <x v="0"/>
  </r>
  <r>
    <s v="PID0706"/>
    <n v="250000"/>
    <x v="1"/>
    <n v="53"/>
    <s v="Senior"/>
    <n v="126508.5"/>
    <n v="80.599999999999994"/>
    <s v="O-"/>
    <x v="0"/>
    <x v="0"/>
  </r>
  <r>
    <s v="PID0707"/>
    <n v="12000"/>
    <x v="2"/>
    <n v="42"/>
    <s v="Adult"/>
    <n v="6771.42"/>
    <n v="80.900000000000006"/>
    <s v="O+"/>
    <x v="0"/>
    <x v="0"/>
  </r>
  <r>
    <s v="PID0708"/>
    <n v="90000"/>
    <x v="0"/>
    <n v="53"/>
    <s v="Senior"/>
    <n v="59766.450000000004"/>
    <n v="61.8"/>
    <s v="A+"/>
    <x v="0"/>
    <x v="0"/>
  </r>
  <r>
    <s v="PID0709"/>
    <n v="90000"/>
    <x v="1"/>
    <n v="38"/>
    <s v="Adult"/>
    <n v="75760.05"/>
    <n v="86.7"/>
    <s v="AB+"/>
    <x v="1"/>
    <x v="0"/>
  </r>
  <r>
    <s v="PID0710"/>
    <n v="16000"/>
    <x v="1"/>
    <n v="42"/>
    <s v="Adult"/>
    <n v="13875.26"/>
    <n v="64.8"/>
    <s v="O-"/>
    <x v="0"/>
    <x v="1"/>
  </r>
  <r>
    <s v="PID0711"/>
    <n v="40000"/>
    <x v="2"/>
    <n v="53"/>
    <s v="Senior"/>
    <n v="35384.899999999994"/>
    <n v="65.099999999999994"/>
    <s v="B-"/>
    <x v="0"/>
    <x v="0"/>
  </r>
  <r>
    <s v="PID0712"/>
    <n v="500"/>
    <x v="1"/>
    <n v="58"/>
    <s v="Senior"/>
    <n v="406.64"/>
    <n v="96.4"/>
    <s v="A+"/>
    <x v="1"/>
    <x v="0"/>
  </r>
  <r>
    <s v="PID0713"/>
    <n v="500"/>
    <x v="3"/>
    <n v="32"/>
    <s v="Adult"/>
    <n v="344.07"/>
    <n v="64.8"/>
    <s v="B-"/>
    <x v="0"/>
    <x v="0"/>
  </r>
  <r>
    <s v="PID0714"/>
    <n v="12000"/>
    <x v="0"/>
    <n v="48"/>
    <s v="Senior"/>
    <n v="6670.62"/>
    <n v="68.5"/>
    <s v="B+"/>
    <x v="1"/>
    <x v="1"/>
  </r>
  <r>
    <s v="PID0715"/>
    <n v="60000"/>
    <x v="3"/>
    <n v="53"/>
    <s v="Senior"/>
    <n v="51497"/>
    <n v="84.9"/>
    <s v="O-"/>
    <x v="1"/>
    <x v="0"/>
  </r>
  <r>
    <s v="PID0716"/>
    <n v="36000"/>
    <x v="0"/>
    <n v="58"/>
    <s v="Senior"/>
    <n v="18567.12"/>
    <n v="84.3"/>
    <s v="A-"/>
    <x v="0"/>
    <x v="0"/>
  </r>
  <r>
    <s v="PID0717"/>
    <n v="250000"/>
    <x v="2"/>
    <n v="53"/>
    <s v="Senior"/>
    <n v="154206.1"/>
    <n v="57.7"/>
    <s v="O-"/>
    <x v="0"/>
    <x v="0"/>
  </r>
  <r>
    <s v="PID0718"/>
    <n v="3000"/>
    <x v="2"/>
    <n v="73"/>
    <s v="super senior"/>
    <n v="2193.54"/>
    <n v="71.900000000000006"/>
    <s v="O+"/>
    <x v="0"/>
    <x v="0"/>
  </r>
  <r>
    <s v="PID0719"/>
    <n v="100"/>
    <x v="3"/>
    <n v="45"/>
    <s v="Adult"/>
    <n v="65.45"/>
    <n v="94.9"/>
    <s v="B+"/>
    <x v="0"/>
    <x v="0"/>
  </r>
  <r>
    <s v="PID0720"/>
    <n v="800"/>
    <x v="0"/>
    <n v="38"/>
    <s v="Adult"/>
    <n v="557.95000000000005"/>
    <n v="80.8"/>
    <s v="B+"/>
    <x v="1"/>
    <x v="0"/>
  </r>
  <r>
    <s v="PID0721"/>
    <n v="500"/>
    <x v="1"/>
    <n v="62"/>
    <s v="super senior"/>
    <n v="366.9"/>
    <n v="79.2"/>
    <s v="O+"/>
    <x v="0"/>
    <x v="0"/>
  </r>
  <r>
    <s v="PID0722"/>
    <n v="20000"/>
    <x v="0"/>
    <n v="42"/>
    <s v="Adult"/>
    <n v="15172.92"/>
    <n v="85.8"/>
    <s v="B+"/>
    <x v="0"/>
    <x v="0"/>
  </r>
  <r>
    <s v="PID0723"/>
    <n v="100"/>
    <x v="3"/>
    <n v="33"/>
    <s v="Adult"/>
    <n v="87.14"/>
    <n v="89.2"/>
    <s v="A-"/>
    <x v="0"/>
    <x v="0"/>
  </r>
  <r>
    <s v="PID0724"/>
    <n v="20000"/>
    <x v="0"/>
    <n v="54"/>
    <s v="Senior"/>
    <n v="13300.26"/>
    <n v="53.3"/>
    <s v="A-"/>
    <x v="0"/>
    <x v="0"/>
  </r>
  <r>
    <s v="PID0725"/>
    <n v="24000"/>
    <x v="0"/>
    <n v="38"/>
    <s v="Adult"/>
    <n v="14020.68"/>
    <n v="66.099999999999994"/>
    <s v="B-"/>
    <x v="1"/>
    <x v="0"/>
  </r>
  <r>
    <s v="PID0726"/>
    <n v="24000"/>
    <x v="0"/>
    <n v="62"/>
    <s v="super senior"/>
    <s v=""/>
    <n v="70.400000000000006"/>
    <s v="B+"/>
    <x v="0"/>
    <x v="0"/>
  </r>
  <r>
    <s v="PID0727"/>
    <n v="12000"/>
    <x v="0"/>
    <n v="48"/>
    <s v="Senior"/>
    <n v="8729.76"/>
    <n v="95.6"/>
    <s v="AB-"/>
    <x v="0"/>
    <x v="1"/>
  </r>
  <r>
    <s v="PID0728"/>
    <n v="24000"/>
    <x v="2"/>
    <n v="48"/>
    <s v="Senior"/>
    <n v="12841.380000000001"/>
    <n v="57.6"/>
    <s v="O-"/>
    <x v="0"/>
    <x v="0"/>
  </r>
  <r>
    <s v="PID0729"/>
    <n v="90000"/>
    <x v="1"/>
    <n v="62"/>
    <s v="super senior"/>
    <n v="60509.45"/>
    <n v="46.5"/>
    <s v="AB-"/>
    <x v="0"/>
    <x v="1"/>
  </r>
  <r>
    <s v="PID0730"/>
    <n v="90000"/>
    <x v="0"/>
    <n v="53"/>
    <s v="Senior"/>
    <s v=""/>
    <n v="73.900000000000006"/>
    <s v="A+"/>
    <x v="0"/>
    <x v="0"/>
  </r>
  <r>
    <s v="PID0731"/>
    <n v="60000"/>
    <x v="1"/>
    <n v="46"/>
    <s v="Senior"/>
    <n v="38631.699999999997"/>
    <n v="79.8"/>
    <s v="O-"/>
    <x v="0"/>
    <x v="0"/>
  </r>
  <r>
    <s v="PID0732"/>
    <n v="48000"/>
    <x v="1"/>
    <n v="48"/>
    <s v="Senior"/>
    <n v="29553.119999999999"/>
    <n v="91.3"/>
    <s v="B+"/>
    <x v="1"/>
    <x v="0"/>
  </r>
  <r>
    <s v="PID0733"/>
    <n v="800"/>
    <x v="1"/>
    <n v="48"/>
    <s v="Senior"/>
    <n v="663.33"/>
    <n v="75.3"/>
    <s v="A+"/>
    <x v="1"/>
    <x v="0"/>
  </r>
  <r>
    <s v="PID0734"/>
    <n v="40000"/>
    <x v="0"/>
    <n v="73"/>
    <s v="super senior"/>
    <n v="24648.699999999997"/>
    <n v="79.099999999999994"/>
    <s v="AB-"/>
    <x v="0"/>
    <x v="0"/>
  </r>
  <r>
    <s v="PID0735"/>
    <n v="12000"/>
    <x v="0"/>
    <n v="53"/>
    <s v="Senior"/>
    <n v="10012.26"/>
    <n v="63.8"/>
    <s v="O+"/>
    <x v="0"/>
    <x v="0"/>
  </r>
  <r>
    <s v="PID0736"/>
    <n v="15000"/>
    <x v="3"/>
    <n v="53"/>
    <s v="Senior"/>
    <n v="10751.5"/>
    <n v="65.099999999999994"/>
    <s v="O-"/>
    <x v="0"/>
    <x v="0"/>
  </r>
  <r>
    <s v="PID0737"/>
    <n v="12000"/>
    <x v="3"/>
    <n v="42"/>
    <s v="Adult"/>
    <n v="10198.380000000001"/>
    <n v="65.400000000000006"/>
    <s v="O-"/>
    <x v="0"/>
    <x v="0"/>
  </r>
  <r>
    <s v="PID0738"/>
    <n v="20000"/>
    <x v="0"/>
    <n v="38"/>
    <s v="Adult"/>
    <n v="10425.280000000001"/>
    <n v="86.7"/>
    <s v="A-"/>
    <x v="0"/>
    <x v="0"/>
  </r>
  <r>
    <s v="PID0739"/>
    <n v="45000"/>
    <x v="2"/>
    <n v="48"/>
    <s v="Senior"/>
    <s v=""/>
    <n v="82.9"/>
    <s v="O-"/>
    <x v="0"/>
    <x v="0"/>
  </r>
  <r>
    <s v="PID0740"/>
    <n v="24000"/>
    <x v="1"/>
    <n v="58"/>
    <s v="Senior"/>
    <s v=""/>
    <n v="68.3"/>
    <s v="B-"/>
    <x v="0"/>
    <x v="0"/>
  </r>
  <r>
    <s v="PID0741"/>
    <n v="90000"/>
    <x v="0"/>
    <n v="48"/>
    <s v="Senior"/>
    <n v="66268.25"/>
    <n v="91.6"/>
    <s v="A-"/>
    <x v="1"/>
    <x v="0"/>
  </r>
  <r>
    <s v="PID0742"/>
    <n v="3000"/>
    <x v="2"/>
    <n v="58"/>
    <s v="Senior"/>
    <n v="1767.42"/>
    <n v="66.8"/>
    <s v="A-"/>
    <x v="1"/>
    <x v="0"/>
  </r>
  <r>
    <s v="PID0743"/>
    <n v="20000"/>
    <x v="2"/>
    <n v="42"/>
    <s v="Adult"/>
    <n v="10044.68"/>
    <n v="87.4"/>
    <s v="B+"/>
    <x v="0"/>
    <x v="1"/>
  </r>
  <r>
    <s v="PID0744"/>
    <n v="3000"/>
    <x v="1"/>
    <n v="48"/>
    <s v="Senior"/>
    <n v="2420.9700000000003"/>
    <n v="85.8"/>
    <s v="A-"/>
    <x v="1"/>
    <x v="0"/>
  </r>
  <r>
    <s v="PID0745"/>
    <n v="12000"/>
    <x v="2"/>
    <n v="38"/>
    <s v="Adult"/>
    <n v="7689"/>
    <n v="75.400000000000006"/>
    <s v="AB-"/>
    <x v="1"/>
    <x v="0"/>
  </r>
  <r>
    <s v="PID0746"/>
    <n v="500"/>
    <x v="0"/>
    <n v="38"/>
    <s v="Adult"/>
    <n v="405.67"/>
    <n v="77.900000000000006"/>
    <s v="O+"/>
    <x v="0"/>
    <x v="0"/>
  </r>
  <r>
    <s v="PID0747"/>
    <n v="300000"/>
    <x v="0"/>
    <n v="38"/>
    <s v="Adult"/>
    <s v=""/>
    <n v="97.6"/>
    <s v="O-"/>
    <x v="0"/>
    <x v="0"/>
  </r>
  <r>
    <s v="PID0748"/>
    <n v="200000"/>
    <x v="1"/>
    <n v="42"/>
    <s v="Adult"/>
    <n v="141389.44"/>
    <n v="97.1"/>
    <s v="O+"/>
    <x v="0"/>
    <x v="0"/>
  </r>
  <r>
    <s v="PID0749"/>
    <n v="240000"/>
    <x v="0"/>
    <n v="53"/>
    <s v="Senior"/>
    <n v="211079.16"/>
    <n v="73"/>
    <s v="A-"/>
    <x v="1"/>
    <x v="0"/>
  </r>
  <r>
    <s v="PID0750"/>
    <n v="100"/>
    <x v="3"/>
    <n v="73"/>
    <s v="super senior"/>
    <s v=""/>
    <n v="95.1"/>
    <s v="O+"/>
    <x v="0"/>
    <x v="0"/>
  </r>
  <r>
    <s v="PID0751"/>
    <n v="20000"/>
    <x v="1"/>
    <n v="62"/>
    <s v="super senior"/>
    <n v="15758.62"/>
    <n v="84.2"/>
    <s v="A-"/>
    <x v="1"/>
    <x v="1"/>
  </r>
  <r>
    <s v="PID0752"/>
    <n v="18000"/>
    <x v="0"/>
    <n v="58"/>
    <s v="Senior"/>
    <n v="13560.54"/>
    <n v="84.8"/>
    <s v="O-"/>
    <x v="0"/>
    <x v="0"/>
  </r>
  <r>
    <s v="PID0753"/>
    <n v="32000"/>
    <x v="0"/>
    <n v="68"/>
    <s v="super senior"/>
    <n v="27093.279999999999"/>
    <n v="68.900000000000006"/>
    <s v="O-"/>
    <x v="0"/>
    <x v="0"/>
  </r>
  <r>
    <s v="PID0754"/>
    <n v="24000"/>
    <x v="3"/>
    <n v="38"/>
    <s v="Adult"/>
    <n v="13327.14"/>
    <n v="70.7"/>
    <s v="O-"/>
    <x v="0"/>
    <x v="0"/>
  </r>
  <r>
    <s v="PID0755"/>
    <n v="20000"/>
    <x v="2"/>
    <n v="53"/>
    <s v="Senior"/>
    <n v="11426.44"/>
    <n v="60.8"/>
    <s v="B-"/>
    <x v="0"/>
    <x v="0"/>
  </r>
  <r>
    <s v="PID0756"/>
    <n v="60000"/>
    <x v="1"/>
    <n v="58"/>
    <s v="Senior"/>
    <s v=""/>
    <n v="58"/>
    <s v="O-"/>
    <x v="0"/>
    <x v="1"/>
  </r>
  <r>
    <s v="PID0757"/>
    <n v="15000"/>
    <x v="0"/>
    <n v="45"/>
    <s v="Adult"/>
    <n v="12315.599999999999"/>
    <n v="86.6"/>
    <s v="AB+"/>
    <x v="0"/>
    <x v="0"/>
  </r>
  <r>
    <s v="PID0758"/>
    <n v="12000"/>
    <x v="1"/>
    <n v="38"/>
    <s v="Adult"/>
    <n v="9147.9000000000015"/>
    <n v="89.9"/>
    <s v="B+"/>
    <x v="1"/>
    <x v="0"/>
  </r>
  <r>
    <s v="PID0759"/>
    <n v="18000"/>
    <x v="2"/>
    <n v="58"/>
    <s v="Senior"/>
    <s v=""/>
    <n v="77.8"/>
    <s v="A+"/>
    <x v="0"/>
    <x v="1"/>
  </r>
  <r>
    <s v="PID0760"/>
    <n v="240000"/>
    <x v="0"/>
    <n v="42"/>
    <s v="Adult"/>
    <n v="167045.76000000001"/>
    <n v="105.8"/>
    <s v="AB+"/>
    <x v="0"/>
    <x v="0"/>
  </r>
  <r>
    <s v="PID0761"/>
    <n v="72000"/>
    <x v="3"/>
    <n v="48"/>
    <s v="Senior"/>
    <n v="54255.64"/>
    <n v="68.7"/>
    <s v="O-"/>
    <x v="0"/>
    <x v="0"/>
  </r>
  <r>
    <s v="PID0762"/>
    <n v="32000"/>
    <x v="1"/>
    <n v="68"/>
    <s v="super senior"/>
    <n v="28784.2"/>
    <n v="47"/>
    <s v="AB-"/>
    <x v="0"/>
    <x v="0"/>
  </r>
  <r>
    <s v="PID0763"/>
    <n v="12000"/>
    <x v="1"/>
    <n v="73"/>
    <s v="super senior"/>
    <n v="9897.48"/>
    <n v="56"/>
    <s v="AB+"/>
    <x v="0"/>
    <x v="0"/>
  </r>
  <r>
    <s v="PID0764"/>
    <n v="240000"/>
    <x v="1"/>
    <n v="48"/>
    <s v="Senior"/>
    <n v="180338.76"/>
    <n v="92.3"/>
    <s v="AB+"/>
    <x v="0"/>
    <x v="1"/>
  </r>
  <r>
    <s v="PID0765"/>
    <n v="200000"/>
    <x v="0"/>
    <n v="41"/>
    <s v="Adult"/>
    <s v=""/>
    <n v="74.7"/>
    <s v="AB+"/>
    <x v="0"/>
    <x v="1"/>
  </r>
  <r>
    <s v="PID0766"/>
    <n v="3000"/>
    <x v="2"/>
    <n v="53"/>
    <s v="Senior"/>
    <s v=""/>
    <n v="69.8"/>
    <s v="B-"/>
    <x v="1"/>
    <x v="1"/>
  </r>
  <r>
    <s v="PID0767"/>
    <n v="20000"/>
    <x v="0"/>
    <n v="48"/>
    <s v="Senior"/>
    <n v="11516.22"/>
    <n v="91"/>
    <s v="B+"/>
    <x v="0"/>
    <x v="1"/>
  </r>
  <r>
    <s v="PID0768"/>
    <n v="15000"/>
    <x v="0"/>
    <n v="42"/>
    <s v="Adult"/>
    <n v="9725.4499999999989"/>
    <n v="70.099999999999994"/>
    <s v="A+"/>
    <x v="1"/>
    <x v="1"/>
  </r>
  <r>
    <s v="PID0769"/>
    <n v="72000"/>
    <x v="2"/>
    <n v="48"/>
    <s v="Senior"/>
    <n v="62499.040000000001"/>
    <n v="87"/>
    <s v="AB-"/>
    <x v="0"/>
    <x v="1"/>
  </r>
  <r>
    <s v="PID0770"/>
    <n v="12000"/>
    <x v="0"/>
    <n v="54"/>
    <s v="Senior"/>
    <n v="10477.24"/>
    <n v="86.4"/>
    <s v="O+"/>
    <x v="0"/>
    <x v="1"/>
  </r>
  <r>
    <s v="PID0771"/>
    <n v="1600"/>
    <x v="2"/>
    <n v="38"/>
    <s v="Adult"/>
    <s v=""/>
    <n v="77.400000000000006"/>
    <s v="A-"/>
    <x v="0"/>
    <x v="0"/>
  </r>
  <r>
    <s v="PID0772"/>
    <n v="15000"/>
    <x v="2"/>
    <n v="58"/>
    <s v="Senior"/>
    <n v="8053.95"/>
    <n v="50.4"/>
    <s v="O-"/>
    <x v="1"/>
    <x v="0"/>
  </r>
  <r>
    <s v="PID0773"/>
    <n v="32000"/>
    <x v="1"/>
    <n v="73"/>
    <s v="super senior"/>
    <n v="22571.599999999999"/>
    <n v="75.900000000000006"/>
    <s v="B+"/>
    <x v="1"/>
    <x v="0"/>
  </r>
  <r>
    <s v="PID0774"/>
    <n v="90000"/>
    <x v="1"/>
    <n v="42"/>
    <s v="Adult"/>
    <s v=""/>
    <n v="88.9"/>
    <s v="AB+"/>
    <x v="1"/>
    <x v="1"/>
  </r>
  <r>
    <s v="PID0775"/>
    <n v="12000"/>
    <x v="0"/>
    <n v="38"/>
    <s v="Adult"/>
    <n v="6521.22"/>
    <n v="55.4"/>
    <s v="B-"/>
    <x v="0"/>
    <x v="1"/>
  </r>
  <r>
    <s v="PID0776"/>
    <n v="12000"/>
    <x v="1"/>
    <n v="48"/>
    <s v="Senior"/>
    <s v=""/>
    <n v="98.2"/>
    <s v="B-"/>
    <x v="0"/>
    <x v="0"/>
  </r>
  <r>
    <s v="PID0777"/>
    <n v="240000"/>
    <x v="1"/>
    <n v="48"/>
    <s v="Senior"/>
    <n v="194104.2"/>
    <n v="86.2"/>
    <s v="B+"/>
    <x v="0"/>
    <x v="1"/>
  </r>
  <r>
    <s v="PID0778"/>
    <n v="40000"/>
    <x v="1"/>
    <n v="58"/>
    <s v="Senior"/>
    <s v=""/>
    <n v="77.7"/>
    <s v="AB+"/>
    <x v="1"/>
    <x v="1"/>
  </r>
  <r>
    <s v="PID0779"/>
    <n v="240000"/>
    <x v="3"/>
    <n v="33"/>
    <s v="Adult"/>
    <s v=""/>
    <n v="89.8"/>
    <s v="A-"/>
    <x v="0"/>
    <x v="0"/>
  </r>
  <r>
    <s v="PID0780"/>
    <n v="90000"/>
    <x v="0"/>
    <n v="41"/>
    <s v="Adult"/>
    <n v="77124.45"/>
    <n v="87.7"/>
    <s v="AB+"/>
    <x v="0"/>
    <x v="0"/>
  </r>
  <r>
    <s v="PID0781"/>
    <n v="4000"/>
    <x v="0"/>
    <n v="62"/>
    <s v="super senior"/>
    <n v="3240.2"/>
    <n v="56"/>
    <s v="B+"/>
    <x v="0"/>
    <x v="1"/>
  </r>
  <r>
    <s v="PID0782"/>
    <n v="45000"/>
    <x v="0"/>
    <n v="58"/>
    <s v="Senior"/>
    <n v="29182.86"/>
    <n v="56.2"/>
    <s v="O-"/>
    <x v="1"/>
    <x v="1"/>
  </r>
  <r>
    <s v="PID0783"/>
    <n v="100"/>
    <x v="0"/>
    <n v="82"/>
    <s v="super senior"/>
    <s v=""/>
    <n v="87.5"/>
    <s v="AB-"/>
    <x v="0"/>
    <x v="0"/>
  </r>
  <r>
    <s v="PID0784"/>
    <n v="72000"/>
    <x v="2"/>
    <n v="48"/>
    <s v="Senior"/>
    <n v="51103.32"/>
    <n v="62.5"/>
    <s v="O-"/>
    <x v="0"/>
    <x v="0"/>
  </r>
  <r>
    <s v="PID0785"/>
    <n v="3000"/>
    <x v="2"/>
    <n v="73"/>
    <s v="super senior"/>
    <n v="2647.71"/>
    <n v="74.3"/>
    <s v="A-"/>
    <x v="0"/>
    <x v="0"/>
  </r>
  <r>
    <s v="PID0786"/>
    <n v="500"/>
    <x v="0"/>
    <n v="33"/>
    <s v="Adult"/>
    <s v=""/>
    <n v="95"/>
    <s v="O+"/>
    <x v="1"/>
    <x v="0"/>
  </r>
  <r>
    <s v="PID0787"/>
    <n v="32000"/>
    <x v="0"/>
    <n v="73"/>
    <s v="super senior"/>
    <n v="27234.04"/>
    <n v="81.099999999999994"/>
    <s v="O+"/>
    <x v="0"/>
    <x v="1"/>
  </r>
  <r>
    <s v="PID0788"/>
    <n v="40000"/>
    <x v="3"/>
    <n v="30"/>
    <s v="Young adult"/>
    <s v=""/>
    <n v="80.2"/>
    <s v="A-"/>
    <x v="1"/>
    <x v="0"/>
  </r>
  <r>
    <s v="PID0789"/>
    <n v="75000"/>
    <x v="2"/>
    <n v="73"/>
    <s v="super senior"/>
    <s v=""/>
    <n v="70.599999999999994"/>
    <s v="A+"/>
    <x v="1"/>
    <x v="0"/>
  </r>
  <r>
    <s v="PID0790"/>
    <n v="12000"/>
    <x v="1"/>
    <n v="38"/>
    <s v="Adult"/>
    <n v="6106.7999999999993"/>
    <n v="56.7"/>
    <s v="B+"/>
    <x v="0"/>
    <x v="0"/>
  </r>
  <r>
    <s v="PID0791"/>
    <n v="32000"/>
    <x v="0"/>
    <n v="58"/>
    <s v="Senior"/>
    <s v=""/>
    <n v="55.7"/>
    <s v="A-"/>
    <x v="1"/>
    <x v="1"/>
  </r>
  <r>
    <s v="PID0792"/>
    <n v="1000"/>
    <x v="0"/>
    <n v="41"/>
    <s v="Adult"/>
    <n v="788.3"/>
    <n v="91.3"/>
    <s v="B+"/>
    <x v="1"/>
    <x v="0"/>
  </r>
  <r>
    <s v="PID0793"/>
    <n v="30000"/>
    <x v="0"/>
    <n v="82"/>
    <s v="super senior"/>
    <n v="23372.489999999998"/>
    <n v="82"/>
    <s v="O-"/>
    <x v="1"/>
    <x v="0"/>
  </r>
  <r>
    <s v="PID0794"/>
    <n v="500"/>
    <x v="1"/>
    <n v="68"/>
    <s v="super senior"/>
    <n v="401.53"/>
    <n v="59.9"/>
    <s v="O+"/>
    <x v="1"/>
    <x v="0"/>
  </r>
  <r>
    <s v="PID0795"/>
    <n v="250000"/>
    <x v="0"/>
    <n v="38"/>
    <s v="Adult"/>
    <n v="164113.4"/>
    <n v="78.900000000000006"/>
    <s v="AB+"/>
    <x v="1"/>
    <x v="0"/>
  </r>
  <r>
    <s v="PID0796"/>
    <n v="3000"/>
    <x v="0"/>
    <n v="45"/>
    <s v="Adult"/>
    <n v="1659.81"/>
    <n v="84.1"/>
    <s v="B+"/>
    <x v="0"/>
    <x v="0"/>
  </r>
  <r>
    <s v="PID0797"/>
    <n v="200000"/>
    <x v="3"/>
    <n v="38"/>
    <s v="Adult"/>
    <n v="138011.92000000001"/>
    <n v="73.5"/>
    <s v="O+"/>
    <x v="0"/>
    <x v="0"/>
  </r>
  <r>
    <s v="PID0798"/>
    <n v="36000"/>
    <x v="0"/>
    <n v="54"/>
    <s v="Senior"/>
    <n v="27101.040000000001"/>
    <n v="64.2"/>
    <s v="AB-"/>
    <x v="0"/>
    <x v="1"/>
  </r>
  <r>
    <s v="PID0799"/>
    <n v="12000"/>
    <x v="2"/>
    <n v="58"/>
    <s v="Senior"/>
    <n v="8430.9000000000015"/>
    <n v="76.099999999999994"/>
    <s v="AB-"/>
    <x v="1"/>
    <x v="0"/>
  </r>
  <r>
    <s v="PID0800"/>
    <n v="15000"/>
    <x v="1"/>
    <n v="53"/>
    <s v="Senior"/>
    <n v="7930.4"/>
    <n v="57.1"/>
    <s v="AB+"/>
    <x v="1"/>
    <x v="0"/>
  </r>
  <r>
    <s v="PID0801"/>
    <n v="300000"/>
    <x v="1"/>
    <n v="38"/>
    <s v="Adult"/>
    <s v=""/>
    <n v="67.5"/>
    <s v="O-"/>
    <x v="0"/>
    <x v="0"/>
  </r>
  <r>
    <s v="PID0802"/>
    <n v="500"/>
    <x v="1"/>
    <n v="42"/>
    <s v="Adult"/>
    <n v="307.77999999999997"/>
    <n v="92.2"/>
    <s v="O-"/>
    <x v="1"/>
    <x v="0"/>
  </r>
  <r>
    <s v="PID0803"/>
    <n v="60000"/>
    <x v="3"/>
    <n v="62"/>
    <s v="super senior"/>
    <n v="34598.1"/>
    <n v="69.7"/>
    <s v="O-"/>
    <x v="1"/>
    <x v="1"/>
  </r>
  <r>
    <s v="PID0804"/>
    <n v="48000"/>
    <x v="0"/>
    <n v="28"/>
    <s v="Young adult"/>
    <n v="41058.559999999998"/>
    <n v="75.7"/>
    <s v="O-"/>
    <x v="0"/>
    <x v="0"/>
  </r>
  <r>
    <s v="PID0805"/>
    <n v="24000"/>
    <x v="2"/>
    <n v="58"/>
    <s v="Senior"/>
    <n v="15079.59"/>
    <n v="91"/>
    <s v="A-"/>
    <x v="1"/>
    <x v="1"/>
  </r>
  <r>
    <s v="PID0806"/>
    <n v="3000"/>
    <x v="2"/>
    <n v="48"/>
    <s v="Senior"/>
    <n v="2123.9700000000003"/>
    <n v="76.400000000000006"/>
    <s v="A-"/>
    <x v="0"/>
    <x v="1"/>
  </r>
  <r>
    <s v="PID0807"/>
    <n v="800"/>
    <x v="3"/>
    <n v="32"/>
    <s v="Adult"/>
    <n v="689.34"/>
    <n v="83.8"/>
    <s v="O-"/>
    <x v="0"/>
    <x v="0"/>
  </r>
  <r>
    <s v="PID0808"/>
    <n v="15000"/>
    <x v="0"/>
    <n v="28"/>
    <s v="Young adult"/>
    <n v="9070.75"/>
    <n v="82.5"/>
    <s v="A+"/>
    <x v="0"/>
    <x v="0"/>
  </r>
  <r>
    <s v="PID0809"/>
    <n v="12000"/>
    <x v="1"/>
    <n v="58"/>
    <s v="Senior"/>
    <s v=""/>
    <n v="55.7"/>
    <s v="A-"/>
    <x v="0"/>
    <x v="1"/>
  </r>
  <r>
    <s v="PID0810"/>
    <n v="24000"/>
    <x v="0"/>
    <n v="42"/>
    <s v="Adult"/>
    <n v="21522.510000000002"/>
    <n v="76.400000000000006"/>
    <s v="B+"/>
    <x v="1"/>
    <x v="0"/>
  </r>
  <r>
    <s v="PID0811"/>
    <n v="800"/>
    <x v="1"/>
    <n v="53"/>
    <s v="Senior"/>
    <n v="641.27"/>
    <n v="65.2"/>
    <s v="B-"/>
    <x v="0"/>
    <x v="0"/>
  </r>
  <r>
    <s v="PID0812"/>
    <n v="60000"/>
    <x v="3"/>
    <n v="38"/>
    <s v="Adult"/>
    <n v="30478.600000000002"/>
    <n v="74"/>
    <s v="AB-"/>
    <x v="1"/>
    <x v="1"/>
  </r>
  <r>
    <s v="PID0813"/>
    <n v="250000"/>
    <x v="2"/>
    <n v="32"/>
    <s v="Adult"/>
    <n v="148709.1"/>
    <n v="109.1"/>
    <s v="O-"/>
    <x v="0"/>
    <x v="0"/>
  </r>
  <r>
    <s v="PID0814"/>
    <n v="36000"/>
    <x v="1"/>
    <n v="62"/>
    <s v="super senior"/>
    <n v="28755.81"/>
    <n v="95.5"/>
    <s v="AB+"/>
    <x v="0"/>
    <x v="0"/>
  </r>
  <r>
    <s v="PID0815"/>
    <n v="3000"/>
    <x v="3"/>
    <n v="58"/>
    <s v="Senior"/>
    <n v="2108.46"/>
    <n v="61.6"/>
    <s v="A-"/>
    <x v="1"/>
    <x v="0"/>
  </r>
  <r>
    <s v="PID0816"/>
    <n v="12000"/>
    <x v="2"/>
    <n v="33"/>
    <s v="Adult"/>
    <s v=""/>
    <n v="104.7"/>
    <s v="O-"/>
    <x v="0"/>
    <x v="0"/>
  </r>
  <r>
    <s v="PID0817"/>
    <n v="32000"/>
    <x v="1"/>
    <n v="38"/>
    <s v="Adult"/>
    <n v="23164.48"/>
    <n v="58.9"/>
    <s v="B-"/>
    <x v="0"/>
    <x v="0"/>
  </r>
  <r>
    <s v="PID0818"/>
    <n v="100"/>
    <x v="2"/>
    <n v="53"/>
    <s v="Senior"/>
    <n v="83.65"/>
    <n v="75.900000000000006"/>
    <s v="A+"/>
    <x v="0"/>
    <x v="0"/>
  </r>
  <r>
    <s v="PID0819"/>
    <n v="240000"/>
    <x v="0"/>
    <n v="38"/>
    <s v="Adult"/>
    <n v="211141.56"/>
    <n v="68.3"/>
    <s v="B+"/>
    <x v="1"/>
    <x v="0"/>
  </r>
  <r>
    <s v="PID0820"/>
    <n v="16000"/>
    <x v="3"/>
    <n v="42"/>
    <s v="Adult"/>
    <n v="11177.24"/>
    <n v="93.1"/>
    <s v="A+"/>
    <x v="0"/>
    <x v="1"/>
  </r>
  <r>
    <s v="PID0821"/>
    <n v="300000"/>
    <x v="0"/>
    <n v="48"/>
    <s v="Senior"/>
    <s v=""/>
    <n v="105"/>
    <s v="AB-"/>
    <x v="0"/>
    <x v="0"/>
  </r>
  <r>
    <s v="PID0822"/>
    <n v="500"/>
    <x v="0"/>
    <n v="58"/>
    <s v="Senior"/>
    <n v="358.5"/>
    <n v="96.6"/>
    <s v="B-"/>
    <x v="1"/>
    <x v="1"/>
  </r>
  <r>
    <s v="PID0823"/>
    <n v="90000"/>
    <x v="3"/>
    <n v="62"/>
    <s v="super senior"/>
    <n v="69662"/>
    <n v="58.7"/>
    <s v="AB-"/>
    <x v="0"/>
    <x v="0"/>
  </r>
  <r>
    <s v="PID0824"/>
    <n v="100"/>
    <x v="3"/>
    <n v="38"/>
    <s v="Adult"/>
    <n v="67.66"/>
    <n v="76.7"/>
    <s v="O+"/>
    <x v="1"/>
    <x v="1"/>
  </r>
  <r>
    <s v="PID0825"/>
    <n v="240000"/>
    <x v="1"/>
    <n v="42"/>
    <s v="Adult"/>
    <n v="172631.04000000001"/>
    <n v="103.1"/>
    <s v="AB+"/>
    <x v="0"/>
    <x v="0"/>
  </r>
  <r>
    <s v="PID0826"/>
    <n v="40000"/>
    <x v="0"/>
    <n v="48"/>
    <s v="Senior"/>
    <n v="25682.5"/>
    <n v="78.400000000000006"/>
    <s v="B+"/>
    <x v="0"/>
    <x v="1"/>
  </r>
  <r>
    <s v="PID0827"/>
    <n v="30000"/>
    <x v="2"/>
    <n v="68"/>
    <s v="super senior"/>
    <n v="24743.82"/>
    <n v="69.900000000000006"/>
    <s v="A-"/>
    <x v="0"/>
    <x v="0"/>
  </r>
  <r>
    <s v="PID0828"/>
    <n v="500"/>
    <x v="0"/>
    <n v="53"/>
    <s v="Senior"/>
    <n v="314.77999999999997"/>
    <n v="75.2"/>
    <s v="AB-"/>
    <x v="0"/>
    <x v="0"/>
  </r>
  <r>
    <s v="PID0829"/>
    <n v="800"/>
    <x v="0"/>
    <n v="38"/>
    <s v="Adult"/>
    <n v="418.62"/>
    <n v="83.9"/>
    <s v="A+"/>
    <x v="0"/>
    <x v="1"/>
  </r>
  <r>
    <s v="PID0830"/>
    <n v="500"/>
    <x v="0"/>
    <n v="38"/>
    <s v="Adult"/>
    <n v="251.3"/>
    <n v="82"/>
    <s v="AB-"/>
    <x v="1"/>
    <x v="0"/>
  </r>
  <r>
    <s v="PID0831"/>
    <n v="30000"/>
    <x v="2"/>
    <n v="42"/>
    <s v="Adult"/>
    <n v="21453.75"/>
    <n v="85.5"/>
    <s v="B-"/>
    <x v="0"/>
    <x v="1"/>
  </r>
  <r>
    <s v="PID0832"/>
    <n v="12000"/>
    <x v="0"/>
    <n v="48"/>
    <s v="Senior"/>
    <s v=""/>
    <n v="102.2"/>
    <s v="O-"/>
    <x v="1"/>
    <x v="0"/>
  </r>
  <r>
    <s v="PID0833"/>
    <n v="60000"/>
    <x v="0"/>
    <n v="38"/>
    <s v="Adult"/>
    <n v="44875.9"/>
    <n v="90.9"/>
    <s v="B-"/>
    <x v="1"/>
    <x v="0"/>
  </r>
  <r>
    <s v="PID0834"/>
    <n v="15000"/>
    <x v="3"/>
    <n v="73"/>
    <s v="super senior"/>
    <n v="8541.8499999999985"/>
    <n v="58.8"/>
    <s v="AB-"/>
    <x v="0"/>
    <x v="0"/>
  </r>
  <r>
    <s v="PID0835"/>
    <n v="250000"/>
    <x v="0"/>
    <n v="48"/>
    <s v="Senior"/>
    <s v=""/>
    <n v="91.5"/>
    <s v="A+"/>
    <x v="0"/>
    <x v="1"/>
  </r>
  <r>
    <s v="PID0836"/>
    <n v="500"/>
    <x v="1"/>
    <n v="41"/>
    <s v="Adult"/>
    <n v="353.6"/>
    <n v="92.6"/>
    <s v="AB-"/>
    <x v="0"/>
    <x v="0"/>
  </r>
  <r>
    <s v="PID0837"/>
    <n v="1000"/>
    <x v="0"/>
    <n v="28"/>
    <s v="Young adult"/>
    <s v=""/>
    <n v="68.099999999999994"/>
    <s v="AB+"/>
    <x v="0"/>
    <x v="0"/>
  </r>
  <r>
    <s v="PID0838"/>
    <n v="250000"/>
    <x v="1"/>
    <n v="73"/>
    <s v="super senior"/>
    <n v="212641.6"/>
    <n v="87.2"/>
    <s v="O+"/>
    <x v="0"/>
    <x v="1"/>
  </r>
  <r>
    <s v="PID0839"/>
    <n v="15000"/>
    <x v="0"/>
    <n v="45"/>
    <s v="Adult"/>
    <n v="12903.95"/>
    <n v="80"/>
    <s v="A-"/>
    <x v="1"/>
    <x v="0"/>
  </r>
  <r>
    <s v="PID0840"/>
    <n v="45000"/>
    <x v="0"/>
    <n v="45"/>
    <s v="Adult"/>
    <n v="31870.590000000004"/>
    <n v="102.8"/>
    <s v="A-"/>
    <x v="0"/>
    <x v="0"/>
  </r>
  <r>
    <s v="PID0841"/>
    <n v="240000"/>
    <x v="2"/>
    <n v="54"/>
    <s v="Senior"/>
    <n v="186596.28"/>
    <n v="97.1"/>
    <s v="AB-"/>
    <x v="0"/>
    <x v="1"/>
  </r>
  <r>
    <s v="PID0842"/>
    <n v="800"/>
    <x v="0"/>
    <n v="38"/>
    <s v="Adult"/>
    <n v="506.14"/>
    <n v="89.8"/>
    <s v="A-"/>
    <x v="0"/>
    <x v="0"/>
  </r>
  <r>
    <s v="PID0843"/>
    <n v="800"/>
    <x v="0"/>
    <n v="42"/>
    <s v="Adult"/>
    <s v=""/>
    <n v="70.7"/>
    <s v="A+"/>
    <x v="0"/>
    <x v="1"/>
  </r>
  <r>
    <s v="PID0844"/>
    <n v="60000"/>
    <x v="1"/>
    <n v="73"/>
    <s v="super senior"/>
    <s v=""/>
    <n v="67.599999999999994"/>
    <s v="O-"/>
    <x v="0"/>
    <x v="0"/>
  </r>
  <r>
    <s v="PID0845"/>
    <n v="32000"/>
    <x v="2"/>
    <n v="58"/>
    <s v="Senior"/>
    <n v="26443.52"/>
    <n v="59.9"/>
    <s v="B+"/>
    <x v="0"/>
    <x v="0"/>
  </r>
  <r>
    <s v="PID0846"/>
    <n v="250000"/>
    <x v="2"/>
    <n v="45"/>
    <s v="Adult"/>
    <n v="130103.79999999999"/>
    <n v="101.2"/>
    <s v="AB+"/>
    <x v="0"/>
    <x v="0"/>
  </r>
  <r>
    <s v="PID0847"/>
    <n v="12000"/>
    <x v="2"/>
    <n v="68"/>
    <s v="super senior"/>
    <n v="9364.9599999999991"/>
    <n v="70"/>
    <s v="O-"/>
    <x v="0"/>
    <x v="1"/>
  </r>
  <r>
    <s v="PID0848"/>
    <n v="240000"/>
    <x v="3"/>
    <n v="38"/>
    <s v="Adult"/>
    <n v="167436.72"/>
    <n v="84.9"/>
    <s v="A+"/>
    <x v="1"/>
    <x v="1"/>
  </r>
  <r>
    <s v="PID0849"/>
    <n v="300000"/>
    <x v="3"/>
    <n v="62"/>
    <s v="super senior"/>
    <n v="231831.84"/>
    <n v="82.6"/>
    <s v="O+"/>
    <x v="0"/>
    <x v="0"/>
  </r>
  <r>
    <s v="PID0850"/>
    <n v="300000"/>
    <x v="3"/>
    <n v="38"/>
    <s v="Adult"/>
    <n v="201137.88"/>
    <n v="62.7"/>
    <s v="A+"/>
    <x v="0"/>
    <x v="0"/>
  </r>
  <r>
    <s v="PID0851"/>
    <n v="1600"/>
    <x v="2"/>
    <n v="53"/>
    <s v="Senior"/>
    <s v=""/>
    <n v="75"/>
    <s v="B-"/>
    <x v="1"/>
    <x v="0"/>
  </r>
  <r>
    <s v="PID0852"/>
    <n v="200000"/>
    <x v="0"/>
    <n v="22"/>
    <s v="Young adult"/>
    <n v="124849.84"/>
    <n v="57.2"/>
    <s v="B-"/>
    <x v="0"/>
    <x v="0"/>
  </r>
  <r>
    <s v="PID0853"/>
    <n v="30000"/>
    <x v="1"/>
    <n v="45"/>
    <s v="Adult"/>
    <n v="16466.07"/>
    <n v="68.2"/>
    <s v="A-"/>
    <x v="0"/>
    <x v="0"/>
  </r>
  <r>
    <s v="PID0854"/>
    <n v="60000"/>
    <x v="0"/>
    <n v="42"/>
    <s v="Adult"/>
    <s v=""/>
    <n v="78.2"/>
    <s v="B-"/>
    <x v="1"/>
    <x v="0"/>
  </r>
  <r>
    <s v="PID0855"/>
    <n v="18000"/>
    <x v="0"/>
    <n v="33"/>
    <s v="Adult"/>
    <n v="16160.939999999999"/>
    <n v="81"/>
    <s v="AB+"/>
    <x v="1"/>
    <x v="0"/>
  </r>
  <r>
    <s v="PID0856"/>
    <n v="2000"/>
    <x v="2"/>
    <n v="88"/>
    <s v="super senior"/>
    <s v=""/>
    <n v="59.8"/>
    <s v="O+"/>
    <x v="0"/>
    <x v="0"/>
  </r>
  <r>
    <s v="PID0857"/>
    <n v="75000"/>
    <x v="1"/>
    <n v="53"/>
    <s v="Senior"/>
    <s v=""/>
    <n v="50.3"/>
    <s v="B-"/>
    <x v="0"/>
    <x v="0"/>
  </r>
  <r>
    <s v="PID0858"/>
    <n v="800"/>
    <x v="1"/>
    <n v="38"/>
    <s v="Adult"/>
    <n v="718.38"/>
    <n v="96.6"/>
    <s v="AB+"/>
    <x v="0"/>
    <x v="0"/>
  </r>
  <r>
    <s v="PID0859"/>
    <n v="18000"/>
    <x v="2"/>
    <n v="33"/>
    <s v="Adult"/>
    <n v="14168.43"/>
    <n v="85.7"/>
    <s v="A+"/>
    <x v="0"/>
    <x v="1"/>
  </r>
  <r>
    <s v="PID0860"/>
    <n v="18000"/>
    <x v="2"/>
    <n v="33"/>
    <s v="Adult"/>
    <n v="11696.039999999999"/>
    <n v="73.2"/>
    <s v="AB-"/>
    <x v="0"/>
    <x v="1"/>
  </r>
  <r>
    <s v="PID0861"/>
    <n v="800"/>
    <x v="1"/>
    <n v="73"/>
    <s v="super senior"/>
    <s v=""/>
    <n v="53.5"/>
    <s v="O+"/>
    <x v="0"/>
    <x v="0"/>
  </r>
  <r>
    <s v="PID0862"/>
    <n v="12000"/>
    <x v="2"/>
    <n v="32"/>
    <s v="Adult"/>
    <n v="8047.14"/>
    <n v="93.4"/>
    <s v="A-"/>
    <x v="0"/>
    <x v="0"/>
  </r>
  <r>
    <s v="PID0863"/>
    <n v="30000"/>
    <x v="1"/>
    <n v="88"/>
    <s v="super senior"/>
    <n v="20406.63"/>
    <n v="89.8"/>
    <s v="A+"/>
    <x v="0"/>
    <x v="0"/>
  </r>
  <r>
    <s v="PID0864"/>
    <n v="800"/>
    <x v="2"/>
    <n v="68"/>
    <s v="super senior"/>
    <n v="509.19"/>
    <n v="82.2"/>
    <s v="O-"/>
    <x v="1"/>
    <x v="0"/>
  </r>
  <r>
    <s v="PID0865"/>
    <n v="3000"/>
    <x v="2"/>
    <n v="48"/>
    <s v="Senior"/>
    <n v="2577.66"/>
    <n v="85.5"/>
    <s v="AB-"/>
    <x v="1"/>
    <x v="1"/>
  </r>
  <r>
    <s v="PID0866"/>
    <n v="24000"/>
    <x v="0"/>
    <n v="68"/>
    <s v="super senior"/>
    <n v="12221.73"/>
    <n v="79.400000000000006"/>
    <s v="A-"/>
    <x v="1"/>
    <x v="0"/>
  </r>
  <r>
    <s v="PID0867"/>
    <n v="100"/>
    <x v="0"/>
    <n v="42"/>
    <s v="Adult"/>
    <s v=""/>
    <n v="72.599999999999994"/>
    <s v="O-"/>
    <x v="1"/>
    <x v="1"/>
  </r>
  <r>
    <s v="PID0868"/>
    <n v="18000"/>
    <x v="3"/>
    <n v="53"/>
    <s v="Senior"/>
    <n v="9274.59"/>
    <n v="72.3"/>
    <s v="AB+"/>
    <x v="0"/>
    <x v="0"/>
  </r>
  <r>
    <s v="PID0869"/>
    <n v="40000"/>
    <x v="0"/>
    <n v="38"/>
    <s v="Adult"/>
    <n v="29834.3"/>
    <n v="57.7"/>
    <s v="O-"/>
    <x v="1"/>
    <x v="1"/>
  </r>
  <r>
    <s v="PID0870"/>
    <n v="200000"/>
    <x v="0"/>
    <n v="38"/>
    <s v="Adult"/>
    <n v="169415.36"/>
    <n v="81.099999999999994"/>
    <s v="A+"/>
    <x v="1"/>
    <x v="0"/>
  </r>
  <r>
    <s v="PID0871"/>
    <n v="50000"/>
    <x v="2"/>
    <n v="58"/>
    <s v="Senior"/>
    <n v="37645.199999999997"/>
    <n v="69.8"/>
    <s v="O+"/>
    <x v="0"/>
    <x v="0"/>
  </r>
  <r>
    <s v="PID0872"/>
    <n v="32000"/>
    <x v="2"/>
    <n v="42"/>
    <s v="Adult"/>
    <n v="20805.599999999999"/>
    <n v="85"/>
    <s v="AB+"/>
    <x v="0"/>
    <x v="0"/>
  </r>
  <r>
    <s v="PID0873"/>
    <n v="500"/>
    <x v="0"/>
    <n v="53"/>
    <s v="Senior"/>
    <n v="258.39"/>
    <n v="75.400000000000006"/>
    <s v="A-"/>
    <x v="0"/>
    <x v="0"/>
  </r>
  <r>
    <s v="PID0874"/>
    <n v="18000"/>
    <x v="0"/>
    <n v="33"/>
    <s v="Adult"/>
    <n v="13544.46"/>
    <n v="106.2"/>
    <s v="B-"/>
    <x v="1"/>
    <x v="0"/>
  </r>
  <r>
    <s v="PID0875"/>
    <n v="16000"/>
    <x v="0"/>
    <n v="45"/>
    <s v="Adult"/>
    <n v="10448.86"/>
    <n v="58.3"/>
    <s v="B-"/>
    <x v="1"/>
    <x v="0"/>
  </r>
  <r>
    <s v="PID0876"/>
    <n v="14000"/>
    <x v="1"/>
    <n v="73"/>
    <s v="super senior"/>
    <n v="8981.9800000000014"/>
    <n v="56.1"/>
    <s v="AB-"/>
    <x v="1"/>
    <x v="0"/>
  </r>
  <r>
    <s v="PID0877"/>
    <n v="40000"/>
    <x v="0"/>
    <n v="34"/>
    <s v="Adult"/>
    <n v="27412"/>
    <n v="60.1"/>
    <s v="O-"/>
    <x v="0"/>
    <x v="0"/>
  </r>
  <r>
    <s v="PID0878"/>
    <n v="48000"/>
    <x v="1"/>
    <n v="33"/>
    <s v="Adult"/>
    <n v="33335.120000000003"/>
    <n v="86"/>
    <s v="A+"/>
    <x v="1"/>
    <x v="0"/>
  </r>
  <r>
    <s v="PID0879"/>
    <n v="32000"/>
    <x v="3"/>
    <n v="53"/>
    <s v="Senior"/>
    <s v=""/>
    <n v="96.5"/>
    <s v="AB+"/>
    <x v="0"/>
    <x v="0"/>
  </r>
  <r>
    <s v="PID0880"/>
    <n v="60000"/>
    <x v="2"/>
    <n v="42"/>
    <s v="Adult"/>
    <s v=""/>
    <n v="85"/>
    <s v="A+"/>
    <x v="1"/>
    <x v="1"/>
  </r>
  <r>
    <s v="PID0881"/>
    <n v="40000"/>
    <x v="2"/>
    <n v="38"/>
    <s v="Adult"/>
    <n v="28303.899999999998"/>
    <n v="83.6"/>
    <s v="O+"/>
    <x v="1"/>
    <x v="0"/>
  </r>
  <r>
    <s v="PID0882"/>
    <n v="18000"/>
    <x v="1"/>
    <n v="53"/>
    <s v="Senior"/>
    <n v="11834.49"/>
    <n v="93.6"/>
    <s v="B-"/>
    <x v="0"/>
    <x v="0"/>
  </r>
  <r>
    <s v="PID0883"/>
    <n v="18000"/>
    <x v="2"/>
    <n v="30"/>
    <s v="Young adult"/>
    <n v="13293.48"/>
    <n v="91.7"/>
    <s v="B-"/>
    <x v="0"/>
    <x v="0"/>
  </r>
  <r>
    <s v="PID0884"/>
    <n v="800"/>
    <x v="0"/>
    <n v="48"/>
    <s v="Senior"/>
    <n v="514.91"/>
    <n v="74.599999999999994"/>
    <s v="AB-"/>
    <x v="1"/>
    <x v="0"/>
  </r>
  <r>
    <s v="PID0885"/>
    <n v="12000"/>
    <x v="0"/>
    <n v="58"/>
    <s v="Senior"/>
    <n v="10234.32"/>
    <n v="64"/>
    <s v="AB-"/>
    <x v="0"/>
    <x v="1"/>
  </r>
  <r>
    <s v="PID0886"/>
    <n v="30000"/>
    <x v="1"/>
    <n v="45"/>
    <s v="Adult"/>
    <n v="20923.170000000002"/>
    <n v="86.1"/>
    <s v="O-"/>
    <x v="1"/>
    <x v="1"/>
  </r>
  <r>
    <s v="PID0887"/>
    <n v="200000"/>
    <x v="1"/>
    <n v="62"/>
    <s v="super senior"/>
    <n v="117180.56"/>
    <n v="75.8"/>
    <s v="O-"/>
    <x v="0"/>
    <x v="1"/>
  </r>
  <r>
    <s v="PID0888"/>
    <n v="300000"/>
    <x v="1"/>
    <n v="28"/>
    <s v="Young adult"/>
    <n v="205470.9"/>
    <n v="78.7"/>
    <s v="B-"/>
    <x v="0"/>
    <x v="0"/>
  </r>
  <r>
    <s v="PID0889"/>
    <n v="72000"/>
    <x v="0"/>
    <n v="41"/>
    <s v="Adult"/>
    <n v="39537.440000000002"/>
    <n v="89.3"/>
    <s v="B+"/>
    <x v="0"/>
    <x v="1"/>
  </r>
  <r>
    <s v="PID0890"/>
    <n v="240000"/>
    <x v="1"/>
    <n v="38"/>
    <s v="Adult"/>
    <s v=""/>
    <n v="63"/>
    <s v="B-"/>
    <x v="1"/>
    <x v="0"/>
  </r>
  <r>
    <s v="PID0891"/>
    <n v="1600"/>
    <x v="2"/>
    <n v="45"/>
    <s v="Adult"/>
    <n v="946.72"/>
    <n v="71"/>
    <s v="B-"/>
    <x v="0"/>
    <x v="0"/>
  </r>
  <r>
    <s v="PID0892"/>
    <n v="40000"/>
    <x v="3"/>
    <n v="48"/>
    <s v="Senior"/>
    <n v="32585.24"/>
    <n v="71.3"/>
    <s v="AB+"/>
    <x v="0"/>
    <x v="0"/>
  </r>
  <r>
    <s v="PID0893"/>
    <n v="60000"/>
    <x v="0"/>
    <n v="38"/>
    <s v="Adult"/>
    <n v="31314.45"/>
    <n v="79.400000000000006"/>
    <s v="O-"/>
    <x v="0"/>
    <x v="1"/>
  </r>
  <r>
    <s v="PID0894"/>
    <n v="18000"/>
    <x v="0"/>
    <n v="38"/>
    <s v="Adult"/>
    <n v="15437.099999999999"/>
    <n v="64.099999999999994"/>
    <s v="B+"/>
    <x v="0"/>
    <x v="0"/>
  </r>
  <r>
    <s v="PID0895"/>
    <n v="24000"/>
    <x v="0"/>
    <n v="48"/>
    <s v="Senior"/>
    <n v="13478.699999999999"/>
    <n v="77.7"/>
    <s v="B+"/>
    <x v="0"/>
    <x v="0"/>
  </r>
  <r>
    <s v="PID0896"/>
    <n v="240000"/>
    <x v="2"/>
    <n v="48"/>
    <s v="Senior"/>
    <n v="170806.2"/>
    <n v="96.8"/>
    <s v="A-"/>
    <x v="1"/>
    <x v="0"/>
  </r>
  <r>
    <s v="PID0897"/>
    <n v="60000"/>
    <x v="2"/>
    <n v="45"/>
    <s v="Adult"/>
    <s v=""/>
    <n v="88.7"/>
    <s v="A+"/>
    <x v="1"/>
    <x v="0"/>
  </r>
  <r>
    <s v="PID0898"/>
    <n v="90000"/>
    <x v="3"/>
    <n v="68"/>
    <s v="super senior"/>
    <n v="52313.149999999994"/>
    <n v="56"/>
    <s v="A-"/>
    <x v="0"/>
    <x v="0"/>
  </r>
  <r>
    <s v="PID0899"/>
    <n v="800"/>
    <x v="0"/>
    <n v="45"/>
    <s v="Adult"/>
    <n v="629.91"/>
    <n v="62.9"/>
    <s v="B+"/>
    <x v="0"/>
    <x v="0"/>
  </r>
  <r>
    <s v="PID0900"/>
    <n v="90000"/>
    <x v="1"/>
    <n v="48"/>
    <s v="Senior"/>
    <s v=""/>
    <n v="61.7"/>
    <s v="AB-"/>
    <x v="0"/>
    <x v="1"/>
  </r>
  <r>
    <s v="PID0901"/>
    <n v="100"/>
    <x v="3"/>
    <n v="28"/>
    <s v="Young adult"/>
    <n v="67.22"/>
    <n v="54.6"/>
    <s v="AB-"/>
    <x v="0"/>
    <x v="0"/>
  </r>
  <r>
    <s v="PID0902"/>
    <n v="32000"/>
    <x v="2"/>
    <n v="38"/>
    <s v="Adult"/>
    <n v="24100.36"/>
    <n v="88.7"/>
    <s v="A+"/>
    <x v="0"/>
    <x v="0"/>
  </r>
  <r>
    <s v="PID0903"/>
    <n v="21000"/>
    <x v="1"/>
    <n v="45"/>
    <s v="Adult"/>
    <n v="17648.539999999997"/>
    <n v="79.8"/>
    <s v="B+"/>
    <x v="0"/>
    <x v="0"/>
  </r>
  <r>
    <s v="PID0904"/>
    <n v="60000"/>
    <x v="2"/>
    <n v="53"/>
    <s v="Senior"/>
    <n v="34967.399999999994"/>
    <n v="61.1"/>
    <s v="AB+"/>
    <x v="0"/>
    <x v="0"/>
  </r>
  <r>
    <s v="PID0905"/>
    <n v="18000"/>
    <x v="2"/>
    <n v="53"/>
    <s v="Senior"/>
    <s v=""/>
    <n v="89.8"/>
    <s v="A+"/>
    <x v="1"/>
    <x v="0"/>
  </r>
  <r>
    <s v="PID0906"/>
    <n v="21000"/>
    <x v="0"/>
    <n v="38"/>
    <s v="Adult"/>
    <n v="14326.13"/>
    <n v="67.3"/>
    <s v="A-"/>
    <x v="0"/>
    <x v="0"/>
  </r>
  <r>
    <s v="PID0907"/>
    <n v="45000"/>
    <x v="3"/>
    <n v="53"/>
    <s v="Senior"/>
    <n v="29029.98"/>
    <n v="56.2"/>
    <s v="A-"/>
    <x v="0"/>
    <x v="1"/>
  </r>
  <r>
    <s v="PID0908"/>
    <n v="800"/>
    <x v="3"/>
    <n v="68"/>
    <s v="super senior"/>
    <s v=""/>
    <n v="47"/>
    <s v="B+"/>
    <x v="0"/>
    <x v="0"/>
  </r>
  <r>
    <s v="PID0909"/>
    <n v="90000"/>
    <x v="2"/>
    <n v="46"/>
    <s v="Senior"/>
    <n v="73214.95"/>
    <n v="101.1"/>
    <s v="A-"/>
    <x v="0"/>
    <x v="0"/>
  </r>
  <r>
    <s v="PID0910"/>
    <n v="240000"/>
    <x v="0"/>
    <n v="28"/>
    <s v="Young adult"/>
    <n v="175275.59999999998"/>
    <n v="98.8"/>
    <s v="B+"/>
    <x v="1"/>
    <x v="0"/>
  </r>
  <r>
    <s v="PID0911"/>
    <n v="24000"/>
    <x v="0"/>
    <n v="33"/>
    <s v="Adult"/>
    <n v="17538.48"/>
    <n v="88.5"/>
    <s v="A+"/>
    <x v="0"/>
    <x v="0"/>
  </r>
  <r>
    <s v="PID0912"/>
    <n v="200000"/>
    <x v="3"/>
    <n v="53"/>
    <s v="Senior"/>
    <n v="167277.44"/>
    <n v="64.7"/>
    <s v="A-"/>
    <x v="0"/>
    <x v="0"/>
  </r>
  <r>
    <s v="PID0913"/>
    <n v="200000"/>
    <x v="1"/>
    <n v="48"/>
    <s v="Senior"/>
    <n v="122030.24"/>
    <n v="61.7"/>
    <s v="B+"/>
    <x v="0"/>
    <x v="0"/>
  </r>
  <r>
    <s v="PID0914"/>
    <n v="800"/>
    <x v="2"/>
    <n v="33"/>
    <s v="Adult"/>
    <s v=""/>
    <n v="82.2"/>
    <s v="O+"/>
    <x v="1"/>
    <x v="0"/>
  </r>
  <r>
    <s v="PID0915"/>
    <n v="21000"/>
    <x v="2"/>
    <n v="48"/>
    <s v="Senior"/>
    <n v="14887.179999999998"/>
    <n v="104.3"/>
    <s v="B-"/>
    <x v="0"/>
    <x v="1"/>
  </r>
  <r>
    <s v="PID0916"/>
    <n v="30000"/>
    <x v="0"/>
    <n v="53"/>
    <s v="Senior"/>
    <n v="17119.650000000001"/>
    <n v="75.900000000000006"/>
    <s v="AB+"/>
    <x v="0"/>
    <x v="1"/>
  </r>
  <r>
    <s v="PID0917"/>
    <n v="800"/>
    <x v="0"/>
    <n v="68"/>
    <s v="super senior"/>
    <n v="489.64"/>
    <n v="84.4"/>
    <s v="O+"/>
    <x v="1"/>
    <x v="0"/>
  </r>
  <r>
    <s v="PID0918"/>
    <n v="240000"/>
    <x v="0"/>
    <n v="53"/>
    <s v="Senior"/>
    <n v="141203.04"/>
    <n v="90.7"/>
    <s v="AB-"/>
    <x v="1"/>
    <x v="0"/>
  </r>
  <r>
    <s v="PID0919"/>
    <n v="18000"/>
    <x v="3"/>
    <n v="38"/>
    <s v="Adult"/>
    <s v=""/>
    <n v="87.6"/>
    <s v="O-"/>
    <x v="1"/>
    <x v="0"/>
  </r>
  <r>
    <s v="PID0920"/>
    <n v="30000"/>
    <x v="3"/>
    <n v="38"/>
    <s v="Adult"/>
    <n v="26468.73"/>
    <n v="61.7"/>
    <s v="AB+"/>
    <x v="0"/>
    <x v="1"/>
  </r>
  <r>
    <s v="PID0921"/>
    <n v="21000"/>
    <x v="0"/>
    <n v="33"/>
    <s v="Adult"/>
    <s v=""/>
    <n v="78.599999999999994"/>
    <s v="A+"/>
    <x v="0"/>
    <x v="1"/>
  </r>
  <r>
    <s v="PID0922"/>
    <n v="30000"/>
    <x v="0"/>
    <n v="50"/>
    <s v="Senior"/>
    <n v="25596.75"/>
    <n v="73.900000000000006"/>
    <s v="AB-"/>
    <x v="0"/>
    <x v="1"/>
  </r>
  <r>
    <s v="PID0923"/>
    <n v="100"/>
    <x v="0"/>
    <n v="42"/>
    <s v="Adult"/>
    <n v="54.98"/>
    <n v="92"/>
    <s v="A+"/>
    <x v="0"/>
    <x v="0"/>
  </r>
  <r>
    <s v="PID0924"/>
    <n v="30000"/>
    <x v="1"/>
    <n v="48"/>
    <s v="Senior"/>
    <n v="24991.23"/>
    <n v="96.2"/>
    <s v="B-"/>
    <x v="0"/>
    <x v="1"/>
  </r>
  <r>
    <s v="PID0925"/>
    <n v="12000"/>
    <x v="1"/>
    <n v="60"/>
    <s v="Senior"/>
    <n v="7718.94"/>
    <n v="69.7"/>
    <s v="B-"/>
    <x v="1"/>
    <x v="1"/>
  </r>
  <r>
    <s v="PID0926"/>
    <n v="30000"/>
    <x v="0"/>
    <n v="45"/>
    <s v="Adult"/>
    <s v=""/>
    <n v="92.9"/>
    <s v="B-"/>
    <x v="0"/>
    <x v="0"/>
  </r>
  <r>
    <s v="PID0927"/>
    <n v="30000"/>
    <x v="0"/>
    <n v="53"/>
    <s v="Senior"/>
    <n v="20388.21"/>
    <n v="75.599999999999994"/>
    <s v="O-"/>
    <x v="1"/>
    <x v="0"/>
  </r>
  <r>
    <s v="PID0928"/>
    <n v="21000"/>
    <x v="3"/>
    <n v="62"/>
    <s v="super senior"/>
    <n v="12310.970000000001"/>
    <n v="88.5"/>
    <s v="AB+"/>
    <x v="1"/>
    <x v="0"/>
  </r>
  <r>
    <s v="PID0929"/>
    <n v="18000"/>
    <x v="0"/>
    <n v="53"/>
    <s v="Senior"/>
    <n v="12931.32"/>
    <n v="67.5"/>
    <s v="AB-"/>
    <x v="1"/>
    <x v="1"/>
  </r>
  <r>
    <s v="PID0930"/>
    <n v="800"/>
    <x v="0"/>
    <n v="53"/>
    <s v="Senior"/>
    <n v="659.52"/>
    <n v="93.5"/>
    <s v="B+"/>
    <x v="0"/>
    <x v="0"/>
  </r>
  <r>
    <s v="PID0931"/>
    <n v="45000"/>
    <x v="0"/>
    <n v="41"/>
    <s v="Adult"/>
    <n v="26108.25"/>
    <n v="91.6"/>
    <s v="O-"/>
    <x v="1"/>
    <x v="0"/>
  </r>
  <r>
    <s v="PID0932"/>
    <n v="32000"/>
    <x v="1"/>
    <n v="88"/>
    <s v="super senior"/>
    <n v="24113.32"/>
    <n v="67.5"/>
    <s v="A+"/>
    <x v="0"/>
    <x v="1"/>
  </r>
  <r>
    <s v="PID0933"/>
    <n v="16000"/>
    <x v="0"/>
    <n v="48"/>
    <s v="Senior"/>
    <s v=""/>
    <n v="89.4"/>
    <s v="B+"/>
    <x v="0"/>
    <x v="0"/>
  </r>
  <r>
    <s v="PID0934"/>
    <n v="90000"/>
    <x v="0"/>
    <n v="33"/>
    <s v="Adult"/>
    <n v="71308.7"/>
    <n v="82.7"/>
    <s v="O-"/>
    <x v="0"/>
    <x v="0"/>
  </r>
  <r>
    <s v="PID0935"/>
    <n v="18000"/>
    <x v="1"/>
    <n v="50"/>
    <s v="Senior"/>
    <n v="11953.2"/>
    <n v="98.4"/>
    <s v="AB-"/>
    <x v="0"/>
    <x v="0"/>
  </r>
  <r>
    <s v="PID0936"/>
    <n v="3000"/>
    <x v="0"/>
    <n v="62"/>
    <s v="super senior"/>
    <n v="2158.5299999999997"/>
    <n v="65"/>
    <s v="A+"/>
    <x v="0"/>
    <x v="1"/>
  </r>
  <r>
    <s v="PID0937"/>
    <n v="45000"/>
    <x v="3"/>
    <n v="53"/>
    <s v="Senior"/>
    <n v="23279.82"/>
    <n v="71.3"/>
    <s v="O-"/>
    <x v="0"/>
    <x v="1"/>
  </r>
  <r>
    <s v="PID0938"/>
    <n v="240000"/>
    <x v="2"/>
    <n v="38"/>
    <s v="Adult"/>
    <n v="121635.36000000002"/>
    <n v="90.4"/>
    <s v="A+"/>
    <x v="0"/>
    <x v="0"/>
  </r>
  <r>
    <s v="PID0939"/>
    <n v="12000"/>
    <x v="1"/>
    <n v="33"/>
    <s v="Adult"/>
    <n v="9631.86"/>
    <n v="94.2"/>
    <s v="AB-"/>
    <x v="1"/>
    <x v="0"/>
  </r>
  <r>
    <s v="PID0940"/>
    <n v="60000"/>
    <x v="3"/>
    <n v="53"/>
    <s v="Senior"/>
    <n v="51124"/>
    <n v="79.900000000000006"/>
    <s v="A-"/>
    <x v="1"/>
    <x v="0"/>
  </r>
  <r>
    <s v="PID0941"/>
    <n v="75000"/>
    <x v="2"/>
    <n v="53"/>
    <s v="Senior"/>
    <n v="39747.550000000003"/>
    <n v="66.599999999999994"/>
    <s v="B-"/>
    <x v="0"/>
    <x v="0"/>
  </r>
  <r>
    <s v="PID0942"/>
    <n v="4000"/>
    <x v="3"/>
    <n v="42"/>
    <s v="Adult"/>
    <n v="2011.16"/>
    <n v="92.8"/>
    <s v="O+"/>
    <x v="1"/>
    <x v="0"/>
  </r>
  <r>
    <s v="PID0943"/>
    <n v="240000"/>
    <x v="2"/>
    <n v="53"/>
    <s v="Senior"/>
    <s v=""/>
    <n v="50.1"/>
    <s v="AB+"/>
    <x v="0"/>
    <x v="1"/>
  </r>
  <r>
    <s v="PID0944"/>
    <n v="3000"/>
    <x v="1"/>
    <n v="73"/>
    <s v="super senior"/>
    <n v="2174.79"/>
    <n v="90.7"/>
    <s v="A-"/>
    <x v="0"/>
    <x v="0"/>
  </r>
  <r>
    <s v="PID0945"/>
    <n v="100"/>
    <x v="3"/>
    <n v="42"/>
    <s v="Adult"/>
    <n v="59.3"/>
    <n v="105.5"/>
    <s v="O-"/>
    <x v="0"/>
    <x v="0"/>
  </r>
  <r>
    <s v="PID0946"/>
    <n v="500"/>
    <x v="2"/>
    <n v="48"/>
    <s v="Senior"/>
    <n v="429.54"/>
    <n v="78.8"/>
    <s v="B-"/>
    <x v="0"/>
    <x v="0"/>
  </r>
  <r>
    <s v="PID0947"/>
    <n v="40000"/>
    <x v="3"/>
    <n v="53"/>
    <s v="Senior"/>
    <n v="29043.600000000002"/>
    <n v="69"/>
    <s v="A+"/>
    <x v="0"/>
    <x v="0"/>
  </r>
  <r>
    <s v="PID0948"/>
    <n v="3000"/>
    <x v="0"/>
    <n v="38"/>
    <s v="Adult"/>
    <s v=""/>
    <n v="92"/>
    <s v="A+"/>
    <x v="1"/>
    <x v="0"/>
  </r>
  <r>
    <s v="PID0949"/>
    <n v="240000"/>
    <x v="1"/>
    <n v="58"/>
    <s v="Senior"/>
    <n v="167688.48000000001"/>
    <n v="78.5"/>
    <s v="AB-"/>
    <x v="1"/>
    <x v="0"/>
  </r>
  <r>
    <s v="PID0950"/>
    <n v="500"/>
    <x v="0"/>
    <n v="45"/>
    <s v="Adult"/>
    <s v=""/>
    <n v="97.8"/>
    <s v="A+"/>
    <x v="0"/>
    <x v="1"/>
  </r>
  <r>
    <s v="PID0951"/>
    <n v="21000"/>
    <x v="3"/>
    <n v="53"/>
    <s v="Senior"/>
    <n v="13389.46"/>
    <n v="71.5"/>
    <s v="AB+"/>
    <x v="0"/>
    <x v="0"/>
  </r>
  <r>
    <s v="PID0952"/>
    <n v="60000"/>
    <x v="1"/>
    <n v="68"/>
    <s v="super senior"/>
    <n v="36306.879999999997"/>
    <n v="77.2"/>
    <s v="AB-"/>
    <x v="0"/>
    <x v="0"/>
  </r>
  <r>
    <s v="PID0953"/>
    <n v="3000"/>
    <x v="1"/>
    <n v="58"/>
    <s v="Senior"/>
    <s v=""/>
    <n v="64.400000000000006"/>
    <s v="O+"/>
    <x v="0"/>
    <x v="0"/>
  </r>
  <r>
    <s v="PID0954"/>
    <n v="18000"/>
    <x v="1"/>
    <n v="48"/>
    <s v="Senior"/>
    <s v=""/>
    <n v="68.900000000000006"/>
    <s v="AB-"/>
    <x v="1"/>
    <x v="1"/>
  </r>
  <r>
    <s v="PID0955"/>
    <n v="300000"/>
    <x v="0"/>
    <n v="38"/>
    <s v="Adult"/>
    <n v="261149.4"/>
    <n v="51.9"/>
    <s v="O-"/>
    <x v="0"/>
    <x v="1"/>
  </r>
  <r>
    <s v="PID0956"/>
    <n v="200"/>
    <x v="0"/>
    <n v="38"/>
    <s v="Adult"/>
    <n v="168.02"/>
    <n v="87"/>
    <s v="O-"/>
    <x v="0"/>
    <x v="1"/>
  </r>
  <r>
    <s v="PID0957"/>
    <n v="60000"/>
    <x v="3"/>
    <n v="48"/>
    <s v="Senior"/>
    <n v="33469.15"/>
    <n v="97.6"/>
    <s v="AB+"/>
    <x v="0"/>
    <x v="1"/>
  </r>
  <r>
    <s v="PID0958"/>
    <n v="18000"/>
    <x v="0"/>
    <n v="33"/>
    <s v="Adult"/>
    <s v=""/>
    <n v="85.4"/>
    <s v="A+"/>
    <x v="0"/>
    <x v="0"/>
  </r>
  <r>
    <s v="PID0959"/>
    <n v="250000"/>
    <x v="1"/>
    <n v="42"/>
    <s v="Adult"/>
    <s v=""/>
    <n v="56.2"/>
    <s v="O-"/>
    <x v="0"/>
    <x v="0"/>
  </r>
  <r>
    <s v="PID0960"/>
    <n v="2000"/>
    <x v="1"/>
    <n v="32"/>
    <s v="Adult"/>
    <n v="1221.58"/>
    <n v="60.3"/>
    <s v="AB+"/>
    <x v="0"/>
    <x v="0"/>
  </r>
  <r>
    <s v="PID0961"/>
    <n v="200000"/>
    <x v="1"/>
    <n v="38"/>
    <s v="Adult"/>
    <n v="175466.69999999998"/>
    <n v="83"/>
    <s v="AB-"/>
    <x v="0"/>
    <x v="0"/>
  </r>
  <r>
    <s v="PID0962"/>
    <n v="32000"/>
    <x v="0"/>
    <n v="45"/>
    <s v="Adult"/>
    <n v="24734.400000000001"/>
    <n v="101"/>
    <s v="A-"/>
    <x v="0"/>
    <x v="0"/>
  </r>
  <r>
    <s v="PID0963"/>
    <n v="18000"/>
    <x v="2"/>
    <n v="73"/>
    <s v="super senior"/>
    <n v="12295.349999999999"/>
    <n v="80.900000000000006"/>
    <s v="B+"/>
    <x v="1"/>
    <x v="1"/>
  </r>
  <r>
    <s v="PID0964"/>
    <n v="200000"/>
    <x v="2"/>
    <n v="32"/>
    <s v="Adult"/>
    <n v="101959.59999999999"/>
    <n v="61.8"/>
    <s v="O+"/>
    <x v="0"/>
    <x v="1"/>
  </r>
  <r>
    <s v="PID0965"/>
    <n v="200000"/>
    <x v="0"/>
    <n v="42"/>
    <s v="Adult"/>
    <n v="134773.5"/>
    <n v="82.3"/>
    <s v="A+"/>
    <x v="0"/>
    <x v="0"/>
  </r>
  <r>
    <s v="PID0966"/>
    <n v="75000"/>
    <x v="0"/>
    <n v="48"/>
    <s v="Senior"/>
    <n v="52198.75"/>
    <n v="87.2"/>
    <s v="B-"/>
    <x v="0"/>
    <x v="0"/>
  </r>
  <r>
    <s v="PID0967"/>
    <n v="32000"/>
    <x v="3"/>
    <n v="48"/>
    <s v="Senior"/>
    <n v="24839.56"/>
    <n v="85.2"/>
    <s v="AB-"/>
    <x v="0"/>
    <x v="0"/>
  </r>
  <r>
    <s v="PID0968"/>
    <n v="90000"/>
    <x v="1"/>
    <n v="45"/>
    <s v="Adult"/>
    <n v="64257.700000000004"/>
    <n v="59.1"/>
    <s v="AB-"/>
    <x v="1"/>
    <x v="0"/>
  </r>
  <r>
    <s v="PID0969"/>
    <n v="12000"/>
    <x v="2"/>
    <n v="48"/>
    <s v="Senior"/>
    <n v="7562.2800000000007"/>
    <n v="82.4"/>
    <s v="AB-"/>
    <x v="0"/>
    <x v="0"/>
  </r>
  <r>
    <s v="PID0970"/>
    <n v="30000"/>
    <x v="0"/>
    <n v="53"/>
    <s v="Senior"/>
    <n v="20021.16"/>
    <n v="86.2"/>
    <s v="A+"/>
    <x v="0"/>
    <x v="0"/>
  </r>
  <r>
    <s v="PID0971"/>
    <n v="100"/>
    <x v="1"/>
    <n v="48"/>
    <s v="Senior"/>
    <s v=""/>
    <n v="61.8"/>
    <s v="B-"/>
    <x v="0"/>
    <x v="0"/>
  </r>
  <r>
    <s v="PID0972"/>
    <n v="18000"/>
    <x v="1"/>
    <n v="53"/>
    <s v="Senior"/>
    <n v="10170.93"/>
    <n v="55.9"/>
    <s v="AB-"/>
    <x v="0"/>
    <x v="0"/>
  </r>
  <r>
    <s v="PID0973"/>
    <n v="21000"/>
    <x v="2"/>
    <n v="38"/>
    <s v="Adult"/>
    <n v="18861.990000000002"/>
    <n v="77.2"/>
    <s v="A+"/>
    <x v="0"/>
    <x v="1"/>
  </r>
  <r>
    <s v="PID0974"/>
    <n v="500"/>
    <x v="0"/>
    <n v="33"/>
    <s v="Adult"/>
    <n v="429.74"/>
    <n v="70.7"/>
    <s v="O-"/>
    <x v="1"/>
    <x v="0"/>
  </r>
  <r>
    <s v="PID0975"/>
    <n v="12000"/>
    <x v="3"/>
    <n v="45"/>
    <s v="Adult"/>
    <n v="7510.34"/>
    <n v="91.6"/>
    <s v="AB-"/>
    <x v="1"/>
    <x v="0"/>
  </r>
  <r>
    <s v="PID0976"/>
    <n v="12000"/>
    <x v="0"/>
    <n v="33"/>
    <s v="Adult"/>
    <n v="7631.0999999999995"/>
    <n v="84.2"/>
    <s v="B-"/>
    <x v="1"/>
    <x v="1"/>
  </r>
  <r>
    <s v="PID0977"/>
    <n v="18000"/>
    <x v="0"/>
    <n v="30"/>
    <s v="Young adult"/>
    <s v=""/>
    <n v="63.3"/>
    <s v="B-"/>
    <x v="0"/>
    <x v="0"/>
  </r>
  <r>
    <s v="PID0978"/>
    <n v="36000"/>
    <x v="2"/>
    <n v="38"/>
    <s v="Adult"/>
    <n v="19800.36"/>
    <n v="89.3"/>
    <s v="AB-"/>
    <x v="0"/>
    <x v="1"/>
  </r>
  <r>
    <s v="PID0979"/>
    <n v="16000"/>
    <x v="2"/>
    <n v="68"/>
    <s v="super senior"/>
    <n v="12863.76"/>
    <n v="96.5"/>
    <s v="AB-"/>
    <x v="1"/>
    <x v="0"/>
  </r>
  <r>
    <s v="PID0980"/>
    <n v="40000"/>
    <x v="0"/>
    <n v="53"/>
    <s v="Senior"/>
    <n v="22499"/>
    <n v="80.599999999999994"/>
    <s v="B+"/>
    <x v="0"/>
    <x v="0"/>
  </r>
  <r>
    <s v="PID0981"/>
    <n v="18000"/>
    <x v="0"/>
    <n v="45"/>
    <s v="Adult"/>
    <n v="9721.619999999999"/>
    <n v="67.900000000000006"/>
    <s v="A+"/>
    <x v="0"/>
    <x v="0"/>
  </r>
  <r>
    <s v="PID0982"/>
    <n v="800"/>
    <x v="0"/>
    <n v="58"/>
    <s v="Senior"/>
    <n v="433.24"/>
    <n v="80.099999999999994"/>
    <s v="B+"/>
    <x v="1"/>
    <x v="0"/>
  </r>
  <r>
    <s v="PID0983"/>
    <n v="240000"/>
    <x v="0"/>
    <n v="68"/>
    <s v="super senior"/>
    <n v="173836.79999999999"/>
    <n v="68.8"/>
    <s v="AB+"/>
    <x v="1"/>
    <x v="0"/>
  </r>
  <r>
    <s v="PID0984"/>
    <n v="2000"/>
    <x v="1"/>
    <n v="82"/>
    <s v="super senior"/>
    <s v=""/>
    <n v="62.1"/>
    <s v="A-"/>
    <x v="0"/>
    <x v="0"/>
  </r>
  <r>
    <s v="PID0985"/>
    <n v="240000"/>
    <x v="1"/>
    <n v="68"/>
    <s v="super senior"/>
    <n v="190077.84"/>
    <n v="70.2"/>
    <s v="O-"/>
    <x v="0"/>
    <x v="0"/>
  </r>
  <r>
    <s v="PID0986"/>
    <n v="21000"/>
    <x v="0"/>
    <n v="30"/>
    <s v="Young adult"/>
    <n v="17085.600000000002"/>
    <n v="78.2"/>
    <s v="B-"/>
    <x v="0"/>
    <x v="1"/>
  </r>
  <r>
    <s v="PID0987"/>
    <n v="18000"/>
    <x v="0"/>
    <n v="41"/>
    <s v="Adult"/>
    <n v="14608.14"/>
    <n v="83.8"/>
    <s v="A+"/>
    <x v="0"/>
    <x v="0"/>
  </r>
  <r>
    <s v="PID0988"/>
    <n v="2000"/>
    <x v="0"/>
    <n v="33"/>
    <s v="Adult"/>
    <n v="1656.58"/>
    <n v="103.7"/>
    <s v="A+"/>
    <x v="0"/>
    <x v="1"/>
  </r>
  <r>
    <s v="PID0989"/>
    <n v="60000"/>
    <x v="0"/>
    <n v="33"/>
    <s v="Adult"/>
    <n v="53236.3"/>
    <n v="65.900000000000006"/>
    <s v="AB+"/>
    <x v="1"/>
    <x v="0"/>
  </r>
  <r>
    <s v="PID0990"/>
    <n v="100"/>
    <x v="2"/>
    <n v="48"/>
    <s v="Senior"/>
    <n v="59.34"/>
    <n v="85.9"/>
    <s v="A+"/>
    <x v="0"/>
    <x v="0"/>
  </r>
  <r>
    <s v="PID0991"/>
    <n v="45000"/>
    <x v="0"/>
    <n v="48"/>
    <s v="Senior"/>
    <n v="37119.840000000004"/>
    <n v="79.900000000000006"/>
    <s v="B+"/>
    <x v="0"/>
    <x v="1"/>
  </r>
  <r>
    <s v="PID0992"/>
    <n v="75000"/>
    <x v="0"/>
    <n v="53"/>
    <s v="Senior"/>
    <s v=""/>
    <n v="47.9"/>
    <s v="O-"/>
    <x v="0"/>
    <x v="1"/>
  </r>
  <r>
    <s v="PID0993"/>
    <n v="10000"/>
    <x v="0"/>
    <n v="53"/>
    <s v="Senior"/>
    <n v="6685.78"/>
    <n v="94.1"/>
    <s v="B+"/>
    <x v="0"/>
    <x v="0"/>
  </r>
  <r>
    <s v="PID0994"/>
    <n v="240000"/>
    <x v="2"/>
    <n v="38"/>
    <s v="Adult"/>
    <s v=""/>
    <n v="60.8"/>
    <s v="AB-"/>
    <x v="0"/>
    <x v="1"/>
  </r>
  <r>
    <s v="PID0995"/>
    <n v="90000"/>
    <x v="1"/>
    <n v="48"/>
    <s v="Senior"/>
    <n v="53937.700000000004"/>
    <n v="59"/>
    <s v="AB+"/>
    <x v="0"/>
    <x v="0"/>
  </r>
  <r>
    <s v="PID0996"/>
    <n v="3000"/>
    <x v="1"/>
    <n v="41"/>
    <s v="Adult"/>
    <n v="2309.04"/>
    <n v="81.599999999999994"/>
    <s v="AB+"/>
    <x v="0"/>
    <x v="0"/>
  </r>
  <r>
    <s v="PID0997"/>
    <n v="200000"/>
    <x v="0"/>
    <n v="68"/>
    <s v="super senior"/>
    <n v="129857.09999999999"/>
    <n v="60.1"/>
    <s v="B-"/>
    <x v="0"/>
    <x v="0"/>
  </r>
  <r>
    <s v="PID0998"/>
    <n v="40000"/>
    <x v="2"/>
    <n v="41"/>
    <s v="Adult"/>
    <n v="22019.699999999997"/>
    <n v="97.6"/>
    <s v="A-"/>
    <x v="0"/>
    <x v="1"/>
  </r>
  <r>
    <s v="PID0999"/>
    <n v="12000"/>
    <x v="2"/>
    <n v="68"/>
    <s v="super senior"/>
    <n v="10652.34"/>
    <n v="74.5"/>
    <s v="O-"/>
    <x v="0"/>
    <x v="1"/>
  </r>
  <r>
    <s v="PID1000"/>
    <n v="36000"/>
    <x v="1"/>
    <n v="45"/>
    <s v="Adult"/>
    <s v=""/>
    <n v="63.2"/>
    <s v="O-"/>
    <x v="0"/>
    <x v="0"/>
  </r>
  <r>
    <m/>
    <m/>
    <x v="4"/>
    <m/>
    <m/>
    <m/>
    <m/>
    <m/>
    <x v="2"/>
    <x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s v="O+"/>
    <b v="0"/>
    <b v="0"/>
    <x v="0"/>
    <x v="0"/>
    <n v="20"/>
    <x v="0"/>
  </r>
  <r>
    <s v="PID0002"/>
    <n v="500"/>
    <x v="1"/>
    <n v="73"/>
    <s v="super senior"/>
    <s v=""/>
    <n v="64.8"/>
    <s v="AB-"/>
    <b v="0"/>
    <b v="0"/>
    <x v="1"/>
    <x v="0"/>
    <n v="15"/>
    <x v="1"/>
  </r>
  <r>
    <s v="PID0003"/>
    <n v="18000"/>
    <x v="2"/>
    <n v="33"/>
    <s v="Adult"/>
    <n v="12004.650000000001"/>
    <n v="69.400000000000006"/>
    <s v="B+"/>
    <b v="1"/>
    <b v="0"/>
    <x v="2"/>
    <x v="1"/>
    <n v="20"/>
    <x v="0"/>
  </r>
  <r>
    <s v="PID0004"/>
    <n v="48000"/>
    <x v="0"/>
    <n v="33"/>
    <s v="Adult"/>
    <n v="32956.92"/>
    <n v="89.3"/>
    <s v="A-"/>
    <b v="1"/>
    <b v="0"/>
    <x v="3"/>
    <x v="0"/>
    <n v="15"/>
    <x v="0"/>
  </r>
  <r>
    <s v="PID0005"/>
    <n v="21000"/>
    <x v="2"/>
    <n v="38"/>
    <s v="Adult"/>
    <n v="16712.080000000002"/>
    <n v="69.400000000000006"/>
    <s v="O+"/>
    <b v="1"/>
    <b v="1"/>
    <x v="4"/>
    <x v="2"/>
    <n v="2"/>
    <x v="0"/>
  </r>
  <r>
    <s v="PID0006"/>
    <n v="18000"/>
    <x v="0"/>
    <n v="88"/>
    <s v="super senior"/>
    <n v="13741.14"/>
    <n v="76.599999999999994"/>
    <s v="O+"/>
    <b v="1"/>
    <b v="0"/>
    <x v="5"/>
    <x v="0"/>
    <n v="20"/>
    <x v="0"/>
  </r>
  <r>
    <s v="PID0007"/>
    <n v="3000"/>
    <x v="1"/>
    <n v="38"/>
    <s v="Adult"/>
    <n v="1831.0500000000002"/>
    <n v="91.5"/>
    <s v="O-"/>
    <b v="0"/>
    <b v="1"/>
    <x v="6"/>
    <x v="0"/>
    <n v="40"/>
    <x v="0"/>
  </r>
  <r>
    <s v="PID0008"/>
    <n v="20000"/>
    <x v="0"/>
    <n v="32"/>
    <s v="Adult"/>
    <n v="16593.84"/>
    <n v="75.599999999999994"/>
    <s v="O-"/>
    <b v="1"/>
    <b v="1"/>
    <x v="7"/>
    <x v="0"/>
    <n v="30"/>
    <x v="0"/>
  </r>
  <r>
    <s v="PID0009"/>
    <n v="72000"/>
    <x v="0"/>
    <n v="48"/>
    <s v="Senior"/>
    <n v="52009.8"/>
    <n v="90.7"/>
    <s v="AB-"/>
    <b v="0"/>
    <b v="0"/>
    <x v="8"/>
    <x v="0"/>
    <n v="20"/>
    <x v="0"/>
  </r>
  <r>
    <s v="PID0010"/>
    <n v="250000"/>
    <x v="3"/>
    <n v="32"/>
    <s v="Adult"/>
    <s v=""/>
    <n v="97.9"/>
    <s v="A+"/>
    <b v="1"/>
    <b v="1"/>
    <x v="9"/>
    <x v="0"/>
    <n v="2"/>
    <x v="1"/>
  </r>
  <r>
    <s v="PID0011"/>
    <n v="16000"/>
    <x v="0"/>
    <n v="62"/>
    <s v="super senior"/>
    <n v="9710.7800000000007"/>
    <n v="83.9"/>
    <s v="AB-"/>
    <b v="0"/>
    <b v="0"/>
    <x v="10"/>
    <x v="0"/>
    <n v="3"/>
    <x v="0"/>
  </r>
  <r>
    <s v="PID0012"/>
    <n v="45000"/>
    <x v="0"/>
    <n v="62"/>
    <s v="super senior"/>
    <n v="38364.959999999999"/>
    <n v="78.7"/>
    <s v="A+"/>
    <b v="0"/>
    <b v="1"/>
    <x v="11"/>
    <x v="0"/>
    <n v="15"/>
    <x v="0"/>
  </r>
  <r>
    <s v="PID0013"/>
    <n v="18000"/>
    <x v="0"/>
    <n v="53"/>
    <s v="Senior"/>
    <s v=""/>
    <n v="92.9"/>
    <s v="O+"/>
    <b v="1"/>
    <b v="0"/>
    <x v="12"/>
    <x v="0"/>
    <n v="7"/>
    <x v="1"/>
  </r>
  <r>
    <s v="PID0014"/>
    <n v="14000"/>
    <x v="0"/>
    <n v="45"/>
    <s v="Adult"/>
    <n v="10220.91"/>
    <n v="78.3"/>
    <s v="AB+"/>
    <b v="0"/>
    <b v="0"/>
    <x v="13"/>
    <x v="1"/>
    <n v="15"/>
    <x v="0"/>
  </r>
  <r>
    <s v="PID0015"/>
    <n v="60000"/>
    <x v="2"/>
    <n v="62"/>
    <s v="super senior"/>
    <n v="46847.1"/>
    <n v="60.1"/>
    <s v="AB+"/>
    <b v="1"/>
    <b v="0"/>
    <x v="14"/>
    <x v="1"/>
    <n v="2"/>
    <x v="0"/>
  </r>
  <r>
    <s v="PID0016"/>
    <n v="240000"/>
    <x v="1"/>
    <n v="32"/>
    <s v="Adult"/>
    <n v="0"/>
    <n v="91.6"/>
    <s v="B+"/>
    <b v="1"/>
    <b v="0"/>
    <x v="15"/>
    <x v="0"/>
    <n v="15"/>
    <x v="1"/>
  </r>
  <r>
    <s v="PID0017"/>
    <n v="1000"/>
    <x v="0"/>
    <n v="42"/>
    <s v="Adult"/>
    <s v=""/>
    <n v="60.6"/>
    <s v="A+"/>
    <b v="0"/>
    <b v="1"/>
    <x v="16"/>
    <x v="1"/>
    <n v="7"/>
    <x v="1"/>
  </r>
  <r>
    <s v="PID0018"/>
    <n v="40000"/>
    <x v="0"/>
    <n v="58"/>
    <s v="Senior"/>
    <n v="21677.3"/>
    <n v="93.5"/>
    <s v="O+"/>
    <b v="0"/>
    <b v="0"/>
    <x v="17"/>
    <x v="0"/>
    <n v="3"/>
    <x v="0"/>
  </r>
  <r>
    <s v="PID0019"/>
    <n v="500"/>
    <x v="0"/>
    <n v="45"/>
    <s v="Adult"/>
    <n v="399.98"/>
    <n v="99"/>
    <s v="O+"/>
    <b v="1"/>
    <b v="0"/>
    <x v="18"/>
    <x v="0"/>
    <n v="4"/>
    <x v="0"/>
  </r>
  <r>
    <s v="PID0020"/>
    <n v="24000"/>
    <x v="1"/>
    <n v="58"/>
    <s v="Senior"/>
    <n v="12575.07"/>
    <n v="73.7"/>
    <s v="A-"/>
    <b v="0"/>
    <b v="0"/>
    <x v="19"/>
    <x v="0"/>
    <n v="15"/>
    <x v="0"/>
  </r>
  <r>
    <s v="PID0021"/>
    <n v="24000"/>
    <x v="2"/>
    <n v="46"/>
    <s v="Senior"/>
    <n v="19464.48"/>
    <n v="54"/>
    <s v="A-"/>
    <b v="0"/>
    <b v="1"/>
    <x v="20"/>
    <x v="1"/>
    <n v="30"/>
    <x v="0"/>
  </r>
  <r>
    <s v="PID0022"/>
    <n v="20000"/>
    <x v="0"/>
    <n v="48"/>
    <s v="Senior"/>
    <n v="15581.86"/>
    <n v="76"/>
    <s v="B-"/>
    <b v="0"/>
    <b v="0"/>
    <x v="21"/>
    <x v="1"/>
    <n v="2"/>
    <x v="0"/>
  </r>
  <r>
    <s v="PID0023"/>
    <n v="240000"/>
    <x v="0"/>
    <n v="58"/>
    <s v="Senior"/>
    <s v=""/>
    <n v="86.3"/>
    <s v="A-"/>
    <b v="0"/>
    <b v="0"/>
    <x v="22"/>
    <x v="0"/>
    <n v="40"/>
    <x v="1"/>
  </r>
  <r>
    <s v="PID0024"/>
    <n v="60000"/>
    <x v="1"/>
    <n v="62"/>
    <s v="super senior"/>
    <s v=""/>
    <n v="64.2"/>
    <s v="O-"/>
    <b v="0"/>
    <b v="0"/>
    <x v="23"/>
    <x v="1"/>
    <n v="15"/>
    <x v="1"/>
  </r>
  <r>
    <s v="PID0025"/>
    <n v="3000"/>
    <x v="1"/>
    <n v="38"/>
    <s v="Adult"/>
    <n v="2157.69"/>
    <n v="61.5"/>
    <s v="B+"/>
    <b v="0"/>
    <b v="0"/>
    <x v="24"/>
    <x v="1"/>
    <n v="12"/>
    <x v="0"/>
  </r>
  <r>
    <s v="PID0026"/>
    <n v="72000"/>
    <x v="2"/>
    <n v="58"/>
    <s v="Senior"/>
    <n v="42165.48"/>
    <n v="68.400000000000006"/>
    <s v="AB+"/>
    <b v="0"/>
    <b v="0"/>
    <x v="25"/>
    <x v="0"/>
    <n v="2"/>
    <x v="0"/>
  </r>
  <r>
    <s v="PID0027"/>
    <n v="48000"/>
    <x v="1"/>
    <n v="48"/>
    <s v="Senior"/>
    <s v=""/>
    <n v="70.099999999999994"/>
    <s v="A+"/>
    <b v="0"/>
    <b v="0"/>
    <x v="26"/>
    <x v="2"/>
    <n v="0"/>
    <x v="1"/>
  </r>
  <r>
    <s v="PID0028"/>
    <n v="45000"/>
    <x v="0"/>
    <n v="33"/>
    <s v="Adult"/>
    <n v="22743.989999999998"/>
    <n v="54.5"/>
    <s v="O-"/>
    <b v="1"/>
    <b v="0"/>
    <x v="27"/>
    <x v="1"/>
    <n v="25"/>
    <x v="0"/>
  </r>
  <r>
    <s v="PID0029"/>
    <n v="16000"/>
    <x v="2"/>
    <n v="38"/>
    <s v="Adult"/>
    <s v=""/>
    <n v="95"/>
    <s v="A-"/>
    <b v="1"/>
    <b v="1"/>
    <x v="28"/>
    <x v="0"/>
    <n v="2"/>
    <x v="1"/>
  </r>
  <r>
    <s v="PID0030"/>
    <n v="60000"/>
    <x v="2"/>
    <n v="28"/>
    <s v="Young adult"/>
    <n v="32726.639999999999"/>
    <n v="73.900000000000006"/>
    <s v="B-"/>
    <b v="0"/>
    <b v="0"/>
    <x v="29"/>
    <x v="1"/>
    <n v="30"/>
    <x v="0"/>
  </r>
  <r>
    <s v="PID0031"/>
    <n v="21000"/>
    <x v="2"/>
    <n v="45"/>
    <s v="Adult"/>
    <n v="15341.69"/>
    <n v="59.4"/>
    <s v="A+"/>
    <b v="1"/>
    <b v="1"/>
    <x v="30"/>
    <x v="1"/>
    <n v="1"/>
    <x v="0"/>
  </r>
  <r>
    <s v="PID0032"/>
    <n v="45000"/>
    <x v="0"/>
    <n v="53"/>
    <s v="Senior"/>
    <s v=""/>
    <n v="59.4"/>
    <s v="A-"/>
    <b v="0"/>
    <b v="1"/>
    <x v="31"/>
    <x v="1"/>
    <n v="9"/>
    <x v="1"/>
  </r>
  <r>
    <s v="PID0033"/>
    <n v="32000"/>
    <x v="1"/>
    <n v="28"/>
    <s v="Young adult"/>
    <n v="17963.439999999999"/>
    <n v="73.7"/>
    <s v="A+"/>
    <b v="0"/>
    <b v="1"/>
    <x v="32"/>
    <x v="1"/>
    <n v="15"/>
    <x v="0"/>
  </r>
  <r>
    <s v="PID0034"/>
    <n v="3000"/>
    <x v="2"/>
    <n v="42"/>
    <s v="Adult"/>
    <s v=""/>
    <n v="95.2"/>
    <s v="A-"/>
    <b v="0"/>
    <b v="0"/>
    <x v="33"/>
    <x v="0"/>
    <n v="15"/>
    <x v="1"/>
  </r>
  <r>
    <s v="PID0035"/>
    <n v="14000"/>
    <x v="2"/>
    <n v="50"/>
    <s v="Senior"/>
    <n v="7827.47"/>
    <n v="78.099999999999994"/>
    <s v="O-"/>
    <b v="0"/>
    <b v="0"/>
    <x v="34"/>
    <x v="0"/>
    <n v="2"/>
    <x v="0"/>
  </r>
  <r>
    <s v="PID0036"/>
    <n v="18000"/>
    <x v="2"/>
    <n v="58"/>
    <s v="Senior"/>
    <n v="13659.84"/>
    <n v="78.2"/>
    <s v="B+"/>
    <b v="0"/>
    <b v="0"/>
    <x v="35"/>
    <x v="0"/>
    <n v="4"/>
    <x v="0"/>
  </r>
  <r>
    <s v="PID0037"/>
    <n v="30000"/>
    <x v="1"/>
    <n v="62"/>
    <s v="super senior"/>
    <n v="23257.38"/>
    <n v="60.6"/>
    <s v="O+"/>
    <b v="0"/>
    <b v="1"/>
    <x v="36"/>
    <x v="1"/>
    <n v="5"/>
    <x v="0"/>
  </r>
  <r>
    <s v="PID0038"/>
    <n v="20000"/>
    <x v="0"/>
    <n v="38"/>
    <s v="Adult"/>
    <n v="15921.2"/>
    <n v="99.2"/>
    <s v="O+"/>
    <b v="1"/>
    <b v="0"/>
    <x v="37"/>
    <x v="0"/>
    <n v="15"/>
    <x v="0"/>
  </r>
  <r>
    <s v="PID0039"/>
    <n v="200000"/>
    <x v="1"/>
    <n v="53"/>
    <s v="Senior"/>
    <s v=""/>
    <n v="58.9"/>
    <s v="O+"/>
    <b v="0"/>
    <b v="0"/>
    <x v="38"/>
    <x v="1"/>
    <n v="25"/>
    <x v="1"/>
  </r>
  <r>
    <s v="PID0040"/>
    <n v="20000"/>
    <x v="0"/>
    <n v="45"/>
    <s v="Adult"/>
    <n v="13998.94"/>
    <n v="79.099999999999994"/>
    <s v="O+"/>
    <b v="1"/>
    <b v="0"/>
    <x v="39"/>
    <x v="0"/>
    <n v="30"/>
    <x v="0"/>
  </r>
  <r>
    <s v="PID0041"/>
    <n v="240000"/>
    <x v="1"/>
    <n v="53"/>
    <s v="Senior"/>
    <n v="148902.72"/>
    <n v="77.400000000000006"/>
    <s v="A+"/>
    <b v="0"/>
    <b v="0"/>
    <x v="40"/>
    <x v="0"/>
    <n v="7"/>
    <x v="0"/>
  </r>
  <r>
    <s v="PID0042"/>
    <n v="72000"/>
    <x v="1"/>
    <n v="62"/>
    <s v="super senior"/>
    <n v="50448.4"/>
    <n v="80.099999999999994"/>
    <s v="AB+"/>
    <b v="0"/>
    <b v="0"/>
    <x v="41"/>
    <x v="0"/>
    <n v="12"/>
    <x v="0"/>
  </r>
  <r>
    <s v="PID0043"/>
    <n v="90000"/>
    <x v="3"/>
    <n v="48"/>
    <s v="Senior"/>
    <n v="69839.149999999994"/>
    <n v="81.2"/>
    <s v="O+"/>
    <b v="0"/>
    <b v="0"/>
    <x v="42"/>
    <x v="0"/>
    <n v="5"/>
    <x v="0"/>
  </r>
  <r>
    <s v="PID0044"/>
    <n v="24000"/>
    <x v="1"/>
    <n v="33"/>
    <s v="Adult"/>
    <n v="20413.2"/>
    <n v="85.2"/>
    <s v="O-"/>
    <b v="1"/>
    <b v="0"/>
    <x v="43"/>
    <x v="0"/>
    <n v="12"/>
    <x v="0"/>
  </r>
  <r>
    <s v="PID0045"/>
    <n v="21000"/>
    <x v="2"/>
    <n v="73"/>
    <s v="super senior"/>
    <n v="15544.83"/>
    <n v="74.900000000000006"/>
    <s v="B+"/>
    <b v="0"/>
    <b v="0"/>
    <x v="44"/>
    <x v="0"/>
    <n v="2"/>
    <x v="0"/>
  </r>
  <r>
    <s v="PID0046"/>
    <n v="24000"/>
    <x v="0"/>
    <n v="41"/>
    <s v="Adult"/>
    <n v="16811.099999999999"/>
    <n v="90.2"/>
    <s v="O-"/>
    <b v="0"/>
    <b v="1"/>
    <x v="45"/>
    <x v="0"/>
    <n v="30"/>
    <x v="0"/>
  </r>
  <r>
    <s v="PID0047"/>
    <n v="800"/>
    <x v="0"/>
    <n v="33"/>
    <s v="Adult"/>
    <n v="621.45000000000005"/>
    <n v="76.5"/>
    <s v="AB-"/>
    <b v="0"/>
    <b v="0"/>
    <x v="46"/>
    <x v="1"/>
    <n v="300"/>
    <x v="0"/>
  </r>
  <r>
    <s v="PID0048"/>
    <n v="300000"/>
    <x v="1"/>
    <n v="38"/>
    <s v="Adult"/>
    <n v="189845.84999999998"/>
    <n v="88.1"/>
    <s v="B-"/>
    <b v="0"/>
    <b v="0"/>
    <x v="47"/>
    <x v="0"/>
    <n v="25"/>
    <x v="0"/>
  </r>
  <r>
    <s v="PID0049"/>
    <n v="1600"/>
    <x v="0"/>
    <n v="53"/>
    <s v="Senior"/>
    <n v="1130.5999999999999"/>
    <n v="48.2"/>
    <s v="A-"/>
    <b v="1"/>
    <b v="0"/>
    <x v="48"/>
    <x v="1"/>
    <n v="20"/>
    <x v="0"/>
  </r>
  <r>
    <s v="PID0050"/>
    <n v="60000"/>
    <x v="3"/>
    <n v="58"/>
    <s v="Senior"/>
    <n v="43051.95"/>
    <n v="91.1"/>
    <s v="B-"/>
    <b v="0"/>
    <b v="0"/>
    <x v="49"/>
    <x v="0"/>
    <n v="4"/>
    <x v="0"/>
  </r>
  <r>
    <s v="PID0051"/>
    <n v="72000"/>
    <x v="1"/>
    <n v="62"/>
    <s v="super senior"/>
    <n v="48472.959999999999"/>
    <n v="64.900000000000006"/>
    <s v="O+"/>
    <b v="0"/>
    <b v="0"/>
    <x v="50"/>
    <x v="1"/>
    <n v="9"/>
    <x v="0"/>
  </r>
  <r>
    <s v="PID0052"/>
    <n v="100"/>
    <x v="1"/>
    <n v="62"/>
    <s v="super senior"/>
    <n v="81.36"/>
    <n v="87.1"/>
    <s v="O-"/>
    <b v="0"/>
    <b v="0"/>
    <x v="51"/>
    <x v="0"/>
    <n v="25"/>
    <x v="0"/>
  </r>
  <r>
    <s v="PID0053"/>
    <n v="24000"/>
    <x v="1"/>
    <n v="62"/>
    <s v="super senior"/>
    <n v="19986.12"/>
    <n v="72.099999999999994"/>
    <s v="B+"/>
    <b v="1"/>
    <b v="0"/>
    <x v="52"/>
    <x v="0"/>
    <n v="300"/>
    <x v="0"/>
  </r>
  <r>
    <s v="PID0054"/>
    <n v="100"/>
    <x v="1"/>
    <n v="42"/>
    <s v="Adult"/>
    <n v="74.3"/>
    <n v="93.1"/>
    <s v="AB-"/>
    <b v="0"/>
    <b v="0"/>
    <x v="53"/>
    <x v="0"/>
    <n v="0"/>
    <x v="0"/>
  </r>
  <r>
    <s v="PID0055"/>
    <n v="60000"/>
    <x v="2"/>
    <n v="48"/>
    <s v="Senior"/>
    <n v="49152.200000000004"/>
    <n v="75.400000000000006"/>
    <s v="AB+"/>
    <b v="0"/>
    <b v="0"/>
    <x v="54"/>
    <x v="1"/>
    <n v="4"/>
    <x v="0"/>
  </r>
  <r>
    <s v="PID0056"/>
    <n v="48000"/>
    <x v="2"/>
    <n v="62"/>
    <s v="super senior"/>
    <s v=""/>
    <n v="57.7"/>
    <s v="AB-"/>
    <b v="0"/>
    <b v="1"/>
    <x v="55"/>
    <x v="1"/>
    <n v="2"/>
    <x v="1"/>
  </r>
  <r>
    <s v="PID0057"/>
    <n v="500"/>
    <x v="2"/>
    <n v="54"/>
    <s v="Senior"/>
    <n v="301.31"/>
    <n v="62.6"/>
    <s v="O+"/>
    <b v="0"/>
    <b v="0"/>
    <x v="56"/>
    <x v="2"/>
    <n v="2"/>
    <x v="0"/>
  </r>
  <r>
    <s v="PID0058"/>
    <n v="90000"/>
    <x v="0"/>
    <n v="41"/>
    <s v="Adult"/>
    <n v="55462.05"/>
    <n v="63.5"/>
    <s v="AB-"/>
    <b v="1"/>
    <b v="0"/>
    <x v="57"/>
    <x v="1"/>
    <n v="5"/>
    <x v="0"/>
  </r>
  <r>
    <s v="PID0059"/>
    <n v="72000"/>
    <x v="0"/>
    <n v="48"/>
    <s v="Senior"/>
    <n v="51611.56"/>
    <n v="71.7"/>
    <s v="B+"/>
    <b v="1"/>
    <b v="0"/>
    <x v="58"/>
    <x v="1"/>
    <n v="20"/>
    <x v="0"/>
  </r>
  <r>
    <s v="PID0060"/>
    <n v="800"/>
    <x v="2"/>
    <n v="42"/>
    <s v="Adult"/>
    <s v=""/>
    <n v="104"/>
    <s v="B-"/>
    <b v="0"/>
    <b v="0"/>
    <x v="59"/>
    <x v="0"/>
    <n v="1"/>
    <x v="1"/>
  </r>
  <r>
    <s v="PID0061"/>
    <n v="14000"/>
    <x v="2"/>
    <n v="38"/>
    <s v="Adult"/>
    <n v="8311.31"/>
    <n v="95.7"/>
    <s v="B-"/>
    <b v="1"/>
    <b v="1"/>
    <x v="60"/>
    <x v="0"/>
    <n v="15"/>
    <x v="0"/>
  </r>
  <r>
    <s v="PID0062"/>
    <n v="75000"/>
    <x v="2"/>
    <n v="32"/>
    <s v="Adult"/>
    <n v="67475.95"/>
    <n v="86.7"/>
    <s v="B-"/>
    <b v="0"/>
    <b v="1"/>
    <x v="61"/>
    <x v="0"/>
    <n v="2"/>
    <x v="0"/>
  </r>
  <r>
    <s v="PID0063"/>
    <n v="45000"/>
    <x v="1"/>
    <n v="42"/>
    <s v="Adult"/>
    <n v="24489.69"/>
    <n v="105.9"/>
    <s v="O+"/>
    <b v="0"/>
    <b v="0"/>
    <x v="62"/>
    <x v="0"/>
    <n v="40"/>
    <x v="0"/>
  </r>
  <r>
    <s v="PID0064"/>
    <n v="100"/>
    <x v="1"/>
    <n v="41"/>
    <s v="Adult"/>
    <n v="53.04"/>
    <n v="87.1"/>
    <s v="A+"/>
    <b v="0"/>
    <b v="0"/>
    <x v="63"/>
    <x v="0"/>
    <n v="40"/>
    <x v="0"/>
  </r>
  <r>
    <s v="PID0065"/>
    <n v="32000"/>
    <x v="1"/>
    <n v="68"/>
    <s v="super senior"/>
    <n v="18466.8"/>
    <n v="60.7"/>
    <s v="AB+"/>
    <b v="0"/>
    <b v="1"/>
    <x v="64"/>
    <x v="1"/>
    <n v="12"/>
    <x v="0"/>
  </r>
  <r>
    <s v="PID0066"/>
    <n v="18000"/>
    <x v="1"/>
    <n v="38"/>
    <s v="Adult"/>
    <n v="13355.64"/>
    <n v="65.599999999999994"/>
    <s v="AB-"/>
    <b v="0"/>
    <b v="0"/>
    <x v="65"/>
    <x v="1"/>
    <n v="20"/>
    <x v="0"/>
  </r>
  <r>
    <s v="PID0067"/>
    <n v="200000"/>
    <x v="2"/>
    <n v="88"/>
    <s v="super senior"/>
    <s v=""/>
    <n v="69"/>
    <s v="A+"/>
    <b v="0"/>
    <b v="0"/>
    <x v="66"/>
    <x v="0"/>
    <n v="4"/>
    <x v="1"/>
  </r>
  <r>
    <s v="PID0068"/>
    <n v="20000"/>
    <x v="0"/>
    <n v="58"/>
    <s v="Senior"/>
    <n v="17169.96"/>
    <n v="67.900000000000006"/>
    <s v="AB+"/>
    <b v="0"/>
    <b v="1"/>
    <x v="67"/>
    <x v="2"/>
    <n v="5"/>
    <x v="0"/>
  </r>
  <r>
    <s v="PID0069"/>
    <n v="250000"/>
    <x v="1"/>
    <n v="62"/>
    <s v="super senior"/>
    <n v="174255.5"/>
    <n v="78.8"/>
    <s v="B-"/>
    <b v="0"/>
    <b v="0"/>
    <x v="68"/>
    <x v="0"/>
    <n v="50"/>
    <x v="0"/>
  </r>
  <r>
    <s v="PID0070"/>
    <n v="240000"/>
    <x v="2"/>
    <n v="33"/>
    <s v="Adult"/>
    <n v="208135.44"/>
    <n v="89.6"/>
    <s v="O-"/>
    <b v="0"/>
    <b v="1"/>
    <x v="69"/>
    <x v="0"/>
    <n v="0.5"/>
    <x v="0"/>
  </r>
  <r>
    <s v="PID0071"/>
    <n v="100"/>
    <x v="0"/>
    <n v="62"/>
    <s v="super senior"/>
    <n v="77.959999999999994"/>
    <n v="72.8"/>
    <s v="AB+"/>
    <b v="1"/>
    <b v="0"/>
    <x v="70"/>
    <x v="0"/>
    <n v="15"/>
    <x v="0"/>
  </r>
  <r>
    <s v="PID0072"/>
    <n v="18000"/>
    <x v="1"/>
    <n v="32"/>
    <s v="Adult"/>
    <n v="10770.36"/>
    <n v="60"/>
    <s v="A+"/>
    <b v="0"/>
    <b v="0"/>
    <x v="71"/>
    <x v="1"/>
    <n v="7"/>
    <x v="0"/>
  </r>
  <r>
    <s v="PID0073"/>
    <n v="60000"/>
    <x v="1"/>
    <n v="28"/>
    <s v="Young adult"/>
    <n v="30738.95"/>
    <n v="99.8"/>
    <s v="A+"/>
    <b v="0"/>
    <b v="0"/>
    <x v="72"/>
    <x v="0"/>
    <n v="15"/>
    <x v="0"/>
  </r>
  <r>
    <s v="PID0074"/>
    <n v="100"/>
    <x v="0"/>
    <n v="58"/>
    <s v="Senior"/>
    <n v="56.05"/>
    <n v="73.7"/>
    <s v="B+"/>
    <b v="0"/>
    <b v="1"/>
    <x v="73"/>
    <x v="0"/>
    <n v="25"/>
    <x v="0"/>
  </r>
  <r>
    <s v="PID0075"/>
    <n v="48000"/>
    <x v="0"/>
    <n v="58"/>
    <s v="Senior"/>
    <s v=""/>
    <n v="60.2"/>
    <s v="B-"/>
    <b v="1"/>
    <b v="0"/>
    <x v="74"/>
    <x v="1"/>
    <n v="2"/>
    <x v="1"/>
  </r>
  <r>
    <s v="PID0076"/>
    <n v="300000"/>
    <x v="3"/>
    <n v="48"/>
    <s v="Senior"/>
    <n v="174141.6"/>
    <n v="81.2"/>
    <s v="AB-"/>
    <b v="1"/>
    <b v="1"/>
    <x v="75"/>
    <x v="2"/>
    <n v="20"/>
    <x v="0"/>
  </r>
  <r>
    <s v="PID0077"/>
    <n v="300000"/>
    <x v="0"/>
    <n v="38"/>
    <s v="Adult"/>
    <n v="217453.08000000002"/>
    <n v="83.4"/>
    <s v="AB-"/>
    <b v="0"/>
    <b v="0"/>
    <x v="76"/>
    <x v="0"/>
    <n v="4"/>
    <x v="0"/>
  </r>
  <r>
    <s v="PID0078"/>
    <n v="100"/>
    <x v="2"/>
    <n v="38"/>
    <s v="Adult"/>
    <s v=""/>
    <n v="86.7"/>
    <s v="O-"/>
    <b v="0"/>
    <b v="0"/>
    <x v="61"/>
    <x v="0"/>
    <n v="2"/>
    <x v="1"/>
  </r>
  <r>
    <s v="PID0079"/>
    <n v="18000"/>
    <x v="2"/>
    <n v="33"/>
    <s v="Adult"/>
    <n v="14773.74"/>
    <n v="86.5"/>
    <s v="B-"/>
    <b v="0"/>
    <b v="1"/>
    <x v="77"/>
    <x v="0"/>
    <n v="4"/>
    <x v="0"/>
  </r>
  <r>
    <s v="PID0080"/>
    <n v="75000"/>
    <x v="1"/>
    <n v="38"/>
    <s v="Adult"/>
    <n v="44458.25"/>
    <n v="94.6"/>
    <s v="B+"/>
    <b v="1"/>
    <b v="1"/>
    <x v="78"/>
    <x v="0"/>
    <n v="12"/>
    <x v="0"/>
  </r>
  <r>
    <s v="PID0081"/>
    <n v="45000"/>
    <x v="0"/>
    <n v="62"/>
    <s v="super senior"/>
    <n v="28657.98"/>
    <n v="87"/>
    <s v="O-"/>
    <b v="1"/>
    <b v="1"/>
    <x v="79"/>
    <x v="0"/>
    <n v="20"/>
    <x v="0"/>
  </r>
  <r>
    <s v="PID0082"/>
    <n v="250000"/>
    <x v="3"/>
    <n v="68"/>
    <s v="super senior"/>
    <s v=""/>
    <n v="61.7"/>
    <s v="A-"/>
    <b v="0"/>
    <b v="0"/>
    <x v="80"/>
    <x v="1"/>
    <n v="15"/>
    <x v="1"/>
  </r>
  <r>
    <s v="PID0083"/>
    <n v="100"/>
    <x v="0"/>
    <n v="38"/>
    <s v="Adult"/>
    <n v="88.17"/>
    <n v="76.2"/>
    <s v="AB-"/>
    <b v="0"/>
    <b v="0"/>
    <x v="81"/>
    <x v="0"/>
    <n v="40"/>
    <x v="0"/>
  </r>
  <r>
    <s v="PID0084"/>
    <n v="3000"/>
    <x v="0"/>
    <n v="68"/>
    <s v="super senior"/>
    <n v="1770.5099999999998"/>
    <n v="54.5"/>
    <s v="B+"/>
    <b v="0"/>
    <b v="0"/>
    <x v="82"/>
    <x v="1"/>
    <n v="40"/>
    <x v="0"/>
  </r>
  <r>
    <s v="PID0085"/>
    <n v="14000"/>
    <x v="0"/>
    <n v="54"/>
    <s v="Senior"/>
    <n v="8718.2200000000012"/>
    <n v="69.7"/>
    <s v="B-"/>
    <b v="1"/>
    <b v="1"/>
    <x v="83"/>
    <x v="1"/>
    <n v="12"/>
    <x v="0"/>
  </r>
  <r>
    <s v="PID0086"/>
    <n v="32000"/>
    <x v="1"/>
    <n v="38"/>
    <s v="Adult"/>
    <s v=""/>
    <n v="89.6"/>
    <s v="A+"/>
    <b v="0"/>
    <b v="1"/>
    <x v="84"/>
    <x v="0"/>
    <n v="200"/>
    <x v="1"/>
  </r>
  <r>
    <s v="PID0087"/>
    <n v="250000"/>
    <x v="2"/>
    <n v="53"/>
    <s v="Senior"/>
    <n v="125433.3"/>
    <n v="73"/>
    <s v="B-"/>
    <b v="1"/>
    <b v="0"/>
    <x v="85"/>
    <x v="0"/>
    <n v="12"/>
    <x v="0"/>
  </r>
  <r>
    <s v="PID0088"/>
    <n v="800"/>
    <x v="0"/>
    <n v="33"/>
    <s v="Adult"/>
    <n v="714.99"/>
    <n v="94.2"/>
    <s v="B-"/>
    <b v="0"/>
    <b v="1"/>
    <x v="86"/>
    <x v="0"/>
    <n v="25"/>
    <x v="0"/>
  </r>
  <r>
    <s v="PID0089"/>
    <n v="72000"/>
    <x v="2"/>
    <n v="38"/>
    <s v="Adult"/>
    <n v="57203.6"/>
    <n v="89.9"/>
    <s v="AB+"/>
    <b v="1"/>
    <b v="0"/>
    <x v="87"/>
    <x v="0"/>
    <n v="40"/>
    <x v="0"/>
  </r>
  <r>
    <s v="PID0090"/>
    <n v="20000"/>
    <x v="0"/>
    <n v="45"/>
    <s v="Adult"/>
    <n v="10879.14"/>
    <n v="67.900000000000006"/>
    <s v="B+"/>
    <b v="1"/>
    <b v="1"/>
    <x v="88"/>
    <x v="1"/>
    <n v="7"/>
    <x v="0"/>
  </r>
  <r>
    <s v="PID0091"/>
    <n v="500"/>
    <x v="1"/>
    <n v="33"/>
    <s v="Adult"/>
    <n v="372.41"/>
    <n v="91.7"/>
    <s v="B-"/>
    <b v="0"/>
    <b v="0"/>
    <x v="89"/>
    <x v="0"/>
    <n v="7"/>
    <x v="0"/>
  </r>
  <r>
    <s v="PID0092"/>
    <n v="18000"/>
    <x v="2"/>
    <n v="68"/>
    <s v="super senior"/>
    <s v=""/>
    <n v="60.4"/>
    <s v="O-"/>
    <b v="0"/>
    <b v="0"/>
    <x v="90"/>
    <x v="1"/>
    <n v="3"/>
    <x v="1"/>
  </r>
  <r>
    <s v="PID0093"/>
    <n v="10000"/>
    <x v="2"/>
    <n v="33"/>
    <s v="Adult"/>
    <n v="5506.4"/>
    <n v="58.7"/>
    <s v="B+"/>
    <b v="1"/>
    <b v="0"/>
    <x v="91"/>
    <x v="1"/>
    <n v="1"/>
    <x v="0"/>
  </r>
  <r>
    <s v="PID0094"/>
    <n v="48000"/>
    <x v="2"/>
    <n v="38"/>
    <s v="Adult"/>
    <n v="38250.120000000003"/>
    <n v="86.8"/>
    <s v="A+"/>
    <b v="0"/>
    <b v="0"/>
    <x v="92"/>
    <x v="0"/>
    <n v="20"/>
    <x v="0"/>
  </r>
  <r>
    <s v="PID0095"/>
    <n v="10000"/>
    <x v="3"/>
    <n v="62"/>
    <s v="super senior"/>
    <n v="7114.0499999999993"/>
    <n v="87.2"/>
    <s v="AB-"/>
    <b v="0"/>
    <b v="0"/>
    <x v="93"/>
    <x v="0"/>
    <n v="20"/>
    <x v="0"/>
  </r>
  <r>
    <s v="PID0096"/>
    <n v="20000"/>
    <x v="1"/>
    <n v="58"/>
    <s v="Senior"/>
    <n v="14220.48"/>
    <n v="77.3"/>
    <s v="O-"/>
    <b v="1"/>
    <b v="0"/>
    <x v="94"/>
    <x v="0"/>
    <n v="5"/>
    <x v="0"/>
  </r>
  <r>
    <s v="PID0097"/>
    <n v="200"/>
    <x v="0"/>
    <n v="42"/>
    <s v="Adult"/>
    <n v="116.84"/>
    <n v="86.2"/>
    <s v="AB+"/>
    <b v="0"/>
    <b v="0"/>
    <x v="95"/>
    <x v="0"/>
    <n v="40"/>
    <x v="0"/>
  </r>
  <r>
    <s v="PID0098"/>
    <n v="21000"/>
    <x v="0"/>
    <n v="58"/>
    <s v="Senior"/>
    <n v="17306.52"/>
    <n v="92.9"/>
    <s v="A-"/>
    <b v="0"/>
    <b v="1"/>
    <x v="96"/>
    <x v="0"/>
    <n v="9"/>
    <x v="0"/>
  </r>
  <r>
    <s v="PID0099"/>
    <n v="18000"/>
    <x v="2"/>
    <n v="38"/>
    <s v="Adult"/>
    <n v="14155.89"/>
    <n v="92.2"/>
    <s v="A-"/>
    <b v="1"/>
    <b v="1"/>
    <x v="97"/>
    <x v="0"/>
    <n v="15"/>
    <x v="0"/>
  </r>
  <r>
    <s v="PID0100"/>
    <n v="3000"/>
    <x v="1"/>
    <n v="38"/>
    <s v="Adult"/>
    <n v="1695.5099999999998"/>
    <n v="97.1"/>
    <s v="O+"/>
    <b v="0"/>
    <b v="0"/>
    <x v="98"/>
    <x v="0"/>
    <n v="20"/>
    <x v="0"/>
  </r>
  <r>
    <s v="PID0101"/>
    <n v="240000"/>
    <x v="1"/>
    <n v="33"/>
    <s v="Adult"/>
    <n v="169589.52"/>
    <n v="79.8"/>
    <s v="O+"/>
    <b v="0"/>
    <b v="1"/>
    <x v="99"/>
    <x v="0"/>
    <n v="25"/>
    <x v="0"/>
  </r>
  <r>
    <s v="PID0102"/>
    <n v="72000"/>
    <x v="1"/>
    <n v="33"/>
    <s v="Adult"/>
    <n v="57341.56"/>
    <n v="65.8"/>
    <s v="O+"/>
    <b v="0"/>
    <b v="1"/>
    <x v="100"/>
    <x v="1"/>
    <n v="7"/>
    <x v="0"/>
  </r>
  <r>
    <s v="PID0103"/>
    <n v="18000"/>
    <x v="0"/>
    <n v="73"/>
    <s v="super senior"/>
    <s v=""/>
    <n v="68.3"/>
    <s v="O-"/>
    <b v="0"/>
    <b v="1"/>
    <x v="101"/>
    <x v="1"/>
    <n v="5"/>
    <x v="1"/>
  </r>
  <r>
    <s v="PID0104"/>
    <n v="40000"/>
    <x v="3"/>
    <n v="41"/>
    <s v="Adult"/>
    <n v="35432.600000000006"/>
    <n v="103.9"/>
    <s v="AB-"/>
    <b v="0"/>
    <b v="1"/>
    <x v="102"/>
    <x v="0"/>
    <n v="12"/>
    <x v="0"/>
  </r>
  <r>
    <s v="PID0105"/>
    <n v="10000"/>
    <x v="1"/>
    <n v="62"/>
    <s v="super senior"/>
    <n v="8403.3000000000011"/>
    <n v="80"/>
    <s v="O+"/>
    <b v="0"/>
    <b v="1"/>
    <x v="103"/>
    <x v="0"/>
    <n v="7"/>
    <x v="0"/>
  </r>
  <r>
    <s v="PID0106"/>
    <n v="32000"/>
    <x v="2"/>
    <n v="48"/>
    <s v="Senior"/>
    <n v="24816.48"/>
    <n v="81"/>
    <s v="AB+"/>
    <b v="0"/>
    <b v="0"/>
    <x v="104"/>
    <x v="0"/>
    <n v="40"/>
    <x v="0"/>
  </r>
  <r>
    <s v="PID0107"/>
    <n v="200000"/>
    <x v="1"/>
    <n v="33"/>
    <s v="Adult"/>
    <n v="153134.96"/>
    <n v="64.099999999999994"/>
    <s v="O+"/>
    <b v="0"/>
    <b v="0"/>
    <x v="105"/>
    <x v="1"/>
    <n v="9"/>
    <x v="0"/>
  </r>
  <r>
    <s v="PID0108"/>
    <n v="24000"/>
    <x v="1"/>
    <n v="42"/>
    <s v="Adult"/>
    <n v="20927.52"/>
    <n v="91"/>
    <s v="A-"/>
    <b v="0"/>
    <b v="1"/>
    <x v="106"/>
    <x v="0"/>
    <n v="50"/>
    <x v="0"/>
  </r>
  <r>
    <s v="PID0109"/>
    <n v="240000"/>
    <x v="2"/>
    <n v="48"/>
    <s v="Senior"/>
    <s v=""/>
    <n v="79.900000000000006"/>
    <s v="O-"/>
    <b v="0"/>
    <b v="0"/>
    <x v="107"/>
    <x v="0"/>
    <n v="2"/>
    <x v="1"/>
  </r>
  <r>
    <s v="PID0110"/>
    <n v="18000"/>
    <x v="0"/>
    <n v="45"/>
    <s v="Adult"/>
    <n v="12518.82"/>
    <n v="65.3"/>
    <s v="A-"/>
    <b v="0"/>
    <b v="0"/>
    <x v="108"/>
    <x v="1"/>
    <n v="30"/>
    <x v="0"/>
  </r>
  <r>
    <s v="PID0111"/>
    <n v="24000"/>
    <x v="1"/>
    <n v="42"/>
    <s v="Adult"/>
    <n v="12412.04"/>
    <n v="85.9"/>
    <s v="B+"/>
    <b v="1"/>
    <b v="1"/>
    <x v="109"/>
    <x v="0"/>
    <n v="0"/>
    <x v="0"/>
  </r>
  <r>
    <s v="PID0112"/>
    <n v="240000"/>
    <x v="3"/>
    <n v="73"/>
    <s v="super senior"/>
    <n v="179908.08000000002"/>
    <n v="85.3"/>
    <s v="A+"/>
    <b v="0"/>
    <b v="0"/>
    <x v="110"/>
    <x v="0"/>
    <n v="20"/>
    <x v="0"/>
  </r>
  <r>
    <s v="PID0113"/>
    <n v="800"/>
    <x v="1"/>
    <n v="62"/>
    <s v="super senior"/>
    <n v="678.92"/>
    <n v="84.7"/>
    <s v="AB-"/>
    <b v="0"/>
    <b v="0"/>
    <x v="111"/>
    <x v="0"/>
    <n v="5"/>
    <x v="0"/>
  </r>
  <r>
    <s v="PID0114"/>
    <n v="90000"/>
    <x v="0"/>
    <n v="53"/>
    <s v="Senior"/>
    <s v=""/>
    <n v="77.3"/>
    <s v="A+"/>
    <b v="0"/>
    <b v="0"/>
    <x v="112"/>
    <x v="0"/>
    <n v="12"/>
    <x v="1"/>
  </r>
  <r>
    <s v="PID0115"/>
    <n v="100"/>
    <x v="1"/>
    <n v="33"/>
    <s v="Adult"/>
    <s v=""/>
    <n v="84.1"/>
    <s v="O-"/>
    <b v="1"/>
    <b v="0"/>
    <x v="113"/>
    <x v="0"/>
    <n v="5"/>
    <x v="1"/>
  </r>
  <r>
    <s v="PID0116"/>
    <n v="800"/>
    <x v="0"/>
    <n v="41"/>
    <s v="Adult"/>
    <n v="411.43"/>
    <n v="68.099999999999994"/>
    <s v="B+"/>
    <b v="1"/>
    <b v="0"/>
    <x v="114"/>
    <x v="1"/>
    <n v="12"/>
    <x v="0"/>
  </r>
  <r>
    <s v="PID0117"/>
    <n v="48000"/>
    <x v="1"/>
    <n v="58"/>
    <s v="Senior"/>
    <n v="25741.52"/>
    <n v="56.9"/>
    <s v="O+"/>
    <b v="1"/>
    <b v="1"/>
    <x v="115"/>
    <x v="1"/>
    <n v="7"/>
    <x v="0"/>
  </r>
  <r>
    <s v="PID0118"/>
    <n v="500"/>
    <x v="0"/>
    <n v="73"/>
    <s v="super senior"/>
    <s v=""/>
    <n v="53"/>
    <s v="B-"/>
    <b v="1"/>
    <b v="0"/>
    <x v="116"/>
    <x v="2"/>
    <n v="7"/>
    <x v="1"/>
  </r>
  <r>
    <s v="PID0119"/>
    <n v="500"/>
    <x v="3"/>
    <n v="58"/>
    <s v="Senior"/>
    <n v="278.88"/>
    <n v="90.9"/>
    <s v="O-"/>
    <b v="0"/>
    <b v="0"/>
    <x v="117"/>
    <x v="0"/>
    <n v="7"/>
    <x v="0"/>
  </r>
  <r>
    <s v="PID0120"/>
    <n v="18000"/>
    <x v="2"/>
    <n v="33"/>
    <s v="Adult"/>
    <n v="14820.27"/>
    <n v="75.7"/>
    <s v="AB+"/>
    <b v="0"/>
    <b v="0"/>
    <x v="118"/>
    <x v="0"/>
    <n v="0.5"/>
    <x v="0"/>
  </r>
  <r>
    <s v="PID0121"/>
    <n v="20000"/>
    <x v="1"/>
    <n v="33"/>
    <s v="Adult"/>
    <n v="10985.7"/>
    <n v="69.2"/>
    <s v="AB+"/>
    <b v="0"/>
    <b v="1"/>
    <x v="119"/>
    <x v="1"/>
    <n v="150"/>
    <x v="0"/>
  </r>
  <r>
    <s v="PID0122"/>
    <n v="18000"/>
    <x v="0"/>
    <n v="68"/>
    <s v="super senior"/>
    <n v="10522.68"/>
    <n v="66.3"/>
    <s v="AB-"/>
    <b v="0"/>
    <b v="0"/>
    <x v="120"/>
    <x v="1"/>
    <n v="3"/>
    <x v="0"/>
  </r>
  <r>
    <s v="PID0123"/>
    <n v="10000"/>
    <x v="0"/>
    <n v="33"/>
    <s v="Adult"/>
    <s v=""/>
    <n v="59.7"/>
    <s v="B-"/>
    <b v="0"/>
    <b v="0"/>
    <x v="121"/>
    <x v="1"/>
    <n v="20"/>
    <x v="1"/>
  </r>
  <r>
    <s v="PID0124"/>
    <n v="90000"/>
    <x v="0"/>
    <n v="68"/>
    <s v="super senior"/>
    <n v="68611.3"/>
    <n v="97.6"/>
    <s v="AB+"/>
    <b v="0"/>
    <b v="0"/>
    <x v="122"/>
    <x v="0"/>
    <n v="25"/>
    <x v="0"/>
  </r>
  <r>
    <s v="PID0125"/>
    <n v="18000"/>
    <x v="0"/>
    <n v="68"/>
    <s v="super senior"/>
    <n v="10076.52"/>
    <n v="86"/>
    <s v="AB+"/>
    <b v="1"/>
    <b v="0"/>
    <x v="123"/>
    <x v="0"/>
    <n v="40"/>
    <x v="0"/>
  </r>
  <r>
    <s v="PID0126"/>
    <n v="800"/>
    <x v="0"/>
    <n v="42"/>
    <s v="Adult"/>
    <n v="499.21"/>
    <n v="71.3"/>
    <s v="A+"/>
    <b v="0"/>
    <b v="1"/>
    <x v="124"/>
    <x v="1"/>
    <n v="4"/>
    <x v="0"/>
  </r>
  <r>
    <s v="PID0127"/>
    <n v="18000"/>
    <x v="0"/>
    <n v="53"/>
    <s v="Senior"/>
    <n v="11448.42"/>
    <n v="66"/>
    <s v="AB+"/>
    <b v="0"/>
    <b v="1"/>
    <x v="125"/>
    <x v="1"/>
    <n v="4"/>
    <x v="0"/>
  </r>
  <r>
    <s v="PID0128"/>
    <n v="250000"/>
    <x v="0"/>
    <n v="41"/>
    <s v="Adult"/>
    <n v="211680"/>
    <n v="61.9"/>
    <s v="B-"/>
    <b v="0"/>
    <b v="0"/>
    <x v="126"/>
    <x v="1"/>
    <n v="7"/>
    <x v="0"/>
  </r>
  <r>
    <s v="PID0129"/>
    <n v="40000"/>
    <x v="1"/>
    <n v="48"/>
    <s v="Senior"/>
    <n v="35676.199999999997"/>
    <n v="70.8"/>
    <s v="B-"/>
    <b v="0"/>
    <b v="1"/>
    <x v="127"/>
    <x v="2"/>
    <n v="20"/>
    <x v="0"/>
  </r>
  <r>
    <s v="PID0130"/>
    <n v="90000"/>
    <x v="0"/>
    <n v="48"/>
    <s v="Senior"/>
    <n v="73985"/>
    <n v="84.6"/>
    <s v="O-"/>
    <b v="0"/>
    <b v="0"/>
    <x v="128"/>
    <x v="1"/>
    <n v="50"/>
    <x v="0"/>
  </r>
  <r>
    <s v="PID0131"/>
    <n v="32000"/>
    <x v="0"/>
    <n v="28"/>
    <s v="Young adult"/>
    <n v="23309.4"/>
    <n v="83.6"/>
    <s v="A-"/>
    <b v="1"/>
    <b v="0"/>
    <x v="129"/>
    <x v="0"/>
    <n v="2"/>
    <x v="0"/>
  </r>
  <r>
    <s v="PID0132"/>
    <n v="300000"/>
    <x v="3"/>
    <n v="53"/>
    <s v="Senior"/>
    <s v=""/>
    <n v="78.599999999999994"/>
    <s v="O+"/>
    <b v="0"/>
    <b v="0"/>
    <x v="130"/>
    <x v="0"/>
    <n v="70"/>
    <x v="1"/>
  </r>
  <r>
    <s v="PID0133"/>
    <n v="24000"/>
    <x v="0"/>
    <n v="58"/>
    <s v="Senior"/>
    <n v="19197.150000000001"/>
    <n v="61.8"/>
    <s v="B-"/>
    <b v="0"/>
    <b v="0"/>
    <x v="131"/>
    <x v="1"/>
    <n v="5"/>
    <x v="0"/>
  </r>
  <r>
    <s v="PID0134"/>
    <n v="32000"/>
    <x v="0"/>
    <n v="53"/>
    <s v="Senior"/>
    <n v="27759.8"/>
    <n v="50.2"/>
    <s v="AB+"/>
    <b v="0"/>
    <b v="0"/>
    <x v="132"/>
    <x v="1"/>
    <n v="5"/>
    <x v="0"/>
  </r>
  <r>
    <s v="PID0135"/>
    <n v="10000"/>
    <x v="1"/>
    <n v="33"/>
    <s v="Adult"/>
    <s v=""/>
    <n v="83.4"/>
    <s v="O+"/>
    <b v="0"/>
    <b v="0"/>
    <x v="133"/>
    <x v="0"/>
    <n v="7"/>
    <x v="1"/>
  </r>
  <r>
    <s v="PID0136"/>
    <n v="24000"/>
    <x v="0"/>
    <n v="33"/>
    <s v="Adult"/>
    <s v=""/>
    <n v="58.8"/>
    <s v="O-"/>
    <b v="0"/>
    <b v="1"/>
    <x v="134"/>
    <x v="1"/>
    <n v="4"/>
    <x v="1"/>
  </r>
  <r>
    <s v="PID0137"/>
    <n v="100"/>
    <x v="1"/>
    <n v="41"/>
    <s v="Adult"/>
    <n v="50.09"/>
    <n v="70.599999999999994"/>
    <s v="B-"/>
    <b v="1"/>
    <b v="1"/>
    <x v="135"/>
    <x v="1"/>
    <n v="25"/>
    <x v="0"/>
  </r>
  <r>
    <s v="PID0138"/>
    <n v="800"/>
    <x v="3"/>
    <n v="53"/>
    <s v="Senior"/>
    <n v="598.46"/>
    <n v="77.8"/>
    <s v="O-"/>
    <b v="0"/>
    <b v="0"/>
    <x v="136"/>
    <x v="0"/>
    <n v="20"/>
    <x v="0"/>
  </r>
  <r>
    <s v="PID0139"/>
    <n v="10000"/>
    <x v="3"/>
    <n v="58"/>
    <s v="Senior"/>
    <s v=""/>
    <n v="63.1"/>
    <s v="A+"/>
    <b v="0"/>
    <b v="0"/>
    <x v="137"/>
    <x v="1"/>
    <n v="12"/>
    <x v="1"/>
  </r>
  <r>
    <s v="PID0140"/>
    <n v="60000"/>
    <x v="0"/>
    <n v="48"/>
    <s v="Senior"/>
    <n v="41536.300000000003"/>
    <n v="62.3"/>
    <s v="AB+"/>
    <b v="0"/>
    <b v="1"/>
    <x v="138"/>
    <x v="2"/>
    <n v="3"/>
    <x v="0"/>
  </r>
  <r>
    <s v="PID0141"/>
    <n v="2000"/>
    <x v="1"/>
    <n v="42"/>
    <s v="Adult"/>
    <n v="1789.7"/>
    <n v="90.3"/>
    <s v="A-"/>
    <b v="0"/>
    <b v="0"/>
    <x v="139"/>
    <x v="0"/>
    <n v="5"/>
    <x v="0"/>
  </r>
  <r>
    <s v="PID0142"/>
    <n v="32000"/>
    <x v="1"/>
    <n v="48"/>
    <s v="Senior"/>
    <n v="20629.759999999998"/>
    <n v="104.7"/>
    <s v="O-"/>
    <b v="1"/>
    <b v="0"/>
    <x v="140"/>
    <x v="0"/>
    <n v="20"/>
    <x v="0"/>
  </r>
  <r>
    <s v="PID0143"/>
    <n v="21000"/>
    <x v="0"/>
    <n v="58"/>
    <s v="Senior"/>
    <s v=""/>
    <n v="70.599999999999994"/>
    <s v="A-"/>
    <b v="0"/>
    <b v="0"/>
    <x v="141"/>
    <x v="1"/>
    <n v="12"/>
    <x v="1"/>
  </r>
  <r>
    <s v="PID0144"/>
    <n v="100"/>
    <x v="0"/>
    <n v="58"/>
    <s v="Senior"/>
    <n v="61.54"/>
    <n v="66.3"/>
    <s v="AB+"/>
    <b v="0"/>
    <b v="0"/>
    <x v="142"/>
    <x v="0"/>
    <n v="3"/>
    <x v="0"/>
  </r>
  <r>
    <s v="PID0145"/>
    <n v="40000"/>
    <x v="0"/>
    <n v="73"/>
    <s v="super senior"/>
    <n v="29298.800000000003"/>
    <n v="80.400000000000006"/>
    <s v="AB+"/>
    <b v="0"/>
    <b v="1"/>
    <x v="143"/>
    <x v="0"/>
    <n v="5"/>
    <x v="0"/>
  </r>
  <r>
    <s v="PID0146"/>
    <n v="2000"/>
    <x v="1"/>
    <n v="42"/>
    <s v="Adult"/>
    <n v="1319.34"/>
    <n v="59.7"/>
    <s v="AB+"/>
    <b v="0"/>
    <b v="0"/>
    <x v="144"/>
    <x v="1"/>
    <n v="5"/>
    <x v="0"/>
  </r>
  <r>
    <s v="PID0147"/>
    <n v="500"/>
    <x v="3"/>
    <n v="38"/>
    <s v="Adult"/>
    <n v="259.10000000000002"/>
    <n v="100.2"/>
    <s v="A+"/>
    <b v="0"/>
    <b v="0"/>
    <x v="145"/>
    <x v="0"/>
    <n v="150"/>
    <x v="0"/>
  </r>
  <r>
    <s v="PID0148"/>
    <n v="200000"/>
    <x v="1"/>
    <n v="53"/>
    <s v="Senior"/>
    <n v="106845.8"/>
    <n v="84.7"/>
    <s v="AB+"/>
    <b v="1"/>
    <b v="1"/>
    <x v="146"/>
    <x v="0"/>
    <n v="5"/>
    <x v="0"/>
  </r>
  <r>
    <s v="PID0149"/>
    <n v="60000"/>
    <x v="2"/>
    <n v="38"/>
    <s v="Adult"/>
    <n v="51135.96"/>
    <n v="64.2"/>
    <s v="B+"/>
    <b v="1"/>
    <b v="0"/>
    <x v="147"/>
    <x v="1"/>
    <n v="4"/>
    <x v="0"/>
  </r>
  <r>
    <s v="PID0150"/>
    <n v="240000"/>
    <x v="2"/>
    <n v="48"/>
    <s v="Senior"/>
    <n v="137764.79999999999"/>
    <n v="66.7"/>
    <s v="B+"/>
    <b v="0"/>
    <b v="1"/>
    <x v="148"/>
    <x v="1"/>
    <n v="3"/>
    <x v="0"/>
  </r>
  <r>
    <s v="PID0151"/>
    <n v="10000"/>
    <x v="0"/>
    <n v="58"/>
    <s v="Senior"/>
    <n v="8622.85"/>
    <n v="79.900000000000006"/>
    <s v="B-"/>
    <b v="1"/>
    <b v="0"/>
    <x v="149"/>
    <x v="0"/>
    <n v="7"/>
    <x v="0"/>
  </r>
  <r>
    <s v="PID0152"/>
    <n v="24000"/>
    <x v="1"/>
    <n v="32"/>
    <s v="Adult"/>
    <n v="13038.27"/>
    <n v="87.9"/>
    <s v="B+"/>
    <b v="1"/>
    <b v="0"/>
    <x v="150"/>
    <x v="0"/>
    <n v="15"/>
    <x v="0"/>
  </r>
  <r>
    <s v="PID0153"/>
    <n v="40000"/>
    <x v="3"/>
    <n v="62"/>
    <s v="super senior"/>
    <n v="35399.4"/>
    <n v="71"/>
    <s v="A+"/>
    <b v="0"/>
    <b v="1"/>
    <x v="151"/>
    <x v="0"/>
    <n v="2"/>
    <x v="0"/>
  </r>
  <r>
    <s v="PID0154"/>
    <n v="60000"/>
    <x v="0"/>
    <n v="41"/>
    <s v="Adult"/>
    <n v="44585.9"/>
    <n v="77"/>
    <s v="B-"/>
    <b v="0"/>
    <b v="0"/>
    <x v="152"/>
    <x v="0"/>
    <n v="20"/>
    <x v="0"/>
  </r>
  <r>
    <s v="PID0155"/>
    <n v="800"/>
    <x v="0"/>
    <n v="38"/>
    <s v="Adult"/>
    <n v="531.89"/>
    <n v="88.8"/>
    <s v="AB-"/>
    <b v="0"/>
    <b v="0"/>
    <x v="153"/>
    <x v="0"/>
    <n v="3"/>
    <x v="0"/>
  </r>
  <r>
    <s v="PID0156"/>
    <n v="24000"/>
    <x v="0"/>
    <n v="62"/>
    <s v="super senior"/>
    <n v="20033.97"/>
    <n v="76.099999999999994"/>
    <s v="AB+"/>
    <b v="0"/>
    <b v="1"/>
    <x v="154"/>
    <x v="1"/>
    <n v="7"/>
    <x v="0"/>
  </r>
  <r>
    <s v="PID0157"/>
    <n v="24000"/>
    <x v="0"/>
    <n v="38"/>
    <s v="Adult"/>
    <n v="12658.14"/>
    <n v="84.9"/>
    <s v="B-"/>
    <b v="0"/>
    <b v="1"/>
    <x v="155"/>
    <x v="0"/>
    <n v="50"/>
    <x v="0"/>
  </r>
  <r>
    <s v="PID0158"/>
    <n v="100"/>
    <x v="0"/>
    <n v="28"/>
    <s v="Young adult"/>
    <n v="64.28"/>
    <n v="98.8"/>
    <s v="AB+"/>
    <b v="1"/>
    <b v="0"/>
    <x v="156"/>
    <x v="0"/>
    <n v="7"/>
    <x v="0"/>
  </r>
  <r>
    <s v="PID0159"/>
    <n v="800"/>
    <x v="3"/>
    <n v="62"/>
    <s v="super senior"/>
    <n v="632.6"/>
    <n v="82.7"/>
    <s v="O+"/>
    <b v="1"/>
    <b v="1"/>
    <x v="157"/>
    <x v="0"/>
    <n v="25"/>
    <x v="0"/>
  </r>
  <r>
    <s v="PID0160"/>
    <n v="300000"/>
    <x v="3"/>
    <n v="48"/>
    <s v="Senior"/>
    <n v="198697.35"/>
    <n v="76"/>
    <s v="O+"/>
    <b v="0"/>
    <b v="1"/>
    <x v="158"/>
    <x v="0"/>
    <n v="9"/>
    <x v="0"/>
  </r>
  <r>
    <s v="PID0161"/>
    <n v="60000"/>
    <x v="1"/>
    <n v="33"/>
    <s v="Adult"/>
    <n v="47214.76"/>
    <n v="72.5"/>
    <s v="A+"/>
    <b v="0"/>
    <b v="0"/>
    <x v="159"/>
    <x v="1"/>
    <n v="12"/>
    <x v="0"/>
  </r>
  <r>
    <s v="PID0162"/>
    <n v="60000"/>
    <x v="0"/>
    <n v="62"/>
    <s v="super senior"/>
    <n v="47381.56"/>
    <n v="59.4"/>
    <s v="B+"/>
    <b v="0"/>
    <b v="0"/>
    <x v="30"/>
    <x v="2"/>
    <n v="90"/>
    <x v="0"/>
  </r>
  <r>
    <s v="PID0163"/>
    <n v="24000"/>
    <x v="2"/>
    <n v="28"/>
    <s v="Young adult"/>
    <n v="17921.32"/>
    <n v="81.5"/>
    <s v="O+"/>
    <b v="1"/>
    <b v="1"/>
    <x v="160"/>
    <x v="1"/>
    <n v="20"/>
    <x v="0"/>
  </r>
  <r>
    <s v="PID0164"/>
    <n v="40000"/>
    <x v="3"/>
    <n v="38"/>
    <s v="Adult"/>
    <n v="28057"/>
    <n v="85.1"/>
    <s v="O+"/>
    <b v="1"/>
    <b v="0"/>
    <x v="161"/>
    <x v="0"/>
    <n v="5"/>
    <x v="0"/>
  </r>
  <r>
    <s v="PID0165"/>
    <n v="18000"/>
    <x v="0"/>
    <n v="48"/>
    <s v="Senior"/>
    <s v=""/>
    <n v="100.2"/>
    <s v="AB+"/>
    <b v="0"/>
    <b v="0"/>
    <x v="145"/>
    <x v="0"/>
    <n v="30"/>
    <x v="1"/>
  </r>
  <r>
    <s v="PID0166"/>
    <n v="20000"/>
    <x v="1"/>
    <n v="68"/>
    <s v="super senior"/>
    <s v=""/>
    <n v="83.5"/>
    <s v="B+"/>
    <b v="0"/>
    <b v="0"/>
    <x v="162"/>
    <x v="0"/>
    <n v="40"/>
    <x v="1"/>
  </r>
  <r>
    <s v="PID0167"/>
    <n v="250000"/>
    <x v="3"/>
    <n v="62"/>
    <s v="super senior"/>
    <n v="203806.19999999998"/>
    <n v="69.400000000000006"/>
    <s v="O-"/>
    <b v="0"/>
    <b v="1"/>
    <x v="163"/>
    <x v="0"/>
    <n v="20"/>
    <x v="0"/>
  </r>
  <r>
    <s v="PID0168"/>
    <n v="100"/>
    <x v="2"/>
    <n v="62"/>
    <s v="super senior"/>
    <n v="72.98"/>
    <n v="87.9"/>
    <s v="B+"/>
    <b v="0"/>
    <b v="0"/>
    <x v="164"/>
    <x v="0"/>
    <n v="0.5"/>
    <x v="0"/>
  </r>
  <r>
    <s v="PID0169"/>
    <n v="21000"/>
    <x v="2"/>
    <n v="53"/>
    <s v="Senior"/>
    <n v="17316.740000000002"/>
    <n v="64.099999999999994"/>
    <s v="AB-"/>
    <b v="1"/>
    <b v="1"/>
    <x v="165"/>
    <x v="1"/>
    <n v="20"/>
    <x v="0"/>
  </r>
  <r>
    <s v="PID0170"/>
    <n v="20000"/>
    <x v="1"/>
    <n v="58"/>
    <s v="Senior"/>
    <n v="12759.74"/>
    <n v="85.4"/>
    <s v="O+"/>
    <b v="1"/>
    <b v="1"/>
    <x v="166"/>
    <x v="0"/>
    <n v="300"/>
    <x v="0"/>
  </r>
  <r>
    <s v="PID0171"/>
    <n v="100"/>
    <x v="0"/>
    <n v="58"/>
    <s v="Senior"/>
    <n v="83.26"/>
    <n v="80.099999999999994"/>
    <s v="AB-"/>
    <b v="0"/>
    <b v="0"/>
    <x v="167"/>
    <x v="0"/>
    <n v="9"/>
    <x v="0"/>
  </r>
  <r>
    <s v="PID0172"/>
    <n v="3000"/>
    <x v="2"/>
    <n v="48"/>
    <s v="Senior"/>
    <s v=""/>
    <n v="80.099999999999994"/>
    <s v="O+"/>
    <b v="0"/>
    <b v="0"/>
    <x v="168"/>
    <x v="0"/>
    <n v="20"/>
    <x v="1"/>
  </r>
  <r>
    <s v="PID0173"/>
    <n v="100"/>
    <x v="1"/>
    <n v="68"/>
    <s v="super senior"/>
    <s v=""/>
    <n v="87.5"/>
    <s v="A-"/>
    <b v="0"/>
    <b v="0"/>
    <x v="169"/>
    <x v="0"/>
    <n v="200"/>
    <x v="1"/>
  </r>
  <r>
    <s v="PID0174"/>
    <n v="3000"/>
    <x v="0"/>
    <n v="73"/>
    <s v="super senior"/>
    <n v="2684.7599999999998"/>
    <n v="72.900000000000006"/>
    <s v="O+"/>
    <b v="0"/>
    <b v="0"/>
    <x v="170"/>
    <x v="0"/>
    <n v="15"/>
    <x v="0"/>
  </r>
  <r>
    <s v="PID0175"/>
    <n v="36000"/>
    <x v="0"/>
    <n v="73"/>
    <s v="super senior"/>
    <n v="29560.29"/>
    <n v="72.8"/>
    <s v="AB+"/>
    <b v="0"/>
    <b v="0"/>
    <x v="171"/>
    <x v="1"/>
    <n v="7"/>
    <x v="0"/>
  </r>
  <r>
    <s v="PID0176"/>
    <n v="800"/>
    <x v="3"/>
    <n v="62"/>
    <s v="super senior"/>
    <n v="550.38"/>
    <n v="66.3"/>
    <s v="A-"/>
    <b v="0"/>
    <b v="1"/>
    <x v="172"/>
    <x v="0"/>
    <n v="12"/>
    <x v="0"/>
  </r>
  <r>
    <s v="PID0177"/>
    <n v="500"/>
    <x v="0"/>
    <n v="38"/>
    <s v="Adult"/>
    <n v="394.97"/>
    <n v="108.4"/>
    <s v="AB-"/>
    <b v="0"/>
    <b v="0"/>
    <x v="173"/>
    <x v="0"/>
    <n v="12"/>
    <x v="0"/>
  </r>
  <r>
    <s v="PID0178"/>
    <n v="32000"/>
    <x v="1"/>
    <n v="22"/>
    <s v="Young adult"/>
    <n v="20010.64"/>
    <n v="73.900000000000006"/>
    <s v="B-"/>
    <b v="0"/>
    <b v="0"/>
    <x v="174"/>
    <x v="0"/>
    <n v="12"/>
    <x v="0"/>
  </r>
  <r>
    <s v="PID0179"/>
    <n v="3000"/>
    <x v="0"/>
    <n v="53"/>
    <s v="Senior"/>
    <n v="1974.03"/>
    <n v="63.3"/>
    <s v="A-"/>
    <b v="0"/>
    <b v="0"/>
    <x v="175"/>
    <x v="1"/>
    <n v="40"/>
    <x v="0"/>
  </r>
  <r>
    <s v="PID0180"/>
    <n v="10000"/>
    <x v="1"/>
    <n v="45"/>
    <s v="Adult"/>
    <s v=""/>
    <n v="66.3"/>
    <s v="A+"/>
    <b v="0"/>
    <b v="0"/>
    <x v="176"/>
    <x v="1"/>
    <n v="12"/>
    <x v="1"/>
  </r>
  <r>
    <s v="PID0181"/>
    <n v="200000"/>
    <x v="0"/>
    <n v="58"/>
    <s v="Senior"/>
    <n v="163598.39999999999"/>
    <n v="83.1"/>
    <s v="O+"/>
    <b v="0"/>
    <b v="0"/>
    <x v="177"/>
    <x v="0"/>
    <n v="12"/>
    <x v="0"/>
  </r>
  <r>
    <s v="PID0182"/>
    <n v="60000"/>
    <x v="0"/>
    <n v="33"/>
    <s v="Adult"/>
    <n v="34972.1"/>
    <n v="94.2"/>
    <s v="A+"/>
    <b v="0"/>
    <b v="0"/>
    <x v="178"/>
    <x v="0"/>
    <n v="120"/>
    <x v="0"/>
  </r>
  <r>
    <s v="PID0183"/>
    <n v="18000"/>
    <x v="1"/>
    <n v="53"/>
    <s v="Senior"/>
    <n v="11502.539999999999"/>
    <n v="82.8"/>
    <s v="B-"/>
    <b v="1"/>
    <b v="1"/>
    <x v="179"/>
    <x v="0"/>
    <n v="12"/>
    <x v="0"/>
  </r>
  <r>
    <s v="PID0184"/>
    <n v="240000"/>
    <x v="2"/>
    <n v="38"/>
    <s v="Adult"/>
    <n v="164092.20000000001"/>
    <n v="92.6"/>
    <s v="O+"/>
    <b v="0"/>
    <b v="0"/>
    <x v="180"/>
    <x v="0"/>
    <n v="7"/>
    <x v="0"/>
  </r>
  <r>
    <s v="PID0185"/>
    <n v="90000"/>
    <x v="0"/>
    <n v="33"/>
    <s v="Adult"/>
    <s v=""/>
    <n v="64.2"/>
    <s v="AB+"/>
    <b v="0"/>
    <b v="0"/>
    <x v="147"/>
    <x v="1"/>
    <n v="5"/>
    <x v="1"/>
  </r>
  <r>
    <s v="PID0186"/>
    <n v="300000"/>
    <x v="0"/>
    <n v="48"/>
    <s v="Senior"/>
    <n v="194773.68"/>
    <n v="85.3"/>
    <s v="AB-"/>
    <b v="0"/>
    <b v="0"/>
    <x v="181"/>
    <x v="0"/>
    <n v="5"/>
    <x v="0"/>
  </r>
  <r>
    <s v="PID0187"/>
    <n v="100"/>
    <x v="0"/>
    <n v="38"/>
    <s v="Adult"/>
    <n v="60.96"/>
    <n v="82.1"/>
    <s v="O-"/>
    <b v="1"/>
    <b v="0"/>
    <x v="182"/>
    <x v="1"/>
    <n v="4"/>
    <x v="0"/>
  </r>
  <r>
    <s v="PID0188"/>
    <n v="10000"/>
    <x v="2"/>
    <n v="38"/>
    <s v="Adult"/>
    <n v="7939.0999999999995"/>
    <n v="96.5"/>
    <s v="A+"/>
    <b v="0"/>
    <b v="0"/>
    <x v="183"/>
    <x v="0"/>
    <n v="0"/>
    <x v="0"/>
  </r>
  <r>
    <s v="PID0189"/>
    <n v="240000"/>
    <x v="0"/>
    <n v="42"/>
    <s v="Adult"/>
    <n v="214090.32"/>
    <n v="61.8"/>
    <s v="AB+"/>
    <b v="1"/>
    <b v="1"/>
    <x v="184"/>
    <x v="1"/>
    <n v="20"/>
    <x v="0"/>
  </r>
  <r>
    <s v="PID0190"/>
    <n v="18000"/>
    <x v="2"/>
    <n v="32"/>
    <s v="Adult"/>
    <n v="12382.380000000001"/>
    <n v="96.3"/>
    <s v="B-"/>
    <b v="0"/>
    <b v="0"/>
    <x v="185"/>
    <x v="0"/>
    <n v="30"/>
    <x v="0"/>
  </r>
  <r>
    <s v="PID0191"/>
    <n v="75000"/>
    <x v="2"/>
    <n v="41"/>
    <s v="Adult"/>
    <n v="57189.799999999996"/>
    <n v="77.900000000000006"/>
    <s v="AB-"/>
    <b v="0"/>
    <b v="0"/>
    <x v="186"/>
    <x v="0"/>
    <n v="9"/>
    <x v="0"/>
  </r>
  <r>
    <s v="PID0192"/>
    <n v="2000"/>
    <x v="2"/>
    <n v="38"/>
    <s v="Adult"/>
    <n v="1230.08"/>
    <n v="102.1"/>
    <s v="B-"/>
    <b v="1"/>
    <b v="0"/>
    <x v="187"/>
    <x v="0"/>
    <n v="4"/>
    <x v="0"/>
  </r>
  <r>
    <s v="PID0193"/>
    <n v="3000"/>
    <x v="2"/>
    <n v="48"/>
    <s v="Senior"/>
    <s v=""/>
    <n v="79.5"/>
    <s v="B-"/>
    <b v="0"/>
    <b v="0"/>
    <x v="188"/>
    <x v="0"/>
    <n v="15"/>
    <x v="1"/>
  </r>
  <r>
    <s v="PID0194"/>
    <n v="12000"/>
    <x v="1"/>
    <n v="58"/>
    <s v="Senior"/>
    <n v="8360.16"/>
    <n v="64.400000000000006"/>
    <s v="AB-"/>
    <b v="0"/>
    <b v="0"/>
    <x v="189"/>
    <x v="1"/>
    <n v="5"/>
    <x v="0"/>
  </r>
  <r>
    <s v="PID0195"/>
    <n v="60000"/>
    <x v="1"/>
    <n v="62"/>
    <s v="super senior"/>
    <s v=""/>
    <n v="68.7"/>
    <s v="O+"/>
    <b v="0"/>
    <b v="0"/>
    <x v="190"/>
    <x v="0"/>
    <n v="12"/>
    <x v="1"/>
  </r>
  <r>
    <s v="PID0196"/>
    <n v="75000"/>
    <x v="1"/>
    <n v="45"/>
    <s v="Adult"/>
    <s v=""/>
    <n v="88.1"/>
    <s v="B+"/>
    <b v="0"/>
    <b v="0"/>
    <x v="191"/>
    <x v="0"/>
    <n v="20"/>
    <x v="1"/>
  </r>
  <r>
    <s v="PID0197"/>
    <n v="21000"/>
    <x v="1"/>
    <n v="38"/>
    <s v="Adult"/>
    <n v="13329.75"/>
    <n v="78.400000000000006"/>
    <s v="A+"/>
    <b v="0"/>
    <b v="0"/>
    <x v="192"/>
    <x v="0"/>
    <n v="9"/>
    <x v="0"/>
  </r>
  <r>
    <s v="PID0198"/>
    <n v="3000"/>
    <x v="2"/>
    <n v="33"/>
    <s v="Adult"/>
    <n v="2153.2200000000003"/>
    <n v="62.3"/>
    <s v="O+"/>
    <b v="1"/>
    <b v="1"/>
    <x v="193"/>
    <x v="1"/>
    <n v="15"/>
    <x v="0"/>
  </r>
  <r>
    <s v="PID0199"/>
    <n v="45000"/>
    <x v="0"/>
    <n v="62"/>
    <s v="super senior"/>
    <n v="40303.020000000004"/>
    <n v="53.7"/>
    <s v="AB+"/>
    <b v="0"/>
    <b v="0"/>
    <x v="194"/>
    <x v="2"/>
    <n v="30"/>
    <x v="0"/>
  </r>
  <r>
    <s v="PID0200"/>
    <n v="1600"/>
    <x v="2"/>
    <n v="48"/>
    <s v="Senior"/>
    <n v="1266.78"/>
    <n v="89.2"/>
    <s v="B+"/>
    <b v="0"/>
    <b v="0"/>
    <x v="195"/>
    <x v="0"/>
    <n v="0.5"/>
    <x v="0"/>
  </r>
  <r>
    <s v="PID0201"/>
    <n v="800"/>
    <x v="0"/>
    <n v="54"/>
    <s v="Senior"/>
    <n v="630.48"/>
    <n v="54.1"/>
    <s v="A-"/>
    <b v="0"/>
    <b v="1"/>
    <x v="196"/>
    <x v="1"/>
    <n v="50"/>
    <x v="0"/>
  </r>
  <r>
    <s v="PID0202"/>
    <n v="100"/>
    <x v="2"/>
    <n v="62"/>
    <s v="super senior"/>
    <s v=""/>
    <n v="80"/>
    <s v="A-"/>
    <b v="0"/>
    <b v="1"/>
    <x v="197"/>
    <x v="0"/>
    <n v="3"/>
    <x v="1"/>
  </r>
  <r>
    <s v="PID0203"/>
    <n v="300000"/>
    <x v="3"/>
    <n v="48"/>
    <s v="Senior"/>
    <n v="233626.56"/>
    <n v="90.8"/>
    <s v="O-"/>
    <b v="0"/>
    <b v="0"/>
    <x v="198"/>
    <x v="0"/>
    <n v="12"/>
    <x v="0"/>
  </r>
  <r>
    <s v="PID0204"/>
    <n v="300000"/>
    <x v="3"/>
    <n v="33"/>
    <s v="Adult"/>
    <n v="210807"/>
    <n v="72.400000000000006"/>
    <s v="O-"/>
    <b v="0"/>
    <b v="0"/>
    <x v="199"/>
    <x v="1"/>
    <n v="20"/>
    <x v="0"/>
  </r>
  <r>
    <s v="PID0205"/>
    <n v="45000"/>
    <x v="0"/>
    <n v="68"/>
    <s v="super senior"/>
    <n v="36976.979999999996"/>
    <n v="60.1"/>
    <s v="B+"/>
    <b v="0"/>
    <b v="0"/>
    <x v="200"/>
    <x v="1"/>
    <n v="2"/>
    <x v="0"/>
  </r>
  <r>
    <s v="PID0206"/>
    <n v="18000"/>
    <x v="2"/>
    <n v="45"/>
    <s v="Adult"/>
    <n v="13231.380000000001"/>
    <n v="72.3"/>
    <s v="B-"/>
    <b v="0"/>
    <b v="1"/>
    <x v="201"/>
    <x v="1"/>
    <n v="3"/>
    <x v="0"/>
  </r>
  <r>
    <s v="PID0207"/>
    <n v="3000"/>
    <x v="0"/>
    <n v="33"/>
    <s v="Adult"/>
    <s v=""/>
    <n v="90"/>
    <s v="B+"/>
    <b v="0"/>
    <b v="0"/>
    <x v="202"/>
    <x v="0"/>
    <n v="25"/>
    <x v="1"/>
  </r>
  <r>
    <s v="PID0208"/>
    <n v="3000"/>
    <x v="3"/>
    <n v="48"/>
    <s v="Senior"/>
    <s v=""/>
    <n v="61.1"/>
    <s v="AB-"/>
    <b v="0"/>
    <b v="1"/>
    <x v="203"/>
    <x v="1"/>
    <n v="9"/>
    <x v="1"/>
  </r>
  <r>
    <s v="PID0209"/>
    <n v="75000"/>
    <x v="3"/>
    <n v="48"/>
    <s v="Senior"/>
    <n v="39899.4"/>
    <n v="68.8"/>
    <s v="B-"/>
    <b v="0"/>
    <b v="0"/>
    <x v="204"/>
    <x v="1"/>
    <n v="9"/>
    <x v="0"/>
  </r>
  <r>
    <s v="PID0210"/>
    <n v="100"/>
    <x v="2"/>
    <n v="62"/>
    <s v="super senior"/>
    <s v=""/>
    <n v="51.9"/>
    <s v="AB-"/>
    <b v="0"/>
    <b v="0"/>
    <x v="205"/>
    <x v="1"/>
    <n v="250"/>
    <x v="1"/>
  </r>
  <r>
    <s v="PID0211"/>
    <n v="20000"/>
    <x v="3"/>
    <n v="58"/>
    <s v="Senior"/>
    <n v="16134.38"/>
    <n v="82.5"/>
    <s v="AB+"/>
    <b v="0"/>
    <b v="0"/>
    <x v="206"/>
    <x v="0"/>
    <n v="40"/>
    <x v="0"/>
  </r>
  <r>
    <s v="PID0212"/>
    <n v="60000"/>
    <x v="0"/>
    <n v="48"/>
    <s v="Senior"/>
    <n v="38509.85"/>
    <n v="100.5"/>
    <s v="O-"/>
    <b v="0"/>
    <b v="1"/>
    <x v="207"/>
    <x v="0"/>
    <n v="15"/>
    <x v="0"/>
  </r>
  <r>
    <s v="PID0213"/>
    <n v="90000"/>
    <x v="3"/>
    <n v="45"/>
    <s v="Adult"/>
    <n v="51209.85"/>
    <n v="93.3"/>
    <s v="B-"/>
    <b v="0"/>
    <b v="1"/>
    <x v="208"/>
    <x v="0"/>
    <n v="5"/>
    <x v="0"/>
  </r>
  <r>
    <s v="PID0214"/>
    <n v="32000"/>
    <x v="3"/>
    <n v="48"/>
    <s v="Senior"/>
    <s v=""/>
    <n v="70.900000000000006"/>
    <s v="O+"/>
    <b v="0"/>
    <b v="0"/>
    <x v="209"/>
    <x v="1"/>
    <n v="70"/>
    <x v="1"/>
  </r>
  <r>
    <s v="PID0215"/>
    <n v="18000"/>
    <x v="2"/>
    <n v="48"/>
    <s v="Senior"/>
    <s v=""/>
    <n v="105.6"/>
    <s v="AB+"/>
    <b v="0"/>
    <b v="1"/>
    <x v="210"/>
    <x v="0"/>
    <n v="2"/>
    <x v="1"/>
  </r>
  <r>
    <s v="PID0216"/>
    <n v="12000"/>
    <x v="0"/>
    <n v="42"/>
    <s v="Adult"/>
    <n v="9943.16"/>
    <n v="63.3"/>
    <s v="B-"/>
    <b v="1"/>
    <b v="1"/>
    <x v="211"/>
    <x v="1"/>
    <n v="12"/>
    <x v="0"/>
  </r>
  <r>
    <s v="PID0217"/>
    <n v="2000"/>
    <x v="2"/>
    <n v="33"/>
    <s v="Adult"/>
    <n v="1476.98"/>
    <n v="94.7"/>
    <s v="O-"/>
    <b v="0"/>
    <b v="0"/>
    <x v="212"/>
    <x v="0"/>
    <n v="12"/>
    <x v="0"/>
  </r>
  <r>
    <s v="PID0218"/>
    <n v="10000"/>
    <x v="0"/>
    <n v="38"/>
    <s v="Adult"/>
    <n v="8451.7999999999993"/>
    <n v="69.3"/>
    <s v="AB+"/>
    <b v="1"/>
    <b v="0"/>
    <x v="213"/>
    <x v="2"/>
    <n v="7"/>
    <x v="0"/>
  </r>
  <r>
    <s v="PID0219"/>
    <n v="250000"/>
    <x v="3"/>
    <n v="32"/>
    <s v="Adult"/>
    <n v="165091.4"/>
    <n v="99.2"/>
    <s v="A+"/>
    <b v="0"/>
    <b v="0"/>
    <x v="214"/>
    <x v="0"/>
    <n v="15"/>
    <x v="0"/>
  </r>
  <r>
    <s v="PID0220"/>
    <n v="36000"/>
    <x v="0"/>
    <n v="45"/>
    <s v="Adult"/>
    <n v="32157.69"/>
    <n v="94.7"/>
    <s v="AB+"/>
    <b v="1"/>
    <b v="0"/>
    <x v="215"/>
    <x v="0"/>
    <n v="5"/>
    <x v="0"/>
  </r>
  <r>
    <s v="PID0221"/>
    <n v="800"/>
    <x v="0"/>
    <n v="42"/>
    <s v="Adult"/>
    <n v="527.08000000000004"/>
    <n v="71.599999999999994"/>
    <s v="AB+"/>
    <b v="0"/>
    <b v="0"/>
    <x v="216"/>
    <x v="1"/>
    <n v="30"/>
    <x v="0"/>
  </r>
  <r>
    <s v="PID0222"/>
    <n v="20000"/>
    <x v="3"/>
    <n v="41"/>
    <s v="Adult"/>
    <n v="16606.32"/>
    <n v="63.8"/>
    <s v="O+"/>
    <b v="0"/>
    <b v="0"/>
    <x v="217"/>
    <x v="1"/>
    <n v="0"/>
    <x v="0"/>
  </r>
  <r>
    <s v="PID0223"/>
    <n v="250000"/>
    <x v="3"/>
    <n v="62"/>
    <s v="super senior"/>
    <n v="141504.59999999998"/>
    <n v="55.1"/>
    <s v="O-"/>
    <b v="0"/>
    <b v="0"/>
    <x v="218"/>
    <x v="1"/>
    <n v="4"/>
    <x v="0"/>
  </r>
  <r>
    <s v="PID0224"/>
    <n v="32000"/>
    <x v="1"/>
    <n v="42"/>
    <s v="Adult"/>
    <n v="28723.52"/>
    <n v="64.7"/>
    <s v="A-"/>
    <b v="0"/>
    <b v="0"/>
    <x v="219"/>
    <x v="1"/>
    <n v="9"/>
    <x v="0"/>
  </r>
  <r>
    <s v="PID0225"/>
    <n v="240000"/>
    <x v="2"/>
    <n v="53"/>
    <s v="Senior"/>
    <n v="153766.44"/>
    <n v="53.6"/>
    <s v="O-"/>
    <b v="0"/>
    <b v="1"/>
    <x v="220"/>
    <x v="1"/>
    <n v="2"/>
    <x v="0"/>
  </r>
  <r>
    <s v="PID0226"/>
    <n v="20000"/>
    <x v="0"/>
    <n v="53"/>
    <s v="Senior"/>
    <n v="11334.86"/>
    <n v="84.1"/>
    <s v="AB+"/>
    <b v="0"/>
    <b v="0"/>
    <x v="221"/>
    <x v="0"/>
    <n v="30"/>
    <x v="0"/>
  </r>
  <r>
    <s v="PID0227"/>
    <n v="500"/>
    <x v="0"/>
    <n v="62"/>
    <s v="super senior"/>
    <n v="285.98"/>
    <n v="56.4"/>
    <s v="A+"/>
    <b v="1"/>
    <b v="0"/>
    <x v="222"/>
    <x v="1"/>
    <n v="25"/>
    <x v="0"/>
  </r>
  <r>
    <s v="PID0228"/>
    <n v="40000"/>
    <x v="1"/>
    <n v="34"/>
    <s v="Adult"/>
    <n v="34307.72"/>
    <n v="81"/>
    <s v="O-"/>
    <b v="0"/>
    <b v="0"/>
    <x v="223"/>
    <x v="0"/>
    <n v="150"/>
    <x v="0"/>
  </r>
  <r>
    <s v="PID0229"/>
    <n v="15000"/>
    <x v="2"/>
    <n v="48"/>
    <s v="Senior"/>
    <n v="11623.199999999999"/>
    <n v="70"/>
    <s v="O+"/>
    <b v="0"/>
    <b v="1"/>
    <x v="224"/>
    <x v="1"/>
    <n v="15"/>
    <x v="0"/>
  </r>
  <r>
    <s v="PID0230"/>
    <n v="40000"/>
    <x v="1"/>
    <n v="73"/>
    <s v="super senior"/>
    <s v=""/>
    <n v="77.8"/>
    <s v="B-"/>
    <b v="0"/>
    <b v="1"/>
    <x v="225"/>
    <x v="0"/>
    <n v="70"/>
    <x v="1"/>
  </r>
  <r>
    <s v="PID0231"/>
    <n v="32000"/>
    <x v="1"/>
    <n v="38"/>
    <s v="Adult"/>
    <n v="25580.6"/>
    <n v="94.5"/>
    <s v="A-"/>
    <b v="0"/>
    <b v="0"/>
    <x v="226"/>
    <x v="0"/>
    <n v="300"/>
    <x v="0"/>
  </r>
  <r>
    <s v="PID0232"/>
    <n v="500"/>
    <x v="1"/>
    <n v="62"/>
    <s v="super senior"/>
    <s v=""/>
    <n v="77.599999999999994"/>
    <s v="O-"/>
    <b v="1"/>
    <b v="1"/>
    <x v="227"/>
    <x v="0"/>
    <n v="7"/>
    <x v="1"/>
  </r>
  <r>
    <s v="PID0233"/>
    <n v="16000"/>
    <x v="0"/>
    <n v="42"/>
    <s v="Adult"/>
    <n v="9525.4599999999991"/>
    <n v="57.3"/>
    <s v="A-"/>
    <b v="0"/>
    <b v="0"/>
    <x v="228"/>
    <x v="1"/>
    <n v="5"/>
    <x v="0"/>
  </r>
  <r>
    <s v="PID0234"/>
    <n v="500"/>
    <x v="2"/>
    <n v="30"/>
    <s v="Young adult"/>
    <n v="279.56"/>
    <n v="106.4"/>
    <s v="AB+"/>
    <b v="0"/>
    <b v="0"/>
    <x v="229"/>
    <x v="0"/>
    <n v="0.5"/>
    <x v="0"/>
  </r>
  <r>
    <s v="PID0235"/>
    <n v="60000"/>
    <x v="3"/>
    <n v="38"/>
    <s v="Adult"/>
    <n v="45790.25"/>
    <n v="89.6"/>
    <s v="B+"/>
    <b v="0"/>
    <b v="1"/>
    <x v="230"/>
    <x v="0"/>
    <n v="40"/>
    <x v="0"/>
  </r>
  <r>
    <s v="PID0236"/>
    <n v="800"/>
    <x v="1"/>
    <n v="82"/>
    <s v="super senior"/>
    <s v=""/>
    <n v="48.9"/>
    <s v="B+"/>
    <b v="0"/>
    <b v="0"/>
    <x v="231"/>
    <x v="1"/>
    <n v="12"/>
    <x v="1"/>
  </r>
  <r>
    <s v="PID0237"/>
    <n v="30000"/>
    <x v="1"/>
    <n v="68"/>
    <s v="super senior"/>
    <n v="16813.59"/>
    <n v="89.6"/>
    <s v="O+"/>
    <b v="0"/>
    <b v="0"/>
    <x v="232"/>
    <x v="0"/>
    <n v="9"/>
    <x v="0"/>
  </r>
  <r>
    <s v="PID0238"/>
    <n v="40000"/>
    <x v="2"/>
    <n v="41"/>
    <s v="Adult"/>
    <n v="26437.399999999998"/>
    <n v="88.1"/>
    <s v="AB-"/>
    <b v="0"/>
    <b v="1"/>
    <x v="233"/>
    <x v="0"/>
    <n v="2"/>
    <x v="0"/>
  </r>
  <r>
    <s v="PID0239"/>
    <n v="18000"/>
    <x v="3"/>
    <n v="38"/>
    <s v="Adult"/>
    <n v="10284.66"/>
    <n v="66.3"/>
    <s v="AB-"/>
    <b v="0"/>
    <b v="0"/>
    <x v="234"/>
    <x v="1"/>
    <n v="2"/>
    <x v="0"/>
  </r>
  <r>
    <s v="PID0240"/>
    <n v="40000"/>
    <x v="1"/>
    <n v="32"/>
    <s v="Adult"/>
    <n v="34094.800000000003"/>
    <n v="67.5"/>
    <s v="AB+"/>
    <b v="0"/>
    <b v="0"/>
    <x v="235"/>
    <x v="1"/>
    <n v="9"/>
    <x v="0"/>
  </r>
  <r>
    <s v="PID0241"/>
    <n v="16000"/>
    <x v="1"/>
    <n v="73"/>
    <s v="super senior"/>
    <n v="11422.3"/>
    <n v="85.4"/>
    <s v="A-"/>
    <b v="0"/>
    <b v="0"/>
    <x v="236"/>
    <x v="0"/>
    <n v="5"/>
    <x v="0"/>
  </r>
  <r>
    <s v="PID0242"/>
    <n v="500"/>
    <x v="3"/>
    <n v="58"/>
    <s v="Senior"/>
    <n v="365.85"/>
    <n v="80.5"/>
    <s v="B+"/>
    <b v="1"/>
    <b v="0"/>
    <x v="237"/>
    <x v="0"/>
    <n v="40"/>
    <x v="0"/>
  </r>
  <r>
    <s v="PID0243"/>
    <n v="16000"/>
    <x v="1"/>
    <n v="33"/>
    <s v="Adult"/>
    <n v="12760.94"/>
    <n v="59.5"/>
    <s v="A-"/>
    <b v="0"/>
    <b v="0"/>
    <x v="238"/>
    <x v="1"/>
    <n v="7"/>
    <x v="0"/>
  </r>
  <r>
    <s v="PID0244"/>
    <n v="12000"/>
    <x v="2"/>
    <n v="58"/>
    <s v="Senior"/>
    <s v=""/>
    <n v="74.400000000000006"/>
    <s v="B+"/>
    <b v="0"/>
    <b v="0"/>
    <x v="239"/>
    <x v="0"/>
    <n v="12"/>
    <x v="1"/>
  </r>
  <r>
    <s v="PID0245"/>
    <n v="40000"/>
    <x v="0"/>
    <n v="53"/>
    <s v="Senior"/>
    <n v="25274"/>
    <n v="59"/>
    <s v="B-"/>
    <b v="0"/>
    <b v="0"/>
    <x v="240"/>
    <x v="1"/>
    <n v="15"/>
    <x v="0"/>
  </r>
  <r>
    <s v="PID0246"/>
    <n v="200000"/>
    <x v="2"/>
    <n v="58"/>
    <s v="Senior"/>
    <n v="121054.08"/>
    <n v="69"/>
    <s v="B+"/>
    <b v="0"/>
    <b v="1"/>
    <x v="241"/>
    <x v="0"/>
    <n v="400"/>
    <x v="0"/>
  </r>
  <r>
    <s v="PID0247"/>
    <n v="30000"/>
    <x v="3"/>
    <n v="68"/>
    <s v="super senior"/>
    <n v="21701.46"/>
    <n v="77.599999999999994"/>
    <s v="AB+"/>
    <b v="0"/>
    <b v="0"/>
    <x v="242"/>
    <x v="0"/>
    <n v="7"/>
    <x v="0"/>
  </r>
  <r>
    <s v="PID0248"/>
    <n v="60000"/>
    <x v="0"/>
    <n v="58"/>
    <s v="Senior"/>
    <s v=""/>
    <n v="83.9"/>
    <s v="A+"/>
    <b v="0"/>
    <b v="0"/>
    <x v="243"/>
    <x v="0"/>
    <n v="7"/>
    <x v="1"/>
  </r>
  <r>
    <s v="PID0249"/>
    <n v="800"/>
    <x v="2"/>
    <n v="62"/>
    <s v="super senior"/>
    <n v="703.87"/>
    <n v="76.8"/>
    <s v="B+"/>
    <b v="0"/>
    <b v="0"/>
    <x v="244"/>
    <x v="0"/>
    <n v="0.5"/>
    <x v="0"/>
  </r>
  <r>
    <s v="PID0250"/>
    <n v="500"/>
    <x v="3"/>
    <n v="41"/>
    <s v="Adult"/>
    <n v="270.32"/>
    <n v="66.7"/>
    <s v="AB+"/>
    <b v="0"/>
    <b v="0"/>
    <x v="245"/>
    <x v="1"/>
    <n v="5"/>
    <x v="0"/>
  </r>
  <r>
    <s v="PID0251"/>
    <n v="24000"/>
    <x v="0"/>
    <n v="42"/>
    <s v="Adult"/>
    <n v="18664.68"/>
    <n v="71.400000000000006"/>
    <s v="O-"/>
    <b v="0"/>
    <b v="0"/>
    <x v="246"/>
    <x v="1"/>
    <n v="9"/>
    <x v="0"/>
  </r>
  <r>
    <s v="PID0252"/>
    <n v="60000"/>
    <x v="3"/>
    <n v="38"/>
    <s v="Adult"/>
    <n v="31082"/>
    <n v="65.599999999999994"/>
    <s v="AB-"/>
    <b v="1"/>
    <b v="0"/>
    <x v="247"/>
    <x v="1"/>
    <n v="2"/>
    <x v="0"/>
  </r>
  <r>
    <s v="PID0253"/>
    <n v="30000"/>
    <x v="2"/>
    <n v="28"/>
    <s v="Young adult"/>
    <n v="26738.129999999997"/>
    <n v="85.2"/>
    <s v="A-"/>
    <b v="0"/>
    <b v="0"/>
    <x v="248"/>
    <x v="0"/>
    <n v="2"/>
    <x v="0"/>
  </r>
  <r>
    <s v="PID0254"/>
    <n v="40000"/>
    <x v="1"/>
    <n v="48"/>
    <s v="Senior"/>
    <n v="29444.799999999999"/>
    <n v="63.9"/>
    <s v="O-"/>
    <b v="0"/>
    <b v="0"/>
    <x v="249"/>
    <x v="1"/>
    <n v="15"/>
    <x v="0"/>
  </r>
  <r>
    <s v="PID0255"/>
    <n v="200000"/>
    <x v="0"/>
    <n v="42"/>
    <s v="Adult"/>
    <n v="101161.68"/>
    <n v="86.6"/>
    <s v="A-"/>
    <b v="0"/>
    <b v="1"/>
    <x v="250"/>
    <x v="0"/>
    <n v="20"/>
    <x v="0"/>
  </r>
  <r>
    <s v="PID0256"/>
    <n v="36000"/>
    <x v="2"/>
    <n v="53"/>
    <s v="Senior"/>
    <n v="31042.68"/>
    <n v="77.5"/>
    <s v="B-"/>
    <b v="0"/>
    <b v="0"/>
    <x v="251"/>
    <x v="0"/>
    <n v="30"/>
    <x v="0"/>
  </r>
  <r>
    <s v="PID0257"/>
    <n v="60000"/>
    <x v="0"/>
    <n v="33"/>
    <s v="Adult"/>
    <n v="47874.1"/>
    <n v="69"/>
    <s v="A+"/>
    <b v="0"/>
    <b v="0"/>
    <x v="252"/>
    <x v="1"/>
    <n v="70"/>
    <x v="0"/>
  </r>
  <r>
    <s v="PID0258"/>
    <n v="3000"/>
    <x v="2"/>
    <n v="62"/>
    <s v="super senior"/>
    <n v="2277.27"/>
    <n v="67.900000000000006"/>
    <s v="O+"/>
    <b v="0"/>
    <b v="0"/>
    <x v="88"/>
    <x v="1"/>
    <n v="7"/>
    <x v="0"/>
  </r>
  <r>
    <s v="PID0259"/>
    <n v="200000"/>
    <x v="1"/>
    <n v="33"/>
    <s v="Adult"/>
    <n v="161833.76"/>
    <n v="87.7"/>
    <s v="AB+"/>
    <b v="0"/>
    <b v="0"/>
    <x v="253"/>
    <x v="0"/>
    <n v="7"/>
    <x v="0"/>
  </r>
  <r>
    <s v="PID0260"/>
    <n v="100"/>
    <x v="3"/>
    <n v="48"/>
    <s v="Senior"/>
    <n v="82.82"/>
    <n v="58.4"/>
    <s v="AB+"/>
    <b v="0"/>
    <b v="1"/>
    <x v="254"/>
    <x v="1"/>
    <n v="3"/>
    <x v="0"/>
  </r>
  <r>
    <s v="PID0261"/>
    <n v="800"/>
    <x v="0"/>
    <n v="38"/>
    <s v="Adult"/>
    <s v=""/>
    <n v="89.7"/>
    <s v="AB-"/>
    <b v="0"/>
    <b v="1"/>
    <x v="255"/>
    <x v="0"/>
    <n v="4"/>
    <x v="1"/>
  </r>
  <r>
    <s v="PID0262"/>
    <n v="250000"/>
    <x v="2"/>
    <n v="33"/>
    <s v="Adult"/>
    <n v="190210.2"/>
    <n v="65"/>
    <s v="O-"/>
    <b v="0"/>
    <b v="0"/>
    <x v="256"/>
    <x v="1"/>
    <n v="7"/>
    <x v="0"/>
  </r>
  <r>
    <s v="PID0263"/>
    <n v="3000"/>
    <x v="3"/>
    <n v="58"/>
    <s v="Senior"/>
    <n v="1570.1100000000001"/>
    <n v="56.2"/>
    <s v="AB+"/>
    <b v="0"/>
    <b v="1"/>
    <x v="257"/>
    <x v="2"/>
    <n v="30"/>
    <x v="0"/>
  </r>
  <r>
    <s v="PID0264"/>
    <n v="30000"/>
    <x v="0"/>
    <n v="38"/>
    <s v="Adult"/>
    <n v="25604.159999999996"/>
    <n v="96.1"/>
    <s v="O-"/>
    <b v="0"/>
    <b v="0"/>
    <x v="258"/>
    <x v="0"/>
    <n v="15"/>
    <x v="0"/>
  </r>
  <r>
    <s v="PID0265"/>
    <n v="3000"/>
    <x v="2"/>
    <n v="42"/>
    <s v="Adult"/>
    <n v="2271.75"/>
    <n v="59.7"/>
    <s v="B-"/>
    <b v="1"/>
    <b v="0"/>
    <x v="144"/>
    <x v="2"/>
    <n v="5"/>
    <x v="0"/>
  </r>
  <r>
    <s v="PID0266"/>
    <n v="100"/>
    <x v="1"/>
    <n v="38"/>
    <s v="Adult"/>
    <s v=""/>
    <n v="94.6"/>
    <s v="AB+"/>
    <b v="0"/>
    <b v="0"/>
    <x v="259"/>
    <x v="0"/>
    <n v="9"/>
    <x v="1"/>
  </r>
  <r>
    <s v="PID0267"/>
    <n v="800"/>
    <x v="1"/>
    <n v="33"/>
    <s v="Adult"/>
    <n v="484.88"/>
    <n v="65.099999999999994"/>
    <s v="B+"/>
    <b v="1"/>
    <b v="0"/>
    <x v="260"/>
    <x v="1"/>
    <n v="7"/>
    <x v="0"/>
  </r>
  <r>
    <s v="PID0268"/>
    <n v="12000"/>
    <x v="1"/>
    <n v="38"/>
    <s v="Adult"/>
    <n v="9014.58"/>
    <n v="104.7"/>
    <s v="B-"/>
    <b v="1"/>
    <b v="0"/>
    <x v="261"/>
    <x v="0"/>
    <n v="12"/>
    <x v="0"/>
  </r>
  <r>
    <s v="PID0269"/>
    <n v="40000"/>
    <x v="1"/>
    <n v="42"/>
    <s v="Adult"/>
    <n v="20636.399999999998"/>
    <n v="73"/>
    <s v="B-"/>
    <b v="0"/>
    <b v="0"/>
    <x v="262"/>
    <x v="0"/>
    <n v="12"/>
    <x v="0"/>
  </r>
  <r>
    <s v="PID0270"/>
    <n v="240000"/>
    <x v="3"/>
    <n v="41"/>
    <s v="Adult"/>
    <n v="161510.04"/>
    <n v="73.2"/>
    <s v="O-"/>
    <b v="0"/>
    <b v="1"/>
    <x v="263"/>
    <x v="2"/>
    <n v="15"/>
    <x v="0"/>
  </r>
  <r>
    <s v="PID0271"/>
    <n v="90000"/>
    <x v="2"/>
    <n v="33"/>
    <s v="Adult"/>
    <n v="50397.700000000004"/>
    <n v="75.2"/>
    <s v="A-"/>
    <b v="0"/>
    <b v="1"/>
    <x v="264"/>
    <x v="1"/>
    <n v="25"/>
    <x v="0"/>
  </r>
  <r>
    <s v="PID0272"/>
    <n v="32000"/>
    <x v="3"/>
    <n v="68"/>
    <s v="super senior"/>
    <n v="17619.52"/>
    <n v="79.099999999999994"/>
    <s v="B-"/>
    <b v="0"/>
    <b v="1"/>
    <x v="265"/>
    <x v="0"/>
    <n v="9"/>
    <x v="0"/>
  </r>
  <r>
    <s v="PID0273"/>
    <n v="15000"/>
    <x v="3"/>
    <n v="48"/>
    <s v="Senior"/>
    <n v="12252.550000000001"/>
    <n v="78"/>
    <s v="AB-"/>
    <b v="1"/>
    <b v="1"/>
    <x v="266"/>
    <x v="1"/>
    <n v="12"/>
    <x v="0"/>
  </r>
  <r>
    <s v="PID0274"/>
    <n v="90000"/>
    <x v="1"/>
    <n v="68"/>
    <s v="super senior"/>
    <n v="70452.100000000006"/>
    <n v="49.3"/>
    <s v="O-"/>
    <b v="0"/>
    <b v="0"/>
    <x v="267"/>
    <x v="1"/>
    <n v="5"/>
    <x v="0"/>
  </r>
  <r>
    <s v="PID0275"/>
    <n v="12000"/>
    <x v="2"/>
    <n v="42"/>
    <s v="Adult"/>
    <s v=""/>
    <n v="94.1"/>
    <s v="B-"/>
    <b v="1"/>
    <b v="0"/>
    <x v="268"/>
    <x v="0"/>
    <n v="0.5"/>
    <x v="1"/>
  </r>
  <r>
    <s v="PID0276"/>
    <n v="40000"/>
    <x v="1"/>
    <n v="38"/>
    <s v="Adult"/>
    <n v="32398.1"/>
    <n v="100.7"/>
    <s v="A+"/>
    <b v="0"/>
    <b v="0"/>
    <x v="269"/>
    <x v="0"/>
    <n v="40"/>
    <x v="0"/>
  </r>
  <r>
    <s v="PID0277"/>
    <n v="18000"/>
    <x v="0"/>
    <n v="53"/>
    <s v="Senior"/>
    <n v="9142.98"/>
    <n v="52.2"/>
    <s v="AB-"/>
    <b v="1"/>
    <b v="0"/>
    <x v="270"/>
    <x v="1"/>
    <n v="20"/>
    <x v="0"/>
  </r>
  <r>
    <s v="PID0278"/>
    <n v="60000"/>
    <x v="1"/>
    <n v="62"/>
    <s v="super senior"/>
    <n v="49946.899999999994"/>
    <n v="67.8"/>
    <s v="O+"/>
    <b v="0"/>
    <b v="0"/>
    <x v="271"/>
    <x v="1"/>
    <n v="15"/>
    <x v="0"/>
  </r>
  <r>
    <s v="PID0279"/>
    <n v="24000"/>
    <x v="1"/>
    <n v="62"/>
    <s v="super senior"/>
    <s v=""/>
    <n v="71.2"/>
    <s v="AB+"/>
    <b v="0"/>
    <b v="1"/>
    <x v="272"/>
    <x v="1"/>
    <n v="9"/>
    <x v="1"/>
  </r>
  <r>
    <s v="PID0280"/>
    <n v="24000"/>
    <x v="1"/>
    <n v="48"/>
    <s v="Senior"/>
    <n v="15161.699999999999"/>
    <n v="69"/>
    <s v="AB+"/>
    <b v="1"/>
    <b v="0"/>
    <x v="273"/>
    <x v="1"/>
    <n v="12"/>
    <x v="0"/>
  </r>
  <r>
    <s v="PID0281"/>
    <n v="20000"/>
    <x v="0"/>
    <n v="48"/>
    <s v="Senior"/>
    <n v="11828.86"/>
    <n v="54.6"/>
    <s v="AB+"/>
    <b v="0"/>
    <b v="1"/>
    <x v="274"/>
    <x v="1"/>
    <n v="30"/>
    <x v="0"/>
  </r>
  <r>
    <s v="PID0282"/>
    <n v="2000"/>
    <x v="1"/>
    <n v="42"/>
    <s v="Adult"/>
    <n v="1182"/>
    <n v="59.9"/>
    <s v="A+"/>
    <b v="1"/>
    <b v="1"/>
    <x v="275"/>
    <x v="1"/>
    <n v="5"/>
    <x v="0"/>
  </r>
  <r>
    <s v="PID0283"/>
    <n v="12000"/>
    <x v="0"/>
    <n v="48"/>
    <s v="Senior"/>
    <n v="9412.6"/>
    <n v="74"/>
    <s v="O-"/>
    <b v="1"/>
    <b v="0"/>
    <x v="276"/>
    <x v="1"/>
    <n v="4"/>
    <x v="0"/>
  </r>
  <r>
    <s v="PID0284"/>
    <n v="250000"/>
    <x v="1"/>
    <n v="53"/>
    <s v="Senior"/>
    <n v="175454.59999999998"/>
    <n v="84.9"/>
    <s v="AB+"/>
    <b v="0"/>
    <b v="1"/>
    <x v="277"/>
    <x v="0"/>
    <n v="5"/>
    <x v="0"/>
  </r>
  <r>
    <s v="PID0285"/>
    <n v="100"/>
    <x v="3"/>
    <n v="33"/>
    <s v="Adult"/>
    <n v="56.47"/>
    <n v="65.5"/>
    <s v="A+"/>
    <b v="0"/>
    <b v="1"/>
    <x v="278"/>
    <x v="1"/>
    <n v="2"/>
    <x v="0"/>
  </r>
  <r>
    <s v="PID0286"/>
    <n v="20000"/>
    <x v="2"/>
    <n v="48"/>
    <s v="Senior"/>
    <s v=""/>
    <n v="96.3"/>
    <s v="B-"/>
    <b v="0"/>
    <b v="0"/>
    <x v="279"/>
    <x v="0"/>
    <n v="9"/>
    <x v="1"/>
  </r>
  <r>
    <s v="PID0287"/>
    <n v="20000"/>
    <x v="0"/>
    <n v="33"/>
    <s v="Adult"/>
    <s v=""/>
    <n v="78.099999999999994"/>
    <s v="B-"/>
    <b v="1"/>
    <b v="0"/>
    <x v="280"/>
    <x v="0"/>
    <n v="0"/>
    <x v="1"/>
  </r>
  <r>
    <s v="PID0288"/>
    <n v="300000"/>
    <x v="1"/>
    <n v="30"/>
    <s v="Young adult"/>
    <n v="254042.27999999997"/>
    <n v="59.6"/>
    <s v="AB-"/>
    <b v="0"/>
    <b v="0"/>
    <x v="281"/>
    <x v="1"/>
    <n v="15"/>
    <x v="0"/>
  </r>
  <r>
    <s v="PID0289"/>
    <n v="800"/>
    <x v="0"/>
    <n v="28"/>
    <s v="Young adult"/>
    <n v="445.65"/>
    <n v="71.400000000000006"/>
    <s v="O-"/>
    <b v="1"/>
    <b v="0"/>
    <x v="282"/>
    <x v="1"/>
    <n v="7"/>
    <x v="0"/>
  </r>
  <r>
    <s v="PID0290"/>
    <n v="40000"/>
    <x v="1"/>
    <n v="53"/>
    <s v="Senior"/>
    <n v="35435.599999999999"/>
    <n v="73"/>
    <s v="B-"/>
    <b v="0"/>
    <b v="0"/>
    <x v="283"/>
    <x v="1"/>
    <n v="12"/>
    <x v="0"/>
  </r>
  <r>
    <s v="PID0291"/>
    <n v="40000"/>
    <x v="0"/>
    <n v="42"/>
    <s v="Adult"/>
    <n v="23892.800000000003"/>
    <n v="92.4"/>
    <s v="A+"/>
    <b v="1"/>
    <b v="0"/>
    <x v="284"/>
    <x v="0"/>
    <n v="15"/>
    <x v="0"/>
  </r>
  <r>
    <s v="PID0292"/>
    <n v="3000"/>
    <x v="0"/>
    <n v="41"/>
    <s v="Adult"/>
    <n v="2649.5099999999998"/>
    <n v="99.1"/>
    <s v="A+"/>
    <b v="0"/>
    <b v="0"/>
    <x v="285"/>
    <x v="0"/>
    <n v="15"/>
    <x v="0"/>
  </r>
  <r>
    <s v="PID0293"/>
    <n v="800"/>
    <x v="1"/>
    <n v="33"/>
    <s v="Adult"/>
    <n v="587.24"/>
    <n v="94.6"/>
    <s v="B+"/>
    <b v="0"/>
    <b v="0"/>
    <x v="286"/>
    <x v="0"/>
    <n v="20"/>
    <x v="0"/>
  </r>
  <r>
    <s v="PID0294"/>
    <n v="20000"/>
    <x v="3"/>
    <n v="33"/>
    <s v="Adult"/>
    <n v="16863.14"/>
    <n v="92.6"/>
    <s v="B-"/>
    <b v="0"/>
    <b v="0"/>
    <x v="287"/>
    <x v="0"/>
    <n v="15"/>
    <x v="0"/>
  </r>
  <r>
    <s v="PID0295"/>
    <n v="3000"/>
    <x v="0"/>
    <n v="34"/>
    <s v="Adult"/>
    <n v="2651.88"/>
    <n v="70"/>
    <s v="O+"/>
    <b v="0"/>
    <b v="0"/>
    <x v="288"/>
    <x v="1"/>
    <n v="9"/>
    <x v="0"/>
  </r>
  <r>
    <s v="PID0296"/>
    <n v="48000"/>
    <x v="0"/>
    <n v="73"/>
    <s v="super senior"/>
    <n v="25412.799999999999"/>
    <n v="73.900000000000006"/>
    <s v="B-"/>
    <b v="0"/>
    <b v="0"/>
    <x v="289"/>
    <x v="1"/>
    <n v="5"/>
    <x v="0"/>
  </r>
  <r>
    <s v="PID0297"/>
    <n v="60000"/>
    <x v="3"/>
    <n v="58"/>
    <s v="Senior"/>
    <n v="52542.200000000004"/>
    <n v="48.1"/>
    <s v="AB-"/>
    <b v="0"/>
    <b v="1"/>
    <x v="290"/>
    <x v="1"/>
    <n v="4"/>
    <x v="0"/>
  </r>
  <r>
    <s v="PID0298"/>
    <n v="1000"/>
    <x v="0"/>
    <n v="62"/>
    <s v="super senior"/>
    <n v="608.94000000000005"/>
    <n v="62.8"/>
    <s v="AB-"/>
    <b v="1"/>
    <b v="0"/>
    <x v="291"/>
    <x v="1"/>
    <n v="9"/>
    <x v="0"/>
  </r>
  <r>
    <s v="PID0299"/>
    <n v="90000"/>
    <x v="1"/>
    <n v="68"/>
    <s v="super senior"/>
    <n v="46249.5"/>
    <n v="56.5"/>
    <s v="A-"/>
    <b v="1"/>
    <b v="0"/>
    <x v="292"/>
    <x v="1"/>
    <n v="20"/>
    <x v="0"/>
  </r>
  <r>
    <s v="PID0300"/>
    <n v="20000"/>
    <x v="1"/>
    <n v="42"/>
    <s v="Adult"/>
    <s v=""/>
    <n v="71.400000000000006"/>
    <s v="A+"/>
    <b v="0"/>
    <b v="1"/>
    <x v="293"/>
    <x v="1"/>
    <n v="5"/>
    <x v="1"/>
  </r>
  <r>
    <s v="PID0301"/>
    <n v="45000"/>
    <x v="1"/>
    <n v="28"/>
    <s v="Young adult"/>
    <n v="26396.19"/>
    <n v="82.4"/>
    <s v="O+"/>
    <b v="0"/>
    <b v="0"/>
    <x v="294"/>
    <x v="0"/>
    <n v="70"/>
    <x v="0"/>
  </r>
  <r>
    <s v="PID0302"/>
    <n v="40000"/>
    <x v="0"/>
    <n v="38"/>
    <s v="Adult"/>
    <n v="30393.3"/>
    <n v="75.400000000000006"/>
    <s v="AB-"/>
    <b v="0"/>
    <b v="1"/>
    <x v="295"/>
    <x v="0"/>
    <n v="15"/>
    <x v="0"/>
  </r>
  <r>
    <s v="PID0303"/>
    <n v="18000"/>
    <x v="1"/>
    <n v="38"/>
    <s v="Adult"/>
    <n v="15337.380000000001"/>
    <n v="90.6"/>
    <s v="A-"/>
    <b v="1"/>
    <b v="0"/>
    <x v="296"/>
    <x v="0"/>
    <n v="20"/>
    <x v="0"/>
  </r>
  <r>
    <s v="PID0304"/>
    <n v="21000"/>
    <x v="1"/>
    <n v="50"/>
    <s v="Senior"/>
    <n v="17377.78"/>
    <n v="82.5"/>
    <s v="A+"/>
    <b v="1"/>
    <b v="1"/>
    <x v="297"/>
    <x v="0"/>
    <n v="20"/>
    <x v="0"/>
  </r>
  <r>
    <s v="PID0305"/>
    <n v="800"/>
    <x v="1"/>
    <n v="68"/>
    <s v="super senior"/>
    <n v="555.04"/>
    <n v="74.2"/>
    <s v="AB-"/>
    <b v="1"/>
    <b v="0"/>
    <x v="298"/>
    <x v="1"/>
    <n v="30"/>
    <x v="0"/>
  </r>
  <r>
    <s v="PID0306"/>
    <n v="12000"/>
    <x v="0"/>
    <n v="33"/>
    <s v="Adult"/>
    <n v="6992.64"/>
    <n v="66.8"/>
    <s v="O-"/>
    <b v="0"/>
    <b v="1"/>
    <x v="299"/>
    <x v="1"/>
    <n v="7"/>
    <x v="0"/>
  </r>
  <r>
    <s v="PID0307"/>
    <n v="30000"/>
    <x v="0"/>
    <n v="62"/>
    <s v="super senior"/>
    <n v="15917.49"/>
    <n v="89.7"/>
    <s v="O-"/>
    <b v="1"/>
    <b v="0"/>
    <x v="300"/>
    <x v="0"/>
    <n v="250"/>
    <x v="0"/>
  </r>
  <r>
    <s v="PID0308"/>
    <n v="12000"/>
    <x v="2"/>
    <n v="68"/>
    <s v="super senior"/>
    <n v="9607.2000000000007"/>
    <n v="59.7"/>
    <s v="AB+"/>
    <b v="0"/>
    <b v="0"/>
    <x v="301"/>
    <x v="1"/>
    <n v="2"/>
    <x v="0"/>
  </r>
  <r>
    <s v="PID0309"/>
    <n v="12000"/>
    <x v="0"/>
    <n v="53"/>
    <s v="Senior"/>
    <n v="9344"/>
    <n v="76.5"/>
    <s v="A+"/>
    <b v="0"/>
    <b v="0"/>
    <x v="302"/>
    <x v="0"/>
    <n v="12"/>
    <x v="0"/>
  </r>
  <r>
    <s v="PID0310"/>
    <n v="800"/>
    <x v="1"/>
    <n v="45"/>
    <s v="Adult"/>
    <n v="505.63"/>
    <n v="84.5"/>
    <s v="O+"/>
    <b v="0"/>
    <b v="1"/>
    <x v="303"/>
    <x v="0"/>
    <n v="12"/>
    <x v="0"/>
  </r>
  <r>
    <s v="PID0311"/>
    <n v="500"/>
    <x v="0"/>
    <n v="48"/>
    <s v="Senior"/>
    <n v="402.18"/>
    <n v="103.1"/>
    <s v="O-"/>
    <b v="0"/>
    <b v="1"/>
    <x v="304"/>
    <x v="0"/>
    <n v="30"/>
    <x v="0"/>
  </r>
  <r>
    <s v="PID0312"/>
    <n v="90000"/>
    <x v="3"/>
    <n v="28"/>
    <s v="Young adult"/>
    <s v=""/>
    <n v="80.3"/>
    <s v="O-"/>
    <b v="0"/>
    <b v="0"/>
    <x v="305"/>
    <x v="0"/>
    <n v="5"/>
    <x v="1"/>
  </r>
  <r>
    <s v="PID0313"/>
    <n v="12000"/>
    <x v="3"/>
    <n v="62"/>
    <s v="super senior"/>
    <n v="10441.56"/>
    <n v="65.099999999999994"/>
    <s v="A+"/>
    <b v="0"/>
    <b v="0"/>
    <x v="306"/>
    <x v="1"/>
    <n v="25"/>
    <x v="0"/>
  </r>
  <r>
    <s v="PID0314"/>
    <n v="60000"/>
    <x v="0"/>
    <n v="38"/>
    <s v="Adult"/>
    <n v="34111.4"/>
    <n v="61.4"/>
    <s v="O+"/>
    <b v="0"/>
    <b v="1"/>
    <x v="307"/>
    <x v="1"/>
    <n v="12"/>
    <x v="0"/>
  </r>
  <r>
    <s v="PID0315"/>
    <n v="18000"/>
    <x v="3"/>
    <n v="38"/>
    <s v="Adult"/>
    <n v="15787.920000000002"/>
    <n v="82.7"/>
    <s v="A+"/>
    <b v="0"/>
    <b v="1"/>
    <x v="308"/>
    <x v="1"/>
    <n v="2"/>
    <x v="0"/>
  </r>
  <r>
    <s v="PID0316"/>
    <n v="45000"/>
    <x v="1"/>
    <n v="68"/>
    <s v="super senior"/>
    <s v=""/>
    <n v="68.8"/>
    <s v="A-"/>
    <b v="0"/>
    <b v="1"/>
    <x v="309"/>
    <x v="0"/>
    <n v="20"/>
    <x v="1"/>
  </r>
  <r>
    <s v="PID0317"/>
    <n v="16000"/>
    <x v="2"/>
    <n v="48"/>
    <s v="Senior"/>
    <n v="11310.02"/>
    <n v="78.900000000000006"/>
    <s v="O+"/>
    <b v="0"/>
    <b v="0"/>
    <x v="310"/>
    <x v="1"/>
    <n v="70"/>
    <x v="0"/>
  </r>
  <r>
    <s v="PID0318"/>
    <n v="250000"/>
    <x v="2"/>
    <n v="42"/>
    <s v="Adult"/>
    <n v="181231.9"/>
    <n v="62.6"/>
    <s v="O+"/>
    <b v="0"/>
    <b v="0"/>
    <x v="311"/>
    <x v="1"/>
    <n v="2"/>
    <x v="0"/>
  </r>
  <r>
    <s v="PID0319"/>
    <n v="100"/>
    <x v="1"/>
    <n v="62"/>
    <s v="super senior"/>
    <s v=""/>
    <n v="62.9"/>
    <s v="B+"/>
    <b v="0"/>
    <b v="0"/>
    <x v="312"/>
    <x v="1"/>
    <n v="90"/>
    <x v="1"/>
  </r>
  <r>
    <s v="PID0320"/>
    <n v="75000"/>
    <x v="1"/>
    <n v="58"/>
    <s v="Senior"/>
    <n v="64758.100000000006"/>
    <n v="66.5"/>
    <s v="A-"/>
    <b v="0"/>
    <b v="1"/>
    <x v="313"/>
    <x v="1"/>
    <n v="25"/>
    <x v="0"/>
  </r>
  <r>
    <s v="PID0321"/>
    <n v="40000"/>
    <x v="3"/>
    <n v="42"/>
    <s v="Adult"/>
    <s v=""/>
    <n v="83.4"/>
    <s v="AB+"/>
    <b v="0"/>
    <b v="0"/>
    <x v="314"/>
    <x v="1"/>
    <n v="5"/>
    <x v="1"/>
  </r>
  <r>
    <s v="PID0322"/>
    <n v="3000"/>
    <x v="1"/>
    <n v="41"/>
    <s v="Adult"/>
    <n v="1894.17"/>
    <n v="57.3"/>
    <s v="AB+"/>
    <b v="0"/>
    <b v="0"/>
    <x v="228"/>
    <x v="1"/>
    <n v="20"/>
    <x v="0"/>
  </r>
  <r>
    <s v="PID0323"/>
    <n v="32000"/>
    <x v="2"/>
    <n v="42"/>
    <s v="Adult"/>
    <s v=""/>
    <n v="96.5"/>
    <s v="O-"/>
    <b v="1"/>
    <b v="0"/>
    <x v="315"/>
    <x v="0"/>
    <n v="3"/>
    <x v="1"/>
  </r>
  <r>
    <s v="PID0324"/>
    <n v="12000"/>
    <x v="3"/>
    <n v="73"/>
    <s v="super senior"/>
    <n v="6341.88"/>
    <n v="83.8"/>
    <s v="B+"/>
    <b v="0"/>
    <b v="0"/>
    <x v="316"/>
    <x v="0"/>
    <n v="25"/>
    <x v="0"/>
  </r>
  <r>
    <s v="PID0325"/>
    <n v="16000"/>
    <x v="3"/>
    <n v="53"/>
    <s v="Senior"/>
    <n v="13735.36"/>
    <n v="57.4"/>
    <s v="AB-"/>
    <b v="0"/>
    <b v="0"/>
    <x v="317"/>
    <x v="2"/>
    <n v="40"/>
    <x v="0"/>
  </r>
  <r>
    <s v="PID0326"/>
    <n v="60000"/>
    <x v="0"/>
    <n v="68"/>
    <s v="super senior"/>
    <s v=""/>
    <n v="45.3"/>
    <s v="B+"/>
    <b v="1"/>
    <b v="0"/>
    <x v="318"/>
    <x v="1"/>
    <n v="12"/>
    <x v="1"/>
  </r>
  <r>
    <s v="PID0327"/>
    <n v="90000"/>
    <x v="0"/>
    <n v="33"/>
    <s v="Adult"/>
    <n v="49301.899999999994"/>
    <n v="97.5"/>
    <s v="O+"/>
    <b v="0"/>
    <b v="1"/>
    <x v="319"/>
    <x v="0"/>
    <n v="7"/>
    <x v="0"/>
  </r>
  <r>
    <s v="PID0328"/>
    <n v="60000"/>
    <x v="2"/>
    <n v="58"/>
    <s v="Senior"/>
    <n v="52602.28"/>
    <n v="99.9"/>
    <s v="O-"/>
    <b v="0"/>
    <b v="0"/>
    <x v="320"/>
    <x v="0"/>
    <n v="4"/>
    <x v="0"/>
  </r>
  <r>
    <s v="PID0329"/>
    <n v="72000"/>
    <x v="0"/>
    <n v="28"/>
    <s v="Young adult"/>
    <n v="48491.68"/>
    <n v="82.6"/>
    <s v="A-"/>
    <b v="0"/>
    <b v="0"/>
    <x v="321"/>
    <x v="0"/>
    <n v="4"/>
    <x v="0"/>
  </r>
  <r>
    <s v="PID0330"/>
    <n v="500"/>
    <x v="2"/>
    <n v="48"/>
    <s v="Senior"/>
    <s v=""/>
    <n v="88.4"/>
    <s v="A+"/>
    <b v="0"/>
    <b v="0"/>
    <x v="322"/>
    <x v="0"/>
    <n v="4"/>
    <x v="1"/>
  </r>
  <r>
    <s v="PID0331"/>
    <n v="100"/>
    <x v="2"/>
    <n v="38"/>
    <s v="Adult"/>
    <n v="87.74"/>
    <n v="102"/>
    <s v="A-"/>
    <b v="0"/>
    <b v="0"/>
    <x v="323"/>
    <x v="0"/>
    <n v="9"/>
    <x v="0"/>
  </r>
  <r>
    <s v="PID0332"/>
    <n v="72000"/>
    <x v="2"/>
    <n v="62"/>
    <s v="super senior"/>
    <n v="40552.839999999997"/>
    <n v="73.3"/>
    <s v="AB+"/>
    <b v="1"/>
    <b v="0"/>
    <x v="324"/>
    <x v="0"/>
    <n v="7"/>
    <x v="0"/>
  </r>
  <r>
    <s v="PID0333"/>
    <n v="48000"/>
    <x v="1"/>
    <n v="41"/>
    <s v="Adult"/>
    <n v="37134"/>
    <n v="91"/>
    <s v="AB-"/>
    <b v="0"/>
    <b v="1"/>
    <x v="325"/>
    <x v="0"/>
    <n v="12"/>
    <x v="0"/>
  </r>
  <r>
    <s v="PID0334"/>
    <n v="12000"/>
    <x v="3"/>
    <n v="62"/>
    <s v="super senior"/>
    <n v="8904.5999999999985"/>
    <n v="94.6"/>
    <s v="A+"/>
    <b v="1"/>
    <b v="0"/>
    <x v="326"/>
    <x v="0"/>
    <n v="9"/>
    <x v="0"/>
  </r>
  <r>
    <s v="PID0335"/>
    <n v="60000"/>
    <x v="2"/>
    <n v="32"/>
    <s v="Adult"/>
    <s v=""/>
    <n v="84.5"/>
    <s v="AB+"/>
    <b v="0"/>
    <b v="1"/>
    <x v="327"/>
    <x v="0"/>
    <n v="12"/>
    <x v="1"/>
  </r>
  <r>
    <s v="PID0336"/>
    <n v="32000"/>
    <x v="1"/>
    <n v="48"/>
    <s v="Senior"/>
    <n v="17880.560000000001"/>
    <n v="87.1"/>
    <s v="O+"/>
    <b v="0"/>
    <b v="0"/>
    <x v="51"/>
    <x v="0"/>
    <n v="9"/>
    <x v="0"/>
  </r>
  <r>
    <s v="PID0337"/>
    <n v="54000"/>
    <x v="2"/>
    <n v="58"/>
    <s v="Senior"/>
    <s v=""/>
    <n v="86.6"/>
    <s v="O+"/>
    <b v="1"/>
    <b v="0"/>
    <x v="328"/>
    <x v="0"/>
    <n v="3"/>
    <x v="1"/>
  </r>
  <r>
    <s v="PID0338"/>
    <n v="250000"/>
    <x v="2"/>
    <n v="38"/>
    <s v="Adult"/>
    <n v="180061.4"/>
    <n v="67.3"/>
    <s v="AB+"/>
    <b v="1"/>
    <b v="0"/>
    <x v="329"/>
    <x v="1"/>
    <n v="1"/>
    <x v="0"/>
  </r>
  <r>
    <s v="PID0339"/>
    <n v="12000"/>
    <x v="2"/>
    <n v="38"/>
    <s v="Adult"/>
    <n v="10036.98"/>
    <n v="104.5"/>
    <s v="A-"/>
    <b v="1"/>
    <b v="1"/>
    <x v="330"/>
    <x v="0"/>
    <n v="2"/>
    <x v="0"/>
  </r>
  <r>
    <s v="PID0340"/>
    <n v="12000"/>
    <x v="1"/>
    <n v="42"/>
    <s v="Adult"/>
    <n v="10570.68"/>
    <n v="73.400000000000006"/>
    <s v="O+"/>
    <b v="0"/>
    <b v="0"/>
    <x v="331"/>
    <x v="0"/>
    <n v="90"/>
    <x v="0"/>
  </r>
  <r>
    <s v="PID0341"/>
    <n v="60000"/>
    <x v="0"/>
    <n v="38"/>
    <s v="Adult"/>
    <n v="49311.68"/>
    <n v="80.8"/>
    <s v="A+"/>
    <b v="1"/>
    <b v="1"/>
    <x v="332"/>
    <x v="0"/>
    <n v="25"/>
    <x v="0"/>
  </r>
  <r>
    <s v="PID0342"/>
    <n v="300000"/>
    <x v="2"/>
    <n v="53"/>
    <s v="Senior"/>
    <s v=""/>
    <n v="75.900000000000006"/>
    <s v="B-"/>
    <b v="1"/>
    <b v="0"/>
    <x v="333"/>
    <x v="0"/>
    <n v="0.5"/>
    <x v="1"/>
  </r>
  <r>
    <s v="PID0343"/>
    <n v="500"/>
    <x v="2"/>
    <n v="54"/>
    <s v="Senior"/>
    <n v="447.66"/>
    <n v="82"/>
    <s v="A-"/>
    <b v="0"/>
    <b v="0"/>
    <x v="334"/>
    <x v="0"/>
    <n v="0.5"/>
    <x v="0"/>
  </r>
  <r>
    <s v="PID0344"/>
    <n v="200000"/>
    <x v="0"/>
    <n v="48"/>
    <s v="Senior"/>
    <s v=""/>
    <n v="88.8"/>
    <s v="B+"/>
    <b v="1"/>
    <b v="1"/>
    <x v="335"/>
    <x v="0"/>
    <n v="12"/>
    <x v="1"/>
  </r>
  <r>
    <s v="PID0345"/>
    <n v="30000"/>
    <x v="0"/>
    <n v="38"/>
    <s v="Adult"/>
    <n v="23792.699999999997"/>
    <n v="85.2"/>
    <s v="AB-"/>
    <b v="0"/>
    <b v="1"/>
    <x v="336"/>
    <x v="0"/>
    <n v="15"/>
    <x v="0"/>
  </r>
  <r>
    <s v="PID0346"/>
    <n v="240000"/>
    <x v="1"/>
    <n v="33"/>
    <s v="Adult"/>
    <s v=""/>
    <n v="60.2"/>
    <s v="O-"/>
    <b v="1"/>
    <b v="1"/>
    <x v="337"/>
    <x v="1"/>
    <n v="7"/>
    <x v="1"/>
  </r>
  <r>
    <s v="PID0347"/>
    <n v="40000"/>
    <x v="1"/>
    <n v="41"/>
    <s v="Adult"/>
    <n v="24642.6"/>
    <n v="88.7"/>
    <s v="AB-"/>
    <b v="0"/>
    <b v="0"/>
    <x v="338"/>
    <x v="0"/>
    <n v="9"/>
    <x v="0"/>
  </r>
  <r>
    <s v="PID0348"/>
    <n v="45000"/>
    <x v="2"/>
    <n v="62"/>
    <s v="super senior"/>
    <n v="39752.79"/>
    <n v="70"/>
    <s v="A+"/>
    <b v="0"/>
    <b v="1"/>
    <x v="339"/>
    <x v="0"/>
    <n v="0.5"/>
    <x v="0"/>
  </r>
  <r>
    <s v="PID0349"/>
    <n v="24000"/>
    <x v="1"/>
    <n v="53"/>
    <s v="Senior"/>
    <s v=""/>
    <n v="92"/>
    <s v="AB+"/>
    <b v="0"/>
    <b v="1"/>
    <x v="340"/>
    <x v="0"/>
    <n v="9"/>
    <x v="1"/>
  </r>
  <r>
    <s v="PID0350"/>
    <n v="100"/>
    <x v="1"/>
    <n v="41"/>
    <s v="Adult"/>
    <n v="77.66"/>
    <n v="106.6"/>
    <s v="AB-"/>
    <b v="1"/>
    <b v="0"/>
    <x v="341"/>
    <x v="0"/>
    <n v="200"/>
    <x v="0"/>
  </r>
  <r>
    <s v="PID0351"/>
    <n v="250000"/>
    <x v="1"/>
    <n v="48"/>
    <s v="Senior"/>
    <n v="125062.2"/>
    <n v="96.1"/>
    <s v="A+"/>
    <b v="0"/>
    <b v="0"/>
    <x v="342"/>
    <x v="0"/>
    <n v="9"/>
    <x v="0"/>
  </r>
  <r>
    <s v="PID0352"/>
    <n v="40000"/>
    <x v="0"/>
    <n v="58"/>
    <s v="Senior"/>
    <s v=""/>
    <n v="72.599999999999994"/>
    <s v="O+"/>
    <b v="0"/>
    <b v="0"/>
    <x v="343"/>
    <x v="0"/>
    <n v="4"/>
    <x v="1"/>
  </r>
  <r>
    <s v="PID0353"/>
    <n v="16000"/>
    <x v="0"/>
    <n v="41"/>
    <s v="Adult"/>
    <n v="9324.06"/>
    <n v="78.900000000000006"/>
    <s v="A+"/>
    <b v="0"/>
    <b v="0"/>
    <x v="344"/>
    <x v="0"/>
    <n v="25"/>
    <x v="0"/>
  </r>
  <r>
    <s v="PID0354"/>
    <n v="60000"/>
    <x v="2"/>
    <n v="45"/>
    <s v="Adult"/>
    <n v="42781.95"/>
    <n v="56.7"/>
    <s v="O+"/>
    <b v="0"/>
    <b v="1"/>
    <x v="345"/>
    <x v="1"/>
    <n v="2"/>
    <x v="0"/>
  </r>
  <r>
    <s v="PID0355"/>
    <n v="100"/>
    <x v="0"/>
    <n v="58"/>
    <s v="Senior"/>
    <n v="67.64"/>
    <n v="54"/>
    <s v="O+"/>
    <b v="0"/>
    <b v="1"/>
    <x v="346"/>
    <x v="1"/>
    <n v="7"/>
    <x v="0"/>
  </r>
  <r>
    <s v="PID0356"/>
    <n v="500"/>
    <x v="2"/>
    <n v="33"/>
    <s v="Adult"/>
    <n v="265.38"/>
    <n v="93.2"/>
    <s v="O-"/>
    <b v="0"/>
    <b v="0"/>
    <x v="347"/>
    <x v="0"/>
    <n v="15"/>
    <x v="0"/>
  </r>
  <r>
    <s v="PID0357"/>
    <n v="800"/>
    <x v="0"/>
    <n v="38"/>
    <s v="Adult"/>
    <s v=""/>
    <n v="80.5"/>
    <s v="AB+"/>
    <b v="0"/>
    <b v="1"/>
    <x v="348"/>
    <x v="0"/>
    <n v="20"/>
    <x v="1"/>
  </r>
  <r>
    <s v="PID0358"/>
    <n v="12000"/>
    <x v="1"/>
    <n v="62"/>
    <s v="super senior"/>
    <n v="7609.14"/>
    <n v="79.900000000000006"/>
    <s v="AB-"/>
    <b v="0"/>
    <b v="0"/>
    <x v="349"/>
    <x v="0"/>
    <n v="12"/>
    <x v="0"/>
  </r>
  <r>
    <s v="PID0359"/>
    <n v="24000"/>
    <x v="1"/>
    <n v="33"/>
    <s v="Adult"/>
    <n v="16555.14"/>
    <n v="100.8"/>
    <s v="B-"/>
    <b v="0"/>
    <b v="0"/>
    <x v="350"/>
    <x v="0"/>
    <n v="12"/>
    <x v="0"/>
  </r>
  <r>
    <s v="PID0360"/>
    <n v="240000"/>
    <x v="0"/>
    <n v="41"/>
    <s v="Adult"/>
    <s v=""/>
    <n v="90.4"/>
    <s v="AB-"/>
    <b v="0"/>
    <b v="0"/>
    <x v="351"/>
    <x v="0"/>
    <n v="5"/>
    <x v="1"/>
  </r>
  <r>
    <s v="PID0361"/>
    <n v="100"/>
    <x v="3"/>
    <n v="48"/>
    <s v="Senior"/>
    <n v="80.67"/>
    <n v="87.4"/>
    <s v="O-"/>
    <b v="0"/>
    <b v="0"/>
    <x v="352"/>
    <x v="0"/>
    <n v="120"/>
    <x v="0"/>
  </r>
  <r>
    <s v="PID0362"/>
    <n v="500"/>
    <x v="3"/>
    <n v="48"/>
    <s v="Senior"/>
    <n v="329.07"/>
    <n v="95.2"/>
    <s v="B+"/>
    <b v="0"/>
    <b v="0"/>
    <x v="353"/>
    <x v="0"/>
    <n v="9"/>
    <x v="0"/>
  </r>
  <r>
    <s v="PID0363"/>
    <n v="60000"/>
    <x v="1"/>
    <n v="53"/>
    <s v="Senior"/>
    <n v="37716.720000000001"/>
    <n v="94"/>
    <s v="O-"/>
    <b v="1"/>
    <b v="0"/>
    <x v="354"/>
    <x v="0"/>
    <n v="5"/>
    <x v="0"/>
  </r>
  <r>
    <s v="PID0364"/>
    <n v="30000"/>
    <x v="2"/>
    <n v="62"/>
    <s v="super senior"/>
    <n v="26951.94"/>
    <n v="74.099999999999994"/>
    <s v="B-"/>
    <b v="1"/>
    <b v="1"/>
    <x v="355"/>
    <x v="0"/>
    <n v="0.5"/>
    <x v="0"/>
  </r>
  <r>
    <s v="PID0365"/>
    <n v="500"/>
    <x v="0"/>
    <n v="48"/>
    <s v="Senior"/>
    <n v="440.1"/>
    <n v="87.5"/>
    <s v="B-"/>
    <b v="0"/>
    <b v="0"/>
    <x v="356"/>
    <x v="0"/>
    <n v="15"/>
    <x v="0"/>
  </r>
  <r>
    <s v="PID0366"/>
    <n v="1000"/>
    <x v="1"/>
    <n v="68"/>
    <s v="super senior"/>
    <s v=""/>
    <n v="72.599999999999994"/>
    <s v="B-"/>
    <b v="0"/>
    <b v="1"/>
    <x v="357"/>
    <x v="1"/>
    <n v="30"/>
    <x v="1"/>
  </r>
  <r>
    <s v="PID0367"/>
    <n v="20000"/>
    <x v="1"/>
    <n v="53"/>
    <s v="Senior"/>
    <n v="16143.4"/>
    <n v="76.7"/>
    <s v="AB-"/>
    <b v="1"/>
    <b v="0"/>
    <x v="358"/>
    <x v="0"/>
    <n v="7"/>
    <x v="0"/>
  </r>
  <r>
    <s v="PID0368"/>
    <n v="100"/>
    <x v="2"/>
    <n v="34"/>
    <s v="Adult"/>
    <n v="65.930000000000007"/>
    <n v="84.2"/>
    <s v="B+"/>
    <b v="0"/>
    <b v="0"/>
    <x v="359"/>
    <x v="0"/>
    <n v="4"/>
    <x v="0"/>
  </r>
  <r>
    <s v="PID0369"/>
    <n v="500"/>
    <x v="2"/>
    <n v="62"/>
    <s v="super senior"/>
    <s v=""/>
    <n v="79.400000000000006"/>
    <s v="B+"/>
    <b v="0"/>
    <b v="0"/>
    <x v="360"/>
    <x v="0"/>
    <n v="0.5"/>
    <x v="1"/>
  </r>
  <r>
    <s v="PID0370"/>
    <n v="72000"/>
    <x v="2"/>
    <n v="53"/>
    <s v="Senior"/>
    <s v=""/>
    <n v="73"/>
    <s v="B+"/>
    <b v="0"/>
    <b v="0"/>
    <x v="85"/>
    <x v="0"/>
    <n v="4"/>
    <x v="1"/>
  </r>
  <r>
    <s v="PID0371"/>
    <n v="72000"/>
    <x v="3"/>
    <n v="53"/>
    <s v="Senior"/>
    <n v="54838.92"/>
    <n v="56.4"/>
    <s v="A+"/>
    <b v="1"/>
    <b v="0"/>
    <x v="361"/>
    <x v="1"/>
    <n v="7"/>
    <x v="0"/>
  </r>
  <r>
    <s v="PID0372"/>
    <n v="500"/>
    <x v="3"/>
    <n v="48"/>
    <s v="Senior"/>
    <s v=""/>
    <n v="76.3"/>
    <s v="B+"/>
    <b v="1"/>
    <b v="0"/>
    <x v="362"/>
    <x v="0"/>
    <n v="15"/>
    <x v="1"/>
  </r>
  <r>
    <s v="PID0373"/>
    <n v="240000"/>
    <x v="2"/>
    <n v="33"/>
    <s v="Adult"/>
    <n v="196046.63999999998"/>
    <n v="58.4"/>
    <s v="O-"/>
    <b v="0"/>
    <b v="1"/>
    <x v="363"/>
    <x v="2"/>
    <n v="400"/>
    <x v="0"/>
  </r>
  <r>
    <s v="PID0374"/>
    <n v="18000"/>
    <x v="0"/>
    <n v="68"/>
    <s v="super senior"/>
    <n v="9141.42"/>
    <n v="49.6"/>
    <s v="B-"/>
    <b v="1"/>
    <b v="0"/>
    <x v="364"/>
    <x v="1"/>
    <n v="12"/>
    <x v="0"/>
  </r>
  <r>
    <s v="PID0375"/>
    <n v="16000"/>
    <x v="0"/>
    <n v="38"/>
    <s v="Adult"/>
    <n v="13267.3"/>
    <n v="86"/>
    <s v="O-"/>
    <b v="0"/>
    <b v="0"/>
    <x v="365"/>
    <x v="0"/>
    <n v="25"/>
    <x v="0"/>
  </r>
  <r>
    <s v="PID0376"/>
    <n v="800"/>
    <x v="2"/>
    <n v="53"/>
    <s v="Senior"/>
    <n v="698.61"/>
    <n v="54.8"/>
    <s v="AB+"/>
    <b v="0"/>
    <b v="0"/>
    <x v="366"/>
    <x v="1"/>
    <n v="5"/>
    <x v="0"/>
  </r>
  <r>
    <s v="PID0377"/>
    <n v="72000"/>
    <x v="0"/>
    <n v="62"/>
    <s v="super senior"/>
    <s v=""/>
    <n v="64.599999999999994"/>
    <s v="A-"/>
    <b v="0"/>
    <b v="0"/>
    <x v="367"/>
    <x v="2"/>
    <n v="15"/>
    <x v="1"/>
  </r>
  <r>
    <s v="PID0378"/>
    <n v="30000"/>
    <x v="2"/>
    <n v="58"/>
    <s v="Senior"/>
    <n v="23847.09"/>
    <n v="90.5"/>
    <s v="A+"/>
    <b v="1"/>
    <b v="1"/>
    <x v="368"/>
    <x v="0"/>
    <n v="20"/>
    <x v="0"/>
  </r>
  <r>
    <s v="PID0379"/>
    <n v="21000"/>
    <x v="0"/>
    <n v="53"/>
    <s v="Senior"/>
    <s v=""/>
    <n v="65"/>
    <s v="B-"/>
    <b v="0"/>
    <b v="0"/>
    <x v="369"/>
    <x v="1"/>
    <n v="5"/>
    <x v="1"/>
  </r>
  <r>
    <s v="PID0380"/>
    <n v="100"/>
    <x v="1"/>
    <n v="34"/>
    <s v="Adult"/>
    <s v=""/>
    <n v="64.2"/>
    <s v="B-"/>
    <b v="1"/>
    <b v="0"/>
    <x v="370"/>
    <x v="2"/>
    <n v="9"/>
    <x v="1"/>
  </r>
  <r>
    <s v="PID0381"/>
    <n v="90000"/>
    <x v="1"/>
    <n v="62"/>
    <s v="super senior"/>
    <n v="45637.1"/>
    <n v="65.400000000000006"/>
    <s v="AB+"/>
    <b v="0"/>
    <b v="0"/>
    <x v="371"/>
    <x v="1"/>
    <n v="12"/>
    <x v="0"/>
  </r>
  <r>
    <s v="PID0382"/>
    <n v="18000"/>
    <x v="3"/>
    <n v="38"/>
    <s v="Adult"/>
    <n v="11172.539999999999"/>
    <n v="63"/>
    <s v="B-"/>
    <b v="0"/>
    <b v="0"/>
    <x v="372"/>
    <x v="1"/>
    <n v="120"/>
    <x v="0"/>
  </r>
  <r>
    <s v="PID0383"/>
    <n v="250000"/>
    <x v="1"/>
    <n v="68"/>
    <s v="super senior"/>
    <s v=""/>
    <n v="93.2"/>
    <s v="AB+"/>
    <b v="0"/>
    <b v="0"/>
    <x v="373"/>
    <x v="0"/>
    <n v="200"/>
    <x v="1"/>
  </r>
  <r>
    <s v="PID0384"/>
    <n v="100"/>
    <x v="1"/>
    <n v="42"/>
    <s v="Adult"/>
    <n v="57.71"/>
    <n v="81"/>
    <s v="B-"/>
    <b v="1"/>
    <b v="0"/>
    <x v="374"/>
    <x v="0"/>
    <n v="15"/>
    <x v="0"/>
  </r>
  <r>
    <s v="PID0385"/>
    <n v="30000"/>
    <x v="2"/>
    <n v="38"/>
    <s v="Adult"/>
    <n v="15793.41"/>
    <n v="61.8"/>
    <s v="A-"/>
    <b v="0"/>
    <b v="0"/>
    <x v="375"/>
    <x v="1"/>
    <n v="2"/>
    <x v="0"/>
  </r>
  <r>
    <s v="PID0386"/>
    <n v="60000"/>
    <x v="2"/>
    <n v="33"/>
    <s v="Adult"/>
    <n v="46224.04"/>
    <n v="93.4"/>
    <s v="A-"/>
    <b v="0"/>
    <b v="0"/>
    <x v="376"/>
    <x v="0"/>
    <n v="2"/>
    <x v="0"/>
  </r>
  <r>
    <s v="PID0387"/>
    <n v="24000"/>
    <x v="2"/>
    <n v="48"/>
    <s v="Senior"/>
    <n v="15849.300000000001"/>
    <n v="89.4"/>
    <s v="B-"/>
    <b v="0"/>
    <b v="0"/>
    <x v="377"/>
    <x v="0"/>
    <n v="3"/>
    <x v="0"/>
  </r>
  <r>
    <s v="PID0388"/>
    <n v="30000"/>
    <x v="3"/>
    <n v="58"/>
    <s v="Senior"/>
    <n v="23214.36"/>
    <n v="92.9"/>
    <s v="B-"/>
    <b v="0"/>
    <b v="1"/>
    <x v="378"/>
    <x v="0"/>
    <n v="2"/>
    <x v="0"/>
  </r>
  <r>
    <s v="PID0389"/>
    <n v="16000"/>
    <x v="3"/>
    <n v="68"/>
    <s v="super senior"/>
    <s v=""/>
    <n v="81.400000000000006"/>
    <s v="AB+"/>
    <b v="0"/>
    <b v="1"/>
    <x v="379"/>
    <x v="0"/>
    <n v="20"/>
    <x v="1"/>
  </r>
  <r>
    <s v="PID0390"/>
    <n v="75000"/>
    <x v="0"/>
    <n v="58"/>
    <s v="Senior"/>
    <n v="52324.55"/>
    <n v="70.7"/>
    <s v="O-"/>
    <b v="0"/>
    <b v="1"/>
    <x v="380"/>
    <x v="0"/>
    <n v="12"/>
    <x v="0"/>
  </r>
  <r>
    <s v="PID0391"/>
    <n v="4000"/>
    <x v="0"/>
    <n v="42"/>
    <s v="Adult"/>
    <s v=""/>
    <n v="72.8"/>
    <s v="AB-"/>
    <b v="0"/>
    <b v="0"/>
    <x v="381"/>
    <x v="0"/>
    <n v="12"/>
    <x v="1"/>
  </r>
  <r>
    <s v="PID0392"/>
    <n v="250000"/>
    <x v="0"/>
    <n v="38"/>
    <s v="Adult"/>
    <n v="154333.29999999999"/>
    <n v="90.2"/>
    <s v="AB+"/>
    <b v="0"/>
    <b v="1"/>
    <x v="45"/>
    <x v="0"/>
    <n v="12"/>
    <x v="0"/>
  </r>
  <r>
    <s v="PID0393"/>
    <n v="90000"/>
    <x v="3"/>
    <n v="68"/>
    <s v="super senior"/>
    <n v="54359.3"/>
    <n v="76.599999999999994"/>
    <s v="B-"/>
    <b v="0"/>
    <b v="0"/>
    <x v="382"/>
    <x v="0"/>
    <n v="9"/>
    <x v="0"/>
  </r>
  <r>
    <s v="PID0394"/>
    <n v="45000"/>
    <x v="1"/>
    <n v="68"/>
    <s v="super senior"/>
    <n v="34948.050000000003"/>
    <n v="81.099999999999994"/>
    <s v="AB-"/>
    <b v="0"/>
    <b v="0"/>
    <x v="383"/>
    <x v="0"/>
    <n v="25"/>
    <x v="0"/>
  </r>
  <r>
    <s v="PID0395"/>
    <n v="48000"/>
    <x v="3"/>
    <n v="45"/>
    <s v="Adult"/>
    <n v="31165.759999999998"/>
    <n v="79.3"/>
    <s v="B+"/>
    <b v="0"/>
    <b v="0"/>
    <x v="384"/>
    <x v="0"/>
    <n v="0"/>
    <x v="0"/>
  </r>
  <r>
    <s v="PID0396"/>
    <n v="12000"/>
    <x v="2"/>
    <n v="68"/>
    <s v="super senior"/>
    <n v="9210.5399999999991"/>
    <n v="83.4"/>
    <s v="AB+"/>
    <b v="0"/>
    <b v="0"/>
    <x v="385"/>
    <x v="0"/>
    <n v="0.5"/>
    <x v="0"/>
  </r>
  <r>
    <s v="PID0397"/>
    <n v="800"/>
    <x v="2"/>
    <n v="42"/>
    <s v="Adult"/>
    <n v="630.55999999999995"/>
    <n v="86.9"/>
    <s v="A-"/>
    <b v="0"/>
    <b v="1"/>
    <x v="386"/>
    <x v="0"/>
    <n v="12"/>
    <x v="0"/>
  </r>
  <r>
    <s v="PID0398"/>
    <n v="24000"/>
    <x v="0"/>
    <n v="32"/>
    <s v="Adult"/>
    <n v="17480.04"/>
    <n v="65"/>
    <s v="A+"/>
    <b v="0"/>
    <b v="0"/>
    <x v="387"/>
    <x v="1"/>
    <n v="12"/>
    <x v="0"/>
  </r>
  <r>
    <s v="PID0399"/>
    <n v="60000"/>
    <x v="1"/>
    <n v="42"/>
    <s v="Adult"/>
    <n v="39419.75"/>
    <n v="89.7"/>
    <s v="AB+"/>
    <b v="1"/>
    <b v="0"/>
    <x v="388"/>
    <x v="0"/>
    <n v="15"/>
    <x v="0"/>
  </r>
  <r>
    <s v="PID0400"/>
    <n v="24000"/>
    <x v="2"/>
    <n v="41"/>
    <s v="Adult"/>
    <n v="20401.560000000001"/>
    <n v="72"/>
    <s v="A-"/>
    <b v="0"/>
    <b v="0"/>
    <x v="389"/>
    <x v="1"/>
    <n v="3"/>
    <x v="0"/>
  </r>
  <r>
    <s v="PID0401"/>
    <n v="60000"/>
    <x v="2"/>
    <n v="62"/>
    <s v="super senior"/>
    <n v="31762.350000000002"/>
    <n v="46.9"/>
    <s v="O-"/>
    <b v="1"/>
    <b v="1"/>
    <x v="390"/>
    <x v="1"/>
    <n v="2"/>
    <x v="0"/>
  </r>
  <r>
    <s v="PID0402"/>
    <n v="250000"/>
    <x v="1"/>
    <n v="42"/>
    <s v="Adult"/>
    <n v="207131.6"/>
    <n v="87.8"/>
    <s v="A-"/>
    <b v="1"/>
    <b v="0"/>
    <x v="391"/>
    <x v="0"/>
    <n v="7"/>
    <x v="0"/>
  </r>
  <r>
    <s v="PID0403"/>
    <n v="1600"/>
    <x v="0"/>
    <n v="48"/>
    <s v="Senior"/>
    <n v="1276.22"/>
    <n v="92.7"/>
    <s v="A+"/>
    <b v="1"/>
    <b v="0"/>
    <x v="392"/>
    <x v="0"/>
    <n v="7"/>
    <x v="0"/>
  </r>
  <r>
    <s v="PID0404"/>
    <n v="12000"/>
    <x v="0"/>
    <n v="68"/>
    <s v="super senior"/>
    <n v="8430.7800000000007"/>
    <n v="97.4"/>
    <s v="O+"/>
    <b v="1"/>
    <b v="0"/>
    <x v="393"/>
    <x v="0"/>
    <n v="7"/>
    <x v="0"/>
  </r>
  <r>
    <s v="PID0405"/>
    <n v="32000"/>
    <x v="0"/>
    <n v="33"/>
    <s v="Adult"/>
    <n v="25608.2"/>
    <n v="58.1"/>
    <s v="O+"/>
    <b v="1"/>
    <b v="0"/>
    <x v="394"/>
    <x v="1"/>
    <n v="15"/>
    <x v="0"/>
  </r>
  <r>
    <s v="PID0406"/>
    <n v="12000"/>
    <x v="0"/>
    <n v="38"/>
    <s v="Adult"/>
    <s v=""/>
    <n v="86.9"/>
    <s v="B+"/>
    <b v="0"/>
    <b v="0"/>
    <x v="395"/>
    <x v="0"/>
    <n v="15"/>
    <x v="1"/>
  </r>
  <r>
    <s v="PID0407"/>
    <n v="100"/>
    <x v="2"/>
    <n v="62"/>
    <s v="super senior"/>
    <n v="60.99"/>
    <n v="80.5"/>
    <s v="AB+"/>
    <b v="0"/>
    <b v="1"/>
    <x v="396"/>
    <x v="0"/>
    <n v="200"/>
    <x v="0"/>
  </r>
  <r>
    <s v="PID0408"/>
    <n v="24000"/>
    <x v="3"/>
    <n v="53"/>
    <s v="Senior"/>
    <n v="16421.2"/>
    <n v="74.099999999999994"/>
    <s v="B+"/>
    <b v="0"/>
    <b v="0"/>
    <x v="397"/>
    <x v="0"/>
    <n v="7"/>
    <x v="0"/>
  </r>
  <r>
    <s v="PID0409"/>
    <n v="48000"/>
    <x v="3"/>
    <n v="62"/>
    <s v="super senior"/>
    <s v=""/>
    <n v="84.6"/>
    <s v="AB-"/>
    <b v="0"/>
    <b v="0"/>
    <x v="398"/>
    <x v="0"/>
    <n v="5"/>
    <x v="1"/>
  </r>
  <r>
    <s v="PID0410"/>
    <n v="60000"/>
    <x v="0"/>
    <n v="58"/>
    <s v="Senior"/>
    <s v=""/>
    <n v="87.2"/>
    <s v="A+"/>
    <b v="0"/>
    <b v="1"/>
    <x v="399"/>
    <x v="0"/>
    <n v="20"/>
    <x v="1"/>
  </r>
  <r>
    <s v="PID0411"/>
    <n v="800"/>
    <x v="2"/>
    <n v="38"/>
    <s v="Adult"/>
    <n v="401.91"/>
    <n v="87.6"/>
    <s v="AB-"/>
    <b v="1"/>
    <b v="0"/>
    <x v="400"/>
    <x v="0"/>
    <n v="0.5"/>
    <x v="0"/>
  </r>
  <r>
    <s v="PID0412"/>
    <n v="40000"/>
    <x v="0"/>
    <n v="48"/>
    <s v="Senior"/>
    <s v=""/>
    <n v="86.3"/>
    <s v="O+"/>
    <b v="0"/>
    <b v="0"/>
    <x v="401"/>
    <x v="0"/>
    <n v="90"/>
    <x v="1"/>
  </r>
  <r>
    <s v="PID0413"/>
    <n v="72000"/>
    <x v="2"/>
    <n v="62"/>
    <s v="super senior"/>
    <n v="36270.04"/>
    <n v="73.400000000000006"/>
    <s v="O+"/>
    <b v="0"/>
    <b v="0"/>
    <x v="402"/>
    <x v="0"/>
    <n v="25"/>
    <x v="0"/>
  </r>
  <r>
    <s v="PID0414"/>
    <n v="60000"/>
    <x v="3"/>
    <n v="68"/>
    <s v="super senior"/>
    <n v="36798"/>
    <n v="55.9"/>
    <s v="O+"/>
    <b v="0"/>
    <b v="0"/>
    <x v="403"/>
    <x v="2"/>
    <n v="40"/>
    <x v="0"/>
  </r>
  <r>
    <s v="PID0415"/>
    <n v="500"/>
    <x v="2"/>
    <n v="58"/>
    <s v="Senior"/>
    <n v="398.78"/>
    <n v="55"/>
    <s v="AB-"/>
    <b v="1"/>
    <b v="0"/>
    <x v="404"/>
    <x v="1"/>
    <n v="2"/>
    <x v="0"/>
  </r>
  <r>
    <s v="PID0416"/>
    <n v="32000"/>
    <x v="3"/>
    <n v="33"/>
    <s v="Adult"/>
    <n v="23542.2"/>
    <n v="86.7"/>
    <s v="A+"/>
    <b v="0"/>
    <b v="1"/>
    <x v="405"/>
    <x v="0"/>
    <n v="15"/>
    <x v="0"/>
  </r>
  <r>
    <s v="PID0417"/>
    <n v="32000"/>
    <x v="3"/>
    <n v="48"/>
    <s v="Senior"/>
    <n v="20557.72"/>
    <n v="95.4"/>
    <s v="O+"/>
    <b v="1"/>
    <b v="0"/>
    <x v="406"/>
    <x v="0"/>
    <n v="9"/>
    <x v="0"/>
  </r>
  <r>
    <s v="PID0418"/>
    <n v="90000"/>
    <x v="0"/>
    <n v="38"/>
    <s v="Adult"/>
    <n v="66424.05"/>
    <n v="68.7"/>
    <s v="B+"/>
    <b v="0"/>
    <b v="0"/>
    <x v="407"/>
    <x v="1"/>
    <n v="25"/>
    <x v="0"/>
  </r>
  <r>
    <s v="PID0419"/>
    <n v="200000"/>
    <x v="0"/>
    <n v="48"/>
    <s v="Senior"/>
    <n v="114686.88"/>
    <n v="86.5"/>
    <s v="AB+"/>
    <b v="1"/>
    <b v="0"/>
    <x v="408"/>
    <x v="0"/>
    <n v="12"/>
    <x v="0"/>
  </r>
  <r>
    <s v="PID0420"/>
    <n v="240000"/>
    <x v="1"/>
    <n v="73"/>
    <s v="super senior"/>
    <n v="131303.88"/>
    <n v="92.2"/>
    <s v="A-"/>
    <b v="0"/>
    <b v="0"/>
    <x v="409"/>
    <x v="0"/>
    <n v="25"/>
    <x v="0"/>
  </r>
  <r>
    <s v="PID0421"/>
    <n v="45000"/>
    <x v="1"/>
    <n v="73"/>
    <s v="super senior"/>
    <n v="26761.53"/>
    <n v="72"/>
    <s v="AB+"/>
    <b v="0"/>
    <b v="0"/>
    <x v="389"/>
    <x v="1"/>
    <n v="12"/>
    <x v="0"/>
  </r>
  <r>
    <s v="PID0422"/>
    <n v="800"/>
    <x v="0"/>
    <n v="53"/>
    <s v="Senior"/>
    <s v=""/>
    <n v="69.3"/>
    <s v="A-"/>
    <b v="0"/>
    <b v="0"/>
    <x v="410"/>
    <x v="0"/>
    <n v="20"/>
    <x v="1"/>
  </r>
  <r>
    <s v="PID0423"/>
    <n v="250000"/>
    <x v="0"/>
    <n v="48"/>
    <s v="Senior"/>
    <n v="160812.4"/>
    <n v="106.1"/>
    <s v="A-"/>
    <b v="0"/>
    <b v="0"/>
    <x v="411"/>
    <x v="0"/>
    <n v="5"/>
    <x v="0"/>
  </r>
  <r>
    <s v="PID0424"/>
    <n v="800"/>
    <x v="2"/>
    <n v="53"/>
    <s v="Senior"/>
    <n v="411.18"/>
    <n v="86.3"/>
    <s v="AB-"/>
    <b v="0"/>
    <b v="0"/>
    <x v="412"/>
    <x v="0"/>
    <n v="5"/>
    <x v="0"/>
  </r>
  <r>
    <s v="PID0425"/>
    <n v="45000"/>
    <x v="1"/>
    <n v="42"/>
    <s v="Adult"/>
    <n v="33185.19"/>
    <n v="60.9"/>
    <s v="B+"/>
    <b v="1"/>
    <b v="0"/>
    <x v="413"/>
    <x v="1"/>
    <n v="12"/>
    <x v="0"/>
  </r>
  <r>
    <s v="PID0426"/>
    <n v="800"/>
    <x v="0"/>
    <n v="53"/>
    <s v="Senior"/>
    <s v=""/>
    <n v="77.599999999999994"/>
    <s v="O+"/>
    <b v="1"/>
    <b v="1"/>
    <x v="414"/>
    <x v="0"/>
    <n v="9"/>
    <x v="1"/>
  </r>
  <r>
    <s v="PID0427"/>
    <n v="40000"/>
    <x v="2"/>
    <n v="45"/>
    <s v="Adult"/>
    <n v="24492.959999999999"/>
    <n v="66"/>
    <s v="B+"/>
    <b v="0"/>
    <b v="0"/>
    <x v="415"/>
    <x v="1"/>
    <n v="3"/>
    <x v="0"/>
  </r>
  <r>
    <s v="PID0428"/>
    <n v="3000"/>
    <x v="3"/>
    <n v="58"/>
    <s v="Senior"/>
    <n v="2095.89"/>
    <n v="83.6"/>
    <s v="A+"/>
    <b v="0"/>
    <b v="0"/>
    <x v="416"/>
    <x v="0"/>
    <n v="5"/>
    <x v="0"/>
  </r>
  <r>
    <s v="PID0429"/>
    <n v="40000"/>
    <x v="2"/>
    <n v="62"/>
    <s v="super senior"/>
    <n v="33618.6"/>
    <n v="58.9"/>
    <s v="AB+"/>
    <b v="0"/>
    <b v="0"/>
    <x v="417"/>
    <x v="1"/>
    <n v="2"/>
    <x v="0"/>
  </r>
  <r>
    <s v="PID0430"/>
    <n v="72000"/>
    <x v="0"/>
    <n v="53"/>
    <s v="Senior"/>
    <n v="58499.199999999997"/>
    <n v="79"/>
    <s v="B-"/>
    <b v="0"/>
    <b v="0"/>
    <x v="418"/>
    <x v="0"/>
    <n v="5"/>
    <x v="0"/>
  </r>
  <r>
    <s v="PID0431"/>
    <n v="12000"/>
    <x v="3"/>
    <n v="48"/>
    <s v="Senior"/>
    <n v="6952.4400000000005"/>
    <n v="98.2"/>
    <s v="O-"/>
    <b v="0"/>
    <b v="0"/>
    <x v="419"/>
    <x v="0"/>
    <n v="120"/>
    <x v="0"/>
  </r>
  <r>
    <s v="PID0432"/>
    <n v="54000"/>
    <x v="2"/>
    <n v="33"/>
    <s v="Adult"/>
    <n v="34491.06"/>
    <n v="74.7"/>
    <s v="A-"/>
    <b v="0"/>
    <b v="0"/>
    <x v="420"/>
    <x v="1"/>
    <n v="0.5"/>
    <x v="0"/>
  </r>
  <r>
    <s v="PID0433"/>
    <n v="45000"/>
    <x v="0"/>
    <n v="48"/>
    <s v="Senior"/>
    <n v="24593.67"/>
    <n v="80.400000000000006"/>
    <s v="O-"/>
    <b v="0"/>
    <b v="0"/>
    <x v="421"/>
    <x v="0"/>
    <n v="200"/>
    <x v="0"/>
  </r>
  <r>
    <s v="PID0434"/>
    <n v="100"/>
    <x v="0"/>
    <n v="53"/>
    <s v="Senior"/>
    <n v="52.32"/>
    <n v="60.8"/>
    <s v="O-"/>
    <b v="0"/>
    <b v="1"/>
    <x v="422"/>
    <x v="1"/>
    <n v="12"/>
    <x v="0"/>
  </r>
  <r>
    <s v="PID0435"/>
    <n v="24000"/>
    <x v="1"/>
    <n v="54"/>
    <s v="Senior"/>
    <n v="18705.88"/>
    <n v="56"/>
    <s v="B+"/>
    <b v="0"/>
    <b v="0"/>
    <x v="423"/>
    <x v="1"/>
    <n v="12"/>
    <x v="0"/>
  </r>
  <r>
    <s v="PID0436"/>
    <n v="18000"/>
    <x v="1"/>
    <n v="34"/>
    <s v="Adult"/>
    <n v="13355.46"/>
    <n v="74.400000000000006"/>
    <s v="A-"/>
    <b v="0"/>
    <b v="0"/>
    <x v="424"/>
    <x v="0"/>
    <n v="5"/>
    <x v="0"/>
  </r>
  <r>
    <s v="PID0437"/>
    <n v="54000"/>
    <x v="0"/>
    <n v="62"/>
    <s v="super senior"/>
    <n v="27150.75"/>
    <n v="63.4"/>
    <s v="AB+"/>
    <b v="0"/>
    <b v="0"/>
    <x v="425"/>
    <x v="1"/>
    <n v="200"/>
    <x v="0"/>
  </r>
  <r>
    <s v="PID0438"/>
    <n v="500"/>
    <x v="2"/>
    <n v="62"/>
    <s v="super senior"/>
    <n v="393.88"/>
    <n v="86"/>
    <s v="O+"/>
    <b v="0"/>
    <b v="1"/>
    <x v="426"/>
    <x v="0"/>
    <n v="3"/>
    <x v="0"/>
  </r>
  <r>
    <s v="PID0439"/>
    <n v="48000"/>
    <x v="0"/>
    <n v="68"/>
    <s v="super senior"/>
    <n v="33606.400000000001"/>
    <n v="78.8"/>
    <s v="B-"/>
    <b v="0"/>
    <b v="0"/>
    <x v="427"/>
    <x v="0"/>
    <n v="150"/>
    <x v="0"/>
  </r>
  <r>
    <s v="PID0440"/>
    <n v="72000"/>
    <x v="1"/>
    <n v="48"/>
    <s v="Senior"/>
    <n v="36669.199999999997"/>
    <n v="74.599999999999994"/>
    <s v="O-"/>
    <b v="0"/>
    <b v="1"/>
    <x v="428"/>
    <x v="2"/>
    <n v="25"/>
    <x v="0"/>
  </r>
  <r>
    <s v="PID0441"/>
    <n v="200"/>
    <x v="0"/>
    <n v="73"/>
    <s v="super senior"/>
    <n v="101.26"/>
    <n v="88.5"/>
    <s v="AB-"/>
    <b v="0"/>
    <b v="0"/>
    <x v="429"/>
    <x v="0"/>
    <n v="4"/>
    <x v="0"/>
  </r>
  <r>
    <s v="PID0442"/>
    <n v="20000"/>
    <x v="0"/>
    <n v="58"/>
    <s v="Senior"/>
    <n v="10124.379999999999"/>
    <n v="59.1"/>
    <s v="B-"/>
    <b v="0"/>
    <b v="0"/>
    <x v="430"/>
    <x v="1"/>
    <n v="12"/>
    <x v="0"/>
  </r>
  <r>
    <s v="PID0443"/>
    <n v="60000"/>
    <x v="2"/>
    <n v="45"/>
    <s v="Adult"/>
    <n v="37390.25"/>
    <n v="72.900000000000006"/>
    <s v="B-"/>
    <b v="0"/>
    <b v="0"/>
    <x v="431"/>
    <x v="1"/>
    <n v="1"/>
    <x v="0"/>
  </r>
  <r>
    <s v="PID0444"/>
    <n v="45000"/>
    <x v="2"/>
    <n v="58"/>
    <s v="Senior"/>
    <n v="39564"/>
    <n v="83"/>
    <s v="B+"/>
    <b v="0"/>
    <b v="0"/>
    <x v="432"/>
    <x v="0"/>
    <n v="2"/>
    <x v="0"/>
  </r>
  <r>
    <s v="PID0445"/>
    <n v="24000"/>
    <x v="2"/>
    <n v="42"/>
    <s v="Adult"/>
    <n v="14404.98"/>
    <n v="69.2"/>
    <s v="A+"/>
    <b v="0"/>
    <b v="1"/>
    <x v="119"/>
    <x v="1"/>
    <n v="20"/>
    <x v="0"/>
  </r>
  <r>
    <s v="PID0446"/>
    <n v="15000"/>
    <x v="2"/>
    <n v="68"/>
    <s v="super senior"/>
    <n v="9615.15"/>
    <n v="77.7"/>
    <s v="O+"/>
    <b v="0"/>
    <b v="0"/>
    <x v="433"/>
    <x v="0"/>
    <n v="0.5"/>
    <x v="0"/>
  </r>
  <r>
    <s v="PID0447"/>
    <n v="250000"/>
    <x v="0"/>
    <n v="33"/>
    <s v="Adult"/>
    <n v="166346.30000000002"/>
    <n v="89.9"/>
    <s v="A+"/>
    <b v="0"/>
    <b v="0"/>
    <x v="434"/>
    <x v="0"/>
    <n v="7"/>
    <x v="0"/>
  </r>
  <r>
    <s v="PID0448"/>
    <n v="24000"/>
    <x v="2"/>
    <n v="45"/>
    <s v="Adult"/>
    <n v="21098.2"/>
    <n v="84.7"/>
    <s v="O+"/>
    <b v="0"/>
    <b v="0"/>
    <x v="435"/>
    <x v="0"/>
    <n v="1"/>
    <x v="0"/>
  </r>
  <r>
    <s v="PID0449"/>
    <n v="250000"/>
    <x v="2"/>
    <n v="62"/>
    <s v="super senior"/>
    <n v="185578.5"/>
    <n v="74.599999999999994"/>
    <s v="B+"/>
    <b v="0"/>
    <b v="0"/>
    <x v="436"/>
    <x v="0"/>
    <n v="2"/>
    <x v="0"/>
  </r>
  <r>
    <s v="PID0450"/>
    <n v="300000"/>
    <x v="1"/>
    <n v="58"/>
    <s v="Senior"/>
    <s v=""/>
    <n v="93.5"/>
    <s v="A-"/>
    <b v="0"/>
    <b v="0"/>
    <x v="437"/>
    <x v="0"/>
    <n v="15"/>
    <x v="1"/>
  </r>
  <r>
    <s v="PID0451"/>
    <n v="18000"/>
    <x v="3"/>
    <n v="41"/>
    <s v="Adult"/>
    <n v="15254.939999999999"/>
    <n v="83.6"/>
    <s v="AB-"/>
    <b v="1"/>
    <b v="0"/>
    <x v="438"/>
    <x v="0"/>
    <n v="12"/>
    <x v="0"/>
  </r>
  <r>
    <s v="PID0452"/>
    <n v="3000"/>
    <x v="0"/>
    <n v="33"/>
    <s v="Adult"/>
    <n v="2236.71"/>
    <n v="69.3"/>
    <s v="O+"/>
    <b v="0"/>
    <b v="1"/>
    <x v="439"/>
    <x v="1"/>
    <n v="2"/>
    <x v="0"/>
  </r>
  <r>
    <s v="PID0453"/>
    <n v="18000"/>
    <x v="2"/>
    <n v="41"/>
    <s v="Adult"/>
    <s v=""/>
    <n v="72"/>
    <s v="B-"/>
    <b v="0"/>
    <b v="1"/>
    <x v="440"/>
    <x v="1"/>
    <n v="2"/>
    <x v="1"/>
  </r>
  <r>
    <s v="PID0454"/>
    <n v="32000"/>
    <x v="0"/>
    <n v="48"/>
    <s v="Senior"/>
    <n v="18500.68"/>
    <n v="84.8"/>
    <s v="AB-"/>
    <b v="0"/>
    <b v="1"/>
    <x v="441"/>
    <x v="1"/>
    <n v="25"/>
    <x v="0"/>
  </r>
  <r>
    <s v="PID0455"/>
    <n v="100"/>
    <x v="0"/>
    <n v="28"/>
    <s v="Young adult"/>
    <n v="73.209999999999994"/>
    <n v="97.4"/>
    <s v="AB-"/>
    <b v="0"/>
    <b v="0"/>
    <x v="442"/>
    <x v="0"/>
    <n v="12"/>
    <x v="0"/>
  </r>
  <r>
    <s v="PID0456"/>
    <n v="54000"/>
    <x v="0"/>
    <n v="53"/>
    <s v="Senior"/>
    <s v=""/>
    <n v="89.3"/>
    <s v="O+"/>
    <b v="0"/>
    <b v="0"/>
    <x v="443"/>
    <x v="0"/>
    <n v="4"/>
    <x v="1"/>
  </r>
  <r>
    <s v="PID0457"/>
    <n v="800"/>
    <x v="3"/>
    <n v="48"/>
    <s v="Senior"/>
    <n v="565.26"/>
    <n v="69.5"/>
    <s v="AB-"/>
    <b v="1"/>
    <b v="0"/>
    <x v="444"/>
    <x v="1"/>
    <n v="2"/>
    <x v="0"/>
  </r>
  <r>
    <s v="PID0458"/>
    <n v="72000"/>
    <x v="2"/>
    <n v="38"/>
    <s v="Adult"/>
    <n v="45460.44"/>
    <n v="87.7"/>
    <s v="O-"/>
    <b v="0"/>
    <b v="0"/>
    <x v="445"/>
    <x v="0"/>
    <n v="2"/>
    <x v="0"/>
  </r>
  <r>
    <s v="PID0459"/>
    <n v="40000"/>
    <x v="0"/>
    <n v="62"/>
    <s v="super senior"/>
    <n v="21188.600000000002"/>
    <n v="81.2"/>
    <s v="B-"/>
    <b v="0"/>
    <b v="0"/>
    <x v="446"/>
    <x v="0"/>
    <n v="25"/>
    <x v="0"/>
  </r>
  <r>
    <s v="PID0460"/>
    <n v="40000"/>
    <x v="1"/>
    <n v="32"/>
    <s v="Adult"/>
    <n v="35616"/>
    <n v="95.7"/>
    <s v="A-"/>
    <b v="0"/>
    <b v="0"/>
    <x v="447"/>
    <x v="0"/>
    <n v="20"/>
    <x v="0"/>
  </r>
  <r>
    <s v="PID0461"/>
    <n v="32000"/>
    <x v="2"/>
    <n v="58"/>
    <s v="Senior"/>
    <s v=""/>
    <n v="54.9"/>
    <s v="AB+"/>
    <b v="0"/>
    <b v="0"/>
    <x v="448"/>
    <x v="2"/>
    <n v="1"/>
    <x v="1"/>
  </r>
  <r>
    <s v="PID0462"/>
    <n v="54000"/>
    <x v="0"/>
    <n v="38"/>
    <s v="Adult"/>
    <n v="27921.96"/>
    <n v="89.1"/>
    <s v="O+"/>
    <b v="0"/>
    <b v="0"/>
    <x v="449"/>
    <x v="0"/>
    <n v="25"/>
    <x v="0"/>
  </r>
  <r>
    <s v="PID0463"/>
    <n v="40000"/>
    <x v="3"/>
    <n v="48"/>
    <s v="Senior"/>
    <n v="23114.3"/>
    <n v="86.6"/>
    <s v="B-"/>
    <b v="0"/>
    <b v="0"/>
    <x v="450"/>
    <x v="0"/>
    <n v="7"/>
    <x v="0"/>
  </r>
  <r>
    <s v="PID0464"/>
    <n v="800"/>
    <x v="0"/>
    <n v="68"/>
    <s v="super senior"/>
    <s v=""/>
    <n v="88.4"/>
    <s v="O+"/>
    <b v="0"/>
    <b v="0"/>
    <x v="451"/>
    <x v="0"/>
    <n v="12"/>
    <x v="1"/>
  </r>
  <r>
    <s v="PID0465"/>
    <n v="32000"/>
    <x v="1"/>
    <n v="33"/>
    <s v="Adult"/>
    <n v="26512.240000000002"/>
    <n v="84.7"/>
    <s v="A-"/>
    <b v="0"/>
    <b v="1"/>
    <x v="452"/>
    <x v="0"/>
    <n v="7"/>
    <x v="0"/>
  </r>
  <r>
    <s v="PID0466"/>
    <n v="12000"/>
    <x v="0"/>
    <n v="68"/>
    <s v="super senior"/>
    <s v=""/>
    <n v="74.8"/>
    <s v="B-"/>
    <b v="0"/>
    <b v="1"/>
    <x v="453"/>
    <x v="0"/>
    <n v="9"/>
    <x v="1"/>
  </r>
  <r>
    <s v="PID0467"/>
    <n v="40000"/>
    <x v="1"/>
    <n v="68"/>
    <s v="super senior"/>
    <s v=""/>
    <n v="85.2"/>
    <s v="O-"/>
    <b v="1"/>
    <b v="1"/>
    <x v="454"/>
    <x v="0"/>
    <n v="7"/>
    <x v="1"/>
  </r>
  <r>
    <s v="PID0468"/>
    <n v="21000"/>
    <x v="2"/>
    <n v="28"/>
    <s v="Young adult"/>
    <n v="13118.279999999999"/>
    <n v="93.5"/>
    <s v="B-"/>
    <b v="1"/>
    <b v="1"/>
    <x v="455"/>
    <x v="0"/>
    <n v="5"/>
    <x v="0"/>
  </r>
  <r>
    <s v="PID0469"/>
    <n v="3000"/>
    <x v="3"/>
    <n v="28"/>
    <s v="Young adult"/>
    <n v="2092.17"/>
    <n v="63.4"/>
    <s v="B-"/>
    <b v="0"/>
    <b v="1"/>
    <x v="456"/>
    <x v="2"/>
    <n v="3"/>
    <x v="0"/>
  </r>
  <r>
    <s v="PID0470"/>
    <n v="75000"/>
    <x v="2"/>
    <n v="62"/>
    <s v="super senior"/>
    <n v="38626.699999999997"/>
    <n v="91.5"/>
    <s v="A-"/>
    <b v="1"/>
    <b v="1"/>
    <x v="457"/>
    <x v="0"/>
    <n v="12"/>
    <x v="0"/>
  </r>
  <r>
    <s v="PID0471"/>
    <n v="800"/>
    <x v="3"/>
    <n v="30"/>
    <s v="Young adult"/>
    <n v="628.30999999999995"/>
    <n v="93.4"/>
    <s v="O+"/>
    <b v="1"/>
    <b v="1"/>
    <x v="458"/>
    <x v="0"/>
    <n v="15"/>
    <x v="0"/>
  </r>
  <r>
    <s v="PID0472"/>
    <n v="75000"/>
    <x v="0"/>
    <n v="58"/>
    <s v="Senior"/>
    <s v=""/>
    <n v="52.2"/>
    <s v="B-"/>
    <b v="0"/>
    <b v="1"/>
    <x v="459"/>
    <x v="1"/>
    <n v="200"/>
    <x v="1"/>
  </r>
  <r>
    <s v="PID0473"/>
    <n v="20000"/>
    <x v="0"/>
    <n v="53"/>
    <s v="Senior"/>
    <n v="15777.76"/>
    <n v="92.6"/>
    <s v="O-"/>
    <b v="0"/>
    <b v="0"/>
    <x v="460"/>
    <x v="0"/>
    <n v="5"/>
    <x v="0"/>
  </r>
  <r>
    <s v="PID0474"/>
    <n v="100"/>
    <x v="2"/>
    <n v="58"/>
    <s v="Senior"/>
    <n v="53.65"/>
    <n v="65"/>
    <s v="B+"/>
    <b v="0"/>
    <b v="0"/>
    <x v="461"/>
    <x v="0"/>
    <n v="7"/>
    <x v="0"/>
  </r>
  <r>
    <s v="PID0475"/>
    <n v="75000"/>
    <x v="1"/>
    <n v="68"/>
    <s v="super senior"/>
    <n v="52660.649999999994"/>
    <n v="70.900000000000006"/>
    <s v="B-"/>
    <b v="1"/>
    <b v="0"/>
    <x v="462"/>
    <x v="0"/>
    <n v="12"/>
    <x v="0"/>
  </r>
  <r>
    <s v="PID0476"/>
    <n v="250000"/>
    <x v="0"/>
    <n v="42"/>
    <s v="Adult"/>
    <s v=""/>
    <n v="102.5"/>
    <s v="O+"/>
    <b v="1"/>
    <b v="1"/>
    <x v="463"/>
    <x v="0"/>
    <n v="30"/>
    <x v="1"/>
  </r>
  <r>
    <s v="PID0477"/>
    <n v="20000"/>
    <x v="1"/>
    <n v="38"/>
    <s v="Adult"/>
    <n v="16069.82"/>
    <n v="80.900000000000006"/>
    <s v="A+"/>
    <b v="1"/>
    <b v="0"/>
    <x v="464"/>
    <x v="1"/>
    <n v="15"/>
    <x v="0"/>
  </r>
  <r>
    <s v="PID0478"/>
    <n v="72000"/>
    <x v="2"/>
    <n v="32"/>
    <s v="Adult"/>
    <n v="42648.72"/>
    <n v="67"/>
    <s v="AB-"/>
    <b v="0"/>
    <b v="0"/>
    <x v="465"/>
    <x v="1"/>
    <n v="0.5"/>
    <x v="0"/>
  </r>
  <r>
    <s v="PID0479"/>
    <n v="4000"/>
    <x v="0"/>
    <n v="48"/>
    <s v="Senior"/>
    <n v="2417.92"/>
    <n v="72.400000000000006"/>
    <s v="A-"/>
    <b v="1"/>
    <b v="0"/>
    <x v="466"/>
    <x v="0"/>
    <n v="15"/>
    <x v="0"/>
  </r>
  <r>
    <s v="PID0480"/>
    <n v="30000"/>
    <x v="0"/>
    <n v="32"/>
    <s v="Adult"/>
    <n v="20098.86"/>
    <n v="56.7"/>
    <s v="B+"/>
    <b v="0"/>
    <b v="0"/>
    <x v="467"/>
    <x v="2"/>
    <n v="20"/>
    <x v="0"/>
  </r>
  <r>
    <s v="PID0481"/>
    <n v="45000"/>
    <x v="2"/>
    <n v="42"/>
    <s v="Adult"/>
    <n v="32491.47"/>
    <n v="65"/>
    <s v="A+"/>
    <b v="0"/>
    <b v="1"/>
    <x v="468"/>
    <x v="1"/>
    <n v="4"/>
    <x v="0"/>
  </r>
  <r>
    <s v="PID0482"/>
    <n v="100"/>
    <x v="1"/>
    <n v="58"/>
    <s v="Senior"/>
    <s v=""/>
    <n v="83.3"/>
    <s v="O-"/>
    <b v="0"/>
    <b v="0"/>
    <x v="469"/>
    <x v="0"/>
    <n v="40"/>
    <x v="1"/>
  </r>
  <r>
    <s v="PID0483"/>
    <n v="500"/>
    <x v="2"/>
    <n v="62"/>
    <s v="super senior"/>
    <n v="344.06"/>
    <n v="81.8"/>
    <s v="AB+"/>
    <b v="0"/>
    <b v="0"/>
    <x v="470"/>
    <x v="0"/>
    <n v="15"/>
    <x v="0"/>
  </r>
  <r>
    <s v="PID0484"/>
    <n v="500"/>
    <x v="2"/>
    <n v="33"/>
    <s v="Adult"/>
    <n v="261.82"/>
    <n v="67.2"/>
    <s v="O-"/>
    <b v="0"/>
    <b v="0"/>
    <x v="471"/>
    <x v="1"/>
    <n v="0.5"/>
    <x v="0"/>
  </r>
  <r>
    <s v="PID0485"/>
    <n v="60000"/>
    <x v="0"/>
    <n v="62"/>
    <s v="super senior"/>
    <s v=""/>
    <n v="66.599999999999994"/>
    <s v="AB-"/>
    <b v="1"/>
    <b v="1"/>
    <x v="472"/>
    <x v="0"/>
    <n v="30"/>
    <x v="1"/>
  </r>
  <r>
    <s v="PID0486"/>
    <n v="48000"/>
    <x v="0"/>
    <n v="48"/>
    <s v="Senior"/>
    <n v="24552.12"/>
    <n v="92.5"/>
    <s v="O-"/>
    <b v="0"/>
    <b v="0"/>
    <x v="473"/>
    <x v="0"/>
    <n v="9"/>
    <x v="0"/>
  </r>
  <r>
    <s v="PID0487"/>
    <n v="15000"/>
    <x v="0"/>
    <n v="48"/>
    <s v="Senior"/>
    <n v="11420.150000000001"/>
    <n v="93.9"/>
    <s v="A+"/>
    <b v="0"/>
    <b v="0"/>
    <x v="474"/>
    <x v="0"/>
    <n v="7"/>
    <x v="0"/>
  </r>
  <r>
    <s v="PID0488"/>
    <n v="800"/>
    <x v="0"/>
    <n v="48"/>
    <s v="Senior"/>
    <n v="655.24"/>
    <n v="95.9"/>
    <s v="O+"/>
    <b v="0"/>
    <b v="0"/>
    <x v="475"/>
    <x v="0"/>
    <n v="3"/>
    <x v="0"/>
  </r>
  <r>
    <s v="PID0489"/>
    <n v="21000"/>
    <x v="1"/>
    <n v="58"/>
    <s v="Senior"/>
    <n v="11200.84"/>
    <n v="64"/>
    <s v="B+"/>
    <b v="0"/>
    <b v="1"/>
    <x v="476"/>
    <x v="0"/>
    <n v="12"/>
    <x v="0"/>
  </r>
  <r>
    <s v="PID0490"/>
    <n v="40000"/>
    <x v="0"/>
    <n v="38"/>
    <s v="Adult"/>
    <n v="23810.400000000001"/>
    <n v="60.9"/>
    <s v="AB+"/>
    <b v="0"/>
    <b v="0"/>
    <x v="477"/>
    <x v="1"/>
    <n v="7"/>
    <x v="0"/>
  </r>
  <r>
    <s v="PID0491"/>
    <n v="500"/>
    <x v="1"/>
    <n v="53"/>
    <s v="Senior"/>
    <n v="287.83999999999997"/>
    <n v="85.3"/>
    <s v="A-"/>
    <b v="0"/>
    <b v="0"/>
    <x v="478"/>
    <x v="0"/>
    <n v="5"/>
    <x v="0"/>
  </r>
  <r>
    <s v="PID0492"/>
    <n v="100"/>
    <x v="1"/>
    <n v="38"/>
    <s v="Adult"/>
    <n v="51.38"/>
    <n v="86.1"/>
    <s v="O+"/>
    <b v="0"/>
    <b v="0"/>
    <x v="479"/>
    <x v="0"/>
    <n v="20"/>
    <x v="0"/>
  </r>
  <r>
    <s v="PID0493"/>
    <n v="300000"/>
    <x v="2"/>
    <n v="73"/>
    <s v="super senior"/>
    <n v="211507.65"/>
    <n v="90.8"/>
    <s v="B+"/>
    <b v="0"/>
    <b v="1"/>
    <x v="480"/>
    <x v="0"/>
    <n v="5"/>
    <x v="0"/>
  </r>
  <r>
    <s v="PID0494"/>
    <n v="500"/>
    <x v="0"/>
    <n v="45"/>
    <s v="Adult"/>
    <n v="284.92"/>
    <n v="56.6"/>
    <s v="A+"/>
    <b v="0"/>
    <b v="0"/>
    <x v="481"/>
    <x v="1"/>
    <n v="15"/>
    <x v="0"/>
  </r>
  <r>
    <s v="PID0495"/>
    <n v="300000"/>
    <x v="0"/>
    <n v="58"/>
    <s v="Senior"/>
    <n v="185608.34999999998"/>
    <n v="89.2"/>
    <s v="B-"/>
    <b v="1"/>
    <b v="0"/>
    <x v="195"/>
    <x v="0"/>
    <n v="2"/>
    <x v="0"/>
  </r>
  <r>
    <s v="PID0496"/>
    <n v="20000"/>
    <x v="3"/>
    <n v="58"/>
    <s v="Senior"/>
    <n v="16429.98"/>
    <n v="60.3"/>
    <s v="O+"/>
    <b v="0"/>
    <b v="1"/>
    <x v="482"/>
    <x v="2"/>
    <n v="20"/>
    <x v="0"/>
  </r>
  <r>
    <s v="PID0497"/>
    <n v="3000"/>
    <x v="1"/>
    <n v="50"/>
    <s v="Senior"/>
    <n v="1761.06"/>
    <n v="55.5"/>
    <s v="A-"/>
    <b v="0"/>
    <b v="0"/>
    <x v="483"/>
    <x v="1"/>
    <n v="5"/>
    <x v="0"/>
  </r>
  <r>
    <s v="PID0498"/>
    <n v="60000"/>
    <x v="2"/>
    <n v="48"/>
    <s v="Senior"/>
    <n v="38814.75"/>
    <n v="91.9"/>
    <s v="O-"/>
    <b v="1"/>
    <b v="1"/>
    <x v="484"/>
    <x v="0"/>
    <n v="2"/>
    <x v="0"/>
  </r>
  <r>
    <s v="PID0499"/>
    <n v="100"/>
    <x v="1"/>
    <n v="58"/>
    <s v="Senior"/>
    <s v=""/>
    <n v="47.9"/>
    <s v="B-"/>
    <b v="0"/>
    <b v="0"/>
    <x v="485"/>
    <x v="1"/>
    <n v="400"/>
    <x v="1"/>
  </r>
  <r>
    <s v="PID0500"/>
    <n v="40000"/>
    <x v="0"/>
    <n v="68"/>
    <s v="super senior"/>
    <n v="30912.5"/>
    <n v="70.900000000000006"/>
    <s v="A+"/>
    <b v="1"/>
    <b v="1"/>
    <x v="486"/>
    <x v="2"/>
    <n v="30"/>
    <x v="0"/>
  </r>
  <r>
    <s v="PID0501"/>
    <n v="18000"/>
    <x v="2"/>
    <n v="42"/>
    <s v="Adult"/>
    <n v="15163.32"/>
    <n v="87.8"/>
    <s v="A+"/>
    <b v="0"/>
    <b v="0"/>
    <x v="487"/>
    <x v="0"/>
    <n v="3"/>
    <x v="0"/>
  </r>
  <r>
    <s v="PID0502"/>
    <n v="24000"/>
    <x v="0"/>
    <n v="48"/>
    <s v="Senior"/>
    <n v="15407.22"/>
    <n v="94.4"/>
    <s v="A+"/>
    <b v="0"/>
    <b v="0"/>
    <x v="488"/>
    <x v="0"/>
    <n v="15"/>
    <x v="0"/>
  </r>
  <r>
    <s v="PID0503"/>
    <n v="18000"/>
    <x v="0"/>
    <n v="53"/>
    <s v="Senior"/>
    <n v="13926.54"/>
    <n v="79.5"/>
    <s v="O+"/>
    <b v="0"/>
    <b v="0"/>
    <x v="489"/>
    <x v="0"/>
    <n v="30"/>
    <x v="0"/>
  </r>
  <r>
    <s v="PID0504"/>
    <n v="800"/>
    <x v="0"/>
    <n v="38"/>
    <s v="Adult"/>
    <n v="675.79"/>
    <n v="95"/>
    <s v="B+"/>
    <b v="0"/>
    <b v="1"/>
    <x v="490"/>
    <x v="0"/>
    <n v="3"/>
    <x v="0"/>
  </r>
  <r>
    <s v="PID0505"/>
    <n v="3000"/>
    <x v="3"/>
    <n v="48"/>
    <s v="Senior"/>
    <n v="2550.7200000000003"/>
    <n v="91.7"/>
    <s v="AB-"/>
    <b v="0"/>
    <b v="0"/>
    <x v="491"/>
    <x v="0"/>
    <n v="30"/>
    <x v="0"/>
  </r>
  <r>
    <s v="PID0506"/>
    <n v="200000"/>
    <x v="2"/>
    <n v="45"/>
    <s v="Adult"/>
    <n v="136126"/>
    <n v="94.5"/>
    <s v="B-"/>
    <b v="0"/>
    <b v="0"/>
    <x v="492"/>
    <x v="0"/>
    <n v="2"/>
    <x v="0"/>
  </r>
  <r>
    <s v="PID0507"/>
    <n v="20000"/>
    <x v="1"/>
    <n v="42"/>
    <s v="Adult"/>
    <s v=""/>
    <n v="73"/>
    <s v="A-"/>
    <b v="0"/>
    <b v="1"/>
    <x v="493"/>
    <x v="1"/>
    <n v="7"/>
    <x v="1"/>
  </r>
  <r>
    <s v="PID0508"/>
    <n v="1600"/>
    <x v="0"/>
    <n v="68"/>
    <s v="super senior"/>
    <n v="831.9"/>
    <n v="80"/>
    <s v="B-"/>
    <b v="0"/>
    <b v="1"/>
    <x v="494"/>
    <x v="0"/>
    <n v="12"/>
    <x v="0"/>
  </r>
  <r>
    <s v="PID0509"/>
    <n v="21000"/>
    <x v="0"/>
    <n v="41"/>
    <s v="Adult"/>
    <s v=""/>
    <n v="87.1"/>
    <s v="AB-"/>
    <b v="0"/>
    <b v="1"/>
    <x v="495"/>
    <x v="0"/>
    <n v="25"/>
    <x v="1"/>
  </r>
  <r>
    <s v="PID0510"/>
    <n v="250000"/>
    <x v="2"/>
    <n v="33"/>
    <s v="Adult"/>
    <n v="208992.5"/>
    <n v="78.5"/>
    <s v="O+"/>
    <b v="1"/>
    <b v="0"/>
    <x v="496"/>
    <x v="0"/>
    <n v="12"/>
    <x v="0"/>
  </r>
  <r>
    <s v="PID0511"/>
    <n v="18000"/>
    <x v="2"/>
    <n v="53"/>
    <s v="Senior"/>
    <n v="14072.099999999999"/>
    <n v="74.3"/>
    <s v="B-"/>
    <b v="1"/>
    <b v="0"/>
    <x v="497"/>
    <x v="0"/>
    <n v="0.5"/>
    <x v="0"/>
  </r>
  <r>
    <s v="PID0512"/>
    <n v="12000"/>
    <x v="2"/>
    <n v="38"/>
    <s v="Adult"/>
    <n v="8253.24"/>
    <n v="81.7"/>
    <s v="O+"/>
    <b v="0"/>
    <b v="0"/>
    <x v="498"/>
    <x v="0"/>
    <n v="2"/>
    <x v="0"/>
  </r>
  <r>
    <s v="PID0513"/>
    <n v="21000"/>
    <x v="2"/>
    <n v="45"/>
    <s v="Adult"/>
    <n v="12593.21"/>
    <n v="61.8"/>
    <s v="B-"/>
    <b v="0"/>
    <b v="0"/>
    <x v="499"/>
    <x v="1"/>
    <n v="2"/>
    <x v="0"/>
  </r>
  <r>
    <s v="PID0514"/>
    <n v="3000"/>
    <x v="2"/>
    <n v="58"/>
    <s v="Senior"/>
    <n v="2591.46"/>
    <n v="80.8"/>
    <s v="O+"/>
    <b v="1"/>
    <b v="0"/>
    <x v="500"/>
    <x v="0"/>
    <n v="3"/>
    <x v="0"/>
  </r>
  <r>
    <s v="PID0515"/>
    <n v="100"/>
    <x v="0"/>
    <n v="58"/>
    <s v="Senior"/>
    <s v=""/>
    <n v="89"/>
    <s v="A+"/>
    <b v="0"/>
    <b v="0"/>
    <x v="501"/>
    <x v="0"/>
    <n v="9"/>
    <x v="1"/>
  </r>
  <r>
    <s v="PID0516"/>
    <n v="40000"/>
    <x v="1"/>
    <n v="62"/>
    <s v="super senior"/>
    <s v=""/>
    <n v="86.6"/>
    <s v="AB+"/>
    <b v="0"/>
    <b v="0"/>
    <x v="502"/>
    <x v="0"/>
    <n v="20"/>
    <x v="1"/>
  </r>
  <r>
    <s v="PID0517"/>
    <n v="32000"/>
    <x v="2"/>
    <n v="68"/>
    <s v="super senior"/>
    <n v="19961.72"/>
    <n v="82.7"/>
    <s v="A-"/>
    <b v="0"/>
    <b v="0"/>
    <x v="503"/>
    <x v="0"/>
    <n v="30"/>
    <x v="0"/>
  </r>
  <r>
    <s v="PID0518"/>
    <n v="12000"/>
    <x v="2"/>
    <n v="42"/>
    <s v="Adult"/>
    <s v=""/>
    <n v="69"/>
    <s v="AB+"/>
    <b v="0"/>
    <b v="0"/>
    <x v="504"/>
    <x v="1"/>
    <n v="15"/>
    <x v="1"/>
  </r>
  <r>
    <s v="PID0519"/>
    <n v="500"/>
    <x v="2"/>
    <n v="48"/>
    <s v="Senior"/>
    <n v="440.14"/>
    <n v="89"/>
    <s v="O-"/>
    <b v="0"/>
    <b v="0"/>
    <x v="505"/>
    <x v="0"/>
    <n v="2"/>
    <x v="0"/>
  </r>
  <r>
    <s v="PID0520"/>
    <n v="18000"/>
    <x v="0"/>
    <n v="73"/>
    <s v="super senior"/>
    <n v="13589.579999999998"/>
    <n v="70.400000000000006"/>
    <s v="A-"/>
    <b v="0"/>
    <b v="0"/>
    <x v="506"/>
    <x v="1"/>
    <n v="250"/>
    <x v="0"/>
  </r>
  <r>
    <s v="PID0521"/>
    <n v="30000"/>
    <x v="0"/>
    <n v="33"/>
    <s v="Adult"/>
    <n v="25487.22"/>
    <n v="68.2"/>
    <s v="A-"/>
    <b v="0"/>
    <b v="0"/>
    <x v="507"/>
    <x v="1"/>
    <n v="40"/>
    <x v="0"/>
  </r>
  <r>
    <s v="PID0522"/>
    <n v="100"/>
    <x v="2"/>
    <n v="38"/>
    <s v="Adult"/>
    <n v="78.08"/>
    <n v="95"/>
    <s v="B+"/>
    <b v="1"/>
    <b v="0"/>
    <x v="490"/>
    <x v="0"/>
    <n v="12"/>
    <x v="0"/>
  </r>
  <r>
    <s v="PID0523"/>
    <n v="3000"/>
    <x v="2"/>
    <n v="62"/>
    <s v="super senior"/>
    <n v="2243.25"/>
    <n v="84"/>
    <s v="B+"/>
    <b v="0"/>
    <b v="0"/>
    <x v="508"/>
    <x v="0"/>
    <n v="2"/>
    <x v="0"/>
  </r>
  <r>
    <s v="PID0524"/>
    <n v="800"/>
    <x v="1"/>
    <n v="33"/>
    <s v="Adult"/>
    <s v=""/>
    <n v="60"/>
    <s v="O+"/>
    <b v="0"/>
    <b v="1"/>
    <x v="509"/>
    <x v="1"/>
    <n v="12"/>
    <x v="1"/>
  </r>
  <r>
    <s v="PID0525"/>
    <n v="60000"/>
    <x v="3"/>
    <n v="33"/>
    <s v="Adult"/>
    <n v="41143.879999999997"/>
    <n v="75.599999999999994"/>
    <s v="O-"/>
    <b v="0"/>
    <b v="1"/>
    <x v="510"/>
    <x v="1"/>
    <n v="40"/>
    <x v="0"/>
  </r>
  <r>
    <s v="PID0526"/>
    <n v="60000"/>
    <x v="0"/>
    <n v="48"/>
    <s v="Senior"/>
    <n v="33533.699999999997"/>
    <n v="85.6"/>
    <s v="O+"/>
    <b v="0"/>
    <b v="0"/>
    <x v="511"/>
    <x v="0"/>
    <n v="5"/>
    <x v="0"/>
  </r>
  <r>
    <s v="PID0527"/>
    <n v="60000"/>
    <x v="0"/>
    <n v="32"/>
    <s v="Adult"/>
    <n v="44740.639999999999"/>
    <n v="87.9"/>
    <s v="O-"/>
    <b v="0"/>
    <b v="1"/>
    <x v="512"/>
    <x v="0"/>
    <n v="15"/>
    <x v="0"/>
  </r>
  <r>
    <s v="PID0528"/>
    <n v="240000"/>
    <x v="2"/>
    <n v="58"/>
    <s v="Senior"/>
    <n v="151588.20000000001"/>
    <n v="88"/>
    <s v="B-"/>
    <b v="0"/>
    <b v="0"/>
    <x v="513"/>
    <x v="0"/>
    <n v="3"/>
    <x v="0"/>
  </r>
  <r>
    <s v="PID0529"/>
    <n v="500"/>
    <x v="0"/>
    <n v="54"/>
    <s v="Senior"/>
    <n v="425.63"/>
    <n v="79.3"/>
    <s v="O+"/>
    <b v="0"/>
    <b v="1"/>
    <x v="514"/>
    <x v="0"/>
    <n v="5"/>
    <x v="0"/>
  </r>
  <r>
    <s v="PID0530"/>
    <n v="54000"/>
    <x v="1"/>
    <n v="48"/>
    <s v="Senior"/>
    <n v="33776.94"/>
    <n v="106.3"/>
    <s v="B+"/>
    <b v="1"/>
    <b v="0"/>
    <x v="515"/>
    <x v="0"/>
    <n v="40"/>
    <x v="0"/>
  </r>
  <r>
    <s v="PID0531"/>
    <n v="500"/>
    <x v="0"/>
    <n v="62"/>
    <s v="super senior"/>
    <n v="421.74"/>
    <n v="80.3"/>
    <s v="B+"/>
    <b v="0"/>
    <b v="0"/>
    <x v="516"/>
    <x v="0"/>
    <n v="9"/>
    <x v="0"/>
  </r>
  <r>
    <s v="PID0532"/>
    <n v="500"/>
    <x v="3"/>
    <n v="33"/>
    <s v="Adult"/>
    <n v="331.85"/>
    <n v="62.1"/>
    <s v="AB-"/>
    <b v="1"/>
    <b v="1"/>
    <x v="517"/>
    <x v="1"/>
    <n v="20"/>
    <x v="0"/>
  </r>
  <r>
    <s v="PID0533"/>
    <n v="4000"/>
    <x v="2"/>
    <n v="68"/>
    <s v="super senior"/>
    <n v="3017.36"/>
    <n v="59.3"/>
    <s v="B+"/>
    <b v="0"/>
    <b v="1"/>
    <x v="518"/>
    <x v="1"/>
    <n v="7"/>
    <x v="0"/>
  </r>
  <r>
    <s v="PID0534"/>
    <n v="30000"/>
    <x v="2"/>
    <n v="38"/>
    <s v="Adult"/>
    <n v="20327.550000000003"/>
    <n v="82.2"/>
    <s v="B+"/>
    <b v="1"/>
    <b v="0"/>
    <x v="519"/>
    <x v="0"/>
    <n v="0"/>
    <x v="0"/>
  </r>
  <r>
    <s v="PID0535"/>
    <n v="500"/>
    <x v="1"/>
    <n v="68"/>
    <s v="super senior"/>
    <n v="364.49"/>
    <n v="71.5"/>
    <s v="A-"/>
    <b v="0"/>
    <b v="0"/>
    <x v="520"/>
    <x v="0"/>
    <n v="20"/>
    <x v="0"/>
  </r>
  <r>
    <s v="PID0536"/>
    <n v="24000"/>
    <x v="0"/>
    <n v="41"/>
    <s v="Adult"/>
    <n v="21240.06"/>
    <n v="84.1"/>
    <s v="B+"/>
    <b v="1"/>
    <b v="0"/>
    <x v="521"/>
    <x v="0"/>
    <n v="25"/>
    <x v="0"/>
  </r>
  <r>
    <s v="PID0537"/>
    <n v="24000"/>
    <x v="0"/>
    <n v="33"/>
    <s v="Adult"/>
    <s v=""/>
    <n v="80.2"/>
    <s v="AB+"/>
    <b v="0"/>
    <b v="1"/>
    <x v="522"/>
    <x v="0"/>
    <n v="9"/>
    <x v="1"/>
  </r>
  <r>
    <s v="PID0538"/>
    <n v="12000"/>
    <x v="2"/>
    <n v="58"/>
    <s v="Senior"/>
    <n v="10189.74"/>
    <n v="71.900000000000006"/>
    <s v="O+"/>
    <b v="1"/>
    <b v="0"/>
    <x v="523"/>
    <x v="0"/>
    <n v="2"/>
    <x v="0"/>
  </r>
  <r>
    <s v="PID0539"/>
    <n v="3000"/>
    <x v="0"/>
    <n v="38"/>
    <s v="Adult"/>
    <n v="1854.3000000000002"/>
    <n v="105.9"/>
    <s v="AB-"/>
    <b v="1"/>
    <b v="0"/>
    <x v="524"/>
    <x v="0"/>
    <n v="2"/>
    <x v="0"/>
  </r>
  <r>
    <s v="PID0540"/>
    <n v="18000"/>
    <x v="0"/>
    <n v="48"/>
    <s v="Senior"/>
    <n v="13947.39"/>
    <n v="67.400000000000006"/>
    <s v="O+"/>
    <b v="1"/>
    <b v="0"/>
    <x v="525"/>
    <x v="1"/>
    <n v="20"/>
    <x v="0"/>
  </r>
  <r>
    <s v="PID0541"/>
    <n v="36000"/>
    <x v="0"/>
    <n v="48"/>
    <s v="Senior"/>
    <s v=""/>
    <n v="96.3"/>
    <s v="B+"/>
    <b v="1"/>
    <b v="0"/>
    <x v="526"/>
    <x v="0"/>
    <n v="5"/>
    <x v="1"/>
  </r>
  <r>
    <s v="PID0542"/>
    <n v="60000"/>
    <x v="1"/>
    <n v="73"/>
    <s v="super senior"/>
    <n v="51130.649999999994"/>
    <n v="68.7"/>
    <s v="B+"/>
    <b v="0"/>
    <b v="1"/>
    <x v="190"/>
    <x v="0"/>
    <n v="9"/>
    <x v="0"/>
  </r>
  <r>
    <s v="PID0543"/>
    <n v="30000"/>
    <x v="3"/>
    <n v="58"/>
    <s v="Senior"/>
    <s v=""/>
    <n v="83.1"/>
    <s v="AB+"/>
    <b v="0"/>
    <b v="0"/>
    <x v="527"/>
    <x v="0"/>
    <n v="5"/>
    <x v="1"/>
  </r>
  <r>
    <s v="PID0544"/>
    <n v="18000"/>
    <x v="2"/>
    <n v="58"/>
    <s v="Senior"/>
    <n v="11185.2"/>
    <n v="76.400000000000006"/>
    <s v="AB-"/>
    <b v="0"/>
    <b v="1"/>
    <x v="528"/>
    <x v="0"/>
    <n v="4"/>
    <x v="0"/>
  </r>
  <r>
    <s v="PID0545"/>
    <n v="800"/>
    <x v="0"/>
    <n v="58"/>
    <s v="Senior"/>
    <n v="553.55999999999995"/>
    <n v="84.4"/>
    <s v="AB-"/>
    <b v="0"/>
    <b v="1"/>
    <x v="529"/>
    <x v="0"/>
    <n v="40"/>
    <x v="0"/>
  </r>
  <r>
    <s v="PID0546"/>
    <n v="40000"/>
    <x v="2"/>
    <n v="68"/>
    <s v="super senior"/>
    <n v="25096.68"/>
    <n v="78.3"/>
    <s v="AB+"/>
    <b v="1"/>
    <b v="0"/>
    <x v="530"/>
    <x v="0"/>
    <n v="25"/>
    <x v="0"/>
  </r>
  <r>
    <s v="PID0547"/>
    <n v="60000"/>
    <x v="1"/>
    <n v="38"/>
    <s v="Adult"/>
    <n v="38975.100000000006"/>
    <n v="80.8"/>
    <s v="A-"/>
    <b v="1"/>
    <b v="1"/>
    <x v="531"/>
    <x v="0"/>
    <n v="50"/>
    <x v="0"/>
  </r>
  <r>
    <s v="PID0548"/>
    <n v="40000"/>
    <x v="0"/>
    <n v="33"/>
    <s v="Adult"/>
    <n v="20817"/>
    <n v="85.4"/>
    <s v="A-"/>
    <b v="0"/>
    <b v="0"/>
    <x v="532"/>
    <x v="0"/>
    <n v="20"/>
    <x v="0"/>
  </r>
  <r>
    <s v="PID0549"/>
    <n v="32000"/>
    <x v="2"/>
    <n v="58"/>
    <s v="Senior"/>
    <n v="16508.88"/>
    <n v="54.1"/>
    <s v="B+"/>
    <b v="1"/>
    <b v="1"/>
    <x v="533"/>
    <x v="1"/>
    <n v="4"/>
    <x v="0"/>
  </r>
  <r>
    <s v="PID0550"/>
    <n v="240000"/>
    <x v="1"/>
    <n v="38"/>
    <s v="Adult"/>
    <n v="196347.36000000002"/>
    <n v="91.8"/>
    <s v="AB-"/>
    <b v="1"/>
    <b v="0"/>
    <x v="534"/>
    <x v="0"/>
    <n v="30"/>
    <x v="0"/>
  </r>
  <r>
    <s v="PID0551"/>
    <n v="800"/>
    <x v="2"/>
    <n v="58"/>
    <s v="Senior"/>
    <n v="674.58"/>
    <n v="76"/>
    <s v="A-"/>
    <b v="0"/>
    <b v="0"/>
    <x v="535"/>
    <x v="0"/>
    <n v="4"/>
    <x v="0"/>
  </r>
  <r>
    <s v="PID0552"/>
    <n v="18000"/>
    <x v="1"/>
    <n v="45"/>
    <s v="Adult"/>
    <n v="15280.02"/>
    <n v="68.3"/>
    <s v="AB-"/>
    <b v="0"/>
    <b v="0"/>
    <x v="536"/>
    <x v="1"/>
    <n v="25"/>
    <x v="0"/>
  </r>
  <r>
    <s v="PID0553"/>
    <n v="12000"/>
    <x v="0"/>
    <n v="58"/>
    <s v="Senior"/>
    <n v="8012.82"/>
    <n v="94.6"/>
    <s v="O+"/>
    <b v="0"/>
    <b v="0"/>
    <x v="537"/>
    <x v="0"/>
    <n v="0"/>
    <x v="0"/>
  </r>
  <r>
    <s v="PID0554"/>
    <n v="16000"/>
    <x v="2"/>
    <n v="58"/>
    <s v="Senior"/>
    <s v=""/>
    <n v="87.6"/>
    <s v="B-"/>
    <b v="0"/>
    <b v="0"/>
    <x v="538"/>
    <x v="0"/>
    <n v="2"/>
    <x v="1"/>
  </r>
  <r>
    <s v="PID0555"/>
    <n v="200000"/>
    <x v="0"/>
    <n v="48"/>
    <s v="Senior"/>
    <n v="110010.4"/>
    <n v="78.900000000000006"/>
    <s v="AB-"/>
    <b v="1"/>
    <b v="0"/>
    <x v="539"/>
    <x v="0"/>
    <n v="9"/>
    <x v="0"/>
  </r>
  <r>
    <s v="PID0556"/>
    <n v="250000"/>
    <x v="1"/>
    <n v="48"/>
    <s v="Senior"/>
    <n v="131051.8"/>
    <n v="92.1"/>
    <s v="B+"/>
    <b v="1"/>
    <b v="0"/>
    <x v="540"/>
    <x v="0"/>
    <n v="20"/>
    <x v="0"/>
  </r>
  <r>
    <s v="PID0557"/>
    <n v="3000"/>
    <x v="0"/>
    <n v="48"/>
    <s v="Senior"/>
    <n v="1931.88"/>
    <n v="61.8"/>
    <s v="A-"/>
    <b v="0"/>
    <b v="1"/>
    <x v="541"/>
    <x v="1"/>
    <n v="4"/>
    <x v="0"/>
  </r>
  <r>
    <s v="PID0558"/>
    <n v="100"/>
    <x v="1"/>
    <n v="38"/>
    <s v="Adult"/>
    <n v="83.8"/>
    <n v="71.599999999999994"/>
    <s v="A+"/>
    <b v="0"/>
    <b v="1"/>
    <x v="542"/>
    <x v="1"/>
    <n v="12"/>
    <x v="0"/>
  </r>
  <r>
    <s v="PID0559"/>
    <n v="240000"/>
    <x v="0"/>
    <n v="33"/>
    <s v="Adult"/>
    <n v="130677.12"/>
    <n v="111.9"/>
    <s v="B+"/>
    <b v="0"/>
    <b v="0"/>
    <x v="543"/>
    <x v="0"/>
    <n v="5"/>
    <x v="0"/>
  </r>
  <r>
    <s v="PID0560"/>
    <n v="200000"/>
    <x v="2"/>
    <n v="38"/>
    <s v="Adult"/>
    <s v=""/>
    <n v="99.1"/>
    <s v="AB+"/>
    <b v="0"/>
    <b v="0"/>
    <x v="544"/>
    <x v="0"/>
    <n v="20"/>
    <x v="1"/>
  </r>
  <r>
    <s v="PID0561"/>
    <n v="250000"/>
    <x v="1"/>
    <n v="38"/>
    <s v="Adult"/>
    <n v="173905.2"/>
    <n v="95.1"/>
    <s v="AB+"/>
    <b v="1"/>
    <b v="1"/>
    <x v="545"/>
    <x v="0"/>
    <n v="7"/>
    <x v="0"/>
  </r>
  <r>
    <s v="PID0562"/>
    <n v="12000"/>
    <x v="1"/>
    <n v="38"/>
    <s v="Adult"/>
    <s v=""/>
    <n v="94.9"/>
    <s v="A-"/>
    <b v="0"/>
    <b v="0"/>
    <x v="546"/>
    <x v="0"/>
    <n v="25"/>
    <x v="1"/>
  </r>
  <r>
    <s v="PID0563"/>
    <n v="30000"/>
    <x v="2"/>
    <n v="41"/>
    <s v="Adult"/>
    <n v="15006.119999999999"/>
    <n v="69.2"/>
    <s v="AB-"/>
    <b v="1"/>
    <b v="1"/>
    <x v="547"/>
    <x v="1"/>
    <n v="15"/>
    <x v="0"/>
  </r>
  <r>
    <s v="PID0564"/>
    <n v="60000"/>
    <x v="1"/>
    <n v="34"/>
    <s v="Adult"/>
    <n v="38081.199999999997"/>
    <n v="79.599999999999994"/>
    <s v="O-"/>
    <b v="0"/>
    <b v="1"/>
    <x v="548"/>
    <x v="0"/>
    <n v="5"/>
    <x v="0"/>
  </r>
  <r>
    <s v="PID0565"/>
    <n v="100"/>
    <x v="0"/>
    <n v="53"/>
    <s v="Senior"/>
    <n v="57.68"/>
    <n v="90.9"/>
    <s v="B-"/>
    <b v="1"/>
    <b v="1"/>
    <x v="549"/>
    <x v="0"/>
    <n v="7"/>
    <x v="0"/>
  </r>
  <r>
    <s v="PID0566"/>
    <n v="32000"/>
    <x v="0"/>
    <n v="42"/>
    <s v="Adult"/>
    <n v="24633.200000000001"/>
    <n v="87.1"/>
    <s v="B-"/>
    <b v="0"/>
    <b v="0"/>
    <x v="550"/>
    <x v="0"/>
    <n v="30"/>
    <x v="0"/>
  </r>
  <r>
    <s v="PID0567"/>
    <n v="800"/>
    <x v="0"/>
    <n v="53"/>
    <s v="Senior"/>
    <n v="453.8"/>
    <n v="72.2"/>
    <s v="A-"/>
    <b v="1"/>
    <b v="0"/>
    <x v="551"/>
    <x v="0"/>
    <n v="5"/>
    <x v="0"/>
  </r>
  <r>
    <s v="PID0568"/>
    <n v="18000"/>
    <x v="3"/>
    <n v="58"/>
    <s v="Senior"/>
    <s v=""/>
    <n v="69.400000000000006"/>
    <s v="AB+"/>
    <b v="1"/>
    <b v="0"/>
    <x v="552"/>
    <x v="0"/>
    <n v="12"/>
    <x v="1"/>
  </r>
  <r>
    <s v="PID0569"/>
    <n v="500"/>
    <x v="2"/>
    <n v="42"/>
    <s v="Adult"/>
    <s v=""/>
    <n v="101.2"/>
    <s v="A+"/>
    <b v="0"/>
    <b v="0"/>
    <x v="553"/>
    <x v="0"/>
    <n v="2"/>
    <x v="1"/>
  </r>
  <r>
    <s v="PID0570"/>
    <n v="90000"/>
    <x v="2"/>
    <n v="38"/>
    <s v="Adult"/>
    <n v="46471.95"/>
    <n v="89.6"/>
    <s v="B-"/>
    <b v="0"/>
    <b v="0"/>
    <x v="554"/>
    <x v="0"/>
    <n v="12"/>
    <x v="0"/>
  </r>
  <r>
    <s v="PID0571"/>
    <n v="3000"/>
    <x v="1"/>
    <n v="33"/>
    <s v="Adult"/>
    <n v="2695.2"/>
    <n v="87.9"/>
    <s v="AB+"/>
    <b v="0"/>
    <b v="0"/>
    <x v="555"/>
    <x v="0"/>
    <n v="15"/>
    <x v="0"/>
  </r>
  <r>
    <s v="PID0572"/>
    <n v="300000"/>
    <x v="3"/>
    <n v="48"/>
    <s v="Senior"/>
    <n v="150311.76"/>
    <n v="69.400000000000006"/>
    <s v="B-"/>
    <b v="0"/>
    <b v="0"/>
    <x v="556"/>
    <x v="1"/>
    <n v="3"/>
    <x v="0"/>
  </r>
  <r>
    <s v="PID0573"/>
    <n v="60000"/>
    <x v="3"/>
    <n v="53"/>
    <s v="Senior"/>
    <n v="41877.64"/>
    <n v="68.2"/>
    <s v="O+"/>
    <b v="1"/>
    <b v="1"/>
    <x v="557"/>
    <x v="0"/>
    <n v="40"/>
    <x v="0"/>
  </r>
  <r>
    <s v="PID0574"/>
    <n v="250000"/>
    <x v="3"/>
    <n v="73"/>
    <s v="super senior"/>
    <n v="131494.9"/>
    <n v="79.599999999999994"/>
    <s v="B+"/>
    <b v="1"/>
    <b v="0"/>
    <x v="558"/>
    <x v="0"/>
    <n v="15"/>
    <x v="0"/>
  </r>
  <r>
    <s v="PID0575"/>
    <n v="12000"/>
    <x v="0"/>
    <n v="48"/>
    <s v="Senior"/>
    <n v="10342.44"/>
    <n v="86.2"/>
    <s v="O-"/>
    <b v="0"/>
    <b v="0"/>
    <x v="559"/>
    <x v="0"/>
    <n v="2"/>
    <x v="0"/>
  </r>
  <r>
    <s v="PID0576"/>
    <n v="36000"/>
    <x v="1"/>
    <n v="45"/>
    <s v="Adult"/>
    <n v="18829.23"/>
    <n v="94.5"/>
    <s v="O-"/>
    <b v="0"/>
    <b v="0"/>
    <x v="560"/>
    <x v="0"/>
    <n v="7"/>
    <x v="0"/>
  </r>
  <r>
    <s v="PID0577"/>
    <n v="45000"/>
    <x v="3"/>
    <n v="41"/>
    <s v="Adult"/>
    <n v="31528.77"/>
    <n v="84.1"/>
    <s v="B-"/>
    <b v="1"/>
    <b v="0"/>
    <x v="221"/>
    <x v="0"/>
    <n v="0"/>
    <x v="0"/>
  </r>
  <r>
    <s v="PID0578"/>
    <n v="90000"/>
    <x v="1"/>
    <n v="42"/>
    <s v="Adult"/>
    <s v=""/>
    <n v="66.099999999999994"/>
    <s v="B+"/>
    <b v="0"/>
    <b v="0"/>
    <x v="561"/>
    <x v="1"/>
    <n v="15"/>
    <x v="1"/>
  </r>
  <r>
    <s v="PID0579"/>
    <n v="1000"/>
    <x v="2"/>
    <n v="34"/>
    <s v="Adult"/>
    <s v=""/>
    <n v="94"/>
    <s v="AB+"/>
    <b v="1"/>
    <b v="1"/>
    <x v="354"/>
    <x v="0"/>
    <n v="2"/>
    <x v="1"/>
  </r>
  <r>
    <s v="PID0580"/>
    <n v="18000"/>
    <x v="2"/>
    <n v="58"/>
    <s v="Senior"/>
    <n v="11325.24"/>
    <n v="76.099999999999994"/>
    <s v="A+"/>
    <b v="0"/>
    <b v="0"/>
    <x v="562"/>
    <x v="0"/>
    <n v="15"/>
    <x v="0"/>
  </r>
  <r>
    <s v="PID0581"/>
    <n v="45000"/>
    <x v="2"/>
    <n v="58"/>
    <s v="Senior"/>
    <n v="30751.68"/>
    <n v="74.599999999999994"/>
    <s v="AB+"/>
    <b v="1"/>
    <b v="0"/>
    <x v="563"/>
    <x v="0"/>
    <n v="30"/>
    <x v="0"/>
  </r>
  <r>
    <s v="PID0582"/>
    <n v="3000"/>
    <x v="3"/>
    <n v="62"/>
    <s v="super senior"/>
    <n v="2133.06"/>
    <n v="92.9"/>
    <s v="A-"/>
    <b v="0"/>
    <b v="0"/>
    <x v="96"/>
    <x v="0"/>
    <n v="20"/>
    <x v="0"/>
  </r>
  <r>
    <s v="PID0583"/>
    <n v="32000"/>
    <x v="2"/>
    <n v="58"/>
    <s v="Senior"/>
    <n v="16682.400000000001"/>
    <n v="72.900000000000006"/>
    <s v="O-"/>
    <b v="0"/>
    <b v="0"/>
    <x v="564"/>
    <x v="2"/>
    <n v="7"/>
    <x v="0"/>
  </r>
  <r>
    <s v="PID0584"/>
    <n v="18000"/>
    <x v="0"/>
    <n v="58"/>
    <s v="Senior"/>
    <n v="13722.36"/>
    <n v="79.5"/>
    <s v="B-"/>
    <b v="0"/>
    <b v="0"/>
    <x v="565"/>
    <x v="0"/>
    <n v="2"/>
    <x v="0"/>
  </r>
  <r>
    <s v="PID0585"/>
    <n v="32000"/>
    <x v="0"/>
    <n v="41"/>
    <s v="Adult"/>
    <n v="16856.32"/>
    <n v="71.099999999999994"/>
    <s v="O+"/>
    <b v="0"/>
    <b v="1"/>
    <x v="566"/>
    <x v="1"/>
    <n v="30"/>
    <x v="0"/>
  </r>
  <r>
    <s v="PID0586"/>
    <n v="24000"/>
    <x v="1"/>
    <n v="48"/>
    <s v="Senior"/>
    <n v="21199.89"/>
    <n v="81.3"/>
    <s v="B-"/>
    <b v="1"/>
    <b v="0"/>
    <x v="567"/>
    <x v="1"/>
    <n v="25"/>
    <x v="0"/>
  </r>
  <r>
    <s v="PID0587"/>
    <n v="40000"/>
    <x v="0"/>
    <n v="53"/>
    <s v="Senior"/>
    <n v="23629.8"/>
    <n v="48.8"/>
    <s v="AB-"/>
    <b v="0"/>
    <b v="0"/>
    <x v="568"/>
    <x v="1"/>
    <n v="15"/>
    <x v="0"/>
  </r>
  <r>
    <s v="PID0588"/>
    <n v="18000"/>
    <x v="1"/>
    <n v="33"/>
    <s v="Adult"/>
    <n v="9227.67"/>
    <n v="58"/>
    <s v="O+"/>
    <b v="0"/>
    <b v="0"/>
    <x v="569"/>
    <x v="1"/>
    <n v="400"/>
    <x v="0"/>
  </r>
  <r>
    <s v="PID0589"/>
    <n v="800"/>
    <x v="0"/>
    <n v="58"/>
    <s v="Senior"/>
    <n v="461.92"/>
    <n v="82.8"/>
    <s v="B+"/>
    <b v="0"/>
    <b v="0"/>
    <x v="570"/>
    <x v="0"/>
    <n v="2"/>
    <x v="0"/>
  </r>
  <r>
    <s v="PID0590"/>
    <n v="3000"/>
    <x v="3"/>
    <n v="62"/>
    <s v="super senior"/>
    <n v="1978.02"/>
    <n v="73.8"/>
    <s v="A-"/>
    <b v="0"/>
    <b v="0"/>
    <x v="571"/>
    <x v="1"/>
    <n v="3"/>
    <x v="0"/>
  </r>
  <r>
    <s v="PID0591"/>
    <n v="40000"/>
    <x v="2"/>
    <n v="88"/>
    <s v="super senior"/>
    <n v="35905.4"/>
    <n v="61.8"/>
    <s v="O+"/>
    <b v="1"/>
    <b v="0"/>
    <x v="572"/>
    <x v="1"/>
    <n v="0.5"/>
    <x v="0"/>
  </r>
  <r>
    <s v="PID0592"/>
    <n v="800"/>
    <x v="0"/>
    <n v="38"/>
    <s v="Adult"/>
    <n v="718.39"/>
    <n v="91.5"/>
    <s v="AB-"/>
    <b v="0"/>
    <b v="0"/>
    <x v="573"/>
    <x v="0"/>
    <n v="9"/>
    <x v="0"/>
  </r>
  <r>
    <s v="PID0593"/>
    <n v="40000"/>
    <x v="1"/>
    <n v="53"/>
    <s v="Senior"/>
    <n v="28460.959999999999"/>
    <n v="66.599999999999994"/>
    <s v="AB-"/>
    <b v="0"/>
    <b v="0"/>
    <x v="472"/>
    <x v="0"/>
    <n v="5"/>
    <x v="0"/>
  </r>
  <r>
    <s v="PID0594"/>
    <n v="100"/>
    <x v="0"/>
    <n v="38"/>
    <s v="Adult"/>
    <s v=""/>
    <n v="64.099999999999994"/>
    <s v="AB-"/>
    <b v="0"/>
    <b v="0"/>
    <x v="574"/>
    <x v="1"/>
    <n v="400"/>
    <x v="1"/>
  </r>
  <r>
    <s v="PID0595"/>
    <n v="800"/>
    <x v="0"/>
    <n v="32"/>
    <s v="Adult"/>
    <n v="487.16"/>
    <n v="86.6"/>
    <s v="A+"/>
    <b v="0"/>
    <b v="0"/>
    <x v="328"/>
    <x v="0"/>
    <n v="70"/>
    <x v="0"/>
  </r>
  <r>
    <s v="PID0596"/>
    <n v="100"/>
    <x v="2"/>
    <n v="41"/>
    <s v="Adult"/>
    <s v=""/>
    <n v="96.7"/>
    <s v="A+"/>
    <b v="0"/>
    <b v="0"/>
    <x v="575"/>
    <x v="0"/>
    <n v="4"/>
    <x v="1"/>
  </r>
  <r>
    <s v="PID0597"/>
    <n v="45000"/>
    <x v="1"/>
    <n v="48"/>
    <s v="Senior"/>
    <n v="25481.370000000003"/>
    <n v="89.8"/>
    <s v="AB-"/>
    <b v="0"/>
    <b v="1"/>
    <x v="576"/>
    <x v="0"/>
    <n v="12"/>
    <x v="0"/>
  </r>
  <r>
    <s v="PID0598"/>
    <n v="240000"/>
    <x v="2"/>
    <n v="32"/>
    <s v="Adult"/>
    <n v="158937.12"/>
    <n v="85.5"/>
    <s v="AB-"/>
    <b v="0"/>
    <b v="0"/>
    <x v="577"/>
    <x v="0"/>
    <n v="12"/>
    <x v="0"/>
  </r>
  <r>
    <s v="PID0599"/>
    <n v="21000"/>
    <x v="1"/>
    <n v="48"/>
    <s v="Senior"/>
    <n v="13683.88"/>
    <n v="63.1"/>
    <s v="O+"/>
    <b v="1"/>
    <b v="0"/>
    <x v="578"/>
    <x v="1"/>
    <n v="15"/>
    <x v="0"/>
  </r>
  <r>
    <s v="PID0600"/>
    <n v="18000"/>
    <x v="1"/>
    <n v="62"/>
    <s v="super senior"/>
    <n v="12421.41"/>
    <n v="79"/>
    <s v="O-"/>
    <b v="0"/>
    <b v="1"/>
    <x v="579"/>
    <x v="0"/>
    <n v="15"/>
    <x v="0"/>
  </r>
  <r>
    <s v="PID0601"/>
    <n v="4000"/>
    <x v="2"/>
    <n v="33"/>
    <s v="Adult"/>
    <n v="2881.04"/>
    <n v="111.7"/>
    <s v="O+"/>
    <b v="1"/>
    <b v="1"/>
    <x v="580"/>
    <x v="0"/>
    <n v="120"/>
    <x v="0"/>
  </r>
  <r>
    <s v="PID0602"/>
    <n v="100"/>
    <x v="2"/>
    <n v="53"/>
    <s v="Senior"/>
    <n v="64.599999999999994"/>
    <n v="61.3"/>
    <s v="AB-"/>
    <b v="1"/>
    <b v="1"/>
    <x v="581"/>
    <x v="1"/>
    <n v="300"/>
    <x v="0"/>
  </r>
  <r>
    <s v="PID0603"/>
    <n v="800"/>
    <x v="0"/>
    <n v="34"/>
    <s v="Adult"/>
    <s v=""/>
    <n v="90.4"/>
    <s v="AB+"/>
    <b v="0"/>
    <b v="0"/>
    <x v="582"/>
    <x v="0"/>
    <n v="25"/>
    <x v="1"/>
  </r>
  <r>
    <s v="PID0604"/>
    <n v="200000"/>
    <x v="0"/>
    <n v="48"/>
    <s v="Senior"/>
    <n v="118892.32"/>
    <n v="73.400000000000006"/>
    <s v="AB+"/>
    <b v="1"/>
    <b v="1"/>
    <x v="583"/>
    <x v="0"/>
    <n v="40"/>
    <x v="0"/>
  </r>
  <r>
    <s v="PID0605"/>
    <n v="90000"/>
    <x v="2"/>
    <n v="58"/>
    <s v="Senior"/>
    <n v="68940.3"/>
    <n v="75.099999999999994"/>
    <s v="A-"/>
    <b v="0"/>
    <b v="1"/>
    <x v="584"/>
    <x v="1"/>
    <n v="5"/>
    <x v="0"/>
  </r>
  <r>
    <s v="PID0606"/>
    <n v="200000"/>
    <x v="1"/>
    <n v="48"/>
    <s v="Senior"/>
    <s v=""/>
    <n v="61.2"/>
    <s v="B+"/>
    <b v="1"/>
    <b v="1"/>
    <x v="585"/>
    <x v="2"/>
    <n v="20"/>
    <x v="1"/>
  </r>
  <r>
    <s v="PID0607"/>
    <n v="500"/>
    <x v="0"/>
    <n v="48"/>
    <s v="Senior"/>
    <s v=""/>
    <n v="83.8"/>
    <s v="AB+"/>
    <b v="0"/>
    <b v="0"/>
    <x v="586"/>
    <x v="0"/>
    <n v="7"/>
    <x v="1"/>
  </r>
  <r>
    <s v="PID0608"/>
    <n v="21000"/>
    <x v="0"/>
    <n v="73"/>
    <s v="super senior"/>
    <n v="14377.929999999998"/>
    <n v="84.2"/>
    <s v="O+"/>
    <b v="0"/>
    <b v="0"/>
    <x v="587"/>
    <x v="0"/>
    <n v="90"/>
    <x v="0"/>
  </r>
  <r>
    <s v="PID0609"/>
    <n v="45000"/>
    <x v="1"/>
    <n v="38"/>
    <s v="Adult"/>
    <n v="27291.27"/>
    <n v="79.5"/>
    <s v="O-"/>
    <b v="1"/>
    <b v="1"/>
    <x v="588"/>
    <x v="1"/>
    <n v="7"/>
    <x v="0"/>
  </r>
  <r>
    <s v="PID0610"/>
    <n v="45000"/>
    <x v="0"/>
    <n v="38"/>
    <s v="Adult"/>
    <s v=""/>
    <n v="69.099999999999994"/>
    <s v="B+"/>
    <b v="0"/>
    <b v="1"/>
    <x v="589"/>
    <x v="1"/>
    <n v="20"/>
    <x v="1"/>
  </r>
  <r>
    <s v="PID0611"/>
    <n v="100"/>
    <x v="1"/>
    <n v="38"/>
    <s v="Adult"/>
    <n v="74.73"/>
    <n v="81.900000000000006"/>
    <s v="AB+"/>
    <b v="0"/>
    <b v="0"/>
    <x v="590"/>
    <x v="0"/>
    <n v="30"/>
    <x v="0"/>
  </r>
  <r>
    <s v="PID0612"/>
    <n v="45000"/>
    <x v="0"/>
    <n v="38"/>
    <s v="Adult"/>
    <n v="39937.17"/>
    <n v="83.6"/>
    <s v="O+"/>
    <b v="0"/>
    <b v="0"/>
    <x v="591"/>
    <x v="1"/>
    <n v="25"/>
    <x v="0"/>
  </r>
  <r>
    <s v="PID0613"/>
    <n v="75000"/>
    <x v="2"/>
    <n v="53"/>
    <s v="Senior"/>
    <n v="39015.199999999997"/>
    <n v="72.099999999999994"/>
    <s v="O-"/>
    <b v="0"/>
    <b v="0"/>
    <x v="592"/>
    <x v="0"/>
    <n v="12"/>
    <x v="0"/>
  </r>
  <r>
    <s v="PID0614"/>
    <n v="24000"/>
    <x v="0"/>
    <n v="54"/>
    <s v="Senior"/>
    <s v=""/>
    <n v="61.6"/>
    <s v="AB+"/>
    <b v="1"/>
    <b v="0"/>
    <x v="593"/>
    <x v="1"/>
    <n v="2"/>
    <x v="1"/>
  </r>
  <r>
    <s v="PID0615"/>
    <n v="40000"/>
    <x v="2"/>
    <n v="48"/>
    <s v="Senior"/>
    <n v="21460.080000000002"/>
    <n v="71.3"/>
    <s v="A-"/>
    <b v="0"/>
    <b v="0"/>
    <x v="594"/>
    <x v="1"/>
    <n v="1"/>
    <x v="0"/>
  </r>
  <r>
    <s v="PID0616"/>
    <n v="40000"/>
    <x v="1"/>
    <n v="33"/>
    <s v="Adult"/>
    <n v="34573.9"/>
    <n v="84.2"/>
    <s v="B-"/>
    <b v="1"/>
    <b v="1"/>
    <x v="595"/>
    <x v="0"/>
    <n v="15"/>
    <x v="0"/>
  </r>
  <r>
    <s v="PID0617"/>
    <n v="45000"/>
    <x v="0"/>
    <n v="42"/>
    <s v="Adult"/>
    <n v="23031.39"/>
    <n v="67.900000000000006"/>
    <s v="AB-"/>
    <b v="0"/>
    <b v="1"/>
    <x v="596"/>
    <x v="1"/>
    <n v="20"/>
    <x v="0"/>
  </r>
  <r>
    <s v="PID0618"/>
    <n v="3000"/>
    <x v="0"/>
    <n v="45"/>
    <s v="Adult"/>
    <n v="2212.29"/>
    <n v="86"/>
    <s v="O+"/>
    <b v="0"/>
    <b v="0"/>
    <x v="597"/>
    <x v="0"/>
    <n v="9"/>
    <x v="0"/>
  </r>
  <r>
    <s v="PID0619"/>
    <n v="90000"/>
    <x v="1"/>
    <n v="33"/>
    <s v="Adult"/>
    <n v="75623.599999999991"/>
    <n v="66.2"/>
    <s v="A-"/>
    <b v="0"/>
    <b v="0"/>
    <x v="598"/>
    <x v="1"/>
    <n v="40"/>
    <x v="0"/>
  </r>
  <r>
    <s v="PID0620"/>
    <n v="30000"/>
    <x v="2"/>
    <n v="33"/>
    <s v="Adult"/>
    <n v="20027.579999999998"/>
    <n v="68.3"/>
    <s v="B+"/>
    <b v="0"/>
    <b v="0"/>
    <x v="599"/>
    <x v="1"/>
    <n v="5"/>
    <x v="0"/>
  </r>
  <r>
    <s v="PID0621"/>
    <n v="3000"/>
    <x v="3"/>
    <n v="42"/>
    <s v="Adult"/>
    <s v=""/>
    <n v="81.2"/>
    <s v="B-"/>
    <b v="0"/>
    <b v="0"/>
    <x v="75"/>
    <x v="1"/>
    <n v="9"/>
    <x v="1"/>
  </r>
  <r>
    <s v="PID0622"/>
    <n v="3000"/>
    <x v="3"/>
    <n v="41"/>
    <s v="Adult"/>
    <s v=""/>
    <n v="75"/>
    <s v="AB-"/>
    <b v="0"/>
    <b v="1"/>
    <x v="600"/>
    <x v="1"/>
    <n v="150"/>
    <x v="1"/>
  </r>
  <r>
    <s v="PID0623"/>
    <n v="500"/>
    <x v="0"/>
    <n v="32"/>
    <s v="Adult"/>
    <n v="377"/>
    <n v="78.400000000000006"/>
    <s v="AB-"/>
    <b v="0"/>
    <b v="0"/>
    <x v="601"/>
    <x v="0"/>
    <n v="5"/>
    <x v="0"/>
  </r>
  <r>
    <s v="PID0624"/>
    <n v="30000"/>
    <x v="0"/>
    <n v="54"/>
    <s v="Senior"/>
    <n v="18896.43"/>
    <n v="93.9"/>
    <s v="A+"/>
    <b v="1"/>
    <b v="0"/>
    <x v="602"/>
    <x v="0"/>
    <n v="9"/>
    <x v="0"/>
  </r>
  <r>
    <s v="PID0625"/>
    <n v="90000"/>
    <x v="0"/>
    <n v="30"/>
    <s v="Young adult"/>
    <n v="50164.899999999994"/>
    <n v="81"/>
    <s v="A-"/>
    <b v="0"/>
    <b v="0"/>
    <x v="603"/>
    <x v="1"/>
    <n v="20"/>
    <x v="0"/>
  </r>
  <r>
    <s v="PID0626"/>
    <n v="4000"/>
    <x v="3"/>
    <n v="58"/>
    <s v="Senior"/>
    <n v="3414.52"/>
    <n v="58.5"/>
    <s v="O+"/>
    <b v="1"/>
    <b v="0"/>
    <x v="604"/>
    <x v="1"/>
    <n v="12"/>
    <x v="0"/>
  </r>
  <r>
    <s v="PID0627"/>
    <n v="12000"/>
    <x v="1"/>
    <n v="38"/>
    <s v="Adult"/>
    <s v=""/>
    <n v="87.8"/>
    <s v="O+"/>
    <b v="1"/>
    <b v="1"/>
    <x v="605"/>
    <x v="0"/>
    <n v="20"/>
    <x v="1"/>
  </r>
  <r>
    <s v="PID0628"/>
    <n v="240000"/>
    <x v="2"/>
    <n v="68"/>
    <s v="super senior"/>
    <n v="152671.08000000002"/>
    <n v="98.2"/>
    <s v="B-"/>
    <b v="0"/>
    <b v="0"/>
    <x v="606"/>
    <x v="0"/>
    <n v="150"/>
    <x v="0"/>
  </r>
  <r>
    <s v="PID0629"/>
    <n v="75000"/>
    <x v="0"/>
    <n v="53"/>
    <s v="Senior"/>
    <s v=""/>
    <n v="79.5"/>
    <s v="AB+"/>
    <b v="0"/>
    <b v="0"/>
    <x v="489"/>
    <x v="0"/>
    <n v="12"/>
    <x v="1"/>
  </r>
  <r>
    <s v="PID0630"/>
    <n v="100"/>
    <x v="3"/>
    <n v="48"/>
    <s v="Senior"/>
    <n v="50.16"/>
    <n v="86.6"/>
    <s v="AB+"/>
    <b v="0"/>
    <b v="0"/>
    <x v="250"/>
    <x v="0"/>
    <n v="0"/>
    <x v="0"/>
  </r>
  <r>
    <s v="PID0631"/>
    <n v="45000"/>
    <x v="2"/>
    <n v="42"/>
    <s v="Adult"/>
    <n v="25246.350000000002"/>
    <n v="98.3"/>
    <s v="A+"/>
    <b v="1"/>
    <b v="1"/>
    <x v="607"/>
    <x v="0"/>
    <n v="2"/>
    <x v="0"/>
  </r>
  <r>
    <s v="PID0632"/>
    <n v="16000"/>
    <x v="1"/>
    <n v="42"/>
    <s v="Adult"/>
    <n v="12849.12"/>
    <n v="70.099999999999994"/>
    <s v="O+"/>
    <b v="0"/>
    <b v="1"/>
    <x v="608"/>
    <x v="1"/>
    <n v="5"/>
    <x v="0"/>
  </r>
  <r>
    <s v="PID0633"/>
    <n v="300000"/>
    <x v="0"/>
    <n v="33"/>
    <s v="Adult"/>
    <n v="150218.16"/>
    <n v="66.599999999999994"/>
    <s v="B+"/>
    <b v="0"/>
    <b v="1"/>
    <x v="609"/>
    <x v="1"/>
    <n v="25"/>
    <x v="0"/>
  </r>
  <r>
    <s v="PID0634"/>
    <n v="500"/>
    <x v="0"/>
    <n v="62"/>
    <s v="super senior"/>
    <s v=""/>
    <n v="60.4"/>
    <s v="O-"/>
    <b v="0"/>
    <b v="1"/>
    <x v="610"/>
    <x v="2"/>
    <n v="250"/>
    <x v="1"/>
  </r>
  <r>
    <s v="PID0635"/>
    <n v="21000"/>
    <x v="3"/>
    <n v="48"/>
    <s v="Senior"/>
    <n v="13295.94"/>
    <n v="87.1"/>
    <s v="B-"/>
    <b v="1"/>
    <b v="0"/>
    <x v="611"/>
    <x v="0"/>
    <n v="9"/>
    <x v="0"/>
  </r>
  <r>
    <s v="PID0636"/>
    <n v="3000"/>
    <x v="0"/>
    <n v="53"/>
    <s v="Senior"/>
    <n v="1702.98"/>
    <n v="77.900000000000006"/>
    <s v="AB-"/>
    <b v="1"/>
    <b v="0"/>
    <x v="612"/>
    <x v="0"/>
    <n v="12"/>
    <x v="0"/>
  </r>
  <r>
    <s v="PID0637"/>
    <n v="75000"/>
    <x v="0"/>
    <n v="68"/>
    <s v="super senior"/>
    <n v="43878.649999999994"/>
    <n v="90.5"/>
    <s v="B-"/>
    <b v="0"/>
    <b v="0"/>
    <x v="613"/>
    <x v="0"/>
    <n v="4"/>
    <x v="0"/>
  </r>
  <r>
    <s v="PID0638"/>
    <n v="12000"/>
    <x v="2"/>
    <n v="38"/>
    <s v="Adult"/>
    <n v="8131.7999999999993"/>
    <n v="89"/>
    <s v="O-"/>
    <b v="1"/>
    <b v="0"/>
    <x v="614"/>
    <x v="0"/>
    <n v="2"/>
    <x v="0"/>
  </r>
  <r>
    <s v="PID0639"/>
    <n v="30000"/>
    <x v="2"/>
    <n v="48"/>
    <s v="Senior"/>
    <n v="16801.439999999999"/>
    <n v="86"/>
    <s v="B-"/>
    <b v="0"/>
    <b v="0"/>
    <x v="615"/>
    <x v="0"/>
    <n v="15"/>
    <x v="0"/>
  </r>
  <r>
    <s v="PID0640"/>
    <n v="18000"/>
    <x v="2"/>
    <n v="54"/>
    <s v="Senior"/>
    <s v=""/>
    <n v="72.900000000000006"/>
    <s v="A-"/>
    <b v="1"/>
    <b v="0"/>
    <x v="616"/>
    <x v="0"/>
    <n v="1"/>
    <x v="1"/>
  </r>
  <r>
    <s v="PID0641"/>
    <n v="250000"/>
    <x v="1"/>
    <n v="41"/>
    <s v="Adult"/>
    <n v="144130.1"/>
    <n v="83.5"/>
    <s v="B+"/>
    <b v="0"/>
    <b v="0"/>
    <x v="617"/>
    <x v="0"/>
    <n v="12"/>
    <x v="0"/>
  </r>
  <r>
    <s v="PID0642"/>
    <n v="16000"/>
    <x v="0"/>
    <n v="58"/>
    <s v="Senior"/>
    <n v="10594.86"/>
    <n v="95.3"/>
    <s v="O-"/>
    <b v="0"/>
    <b v="0"/>
    <x v="618"/>
    <x v="0"/>
    <n v="5"/>
    <x v="0"/>
  </r>
  <r>
    <s v="PID0643"/>
    <n v="10000"/>
    <x v="2"/>
    <n v="48"/>
    <s v="Senior"/>
    <s v=""/>
    <n v="72"/>
    <s v="B+"/>
    <b v="0"/>
    <b v="1"/>
    <x v="619"/>
    <x v="0"/>
    <n v="30"/>
    <x v="1"/>
  </r>
  <r>
    <s v="PID0644"/>
    <n v="200000"/>
    <x v="2"/>
    <n v="53"/>
    <s v="Senior"/>
    <s v=""/>
    <n v="72.7"/>
    <s v="A+"/>
    <b v="1"/>
    <b v="0"/>
    <x v="620"/>
    <x v="0"/>
    <n v="0.5"/>
    <x v="1"/>
  </r>
  <r>
    <s v="PID0645"/>
    <n v="45000"/>
    <x v="0"/>
    <n v="42"/>
    <s v="Adult"/>
    <n v="30544.590000000004"/>
    <n v="81.900000000000006"/>
    <s v="B-"/>
    <b v="1"/>
    <b v="0"/>
    <x v="621"/>
    <x v="0"/>
    <n v="400"/>
    <x v="0"/>
  </r>
  <r>
    <s v="PID0646"/>
    <n v="90000"/>
    <x v="1"/>
    <n v="53"/>
    <s v="Senior"/>
    <n v="48103.05"/>
    <n v="79.2"/>
    <s v="B+"/>
    <b v="0"/>
    <b v="0"/>
    <x v="622"/>
    <x v="0"/>
    <n v="9"/>
    <x v="0"/>
  </r>
  <r>
    <s v="PID0647"/>
    <n v="3000"/>
    <x v="2"/>
    <n v="53"/>
    <s v="Senior"/>
    <n v="2095.17"/>
    <n v="78.599999999999994"/>
    <s v="O-"/>
    <b v="1"/>
    <b v="0"/>
    <x v="623"/>
    <x v="0"/>
    <n v="2"/>
    <x v="0"/>
  </r>
  <r>
    <s v="PID0648"/>
    <n v="90000"/>
    <x v="0"/>
    <n v="38"/>
    <s v="Adult"/>
    <n v="71874.399999999994"/>
    <n v="59.9"/>
    <s v="A-"/>
    <b v="0"/>
    <b v="0"/>
    <x v="624"/>
    <x v="2"/>
    <n v="150"/>
    <x v="0"/>
  </r>
  <r>
    <s v="PID0649"/>
    <n v="200000"/>
    <x v="1"/>
    <n v="82"/>
    <s v="super senior"/>
    <n v="159176.6"/>
    <n v="55.1"/>
    <s v="AB+"/>
    <b v="0"/>
    <b v="0"/>
    <x v="625"/>
    <x v="1"/>
    <n v="5"/>
    <x v="0"/>
  </r>
  <r>
    <s v="PID0650"/>
    <n v="3000"/>
    <x v="1"/>
    <n v="62"/>
    <s v="super senior"/>
    <n v="2477.58"/>
    <n v="55.7"/>
    <s v="O-"/>
    <b v="0"/>
    <b v="0"/>
    <x v="626"/>
    <x v="1"/>
    <n v="9"/>
    <x v="0"/>
  </r>
  <r>
    <s v="PID0651"/>
    <n v="40000"/>
    <x v="1"/>
    <n v="45"/>
    <s v="Adult"/>
    <n v="23723.899999999998"/>
    <n v="62.6"/>
    <s v="A+"/>
    <b v="0"/>
    <b v="0"/>
    <x v="627"/>
    <x v="1"/>
    <n v="5"/>
    <x v="0"/>
  </r>
  <r>
    <s v="PID0652"/>
    <n v="500"/>
    <x v="1"/>
    <n v="38"/>
    <s v="Adult"/>
    <n v="394.89"/>
    <n v="98.5"/>
    <s v="B+"/>
    <b v="1"/>
    <b v="0"/>
    <x v="628"/>
    <x v="0"/>
    <n v="15"/>
    <x v="0"/>
  </r>
  <r>
    <s v="PID0653"/>
    <n v="60000"/>
    <x v="1"/>
    <n v="38"/>
    <s v="Adult"/>
    <n v="53382.16"/>
    <n v="80.3"/>
    <s v="AB+"/>
    <b v="0"/>
    <b v="1"/>
    <x v="629"/>
    <x v="1"/>
    <n v="25"/>
    <x v="0"/>
  </r>
  <r>
    <s v="PID0654"/>
    <n v="200"/>
    <x v="2"/>
    <n v="68"/>
    <s v="super senior"/>
    <n v="122.98"/>
    <n v="49.6"/>
    <s v="B-"/>
    <b v="0"/>
    <b v="1"/>
    <x v="630"/>
    <x v="1"/>
    <n v="12"/>
    <x v="0"/>
  </r>
  <r>
    <s v="PID0655"/>
    <n v="200000"/>
    <x v="2"/>
    <n v="38"/>
    <s v="Adult"/>
    <n v="124213.09999999999"/>
    <n v="103.8"/>
    <s v="O-"/>
    <b v="0"/>
    <b v="1"/>
    <x v="631"/>
    <x v="0"/>
    <n v="20"/>
    <x v="0"/>
  </r>
  <r>
    <s v="PID0656"/>
    <n v="250000"/>
    <x v="0"/>
    <n v="33"/>
    <s v="Adult"/>
    <n v="200949.1"/>
    <n v="81"/>
    <s v="B+"/>
    <b v="0"/>
    <b v="0"/>
    <x v="632"/>
    <x v="2"/>
    <n v="0"/>
    <x v="0"/>
  </r>
  <r>
    <s v="PID0657"/>
    <n v="60000"/>
    <x v="0"/>
    <n v="28"/>
    <s v="Young adult"/>
    <n v="48097.399999999994"/>
    <n v="85.2"/>
    <s v="A+"/>
    <b v="1"/>
    <b v="1"/>
    <x v="633"/>
    <x v="1"/>
    <n v="7"/>
    <x v="0"/>
  </r>
  <r>
    <s v="PID0658"/>
    <n v="40000"/>
    <x v="0"/>
    <n v="42"/>
    <s v="Adult"/>
    <s v=""/>
    <n v="62.9"/>
    <s v="AB+"/>
    <b v="0"/>
    <b v="0"/>
    <x v="634"/>
    <x v="1"/>
    <n v="7"/>
    <x v="1"/>
  </r>
  <r>
    <s v="PID0659"/>
    <n v="21000"/>
    <x v="0"/>
    <n v="58"/>
    <s v="Senior"/>
    <n v="16672.600000000002"/>
    <n v="75.099999999999994"/>
    <s v="B-"/>
    <b v="0"/>
    <b v="0"/>
    <x v="635"/>
    <x v="0"/>
    <n v="3"/>
    <x v="0"/>
  </r>
  <r>
    <s v="PID0660"/>
    <n v="300000"/>
    <x v="1"/>
    <n v="33"/>
    <s v="Adult"/>
    <n v="202307.52"/>
    <n v="74.400000000000006"/>
    <s v="O+"/>
    <b v="1"/>
    <b v="0"/>
    <x v="636"/>
    <x v="0"/>
    <n v="20"/>
    <x v="0"/>
  </r>
  <r>
    <s v="PID0661"/>
    <n v="20000"/>
    <x v="1"/>
    <n v="58"/>
    <s v="Senior"/>
    <n v="10666.44"/>
    <n v="72.099999999999994"/>
    <s v="O+"/>
    <b v="1"/>
    <b v="1"/>
    <x v="637"/>
    <x v="2"/>
    <n v="15"/>
    <x v="0"/>
  </r>
  <r>
    <s v="PID0662"/>
    <n v="90000"/>
    <x v="2"/>
    <n v="48"/>
    <s v="Senior"/>
    <n v="64432.799999999996"/>
    <n v="58.2"/>
    <s v="A-"/>
    <b v="1"/>
    <b v="0"/>
    <x v="638"/>
    <x v="1"/>
    <n v="12"/>
    <x v="0"/>
  </r>
  <r>
    <s v="PID0663"/>
    <n v="200000"/>
    <x v="2"/>
    <n v="68"/>
    <s v="super senior"/>
    <n v="126889.5"/>
    <n v="82.9"/>
    <s v="B+"/>
    <b v="0"/>
    <b v="0"/>
    <x v="639"/>
    <x v="0"/>
    <n v="15"/>
    <x v="0"/>
  </r>
  <r>
    <s v="PID0664"/>
    <n v="60000"/>
    <x v="2"/>
    <n v="73"/>
    <s v="super senior"/>
    <s v=""/>
    <n v="75.5"/>
    <s v="AB-"/>
    <b v="1"/>
    <b v="0"/>
    <x v="640"/>
    <x v="0"/>
    <n v="30"/>
    <x v="1"/>
  </r>
  <r>
    <s v="PID0665"/>
    <n v="24000"/>
    <x v="0"/>
    <n v="48"/>
    <s v="Senior"/>
    <n v="16320.78"/>
    <n v="73.900000000000006"/>
    <s v="B-"/>
    <b v="1"/>
    <b v="0"/>
    <x v="641"/>
    <x v="1"/>
    <n v="15"/>
    <x v="0"/>
  </r>
  <r>
    <s v="PID0666"/>
    <n v="36000"/>
    <x v="3"/>
    <n v="58"/>
    <s v="Senior"/>
    <n v="25044.27"/>
    <n v="62.3"/>
    <s v="AB+"/>
    <b v="0"/>
    <b v="1"/>
    <x v="642"/>
    <x v="1"/>
    <n v="7"/>
    <x v="0"/>
  </r>
  <r>
    <s v="PID0667"/>
    <n v="250000"/>
    <x v="1"/>
    <n v="48"/>
    <s v="Senior"/>
    <n v="170546.6"/>
    <n v="86.6"/>
    <s v="B+"/>
    <b v="0"/>
    <b v="1"/>
    <x v="643"/>
    <x v="0"/>
    <n v="5"/>
    <x v="0"/>
  </r>
  <r>
    <s v="PID0668"/>
    <n v="60000"/>
    <x v="1"/>
    <n v="53"/>
    <s v="Senior"/>
    <n v="31337.919999999998"/>
    <n v="52.7"/>
    <s v="A-"/>
    <b v="1"/>
    <b v="1"/>
    <x v="644"/>
    <x v="2"/>
    <n v="20"/>
    <x v="0"/>
  </r>
  <r>
    <s v="PID0669"/>
    <n v="90000"/>
    <x v="2"/>
    <n v="58"/>
    <s v="Senior"/>
    <n v="73656"/>
    <n v="70.8"/>
    <s v="A-"/>
    <b v="0"/>
    <b v="1"/>
    <x v="645"/>
    <x v="0"/>
    <n v="0"/>
    <x v="0"/>
  </r>
  <r>
    <s v="PID0670"/>
    <n v="60000"/>
    <x v="0"/>
    <n v="33"/>
    <s v="Adult"/>
    <n v="32882.85"/>
    <n v="78.3"/>
    <s v="A+"/>
    <b v="0"/>
    <b v="0"/>
    <x v="646"/>
    <x v="0"/>
    <n v="200"/>
    <x v="0"/>
  </r>
  <r>
    <s v="PID0671"/>
    <n v="12000"/>
    <x v="0"/>
    <n v="28"/>
    <s v="Young adult"/>
    <s v=""/>
    <n v="95"/>
    <s v="O+"/>
    <b v="0"/>
    <b v="1"/>
    <x v="647"/>
    <x v="0"/>
    <n v="20"/>
    <x v="1"/>
  </r>
  <r>
    <s v="PID0672"/>
    <n v="12000"/>
    <x v="2"/>
    <n v="42"/>
    <s v="Adult"/>
    <n v="9054.18"/>
    <n v="90.6"/>
    <s v="A+"/>
    <b v="1"/>
    <b v="0"/>
    <x v="648"/>
    <x v="0"/>
    <n v="20"/>
    <x v="0"/>
  </r>
  <r>
    <s v="PID0673"/>
    <n v="12000"/>
    <x v="1"/>
    <n v="53"/>
    <s v="Senior"/>
    <n v="8400.9000000000015"/>
    <n v="66.2"/>
    <s v="O-"/>
    <b v="1"/>
    <b v="1"/>
    <x v="649"/>
    <x v="0"/>
    <n v="15"/>
    <x v="0"/>
  </r>
  <r>
    <s v="PID0674"/>
    <n v="48000"/>
    <x v="2"/>
    <n v="38"/>
    <s v="Adult"/>
    <n v="43134.92"/>
    <n v="66.900000000000006"/>
    <s v="A-"/>
    <b v="0"/>
    <b v="0"/>
    <x v="650"/>
    <x v="1"/>
    <n v="2"/>
    <x v="0"/>
  </r>
  <r>
    <s v="PID0675"/>
    <n v="18000"/>
    <x v="0"/>
    <n v="41"/>
    <s v="Adult"/>
    <n v="9478.98"/>
    <n v="58.7"/>
    <s v="AB-"/>
    <b v="0"/>
    <b v="0"/>
    <x v="651"/>
    <x v="1"/>
    <n v="15"/>
    <x v="0"/>
  </r>
  <r>
    <s v="PID0676"/>
    <n v="60000"/>
    <x v="2"/>
    <n v="41"/>
    <s v="Adult"/>
    <n v="50145.04"/>
    <n v="104.7"/>
    <s v="B-"/>
    <b v="0"/>
    <b v="0"/>
    <x v="652"/>
    <x v="0"/>
    <n v="9"/>
    <x v="0"/>
  </r>
  <r>
    <s v="PID0677"/>
    <n v="24000"/>
    <x v="2"/>
    <n v="38"/>
    <s v="Adult"/>
    <n v="15096.18"/>
    <n v="83.5"/>
    <s v="AB-"/>
    <b v="1"/>
    <b v="1"/>
    <x v="617"/>
    <x v="0"/>
    <n v="0"/>
    <x v="0"/>
  </r>
  <r>
    <s v="PID0678"/>
    <n v="60000"/>
    <x v="0"/>
    <n v="48"/>
    <s v="Senior"/>
    <n v="43140.5"/>
    <n v="87.8"/>
    <s v="O-"/>
    <b v="1"/>
    <b v="0"/>
    <x v="653"/>
    <x v="0"/>
    <n v="12"/>
    <x v="0"/>
  </r>
  <r>
    <s v="PID0679"/>
    <n v="500"/>
    <x v="0"/>
    <n v="58"/>
    <s v="Senior"/>
    <n v="288.08999999999997"/>
    <n v="46.1"/>
    <s v="B-"/>
    <b v="1"/>
    <b v="1"/>
    <x v="654"/>
    <x v="1"/>
    <n v="12"/>
    <x v="0"/>
  </r>
  <r>
    <s v="PID0680"/>
    <n v="36000"/>
    <x v="1"/>
    <n v="42"/>
    <s v="Adult"/>
    <n v="31428.06"/>
    <n v="88.9"/>
    <s v="AB-"/>
    <b v="1"/>
    <b v="1"/>
    <x v="655"/>
    <x v="0"/>
    <n v="20"/>
    <x v="0"/>
  </r>
  <r>
    <s v="PID0681"/>
    <n v="2000"/>
    <x v="3"/>
    <n v="48"/>
    <s v="Senior"/>
    <n v="1304.68"/>
    <n v="67.5"/>
    <s v="AB+"/>
    <b v="0"/>
    <b v="0"/>
    <x v="656"/>
    <x v="2"/>
    <n v="7"/>
    <x v="0"/>
  </r>
  <r>
    <s v="PID0682"/>
    <n v="100"/>
    <x v="0"/>
    <n v="68"/>
    <s v="super senior"/>
    <n v="86.42"/>
    <n v="60.5"/>
    <s v="A+"/>
    <b v="0"/>
    <b v="1"/>
    <x v="657"/>
    <x v="1"/>
    <n v="40"/>
    <x v="0"/>
  </r>
  <r>
    <s v="PID0683"/>
    <n v="24000"/>
    <x v="0"/>
    <n v="45"/>
    <s v="Adult"/>
    <n v="15400.439999999999"/>
    <n v="57.6"/>
    <s v="O-"/>
    <b v="0"/>
    <b v="0"/>
    <x v="658"/>
    <x v="1"/>
    <n v="30"/>
    <x v="0"/>
  </r>
  <r>
    <s v="PID0684"/>
    <n v="18000"/>
    <x v="0"/>
    <n v="68"/>
    <s v="super senior"/>
    <s v=""/>
    <n v="62"/>
    <s v="A+"/>
    <b v="0"/>
    <b v="1"/>
    <x v="659"/>
    <x v="1"/>
    <n v="9"/>
    <x v="1"/>
  </r>
  <r>
    <s v="PID0685"/>
    <n v="500"/>
    <x v="0"/>
    <n v="50"/>
    <s v="Senior"/>
    <n v="309.23"/>
    <n v="66.2"/>
    <s v="O+"/>
    <b v="0"/>
    <b v="0"/>
    <x v="660"/>
    <x v="1"/>
    <n v="25"/>
    <x v="0"/>
  </r>
  <r>
    <s v="PID0686"/>
    <n v="20000"/>
    <x v="3"/>
    <n v="48"/>
    <s v="Senior"/>
    <n v="15489.94"/>
    <n v="66.8"/>
    <s v="B+"/>
    <b v="1"/>
    <b v="0"/>
    <x v="661"/>
    <x v="1"/>
    <n v="3"/>
    <x v="0"/>
  </r>
  <r>
    <s v="PID0687"/>
    <n v="500"/>
    <x v="0"/>
    <n v="58"/>
    <s v="Senior"/>
    <n v="262.81"/>
    <n v="67.2"/>
    <s v="O-"/>
    <b v="0"/>
    <b v="0"/>
    <x v="662"/>
    <x v="2"/>
    <n v="40"/>
    <x v="0"/>
  </r>
  <r>
    <s v="PID0688"/>
    <n v="200000"/>
    <x v="0"/>
    <n v="42"/>
    <s v="Adult"/>
    <n v="167637.20000000001"/>
    <n v="91"/>
    <s v="B+"/>
    <b v="0"/>
    <b v="1"/>
    <x v="663"/>
    <x v="0"/>
    <n v="2"/>
    <x v="0"/>
  </r>
  <r>
    <s v="PID0689"/>
    <n v="100"/>
    <x v="0"/>
    <n v="41"/>
    <s v="Adult"/>
    <n v="59.02"/>
    <n v="70.8"/>
    <s v="AB+"/>
    <b v="0"/>
    <b v="0"/>
    <x v="664"/>
    <x v="1"/>
    <n v="5"/>
    <x v="0"/>
  </r>
  <r>
    <s v="PID0690"/>
    <n v="250000"/>
    <x v="2"/>
    <n v="48"/>
    <s v="Senior"/>
    <n v="139263.20000000001"/>
    <n v="85.7"/>
    <s v="B+"/>
    <b v="1"/>
    <b v="0"/>
    <x v="665"/>
    <x v="0"/>
    <n v="7"/>
    <x v="0"/>
  </r>
  <r>
    <s v="PID0691"/>
    <n v="18000"/>
    <x v="0"/>
    <n v="50"/>
    <s v="Senior"/>
    <s v=""/>
    <n v="74.2"/>
    <s v="A-"/>
    <b v="1"/>
    <b v="0"/>
    <x v="666"/>
    <x v="2"/>
    <n v="4"/>
    <x v="1"/>
  </r>
  <r>
    <s v="PID0692"/>
    <n v="18000"/>
    <x v="2"/>
    <n v="41"/>
    <s v="Adult"/>
    <n v="15191.880000000001"/>
    <n v="69.900000000000006"/>
    <s v="AB-"/>
    <b v="1"/>
    <b v="0"/>
    <x v="667"/>
    <x v="1"/>
    <n v="0.5"/>
    <x v="0"/>
  </r>
  <r>
    <s v="PID0693"/>
    <n v="90000"/>
    <x v="3"/>
    <n v="73"/>
    <s v="super senior"/>
    <s v=""/>
    <n v="83.7"/>
    <s v="AB+"/>
    <b v="0"/>
    <b v="0"/>
    <x v="668"/>
    <x v="0"/>
    <n v="5"/>
    <x v="1"/>
  </r>
  <r>
    <s v="PID0694"/>
    <n v="18000"/>
    <x v="2"/>
    <n v="42"/>
    <s v="Adult"/>
    <n v="15334.74"/>
    <n v="101.1"/>
    <s v="A+"/>
    <b v="0"/>
    <b v="1"/>
    <x v="669"/>
    <x v="0"/>
    <n v="90"/>
    <x v="0"/>
  </r>
  <r>
    <s v="PID0695"/>
    <n v="60000"/>
    <x v="2"/>
    <n v="33"/>
    <s v="Adult"/>
    <n v="48267.05"/>
    <n v="81.5"/>
    <s v="O-"/>
    <b v="0"/>
    <b v="1"/>
    <x v="670"/>
    <x v="0"/>
    <n v="9"/>
    <x v="0"/>
  </r>
  <r>
    <s v="PID0696"/>
    <n v="60000"/>
    <x v="0"/>
    <n v="42"/>
    <s v="Adult"/>
    <n v="44041.1"/>
    <n v="85.2"/>
    <s v="B+"/>
    <b v="1"/>
    <b v="1"/>
    <x v="336"/>
    <x v="0"/>
    <n v="7"/>
    <x v="0"/>
  </r>
  <r>
    <s v="PID0697"/>
    <n v="24000"/>
    <x v="2"/>
    <n v="38"/>
    <s v="Adult"/>
    <n v="19459.29"/>
    <n v="84.2"/>
    <s v="A+"/>
    <b v="0"/>
    <b v="1"/>
    <x v="359"/>
    <x v="0"/>
    <n v="2"/>
    <x v="0"/>
  </r>
  <r>
    <s v="PID0698"/>
    <n v="48000"/>
    <x v="2"/>
    <n v="42"/>
    <s v="Adult"/>
    <n v="28136.92"/>
    <n v="60.6"/>
    <s v="A+"/>
    <b v="1"/>
    <b v="0"/>
    <x v="671"/>
    <x v="1"/>
    <n v="5"/>
    <x v="0"/>
  </r>
  <r>
    <s v="PID0699"/>
    <n v="90000"/>
    <x v="0"/>
    <n v="38"/>
    <s v="Adult"/>
    <n v="66656.2"/>
    <n v="93.6"/>
    <s v="O+"/>
    <b v="0"/>
    <b v="0"/>
    <x v="672"/>
    <x v="0"/>
    <n v="15"/>
    <x v="0"/>
  </r>
  <r>
    <s v="PID0700"/>
    <n v="18000"/>
    <x v="0"/>
    <n v="33"/>
    <s v="Adult"/>
    <s v=""/>
    <n v="92.1"/>
    <s v="O+"/>
    <b v="0"/>
    <b v="0"/>
    <x v="673"/>
    <x v="0"/>
    <n v="12"/>
    <x v="1"/>
  </r>
  <r>
    <s v="PID0701"/>
    <n v="24000"/>
    <x v="0"/>
    <n v="58"/>
    <s v="Senior"/>
    <n v="14503.32"/>
    <n v="55.7"/>
    <s v="O-"/>
    <b v="1"/>
    <b v="1"/>
    <x v="674"/>
    <x v="1"/>
    <n v="40"/>
    <x v="0"/>
  </r>
  <r>
    <s v="PID0702"/>
    <n v="12000"/>
    <x v="0"/>
    <n v="38"/>
    <s v="Adult"/>
    <n v="8919.66"/>
    <n v="82.2"/>
    <s v="O-"/>
    <b v="1"/>
    <b v="0"/>
    <x v="675"/>
    <x v="0"/>
    <n v="5"/>
    <x v="0"/>
  </r>
  <r>
    <s v="PID0703"/>
    <n v="20000"/>
    <x v="3"/>
    <n v="73"/>
    <s v="super senior"/>
    <n v="13780.9"/>
    <n v="54.2"/>
    <s v="B+"/>
    <b v="0"/>
    <b v="1"/>
    <x v="676"/>
    <x v="1"/>
    <n v="200"/>
    <x v="0"/>
  </r>
  <r>
    <s v="PID0704"/>
    <n v="20000"/>
    <x v="2"/>
    <n v="62"/>
    <s v="super senior"/>
    <n v="12907.56"/>
    <n v="67"/>
    <s v="AB+"/>
    <b v="0"/>
    <b v="0"/>
    <x v="677"/>
    <x v="1"/>
    <n v="5"/>
    <x v="0"/>
  </r>
  <r>
    <s v="PID0705"/>
    <n v="60000"/>
    <x v="2"/>
    <n v="68"/>
    <s v="super senior"/>
    <n v="35408.32"/>
    <n v="80"/>
    <s v="AB-"/>
    <b v="0"/>
    <b v="0"/>
    <x v="678"/>
    <x v="0"/>
    <n v="1"/>
    <x v="0"/>
  </r>
  <r>
    <s v="PID0706"/>
    <n v="250000"/>
    <x v="1"/>
    <n v="53"/>
    <s v="Senior"/>
    <n v="126508.5"/>
    <n v="80.599999999999994"/>
    <s v="O-"/>
    <b v="0"/>
    <b v="0"/>
    <x v="679"/>
    <x v="0"/>
    <n v="250"/>
    <x v="0"/>
  </r>
  <r>
    <s v="PID0707"/>
    <n v="12000"/>
    <x v="2"/>
    <n v="42"/>
    <s v="Adult"/>
    <n v="6771.42"/>
    <n v="80.900000000000006"/>
    <s v="O+"/>
    <b v="0"/>
    <b v="0"/>
    <x v="680"/>
    <x v="1"/>
    <n v="40"/>
    <x v="0"/>
  </r>
  <r>
    <s v="PID0708"/>
    <n v="90000"/>
    <x v="0"/>
    <n v="53"/>
    <s v="Senior"/>
    <n v="59766.450000000004"/>
    <n v="61.8"/>
    <s v="A+"/>
    <b v="0"/>
    <b v="0"/>
    <x v="572"/>
    <x v="1"/>
    <n v="2"/>
    <x v="0"/>
  </r>
  <r>
    <s v="PID0709"/>
    <n v="90000"/>
    <x v="1"/>
    <n v="38"/>
    <s v="Adult"/>
    <n v="75760.05"/>
    <n v="86.7"/>
    <s v="AB+"/>
    <b v="1"/>
    <b v="0"/>
    <x v="681"/>
    <x v="0"/>
    <n v="5"/>
    <x v="0"/>
  </r>
  <r>
    <s v="PID0710"/>
    <n v="16000"/>
    <x v="1"/>
    <n v="42"/>
    <s v="Adult"/>
    <n v="13875.26"/>
    <n v="64.8"/>
    <s v="O-"/>
    <b v="0"/>
    <b v="1"/>
    <x v="682"/>
    <x v="1"/>
    <n v="15"/>
    <x v="0"/>
  </r>
  <r>
    <s v="PID0711"/>
    <n v="40000"/>
    <x v="2"/>
    <n v="53"/>
    <s v="Senior"/>
    <n v="35384.899999999994"/>
    <n v="65.099999999999994"/>
    <s v="B-"/>
    <b v="0"/>
    <b v="0"/>
    <x v="683"/>
    <x v="0"/>
    <n v="1"/>
    <x v="0"/>
  </r>
  <r>
    <s v="PID0712"/>
    <n v="500"/>
    <x v="1"/>
    <n v="58"/>
    <s v="Senior"/>
    <n v="406.64"/>
    <n v="96.4"/>
    <s v="A+"/>
    <b v="1"/>
    <b v="0"/>
    <x v="684"/>
    <x v="0"/>
    <n v="40"/>
    <x v="0"/>
  </r>
  <r>
    <s v="PID0713"/>
    <n v="500"/>
    <x v="3"/>
    <n v="32"/>
    <s v="Adult"/>
    <n v="344.07"/>
    <n v="64.8"/>
    <s v="B-"/>
    <b v="0"/>
    <b v="0"/>
    <x v="685"/>
    <x v="1"/>
    <n v="20"/>
    <x v="0"/>
  </r>
  <r>
    <s v="PID0714"/>
    <n v="12000"/>
    <x v="0"/>
    <n v="48"/>
    <s v="Senior"/>
    <n v="6670.62"/>
    <n v="68.5"/>
    <s v="B+"/>
    <b v="1"/>
    <b v="1"/>
    <x v="686"/>
    <x v="1"/>
    <n v="5"/>
    <x v="0"/>
  </r>
  <r>
    <s v="PID0715"/>
    <n v="60000"/>
    <x v="3"/>
    <n v="53"/>
    <s v="Senior"/>
    <n v="51497"/>
    <n v="84.9"/>
    <s v="O-"/>
    <b v="1"/>
    <b v="0"/>
    <x v="687"/>
    <x v="0"/>
    <n v="20"/>
    <x v="0"/>
  </r>
  <r>
    <s v="PID0716"/>
    <n v="36000"/>
    <x v="0"/>
    <n v="58"/>
    <s v="Senior"/>
    <n v="18567.12"/>
    <n v="84.3"/>
    <s v="A-"/>
    <b v="0"/>
    <b v="0"/>
    <x v="688"/>
    <x v="0"/>
    <n v="12"/>
    <x v="0"/>
  </r>
  <r>
    <s v="PID0717"/>
    <n v="250000"/>
    <x v="2"/>
    <n v="53"/>
    <s v="Senior"/>
    <n v="154206.1"/>
    <n v="57.7"/>
    <s v="O-"/>
    <b v="0"/>
    <b v="0"/>
    <x v="689"/>
    <x v="1"/>
    <n v="3"/>
    <x v="0"/>
  </r>
  <r>
    <s v="PID0718"/>
    <n v="3000"/>
    <x v="2"/>
    <n v="73"/>
    <s v="super senior"/>
    <n v="2193.54"/>
    <n v="71.900000000000006"/>
    <s v="O+"/>
    <b v="0"/>
    <b v="0"/>
    <x v="690"/>
    <x v="0"/>
    <n v="12"/>
    <x v="0"/>
  </r>
  <r>
    <s v="PID0719"/>
    <n v="100"/>
    <x v="3"/>
    <n v="45"/>
    <s v="Adult"/>
    <n v="65.45"/>
    <n v="94.9"/>
    <s v="B+"/>
    <b v="0"/>
    <b v="0"/>
    <x v="691"/>
    <x v="0"/>
    <n v="20"/>
    <x v="0"/>
  </r>
  <r>
    <s v="PID0720"/>
    <n v="800"/>
    <x v="0"/>
    <n v="38"/>
    <s v="Adult"/>
    <n v="557.95000000000005"/>
    <n v="80.8"/>
    <s v="B+"/>
    <b v="1"/>
    <b v="0"/>
    <x v="692"/>
    <x v="0"/>
    <n v="40"/>
    <x v="0"/>
  </r>
  <r>
    <s v="PID0721"/>
    <n v="500"/>
    <x v="1"/>
    <n v="62"/>
    <s v="super senior"/>
    <n v="366.9"/>
    <n v="79.2"/>
    <s v="O+"/>
    <b v="0"/>
    <b v="0"/>
    <x v="693"/>
    <x v="0"/>
    <n v="15"/>
    <x v="0"/>
  </r>
  <r>
    <s v="PID0722"/>
    <n v="20000"/>
    <x v="0"/>
    <n v="42"/>
    <s v="Adult"/>
    <n v="15172.92"/>
    <n v="85.8"/>
    <s v="B+"/>
    <b v="0"/>
    <b v="0"/>
    <x v="694"/>
    <x v="0"/>
    <n v="25"/>
    <x v="0"/>
  </r>
  <r>
    <s v="PID0723"/>
    <n v="100"/>
    <x v="3"/>
    <n v="33"/>
    <s v="Adult"/>
    <n v="87.14"/>
    <n v="89.2"/>
    <s v="A-"/>
    <b v="0"/>
    <b v="0"/>
    <x v="695"/>
    <x v="0"/>
    <n v="12"/>
    <x v="0"/>
  </r>
  <r>
    <s v="PID0724"/>
    <n v="20000"/>
    <x v="0"/>
    <n v="54"/>
    <s v="Senior"/>
    <n v="13300.26"/>
    <n v="53.3"/>
    <s v="A-"/>
    <b v="0"/>
    <b v="0"/>
    <x v="696"/>
    <x v="1"/>
    <n v="40"/>
    <x v="0"/>
  </r>
  <r>
    <s v="PID0725"/>
    <n v="24000"/>
    <x v="0"/>
    <n v="38"/>
    <s v="Adult"/>
    <n v="14020.68"/>
    <n v="66.099999999999994"/>
    <s v="B-"/>
    <b v="1"/>
    <b v="0"/>
    <x v="697"/>
    <x v="1"/>
    <n v="25"/>
    <x v="0"/>
  </r>
  <r>
    <s v="PID0726"/>
    <n v="24000"/>
    <x v="0"/>
    <n v="62"/>
    <s v="super senior"/>
    <s v=""/>
    <n v="70.400000000000006"/>
    <s v="B+"/>
    <b v="0"/>
    <b v="0"/>
    <x v="698"/>
    <x v="0"/>
    <n v="7"/>
    <x v="1"/>
  </r>
  <r>
    <s v="PID0727"/>
    <n v="12000"/>
    <x v="0"/>
    <n v="48"/>
    <s v="Senior"/>
    <n v="8729.76"/>
    <n v="95.6"/>
    <s v="AB-"/>
    <b v="0"/>
    <b v="1"/>
    <x v="699"/>
    <x v="0"/>
    <n v="3"/>
    <x v="0"/>
  </r>
  <r>
    <s v="PID0728"/>
    <n v="24000"/>
    <x v="2"/>
    <n v="48"/>
    <s v="Senior"/>
    <n v="12841.380000000001"/>
    <n v="57.6"/>
    <s v="O-"/>
    <b v="0"/>
    <b v="0"/>
    <x v="700"/>
    <x v="1"/>
    <n v="15"/>
    <x v="0"/>
  </r>
  <r>
    <s v="PID0729"/>
    <n v="90000"/>
    <x v="1"/>
    <n v="62"/>
    <s v="super senior"/>
    <n v="60509.45"/>
    <n v="46.5"/>
    <s v="AB-"/>
    <b v="0"/>
    <b v="1"/>
    <x v="701"/>
    <x v="1"/>
    <n v="30"/>
    <x v="0"/>
  </r>
  <r>
    <s v="PID0730"/>
    <n v="90000"/>
    <x v="0"/>
    <n v="53"/>
    <s v="Senior"/>
    <s v=""/>
    <n v="73.900000000000006"/>
    <s v="A+"/>
    <b v="0"/>
    <b v="0"/>
    <x v="702"/>
    <x v="0"/>
    <n v="40"/>
    <x v="1"/>
  </r>
  <r>
    <s v="PID0731"/>
    <n v="60000"/>
    <x v="1"/>
    <n v="46"/>
    <s v="Senior"/>
    <n v="38631.699999999997"/>
    <n v="79.8"/>
    <s v="O-"/>
    <b v="0"/>
    <b v="0"/>
    <x v="703"/>
    <x v="0"/>
    <n v="15"/>
    <x v="0"/>
  </r>
  <r>
    <s v="PID0732"/>
    <n v="48000"/>
    <x v="1"/>
    <n v="48"/>
    <s v="Senior"/>
    <n v="29553.119999999999"/>
    <n v="91.3"/>
    <s v="B+"/>
    <b v="1"/>
    <b v="0"/>
    <x v="704"/>
    <x v="0"/>
    <n v="12"/>
    <x v="0"/>
  </r>
  <r>
    <s v="PID0733"/>
    <n v="800"/>
    <x v="1"/>
    <n v="48"/>
    <s v="Senior"/>
    <n v="663.33"/>
    <n v="75.3"/>
    <s v="A+"/>
    <b v="1"/>
    <b v="0"/>
    <x v="705"/>
    <x v="1"/>
    <n v="15"/>
    <x v="0"/>
  </r>
  <r>
    <s v="PID0734"/>
    <n v="40000"/>
    <x v="0"/>
    <n v="73"/>
    <s v="super senior"/>
    <n v="24648.699999999997"/>
    <n v="79.099999999999994"/>
    <s v="AB-"/>
    <b v="0"/>
    <b v="0"/>
    <x v="706"/>
    <x v="0"/>
    <n v="9"/>
    <x v="0"/>
  </r>
  <r>
    <s v="PID0735"/>
    <n v="12000"/>
    <x v="0"/>
    <n v="53"/>
    <s v="Senior"/>
    <n v="10012.26"/>
    <n v="63.8"/>
    <s v="O+"/>
    <b v="0"/>
    <b v="0"/>
    <x v="707"/>
    <x v="1"/>
    <n v="20"/>
    <x v="0"/>
  </r>
  <r>
    <s v="PID0736"/>
    <n v="15000"/>
    <x v="3"/>
    <n v="53"/>
    <s v="Senior"/>
    <n v="10751.5"/>
    <n v="65.099999999999994"/>
    <s v="O-"/>
    <b v="0"/>
    <b v="0"/>
    <x v="708"/>
    <x v="2"/>
    <n v="7"/>
    <x v="0"/>
  </r>
  <r>
    <s v="PID0737"/>
    <n v="12000"/>
    <x v="3"/>
    <n v="42"/>
    <s v="Adult"/>
    <n v="10198.380000000001"/>
    <n v="65.400000000000006"/>
    <s v="O-"/>
    <b v="0"/>
    <b v="0"/>
    <x v="709"/>
    <x v="1"/>
    <n v="20"/>
    <x v="0"/>
  </r>
  <r>
    <s v="PID0738"/>
    <n v="20000"/>
    <x v="0"/>
    <n v="38"/>
    <s v="Adult"/>
    <n v="10425.280000000001"/>
    <n v="86.7"/>
    <s v="A-"/>
    <b v="0"/>
    <b v="0"/>
    <x v="710"/>
    <x v="0"/>
    <n v="3"/>
    <x v="0"/>
  </r>
  <r>
    <s v="PID0739"/>
    <n v="45000"/>
    <x v="2"/>
    <n v="48"/>
    <s v="Senior"/>
    <s v=""/>
    <n v="82.9"/>
    <s v="O-"/>
    <b v="0"/>
    <b v="0"/>
    <x v="711"/>
    <x v="0"/>
    <n v="25"/>
    <x v="1"/>
  </r>
  <r>
    <s v="PID0740"/>
    <n v="24000"/>
    <x v="1"/>
    <n v="58"/>
    <s v="Senior"/>
    <s v=""/>
    <n v="68.3"/>
    <s v="B-"/>
    <b v="0"/>
    <b v="0"/>
    <x v="712"/>
    <x v="1"/>
    <n v="7"/>
    <x v="1"/>
  </r>
  <r>
    <s v="PID0741"/>
    <n v="90000"/>
    <x v="0"/>
    <n v="48"/>
    <s v="Senior"/>
    <n v="66268.25"/>
    <n v="91.6"/>
    <s v="A-"/>
    <b v="1"/>
    <b v="0"/>
    <x v="15"/>
    <x v="0"/>
    <n v="5"/>
    <x v="0"/>
  </r>
  <r>
    <s v="PID0742"/>
    <n v="3000"/>
    <x v="2"/>
    <n v="58"/>
    <s v="Senior"/>
    <n v="1767.42"/>
    <n v="66.8"/>
    <s v="A-"/>
    <b v="1"/>
    <b v="0"/>
    <x v="661"/>
    <x v="1"/>
    <n v="3"/>
    <x v="0"/>
  </r>
  <r>
    <s v="PID0743"/>
    <n v="20000"/>
    <x v="2"/>
    <n v="42"/>
    <s v="Adult"/>
    <n v="10044.68"/>
    <n v="87.4"/>
    <s v="B+"/>
    <b v="0"/>
    <b v="1"/>
    <x v="713"/>
    <x v="0"/>
    <n v="2"/>
    <x v="0"/>
  </r>
  <r>
    <s v="PID0744"/>
    <n v="3000"/>
    <x v="1"/>
    <n v="48"/>
    <s v="Senior"/>
    <n v="2420.9700000000003"/>
    <n v="85.8"/>
    <s v="A-"/>
    <b v="1"/>
    <b v="0"/>
    <x v="714"/>
    <x v="0"/>
    <n v="25"/>
    <x v="0"/>
  </r>
  <r>
    <s v="PID0745"/>
    <n v="12000"/>
    <x v="2"/>
    <n v="38"/>
    <s v="Adult"/>
    <n v="7689"/>
    <n v="75.400000000000006"/>
    <s v="AB-"/>
    <b v="1"/>
    <b v="0"/>
    <x v="715"/>
    <x v="1"/>
    <n v="0.5"/>
    <x v="0"/>
  </r>
  <r>
    <s v="PID0746"/>
    <n v="500"/>
    <x v="0"/>
    <n v="38"/>
    <s v="Adult"/>
    <n v="405.67"/>
    <n v="77.900000000000006"/>
    <s v="O+"/>
    <b v="0"/>
    <b v="0"/>
    <x v="716"/>
    <x v="1"/>
    <n v="20"/>
    <x v="0"/>
  </r>
  <r>
    <s v="PID0747"/>
    <n v="300000"/>
    <x v="0"/>
    <n v="38"/>
    <s v="Adult"/>
    <s v=""/>
    <n v="97.6"/>
    <s v="O-"/>
    <b v="0"/>
    <b v="0"/>
    <x v="717"/>
    <x v="0"/>
    <n v="40"/>
    <x v="1"/>
  </r>
  <r>
    <s v="PID0748"/>
    <n v="200000"/>
    <x v="1"/>
    <n v="42"/>
    <s v="Adult"/>
    <n v="141389.44"/>
    <n v="97.1"/>
    <s v="O+"/>
    <b v="0"/>
    <b v="0"/>
    <x v="718"/>
    <x v="0"/>
    <n v="20"/>
    <x v="0"/>
  </r>
  <r>
    <s v="PID0749"/>
    <n v="240000"/>
    <x v="0"/>
    <n v="53"/>
    <s v="Senior"/>
    <n v="211079.16"/>
    <n v="73"/>
    <s v="A-"/>
    <b v="1"/>
    <b v="0"/>
    <x v="262"/>
    <x v="0"/>
    <n v="25"/>
    <x v="0"/>
  </r>
  <r>
    <s v="PID0750"/>
    <n v="100"/>
    <x v="3"/>
    <n v="73"/>
    <s v="super senior"/>
    <s v=""/>
    <n v="95.1"/>
    <s v="O+"/>
    <b v="0"/>
    <b v="0"/>
    <x v="545"/>
    <x v="0"/>
    <n v="15"/>
    <x v="1"/>
  </r>
  <r>
    <s v="PID0751"/>
    <n v="20000"/>
    <x v="1"/>
    <n v="62"/>
    <s v="super senior"/>
    <n v="15758.62"/>
    <n v="84.2"/>
    <s v="A-"/>
    <b v="1"/>
    <b v="1"/>
    <x v="719"/>
    <x v="0"/>
    <n v="120"/>
    <x v="0"/>
  </r>
  <r>
    <s v="PID0752"/>
    <n v="18000"/>
    <x v="0"/>
    <n v="58"/>
    <s v="Senior"/>
    <n v="13560.54"/>
    <n v="84.8"/>
    <s v="O-"/>
    <b v="0"/>
    <b v="0"/>
    <x v="720"/>
    <x v="0"/>
    <n v="20"/>
    <x v="0"/>
  </r>
  <r>
    <s v="PID0753"/>
    <n v="32000"/>
    <x v="0"/>
    <n v="68"/>
    <s v="super senior"/>
    <n v="27093.279999999999"/>
    <n v="68.900000000000006"/>
    <s v="O-"/>
    <b v="0"/>
    <b v="0"/>
    <x v="721"/>
    <x v="1"/>
    <n v="9"/>
    <x v="0"/>
  </r>
  <r>
    <s v="PID0754"/>
    <n v="24000"/>
    <x v="3"/>
    <n v="38"/>
    <s v="Adult"/>
    <n v="13327.14"/>
    <n v="70.7"/>
    <s v="O-"/>
    <b v="0"/>
    <b v="0"/>
    <x v="722"/>
    <x v="1"/>
    <n v="40"/>
    <x v="0"/>
  </r>
  <r>
    <s v="PID0755"/>
    <n v="20000"/>
    <x v="2"/>
    <n v="53"/>
    <s v="Senior"/>
    <n v="11426.44"/>
    <n v="60.8"/>
    <s v="B-"/>
    <b v="0"/>
    <b v="0"/>
    <x v="723"/>
    <x v="1"/>
    <n v="40"/>
    <x v="0"/>
  </r>
  <r>
    <s v="PID0756"/>
    <n v="60000"/>
    <x v="1"/>
    <n v="58"/>
    <s v="Senior"/>
    <s v=""/>
    <n v="58"/>
    <s v="O-"/>
    <b v="0"/>
    <b v="1"/>
    <x v="724"/>
    <x v="1"/>
    <n v="30"/>
    <x v="1"/>
  </r>
  <r>
    <s v="PID0757"/>
    <n v="15000"/>
    <x v="0"/>
    <n v="45"/>
    <s v="Adult"/>
    <n v="12315.599999999999"/>
    <n v="86.6"/>
    <s v="AB+"/>
    <b v="0"/>
    <b v="0"/>
    <x v="725"/>
    <x v="0"/>
    <n v="20"/>
    <x v="0"/>
  </r>
  <r>
    <s v="PID0758"/>
    <n v="12000"/>
    <x v="1"/>
    <n v="38"/>
    <s v="Adult"/>
    <n v="9147.9000000000015"/>
    <n v="89.9"/>
    <s v="B+"/>
    <b v="1"/>
    <b v="0"/>
    <x v="726"/>
    <x v="0"/>
    <n v="25"/>
    <x v="0"/>
  </r>
  <r>
    <s v="PID0759"/>
    <n v="18000"/>
    <x v="2"/>
    <n v="58"/>
    <s v="Senior"/>
    <s v=""/>
    <n v="77.8"/>
    <s v="A+"/>
    <b v="0"/>
    <b v="1"/>
    <x v="727"/>
    <x v="0"/>
    <n v="3"/>
    <x v="1"/>
  </r>
  <r>
    <s v="PID0760"/>
    <n v="240000"/>
    <x v="0"/>
    <n v="42"/>
    <s v="Adult"/>
    <n v="167045.76000000001"/>
    <n v="105.8"/>
    <s v="AB+"/>
    <b v="0"/>
    <b v="0"/>
    <x v="728"/>
    <x v="0"/>
    <n v="2"/>
    <x v="0"/>
  </r>
  <r>
    <s v="PID0761"/>
    <n v="72000"/>
    <x v="3"/>
    <n v="48"/>
    <s v="Senior"/>
    <n v="54255.64"/>
    <n v="68.7"/>
    <s v="O-"/>
    <b v="0"/>
    <b v="0"/>
    <x v="729"/>
    <x v="2"/>
    <n v="5"/>
    <x v="0"/>
  </r>
  <r>
    <s v="PID0762"/>
    <n v="32000"/>
    <x v="1"/>
    <n v="68"/>
    <s v="super senior"/>
    <n v="28784.2"/>
    <n v="47"/>
    <s v="AB-"/>
    <b v="0"/>
    <b v="0"/>
    <x v="730"/>
    <x v="1"/>
    <n v="7"/>
    <x v="0"/>
  </r>
  <r>
    <s v="PID0763"/>
    <n v="12000"/>
    <x v="1"/>
    <n v="73"/>
    <s v="super senior"/>
    <n v="9897.48"/>
    <n v="56"/>
    <s v="AB+"/>
    <b v="0"/>
    <b v="0"/>
    <x v="731"/>
    <x v="2"/>
    <n v="30"/>
    <x v="0"/>
  </r>
  <r>
    <s v="PID0764"/>
    <n v="240000"/>
    <x v="1"/>
    <n v="48"/>
    <s v="Senior"/>
    <n v="180338.76"/>
    <n v="92.3"/>
    <s v="AB+"/>
    <b v="0"/>
    <b v="1"/>
    <x v="732"/>
    <x v="0"/>
    <n v="7"/>
    <x v="0"/>
  </r>
  <r>
    <s v="PID0765"/>
    <n v="200000"/>
    <x v="0"/>
    <n v="41"/>
    <s v="Adult"/>
    <s v=""/>
    <n v="74.7"/>
    <s v="AB+"/>
    <b v="0"/>
    <b v="1"/>
    <x v="733"/>
    <x v="1"/>
    <n v="3"/>
    <x v="1"/>
  </r>
  <r>
    <s v="PID0766"/>
    <n v="3000"/>
    <x v="2"/>
    <n v="53"/>
    <s v="Senior"/>
    <s v=""/>
    <n v="69.8"/>
    <s v="B-"/>
    <b v="1"/>
    <b v="1"/>
    <x v="734"/>
    <x v="0"/>
    <n v="2"/>
    <x v="1"/>
  </r>
  <r>
    <s v="PID0767"/>
    <n v="20000"/>
    <x v="0"/>
    <n v="48"/>
    <s v="Senior"/>
    <n v="11516.22"/>
    <n v="91"/>
    <s v="B+"/>
    <b v="0"/>
    <b v="1"/>
    <x v="735"/>
    <x v="0"/>
    <n v="30"/>
    <x v="0"/>
  </r>
  <r>
    <s v="PID0768"/>
    <n v="15000"/>
    <x v="0"/>
    <n v="42"/>
    <s v="Adult"/>
    <n v="9725.4499999999989"/>
    <n v="70.099999999999994"/>
    <s v="A+"/>
    <b v="1"/>
    <b v="1"/>
    <x v="736"/>
    <x v="1"/>
    <n v="20"/>
    <x v="0"/>
  </r>
  <r>
    <s v="PID0769"/>
    <n v="72000"/>
    <x v="2"/>
    <n v="48"/>
    <s v="Senior"/>
    <n v="62499.040000000001"/>
    <n v="87"/>
    <s v="AB-"/>
    <b v="0"/>
    <b v="1"/>
    <x v="737"/>
    <x v="0"/>
    <n v="0.5"/>
    <x v="0"/>
  </r>
  <r>
    <s v="PID0770"/>
    <n v="12000"/>
    <x v="0"/>
    <n v="54"/>
    <s v="Senior"/>
    <n v="10477.24"/>
    <n v="86.4"/>
    <s v="O+"/>
    <b v="0"/>
    <b v="1"/>
    <x v="738"/>
    <x v="0"/>
    <n v="15"/>
    <x v="0"/>
  </r>
  <r>
    <s v="PID0771"/>
    <n v="1600"/>
    <x v="2"/>
    <n v="38"/>
    <s v="Adult"/>
    <s v=""/>
    <n v="77.400000000000006"/>
    <s v="A-"/>
    <b v="0"/>
    <b v="0"/>
    <x v="739"/>
    <x v="1"/>
    <n v="2"/>
    <x v="1"/>
  </r>
  <r>
    <s v="PID0772"/>
    <n v="15000"/>
    <x v="2"/>
    <n v="58"/>
    <s v="Senior"/>
    <n v="8053.95"/>
    <n v="50.4"/>
    <s v="O-"/>
    <b v="1"/>
    <b v="0"/>
    <x v="740"/>
    <x v="1"/>
    <n v="0.5"/>
    <x v="0"/>
  </r>
  <r>
    <s v="PID0773"/>
    <n v="32000"/>
    <x v="1"/>
    <n v="73"/>
    <s v="super senior"/>
    <n v="22571.599999999999"/>
    <n v="75.900000000000006"/>
    <s v="B+"/>
    <b v="1"/>
    <b v="0"/>
    <x v="741"/>
    <x v="0"/>
    <n v="9"/>
    <x v="0"/>
  </r>
  <r>
    <s v="PID0774"/>
    <n v="90000"/>
    <x v="1"/>
    <n v="42"/>
    <s v="Adult"/>
    <s v=""/>
    <n v="88.9"/>
    <s v="AB+"/>
    <b v="1"/>
    <b v="1"/>
    <x v="742"/>
    <x v="0"/>
    <n v="9"/>
    <x v="1"/>
  </r>
  <r>
    <s v="PID0775"/>
    <n v="12000"/>
    <x v="0"/>
    <n v="38"/>
    <s v="Adult"/>
    <n v="6521.22"/>
    <n v="55.4"/>
    <s v="B-"/>
    <b v="0"/>
    <b v="1"/>
    <x v="743"/>
    <x v="1"/>
    <n v="7"/>
    <x v="0"/>
  </r>
  <r>
    <s v="PID0776"/>
    <n v="12000"/>
    <x v="1"/>
    <n v="48"/>
    <s v="Senior"/>
    <s v=""/>
    <n v="98.2"/>
    <s v="B-"/>
    <b v="0"/>
    <b v="0"/>
    <x v="744"/>
    <x v="0"/>
    <n v="40"/>
    <x v="1"/>
  </r>
  <r>
    <s v="PID0777"/>
    <n v="240000"/>
    <x v="1"/>
    <n v="48"/>
    <s v="Senior"/>
    <n v="194104.2"/>
    <n v="86.2"/>
    <s v="B+"/>
    <b v="0"/>
    <b v="1"/>
    <x v="745"/>
    <x v="0"/>
    <n v="30"/>
    <x v="0"/>
  </r>
  <r>
    <s v="PID0778"/>
    <n v="40000"/>
    <x v="1"/>
    <n v="58"/>
    <s v="Senior"/>
    <s v=""/>
    <n v="77.7"/>
    <s v="AB+"/>
    <b v="1"/>
    <b v="1"/>
    <x v="746"/>
    <x v="0"/>
    <n v="5"/>
    <x v="1"/>
  </r>
  <r>
    <s v="PID0779"/>
    <n v="240000"/>
    <x v="3"/>
    <n v="33"/>
    <s v="Adult"/>
    <s v=""/>
    <n v="89.8"/>
    <s v="A-"/>
    <b v="0"/>
    <b v="0"/>
    <x v="747"/>
    <x v="0"/>
    <n v="30"/>
    <x v="1"/>
  </r>
  <r>
    <s v="PID0780"/>
    <n v="90000"/>
    <x v="0"/>
    <n v="41"/>
    <s v="Adult"/>
    <n v="77124.45"/>
    <n v="87.7"/>
    <s v="AB+"/>
    <b v="0"/>
    <b v="0"/>
    <x v="748"/>
    <x v="0"/>
    <n v="120"/>
    <x v="0"/>
  </r>
  <r>
    <s v="PID0781"/>
    <n v="4000"/>
    <x v="0"/>
    <n v="62"/>
    <s v="super senior"/>
    <n v="3240.2"/>
    <n v="56"/>
    <s v="B+"/>
    <b v="0"/>
    <b v="1"/>
    <x v="749"/>
    <x v="1"/>
    <n v="7"/>
    <x v="0"/>
  </r>
  <r>
    <s v="PID0782"/>
    <n v="45000"/>
    <x v="0"/>
    <n v="58"/>
    <s v="Senior"/>
    <n v="29182.86"/>
    <n v="56.2"/>
    <s v="O-"/>
    <b v="1"/>
    <b v="1"/>
    <x v="750"/>
    <x v="1"/>
    <n v="15"/>
    <x v="0"/>
  </r>
  <r>
    <s v="PID0783"/>
    <n v="100"/>
    <x v="0"/>
    <n v="82"/>
    <s v="super senior"/>
    <s v=""/>
    <n v="87.5"/>
    <s v="AB-"/>
    <b v="0"/>
    <b v="0"/>
    <x v="751"/>
    <x v="0"/>
    <n v="40"/>
    <x v="1"/>
  </r>
  <r>
    <s v="PID0784"/>
    <n v="72000"/>
    <x v="2"/>
    <n v="48"/>
    <s v="Senior"/>
    <n v="51103.32"/>
    <n v="62.5"/>
    <s v="O-"/>
    <b v="0"/>
    <b v="0"/>
    <x v="752"/>
    <x v="1"/>
    <n v="15"/>
    <x v="0"/>
  </r>
  <r>
    <s v="PID0785"/>
    <n v="3000"/>
    <x v="2"/>
    <n v="73"/>
    <s v="super senior"/>
    <n v="2647.71"/>
    <n v="74.3"/>
    <s v="A-"/>
    <b v="0"/>
    <b v="0"/>
    <x v="753"/>
    <x v="0"/>
    <n v="2"/>
    <x v="0"/>
  </r>
  <r>
    <s v="PID0786"/>
    <n v="500"/>
    <x v="0"/>
    <n v="33"/>
    <s v="Adult"/>
    <s v=""/>
    <n v="95"/>
    <s v="O+"/>
    <b v="1"/>
    <b v="0"/>
    <x v="754"/>
    <x v="0"/>
    <n v="30"/>
    <x v="1"/>
  </r>
  <r>
    <s v="PID0787"/>
    <n v="32000"/>
    <x v="0"/>
    <n v="73"/>
    <s v="super senior"/>
    <n v="27234.04"/>
    <n v="81.099999999999994"/>
    <s v="O+"/>
    <b v="0"/>
    <b v="1"/>
    <x v="755"/>
    <x v="0"/>
    <n v="20"/>
    <x v="0"/>
  </r>
  <r>
    <s v="PID0788"/>
    <n v="40000"/>
    <x v="3"/>
    <n v="30"/>
    <s v="Young adult"/>
    <s v=""/>
    <n v="80.2"/>
    <s v="A-"/>
    <b v="1"/>
    <b v="0"/>
    <x v="522"/>
    <x v="0"/>
    <n v="9"/>
    <x v="1"/>
  </r>
  <r>
    <s v="PID0789"/>
    <n v="75000"/>
    <x v="2"/>
    <n v="73"/>
    <s v="super senior"/>
    <s v=""/>
    <n v="70.599999999999994"/>
    <s v="A+"/>
    <b v="1"/>
    <b v="0"/>
    <x v="756"/>
    <x v="0"/>
    <n v="3"/>
    <x v="1"/>
  </r>
  <r>
    <s v="PID0790"/>
    <n v="12000"/>
    <x v="1"/>
    <n v="38"/>
    <s v="Adult"/>
    <n v="6106.7999999999993"/>
    <n v="56.7"/>
    <s v="B+"/>
    <b v="0"/>
    <b v="0"/>
    <x v="757"/>
    <x v="1"/>
    <n v="5"/>
    <x v="0"/>
  </r>
  <r>
    <s v="PID0791"/>
    <n v="32000"/>
    <x v="0"/>
    <n v="58"/>
    <s v="Senior"/>
    <s v=""/>
    <n v="55.7"/>
    <s v="A-"/>
    <b v="1"/>
    <b v="1"/>
    <x v="758"/>
    <x v="1"/>
    <n v="20"/>
    <x v="1"/>
  </r>
  <r>
    <s v="PID0792"/>
    <n v="1000"/>
    <x v="0"/>
    <n v="41"/>
    <s v="Adult"/>
    <n v="788.3"/>
    <n v="91.3"/>
    <s v="B+"/>
    <b v="1"/>
    <b v="0"/>
    <x v="759"/>
    <x v="0"/>
    <n v="4"/>
    <x v="0"/>
  </r>
  <r>
    <s v="PID0793"/>
    <n v="30000"/>
    <x v="0"/>
    <n v="82"/>
    <s v="super senior"/>
    <n v="23372.489999999998"/>
    <n v="82"/>
    <s v="O-"/>
    <b v="1"/>
    <b v="0"/>
    <x v="760"/>
    <x v="0"/>
    <n v="30"/>
    <x v="0"/>
  </r>
  <r>
    <s v="PID0794"/>
    <n v="500"/>
    <x v="1"/>
    <n v="68"/>
    <s v="super senior"/>
    <n v="401.53"/>
    <n v="59.9"/>
    <s v="O+"/>
    <b v="1"/>
    <b v="0"/>
    <x v="761"/>
    <x v="1"/>
    <n v="7"/>
    <x v="0"/>
  </r>
  <r>
    <s v="PID0795"/>
    <n v="250000"/>
    <x v="0"/>
    <n v="38"/>
    <s v="Adult"/>
    <n v="164113.4"/>
    <n v="78.900000000000006"/>
    <s v="AB+"/>
    <b v="1"/>
    <b v="0"/>
    <x v="762"/>
    <x v="0"/>
    <n v="250"/>
    <x v="0"/>
  </r>
  <r>
    <s v="PID0796"/>
    <n v="3000"/>
    <x v="0"/>
    <n v="45"/>
    <s v="Adult"/>
    <n v="1659.81"/>
    <n v="84.1"/>
    <s v="B+"/>
    <b v="0"/>
    <b v="0"/>
    <x v="763"/>
    <x v="0"/>
    <n v="40"/>
    <x v="0"/>
  </r>
  <r>
    <s v="PID0797"/>
    <n v="200000"/>
    <x v="3"/>
    <n v="38"/>
    <s v="Adult"/>
    <n v="138011.92000000001"/>
    <n v="73.5"/>
    <s v="O+"/>
    <b v="0"/>
    <b v="0"/>
    <x v="764"/>
    <x v="1"/>
    <n v="25"/>
    <x v="0"/>
  </r>
  <r>
    <s v="PID0798"/>
    <n v="36000"/>
    <x v="0"/>
    <n v="54"/>
    <s v="Senior"/>
    <n v="27101.040000000001"/>
    <n v="64.2"/>
    <s v="AB-"/>
    <b v="0"/>
    <b v="1"/>
    <x v="765"/>
    <x v="1"/>
    <n v="2"/>
    <x v="0"/>
  </r>
  <r>
    <s v="PID0799"/>
    <n v="12000"/>
    <x v="2"/>
    <n v="58"/>
    <s v="Senior"/>
    <n v="8430.9000000000015"/>
    <n v="76.099999999999994"/>
    <s v="AB-"/>
    <b v="1"/>
    <b v="0"/>
    <x v="562"/>
    <x v="0"/>
    <n v="25"/>
    <x v="0"/>
  </r>
  <r>
    <s v="PID0800"/>
    <n v="15000"/>
    <x v="1"/>
    <n v="53"/>
    <s v="Senior"/>
    <n v="7930.4"/>
    <n v="57.1"/>
    <s v="AB+"/>
    <b v="1"/>
    <b v="0"/>
    <x v="766"/>
    <x v="1"/>
    <n v="20"/>
    <x v="0"/>
  </r>
  <r>
    <s v="PID0801"/>
    <n v="300000"/>
    <x v="1"/>
    <n v="38"/>
    <s v="Adult"/>
    <s v=""/>
    <n v="67.5"/>
    <s v="O-"/>
    <b v="0"/>
    <b v="0"/>
    <x v="767"/>
    <x v="1"/>
    <n v="15"/>
    <x v="1"/>
  </r>
  <r>
    <s v="PID0802"/>
    <n v="500"/>
    <x v="1"/>
    <n v="42"/>
    <s v="Adult"/>
    <n v="307.77999999999997"/>
    <n v="92.2"/>
    <s v="O-"/>
    <b v="1"/>
    <b v="0"/>
    <x v="768"/>
    <x v="0"/>
    <n v="20"/>
    <x v="0"/>
  </r>
  <r>
    <s v="PID0803"/>
    <n v="60000"/>
    <x v="3"/>
    <n v="62"/>
    <s v="super senior"/>
    <n v="34598.1"/>
    <n v="69.7"/>
    <s v="O-"/>
    <b v="1"/>
    <b v="1"/>
    <x v="769"/>
    <x v="1"/>
    <n v="25"/>
    <x v="0"/>
  </r>
  <r>
    <s v="PID0804"/>
    <n v="48000"/>
    <x v="0"/>
    <n v="28"/>
    <s v="Young adult"/>
    <n v="41058.559999999998"/>
    <n v="75.7"/>
    <s v="O-"/>
    <b v="0"/>
    <b v="0"/>
    <x v="770"/>
    <x v="0"/>
    <n v="7"/>
    <x v="0"/>
  </r>
  <r>
    <s v="PID0805"/>
    <n v="24000"/>
    <x v="2"/>
    <n v="58"/>
    <s v="Senior"/>
    <n v="15079.59"/>
    <n v="91"/>
    <s v="A-"/>
    <b v="1"/>
    <b v="1"/>
    <x v="771"/>
    <x v="0"/>
    <n v="40"/>
    <x v="0"/>
  </r>
  <r>
    <s v="PID0806"/>
    <n v="3000"/>
    <x v="2"/>
    <n v="48"/>
    <s v="Senior"/>
    <n v="2123.9700000000003"/>
    <n v="76.400000000000006"/>
    <s v="A-"/>
    <b v="0"/>
    <b v="1"/>
    <x v="772"/>
    <x v="1"/>
    <n v="25"/>
    <x v="0"/>
  </r>
  <r>
    <s v="PID0807"/>
    <n v="800"/>
    <x v="3"/>
    <n v="32"/>
    <s v="Adult"/>
    <n v="689.34"/>
    <n v="83.8"/>
    <s v="O-"/>
    <b v="0"/>
    <b v="0"/>
    <x v="773"/>
    <x v="0"/>
    <n v="20"/>
    <x v="0"/>
  </r>
  <r>
    <s v="PID0808"/>
    <n v="15000"/>
    <x v="0"/>
    <n v="28"/>
    <s v="Young adult"/>
    <n v="9070.75"/>
    <n v="82.5"/>
    <s v="A+"/>
    <b v="0"/>
    <b v="0"/>
    <x v="774"/>
    <x v="0"/>
    <n v="20"/>
    <x v="0"/>
  </r>
  <r>
    <s v="PID0809"/>
    <n v="12000"/>
    <x v="1"/>
    <n v="58"/>
    <s v="Senior"/>
    <s v=""/>
    <n v="55.7"/>
    <s v="A-"/>
    <b v="0"/>
    <b v="1"/>
    <x v="674"/>
    <x v="1"/>
    <n v="7"/>
    <x v="1"/>
  </r>
  <r>
    <s v="PID0810"/>
    <n v="24000"/>
    <x v="0"/>
    <n v="42"/>
    <s v="Adult"/>
    <n v="21522.510000000002"/>
    <n v="76.400000000000006"/>
    <s v="B+"/>
    <b v="1"/>
    <b v="0"/>
    <x v="775"/>
    <x v="0"/>
    <n v="12"/>
    <x v="0"/>
  </r>
  <r>
    <s v="PID0811"/>
    <n v="800"/>
    <x v="1"/>
    <n v="53"/>
    <s v="Senior"/>
    <n v="641.27"/>
    <n v="65.2"/>
    <s v="B-"/>
    <b v="0"/>
    <b v="0"/>
    <x v="776"/>
    <x v="2"/>
    <n v="20"/>
    <x v="0"/>
  </r>
  <r>
    <s v="PID0812"/>
    <n v="60000"/>
    <x v="3"/>
    <n v="38"/>
    <s v="Adult"/>
    <n v="30478.600000000002"/>
    <n v="74"/>
    <s v="AB-"/>
    <b v="1"/>
    <b v="1"/>
    <x v="777"/>
    <x v="1"/>
    <n v="25"/>
    <x v="0"/>
  </r>
  <r>
    <s v="PID0813"/>
    <n v="250000"/>
    <x v="2"/>
    <n v="32"/>
    <s v="Adult"/>
    <n v="148709.1"/>
    <n v="109.1"/>
    <s v="O-"/>
    <b v="0"/>
    <b v="0"/>
    <x v="778"/>
    <x v="0"/>
    <n v="20"/>
    <x v="0"/>
  </r>
  <r>
    <s v="PID0814"/>
    <n v="36000"/>
    <x v="1"/>
    <n v="62"/>
    <s v="super senior"/>
    <n v="28755.81"/>
    <n v="95.5"/>
    <s v="AB+"/>
    <b v="0"/>
    <b v="0"/>
    <x v="779"/>
    <x v="0"/>
    <n v="7"/>
    <x v="0"/>
  </r>
  <r>
    <s v="PID0815"/>
    <n v="3000"/>
    <x v="3"/>
    <n v="58"/>
    <s v="Senior"/>
    <n v="2108.46"/>
    <n v="61.6"/>
    <s v="A-"/>
    <b v="1"/>
    <b v="0"/>
    <x v="780"/>
    <x v="1"/>
    <n v="120"/>
    <x v="0"/>
  </r>
  <r>
    <s v="PID0816"/>
    <n v="12000"/>
    <x v="2"/>
    <n v="33"/>
    <s v="Adult"/>
    <s v=""/>
    <n v="104.7"/>
    <s v="O-"/>
    <b v="0"/>
    <b v="0"/>
    <x v="261"/>
    <x v="0"/>
    <n v="9"/>
    <x v="1"/>
  </r>
  <r>
    <s v="PID0817"/>
    <n v="32000"/>
    <x v="1"/>
    <n v="38"/>
    <s v="Adult"/>
    <n v="23164.48"/>
    <n v="58.9"/>
    <s v="B-"/>
    <b v="0"/>
    <b v="0"/>
    <x v="781"/>
    <x v="2"/>
    <n v="5"/>
    <x v="0"/>
  </r>
  <r>
    <s v="PID0818"/>
    <n v="100"/>
    <x v="2"/>
    <n v="53"/>
    <s v="Senior"/>
    <n v="83.65"/>
    <n v="75.900000000000006"/>
    <s v="A+"/>
    <b v="0"/>
    <b v="0"/>
    <x v="782"/>
    <x v="1"/>
    <n v="9"/>
    <x v="0"/>
  </r>
  <r>
    <s v="PID0819"/>
    <n v="240000"/>
    <x v="0"/>
    <n v="38"/>
    <s v="Adult"/>
    <n v="211141.56"/>
    <n v="68.3"/>
    <s v="B+"/>
    <b v="1"/>
    <b v="0"/>
    <x v="536"/>
    <x v="1"/>
    <n v="25"/>
    <x v="0"/>
  </r>
  <r>
    <s v="PID0820"/>
    <n v="16000"/>
    <x v="3"/>
    <n v="42"/>
    <s v="Adult"/>
    <n v="11177.24"/>
    <n v="93.1"/>
    <s v="A+"/>
    <b v="0"/>
    <b v="1"/>
    <x v="783"/>
    <x v="0"/>
    <n v="3"/>
    <x v="0"/>
  </r>
  <r>
    <s v="PID0821"/>
    <n v="300000"/>
    <x v="0"/>
    <n v="48"/>
    <s v="Senior"/>
    <s v=""/>
    <n v="105"/>
    <s v="AB-"/>
    <b v="0"/>
    <b v="0"/>
    <x v="784"/>
    <x v="0"/>
    <n v="2"/>
    <x v="1"/>
  </r>
  <r>
    <s v="PID0822"/>
    <n v="500"/>
    <x v="0"/>
    <n v="58"/>
    <s v="Senior"/>
    <n v="358.5"/>
    <n v="96.6"/>
    <s v="B-"/>
    <b v="1"/>
    <b v="1"/>
    <x v="785"/>
    <x v="0"/>
    <n v="25"/>
    <x v="0"/>
  </r>
  <r>
    <s v="PID0823"/>
    <n v="90000"/>
    <x v="3"/>
    <n v="62"/>
    <s v="super senior"/>
    <n v="69662"/>
    <n v="58.7"/>
    <s v="AB-"/>
    <b v="0"/>
    <b v="0"/>
    <x v="786"/>
    <x v="2"/>
    <n v="40"/>
    <x v="0"/>
  </r>
  <r>
    <s v="PID0824"/>
    <n v="100"/>
    <x v="3"/>
    <n v="38"/>
    <s v="Adult"/>
    <n v="67.66"/>
    <n v="76.7"/>
    <s v="O+"/>
    <b v="1"/>
    <b v="1"/>
    <x v="787"/>
    <x v="0"/>
    <n v="12"/>
    <x v="0"/>
  </r>
  <r>
    <s v="PID0825"/>
    <n v="240000"/>
    <x v="1"/>
    <n v="42"/>
    <s v="Adult"/>
    <n v="172631.04000000001"/>
    <n v="103.1"/>
    <s v="AB+"/>
    <b v="0"/>
    <b v="0"/>
    <x v="304"/>
    <x v="0"/>
    <n v="40"/>
    <x v="0"/>
  </r>
  <r>
    <s v="PID0826"/>
    <n v="40000"/>
    <x v="0"/>
    <n v="48"/>
    <s v="Senior"/>
    <n v="25682.5"/>
    <n v="78.400000000000006"/>
    <s v="B+"/>
    <b v="0"/>
    <b v="1"/>
    <x v="788"/>
    <x v="1"/>
    <n v="0"/>
    <x v="0"/>
  </r>
  <r>
    <s v="PID0827"/>
    <n v="30000"/>
    <x v="2"/>
    <n v="68"/>
    <s v="super senior"/>
    <n v="24743.82"/>
    <n v="69.900000000000006"/>
    <s v="A-"/>
    <b v="0"/>
    <b v="0"/>
    <x v="789"/>
    <x v="0"/>
    <n v="1"/>
    <x v="0"/>
  </r>
  <r>
    <s v="PID0828"/>
    <n v="500"/>
    <x v="0"/>
    <n v="53"/>
    <s v="Senior"/>
    <n v="314.77999999999997"/>
    <n v="75.2"/>
    <s v="AB-"/>
    <b v="0"/>
    <b v="0"/>
    <x v="790"/>
    <x v="0"/>
    <n v="5"/>
    <x v="0"/>
  </r>
  <r>
    <s v="PID0829"/>
    <n v="800"/>
    <x v="0"/>
    <n v="38"/>
    <s v="Adult"/>
    <n v="418.62"/>
    <n v="83.9"/>
    <s v="A+"/>
    <b v="0"/>
    <b v="1"/>
    <x v="791"/>
    <x v="0"/>
    <n v="150"/>
    <x v="0"/>
  </r>
  <r>
    <s v="PID0830"/>
    <n v="500"/>
    <x v="0"/>
    <n v="38"/>
    <s v="Adult"/>
    <n v="251.3"/>
    <n v="82"/>
    <s v="AB-"/>
    <b v="1"/>
    <b v="0"/>
    <x v="760"/>
    <x v="0"/>
    <n v="15"/>
    <x v="0"/>
  </r>
  <r>
    <s v="PID0831"/>
    <n v="30000"/>
    <x v="2"/>
    <n v="42"/>
    <s v="Adult"/>
    <n v="21453.75"/>
    <n v="85.5"/>
    <s v="B-"/>
    <b v="0"/>
    <b v="1"/>
    <x v="792"/>
    <x v="0"/>
    <n v="2"/>
    <x v="0"/>
  </r>
  <r>
    <s v="PID0832"/>
    <n v="12000"/>
    <x v="0"/>
    <n v="48"/>
    <s v="Senior"/>
    <s v=""/>
    <n v="102.2"/>
    <s v="O-"/>
    <b v="1"/>
    <b v="0"/>
    <x v="793"/>
    <x v="0"/>
    <n v="25"/>
    <x v="1"/>
  </r>
  <r>
    <s v="PID0833"/>
    <n v="60000"/>
    <x v="0"/>
    <n v="38"/>
    <s v="Adult"/>
    <n v="44875.9"/>
    <n v="90.9"/>
    <s v="B-"/>
    <b v="1"/>
    <b v="0"/>
    <x v="794"/>
    <x v="0"/>
    <n v="12"/>
    <x v="0"/>
  </r>
  <r>
    <s v="PID0834"/>
    <n v="15000"/>
    <x v="3"/>
    <n v="73"/>
    <s v="super senior"/>
    <n v="8541.8499999999985"/>
    <n v="58.8"/>
    <s v="AB-"/>
    <b v="0"/>
    <b v="0"/>
    <x v="795"/>
    <x v="1"/>
    <n v="120"/>
    <x v="0"/>
  </r>
  <r>
    <s v="PID0835"/>
    <n v="250000"/>
    <x v="0"/>
    <n v="48"/>
    <s v="Senior"/>
    <s v=""/>
    <n v="91.5"/>
    <s v="A+"/>
    <b v="0"/>
    <b v="1"/>
    <x v="796"/>
    <x v="0"/>
    <n v="40"/>
    <x v="1"/>
  </r>
  <r>
    <s v="PID0836"/>
    <n v="500"/>
    <x v="1"/>
    <n v="41"/>
    <s v="Adult"/>
    <n v="353.6"/>
    <n v="92.6"/>
    <s v="AB-"/>
    <b v="0"/>
    <b v="0"/>
    <x v="797"/>
    <x v="0"/>
    <n v="20"/>
    <x v="0"/>
  </r>
  <r>
    <s v="PID0837"/>
    <n v="1000"/>
    <x v="0"/>
    <n v="28"/>
    <s v="Young adult"/>
    <s v=""/>
    <n v="68.099999999999994"/>
    <s v="AB+"/>
    <b v="0"/>
    <b v="0"/>
    <x v="798"/>
    <x v="1"/>
    <n v="25"/>
    <x v="1"/>
  </r>
  <r>
    <s v="PID0838"/>
    <n v="250000"/>
    <x v="1"/>
    <n v="73"/>
    <s v="super senior"/>
    <n v="212641.6"/>
    <n v="87.2"/>
    <s v="O+"/>
    <b v="0"/>
    <b v="1"/>
    <x v="799"/>
    <x v="0"/>
    <n v="12"/>
    <x v="0"/>
  </r>
  <r>
    <s v="PID0839"/>
    <n v="15000"/>
    <x v="0"/>
    <n v="45"/>
    <s v="Adult"/>
    <n v="12903.95"/>
    <n v="80"/>
    <s v="A-"/>
    <b v="1"/>
    <b v="0"/>
    <x v="800"/>
    <x v="0"/>
    <n v="30"/>
    <x v="0"/>
  </r>
  <r>
    <s v="PID0840"/>
    <n v="45000"/>
    <x v="0"/>
    <n v="45"/>
    <s v="Adult"/>
    <n v="31870.590000000004"/>
    <n v="102.8"/>
    <s v="A-"/>
    <b v="0"/>
    <b v="0"/>
    <x v="801"/>
    <x v="0"/>
    <n v="12"/>
    <x v="0"/>
  </r>
  <r>
    <s v="PID0841"/>
    <n v="240000"/>
    <x v="2"/>
    <n v="54"/>
    <s v="Senior"/>
    <n v="186596.28"/>
    <n v="97.1"/>
    <s v="AB-"/>
    <b v="0"/>
    <b v="1"/>
    <x v="98"/>
    <x v="0"/>
    <n v="20"/>
    <x v="0"/>
  </r>
  <r>
    <s v="PID0842"/>
    <n v="800"/>
    <x v="0"/>
    <n v="38"/>
    <s v="Adult"/>
    <n v="506.14"/>
    <n v="89.8"/>
    <s v="A-"/>
    <b v="0"/>
    <b v="0"/>
    <x v="802"/>
    <x v="0"/>
    <n v="7"/>
    <x v="0"/>
  </r>
  <r>
    <s v="PID0843"/>
    <n v="800"/>
    <x v="0"/>
    <n v="42"/>
    <s v="Adult"/>
    <s v=""/>
    <n v="70.7"/>
    <s v="A+"/>
    <b v="0"/>
    <b v="1"/>
    <x v="803"/>
    <x v="1"/>
    <n v="400"/>
    <x v="1"/>
  </r>
  <r>
    <s v="PID0844"/>
    <n v="60000"/>
    <x v="1"/>
    <n v="73"/>
    <s v="super senior"/>
    <s v=""/>
    <n v="67.599999999999994"/>
    <s v="O-"/>
    <b v="0"/>
    <b v="0"/>
    <x v="804"/>
    <x v="1"/>
    <n v="20"/>
    <x v="1"/>
  </r>
  <r>
    <s v="PID0845"/>
    <n v="32000"/>
    <x v="2"/>
    <n v="58"/>
    <s v="Senior"/>
    <n v="26443.52"/>
    <n v="59.9"/>
    <s v="B+"/>
    <b v="0"/>
    <b v="0"/>
    <x v="805"/>
    <x v="2"/>
    <n v="3"/>
    <x v="0"/>
  </r>
  <r>
    <s v="PID0846"/>
    <n v="250000"/>
    <x v="2"/>
    <n v="45"/>
    <s v="Adult"/>
    <n v="130103.79999999999"/>
    <n v="101.2"/>
    <s v="AB+"/>
    <b v="0"/>
    <b v="0"/>
    <x v="806"/>
    <x v="0"/>
    <n v="15"/>
    <x v="0"/>
  </r>
  <r>
    <s v="PID0847"/>
    <n v="12000"/>
    <x v="2"/>
    <n v="68"/>
    <s v="super senior"/>
    <n v="9364.9599999999991"/>
    <n v="70"/>
    <s v="O-"/>
    <b v="0"/>
    <b v="1"/>
    <x v="807"/>
    <x v="0"/>
    <n v="3"/>
    <x v="0"/>
  </r>
  <r>
    <s v="PID0848"/>
    <n v="240000"/>
    <x v="3"/>
    <n v="38"/>
    <s v="Adult"/>
    <n v="167436.72"/>
    <n v="84.9"/>
    <s v="A+"/>
    <b v="1"/>
    <b v="1"/>
    <x v="808"/>
    <x v="0"/>
    <n v="9"/>
    <x v="0"/>
  </r>
  <r>
    <s v="PID0849"/>
    <n v="300000"/>
    <x v="3"/>
    <n v="62"/>
    <s v="super senior"/>
    <n v="231831.84"/>
    <n v="82.6"/>
    <s v="O+"/>
    <b v="0"/>
    <b v="0"/>
    <x v="809"/>
    <x v="0"/>
    <n v="20"/>
    <x v="0"/>
  </r>
  <r>
    <s v="PID0850"/>
    <n v="300000"/>
    <x v="3"/>
    <n v="38"/>
    <s v="Adult"/>
    <n v="201137.88"/>
    <n v="62.7"/>
    <s v="A+"/>
    <b v="0"/>
    <b v="0"/>
    <x v="810"/>
    <x v="1"/>
    <n v="9"/>
    <x v="0"/>
  </r>
  <r>
    <s v="PID0851"/>
    <n v="1600"/>
    <x v="2"/>
    <n v="53"/>
    <s v="Senior"/>
    <s v=""/>
    <n v="75"/>
    <s v="B-"/>
    <b v="1"/>
    <b v="0"/>
    <x v="811"/>
    <x v="0"/>
    <n v="5"/>
    <x v="1"/>
  </r>
  <r>
    <s v="PID0852"/>
    <n v="200000"/>
    <x v="0"/>
    <n v="22"/>
    <s v="Young adult"/>
    <n v="124849.84"/>
    <n v="57.2"/>
    <s v="B-"/>
    <b v="0"/>
    <b v="0"/>
    <x v="812"/>
    <x v="1"/>
    <n v="9"/>
    <x v="0"/>
  </r>
  <r>
    <s v="PID0853"/>
    <n v="30000"/>
    <x v="1"/>
    <n v="45"/>
    <s v="Adult"/>
    <n v="16466.07"/>
    <n v="68.2"/>
    <s v="A-"/>
    <b v="0"/>
    <b v="0"/>
    <x v="813"/>
    <x v="1"/>
    <n v="5"/>
    <x v="0"/>
  </r>
  <r>
    <s v="PID0854"/>
    <n v="60000"/>
    <x v="0"/>
    <n v="42"/>
    <s v="Adult"/>
    <s v=""/>
    <n v="78.2"/>
    <s v="B-"/>
    <b v="1"/>
    <b v="0"/>
    <x v="814"/>
    <x v="0"/>
    <n v="15"/>
    <x v="1"/>
  </r>
  <r>
    <s v="PID0855"/>
    <n v="18000"/>
    <x v="0"/>
    <n v="33"/>
    <s v="Adult"/>
    <n v="16160.939999999999"/>
    <n v="81"/>
    <s v="AB+"/>
    <b v="1"/>
    <b v="0"/>
    <x v="815"/>
    <x v="0"/>
    <n v="250"/>
    <x v="0"/>
  </r>
  <r>
    <s v="PID0856"/>
    <n v="2000"/>
    <x v="2"/>
    <n v="88"/>
    <s v="super senior"/>
    <s v=""/>
    <n v="59.8"/>
    <s v="O+"/>
    <b v="0"/>
    <b v="0"/>
    <x v="816"/>
    <x v="1"/>
    <n v="10"/>
    <x v="1"/>
  </r>
  <r>
    <s v="PID0857"/>
    <n v="75000"/>
    <x v="1"/>
    <n v="53"/>
    <s v="Senior"/>
    <s v=""/>
    <n v="50.3"/>
    <s v="B-"/>
    <b v="0"/>
    <b v="0"/>
    <x v="817"/>
    <x v="1"/>
    <n v="9"/>
    <x v="1"/>
  </r>
  <r>
    <s v="PID0858"/>
    <n v="800"/>
    <x v="1"/>
    <n v="38"/>
    <s v="Adult"/>
    <n v="718.38"/>
    <n v="96.6"/>
    <s v="AB+"/>
    <b v="0"/>
    <b v="0"/>
    <x v="818"/>
    <x v="0"/>
    <n v="7"/>
    <x v="0"/>
  </r>
  <r>
    <s v="PID0859"/>
    <n v="18000"/>
    <x v="2"/>
    <n v="33"/>
    <s v="Adult"/>
    <n v="14168.43"/>
    <n v="85.7"/>
    <s v="A+"/>
    <b v="0"/>
    <b v="1"/>
    <x v="819"/>
    <x v="0"/>
    <n v="25"/>
    <x v="0"/>
  </r>
  <r>
    <s v="PID0860"/>
    <n v="18000"/>
    <x v="2"/>
    <n v="33"/>
    <s v="Adult"/>
    <n v="11696.039999999999"/>
    <n v="73.2"/>
    <s v="AB-"/>
    <b v="0"/>
    <b v="1"/>
    <x v="820"/>
    <x v="0"/>
    <n v="12"/>
    <x v="0"/>
  </r>
  <r>
    <s v="PID0861"/>
    <n v="800"/>
    <x v="1"/>
    <n v="73"/>
    <s v="super senior"/>
    <s v=""/>
    <n v="53.5"/>
    <s v="O+"/>
    <b v="0"/>
    <b v="0"/>
    <x v="821"/>
    <x v="1"/>
    <n v="9"/>
    <x v="1"/>
  </r>
  <r>
    <s v="PID0862"/>
    <n v="12000"/>
    <x v="2"/>
    <n v="32"/>
    <s v="Adult"/>
    <n v="8047.14"/>
    <n v="93.4"/>
    <s v="A-"/>
    <b v="0"/>
    <b v="0"/>
    <x v="822"/>
    <x v="0"/>
    <n v="2"/>
    <x v="0"/>
  </r>
  <r>
    <s v="PID0863"/>
    <n v="30000"/>
    <x v="1"/>
    <n v="88"/>
    <s v="super senior"/>
    <n v="20406.63"/>
    <n v="89.8"/>
    <s v="A+"/>
    <b v="0"/>
    <b v="0"/>
    <x v="823"/>
    <x v="0"/>
    <n v="12"/>
    <x v="0"/>
  </r>
  <r>
    <s v="PID0864"/>
    <n v="800"/>
    <x v="2"/>
    <n v="68"/>
    <s v="super senior"/>
    <n v="509.19"/>
    <n v="82.2"/>
    <s v="O-"/>
    <b v="1"/>
    <b v="0"/>
    <x v="824"/>
    <x v="0"/>
    <n v="5"/>
    <x v="0"/>
  </r>
  <r>
    <s v="PID0865"/>
    <n v="3000"/>
    <x v="2"/>
    <n v="48"/>
    <s v="Senior"/>
    <n v="2577.66"/>
    <n v="85.5"/>
    <s v="AB-"/>
    <b v="1"/>
    <b v="1"/>
    <x v="825"/>
    <x v="1"/>
    <n v="3"/>
    <x v="0"/>
  </r>
  <r>
    <s v="PID0866"/>
    <n v="24000"/>
    <x v="0"/>
    <n v="68"/>
    <s v="super senior"/>
    <n v="12221.73"/>
    <n v="79.400000000000006"/>
    <s v="A-"/>
    <b v="1"/>
    <b v="0"/>
    <x v="826"/>
    <x v="0"/>
    <n v="20"/>
    <x v="0"/>
  </r>
  <r>
    <s v="PID0867"/>
    <n v="100"/>
    <x v="0"/>
    <n v="42"/>
    <s v="Adult"/>
    <s v=""/>
    <n v="72.599999999999994"/>
    <s v="O-"/>
    <b v="1"/>
    <b v="1"/>
    <x v="827"/>
    <x v="1"/>
    <n v="9"/>
    <x v="1"/>
  </r>
  <r>
    <s v="PID0868"/>
    <n v="18000"/>
    <x v="3"/>
    <n v="53"/>
    <s v="Senior"/>
    <n v="9274.59"/>
    <n v="72.3"/>
    <s v="AB+"/>
    <b v="0"/>
    <b v="0"/>
    <x v="828"/>
    <x v="0"/>
    <n v="9"/>
    <x v="0"/>
  </r>
  <r>
    <s v="PID0869"/>
    <n v="40000"/>
    <x v="0"/>
    <n v="38"/>
    <s v="Adult"/>
    <n v="29834.3"/>
    <n v="57.7"/>
    <s v="O-"/>
    <b v="1"/>
    <b v="1"/>
    <x v="829"/>
    <x v="1"/>
    <n v="25"/>
    <x v="0"/>
  </r>
  <r>
    <s v="PID0870"/>
    <n v="200000"/>
    <x v="0"/>
    <n v="38"/>
    <s v="Adult"/>
    <n v="169415.36"/>
    <n v="81.099999999999994"/>
    <s v="A+"/>
    <b v="1"/>
    <b v="0"/>
    <x v="830"/>
    <x v="1"/>
    <n v="9"/>
    <x v="0"/>
  </r>
  <r>
    <s v="PID0871"/>
    <n v="50000"/>
    <x v="2"/>
    <n v="58"/>
    <s v="Senior"/>
    <n v="37645.199999999997"/>
    <n v="69.8"/>
    <s v="O+"/>
    <b v="0"/>
    <b v="0"/>
    <x v="831"/>
    <x v="1"/>
    <n v="15"/>
    <x v="0"/>
  </r>
  <r>
    <s v="PID0872"/>
    <n v="32000"/>
    <x v="2"/>
    <n v="42"/>
    <s v="Adult"/>
    <n v="20805.599999999999"/>
    <n v="85"/>
    <s v="AB+"/>
    <b v="0"/>
    <b v="0"/>
    <x v="832"/>
    <x v="0"/>
    <n v="1"/>
    <x v="0"/>
  </r>
  <r>
    <s v="PID0873"/>
    <n v="500"/>
    <x v="0"/>
    <n v="53"/>
    <s v="Senior"/>
    <n v="258.39"/>
    <n v="75.400000000000006"/>
    <s v="A-"/>
    <b v="0"/>
    <b v="0"/>
    <x v="833"/>
    <x v="1"/>
    <n v="30"/>
    <x v="0"/>
  </r>
  <r>
    <s v="PID0874"/>
    <n v="18000"/>
    <x v="0"/>
    <n v="33"/>
    <s v="Adult"/>
    <n v="13544.46"/>
    <n v="106.2"/>
    <s v="B-"/>
    <b v="1"/>
    <b v="0"/>
    <x v="834"/>
    <x v="0"/>
    <n v="15"/>
    <x v="0"/>
  </r>
  <r>
    <s v="PID0875"/>
    <n v="16000"/>
    <x v="0"/>
    <n v="45"/>
    <s v="Adult"/>
    <n v="10448.86"/>
    <n v="58.3"/>
    <s v="B-"/>
    <b v="1"/>
    <b v="0"/>
    <x v="835"/>
    <x v="1"/>
    <n v="12"/>
    <x v="0"/>
  </r>
  <r>
    <s v="PID0876"/>
    <n v="14000"/>
    <x v="1"/>
    <n v="73"/>
    <s v="super senior"/>
    <n v="8981.9800000000014"/>
    <n v="56.1"/>
    <s v="AB-"/>
    <b v="1"/>
    <b v="0"/>
    <x v="836"/>
    <x v="1"/>
    <n v="12"/>
    <x v="0"/>
  </r>
  <r>
    <s v="PID0877"/>
    <n v="40000"/>
    <x v="0"/>
    <n v="34"/>
    <s v="Adult"/>
    <n v="27412"/>
    <n v="60.1"/>
    <s v="O-"/>
    <b v="0"/>
    <b v="0"/>
    <x v="837"/>
    <x v="1"/>
    <n v="9"/>
    <x v="0"/>
  </r>
  <r>
    <s v="PID0878"/>
    <n v="48000"/>
    <x v="1"/>
    <n v="33"/>
    <s v="Adult"/>
    <n v="33335.120000000003"/>
    <n v="86"/>
    <s v="A+"/>
    <b v="1"/>
    <b v="0"/>
    <x v="123"/>
    <x v="0"/>
    <n v="7"/>
    <x v="0"/>
  </r>
  <r>
    <s v="PID0879"/>
    <n v="32000"/>
    <x v="3"/>
    <n v="53"/>
    <s v="Senior"/>
    <s v=""/>
    <n v="96.5"/>
    <s v="AB+"/>
    <b v="0"/>
    <b v="0"/>
    <x v="838"/>
    <x v="0"/>
    <n v="12"/>
    <x v="1"/>
  </r>
  <r>
    <s v="PID0880"/>
    <n v="60000"/>
    <x v="2"/>
    <n v="42"/>
    <s v="Adult"/>
    <s v=""/>
    <n v="85"/>
    <s v="A+"/>
    <b v="1"/>
    <b v="1"/>
    <x v="839"/>
    <x v="0"/>
    <n v="3"/>
    <x v="1"/>
  </r>
  <r>
    <s v="PID0881"/>
    <n v="40000"/>
    <x v="2"/>
    <n v="38"/>
    <s v="Adult"/>
    <n v="28303.899999999998"/>
    <n v="83.6"/>
    <s v="O+"/>
    <b v="1"/>
    <b v="0"/>
    <x v="840"/>
    <x v="0"/>
    <n v="4"/>
    <x v="0"/>
  </r>
  <r>
    <s v="PID0882"/>
    <n v="18000"/>
    <x v="1"/>
    <n v="53"/>
    <s v="Senior"/>
    <n v="11834.49"/>
    <n v="93.6"/>
    <s v="B-"/>
    <b v="0"/>
    <b v="0"/>
    <x v="841"/>
    <x v="0"/>
    <n v="7"/>
    <x v="0"/>
  </r>
  <r>
    <s v="PID0883"/>
    <n v="18000"/>
    <x v="2"/>
    <n v="30"/>
    <s v="Young adult"/>
    <n v="13293.48"/>
    <n v="91.7"/>
    <s v="B-"/>
    <b v="0"/>
    <b v="0"/>
    <x v="842"/>
    <x v="0"/>
    <n v="2"/>
    <x v="0"/>
  </r>
  <r>
    <s v="PID0884"/>
    <n v="800"/>
    <x v="0"/>
    <n v="48"/>
    <s v="Senior"/>
    <n v="514.91"/>
    <n v="74.599999999999994"/>
    <s v="AB-"/>
    <b v="1"/>
    <b v="0"/>
    <x v="843"/>
    <x v="0"/>
    <n v="15"/>
    <x v="0"/>
  </r>
  <r>
    <s v="PID0885"/>
    <n v="12000"/>
    <x v="0"/>
    <n v="58"/>
    <s v="Senior"/>
    <n v="10234.32"/>
    <n v="64"/>
    <s v="AB-"/>
    <b v="0"/>
    <b v="1"/>
    <x v="844"/>
    <x v="1"/>
    <n v="2"/>
    <x v="0"/>
  </r>
  <r>
    <s v="PID0886"/>
    <n v="30000"/>
    <x v="1"/>
    <n v="45"/>
    <s v="Adult"/>
    <n v="20923.170000000002"/>
    <n v="86.1"/>
    <s v="O-"/>
    <b v="1"/>
    <b v="1"/>
    <x v="845"/>
    <x v="0"/>
    <n v="5"/>
    <x v="0"/>
  </r>
  <r>
    <s v="PID0887"/>
    <n v="200000"/>
    <x v="1"/>
    <n v="62"/>
    <s v="super senior"/>
    <n v="117180.56"/>
    <n v="75.8"/>
    <s v="O-"/>
    <b v="0"/>
    <b v="1"/>
    <x v="846"/>
    <x v="0"/>
    <n v="12"/>
    <x v="0"/>
  </r>
  <r>
    <s v="PID0888"/>
    <n v="300000"/>
    <x v="1"/>
    <n v="28"/>
    <s v="Young adult"/>
    <n v="205470.9"/>
    <n v="78.7"/>
    <s v="B-"/>
    <b v="0"/>
    <b v="0"/>
    <x v="847"/>
    <x v="1"/>
    <n v="12"/>
    <x v="0"/>
  </r>
  <r>
    <s v="PID0889"/>
    <n v="72000"/>
    <x v="0"/>
    <n v="41"/>
    <s v="Adult"/>
    <n v="39537.440000000002"/>
    <n v="89.3"/>
    <s v="B+"/>
    <b v="0"/>
    <b v="1"/>
    <x v="848"/>
    <x v="0"/>
    <n v="15"/>
    <x v="0"/>
  </r>
  <r>
    <s v="PID0890"/>
    <n v="240000"/>
    <x v="1"/>
    <n v="38"/>
    <s v="Adult"/>
    <s v=""/>
    <n v="63"/>
    <s v="B-"/>
    <b v="1"/>
    <b v="0"/>
    <x v="849"/>
    <x v="1"/>
    <n v="40"/>
    <x v="1"/>
  </r>
  <r>
    <s v="PID0891"/>
    <n v="1600"/>
    <x v="2"/>
    <n v="45"/>
    <s v="Adult"/>
    <n v="946.72"/>
    <n v="71"/>
    <s v="B-"/>
    <b v="0"/>
    <b v="0"/>
    <x v="850"/>
    <x v="2"/>
    <n v="2"/>
    <x v="0"/>
  </r>
  <r>
    <s v="PID0892"/>
    <n v="40000"/>
    <x v="3"/>
    <n v="48"/>
    <s v="Senior"/>
    <n v="32585.24"/>
    <n v="71.3"/>
    <s v="AB+"/>
    <b v="0"/>
    <b v="0"/>
    <x v="851"/>
    <x v="1"/>
    <n v="12"/>
    <x v="0"/>
  </r>
  <r>
    <s v="PID0893"/>
    <n v="60000"/>
    <x v="0"/>
    <n v="38"/>
    <s v="Adult"/>
    <n v="31314.45"/>
    <n v="79.400000000000006"/>
    <s v="O-"/>
    <b v="0"/>
    <b v="1"/>
    <x v="852"/>
    <x v="0"/>
    <n v="3"/>
    <x v="0"/>
  </r>
  <r>
    <s v="PID0894"/>
    <n v="18000"/>
    <x v="0"/>
    <n v="38"/>
    <s v="Adult"/>
    <n v="15437.099999999999"/>
    <n v="64.099999999999994"/>
    <s v="B+"/>
    <b v="0"/>
    <b v="0"/>
    <x v="853"/>
    <x v="1"/>
    <n v="12"/>
    <x v="0"/>
  </r>
  <r>
    <s v="PID0895"/>
    <n v="24000"/>
    <x v="0"/>
    <n v="48"/>
    <s v="Senior"/>
    <n v="13478.699999999999"/>
    <n v="77.7"/>
    <s v="B+"/>
    <b v="0"/>
    <b v="0"/>
    <x v="854"/>
    <x v="0"/>
    <n v="4"/>
    <x v="0"/>
  </r>
  <r>
    <s v="PID0896"/>
    <n v="240000"/>
    <x v="2"/>
    <n v="48"/>
    <s v="Senior"/>
    <n v="170806.2"/>
    <n v="96.8"/>
    <s v="A-"/>
    <b v="1"/>
    <b v="0"/>
    <x v="855"/>
    <x v="0"/>
    <n v="1"/>
    <x v="0"/>
  </r>
  <r>
    <s v="PID0897"/>
    <n v="60000"/>
    <x v="2"/>
    <n v="45"/>
    <s v="Adult"/>
    <s v=""/>
    <n v="88.7"/>
    <s v="A+"/>
    <b v="1"/>
    <b v="0"/>
    <x v="856"/>
    <x v="0"/>
    <n v="2"/>
    <x v="1"/>
  </r>
  <r>
    <s v="PID0898"/>
    <n v="90000"/>
    <x v="3"/>
    <n v="68"/>
    <s v="super senior"/>
    <n v="52313.149999999994"/>
    <n v="56"/>
    <s v="A-"/>
    <b v="0"/>
    <b v="0"/>
    <x v="857"/>
    <x v="1"/>
    <n v="12"/>
    <x v="0"/>
  </r>
  <r>
    <s v="PID0899"/>
    <n v="800"/>
    <x v="0"/>
    <n v="45"/>
    <s v="Adult"/>
    <n v="629.91"/>
    <n v="62.9"/>
    <s v="B+"/>
    <b v="0"/>
    <b v="0"/>
    <x v="858"/>
    <x v="1"/>
    <n v="20"/>
    <x v="0"/>
  </r>
  <r>
    <s v="PID0900"/>
    <n v="90000"/>
    <x v="1"/>
    <n v="48"/>
    <s v="Senior"/>
    <s v=""/>
    <n v="61.7"/>
    <s v="AB-"/>
    <b v="0"/>
    <b v="1"/>
    <x v="859"/>
    <x v="1"/>
    <n v="9"/>
    <x v="1"/>
  </r>
  <r>
    <s v="PID0901"/>
    <n v="100"/>
    <x v="3"/>
    <n v="28"/>
    <s v="Young adult"/>
    <n v="67.22"/>
    <n v="54.6"/>
    <s v="AB-"/>
    <b v="0"/>
    <b v="0"/>
    <x v="860"/>
    <x v="1"/>
    <n v="7"/>
    <x v="0"/>
  </r>
  <r>
    <s v="PID0902"/>
    <n v="32000"/>
    <x v="2"/>
    <n v="38"/>
    <s v="Adult"/>
    <n v="24100.36"/>
    <n v="88.7"/>
    <s v="A+"/>
    <b v="0"/>
    <b v="0"/>
    <x v="861"/>
    <x v="0"/>
    <n v="0.5"/>
    <x v="0"/>
  </r>
  <r>
    <s v="PID0903"/>
    <n v="21000"/>
    <x v="1"/>
    <n v="45"/>
    <s v="Adult"/>
    <n v="17648.539999999997"/>
    <n v="79.8"/>
    <s v="B+"/>
    <b v="0"/>
    <b v="0"/>
    <x v="862"/>
    <x v="1"/>
    <n v="5"/>
    <x v="0"/>
  </r>
  <r>
    <s v="PID0904"/>
    <n v="60000"/>
    <x v="2"/>
    <n v="53"/>
    <s v="Senior"/>
    <n v="34967.399999999994"/>
    <n v="61.1"/>
    <s v="AB+"/>
    <b v="0"/>
    <b v="0"/>
    <x v="863"/>
    <x v="1"/>
    <n v="250"/>
    <x v="0"/>
  </r>
  <r>
    <s v="PID0905"/>
    <n v="18000"/>
    <x v="2"/>
    <n v="53"/>
    <s v="Senior"/>
    <s v=""/>
    <n v="89.8"/>
    <s v="A+"/>
    <b v="1"/>
    <b v="0"/>
    <x v="576"/>
    <x v="0"/>
    <n v="5"/>
    <x v="1"/>
  </r>
  <r>
    <s v="PID0906"/>
    <n v="21000"/>
    <x v="0"/>
    <n v="38"/>
    <s v="Adult"/>
    <n v="14326.13"/>
    <n v="67.3"/>
    <s v="A-"/>
    <b v="0"/>
    <b v="0"/>
    <x v="864"/>
    <x v="1"/>
    <n v="5"/>
    <x v="0"/>
  </r>
  <r>
    <s v="PID0907"/>
    <n v="45000"/>
    <x v="3"/>
    <n v="53"/>
    <s v="Senior"/>
    <n v="29029.98"/>
    <n v="56.2"/>
    <s v="A-"/>
    <b v="0"/>
    <b v="1"/>
    <x v="865"/>
    <x v="1"/>
    <n v="9"/>
    <x v="0"/>
  </r>
  <r>
    <s v="PID0908"/>
    <n v="800"/>
    <x v="3"/>
    <n v="68"/>
    <s v="super senior"/>
    <s v=""/>
    <n v="47"/>
    <s v="B+"/>
    <b v="0"/>
    <b v="0"/>
    <x v="866"/>
    <x v="1"/>
    <n v="40"/>
    <x v="1"/>
  </r>
  <r>
    <s v="PID0909"/>
    <n v="90000"/>
    <x v="2"/>
    <n v="46"/>
    <s v="Senior"/>
    <n v="73214.95"/>
    <n v="101.1"/>
    <s v="A-"/>
    <b v="0"/>
    <b v="0"/>
    <x v="867"/>
    <x v="0"/>
    <n v="2"/>
    <x v="0"/>
  </r>
  <r>
    <s v="PID0910"/>
    <n v="240000"/>
    <x v="0"/>
    <n v="28"/>
    <s v="Young adult"/>
    <n v="175275.59999999998"/>
    <n v="98.8"/>
    <s v="B+"/>
    <b v="1"/>
    <b v="0"/>
    <x v="868"/>
    <x v="0"/>
    <n v="20"/>
    <x v="0"/>
  </r>
  <r>
    <s v="PID0911"/>
    <n v="24000"/>
    <x v="0"/>
    <n v="33"/>
    <s v="Adult"/>
    <n v="17538.48"/>
    <n v="88.5"/>
    <s v="A+"/>
    <b v="0"/>
    <b v="0"/>
    <x v="869"/>
    <x v="0"/>
    <n v="25"/>
    <x v="0"/>
  </r>
  <r>
    <s v="PID0912"/>
    <n v="200000"/>
    <x v="3"/>
    <n v="53"/>
    <s v="Senior"/>
    <n v="167277.44"/>
    <n v="64.7"/>
    <s v="A-"/>
    <b v="0"/>
    <b v="0"/>
    <x v="870"/>
    <x v="1"/>
    <n v="9"/>
    <x v="0"/>
  </r>
  <r>
    <s v="PID0913"/>
    <n v="200000"/>
    <x v="1"/>
    <n v="48"/>
    <s v="Senior"/>
    <n v="122030.24"/>
    <n v="61.7"/>
    <s v="B+"/>
    <b v="0"/>
    <b v="0"/>
    <x v="871"/>
    <x v="1"/>
    <n v="15"/>
    <x v="0"/>
  </r>
  <r>
    <s v="PID0914"/>
    <n v="800"/>
    <x v="2"/>
    <n v="33"/>
    <s v="Adult"/>
    <s v=""/>
    <n v="82.2"/>
    <s v="O+"/>
    <b v="1"/>
    <b v="0"/>
    <x v="872"/>
    <x v="1"/>
    <n v="30"/>
    <x v="1"/>
  </r>
  <r>
    <s v="PID0915"/>
    <n v="21000"/>
    <x v="2"/>
    <n v="48"/>
    <s v="Senior"/>
    <n v="14887.179999999998"/>
    <n v="104.3"/>
    <s v="B-"/>
    <b v="0"/>
    <b v="1"/>
    <x v="873"/>
    <x v="0"/>
    <n v="2"/>
    <x v="0"/>
  </r>
  <r>
    <s v="PID0916"/>
    <n v="30000"/>
    <x v="0"/>
    <n v="53"/>
    <s v="Senior"/>
    <n v="17119.650000000001"/>
    <n v="75.900000000000006"/>
    <s v="AB+"/>
    <b v="0"/>
    <b v="1"/>
    <x v="874"/>
    <x v="0"/>
    <n v="40"/>
    <x v="0"/>
  </r>
  <r>
    <s v="PID0917"/>
    <n v="800"/>
    <x v="0"/>
    <n v="68"/>
    <s v="super senior"/>
    <n v="489.64"/>
    <n v="84.4"/>
    <s v="O+"/>
    <b v="1"/>
    <b v="0"/>
    <x v="875"/>
    <x v="0"/>
    <n v="12"/>
    <x v="0"/>
  </r>
  <r>
    <s v="PID0918"/>
    <n v="240000"/>
    <x v="0"/>
    <n v="53"/>
    <s v="Senior"/>
    <n v="141203.04"/>
    <n v="90.7"/>
    <s v="AB-"/>
    <b v="1"/>
    <b v="0"/>
    <x v="876"/>
    <x v="0"/>
    <n v="12"/>
    <x v="0"/>
  </r>
  <r>
    <s v="PID0919"/>
    <n v="18000"/>
    <x v="3"/>
    <n v="38"/>
    <s v="Adult"/>
    <s v=""/>
    <n v="87.6"/>
    <s v="O-"/>
    <b v="1"/>
    <b v="0"/>
    <x v="877"/>
    <x v="0"/>
    <n v="30"/>
    <x v="1"/>
  </r>
  <r>
    <s v="PID0920"/>
    <n v="30000"/>
    <x v="3"/>
    <n v="38"/>
    <s v="Adult"/>
    <n v="26468.73"/>
    <n v="61.7"/>
    <s v="AB+"/>
    <b v="0"/>
    <b v="1"/>
    <x v="878"/>
    <x v="1"/>
    <n v="7"/>
    <x v="0"/>
  </r>
  <r>
    <s v="PID0921"/>
    <n v="21000"/>
    <x v="0"/>
    <n v="33"/>
    <s v="Adult"/>
    <s v=""/>
    <n v="78.599999999999994"/>
    <s v="A+"/>
    <b v="0"/>
    <b v="1"/>
    <x v="879"/>
    <x v="1"/>
    <n v="20"/>
    <x v="1"/>
  </r>
  <r>
    <s v="PID0922"/>
    <n v="30000"/>
    <x v="0"/>
    <n v="50"/>
    <s v="Senior"/>
    <n v="25596.75"/>
    <n v="73.900000000000006"/>
    <s v="AB-"/>
    <b v="0"/>
    <b v="1"/>
    <x v="702"/>
    <x v="0"/>
    <n v="20"/>
    <x v="0"/>
  </r>
  <r>
    <s v="PID0923"/>
    <n v="100"/>
    <x v="0"/>
    <n v="42"/>
    <s v="Adult"/>
    <n v="54.98"/>
    <n v="92"/>
    <s v="A+"/>
    <b v="0"/>
    <b v="0"/>
    <x v="880"/>
    <x v="0"/>
    <n v="3"/>
    <x v="0"/>
  </r>
  <r>
    <s v="PID0924"/>
    <n v="30000"/>
    <x v="1"/>
    <n v="48"/>
    <s v="Senior"/>
    <n v="24991.23"/>
    <n v="96.2"/>
    <s v="B-"/>
    <b v="0"/>
    <b v="1"/>
    <x v="881"/>
    <x v="0"/>
    <n v="150"/>
    <x v="0"/>
  </r>
  <r>
    <s v="PID0925"/>
    <n v="12000"/>
    <x v="1"/>
    <n v="60"/>
    <s v="Senior"/>
    <n v="7718.94"/>
    <n v="69.7"/>
    <s v="B-"/>
    <b v="1"/>
    <b v="1"/>
    <x v="882"/>
    <x v="1"/>
    <n v="400"/>
    <x v="0"/>
  </r>
  <r>
    <s v="PID0926"/>
    <n v="30000"/>
    <x v="0"/>
    <n v="45"/>
    <s v="Adult"/>
    <s v=""/>
    <n v="92.9"/>
    <s v="B-"/>
    <b v="0"/>
    <b v="0"/>
    <x v="883"/>
    <x v="0"/>
    <n v="15"/>
    <x v="1"/>
  </r>
  <r>
    <s v="PID0927"/>
    <n v="30000"/>
    <x v="0"/>
    <n v="53"/>
    <s v="Senior"/>
    <n v="20388.21"/>
    <n v="75.599999999999994"/>
    <s v="O-"/>
    <b v="1"/>
    <b v="0"/>
    <x v="884"/>
    <x v="0"/>
    <n v="20"/>
    <x v="0"/>
  </r>
  <r>
    <s v="PID0928"/>
    <n v="21000"/>
    <x v="3"/>
    <n v="62"/>
    <s v="super senior"/>
    <n v="12310.970000000001"/>
    <n v="88.5"/>
    <s v="AB+"/>
    <b v="1"/>
    <b v="0"/>
    <x v="429"/>
    <x v="0"/>
    <n v="5"/>
    <x v="0"/>
  </r>
  <r>
    <s v="PID0929"/>
    <n v="18000"/>
    <x v="0"/>
    <n v="53"/>
    <s v="Senior"/>
    <n v="12931.32"/>
    <n v="67.5"/>
    <s v="AB-"/>
    <b v="1"/>
    <b v="1"/>
    <x v="885"/>
    <x v="0"/>
    <n v="5"/>
    <x v="0"/>
  </r>
  <r>
    <s v="PID0930"/>
    <n v="800"/>
    <x v="0"/>
    <n v="53"/>
    <s v="Senior"/>
    <n v="659.52"/>
    <n v="93.5"/>
    <s v="B+"/>
    <b v="0"/>
    <b v="0"/>
    <x v="437"/>
    <x v="0"/>
    <n v="20"/>
    <x v="0"/>
  </r>
  <r>
    <s v="PID0931"/>
    <n v="45000"/>
    <x v="0"/>
    <n v="41"/>
    <s v="Adult"/>
    <n v="26108.25"/>
    <n v="91.6"/>
    <s v="O-"/>
    <b v="1"/>
    <b v="0"/>
    <x v="886"/>
    <x v="0"/>
    <n v="7"/>
    <x v="0"/>
  </r>
  <r>
    <s v="PID0932"/>
    <n v="32000"/>
    <x v="1"/>
    <n v="88"/>
    <s v="super senior"/>
    <n v="24113.32"/>
    <n v="67.5"/>
    <s v="A+"/>
    <b v="0"/>
    <b v="1"/>
    <x v="887"/>
    <x v="1"/>
    <n v="50"/>
    <x v="0"/>
  </r>
  <r>
    <s v="PID0933"/>
    <n v="16000"/>
    <x v="0"/>
    <n v="48"/>
    <s v="Senior"/>
    <s v=""/>
    <n v="89.4"/>
    <s v="B+"/>
    <b v="0"/>
    <b v="0"/>
    <x v="888"/>
    <x v="0"/>
    <n v="9"/>
    <x v="1"/>
  </r>
  <r>
    <s v="PID0934"/>
    <n v="90000"/>
    <x v="0"/>
    <n v="33"/>
    <s v="Adult"/>
    <n v="71308.7"/>
    <n v="82.7"/>
    <s v="O-"/>
    <b v="0"/>
    <b v="0"/>
    <x v="889"/>
    <x v="0"/>
    <n v="25"/>
    <x v="0"/>
  </r>
  <r>
    <s v="PID0935"/>
    <n v="18000"/>
    <x v="1"/>
    <n v="50"/>
    <s v="Senior"/>
    <n v="11953.2"/>
    <n v="98.4"/>
    <s v="AB-"/>
    <b v="0"/>
    <b v="0"/>
    <x v="890"/>
    <x v="0"/>
    <n v="0"/>
    <x v="0"/>
  </r>
  <r>
    <s v="PID0936"/>
    <n v="3000"/>
    <x v="0"/>
    <n v="62"/>
    <s v="super senior"/>
    <n v="2158.5299999999997"/>
    <n v="65"/>
    <s v="A+"/>
    <b v="0"/>
    <b v="1"/>
    <x v="891"/>
    <x v="1"/>
    <n v="12"/>
    <x v="0"/>
  </r>
  <r>
    <s v="PID0937"/>
    <n v="45000"/>
    <x v="3"/>
    <n v="53"/>
    <s v="Senior"/>
    <n v="23279.82"/>
    <n v="71.3"/>
    <s v="O-"/>
    <b v="0"/>
    <b v="1"/>
    <x v="892"/>
    <x v="0"/>
    <n v="5"/>
    <x v="0"/>
  </r>
  <r>
    <s v="PID0938"/>
    <n v="240000"/>
    <x v="2"/>
    <n v="38"/>
    <s v="Adult"/>
    <n v="121635.36000000002"/>
    <n v="90.4"/>
    <s v="A+"/>
    <b v="0"/>
    <b v="0"/>
    <x v="893"/>
    <x v="0"/>
    <n v="15"/>
    <x v="0"/>
  </r>
  <r>
    <s v="PID0939"/>
    <n v="12000"/>
    <x v="1"/>
    <n v="33"/>
    <s v="Adult"/>
    <n v="9631.86"/>
    <n v="94.2"/>
    <s v="AB-"/>
    <b v="1"/>
    <b v="0"/>
    <x v="894"/>
    <x v="0"/>
    <n v="20"/>
    <x v="0"/>
  </r>
  <r>
    <s v="PID0940"/>
    <n v="60000"/>
    <x v="3"/>
    <n v="53"/>
    <s v="Senior"/>
    <n v="51124"/>
    <n v="79.900000000000006"/>
    <s v="A-"/>
    <b v="1"/>
    <b v="0"/>
    <x v="149"/>
    <x v="0"/>
    <n v="5"/>
    <x v="0"/>
  </r>
  <r>
    <s v="PID0941"/>
    <n v="75000"/>
    <x v="2"/>
    <n v="53"/>
    <s v="Senior"/>
    <n v="39747.550000000003"/>
    <n v="66.599999999999994"/>
    <s v="B-"/>
    <b v="0"/>
    <b v="0"/>
    <x v="895"/>
    <x v="1"/>
    <n v="20"/>
    <x v="0"/>
  </r>
  <r>
    <s v="PID0942"/>
    <n v="4000"/>
    <x v="3"/>
    <n v="42"/>
    <s v="Adult"/>
    <n v="2011.16"/>
    <n v="92.8"/>
    <s v="O+"/>
    <b v="1"/>
    <b v="0"/>
    <x v="896"/>
    <x v="0"/>
    <n v="9"/>
    <x v="0"/>
  </r>
  <r>
    <s v="PID0943"/>
    <n v="240000"/>
    <x v="2"/>
    <n v="53"/>
    <s v="Senior"/>
    <s v=""/>
    <n v="50.1"/>
    <s v="AB+"/>
    <b v="0"/>
    <b v="1"/>
    <x v="897"/>
    <x v="1"/>
    <n v="2"/>
    <x v="1"/>
  </r>
  <r>
    <s v="PID0944"/>
    <n v="3000"/>
    <x v="1"/>
    <n v="73"/>
    <s v="super senior"/>
    <n v="2174.79"/>
    <n v="90.7"/>
    <s v="A-"/>
    <b v="0"/>
    <b v="0"/>
    <x v="898"/>
    <x v="0"/>
    <n v="12"/>
    <x v="0"/>
  </r>
  <r>
    <s v="PID0945"/>
    <n v="100"/>
    <x v="3"/>
    <n v="42"/>
    <s v="Adult"/>
    <n v="59.3"/>
    <n v="105.5"/>
    <s v="O-"/>
    <b v="0"/>
    <b v="0"/>
    <x v="899"/>
    <x v="0"/>
    <n v="2"/>
    <x v="0"/>
  </r>
  <r>
    <s v="PID0946"/>
    <n v="500"/>
    <x v="2"/>
    <n v="48"/>
    <s v="Senior"/>
    <n v="429.54"/>
    <n v="78.8"/>
    <s v="B-"/>
    <b v="0"/>
    <b v="0"/>
    <x v="900"/>
    <x v="0"/>
    <n v="1"/>
    <x v="0"/>
  </r>
  <r>
    <s v="PID0947"/>
    <n v="40000"/>
    <x v="3"/>
    <n v="53"/>
    <s v="Senior"/>
    <n v="29043.600000000002"/>
    <n v="69"/>
    <s v="A+"/>
    <b v="0"/>
    <b v="0"/>
    <x v="901"/>
    <x v="1"/>
    <n v="3"/>
    <x v="0"/>
  </r>
  <r>
    <s v="PID0948"/>
    <n v="3000"/>
    <x v="0"/>
    <n v="38"/>
    <s v="Adult"/>
    <s v=""/>
    <n v="92"/>
    <s v="A+"/>
    <b v="1"/>
    <b v="0"/>
    <x v="340"/>
    <x v="0"/>
    <n v="40"/>
    <x v="1"/>
  </r>
  <r>
    <s v="PID0949"/>
    <n v="240000"/>
    <x v="1"/>
    <n v="58"/>
    <s v="Senior"/>
    <n v="167688.48000000001"/>
    <n v="78.5"/>
    <s v="AB-"/>
    <b v="1"/>
    <b v="0"/>
    <x v="902"/>
    <x v="0"/>
    <n v="7"/>
    <x v="0"/>
  </r>
  <r>
    <s v="PID0950"/>
    <n v="500"/>
    <x v="0"/>
    <n v="45"/>
    <s v="Adult"/>
    <s v=""/>
    <n v="97.8"/>
    <s v="A+"/>
    <b v="0"/>
    <b v="1"/>
    <x v="903"/>
    <x v="0"/>
    <n v="70"/>
    <x v="1"/>
  </r>
  <r>
    <s v="PID0951"/>
    <n v="21000"/>
    <x v="3"/>
    <n v="53"/>
    <s v="Senior"/>
    <n v="13389.46"/>
    <n v="71.5"/>
    <s v="AB+"/>
    <b v="0"/>
    <b v="0"/>
    <x v="904"/>
    <x v="1"/>
    <n v="5"/>
    <x v="0"/>
  </r>
  <r>
    <s v="PID0952"/>
    <n v="60000"/>
    <x v="1"/>
    <n v="68"/>
    <s v="super senior"/>
    <n v="36306.879999999997"/>
    <n v="77.2"/>
    <s v="AB-"/>
    <b v="0"/>
    <b v="0"/>
    <x v="905"/>
    <x v="0"/>
    <n v="12"/>
    <x v="0"/>
  </r>
  <r>
    <s v="PID0953"/>
    <n v="3000"/>
    <x v="1"/>
    <n v="58"/>
    <s v="Senior"/>
    <s v=""/>
    <n v="64.400000000000006"/>
    <s v="O+"/>
    <b v="0"/>
    <b v="0"/>
    <x v="906"/>
    <x v="1"/>
    <n v="70"/>
    <x v="1"/>
  </r>
  <r>
    <s v="PID0954"/>
    <n v="18000"/>
    <x v="1"/>
    <n v="48"/>
    <s v="Senior"/>
    <s v=""/>
    <n v="68.900000000000006"/>
    <s v="AB-"/>
    <b v="1"/>
    <b v="1"/>
    <x v="907"/>
    <x v="1"/>
    <n v="9"/>
    <x v="1"/>
  </r>
  <r>
    <s v="PID0955"/>
    <n v="300000"/>
    <x v="0"/>
    <n v="38"/>
    <s v="Adult"/>
    <n v="261149.4"/>
    <n v="51.9"/>
    <s v="O-"/>
    <b v="0"/>
    <b v="1"/>
    <x v="205"/>
    <x v="1"/>
    <n v="30"/>
    <x v="0"/>
  </r>
  <r>
    <s v="PID0956"/>
    <n v="200"/>
    <x v="0"/>
    <n v="38"/>
    <s v="Adult"/>
    <n v="168.02"/>
    <n v="87"/>
    <s v="O-"/>
    <b v="0"/>
    <b v="1"/>
    <x v="737"/>
    <x v="0"/>
    <n v="15"/>
    <x v="0"/>
  </r>
  <r>
    <s v="PID0957"/>
    <n v="60000"/>
    <x v="3"/>
    <n v="48"/>
    <s v="Senior"/>
    <n v="33469.15"/>
    <n v="97.6"/>
    <s v="AB+"/>
    <b v="0"/>
    <b v="1"/>
    <x v="908"/>
    <x v="0"/>
    <n v="3"/>
    <x v="0"/>
  </r>
  <r>
    <s v="PID0958"/>
    <n v="18000"/>
    <x v="0"/>
    <n v="33"/>
    <s v="Adult"/>
    <s v=""/>
    <n v="85.4"/>
    <s v="A+"/>
    <b v="0"/>
    <b v="0"/>
    <x v="909"/>
    <x v="0"/>
    <n v="9"/>
    <x v="1"/>
  </r>
  <r>
    <s v="PID0959"/>
    <n v="250000"/>
    <x v="1"/>
    <n v="42"/>
    <s v="Adult"/>
    <s v=""/>
    <n v="56.2"/>
    <s v="O-"/>
    <b v="0"/>
    <b v="0"/>
    <x v="910"/>
    <x v="2"/>
    <n v="20"/>
    <x v="1"/>
  </r>
  <r>
    <s v="PID0960"/>
    <n v="2000"/>
    <x v="1"/>
    <n v="32"/>
    <s v="Adult"/>
    <n v="1221.58"/>
    <n v="60.3"/>
    <s v="AB+"/>
    <b v="0"/>
    <b v="0"/>
    <x v="911"/>
    <x v="1"/>
    <n v="70"/>
    <x v="0"/>
  </r>
  <r>
    <s v="PID0961"/>
    <n v="200000"/>
    <x v="1"/>
    <n v="38"/>
    <s v="Adult"/>
    <n v="175466.69999999998"/>
    <n v="83"/>
    <s v="AB-"/>
    <b v="0"/>
    <b v="0"/>
    <x v="432"/>
    <x v="0"/>
    <n v="7"/>
    <x v="0"/>
  </r>
  <r>
    <s v="PID0962"/>
    <n v="32000"/>
    <x v="0"/>
    <n v="45"/>
    <s v="Adult"/>
    <n v="24734.400000000001"/>
    <n v="101"/>
    <s v="A-"/>
    <b v="0"/>
    <b v="0"/>
    <x v="912"/>
    <x v="0"/>
    <n v="25"/>
    <x v="0"/>
  </r>
  <r>
    <s v="PID0963"/>
    <n v="18000"/>
    <x v="2"/>
    <n v="73"/>
    <s v="super senior"/>
    <n v="12295.349999999999"/>
    <n v="80.900000000000006"/>
    <s v="B+"/>
    <b v="1"/>
    <b v="1"/>
    <x v="913"/>
    <x v="0"/>
    <n v="20"/>
    <x v="0"/>
  </r>
  <r>
    <s v="PID0964"/>
    <n v="200000"/>
    <x v="2"/>
    <n v="32"/>
    <s v="Adult"/>
    <n v="101959.59999999999"/>
    <n v="61.8"/>
    <s v="O+"/>
    <b v="0"/>
    <b v="1"/>
    <x v="914"/>
    <x v="1"/>
    <n v="70"/>
    <x v="0"/>
  </r>
  <r>
    <s v="PID0965"/>
    <n v="200000"/>
    <x v="0"/>
    <n v="42"/>
    <s v="Adult"/>
    <n v="134773.5"/>
    <n v="82.3"/>
    <s v="A+"/>
    <b v="0"/>
    <b v="0"/>
    <x v="915"/>
    <x v="0"/>
    <n v="3"/>
    <x v="0"/>
  </r>
  <r>
    <s v="PID0966"/>
    <n v="75000"/>
    <x v="0"/>
    <n v="48"/>
    <s v="Senior"/>
    <n v="52198.75"/>
    <n v="87.2"/>
    <s v="B-"/>
    <b v="0"/>
    <b v="0"/>
    <x v="916"/>
    <x v="0"/>
    <n v="40"/>
    <x v="0"/>
  </r>
  <r>
    <s v="PID0967"/>
    <n v="32000"/>
    <x v="3"/>
    <n v="48"/>
    <s v="Senior"/>
    <n v="24839.56"/>
    <n v="85.2"/>
    <s v="AB-"/>
    <b v="0"/>
    <b v="0"/>
    <x v="248"/>
    <x v="0"/>
    <n v="4"/>
    <x v="0"/>
  </r>
  <r>
    <s v="PID0968"/>
    <n v="90000"/>
    <x v="1"/>
    <n v="45"/>
    <s v="Adult"/>
    <n v="64257.700000000004"/>
    <n v="59.1"/>
    <s v="AB-"/>
    <b v="1"/>
    <b v="0"/>
    <x v="917"/>
    <x v="1"/>
    <n v="12"/>
    <x v="0"/>
  </r>
  <r>
    <s v="PID0969"/>
    <n v="12000"/>
    <x v="2"/>
    <n v="48"/>
    <s v="Senior"/>
    <n v="7562.2800000000007"/>
    <n v="82.4"/>
    <s v="AB-"/>
    <b v="0"/>
    <b v="0"/>
    <x v="918"/>
    <x v="0"/>
    <n v="2"/>
    <x v="0"/>
  </r>
  <r>
    <s v="PID0970"/>
    <n v="30000"/>
    <x v="0"/>
    <n v="53"/>
    <s v="Senior"/>
    <n v="20021.16"/>
    <n v="86.2"/>
    <s v="A+"/>
    <b v="0"/>
    <b v="0"/>
    <x v="919"/>
    <x v="0"/>
    <n v="120"/>
    <x v="0"/>
  </r>
  <r>
    <s v="PID0971"/>
    <n v="100"/>
    <x v="1"/>
    <n v="48"/>
    <s v="Senior"/>
    <s v=""/>
    <n v="61.8"/>
    <s v="B-"/>
    <b v="0"/>
    <b v="0"/>
    <x v="920"/>
    <x v="1"/>
    <n v="30"/>
    <x v="1"/>
  </r>
  <r>
    <s v="PID0972"/>
    <n v="18000"/>
    <x v="1"/>
    <n v="53"/>
    <s v="Senior"/>
    <n v="10170.93"/>
    <n v="55.9"/>
    <s v="AB-"/>
    <b v="0"/>
    <b v="0"/>
    <x v="921"/>
    <x v="1"/>
    <n v="30"/>
    <x v="0"/>
  </r>
  <r>
    <s v="PID0973"/>
    <n v="21000"/>
    <x v="2"/>
    <n v="38"/>
    <s v="Adult"/>
    <n v="18861.990000000002"/>
    <n v="77.2"/>
    <s v="A+"/>
    <b v="0"/>
    <b v="1"/>
    <x v="922"/>
    <x v="0"/>
    <n v="15"/>
    <x v="0"/>
  </r>
  <r>
    <s v="PID0974"/>
    <n v="500"/>
    <x v="0"/>
    <n v="33"/>
    <s v="Adult"/>
    <n v="429.74"/>
    <n v="70.7"/>
    <s v="O-"/>
    <b v="1"/>
    <b v="0"/>
    <x v="923"/>
    <x v="1"/>
    <n v="7"/>
    <x v="0"/>
  </r>
  <r>
    <s v="PID0975"/>
    <n v="12000"/>
    <x v="3"/>
    <n v="45"/>
    <s v="Adult"/>
    <n v="7510.34"/>
    <n v="91.6"/>
    <s v="AB-"/>
    <b v="1"/>
    <b v="0"/>
    <x v="924"/>
    <x v="0"/>
    <n v="3"/>
    <x v="0"/>
  </r>
  <r>
    <s v="PID0976"/>
    <n v="12000"/>
    <x v="0"/>
    <n v="33"/>
    <s v="Adult"/>
    <n v="7631.0999999999995"/>
    <n v="84.2"/>
    <s v="B-"/>
    <b v="1"/>
    <b v="1"/>
    <x v="925"/>
    <x v="0"/>
    <n v="15"/>
    <x v="0"/>
  </r>
  <r>
    <s v="PID0977"/>
    <n v="18000"/>
    <x v="0"/>
    <n v="30"/>
    <s v="Young adult"/>
    <s v=""/>
    <n v="63.3"/>
    <s v="B-"/>
    <b v="0"/>
    <b v="0"/>
    <x v="926"/>
    <x v="1"/>
    <n v="9"/>
    <x v="1"/>
  </r>
  <r>
    <s v="PID0978"/>
    <n v="36000"/>
    <x v="2"/>
    <n v="38"/>
    <s v="Adult"/>
    <n v="19800.36"/>
    <n v="89.3"/>
    <s v="AB-"/>
    <b v="0"/>
    <b v="1"/>
    <x v="927"/>
    <x v="0"/>
    <n v="4"/>
    <x v="0"/>
  </r>
  <r>
    <s v="PID0979"/>
    <n v="16000"/>
    <x v="2"/>
    <n v="68"/>
    <s v="super senior"/>
    <n v="12863.76"/>
    <n v="96.5"/>
    <s v="AB-"/>
    <b v="1"/>
    <b v="0"/>
    <x v="183"/>
    <x v="0"/>
    <n v="2"/>
    <x v="0"/>
  </r>
  <r>
    <s v="PID0980"/>
    <n v="40000"/>
    <x v="0"/>
    <n v="53"/>
    <s v="Senior"/>
    <n v="22499"/>
    <n v="80.599999999999994"/>
    <s v="B+"/>
    <b v="0"/>
    <b v="0"/>
    <x v="928"/>
    <x v="0"/>
    <n v="15"/>
    <x v="0"/>
  </r>
  <r>
    <s v="PID0981"/>
    <n v="18000"/>
    <x v="0"/>
    <n v="45"/>
    <s v="Adult"/>
    <n v="9721.619999999999"/>
    <n v="67.900000000000006"/>
    <s v="A+"/>
    <b v="0"/>
    <b v="0"/>
    <x v="929"/>
    <x v="1"/>
    <n v="5"/>
    <x v="0"/>
  </r>
  <r>
    <s v="PID0982"/>
    <n v="800"/>
    <x v="0"/>
    <n v="58"/>
    <s v="Senior"/>
    <n v="433.24"/>
    <n v="80.099999999999994"/>
    <s v="B+"/>
    <b v="1"/>
    <b v="0"/>
    <x v="930"/>
    <x v="0"/>
    <n v="15"/>
    <x v="0"/>
  </r>
  <r>
    <s v="PID0983"/>
    <n v="240000"/>
    <x v="0"/>
    <n v="68"/>
    <s v="super senior"/>
    <n v="173836.79999999999"/>
    <n v="68.8"/>
    <s v="AB+"/>
    <b v="1"/>
    <b v="0"/>
    <x v="309"/>
    <x v="0"/>
    <n v="25"/>
    <x v="0"/>
  </r>
  <r>
    <s v="PID0984"/>
    <n v="2000"/>
    <x v="1"/>
    <n v="82"/>
    <s v="super senior"/>
    <s v=""/>
    <n v="62.1"/>
    <s v="A-"/>
    <b v="0"/>
    <b v="0"/>
    <x v="931"/>
    <x v="1"/>
    <n v="20"/>
    <x v="1"/>
  </r>
  <r>
    <s v="PID0985"/>
    <n v="240000"/>
    <x v="1"/>
    <n v="68"/>
    <s v="super senior"/>
    <n v="190077.84"/>
    <n v="70.2"/>
    <s v="O-"/>
    <b v="0"/>
    <b v="0"/>
    <x v="932"/>
    <x v="0"/>
    <n v="20"/>
    <x v="0"/>
  </r>
  <r>
    <s v="PID0986"/>
    <n v="21000"/>
    <x v="0"/>
    <n v="30"/>
    <s v="Young adult"/>
    <n v="17085.600000000002"/>
    <n v="78.2"/>
    <s v="B-"/>
    <b v="0"/>
    <b v="1"/>
    <x v="933"/>
    <x v="0"/>
    <n v="5"/>
    <x v="0"/>
  </r>
  <r>
    <s v="PID0987"/>
    <n v="18000"/>
    <x v="0"/>
    <n v="41"/>
    <s v="Adult"/>
    <n v="14608.14"/>
    <n v="83.8"/>
    <s v="A+"/>
    <b v="0"/>
    <b v="0"/>
    <x v="934"/>
    <x v="2"/>
    <n v="30"/>
    <x v="0"/>
  </r>
  <r>
    <s v="PID0988"/>
    <n v="2000"/>
    <x v="0"/>
    <n v="33"/>
    <s v="Adult"/>
    <n v="1656.58"/>
    <n v="103.7"/>
    <s v="A+"/>
    <b v="0"/>
    <b v="1"/>
    <x v="935"/>
    <x v="0"/>
    <n v="200"/>
    <x v="0"/>
  </r>
  <r>
    <s v="PID0989"/>
    <n v="60000"/>
    <x v="0"/>
    <n v="33"/>
    <s v="Adult"/>
    <n v="53236.3"/>
    <n v="65.900000000000006"/>
    <s v="AB+"/>
    <b v="1"/>
    <b v="0"/>
    <x v="936"/>
    <x v="2"/>
    <n v="15"/>
    <x v="0"/>
  </r>
  <r>
    <s v="PID0990"/>
    <n v="100"/>
    <x v="2"/>
    <n v="48"/>
    <s v="Senior"/>
    <n v="59.34"/>
    <n v="85.9"/>
    <s v="A+"/>
    <b v="0"/>
    <b v="0"/>
    <x v="937"/>
    <x v="0"/>
    <n v="2"/>
    <x v="0"/>
  </r>
  <r>
    <s v="PID0991"/>
    <n v="45000"/>
    <x v="0"/>
    <n v="48"/>
    <s v="Senior"/>
    <n v="37119.840000000004"/>
    <n v="79.900000000000006"/>
    <s v="B+"/>
    <b v="0"/>
    <b v="1"/>
    <x v="938"/>
    <x v="1"/>
    <n v="25"/>
    <x v="0"/>
  </r>
  <r>
    <s v="PID0992"/>
    <n v="75000"/>
    <x v="0"/>
    <n v="53"/>
    <s v="Senior"/>
    <s v=""/>
    <n v="47.9"/>
    <s v="O-"/>
    <b v="0"/>
    <b v="1"/>
    <x v="939"/>
    <x v="1"/>
    <n v="12"/>
    <x v="1"/>
  </r>
  <r>
    <s v="PID0993"/>
    <n v="10000"/>
    <x v="0"/>
    <n v="53"/>
    <s v="Senior"/>
    <n v="6685.78"/>
    <n v="94.1"/>
    <s v="B+"/>
    <b v="0"/>
    <b v="0"/>
    <x v="940"/>
    <x v="0"/>
    <n v="5"/>
    <x v="0"/>
  </r>
  <r>
    <s v="PID0994"/>
    <n v="240000"/>
    <x v="2"/>
    <n v="38"/>
    <s v="Adult"/>
    <s v=""/>
    <n v="60.8"/>
    <s v="AB-"/>
    <b v="0"/>
    <b v="1"/>
    <x v="941"/>
    <x v="1"/>
    <n v="5"/>
    <x v="1"/>
  </r>
  <r>
    <s v="PID0995"/>
    <n v="90000"/>
    <x v="1"/>
    <n v="48"/>
    <s v="Senior"/>
    <n v="53937.700000000004"/>
    <n v="59"/>
    <s v="AB+"/>
    <b v="0"/>
    <b v="0"/>
    <x v="942"/>
    <x v="1"/>
    <n v="30"/>
    <x v="0"/>
  </r>
  <r>
    <s v="PID0996"/>
    <n v="3000"/>
    <x v="1"/>
    <n v="41"/>
    <s v="Adult"/>
    <n v="2309.04"/>
    <n v="81.599999999999994"/>
    <s v="AB+"/>
    <b v="0"/>
    <b v="0"/>
    <x v="943"/>
    <x v="0"/>
    <n v="20"/>
    <x v="0"/>
  </r>
  <r>
    <s v="PID0997"/>
    <n v="200000"/>
    <x v="0"/>
    <n v="68"/>
    <s v="super senior"/>
    <n v="129857.09999999999"/>
    <n v="60.1"/>
    <s v="B-"/>
    <b v="0"/>
    <b v="0"/>
    <x v="200"/>
    <x v="1"/>
    <n v="9"/>
    <x v="0"/>
  </r>
  <r>
    <s v="PID0998"/>
    <n v="40000"/>
    <x v="2"/>
    <n v="41"/>
    <s v="Adult"/>
    <n v="22019.699999999997"/>
    <n v="97.6"/>
    <s v="A-"/>
    <b v="0"/>
    <b v="1"/>
    <x v="944"/>
    <x v="0"/>
    <n v="4"/>
    <x v="0"/>
  </r>
  <r>
    <s v="PID0999"/>
    <n v="12000"/>
    <x v="2"/>
    <n v="68"/>
    <s v="super senior"/>
    <n v="10652.34"/>
    <n v="74.5"/>
    <s v="O-"/>
    <b v="0"/>
    <b v="1"/>
    <x v="945"/>
    <x v="0"/>
    <n v="0.5"/>
    <x v="0"/>
  </r>
  <r>
    <s v="PID1000"/>
    <n v="36000"/>
    <x v="1"/>
    <n v="45"/>
    <s v="Adult"/>
    <s v=""/>
    <n v="63.2"/>
    <s v="O-"/>
    <b v="0"/>
    <b v="0"/>
    <x v="946"/>
    <x v="1"/>
    <n v="5"/>
    <x v="1"/>
  </r>
  <r>
    <m/>
    <m/>
    <x v="4"/>
    <m/>
    <m/>
    <m/>
    <m/>
    <m/>
    <m/>
    <m/>
    <x v="947"/>
    <x v="3"/>
    <m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x v="0"/>
    <n v="32168.649999999998"/>
    <n v="82.4"/>
    <s v="O+"/>
    <b v="0"/>
    <b v="0"/>
    <n v="29.195011337868486"/>
    <b v="1"/>
    <x v="0"/>
    <b v="1"/>
    <x v="0"/>
  </r>
  <r>
    <s v="PID0002"/>
    <n v="500"/>
    <x v="1"/>
    <n v="73"/>
    <x v="1"/>
    <s v=""/>
    <n v="64.8"/>
    <s v="AB-"/>
    <b v="0"/>
    <b v="0"/>
    <n v="28.047091412742382"/>
    <b v="1"/>
    <x v="1"/>
    <b v="0"/>
    <x v="1"/>
  </r>
  <r>
    <s v="PID0003"/>
    <n v="18000"/>
    <x v="2"/>
    <n v="33"/>
    <x v="2"/>
    <n v="12004.650000000001"/>
    <n v="69.400000000000006"/>
    <s v="B+"/>
    <b v="1"/>
    <b v="0"/>
    <n v="24.01384083044983"/>
    <b v="0"/>
    <x v="0"/>
    <b v="1"/>
    <x v="2"/>
  </r>
  <r>
    <s v="PID0004"/>
    <n v="48000"/>
    <x v="0"/>
    <n v="33"/>
    <x v="2"/>
    <n v="32956.92"/>
    <n v="89.3"/>
    <s v="A-"/>
    <b v="1"/>
    <b v="0"/>
    <n v="31.266412240467773"/>
    <b v="1"/>
    <x v="1"/>
    <b v="1"/>
    <x v="3"/>
  </r>
  <r>
    <s v="PID0005"/>
    <n v="21000"/>
    <x v="2"/>
    <n v="38"/>
    <x v="2"/>
    <n v="16712.080000000002"/>
    <n v="69.400000000000006"/>
    <s v="O+"/>
    <b v="1"/>
    <b v="1"/>
    <n v="26.773658423671925"/>
    <s v="FALSE"/>
    <x v="2"/>
    <b v="1"/>
    <x v="4"/>
  </r>
  <r>
    <s v="PID0006"/>
    <n v="18000"/>
    <x v="0"/>
    <n v="88"/>
    <x v="1"/>
    <n v="13741.14"/>
    <n v="76.599999999999994"/>
    <s v="O+"/>
    <b v="1"/>
    <b v="0"/>
    <n v="31.076311412227675"/>
    <b v="1"/>
    <x v="0"/>
    <b v="1"/>
    <x v="5"/>
  </r>
  <r>
    <s v="PID0007"/>
    <n v="3000"/>
    <x v="1"/>
    <n v="38"/>
    <x v="2"/>
    <n v="1831.0500000000002"/>
    <n v="91.5"/>
    <s v="O-"/>
    <b v="0"/>
    <b v="1"/>
    <n v="30.928880475932939"/>
    <b v="1"/>
    <x v="3"/>
    <b v="1"/>
    <x v="6"/>
  </r>
  <r>
    <s v="PID0008"/>
    <n v="20000"/>
    <x v="0"/>
    <n v="32"/>
    <x v="2"/>
    <n v="16593.84"/>
    <n v="75.599999999999994"/>
    <s v="O-"/>
    <b v="1"/>
    <b v="1"/>
    <n v="29.165541452876042"/>
    <b v="1"/>
    <x v="4"/>
    <b v="1"/>
    <x v="7"/>
  </r>
  <r>
    <s v="PID0009"/>
    <n v="72000"/>
    <x v="0"/>
    <n v="48"/>
    <x v="0"/>
    <n v="52009.8"/>
    <n v="90.7"/>
    <s v="AB-"/>
    <b v="0"/>
    <b v="0"/>
    <n v="29.280733471074381"/>
    <b v="1"/>
    <x v="0"/>
    <b v="1"/>
    <x v="8"/>
  </r>
  <r>
    <s v="PID0010"/>
    <n v="250000"/>
    <x v="3"/>
    <n v="32"/>
    <x v="2"/>
    <s v=""/>
    <n v="97.9"/>
    <s v="A+"/>
    <b v="1"/>
    <b v="1"/>
    <n v="33.480387127663221"/>
    <b v="1"/>
    <x v="2"/>
    <b v="0"/>
    <x v="3"/>
  </r>
  <r>
    <s v="PID0011"/>
    <n v="16000"/>
    <x v="0"/>
    <n v="62"/>
    <x v="1"/>
    <n v="9710.7800000000007"/>
    <n v="83.9"/>
    <s v="AB-"/>
    <b v="0"/>
    <b v="0"/>
    <n v="30.083545483882538"/>
    <b v="1"/>
    <x v="5"/>
    <b v="1"/>
    <x v="4"/>
  </r>
  <r>
    <s v="PID0012"/>
    <n v="45000"/>
    <x v="0"/>
    <n v="62"/>
    <x v="1"/>
    <n v="38364.959999999999"/>
    <n v="78.7"/>
    <s v="A+"/>
    <b v="0"/>
    <b v="1"/>
    <n v="31.130097701831414"/>
    <b v="1"/>
    <x v="1"/>
    <b v="1"/>
    <x v="9"/>
  </r>
  <r>
    <s v="PID0013"/>
    <n v="18000"/>
    <x v="0"/>
    <n v="53"/>
    <x v="0"/>
    <s v=""/>
    <n v="92.9"/>
    <s v="O+"/>
    <b v="1"/>
    <b v="0"/>
    <n v="33.713165916678768"/>
    <b v="1"/>
    <x v="6"/>
    <b v="0"/>
    <x v="10"/>
  </r>
  <r>
    <s v="PID0014"/>
    <n v="14000"/>
    <x v="0"/>
    <n v="45"/>
    <x v="2"/>
    <n v="10220.91"/>
    <n v="78.3"/>
    <s v="AB+"/>
    <b v="0"/>
    <b v="0"/>
    <n v="26.777469990766392"/>
    <b v="0"/>
    <x v="1"/>
    <b v="1"/>
    <x v="7"/>
  </r>
  <r>
    <s v="PID0015"/>
    <n v="60000"/>
    <x v="2"/>
    <n v="62"/>
    <x v="1"/>
    <n v="46847.1"/>
    <n v="60.1"/>
    <s v="AB+"/>
    <b v="1"/>
    <b v="0"/>
    <n v="24.382327883484116"/>
    <b v="0"/>
    <x v="2"/>
    <b v="1"/>
    <x v="2"/>
  </r>
  <r>
    <s v="PID0016"/>
    <n v="240000"/>
    <x v="1"/>
    <n v="32"/>
    <x v="2"/>
    <n v="0"/>
    <n v="91.6"/>
    <s v="B+"/>
    <b v="1"/>
    <b v="0"/>
    <n v="33.645546372819105"/>
    <b v="1"/>
    <x v="1"/>
    <b v="0"/>
    <x v="11"/>
  </r>
  <r>
    <s v="PID0017"/>
    <n v="1000"/>
    <x v="0"/>
    <n v="42"/>
    <x v="2"/>
    <s v=""/>
    <n v="60.6"/>
    <s v="A+"/>
    <b v="0"/>
    <b v="1"/>
    <n v="21.728997095629101"/>
    <b v="0"/>
    <x v="6"/>
    <b v="0"/>
    <x v="9"/>
  </r>
  <r>
    <s v="PID0018"/>
    <n v="40000"/>
    <x v="0"/>
    <n v="58"/>
    <x v="0"/>
    <n v="21677.3"/>
    <n v="93.5"/>
    <s v="O+"/>
    <b v="0"/>
    <b v="0"/>
    <n v="33.525762845566355"/>
    <b v="1"/>
    <x v="5"/>
    <b v="1"/>
    <x v="6"/>
  </r>
  <r>
    <s v="PID0019"/>
    <n v="500"/>
    <x v="0"/>
    <n v="45"/>
    <x v="2"/>
    <n v="399.98"/>
    <n v="99"/>
    <s v="O+"/>
    <b v="1"/>
    <b v="0"/>
    <n v="33.856571252693136"/>
    <b v="1"/>
    <x v="7"/>
    <b v="1"/>
    <x v="12"/>
  </r>
  <r>
    <s v="PID0020"/>
    <n v="24000"/>
    <x v="1"/>
    <n v="58"/>
    <x v="0"/>
    <n v="12575.07"/>
    <n v="73.7"/>
    <s v="A-"/>
    <b v="0"/>
    <b v="0"/>
    <n v="28.432545040700589"/>
    <b v="1"/>
    <x v="1"/>
    <b v="1"/>
    <x v="8"/>
  </r>
  <r>
    <s v="PID0021"/>
    <n v="24000"/>
    <x v="2"/>
    <n v="46"/>
    <x v="0"/>
    <n v="19464.48"/>
    <n v="54"/>
    <s v="A-"/>
    <b v="0"/>
    <b v="1"/>
    <n v="20.832529609197174"/>
    <b v="0"/>
    <x v="4"/>
    <b v="1"/>
    <x v="10"/>
  </r>
  <r>
    <s v="PID0022"/>
    <n v="20000"/>
    <x v="0"/>
    <n v="48"/>
    <x v="0"/>
    <n v="15581.86"/>
    <n v="76"/>
    <s v="B-"/>
    <b v="0"/>
    <b v="0"/>
    <n v="25.689561925365066"/>
    <b v="0"/>
    <x v="2"/>
    <b v="1"/>
    <x v="0"/>
  </r>
  <r>
    <s v="PID0023"/>
    <n v="240000"/>
    <x v="0"/>
    <n v="58"/>
    <x v="0"/>
    <s v=""/>
    <n v="86.3"/>
    <s v="A-"/>
    <b v="0"/>
    <b v="0"/>
    <n v="30.216028850530446"/>
    <b v="1"/>
    <x v="3"/>
    <b v="0"/>
    <x v="10"/>
  </r>
  <r>
    <s v="PID0024"/>
    <n v="60000"/>
    <x v="1"/>
    <n v="62"/>
    <x v="1"/>
    <s v=""/>
    <n v="64.2"/>
    <s v="O-"/>
    <b v="0"/>
    <b v="0"/>
    <n v="24.16349881440777"/>
    <b v="0"/>
    <x v="1"/>
    <b v="0"/>
    <x v="13"/>
  </r>
  <r>
    <s v="PID0025"/>
    <n v="3000"/>
    <x v="1"/>
    <n v="38"/>
    <x v="2"/>
    <n v="2157.69"/>
    <n v="61.5"/>
    <s v="B+"/>
    <b v="0"/>
    <b v="0"/>
    <n v="20.081632653061224"/>
    <b v="0"/>
    <x v="8"/>
    <b v="1"/>
    <x v="9"/>
  </r>
  <r>
    <s v="PID0026"/>
    <n v="72000"/>
    <x v="2"/>
    <n v="58"/>
    <x v="0"/>
    <n v="42165.48"/>
    <n v="68.400000000000006"/>
    <s v="AB+"/>
    <b v="0"/>
    <b v="0"/>
    <n v="30.400000000000002"/>
    <b v="1"/>
    <x v="2"/>
    <b v="1"/>
    <x v="10"/>
  </r>
  <r>
    <s v="PID0027"/>
    <n v="48000"/>
    <x v="1"/>
    <n v="48"/>
    <x v="0"/>
    <s v=""/>
    <n v="70.099999999999994"/>
    <s v="A+"/>
    <b v="0"/>
    <b v="0"/>
    <n v="24.543958544868879"/>
    <s v="FALSE"/>
    <x v="9"/>
    <b v="0"/>
    <x v="9"/>
  </r>
  <r>
    <s v="PID0028"/>
    <n v="45000"/>
    <x v="0"/>
    <n v="33"/>
    <x v="2"/>
    <n v="22743.989999999998"/>
    <n v="54.5"/>
    <s v="O-"/>
    <b v="1"/>
    <b v="0"/>
    <n v="20.512627498212204"/>
    <b v="0"/>
    <x v="10"/>
    <b v="1"/>
    <x v="14"/>
  </r>
  <r>
    <s v="PID0029"/>
    <n v="16000"/>
    <x v="2"/>
    <n v="38"/>
    <x v="2"/>
    <s v=""/>
    <n v="95"/>
    <s v="A-"/>
    <b v="1"/>
    <b v="1"/>
    <n v="34.475250399187111"/>
    <b v="1"/>
    <x v="2"/>
    <b v="0"/>
    <x v="1"/>
  </r>
  <r>
    <s v="PID0030"/>
    <n v="60000"/>
    <x v="2"/>
    <n v="28"/>
    <x v="3"/>
    <n v="32726.639999999999"/>
    <n v="73.900000000000006"/>
    <s v="B-"/>
    <b v="0"/>
    <b v="0"/>
    <n v="26.818115836841343"/>
    <b v="0"/>
    <x v="4"/>
    <b v="1"/>
    <x v="12"/>
  </r>
  <r>
    <s v="PID0031"/>
    <n v="21000"/>
    <x v="2"/>
    <n v="45"/>
    <x v="2"/>
    <n v="15341.69"/>
    <n v="59.4"/>
    <s v="A+"/>
    <b v="1"/>
    <b v="1"/>
    <n v="22.915782570116889"/>
    <b v="0"/>
    <x v="11"/>
    <b v="1"/>
    <x v="14"/>
  </r>
  <r>
    <s v="PID0032"/>
    <n v="45000"/>
    <x v="0"/>
    <n v="53"/>
    <x v="0"/>
    <s v=""/>
    <n v="59.4"/>
    <s v="A-"/>
    <b v="0"/>
    <b v="1"/>
    <n v="24.408284023668635"/>
    <b v="0"/>
    <x v="12"/>
    <b v="0"/>
    <x v="1"/>
  </r>
  <r>
    <s v="PID0033"/>
    <n v="32000"/>
    <x v="1"/>
    <n v="28"/>
    <x v="3"/>
    <n v="17963.439999999999"/>
    <n v="73.7"/>
    <s v="A+"/>
    <b v="0"/>
    <b v="1"/>
    <n v="25.501730103806231"/>
    <b v="0"/>
    <x v="1"/>
    <b v="1"/>
    <x v="2"/>
  </r>
  <r>
    <s v="PID0034"/>
    <n v="3000"/>
    <x v="2"/>
    <n v="42"/>
    <x v="2"/>
    <s v=""/>
    <n v="95.2"/>
    <s v="A-"/>
    <b v="0"/>
    <b v="0"/>
    <n v="31.808613719135288"/>
    <b v="1"/>
    <x v="1"/>
    <b v="0"/>
    <x v="12"/>
  </r>
  <r>
    <s v="PID0035"/>
    <n v="14000"/>
    <x v="2"/>
    <n v="50"/>
    <x v="0"/>
    <n v="7827.47"/>
    <n v="78.099999999999994"/>
    <s v="O-"/>
    <b v="0"/>
    <b v="0"/>
    <n v="28.686868686868689"/>
    <b v="1"/>
    <x v="2"/>
    <b v="1"/>
    <x v="14"/>
  </r>
  <r>
    <s v="PID0036"/>
    <n v="18000"/>
    <x v="2"/>
    <n v="58"/>
    <x v="0"/>
    <n v="13659.84"/>
    <n v="78.2"/>
    <s v="B+"/>
    <b v="0"/>
    <b v="0"/>
    <n v="30.168589174800353"/>
    <b v="1"/>
    <x v="7"/>
    <b v="1"/>
    <x v="14"/>
  </r>
  <r>
    <s v="PID0037"/>
    <n v="30000"/>
    <x v="1"/>
    <n v="62"/>
    <x v="1"/>
    <n v="23257.38"/>
    <n v="60.6"/>
    <s v="O+"/>
    <b v="0"/>
    <b v="1"/>
    <n v="24.901380670611438"/>
    <b v="0"/>
    <x v="13"/>
    <b v="1"/>
    <x v="4"/>
  </r>
  <r>
    <s v="PID0038"/>
    <n v="20000"/>
    <x v="0"/>
    <n v="38"/>
    <x v="2"/>
    <n v="15921.2"/>
    <n v="99.2"/>
    <s v="O+"/>
    <b v="1"/>
    <b v="0"/>
    <n v="34.732677427260953"/>
    <b v="1"/>
    <x v="1"/>
    <b v="1"/>
    <x v="12"/>
  </r>
  <r>
    <s v="PID0039"/>
    <n v="200000"/>
    <x v="1"/>
    <n v="53"/>
    <x v="0"/>
    <s v=""/>
    <n v="58.9"/>
    <s v="O+"/>
    <b v="0"/>
    <b v="0"/>
    <n v="23.2981290297061"/>
    <b v="0"/>
    <x v="10"/>
    <b v="0"/>
    <x v="14"/>
  </r>
  <r>
    <s v="PID0040"/>
    <n v="20000"/>
    <x v="0"/>
    <n v="45"/>
    <x v="2"/>
    <n v="13998.94"/>
    <n v="79.099999999999994"/>
    <s v="O+"/>
    <b v="1"/>
    <b v="0"/>
    <n v="30.515798001620301"/>
    <b v="1"/>
    <x v="4"/>
    <b v="1"/>
    <x v="1"/>
  </r>
  <r>
    <s v="PID0041"/>
    <n v="240000"/>
    <x v="1"/>
    <n v="53"/>
    <x v="0"/>
    <n v="148902.72"/>
    <n v="77.400000000000006"/>
    <s v="A+"/>
    <b v="0"/>
    <b v="0"/>
    <n v="28.429752066115707"/>
    <b v="1"/>
    <x v="6"/>
    <b v="1"/>
    <x v="9"/>
  </r>
  <r>
    <s v="PID0042"/>
    <n v="72000"/>
    <x v="1"/>
    <n v="62"/>
    <x v="1"/>
    <n v="50448.4"/>
    <n v="80.099999999999994"/>
    <s v="AB+"/>
    <b v="0"/>
    <b v="0"/>
    <n v="32.914201183431949"/>
    <b v="1"/>
    <x v="8"/>
    <b v="1"/>
    <x v="1"/>
  </r>
  <r>
    <s v="PID0043"/>
    <n v="90000"/>
    <x v="3"/>
    <n v="48"/>
    <x v="0"/>
    <n v="69839.149999999994"/>
    <n v="81.2"/>
    <s v="O+"/>
    <b v="0"/>
    <b v="0"/>
    <n v="31.718749999999996"/>
    <b v="1"/>
    <x v="13"/>
    <b v="1"/>
    <x v="0"/>
  </r>
  <r>
    <s v="PID0044"/>
    <n v="24000"/>
    <x v="1"/>
    <n v="33"/>
    <x v="2"/>
    <n v="20413.2"/>
    <n v="85.2"/>
    <s v="O-"/>
    <b v="1"/>
    <b v="0"/>
    <n v="29.137170411408643"/>
    <b v="1"/>
    <x v="8"/>
    <b v="1"/>
    <x v="4"/>
  </r>
  <r>
    <s v="PID0045"/>
    <n v="21000"/>
    <x v="2"/>
    <n v="73"/>
    <x v="1"/>
    <n v="15544.83"/>
    <n v="74.900000000000006"/>
    <s v="B+"/>
    <b v="0"/>
    <b v="0"/>
    <n v="31.582054309327042"/>
    <b v="1"/>
    <x v="2"/>
    <b v="1"/>
    <x v="3"/>
  </r>
  <r>
    <s v="PID0046"/>
    <n v="24000"/>
    <x v="0"/>
    <n v="41"/>
    <x v="2"/>
    <n v="16811.099999999999"/>
    <n v="90.2"/>
    <s v="O-"/>
    <b v="0"/>
    <b v="1"/>
    <n v="30.847098252453751"/>
    <b v="1"/>
    <x v="4"/>
    <b v="1"/>
    <x v="3"/>
  </r>
  <r>
    <s v="PID0047"/>
    <n v="800"/>
    <x v="0"/>
    <n v="33"/>
    <x v="2"/>
    <n v="621.45000000000005"/>
    <n v="76.5"/>
    <s v="AB-"/>
    <b v="0"/>
    <b v="0"/>
    <n v="24.144678702184066"/>
    <b v="0"/>
    <x v="14"/>
    <b v="1"/>
    <x v="14"/>
  </r>
  <r>
    <s v="PID0048"/>
    <n v="300000"/>
    <x v="1"/>
    <n v="38"/>
    <x v="2"/>
    <n v="189845.84999999998"/>
    <n v="88.1"/>
    <s v="B-"/>
    <b v="0"/>
    <b v="0"/>
    <n v="28.441373966942148"/>
    <b v="1"/>
    <x v="10"/>
    <b v="1"/>
    <x v="2"/>
  </r>
  <r>
    <s v="PID0049"/>
    <n v="1600"/>
    <x v="0"/>
    <n v="53"/>
    <x v="0"/>
    <n v="1130.5999999999999"/>
    <n v="48.2"/>
    <s v="A-"/>
    <b v="1"/>
    <b v="0"/>
    <n v="20.590371224742622"/>
    <b v="0"/>
    <x v="0"/>
    <b v="1"/>
    <x v="1"/>
  </r>
  <r>
    <s v="PID0050"/>
    <n v="60000"/>
    <x v="3"/>
    <n v="58"/>
    <x v="0"/>
    <n v="43051.95"/>
    <n v="91.1"/>
    <s v="B-"/>
    <b v="0"/>
    <b v="0"/>
    <n v="33.461891643709826"/>
    <b v="1"/>
    <x v="7"/>
    <b v="1"/>
    <x v="8"/>
  </r>
  <r>
    <s v="PID0051"/>
    <n v="72000"/>
    <x v="1"/>
    <n v="62"/>
    <x v="1"/>
    <n v="48472.959999999999"/>
    <n v="64.900000000000006"/>
    <s v="O+"/>
    <b v="0"/>
    <b v="0"/>
    <n v="25.997436308283927"/>
    <b v="0"/>
    <x v="12"/>
    <b v="1"/>
    <x v="1"/>
  </r>
  <r>
    <s v="PID0052"/>
    <n v="100"/>
    <x v="1"/>
    <n v="62"/>
    <x v="1"/>
    <n v="81.36"/>
    <n v="87.1"/>
    <s v="O-"/>
    <b v="0"/>
    <b v="0"/>
    <n v="31.230951271110474"/>
    <b v="1"/>
    <x v="10"/>
    <b v="1"/>
    <x v="11"/>
  </r>
  <r>
    <s v="PID0053"/>
    <n v="24000"/>
    <x v="1"/>
    <n v="62"/>
    <x v="1"/>
    <n v="19986.12"/>
    <n v="72.099999999999994"/>
    <s v="B+"/>
    <b v="1"/>
    <b v="0"/>
    <n v="28.164062499999993"/>
    <b v="1"/>
    <x v="14"/>
    <b v="1"/>
    <x v="8"/>
  </r>
  <r>
    <s v="PID0054"/>
    <n v="100"/>
    <x v="1"/>
    <n v="42"/>
    <x v="2"/>
    <n v="74.3"/>
    <n v="93.1"/>
    <s v="AB-"/>
    <b v="0"/>
    <b v="0"/>
    <n v="33.382337122162859"/>
    <b v="1"/>
    <x v="9"/>
    <b v="1"/>
    <x v="7"/>
  </r>
  <r>
    <s v="PID0055"/>
    <n v="60000"/>
    <x v="2"/>
    <n v="48"/>
    <x v="0"/>
    <n v="49152.200000000004"/>
    <n v="75.400000000000006"/>
    <s v="AB+"/>
    <b v="0"/>
    <b v="0"/>
    <n v="23.532349177616183"/>
    <b v="0"/>
    <x v="7"/>
    <b v="1"/>
    <x v="10"/>
  </r>
  <r>
    <s v="PID0056"/>
    <n v="48000"/>
    <x v="2"/>
    <n v="62"/>
    <x v="1"/>
    <s v=""/>
    <n v="57.7"/>
    <s v="AB-"/>
    <b v="0"/>
    <b v="1"/>
    <n v="22.259943675012536"/>
    <b v="0"/>
    <x v="2"/>
    <b v="0"/>
    <x v="0"/>
  </r>
  <r>
    <s v="PID0057"/>
    <n v="500"/>
    <x v="2"/>
    <n v="54"/>
    <x v="0"/>
    <n v="301.31"/>
    <n v="62.6"/>
    <s v="O+"/>
    <b v="0"/>
    <b v="0"/>
    <n v="23.274836406900658"/>
    <s v="FALSE"/>
    <x v="2"/>
    <b v="1"/>
    <x v="14"/>
  </r>
  <r>
    <s v="PID0058"/>
    <n v="90000"/>
    <x v="0"/>
    <n v="41"/>
    <x v="2"/>
    <n v="55462.05"/>
    <n v="63.5"/>
    <s v="AB-"/>
    <b v="1"/>
    <b v="0"/>
    <n v="23.900033874063759"/>
    <b v="0"/>
    <x v="13"/>
    <b v="1"/>
    <x v="0"/>
  </r>
  <r>
    <s v="PID0059"/>
    <n v="72000"/>
    <x v="0"/>
    <n v="48"/>
    <x v="0"/>
    <n v="51611.56"/>
    <n v="71.7"/>
    <s v="B+"/>
    <b v="1"/>
    <b v="0"/>
    <n v="24.236073553272043"/>
    <b v="0"/>
    <x v="0"/>
    <b v="1"/>
    <x v="10"/>
  </r>
  <r>
    <s v="PID0060"/>
    <n v="800"/>
    <x v="2"/>
    <n v="42"/>
    <x v="2"/>
    <s v=""/>
    <n v="104"/>
    <s v="B-"/>
    <b v="0"/>
    <b v="0"/>
    <n v="32.824138366367883"/>
    <b v="1"/>
    <x v="11"/>
    <b v="0"/>
    <x v="3"/>
  </r>
  <r>
    <s v="PID0061"/>
    <n v="14000"/>
    <x v="2"/>
    <n v="38"/>
    <x v="2"/>
    <n v="8311.31"/>
    <n v="95.7"/>
    <s v="B-"/>
    <b v="1"/>
    <b v="1"/>
    <n v="30.894886363636367"/>
    <b v="1"/>
    <x v="1"/>
    <b v="1"/>
    <x v="3"/>
  </r>
  <r>
    <s v="PID0062"/>
    <n v="75000"/>
    <x v="2"/>
    <n v="32"/>
    <x v="2"/>
    <n v="67475.95"/>
    <n v="86.7"/>
    <s v="B-"/>
    <b v="0"/>
    <b v="1"/>
    <n v="30.356079969188759"/>
    <b v="1"/>
    <x v="2"/>
    <b v="1"/>
    <x v="4"/>
  </r>
  <r>
    <s v="PID0063"/>
    <n v="45000"/>
    <x v="1"/>
    <n v="42"/>
    <x v="2"/>
    <n v="24489.69"/>
    <n v="105.9"/>
    <s v="O+"/>
    <b v="0"/>
    <b v="0"/>
    <n v="34.187758264462815"/>
    <b v="1"/>
    <x v="3"/>
    <b v="1"/>
    <x v="7"/>
  </r>
  <r>
    <s v="PID0064"/>
    <n v="100"/>
    <x v="1"/>
    <n v="41"/>
    <x v="2"/>
    <n v="53.04"/>
    <n v="87.1"/>
    <s v="A+"/>
    <b v="0"/>
    <b v="0"/>
    <n v="31.608361155465236"/>
    <b v="1"/>
    <x v="3"/>
    <b v="1"/>
    <x v="11"/>
  </r>
  <r>
    <s v="PID0065"/>
    <n v="32000"/>
    <x v="1"/>
    <n v="68"/>
    <x v="1"/>
    <n v="18466.8"/>
    <n v="60.7"/>
    <s v="AB+"/>
    <b v="0"/>
    <b v="1"/>
    <n v="23.12909617436366"/>
    <b v="0"/>
    <x v="8"/>
    <b v="1"/>
    <x v="12"/>
  </r>
  <r>
    <s v="PID0066"/>
    <n v="18000"/>
    <x v="1"/>
    <n v="38"/>
    <x v="2"/>
    <n v="13355.64"/>
    <n v="65.599999999999994"/>
    <s v="AB-"/>
    <b v="0"/>
    <b v="0"/>
    <n v="24.095500459136822"/>
    <b v="0"/>
    <x v="0"/>
    <b v="1"/>
    <x v="9"/>
  </r>
  <r>
    <s v="PID0067"/>
    <n v="200000"/>
    <x v="2"/>
    <n v="88"/>
    <x v="1"/>
    <s v=""/>
    <n v="69"/>
    <s v="A+"/>
    <b v="0"/>
    <b v="0"/>
    <n v="30.666666666666668"/>
    <b v="1"/>
    <x v="7"/>
    <b v="0"/>
    <x v="6"/>
  </r>
  <r>
    <s v="PID0068"/>
    <n v="20000"/>
    <x v="0"/>
    <n v="58"/>
    <x v="0"/>
    <n v="17169.96"/>
    <n v="67.900000000000006"/>
    <s v="AB+"/>
    <b v="0"/>
    <b v="1"/>
    <n v="23.773677392248175"/>
    <s v="FALSE"/>
    <x v="13"/>
    <b v="1"/>
    <x v="12"/>
  </r>
  <r>
    <s v="PID0069"/>
    <n v="250000"/>
    <x v="1"/>
    <n v="62"/>
    <x v="1"/>
    <n v="174255.5"/>
    <n v="78.8"/>
    <s v="B-"/>
    <b v="0"/>
    <b v="0"/>
    <n v="31.565454254125935"/>
    <b v="1"/>
    <x v="15"/>
    <b v="1"/>
    <x v="14"/>
  </r>
  <r>
    <s v="PID0070"/>
    <n v="240000"/>
    <x v="2"/>
    <n v="33"/>
    <x v="2"/>
    <n v="208135.44"/>
    <n v="89.6"/>
    <s v="O-"/>
    <b v="0"/>
    <b v="1"/>
    <n v="32.910927456382005"/>
    <b v="1"/>
    <x v="16"/>
    <b v="1"/>
    <x v="6"/>
  </r>
  <r>
    <s v="PID0071"/>
    <n v="100"/>
    <x v="0"/>
    <n v="62"/>
    <x v="1"/>
    <n v="77.959999999999994"/>
    <n v="72.8"/>
    <s v="AB+"/>
    <b v="1"/>
    <b v="0"/>
    <n v="29.161993270309239"/>
    <b v="1"/>
    <x v="1"/>
    <b v="1"/>
    <x v="6"/>
  </r>
  <r>
    <s v="PID0072"/>
    <n v="18000"/>
    <x v="1"/>
    <n v="32"/>
    <x v="2"/>
    <n v="10770.36"/>
    <n v="60"/>
    <s v="A+"/>
    <b v="0"/>
    <b v="0"/>
    <n v="22.582709172343712"/>
    <b v="0"/>
    <x v="6"/>
    <b v="1"/>
    <x v="7"/>
  </r>
  <r>
    <s v="PID0073"/>
    <n v="60000"/>
    <x v="1"/>
    <n v="28"/>
    <x v="3"/>
    <n v="30738.95"/>
    <n v="99.8"/>
    <s v="A+"/>
    <b v="0"/>
    <b v="0"/>
    <n v="33.345584550101904"/>
    <b v="1"/>
    <x v="1"/>
    <b v="1"/>
    <x v="2"/>
  </r>
  <r>
    <s v="PID0074"/>
    <n v="100"/>
    <x v="0"/>
    <n v="58"/>
    <x v="0"/>
    <n v="56.05"/>
    <n v="73.7"/>
    <s v="B+"/>
    <b v="0"/>
    <b v="1"/>
    <n v="28.082609358329517"/>
    <b v="1"/>
    <x v="10"/>
    <b v="1"/>
    <x v="9"/>
  </r>
  <r>
    <s v="PID0075"/>
    <n v="48000"/>
    <x v="0"/>
    <n v="58"/>
    <x v="0"/>
    <s v=""/>
    <n v="60.2"/>
    <s v="B-"/>
    <b v="1"/>
    <b v="0"/>
    <n v="26.056094182825486"/>
    <b v="0"/>
    <x v="2"/>
    <b v="0"/>
    <x v="10"/>
  </r>
  <r>
    <s v="PID0076"/>
    <n v="300000"/>
    <x v="3"/>
    <n v="48"/>
    <x v="0"/>
    <n v="174141.6"/>
    <n v="81.2"/>
    <s v="AB-"/>
    <b v="1"/>
    <b v="1"/>
    <n v="26.213842975206614"/>
    <s v="FALSE"/>
    <x v="0"/>
    <b v="1"/>
    <x v="12"/>
  </r>
  <r>
    <s v="PID0077"/>
    <n v="300000"/>
    <x v="0"/>
    <n v="38"/>
    <x v="2"/>
    <n v="217453.08000000002"/>
    <n v="83.4"/>
    <s v="AB-"/>
    <b v="0"/>
    <b v="0"/>
    <n v="31.008328375966695"/>
    <b v="1"/>
    <x v="7"/>
    <b v="1"/>
    <x v="8"/>
  </r>
  <r>
    <s v="PID0078"/>
    <n v="100"/>
    <x v="2"/>
    <n v="38"/>
    <x v="2"/>
    <s v=""/>
    <n v="86.7"/>
    <s v="O-"/>
    <b v="0"/>
    <b v="0"/>
    <n v="30.356079969188759"/>
    <b v="1"/>
    <x v="2"/>
    <b v="0"/>
    <x v="9"/>
  </r>
  <r>
    <s v="PID0079"/>
    <n v="18000"/>
    <x v="2"/>
    <n v="33"/>
    <x v="2"/>
    <n v="14773.74"/>
    <n v="86.5"/>
    <s v="B-"/>
    <b v="0"/>
    <b v="1"/>
    <n v="29.238777717685238"/>
    <b v="1"/>
    <x v="7"/>
    <b v="1"/>
    <x v="3"/>
  </r>
  <r>
    <s v="PID0080"/>
    <n v="75000"/>
    <x v="1"/>
    <n v="38"/>
    <x v="2"/>
    <n v="44458.25"/>
    <n v="94.6"/>
    <s v="B+"/>
    <b v="1"/>
    <b v="1"/>
    <n v="30.539772727272727"/>
    <b v="1"/>
    <x v="8"/>
    <b v="1"/>
    <x v="7"/>
  </r>
  <r>
    <s v="PID0081"/>
    <n v="45000"/>
    <x v="0"/>
    <n v="62"/>
    <x v="1"/>
    <n v="28657.98"/>
    <n v="87"/>
    <s v="O-"/>
    <b v="1"/>
    <b v="1"/>
    <n v="30.824829931972793"/>
    <b v="1"/>
    <x v="0"/>
    <b v="1"/>
    <x v="3"/>
  </r>
  <r>
    <s v="PID0082"/>
    <n v="250000"/>
    <x v="3"/>
    <n v="68"/>
    <x v="1"/>
    <s v=""/>
    <n v="61.7"/>
    <s v="A-"/>
    <b v="0"/>
    <b v="0"/>
    <n v="22.940214158239147"/>
    <b v="0"/>
    <x v="1"/>
    <b v="0"/>
    <x v="7"/>
  </r>
  <r>
    <s v="PID0083"/>
    <n v="100"/>
    <x v="0"/>
    <n v="38"/>
    <x v="2"/>
    <n v="88.17"/>
    <n v="76.2"/>
    <s v="AB-"/>
    <b v="0"/>
    <b v="0"/>
    <n v="29.035208047553724"/>
    <b v="1"/>
    <x v="3"/>
    <b v="1"/>
    <x v="8"/>
  </r>
  <r>
    <s v="PID0084"/>
    <n v="3000"/>
    <x v="0"/>
    <n v="68"/>
    <x v="1"/>
    <n v="1770.5099999999998"/>
    <n v="54.5"/>
    <s v="B+"/>
    <b v="0"/>
    <b v="0"/>
    <n v="21.557691547011586"/>
    <b v="0"/>
    <x v="3"/>
    <b v="1"/>
    <x v="6"/>
  </r>
  <r>
    <s v="PID0085"/>
    <n v="14000"/>
    <x v="0"/>
    <n v="54"/>
    <x v="0"/>
    <n v="8718.2200000000012"/>
    <n v="69.7"/>
    <s v="B-"/>
    <b v="1"/>
    <b v="1"/>
    <n v="25.601469237832877"/>
    <b v="0"/>
    <x v="8"/>
    <b v="1"/>
    <x v="4"/>
  </r>
  <r>
    <s v="PID0086"/>
    <n v="32000"/>
    <x v="1"/>
    <n v="38"/>
    <x v="2"/>
    <s v=""/>
    <n v="89.6"/>
    <s v="A+"/>
    <b v="0"/>
    <b v="1"/>
    <n v="29.257142857142856"/>
    <b v="1"/>
    <x v="17"/>
    <b v="0"/>
    <x v="4"/>
  </r>
  <r>
    <s v="PID0087"/>
    <n v="250000"/>
    <x v="2"/>
    <n v="53"/>
    <x v="0"/>
    <n v="125433.3"/>
    <n v="73"/>
    <s v="B-"/>
    <b v="1"/>
    <b v="0"/>
    <n v="30.780907404284029"/>
    <b v="1"/>
    <x v="8"/>
    <b v="1"/>
    <x v="13"/>
  </r>
  <r>
    <s v="PID0088"/>
    <n v="800"/>
    <x v="0"/>
    <n v="33"/>
    <x v="2"/>
    <n v="714.99"/>
    <n v="94.2"/>
    <s v="B-"/>
    <b v="0"/>
    <b v="1"/>
    <n v="31.113753468093538"/>
    <b v="1"/>
    <x v="10"/>
    <b v="1"/>
    <x v="0"/>
  </r>
  <r>
    <s v="PID0089"/>
    <n v="72000"/>
    <x v="2"/>
    <n v="38"/>
    <x v="2"/>
    <n v="57203.6"/>
    <n v="89.9"/>
    <s v="AB+"/>
    <b v="1"/>
    <b v="0"/>
    <n v="29.022469008264466"/>
    <b v="1"/>
    <x v="3"/>
    <b v="1"/>
    <x v="4"/>
  </r>
  <r>
    <s v="PID0090"/>
    <n v="20000"/>
    <x v="0"/>
    <n v="45"/>
    <x v="2"/>
    <n v="10879.14"/>
    <n v="67.900000000000006"/>
    <s v="B+"/>
    <b v="1"/>
    <b v="1"/>
    <n v="24.346516547742841"/>
    <b v="0"/>
    <x v="6"/>
    <b v="1"/>
    <x v="12"/>
  </r>
  <r>
    <s v="PID0091"/>
    <n v="500"/>
    <x v="1"/>
    <n v="33"/>
    <x v="2"/>
    <n v="372.41"/>
    <n v="91.7"/>
    <s v="B-"/>
    <b v="0"/>
    <b v="0"/>
    <n v="31.360076604767283"/>
    <b v="1"/>
    <x v="6"/>
    <b v="1"/>
    <x v="4"/>
  </r>
  <r>
    <s v="PID0092"/>
    <n v="18000"/>
    <x v="2"/>
    <n v="68"/>
    <x v="1"/>
    <s v=""/>
    <n v="60.4"/>
    <s v="O-"/>
    <b v="0"/>
    <b v="0"/>
    <n v="21.919001306430541"/>
    <b v="0"/>
    <x v="5"/>
    <b v="0"/>
    <x v="4"/>
  </r>
  <r>
    <s v="PID0093"/>
    <n v="10000"/>
    <x v="2"/>
    <n v="33"/>
    <x v="2"/>
    <n v="5506.4"/>
    <n v="58.7"/>
    <s v="B+"/>
    <b v="1"/>
    <b v="0"/>
    <n v="20.311418685121112"/>
    <b v="0"/>
    <x v="11"/>
    <b v="1"/>
    <x v="12"/>
  </r>
  <r>
    <s v="PID0094"/>
    <n v="48000"/>
    <x v="2"/>
    <n v="38"/>
    <x v="2"/>
    <n v="38250.120000000003"/>
    <n v="86.8"/>
    <s v="A+"/>
    <b v="0"/>
    <b v="0"/>
    <n v="31.123381978557855"/>
    <b v="1"/>
    <x v="0"/>
    <b v="1"/>
    <x v="12"/>
  </r>
  <r>
    <s v="PID0095"/>
    <n v="10000"/>
    <x v="3"/>
    <n v="62"/>
    <x v="1"/>
    <n v="7114.0499999999993"/>
    <n v="87.2"/>
    <s v="AB-"/>
    <b v="0"/>
    <b v="0"/>
    <n v="30.89569160997733"/>
    <b v="1"/>
    <x v="0"/>
    <b v="1"/>
    <x v="11"/>
  </r>
  <r>
    <s v="PID0096"/>
    <n v="20000"/>
    <x v="1"/>
    <n v="58"/>
    <x v="0"/>
    <n v="14220.48"/>
    <n v="77.3"/>
    <s v="O-"/>
    <b v="1"/>
    <b v="0"/>
    <n v="31.763642340565415"/>
    <b v="1"/>
    <x v="13"/>
    <b v="1"/>
    <x v="14"/>
  </r>
  <r>
    <s v="PID0097"/>
    <n v="200"/>
    <x v="0"/>
    <n v="42"/>
    <x v="2"/>
    <n v="116.84"/>
    <n v="86.2"/>
    <s v="AB+"/>
    <b v="0"/>
    <b v="0"/>
    <n v="33.671874999999993"/>
    <b v="1"/>
    <x v="3"/>
    <b v="1"/>
    <x v="13"/>
  </r>
  <r>
    <s v="PID0098"/>
    <n v="21000"/>
    <x v="0"/>
    <n v="58"/>
    <x v="0"/>
    <n v="17306.52"/>
    <n v="92.9"/>
    <s v="A-"/>
    <b v="0"/>
    <b v="1"/>
    <n v="33.310624260461118"/>
    <b v="1"/>
    <x v="12"/>
    <b v="1"/>
    <x v="9"/>
  </r>
  <r>
    <s v="PID0099"/>
    <n v="18000"/>
    <x v="2"/>
    <n v="38"/>
    <x v="2"/>
    <n v="14155.89"/>
    <n v="92.2"/>
    <s v="A-"/>
    <b v="1"/>
    <b v="1"/>
    <n v="32.667233560090708"/>
    <b v="1"/>
    <x v="1"/>
    <b v="1"/>
    <x v="0"/>
  </r>
  <r>
    <s v="PID0100"/>
    <n v="3000"/>
    <x v="1"/>
    <n v="38"/>
    <x v="2"/>
    <n v="1695.5099999999998"/>
    <n v="97.1"/>
    <s v="O+"/>
    <b v="0"/>
    <b v="0"/>
    <n v="34.816594356197783"/>
    <b v="1"/>
    <x v="0"/>
    <b v="1"/>
    <x v="11"/>
  </r>
  <r>
    <s v="PID0101"/>
    <n v="240000"/>
    <x v="1"/>
    <n v="33"/>
    <x v="2"/>
    <n v="169589.52"/>
    <n v="79.8"/>
    <s v="O+"/>
    <b v="0"/>
    <b v="1"/>
    <n v="28.273809523809526"/>
    <b v="1"/>
    <x v="10"/>
    <b v="1"/>
    <x v="1"/>
  </r>
  <r>
    <s v="PID0102"/>
    <n v="72000"/>
    <x v="1"/>
    <n v="33"/>
    <x v="2"/>
    <n v="57341.56"/>
    <n v="65.8"/>
    <s v="O+"/>
    <b v="0"/>
    <b v="1"/>
    <n v="20.767579851028909"/>
    <b v="0"/>
    <x v="6"/>
    <b v="1"/>
    <x v="10"/>
  </r>
  <r>
    <s v="PID0103"/>
    <n v="18000"/>
    <x v="0"/>
    <n v="73"/>
    <x v="1"/>
    <s v=""/>
    <n v="68.3"/>
    <s v="O-"/>
    <b v="0"/>
    <b v="1"/>
    <n v="24.199263038548754"/>
    <b v="0"/>
    <x v="13"/>
    <b v="0"/>
    <x v="12"/>
  </r>
  <r>
    <s v="PID0104"/>
    <n v="40000"/>
    <x v="3"/>
    <n v="41"/>
    <x v="2"/>
    <n v="35432.600000000006"/>
    <n v="103.9"/>
    <s v="AB-"/>
    <b v="0"/>
    <b v="1"/>
    <n v="33.164161000989495"/>
    <b v="1"/>
    <x v="8"/>
    <b v="1"/>
    <x v="8"/>
  </r>
  <r>
    <s v="PID0105"/>
    <n v="10000"/>
    <x v="1"/>
    <n v="62"/>
    <x v="1"/>
    <n v="8403.3000000000011"/>
    <n v="80"/>
    <s v="O+"/>
    <b v="0"/>
    <b v="1"/>
    <n v="34.626038781163437"/>
    <b v="1"/>
    <x v="6"/>
    <b v="1"/>
    <x v="11"/>
  </r>
  <r>
    <s v="PID0106"/>
    <n v="32000"/>
    <x v="2"/>
    <n v="48"/>
    <x v="0"/>
    <n v="24816.48"/>
    <n v="81"/>
    <s v="AB+"/>
    <b v="0"/>
    <b v="0"/>
    <n v="29.3946871824648"/>
    <b v="1"/>
    <x v="3"/>
    <b v="1"/>
    <x v="4"/>
  </r>
  <r>
    <s v="PID0107"/>
    <n v="200000"/>
    <x v="1"/>
    <n v="33"/>
    <x v="2"/>
    <n v="153134.96"/>
    <n v="64.099999999999994"/>
    <s v="O+"/>
    <b v="0"/>
    <b v="0"/>
    <n v="20.460276421207183"/>
    <b v="0"/>
    <x v="12"/>
    <b v="1"/>
    <x v="5"/>
  </r>
  <r>
    <s v="PID0108"/>
    <n v="24000"/>
    <x v="1"/>
    <n v="42"/>
    <x v="2"/>
    <n v="20927.52"/>
    <n v="91"/>
    <s v="A-"/>
    <b v="0"/>
    <b v="1"/>
    <n v="30.759870200108171"/>
    <b v="1"/>
    <x v="15"/>
    <b v="1"/>
    <x v="3"/>
  </r>
  <r>
    <s v="PID0109"/>
    <n v="240000"/>
    <x v="2"/>
    <n v="48"/>
    <x v="0"/>
    <s v=""/>
    <n v="79.900000000000006"/>
    <s v="O-"/>
    <b v="0"/>
    <b v="0"/>
    <n v="31.210937499999996"/>
    <b v="1"/>
    <x v="2"/>
    <b v="0"/>
    <x v="0"/>
  </r>
  <r>
    <s v="PID0110"/>
    <n v="18000"/>
    <x v="0"/>
    <n v="45"/>
    <x v="2"/>
    <n v="12518.82"/>
    <n v="65.3"/>
    <s v="A-"/>
    <b v="0"/>
    <b v="0"/>
    <n v="24.57751514923407"/>
    <b v="0"/>
    <x v="4"/>
    <b v="1"/>
    <x v="13"/>
  </r>
  <r>
    <s v="PID0111"/>
    <n v="24000"/>
    <x v="1"/>
    <n v="42"/>
    <x v="2"/>
    <n v="12412.04"/>
    <n v="85.9"/>
    <s v="B+"/>
    <b v="1"/>
    <b v="1"/>
    <n v="29.723183391003467"/>
    <b v="1"/>
    <x v="9"/>
    <b v="1"/>
    <x v="11"/>
  </r>
  <r>
    <s v="PID0112"/>
    <n v="240000"/>
    <x v="3"/>
    <n v="73"/>
    <x v="1"/>
    <n v="179908.08000000002"/>
    <n v="85.3"/>
    <s v="A+"/>
    <b v="0"/>
    <b v="0"/>
    <n v="33.740753925873179"/>
    <b v="1"/>
    <x v="0"/>
    <b v="1"/>
    <x v="13"/>
  </r>
  <r>
    <s v="PID0113"/>
    <n v="800"/>
    <x v="1"/>
    <n v="62"/>
    <x v="1"/>
    <n v="678.92"/>
    <n v="84.7"/>
    <s v="AB-"/>
    <b v="0"/>
    <b v="0"/>
    <n v="30.737407461169983"/>
    <b v="1"/>
    <x v="13"/>
    <b v="1"/>
    <x v="11"/>
  </r>
  <r>
    <s v="PID0114"/>
    <n v="90000"/>
    <x v="0"/>
    <n v="53"/>
    <x v="0"/>
    <s v=""/>
    <n v="77.3"/>
    <s v="A+"/>
    <b v="0"/>
    <b v="0"/>
    <n v="33.902021841147317"/>
    <b v="1"/>
    <x v="8"/>
    <b v="0"/>
    <x v="1"/>
  </r>
  <r>
    <s v="PID0115"/>
    <n v="100"/>
    <x v="1"/>
    <n v="33"/>
    <x v="2"/>
    <s v=""/>
    <n v="84.1"/>
    <s v="O-"/>
    <b v="1"/>
    <b v="0"/>
    <n v="28.427528393726341"/>
    <b v="1"/>
    <x v="13"/>
    <b v="0"/>
    <x v="5"/>
  </r>
  <r>
    <s v="PID0116"/>
    <n v="800"/>
    <x v="0"/>
    <n v="41"/>
    <x v="2"/>
    <n v="411.43"/>
    <n v="68.099999999999994"/>
    <s v="B+"/>
    <b v="1"/>
    <b v="0"/>
    <n v="24.713311075627811"/>
    <b v="0"/>
    <x v="8"/>
    <b v="1"/>
    <x v="14"/>
  </r>
  <r>
    <s v="PID0117"/>
    <n v="48000"/>
    <x v="1"/>
    <n v="58"/>
    <x v="0"/>
    <n v="25741.52"/>
    <n v="56.9"/>
    <s v="O+"/>
    <b v="1"/>
    <b v="1"/>
    <n v="20.899908172635445"/>
    <b v="0"/>
    <x v="6"/>
    <b v="1"/>
    <x v="12"/>
  </r>
  <r>
    <s v="PID0118"/>
    <n v="500"/>
    <x v="0"/>
    <n v="73"/>
    <x v="1"/>
    <s v=""/>
    <n v="53"/>
    <s v="B-"/>
    <b v="1"/>
    <b v="0"/>
    <n v="22.939750692520775"/>
    <s v="FALSE"/>
    <x v="6"/>
    <b v="0"/>
    <x v="6"/>
  </r>
  <r>
    <s v="PID0119"/>
    <n v="500"/>
    <x v="3"/>
    <n v="58"/>
    <x v="0"/>
    <n v="278.88"/>
    <n v="90.9"/>
    <s v="O-"/>
    <b v="0"/>
    <b v="0"/>
    <n v="33.796847114812621"/>
    <b v="1"/>
    <x v="6"/>
    <b v="1"/>
    <x v="7"/>
  </r>
  <r>
    <s v="PID0120"/>
    <n v="18000"/>
    <x v="2"/>
    <n v="33"/>
    <x v="2"/>
    <n v="14820.27"/>
    <n v="75.7"/>
    <s v="AB+"/>
    <b v="0"/>
    <b v="0"/>
    <n v="29.570312499999996"/>
    <b v="1"/>
    <x v="16"/>
    <b v="1"/>
    <x v="4"/>
  </r>
  <r>
    <s v="PID0121"/>
    <n v="20000"/>
    <x v="1"/>
    <n v="33"/>
    <x v="2"/>
    <n v="10985.7"/>
    <n v="69.2"/>
    <s v="AB+"/>
    <b v="0"/>
    <b v="1"/>
    <n v="26.696500906600825"/>
    <b v="0"/>
    <x v="18"/>
    <b v="1"/>
    <x v="1"/>
  </r>
  <r>
    <s v="PID0122"/>
    <n v="18000"/>
    <x v="0"/>
    <n v="68"/>
    <x v="1"/>
    <n v="10522.68"/>
    <n v="66.3"/>
    <s v="AB-"/>
    <b v="0"/>
    <b v="0"/>
    <n v="24.650505651397982"/>
    <b v="0"/>
    <x v="5"/>
    <b v="1"/>
    <x v="13"/>
  </r>
  <r>
    <s v="PID0123"/>
    <n v="10000"/>
    <x v="0"/>
    <n v="33"/>
    <x v="2"/>
    <s v=""/>
    <n v="59.7"/>
    <s v="B-"/>
    <b v="0"/>
    <b v="0"/>
    <n v="21.664973145594427"/>
    <b v="0"/>
    <x v="0"/>
    <b v="0"/>
    <x v="0"/>
  </r>
  <r>
    <s v="PID0124"/>
    <n v="90000"/>
    <x v="0"/>
    <n v="68"/>
    <x v="1"/>
    <n v="68611.3"/>
    <n v="97.6"/>
    <s v="AB+"/>
    <b v="0"/>
    <b v="0"/>
    <n v="34.172472952627714"/>
    <b v="1"/>
    <x v="10"/>
    <b v="1"/>
    <x v="2"/>
  </r>
  <r>
    <s v="PID0125"/>
    <n v="18000"/>
    <x v="0"/>
    <n v="68"/>
    <x v="1"/>
    <n v="10076.52"/>
    <n v="86"/>
    <s v="AB+"/>
    <b v="1"/>
    <b v="0"/>
    <n v="32.368549813692653"/>
    <b v="1"/>
    <x v="3"/>
    <b v="1"/>
    <x v="5"/>
  </r>
  <r>
    <s v="PID0126"/>
    <n v="800"/>
    <x v="0"/>
    <n v="42"/>
    <x v="2"/>
    <n v="499.21"/>
    <n v="71.3"/>
    <s v="A+"/>
    <b v="0"/>
    <b v="1"/>
    <n v="22.758466596444187"/>
    <b v="0"/>
    <x v="7"/>
    <b v="1"/>
    <x v="1"/>
  </r>
  <r>
    <s v="PID0127"/>
    <n v="18000"/>
    <x v="0"/>
    <n v="53"/>
    <x v="0"/>
    <n v="11448.42"/>
    <n v="66"/>
    <s v="AB+"/>
    <b v="0"/>
    <b v="1"/>
    <n v="24.242424242424246"/>
    <b v="0"/>
    <x v="7"/>
    <b v="1"/>
    <x v="13"/>
  </r>
  <r>
    <s v="PID0128"/>
    <n v="250000"/>
    <x v="0"/>
    <n v="41"/>
    <x v="2"/>
    <n v="211680"/>
    <n v="61.9"/>
    <s v="B-"/>
    <b v="0"/>
    <b v="0"/>
    <n v="20.212244897959184"/>
    <b v="0"/>
    <x v="6"/>
    <b v="1"/>
    <x v="2"/>
  </r>
  <r>
    <s v="PID0129"/>
    <n v="40000"/>
    <x v="1"/>
    <n v="48"/>
    <x v="0"/>
    <n v="35676.199999999997"/>
    <n v="70.8"/>
    <s v="B-"/>
    <b v="0"/>
    <b v="1"/>
    <n v="22.096688617708562"/>
    <s v="FALSE"/>
    <x v="0"/>
    <b v="1"/>
    <x v="5"/>
  </r>
  <r>
    <s v="PID0130"/>
    <n v="90000"/>
    <x v="0"/>
    <n v="48"/>
    <x v="0"/>
    <n v="73985"/>
    <n v="84.6"/>
    <s v="O-"/>
    <b v="0"/>
    <b v="0"/>
    <n v="26.701174094180026"/>
    <b v="0"/>
    <x v="15"/>
    <b v="1"/>
    <x v="14"/>
  </r>
  <r>
    <s v="PID0131"/>
    <n v="32000"/>
    <x v="0"/>
    <n v="28"/>
    <x v="3"/>
    <n v="23309.4"/>
    <n v="83.6"/>
    <s v="A-"/>
    <b v="1"/>
    <b v="0"/>
    <n v="28.25851811790157"/>
    <b v="1"/>
    <x v="2"/>
    <b v="1"/>
    <x v="2"/>
  </r>
  <r>
    <s v="PID0132"/>
    <n v="300000"/>
    <x v="3"/>
    <n v="53"/>
    <x v="0"/>
    <s v=""/>
    <n v="78.599999999999994"/>
    <s v="O+"/>
    <b v="0"/>
    <b v="0"/>
    <n v="33.576829424580289"/>
    <b v="1"/>
    <x v="19"/>
    <b v="0"/>
    <x v="7"/>
  </r>
  <r>
    <s v="PID0133"/>
    <n v="24000"/>
    <x v="0"/>
    <n v="58"/>
    <x v="0"/>
    <n v="19197.150000000001"/>
    <n v="61.8"/>
    <s v="B-"/>
    <b v="0"/>
    <b v="0"/>
    <n v="22.977394408090426"/>
    <b v="0"/>
    <x v="13"/>
    <b v="1"/>
    <x v="14"/>
  </r>
  <r>
    <s v="PID0134"/>
    <n v="32000"/>
    <x v="0"/>
    <n v="53"/>
    <x v="0"/>
    <n v="27759.8"/>
    <n v="50.2"/>
    <s v="AB+"/>
    <b v="0"/>
    <b v="0"/>
    <n v="21.167144543767922"/>
    <b v="0"/>
    <x v="13"/>
    <b v="1"/>
    <x v="6"/>
  </r>
  <r>
    <s v="PID0135"/>
    <n v="10000"/>
    <x v="1"/>
    <n v="33"/>
    <x v="2"/>
    <s v=""/>
    <n v="83.4"/>
    <s v="O+"/>
    <b v="0"/>
    <b v="0"/>
    <n v="28.858131487889278"/>
    <b v="1"/>
    <x v="6"/>
    <b v="0"/>
    <x v="8"/>
  </r>
  <r>
    <s v="PID0136"/>
    <n v="24000"/>
    <x v="0"/>
    <n v="33"/>
    <x v="2"/>
    <s v=""/>
    <n v="58.8"/>
    <s v="O-"/>
    <b v="0"/>
    <b v="1"/>
    <n v="20.10875141069047"/>
    <b v="0"/>
    <x v="7"/>
    <b v="0"/>
    <x v="14"/>
  </r>
  <r>
    <s v="PID0137"/>
    <n v="100"/>
    <x v="1"/>
    <n v="41"/>
    <x v="2"/>
    <n v="50.09"/>
    <n v="70.599999999999994"/>
    <s v="B-"/>
    <b v="1"/>
    <b v="1"/>
    <n v="23.318800369929974"/>
    <b v="0"/>
    <x v="10"/>
    <b v="1"/>
    <x v="10"/>
  </r>
  <r>
    <s v="PID0138"/>
    <n v="800"/>
    <x v="3"/>
    <n v="53"/>
    <x v="0"/>
    <n v="598.46"/>
    <n v="77.8"/>
    <s v="O-"/>
    <b v="0"/>
    <b v="0"/>
    <n v="30.774099125825714"/>
    <b v="1"/>
    <x v="0"/>
    <b v="1"/>
    <x v="4"/>
  </r>
  <r>
    <s v="PID0139"/>
    <n v="10000"/>
    <x v="3"/>
    <n v="58"/>
    <x v="0"/>
    <s v=""/>
    <n v="63.1"/>
    <s v="A+"/>
    <b v="0"/>
    <b v="0"/>
    <n v="24.343196635932255"/>
    <b v="0"/>
    <x v="8"/>
    <b v="0"/>
    <x v="10"/>
  </r>
  <r>
    <s v="PID0140"/>
    <n v="60000"/>
    <x v="0"/>
    <n v="48"/>
    <x v="0"/>
    <n v="41536.300000000003"/>
    <n v="62.3"/>
    <s v="AB+"/>
    <b v="0"/>
    <b v="1"/>
    <n v="21.812961731031827"/>
    <s v="FALSE"/>
    <x v="5"/>
    <b v="1"/>
    <x v="7"/>
  </r>
  <r>
    <s v="PID0141"/>
    <n v="2000"/>
    <x v="1"/>
    <n v="42"/>
    <x v="2"/>
    <n v="1789.7"/>
    <n v="90.3"/>
    <s v="A-"/>
    <b v="0"/>
    <b v="0"/>
    <n v="31.245674740484432"/>
    <b v="1"/>
    <x v="13"/>
    <b v="1"/>
    <x v="4"/>
  </r>
  <r>
    <s v="PID0142"/>
    <n v="32000"/>
    <x v="1"/>
    <n v="48"/>
    <x v="0"/>
    <n v="20629.759999999998"/>
    <n v="104.7"/>
    <s v="O-"/>
    <b v="1"/>
    <b v="0"/>
    <n v="34.187755102040818"/>
    <b v="1"/>
    <x v="0"/>
    <b v="1"/>
    <x v="4"/>
  </r>
  <r>
    <s v="PID0143"/>
    <n v="21000"/>
    <x v="0"/>
    <n v="58"/>
    <x v="0"/>
    <s v=""/>
    <n v="70.599999999999994"/>
    <s v="A-"/>
    <b v="0"/>
    <b v="0"/>
    <n v="26.901386983691502"/>
    <b v="0"/>
    <x v="8"/>
    <b v="0"/>
    <x v="5"/>
  </r>
  <r>
    <s v="PID0144"/>
    <n v="100"/>
    <x v="0"/>
    <n v="58"/>
    <x v="0"/>
    <n v="61.54"/>
    <n v="66.3"/>
    <s v="AB+"/>
    <b v="0"/>
    <b v="0"/>
    <n v="29.466666666666665"/>
    <b v="1"/>
    <x v="5"/>
    <b v="1"/>
    <x v="11"/>
  </r>
  <r>
    <s v="PID0145"/>
    <n v="40000"/>
    <x v="0"/>
    <n v="73"/>
    <x v="1"/>
    <n v="29298.800000000003"/>
    <n v="80.400000000000006"/>
    <s v="AB+"/>
    <b v="0"/>
    <b v="1"/>
    <n v="33.901163771293646"/>
    <b v="1"/>
    <x v="13"/>
    <b v="1"/>
    <x v="3"/>
  </r>
  <r>
    <s v="PID0146"/>
    <n v="2000"/>
    <x v="1"/>
    <n v="42"/>
    <x v="2"/>
    <n v="1319.34"/>
    <n v="59.7"/>
    <s v="AB+"/>
    <b v="0"/>
    <b v="0"/>
    <n v="21.406289217971246"/>
    <b v="0"/>
    <x v="13"/>
    <b v="1"/>
    <x v="13"/>
  </r>
  <r>
    <s v="PID0147"/>
    <n v="500"/>
    <x v="3"/>
    <n v="38"/>
    <x v="2"/>
    <n v="259.10000000000002"/>
    <n v="100.2"/>
    <s v="A+"/>
    <b v="0"/>
    <b v="0"/>
    <n v="34.671280276816617"/>
    <b v="1"/>
    <x v="18"/>
    <b v="1"/>
    <x v="5"/>
  </r>
  <r>
    <s v="PID0148"/>
    <n v="200000"/>
    <x v="1"/>
    <n v="53"/>
    <x v="0"/>
    <n v="106845.8"/>
    <n v="84.7"/>
    <s v="AB+"/>
    <b v="1"/>
    <b v="1"/>
    <n v="29.655824375897208"/>
    <b v="1"/>
    <x v="13"/>
    <b v="1"/>
    <x v="13"/>
  </r>
  <r>
    <s v="PID0149"/>
    <n v="60000"/>
    <x v="2"/>
    <n v="38"/>
    <x v="2"/>
    <n v="51135.96"/>
    <n v="64.2"/>
    <s v="B+"/>
    <b v="1"/>
    <b v="0"/>
    <n v="21.95547347901919"/>
    <b v="0"/>
    <x v="7"/>
    <b v="1"/>
    <x v="14"/>
  </r>
  <r>
    <s v="PID0150"/>
    <n v="240000"/>
    <x v="2"/>
    <n v="48"/>
    <x v="0"/>
    <n v="137764.79999999999"/>
    <n v="66.7"/>
    <s v="B+"/>
    <b v="0"/>
    <b v="1"/>
    <n v="25.104445029922093"/>
    <b v="0"/>
    <x v="5"/>
    <b v="1"/>
    <x v="1"/>
  </r>
  <r>
    <s v="PID0151"/>
    <n v="10000"/>
    <x v="0"/>
    <n v="58"/>
    <x v="0"/>
    <n v="8622.85"/>
    <n v="79.900000000000006"/>
    <s v="B-"/>
    <b v="1"/>
    <b v="0"/>
    <n v="32.415108117976388"/>
    <b v="1"/>
    <x v="6"/>
    <b v="1"/>
    <x v="0"/>
  </r>
  <r>
    <s v="PID0152"/>
    <n v="24000"/>
    <x v="1"/>
    <n v="32"/>
    <x v="2"/>
    <n v="13038.27"/>
    <n v="87.9"/>
    <s v="B+"/>
    <b v="1"/>
    <b v="0"/>
    <n v="29.712006489994597"/>
    <b v="1"/>
    <x v="1"/>
    <b v="1"/>
    <x v="7"/>
  </r>
  <r>
    <s v="PID0153"/>
    <n v="40000"/>
    <x v="3"/>
    <n v="62"/>
    <x v="1"/>
    <n v="35399.4"/>
    <n v="71"/>
    <s v="A+"/>
    <b v="0"/>
    <b v="1"/>
    <n v="28.440954975164232"/>
    <b v="1"/>
    <x v="2"/>
    <b v="1"/>
    <x v="13"/>
  </r>
  <r>
    <s v="PID0154"/>
    <n v="60000"/>
    <x v="0"/>
    <n v="41"/>
    <x v="2"/>
    <n v="44585.9"/>
    <n v="77"/>
    <s v="B-"/>
    <b v="0"/>
    <b v="0"/>
    <n v="30.078124999999993"/>
    <b v="1"/>
    <x v="0"/>
    <b v="1"/>
    <x v="2"/>
  </r>
  <r>
    <s v="PID0155"/>
    <n v="800"/>
    <x v="0"/>
    <n v="38"/>
    <x v="2"/>
    <n v="531.89"/>
    <n v="88.8"/>
    <s v="AB-"/>
    <b v="0"/>
    <b v="0"/>
    <n v="31.091348342144887"/>
    <b v="1"/>
    <x v="5"/>
    <b v="1"/>
    <x v="8"/>
  </r>
  <r>
    <s v="PID0156"/>
    <n v="24000"/>
    <x v="0"/>
    <n v="62"/>
    <x v="1"/>
    <n v="20033.97"/>
    <n v="76.099999999999994"/>
    <s v="AB+"/>
    <b v="0"/>
    <b v="1"/>
    <n v="26.962868480725625"/>
    <b v="0"/>
    <x v="6"/>
    <b v="1"/>
    <x v="0"/>
  </r>
  <r>
    <s v="PID0157"/>
    <n v="24000"/>
    <x v="0"/>
    <n v="38"/>
    <x v="2"/>
    <n v="12658.14"/>
    <n v="84.9"/>
    <s v="B-"/>
    <b v="0"/>
    <b v="1"/>
    <n v="32.753365996682227"/>
    <b v="1"/>
    <x v="15"/>
    <b v="1"/>
    <x v="6"/>
  </r>
  <r>
    <s v="PID0158"/>
    <n v="100"/>
    <x v="0"/>
    <n v="28"/>
    <x v="3"/>
    <n v="64.28"/>
    <n v="98.8"/>
    <s v="AB+"/>
    <b v="1"/>
    <b v="0"/>
    <n v="31.895661157024794"/>
    <b v="1"/>
    <x v="6"/>
    <b v="1"/>
    <x v="3"/>
  </r>
  <r>
    <s v="PID0159"/>
    <n v="800"/>
    <x v="3"/>
    <n v="62"/>
    <x v="1"/>
    <n v="632.6"/>
    <n v="82.7"/>
    <s v="O+"/>
    <b v="1"/>
    <b v="1"/>
    <n v="30.748066627007741"/>
    <b v="1"/>
    <x v="10"/>
    <b v="1"/>
    <x v="8"/>
  </r>
  <r>
    <s v="PID0160"/>
    <n v="300000"/>
    <x v="3"/>
    <n v="48"/>
    <x v="0"/>
    <n v="198697.35"/>
    <n v="76"/>
    <s v="O+"/>
    <b v="0"/>
    <b v="1"/>
    <n v="29.319856487018246"/>
    <b v="1"/>
    <x v="12"/>
    <b v="1"/>
    <x v="7"/>
  </r>
  <r>
    <s v="PID0161"/>
    <n v="60000"/>
    <x v="1"/>
    <n v="33"/>
    <x v="2"/>
    <n v="47214.76"/>
    <n v="72.5"/>
    <s v="A+"/>
    <b v="0"/>
    <b v="0"/>
    <n v="23.673469387755102"/>
    <b v="0"/>
    <x v="8"/>
    <b v="1"/>
    <x v="4"/>
  </r>
  <r>
    <s v="PID0162"/>
    <n v="60000"/>
    <x v="0"/>
    <n v="62"/>
    <x v="1"/>
    <n v="47381.56"/>
    <n v="59.4"/>
    <s v="B+"/>
    <b v="0"/>
    <b v="0"/>
    <n v="22.915782570116889"/>
    <s v="FALSE"/>
    <x v="20"/>
    <b v="1"/>
    <x v="13"/>
  </r>
  <r>
    <s v="PID0163"/>
    <n v="24000"/>
    <x v="2"/>
    <n v="28"/>
    <x v="3"/>
    <n v="17921.32"/>
    <n v="81.5"/>
    <s v="O+"/>
    <b v="1"/>
    <b v="1"/>
    <n v="26.919011758488573"/>
    <b v="0"/>
    <x v="0"/>
    <b v="1"/>
    <x v="9"/>
  </r>
  <r>
    <s v="PID0164"/>
    <n v="40000"/>
    <x v="3"/>
    <n v="38"/>
    <x v="2"/>
    <n v="28057"/>
    <n v="85.1"/>
    <s v="O+"/>
    <b v="1"/>
    <b v="0"/>
    <n v="30.513822654093012"/>
    <b v="1"/>
    <x v="13"/>
    <b v="1"/>
    <x v="7"/>
  </r>
  <r>
    <s v="PID0165"/>
    <n v="18000"/>
    <x v="0"/>
    <n v="48"/>
    <x v="0"/>
    <s v=""/>
    <n v="100.2"/>
    <s v="AB+"/>
    <b v="0"/>
    <b v="0"/>
    <n v="34.671280276816617"/>
    <b v="1"/>
    <x v="4"/>
    <b v="0"/>
    <x v="1"/>
  </r>
  <r>
    <s v="PID0166"/>
    <n v="20000"/>
    <x v="1"/>
    <n v="68"/>
    <x v="1"/>
    <s v=""/>
    <n v="83.5"/>
    <s v="B+"/>
    <b v="0"/>
    <b v="0"/>
    <n v="34.755463059313215"/>
    <b v="1"/>
    <x v="3"/>
    <b v="0"/>
    <x v="6"/>
  </r>
  <r>
    <s v="PID0167"/>
    <n v="250000"/>
    <x v="3"/>
    <n v="62"/>
    <x v="1"/>
    <n v="203806.19999999998"/>
    <n v="69.400000000000006"/>
    <s v="O-"/>
    <b v="0"/>
    <b v="1"/>
    <n v="28.517422748191979"/>
    <b v="1"/>
    <x v="0"/>
    <b v="1"/>
    <x v="11"/>
  </r>
  <r>
    <s v="PID0168"/>
    <n v="100"/>
    <x v="2"/>
    <n v="62"/>
    <x v="1"/>
    <n v="72.98"/>
    <n v="87.9"/>
    <s v="B+"/>
    <b v="0"/>
    <b v="0"/>
    <n v="33.910728752748732"/>
    <b v="1"/>
    <x v="16"/>
    <b v="1"/>
    <x v="5"/>
  </r>
  <r>
    <s v="PID0169"/>
    <n v="21000"/>
    <x v="2"/>
    <n v="53"/>
    <x v="0"/>
    <n v="17316.740000000002"/>
    <n v="64.099999999999994"/>
    <s v="AB-"/>
    <b v="1"/>
    <b v="1"/>
    <n v="26.339579224194605"/>
    <b v="0"/>
    <x v="0"/>
    <b v="1"/>
    <x v="10"/>
  </r>
  <r>
    <s v="PID0170"/>
    <n v="20000"/>
    <x v="1"/>
    <n v="58"/>
    <x v="0"/>
    <n v="12759.74"/>
    <n v="85.4"/>
    <s v="O+"/>
    <b v="1"/>
    <b v="1"/>
    <n v="34.646435960890912"/>
    <b v="1"/>
    <x v="14"/>
    <b v="1"/>
    <x v="9"/>
  </r>
  <r>
    <s v="PID0171"/>
    <n v="100"/>
    <x v="0"/>
    <n v="58"/>
    <x v="0"/>
    <n v="83.26"/>
    <n v="80.099999999999994"/>
    <s v="AB-"/>
    <b v="0"/>
    <b v="0"/>
    <n v="31.683873264506936"/>
    <b v="1"/>
    <x v="12"/>
    <b v="1"/>
    <x v="3"/>
  </r>
  <r>
    <s v="PID0172"/>
    <n v="3000"/>
    <x v="2"/>
    <n v="48"/>
    <x v="0"/>
    <s v=""/>
    <n v="80.099999999999994"/>
    <s v="O+"/>
    <b v="0"/>
    <b v="0"/>
    <n v="29.781380130874481"/>
    <b v="1"/>
    <x v="0"/>
    <b v="0"/>
    <x v="8"/>
  </r>
  <r>
    <s v="PID0173"/>
    <n v="100"/>
    <x v="1"/>
    <n v="68"/>
    <x v="1"/>
    <s v=""/>
    <n v="87.5"/>
    <s v="A-"/>
    <b v="0"/>
    <b v="0"/>
    <n v="31.753520104514447"/>
    <b v="1"/>
    <x v="17"/>
    <b v="0"/>
    <x v="13"/>
  </r>
  <r>
    <s v="PID0174"/>
    <n v="3000"/>
    <x v="0"/>
    <n v="73"/>
    <x v="1"/>
    <n v="2684.7599999999998"/>
    <n v="72.900000000000006"/>
    <s v="O+"/>
    <b v="0"/>
    <b v="0"/>
    <n v="31.552977839335181"/>
    <b v="1"/>
    <x v="1"/>
    <b v="1"/>
    <x v="2"/>
  </r>
  <r>
    <s v="PID0175"/>
    <n v="36000"/>
    <x v="0"/>
    <n v="73"/>
    <x v="1"/>
    <n v="29560.29"/>
    <n v="72.8"/>
    <s v="AB+"/>
    <b v="0"/>
    <b v="0"/>
    <n v="26.418928726956018"/>
    <b v="0"/>
    <x v="6"/>
    <b v="1"/>
    <x v="2"/>
  </r>
  <r>
    <s v="PID0176"/>
    <n v="800"/>
    <x v="3"/>
    <n v="62"/>
    <x v="1"/>
    <n v="550.38"/>
    <n v="66.3"/>
    <s v="A-"/>
    <b v="0"/>
    <b v="1"/>
    <n v="29.077672031928422"/>
    <b v="1"/>
    <x v="8"/>
    <b v="1"/>
    <x v="1"/>
  </r>
  <r>
    <s v="PID0177"/>
    <n v="500"/>
    <x v="0"/>
    <n v="38"/>
    <x v="2"/>
    <n v="394.97"/>
    <n v="108.4"/>
    <s v="AB-"/>
    <b v="0"/>
    <b v="0"/>
    <n v="34.994834710743802"/>
    <b v="1"/>
    <x v="8"/>
    <b v="1"/>
    <x v="7"/>
  </r>
  <r>
    <s v="PID0178"/>
    <n v="32000"/>
    <x v="1"/>
    <n v="22"/>
    <x v="3"/>
    <n v="20010.64"/>
    <n v="73.900000000000006"/>
    <s v="B-"/>
    <b v="0"/>
    <b v="0"/>
    <n v="31.569054637105388"/>
    <b v="1"/>
    <x v="8"/>
    <b v="1"/>
    <x v="3"/>
  </r>
  <r>
    <s v="PID0179"/>
    <n v="3000"/>
    <x v="0"/>
    <n v="53"/>
    <x v="0"/>
    <n v="1974.03"/>
    <n v="63.3"/>
    <s v="A-"/>
    <b v="0"/>
    <b v="0"/>
    <n v="25.356513379266136"/>
    <b v="0"/>
    <x v="3"/>
    <b v="1"/>
    <x v="10"/>
  </r>
  <r>
    <s v="PID0180"/>
    <n v="10000"/>
    <x v="1"/>
    <n v="45"/>
    <x v="2"/>
    <s v=""/>
    <n v="66.3"/>
    <s v="A+"/>
    <b v="0"/>
    <b v="0"/>
    <n v="21.162501196974048"/>
    <b v="0"/>
    <x v="8"/>
    <b v="0"/>
    <x v="7"/>
  </r>
  <r>
    <s v="PID0181"/>
    <n v="200000"/>
    <x v="0"/>
    <n v="58"/>
    <x v="0"/>
    <n v="163598.39999999999"/>
    <n v="83.1"/>
    <s v="O+"/>
    <b v="0"/>
    <b v="0"/>
    <n v="30.896787626412852"/>
    <b v="1"/>
    <x v="8"/>
    <b v="1"/>
    <x v="6"/>
  </r>
  <r>
    <s v="PID0182"/>
    <n v="60000"/>
    <x v="0"/>
    <n v="33"/>
    <x v="2"/>
    <n v="34972.1"/>
    <n v="94.2"/>
    <s v="A+"/>
    <b v="0"/>
    <b v="0"/>
    <n v="33.776757861522469"/>
    <b v="1"/>
    <x v="21"/>
    <b v="1"/>
    <x v="6"/>
  </r>
  <r>
    <s v="PID0183"/>
    <n v="18000"/>
    <x v="1"/>
    <n v="53"/>
    <x v="0"/>
    <n v="11502.539999999999"/>
    <n v="82.8"/>
    <s v="B-"/>
    <b v="1"/>
    <b v="1"/>
    <n v="32.343749999999993"/>
    <b v="1"/>
    <x v="8"/>
    <b v="1"/>
    <x v="8"/>
  </r>
  <r>
    <s v="PID0184"/>
    <n v="240000"/>
    <x v="2"/>
    <n v="38"/>
    <x v="2"/>
    <n v="164092.20000000001"/>
    <n v="92.6"/>
    <s v="O+"/>
    <b v="0"/>
    <b v="0"/>
    <n v="31.667863616155401"/>
    <b v="1"/>
    <x v="6"/>
    <b v="1"/>
    <x v="3"/>
  </r>
  <r>
    <s v="PID0185"/>
    <n v="90000"/>
    <x v="0"/>
    <n v="33"/>
    <x v="2"/>
    <s v=""/>
    <n v="64.2"/>
    <s v="AB+"/>
    <b v="0"/>
    <b v="0"/>
    <n v="21.95547347901919"/>
    <b v="0"/>
    <x v="13"/>
    <b v="0"/>
    <x v="9"/>
  </r>
  <r>
    <s v="PID0186"/>
    <n v="300000"/>
    <x v="0"/>
    <n v="48"/>
    <x v="0"/>
    <n v="194773.68"/>
    <n v="85.3"/>
    <s v="AB-"/>
    <b v="0"/>
    <b v="0"/>
    <n v="31.714753123140991"/>
    <b v="1"/>
    <x v="13"/>
    <b v="1"/>
    <x v="13"/>
  </r>
  <r>
    <s v="PID0187"/>
    <n v="100"/>
    <x v="0"/>
    <n v="38"/>
    <x v="2"/>
    <n v="60.96"/>
    <n v="82.1"/>
    <s v="O-"/>
    <b v="1"/>
    <b v="0"/>
    <n v="25.912132306526949"/>
    <b v="0"/>
    <x v="7"/>
    <b v="1"/>
    <x v="12"/>
  </r>
  <r>
    <s v="PID0188"/>
    <n v="10000"/>
    <x v="2"/>
    <n v="38"/>
    <x v="2"/>
    <n v="7939.0999999999995"/>
    <n v="96.5"/>
    <s v="A+"/>
    <b v="0"/>
    <b v="0"/>
    <n v="33.787332376317359"/>
    <b v="1"/>
    <x v="9"/>
    <b v="1"/>
    <x v="11"/>
  </r>
  <r>
    <s v="PID0189"/>
    <n v="240000"/>
    <x v="0"/>
    <n v="42"/>
    <x v="2"/>
    <n v="214090.32"/>
    <n v="61.8"/>
    <s v="AB+"/>
    <b v="1"/>
    <b v="1"/>
    <n v="22.159274265839578"/>
    <b v="0"/>
    <x v="0"/>
    <b v="1"/>
    <x v="0"/>
  </r>
  <r>
    <s v="PID0190"/>
    <n v="18000"/>
    <x v="2"/>
    <n v="32"/>
    <x v="2"/>
    <n v="12382.380000000001"/>
    <n v="96.3"/>
    <s v="B-"/>
    <b v="0"/>
    <b v="0"/>
    <n v="31.088584710743802"/>
    <b v="1"/>
    <x v="4"/>
    <b v="1"/>
    <x v="11"/>
  </r>
  <r>
    <s v="PID0191"/>
    <n v="75000"/>
    <x v="2"/>
    <n v="41"/>
    <x v="2"/>
    <n v="57189.799999999996"/>
    <n v="77.900000000000006"/>
    <s v="AB-"/>
    <b v="0"/>
    <b v="0"/>
    <n v="28.96341463414635"/>
    <b v="1"/>
    <x v="12"/>
    <b v="1"/>
    <x v="3"/>
  </r>
  <r>
    <s v="PID0192"/>
    <n v="2000"/>
    <x v="2"/>
    <n v="38"/>
    <x v="2"/>
    <n v="1230.08"/>
    <n v="102.1"/>
    <s v="B-"/>
    <b v="1"/>
    <b v="0"/>
    <n v="34.916726514141104"/>
    <b v="1"/>
    <x v="7"/>
    <b v="1"/>
    <x v="7"/>
  </r>
  <r>
    <s v="PID0193"/>
    <n v="3000"/>
    <x v="2"/>
    <n v="48"/>
    <x v="0"/>
    <s v=""/>
    <n v="79.5"/>
    <s v="B-"/>
    <b v="0"/>
    <b v="0"/>
    <n v="30.292638317329668"/>
    <b v="1"/>
    <x v="1"/>
    <b v="0"/>
    <x v="8"/>
  </r>
  <r>
    <s v="PID0194"/>
    <n v="12000"/>
    <x v="1"/>
    <n v="58"/>
    <x v="0"/>
    <n v="8360.16"/>
    <n v="64.400000000000006"/>
    <s v="AB-"/>
    <b v="0"/>
    <b v="0"/>
    <n v="24.844720496894411"/>
    <b v="0"/>
    <x v="13"/>
    <b v="1"/>
    <x v="1"/>
  </r>
  <r>
    <s v="PID0195"/>
    <n v="60000"/>
    <x v="1"/>
    <n v="62"/>
    <x v="1"/>
    <s v=""/>
    <n v="68.7"/>
    <s v="O+"/>
    <b v="0"/>
    <b v="0"/>
    <n v="30.533333333333335"/>
    <b v="1"/>
    <x v="8"/>
    <b v="0"/>
    <x v="4"/>
  </r>
  <r>
    <s v="PID0196"/>
    <n v="75000"/>
    <x v="1"/>
    <n v="45"/>
    <x v="2"/>
    <s v=""/>
    <n v="88.1"/>
    <s v="B+"/>
    <b v="0"/>
    <b v="0"/>
    <n v="29.436332653947673"/>
    <b v="1"/>
    <x v="0"/>
    <b v="0"/>
    <x v="9"/>
  </r>
  <r>
    <s v="PID0197"/>
    <n v="21000"/>
    <x v="1"/>
    <n v="38"/>
    <x v="2"/>
    <n v="13329.75"/>
    <n v="78.400000000000006"/>
    <s v="A+"/>
    <b v="0"/>
    <b v="0"/>
    <n v="29.873494894071023"/>
    <b v="1"/>
    <x v="12"/>
    <b v="1"/>
    <x v="10"/>
  </r>
  <r>
    <s v="PID0198"/>
    <n v="3000"/>
    <x v="2"/>
    <n v="33"/>
    <x v="2"/>
    <n v="2153.2200000000003"/>
    <n v="62.3"/>
    <s v="O+"/>
    <b v="1"/>
    <b v="1"/>
    <n v="24.335937499999993"/>
    <b v="0"/>
    <x v="1"/>
    <b v="1"/>
    <x v="10"/>
  </r>
  <r>
    <s v="PID0199"/>
    <n v="45000"/>
    <x v="0"/>
    <n v="62"/>
    <x v="1"/>
    <n v="40303.020000000004"/>
    <n v="53.7"/>
    <s v="AB+"/>
    <b v="0"/>
    <b v="0"/>
    <n v="20.461819844535892"/>
    <s v="FALSE"/>
    <x v="4"/>
    <b v="1"/>
    <x v="1"/>
  </r>
  <r>
    <s v="PID0200"/>
    <n v="1600"/>
    <x v="2"/>
    <n v="48"/>
    <x v="0"/>
    <n v="1266.78"/>
    <n v="89.2"/>
    <s v="B+"/>
    <b v="0"/>
    <b v="0"/>
    <n v="32.370445637973582"/>
    <b v="1"/>
    <x v="16"/>
    <b v="1"/>
    <x v="8"/>
  </r>
  <r>
    <s v="PID0201"/>
    <n v="800"/>
    <x v="0"/>
    <n v="54"/>
    <x v="0"/>
    <n v="630.48"/>
    <n v="54.1"/>
    <s v="A-"/>
    <b v="0"/>
    <b v="1"/>
    <n v="22.230440499671268"/>
    <b v="0"/>
    <x v="15"/>
    <b v="1"/>
    <x v="14"/>
  </r>
  <r>
    <s v="PID0202"/>
    <n v="100"/>
    <x v="2"/>
    <n v="62"/>
    <x v="1"/>
    <s v=""/>
    <n v="80"/>
    <s v="A-"/>
    <b v="0"/>
    <b v="1"/>
    <n v="33.732501264968796"/>
    <b v="1"/>
    <x v="5"/>
    <b v="0"/>
    <x v="10"/>
  </r>
  <r>
    <s v="PID0203"/>
    <n v="300000"/>
    <x v="3"/>
    <n v="48"/>
    <x v="0"/>
    <n v="233626.56"/>
    <n v="90.8"/>
    <s v="O-"/>
    <b v="0"/>
    <b v="0"/>
    <n v="32.171201814058961"/>
    <b v="1"/>
    <x v="8"/>
    <b v="1"/>
    <x v="10"/>
  </r>
  <r>
    <s v="PID0204"/>
    <n v="300000"/>
    <x v="3"/>
    <n v="33"/>
    <x v="2"/>
    <n v="210807"/>
    <n v="72.400000000000006"/>
    <s v="O-"/>
    <b v="0"/>
    <b v="0"/>
    <n v="26.918500892326001"/>
    <b v="0"/>
    <x v="0"/>
    <b v="1"/>
    <x v="5"/>
  </r>
  <r>
    <s v="PID0205"/>
    <n v="45000"/>
    <x v="0"/>
    <n v="68"/>
    <x v="1"/>
    <n v="36976.979999999996"/>
    <n v="60.1"/>
    <s v="B+"/>
    <b v="0"/>
    <b v="0"/>
    <n v="21.810132094643638"/>
    <b v="0"/>
    <x v="2"/>
    <b v="1"/>
    <x v="0"/>
  </r>
  <r>
    <s v="PID0206"/>
    <n v="18000"/>
    <x v="2"/>
    <n v="45"/>
    <x v="2"/>
    <n v="13231.380000000001"/>
    <n v="72.3"/>
    <s v="B-"/>
    <b v="0"/>
    <b v="1"/>
    <n v="25.924199505181253"/>
    <b v="0"/>
    <x v="5"/>
    <b v="1"/>
    <x v="12"/>
  </r>
  <r>
    <s v="PID0207"/>
    <n v="3000"/>
    <x v="0"/>
    <n v="33"/>
    <x v="2"/>
    <s v=""/>
    <n v="90"/>
    <s v="B+"/>
    <b v="0"/>
    <b v="0"/>
    <n v="29.054752066115704"/>
    <b v="1"/>
    <x v="10"/>
    <b v="0"/>
    <x v="12"/>
  </r>
  <r>
    <s v="PID0208"/>
    <n v="3000"/>
    <x v="3"/>
    <n v="48"/>
    <x v="0"/>
    <s v=""/>
    <n v="61.1"/>
    <s v="AB-"/>
    <b v="0"/>
    <b v="1"/>
    <n v="23.571621465221249"/>
    <b v="0"/>
    <x v="12"/>
    <b v="0"/>
    <x v="13"/>
  </r>
  <r>
    <s v="PID0209"/>
    <n v="75000"/>
    <x v="3"/>
    <n v="48"/>
    <x v="0"/>
    <n v="39899.4"/>
    <n v="68.8"/>
    <s v="B-"/>
    <b v="0"/>
    <b v="0"/>
    <n v="26.542185872458621"/>
    <b v="0"/>
    <x v="12"/>
    <b v="1"/>
    <x v="6"/>
  </r>
  <r>
    <s v="PID0210"/>
    <n v="100"/>
    <x v="2"/>
    <n v="62"/>
    <x v="1"/>
    <s v=""/>
    <n v="51.9"/>
    <s v="AB-"/>
    <b v="0"/>
    <b v="0"/>
    <n v="20.022375679950617"/>
    <b v="0"/>
    <x v="22"/>
    <b v="0"/>
    <x v="9"/>
  </r>
  <r>
    <s v="PID0211"/>
    <n v="20000"/>
    <x v="3"/>
    <n v="58"/>
    <x v="0"/>
    <n v="16134.38"/>
    <n v="82.5"/>
    <s v="AB+"/>
    <b v="0"/>
    <b v="0"/>
    <n v="34.786641929499076"/>
    <b v="1"/>
    <x v="3"/>
    <b v="1"/>
    <x v="11"/>
  </r>
  <r>
    <s v="PID0212"/>
    <n v="60000"/>
    <x v="0"/>
    <n v="48"/>
    <x v="0"/>
    <n v="38509.85"/>
    <n v="100.5"/>
    <s v="O-"/>
    <b v="0"/>
    <b v="1"/>
    <n v="34.775086505190316"/>
    <b v="1"/>
    <x v="1"/>
    <b v="1"/>
    <x v="5"/>
  </r>
  <r>
    <s v="PID0213"/>
    <n v="90000"/>
    <x v="3"/>
    <n v="45"/>
    <x v="2"/>
    <n v="51209.85"/>
    <n v="93.3"/>
    <s v="B-"/>
    <b v="0"/>
    <b v="1"/>
    <n v="34.269972451790636"/>
    <b v="1"/>
    <x v="13"/>
    <b v="1"/>
    <x v="11"/>
  </r>
  <r>
    <s v="PID0214"/>
    <n v="32000"/>
    <x v="3"/>
    <n v="48"/>
    <x v="0"/>
    <s v=""/>
    <n v="70.900000000000006"/>
    <s v="O+"/>
    <b v="0"/>
    <b v="0"/>
    <n v="25.422209473269035"/>
    <b v="0"/>
    <x v="19"/>
    <b v="0"/>
    <x v="13"/>
  </r>
  <r>
    <s v="PID0215"/>
    <n v="18000"/>
    <x v="2"/>
    <n v="48"/>
    <x v="0"/>
    <s v=""/>
    <n v="105.6"/>
    <s v="AB+"/>
    <b v="0"/>
    <b v="1"/>
    <n v="33.329125110465846"/>
    <b v="1"/>
    <x v="2"/>
    <b v="0"/>
    <x v="6"/>
  </r>
  <r>
    <s v="PID0216"/>
    <n v="12000"/>
    <x v="0"/>
    <n v="42"/>
    <x v="2"/>
    <n v="9943.16"/>
    <n v="63.3"/>
    <s v="B-"/>
    <b v="1"/>
    <b v="1"/>
    <n v="24.420354153003352"/>
    <b v="0"/>
    <x v="8"/>
    <b v="1"/>
    <x v="4"/>
  </r>
  <r>
    <s v="PID0217"/>
    <n v="2000"/>
    <x v="2"/>
    <n v="33"/>
    <x v="2"/>
    <n v="1476.98"/>
    <n v="94.7"/>
    <s v="O-"/>
    <b v="0"/>
    <b v="0"/>
    <n v="32.38603330939435"/>
    <b v="1"/>
    <x v="8"/>
    <b v="1"/>
    <x v="5"/>
  </r>
  <r>
    <s v="PID0218"/>
    <n v="10000"/>
    <x v="0"/>
    <n v="38"/>
    <x v="2"/>
    <n v="8451.7999999999993"/>
    <n v="69.3"/>
    <s v="AB+"/>
    <b v="1"/>
    <b v="0"/>
    <n v="26.083029094056986"/>
    <s v="FALSE"/>
    <x v="6"/>
    <b v="1"/>
    <x v="13"/>
  </r>
  <r>
    <s v="PID0219"/>
    <n v="250000"/>
    <x v="3"/>
    <n v="32"/>
    <x v="2"/>
    <n v="165091.4"/>
    <n v="99.2"/>
    <s v="A+"/>
    <b v="0"/>
    <b v="0"/>
    <n v="30.960332074529511"/>
    <b v="1"/>
    <x v="1"/>
    <b v="1"/>
    <x v="9"/>
  </r>
  <r>
    <s v="PID0220"/>
    <n v="36000"/>
    <x v="0"/>
    <n v="45"/>
    <x v="2"/>
    <n v="32157.69"/>
    <n v="94.7"/>
    <s v="AB+"/>
    <b v="1"/>
    <b v="0"/>
    <n v="30.572055785123968"/>
    <b v="1"/>
    <x v="13"/>
    <b v="1"/>
    <x v="14"/>
  </r>
  <r>
    <s v="PID0221"/>
    <n v="800"/>
    <x v="0"/>
    <n v="42"/>
    <x v="2"/>
    <n v="527.08000000000004"/>
    <n v="71.599999999999994"/>
    <s v="AB+"/>
    <b v="0"/>
    <b v="0"/>
    <n v="22.854224520412394"/>
    <b v="0"/>
    <x v="4"/>
    <b v="1"/>
    <x v="0"/>
  </r>
  <r>
    <s v="PID0222"/>
    <n v="20000"/>
    <x v="3"/>
    <n v="41"/>
    <x v="2"/>
    <n v="16606.32"/>
    <n v="63.8"/>
    <s v="O+"/>
    <b v="0"/>
    <b v="0"/>
    <n v="21.317117177319655"/>
    <b v="0"/>
    <x v="9"/>
    <b v="1"/>
    <x v="4"/>
  </r>
  <r>
    <s v="PID0223"/>
    <n v="250000"/>
    <x v="3"/>
    <n v="62"/>
    <x v="1"/>
    <n v="141504.59999999998"/>
    <n v="55.1"/>
    <s v="O-"/>
    <b v="0"/>
    <b v="0"/>
    <n v="24.488888888888891"/>
    <b v="0"/>
    <x v="7"/>
    <b v="1"/>
    <x v="1"/>
  </r>
  <r>
    <s v="PID0224"/>
    <n v="32000"/>
    <x v="1"/>
    <n v="42"/>
    <x v="2"/>
    <n v="28723.52"/>
    <n v="64.7"/>
    <s v="A-"/>
    <b v="0"/>
    <b v="0"/>
    <n v="22.653268442981691"/>
    <b v="0"/>
    <x v="12"/>
    <b v="1"/>
    <x v="14"/>
  </r>
  <r>
    <s v="PID0225"/>
    <n v="240000"/>
    <x v="2"/>
    <n v="53"/>
    <x v="0"/>
    <n v="153766.44"/>
    <n v="53.6"/>
    <s v="O-"/>
    <b v="0"/>
    <b v="1"/>
    <n v="23.507740888557521"/>
    <b v="0"/>
    <x v="2"/>
    <b v="1"/>
    <x v="12"/>
  </r>
  <r>
    <s v="PID0226"/>
    <n v="20000"/>
    <x v="0"/>
    <n v="53"/>
    <x v="0"/>
    <n v="11334.86"/>
    <n v="84.1"/>
    <s v="AB+"/>
    <b v="0"/>
    <b v="0"/>
    <n v="31.268590124925641"/>
    <b v="1"/>
    <x v="4"/>
    <b v="1"/>
    <x v="11"/>
  </r>
  <r>
    <s v="PID0227"/>
    <n v="500"/>
    <x v="0"/>
    <n v="62"/>
    <x v="1"/>
    <n v="285.98"/>
    <n v="56.4"/>
    <s v="A+"/>
    <b v="1"/>
    <b v="0"/>
    <n v="25.066666666666666"/>
    <b v="0"/>
    <x v="10"/>
    <b v="1"/>
    <x v="1"/>
  </r>
  <r>
    <s v="PID0228"/>
    <n v="40000"/>
    <x v="1"/>
    <n v="34"/>
    <x v="2"/>
    <n v="34307.72"/>
    <n v="81"/>
    <s v="O-"/>
    <b v="0"/>
    <b v="0"/>
    <n v="28.360351528307834"/>
    <b v="1"/>
    <x v="18"/>
    <b v="1"/>
    <x v="14"/>
  </r>
  <r>
    <s v="PID0229"/>
    <n v="15000"/>
    <x v="2"/>
    <n v="48"/>
    <x v="0"/>
    <n v="11623.199999999999"/>
    <n v="70"/>
    <s v="O+"/>
    <b v="0"/>
    <b v="1"/>
    <n v="22.093170054286073"/>
    <b v="0"/>
    <x v="1"/>
    <b v="1"/>
    <x v="0"/>
  </r>
  <r>
    <s v="PID0230"/>
    <n v="40000"/>
    <x v="1"/>
    <n v="73"/>
    <x v="1"/>
    <s v=""/>
    <n v="77.8"/>
    <s v="B-"/>
    <b v="0"/>
    <b v="1"/>
    <n v="30.014274140658149"/>
    <b v="1"/>
    <x v="19"/>
    <b v="0"/>
    <x v="8"/>
  </r>
  <r>
    <s v="PID0231"/>
    <n v="32000"/>
    <x v="1"/>
    <n v="38"/>
    <x v="2"/>
    <n v="25580.6"/>
    <n v="94.5"/>
    <s v="A-"/>
    <b v="0"/>
    <b v="0"/>
    <n v="33.087076783025807"/>
    <b v="1"/>
    <x v="14"/>
    <b v="1"/>
    <x v="7"/>
  </r>
  <r>
    <s v="PID0232"/>
    <n v="500"/>
    <x v="1"/>
    <n v="62"/>
    <x v="1"/>
    <s v=""/>
    <n v="77.599999999999994"/>
    <s v="O-"/>
    <b v="1"/>
    <b v="1"/>
    <n v="32.720526227019732"/>
    <b v="1"/>
    <x v="6"/>
    <b v="0"/>
    <x v="11"/>
  </r>
  <r>
    <s v="PID0233"/>
    <n v="16000"/>
    <x v="0"/>
    <n v="42"/>
    <x v="2"/>
    <n v="9525.4599999999991"/>
    <n v="57.3"/>
    <s v="A-"/>
    <b v="0"/>
    <b v="0"/>
    <n v="22.382812499999993"/>
    <b v="0"/>
    <x v="13"/>
    <b v="1"/>
    <x v="5"/>
  </r>
  <r>
    <s v="PID0234"/>
    <n v="500"/>
    <x v="2"/>
    <n v="30"/>
    <x v="3"/>
    <n v="279.56"/>
    <n v="106.4"/>
    <s v="AB+"/>
    <b v="0"/>
    <b v="0"/>
    <n v="34.349173553719012"/>
    <b v="1"/>
    <x v="16"/>
    <b v="1"/>
    <x v="11"/>
  </r>
  <r>
    <s v="PID0235"/>
    <n v="60000"/>
    <x v="3"/>
    <n v="38"/>
    <x v="2"/>
    <n v="45790.25"/>
    <n v="89.6"/>
    <s v="B+"/>
    <b v="0"/>
    <b v="1"/>
    <n v="29.937518794480265"/>
    <b v="1"/>
    <x v="3"/>
    <b v="1"/>
    <x v="13"/>
  </r>
  <r>
    <s v="PID0236"/>
    <n v="800"/>
    <x v="1"/>
    <n v="82"/>
    <x v="1"/>
    <s v=""/>
    <n v="48.9"/>
    <s v="B+"/>
    <b v="0"/>
    <b v="0"/>
    <n v="20.353798126951091"/>
    <b v="0"/>
    <x v="8"/>
    <b v="0"/>
    <x v="6"/>
  </r>
  <r>
    <s v="PID0237"/>
    <n v="30000"/>
    <x v="1"/>
    <n v="68"/>
    <x v="1"/>
    <n v="16813.59"/>
    <n v="89.6"/>
    <s v="O+"/>
    <b v="0"/>
    <b v="0"/>
    <n v="34.566567647853084"/>
    <b v="1"/>
    <x v="12"/>
    <b v="1"/>
    <x v="1"/>
  </r>
  <r>
    <s v="PID0238"/>
    <n v="40000"/>
    <x v="2"/>
    <n v="41"/>
    <x v="2"/>
    <n v="26437.399999999998"/>
    <n v="88.1"/>
    <s v="AB-"/>
    <b v="0"/>
    <b v="1"/>
    <n v="30.128928559214803"/>
    <b v="1"/>
    <x v="2"/>
    <b v="1"/>
    <x v="2"/>
  </r>
  <r>
    <s v="PID0239"/>
    <n v="18000"/>
    <x v="3"/>
    <n v="38"/>
    <x v="2"/>
    <n v="10284.66"/>
    <n v="66.3"/>
    <s v="AB-"/>
    <b v="0"/>
    <b v="0"/>
    <n v="21.898533491874751"/>
    <b v="0"/>
    <x v="2"/>
    <b v="1"/>
    <x v="10"/>
  </r>
  <r>
    <s v="PID0240"/>
    <n v="40000"/>
    <x v="1"/>
    <n v="32"/>
    <x v="2"/>
    <n v="34094.800000000003"/>
    <n v="67.5"/>
    <s v="AB+"/>
    <b v="0"/>
    <b v="0"/>
    <n v="26.040662011496469"/>
    <b v="0"/>
    <x v="12"/>
    <b v="1"/>
    <x v="6"/>
  </r>
  <r>
    <s v="PID0241"/>
    <n v="16000"/>
    <x v="1"/>
    <n v="73"/>
    <x v="1"/>
    <n v="11422.3"/>
    <n v="85.4"/>
    <s v="A-"/>
    <b v="0"/>
    <b v="0"/>
    <n v="31.368227731864103"/>
    <b v="1"/>
    <x v="13"/>
    <b v="1"/>
    <x v="10"/>
  </r>
  <r>
    <s v="PID0242"/>
    <n v="500"/>
    <x v="3"/>
    <n v="58"/>
    <x v="0"/>
    <n v="365.85"/>
    <n v="80.5"/>
    <s v="B+"/>
    <b v="1"/>
    <b v="0"/>
    <n v="29.213238496153291"/>
    <b v="1"/>
    <x v="3"/>
    <b v="1"/>
    <x v="13"/>
  </r>
  <r>
    <s v="PID0243"/>
    <n v="16000"/>
    <x v="1"/>
    <n v="33"/>
    <x v="2"/>
    <n v="12760.94"/>
    <n v="59.5"/>
    <s v="A-"/>
    <b v="0"/>
    <b v="0"/>
    <n v="21.592393671069821"/>
    <b v="0"/>
    <x v="6"/>
    <b v="1"/>
    <x v="0"/>
  </r>
  <r>
    <s v="PID0244"/>
    <n v="12000"/>
    <x v="2"/>
    <n v="58"/>
    <x v="0"/>
    <s v=""/>
    <n v="74.400000000000006"/>
    <s v="B+"/>
    <b v="0"/>
    <b v="0"/>
    <n v="28.70259635044944"/>
    <b v="1"/>
    <x v="8"/>
    <b v="0"/>
    <x v="2"/>
  </r>
  <r>
    <s v="PID0245"/>
    <n v="40000"/>
    <x v="0"/>
    <n v="53"/>
    <x v="0"/>
    <n v="25274"/>
    <n v="59"/>
    <s v="B-"/>
    <b v="0"/>
    <b v="0"/>
    <n v="24.557752341311129"/>
    <b v="0"/>
    <x v="1"/>
    <b v="1"/>
    <x v="4"/>
  </r>
  <r>
    <s v="PID0246"/>
    <n v="200000"/>
    <x v="2"/>
    <n v="58"/>
    <x v="0"/>
    <n v="121054.08"/>
    <n v="69"/>
    <s v="B+"/>
    <b v="0"/>
    <b v="1"/>
    <n v="28.353057199211044"/>
    <b v="1"/>
    <x v="23"/>
    <b v="1"/>
    <x v="4"/>
  </r>
  <r>
    <s v="PID0247"/>
    <n v="30000"/>
    <x v="3"/>
    <n v="68"/>
    <x v="1"/>
    <n v="21701.46"/>
    <n v="77.599999999999994"/>
    <s v="AB+"/>
    <b v="0"/>
    <b v="0"/>
    <n v="29.937116623587048"/>
    <b v="1"/>
    <x v="6"/>
    <b v="1"/>
    <x v="11"/>
  </r>
  <r>
    <s v="PID0248"/>
    <n v="60000"/>
    <x v="0"/>
    <n v="58"/>
    <x v="0"/>
    <s v=""/>
    <n v="83.9"/>
    <s v="A+"/>
    <b v="0"/>
    <b v="0"/>
    <n v="29.7264739229025"/>
    <b v="1"/>
    <x v="6"/>
    <b v="0"/>
    <x v="3"/>
  </r>
  <r>
    <s v="PID0249"/>
    <n v="800"/>
    <x v="2"/>
    <n v="62"/>
    <x v="1"/>
    <n v="703.87"/>
    <n v="76.8"/>
    <s v="B+"/>
    <b v="0"/>
    <b v="0"/>
    <n v="33.682733213455549"/>
    <b v="1"/>
    <x v="16"/>
    <b v="1"/>
    <x v="10"/>
  </r>
  <r>
    <s v="PID0250"/>
    <n v="500"/>
    <x v="3"/>
    <n v="41"/>
    <x v="2"/>
    <n v="270.32"/>
    <n v="66.7"/>
    <s v="AB+"/>
    <b v="0"/>
    <b v="0"/>
    <n v="24.499540863177231"/>
    <b v="0"/>
    <x v="13"/>
    <b v="1"/>
    <x v="12"/>
  </r>
  <r>
    <s v="PID0251"/>
    <n v="24000"/>
    <x v="0"/>
    <n v="42"/>
    <x v="2"/>
    <n v="18664.68"/>
    <n v="71.400000000000006"/>
    <s v="O-"/>
    <b v="0"/>
    <b v="0"/>
    <n v="25.91087240528379"/>
    <b v="0"/>
    <x v="12"/>
    <b v="1"/>
    <x v="12"/>
  </r>
  <r>
    <s v="PID0252"/>
    <n v="60000"/>
    <x v="3"/>
    <n v="38"/>
    <x v="2"/>
    <n v="31082"/>
    <n v="65.599999999999994"/>
    <s v="AB-"/>
    <b v="1"/>
    <b v="0"/>
    <n v="21.918540545958766"/>
    <b v="0"/>
    <x v="2"/>
    <b v="1"/>
    <x v="13"/>
  </r>
  <r>
    <s v="PID0253"/>
    <n v="30000"/>
    <x v="2"/>
    <n v="28"/>
    <x v="3"/>
    <n v="26738.129999999997"/>
    <n v="85.2"/>
    <s v="A-"/>
    <b v="0"/>
    <b v="0"/>
    <n v="31.294765840220389"/>
    <b v="1"/>
    <x v="2"/>
    <b v="1"/>
    <x v="2"/>
  </r>
  <r>
    <s v="PID0254"/>
    <n v="40000"/>
    <x v="1"/>
    <n v="48"/>
    <x v="0"/>
    <n v="29444.799999999999"/>
    <n v="63.9"/>
    <s v="O-"/>
    <b v="0"/>
    <b v="0"/>
    <n v="21.852877808556482"/>
    <b v="0"/>
    <x v="1"/>
    <b v="1"/>
    <x v="12"/>
  </r>
  <r>
    <s v="PID0255"/>
    <n v="200000"/>
    <x v="0"/>
    <n v="42"/>
    <x v="2"/>
    <n v="101161.68"/>
    <n v="86.6"/>
    <s v="A-"/>
    <b v="0"/>
    <b v="1"/>
    <n v="29.615950206901271"/>
    <b v="1"/>
    <x v="0"/>
    <b v="1"/>
    <x v="3"/>
  </r>
  <r>
    <s v="PID0256"/>
    <n v="36000"/>
    <x v="2"/>
    <n v="53"/>
    <x v="0"/>
    <n v="31042.68"/>
    <n v="77.5"/>
    <s v="B-"/>
    <b v="0"/>
    <b v="0"/>
    <n v="30.655432933823818"/>
    <b v="1"/>
    <x v="4"/>
    <b v="1"/>
    <x v="3"/>
  </r>
  <r>
    <s v="PID0257"/>
    <n v="60000"/>
    <x v="0"/>
    <n v="33"/>
    <x v="2"/>
    <n v="47874.1"/>
    <n v="69"/>
    <s v="A+"/>
    <b v="0"/>
    <b v="0"/>
    <n v="25.970115548195267"/>
    <b v="0"/>
    <x v="19"/>
    <b v="1"/>
    <x v="5"/>
  </r>
  <r>
    <s v="PID0258"/>
    <n v="3000"/>
    <x v="2"/>
    <n v="62"/>
    <x v="1"/>
    <n v="2277.27"/>
    <n v="67.900000000000006"/>
    <s v="O+"/>
    <b v="0"/>
    <b v="0"/>
    <n v="24.346516547742841"/>
    <b v="0"/>
    <x v="6"/>
    <b v="1"/>
    <x v="1"/>
  </r>
  <r>
    <s v="PID0259"/>
    <n v="200000"/>
    <x v="1"/>
    <n v="33"/>
    <x v="2"/>
    <n v="161833.76"/>
    <n v="87.7"/>
    <s v="AB+"/>
    <b v="0"/>
    <b v="0"/>
    <n v="34.257812499999993"/>
    <b v="1"/>
    <x v="6"/>
    <b v="1"/>
    <x v="11"/>
  </r>
  <r>
    <s v="PID0260"/>
    <n v="100"/>
    <x v="3"/>
    <n v="48"/>
    <x v="0"/>
    <n v="82.82"/>
    <n v="58.4"/>
    <s v="AB+"/>
    <b v="0"/>
    <b v="1"/>
    <n v="22.812499999999996"/>
    <b v="0"/>
    <x v="5"/>
    <b v="1"/>
    <x v="12"/>
  </r>
  <r>
    <s v="PID0261"/>
    <n v="800"/>
    <x v="0"/>
    <n v="38"/>
    <x v="2"/>
    <s v=""/>
    <n v="89.7"/>
    <s v="AB-"/>
    <b v="0"/>
    <b v="1"/>
    <n v="29.970931203849108"/>
    <b v="1"/>
    <x v="7"/>
    <b v="0"/>
    <x v="10"/>
  </r>
  <r>
    <s v="PID0262"/>
    <n v="250000"/>
    <x v="2"/>
    <n v="33"/>
    <x v="2"/>
    <n v="190210.2"/>
    <n v="65"/>
    <s v="O-"/>
    <b v="0"/>
    <b v="0"/>
    <n v="22.491349480968861"/>
    <b v="0"/>
    <x v="6"/>
    <b v="1"/>
    <x v="4"/>
  </r>
  <r>
    <s v="PID0263"/>
    <n v="3000"/>
    <x v="3"/>
    <n v="58"/>
    <x v="0"/>
    <n v="1570.1100000000001"/>
    <n v="56.2"/>
    <s v="AB+"/>
    <b v="0"/>
    <b v="1"/>
    <n v="22.230133301689015"/>
    <s v="FALSE"/>
    <x v="4"/>
    <b v="1"/>
    <x v="9"/>
  </r>
  <r>
    <s v="PID0264"/>
    <n v="30000"/>
    <x v="0"/>
    <n v="38"/>
    <x v="2"/>
    <n v="25604.159999999996"/>
    <n v="96.1"/>
    <s v="O-"/>
    <b v="0"/>
    <b v="0"/>
    <n v="34.049036281179141"/>
    <b v="1"/>
    <x v="1"/>
    <b v="1"/>
    <x v="7"/>
  </r>
  <r>
    <s v="PID0265"/>
    <n v="3000"/>
    <x v="2"/>
    <n v="42"/>
    <x v="2"/>
    <n v="2271.75"/>
    <n v="59.7"/>
    <s v="B-"/>
    <b v="1"/>
    <b v="0"/>
    <n v="21.406289217971246"/>
    <s v="FALSE"/>
    <x v="13"/>
    <b v="1"/>
    <x v="7"/>
  </r>
  <r>
    <s v="PID0266"/>
    <n v="100"/>
    <x v="1"/>
    <n v="38"/>
    <x v="2"/>
    <s v=""/>
    <n v="94.6"/>
    <s v="AB+"/>
    <b v="0"/>
    <b v="0"/>
    <n v="29.85734124479232"/>
    <b v="1"/>
    <x v="12"/>
    <b v="0"/>
    <x v="2"/>
  </r>
  <r>
    <s v="PID0267"/>
    <n v="800"/>
    <x v="1"/>
    <n v="33"/>
    <x v="2"/>
    <n v="484.88"/>
    <n v="65.099999999999994"/>
    <s v="B+"/>
    <b v="1"/>
    <b v="0"/>
    <n v="22.525951557093425"/>
    <b v="0"/>
    <x v="6"/>
    <b v="1"/>
    <x v="12"/>
  </r>
  <r>
    <s v="PID0268"/>
    <n v="12000"/>
    <x v="1"/>
    <n v="38"/>
    <x v="2"/>
    <n v="9014.58"/>
    <n v="104.7"/>
    <s v="B-"/>
    <b v="1"/>
    <b v="0"/>
    <n v="34.98279260917505"/>
    <b v="1"/>
    <x v="8"/>
    <b v="1"/>
    <x v="8"/>
  </r>
  <r>
    <s v="PID0269"/>
    <n v="40000"/>
    <x v="1"/>
    <n v="42"/>
    <x v="2"/>
    <n v="20636.399999999998"/>
    <n v="73"/>
    <s v="B-"/>
    <b v="0"/>
    <b v="0"/>
    <n v="28.515624999999993"/>
    <b v="1"/>
    <x v="8"/>
    <b v="1"/>
    <x v="8"/>
  </r>
  <r>
    <s v="PID0270"/>
    <n v="240000"/>
    <x v="3"/>
    <n v="41"/>
    <x v="2"/>
    <n v="161510.04"/>
    <n v="73.2"/>
    <s v="O-"/>
    <b v="0"/>
    <b v="1"/>
    <n v="24.177566389219184"/>
    <s v="FALSE"/>
    <x v="1"/>
    <b v="1"/>
    <x v="2"/>
  </r>
  <r>
    <s v="PID0271"/>
    <n v="90000"/>
    <x v="2"/>
    <n v="33"/>
    <x v="2"/>
    <n v="50397.700000000004"/>
    <n v="75.2"/>
    <s v="A-"/>
    <b v="0"/>
    <b v="1"/>
    <n v="25.126131845367368"/>
    <b v="0"/>
    <x v="10"/>
    <b v="1"/>
    <x v="1"/>
  </r>
  <r>
    <s v="PID0272"/>
    <n v="32000"/>
    <x v="3"/>
    <n v="68"/>
    <x v="1"/>
    <n v="17619.52"/>
    <n v="79.099999999999994"/>
    <s v="B-"/>
    <b v="0"/>
    <b v="1"/>
    <n v="32.090551340825179"/>
    <b v="1"/>
    <x v="12"/>
    <b v="1"/>
    <x v="3"/>
  </r>
  <r>
    <s v="PID0273"/>
    <n v="15000"/>
    <x v="3"/>
    <n v="48"/>
    <x v="0"/>
    <n v="12252.550000000001"/>
    <n v="78"/>
    <s v="AB-"/>
    <b v="1"/>
    <b v="1"/>
    <n v="26.061679307694877"/>
    <b v="0"/>
    <x v="8"/>
    <b v="1"/>
    <x v="1"/>
  </r>
  <r>
    <s v="PID0274"/>
    <n v="90000"/>
    <x v="1"/>
    <n v="68"/>
    <x v="1"/>
    <n v="70452.100000000006"/>
    <n v="49.3"/>
    <s v="O-"/>
    <b v="0"/>
    <b v="0"/>
    <n v="21.060275962236744"/>
    <b v="0"/>
    <x v="13"/>
    <b v="1"/>
    <x v="14"/>
  </r>
  <r>
    <s v="PID0275"/>
    <n v="12000"/>
    <x v="2"/>
    <n v="42"/>
    <x v="2"/>
    <s v=""/>
    <n v="94.1"/>
    <s v="B-"/>
    <b v="1"/>
    <b v="0"/>
    <n v="29.699532887261707"/>
    <b v="1"/>
    <x v="16"/>
    <b v="0"/>
    <x v="14"/>
  </r>
  <r>
    <s v="PID0276"/>
    <n v="40000"/>
    <x v="1"/>
    <n v="38"/>
    <x v="2"/>
    <n v="32398.1"/>
    <n v="100.7"/>
    <s v="A+"/>
    <b v="0"/>
    <b v="0"/>
    <n v="32.881632653061224"/>
    <b v="1"/>
    <x v="3"/>
    <b v="1"/>
    <x v="5"/>
  </r>
  <r>
    <s v="PID0277"/>
    <n v="18000"/>
    <x v="0"/>
    <n v="53"/>
    <x v="0"/>
    <n v="9142.98"/>
    <n v="52.2"/>
    <s v="AB-"/>
    <b v="1"/>
    <b v="0"/>
    <n v="20.138111955557267"/>
    <b v="0"/>
    <x v="0"/>
    <b v="1"/>
    <x v="4"/>
  </r>
  <r>
    <s v="PID0278"/>
    <n v="60000"/>
    <x v="1"/>
    <n v="62"/>
    <x v="1"/>
    <n v="49946.899999999994"/>
    <n v="67.8"/>
    <s v="O+"/>
    <b v="0"/>
    <b v="0"/>
    <n v="24.310660116891963"/>
    <b v="0"/>
    <x v="1"/>
    <b v="1"/>
    <x v="6"/>
  </r>
  <r>
    <s v="PID0279"/>
    <n v="24000"/>
    <x v="1"/>
    <n v="62"/>
    <x v="1"/>
    <s v=""/>
    <n v="71.2"/>
    <s v="AB+"/>
    <b v="0"/>
    <b v="1"/>
    <n v="26.472337894110655"/>
    <b v="0"/>
    <x v="12"/>
    <b v="0"/>
    <x v="6"/>
  </r>
  <r>
    <s v="PID0280"/>
    <n v="24000"/>
    <x v="1"/>
    <n v="48"/>
    <x v="0"/>
    <n v="15161.699999999999"/>
    <n v="69"/>
    <s v="AB+"/>
    <b v="1"/>
    <b v="0"/>
    <n v="23.87543252595156"/>
    <b v="0"/>
    <x v="8"/>
    <b v="1"/>
    <x v="1"/>
  </r>
  <r>
    <s v="PID0281"/>
    <n v="20000"/>
    <x v="0"/>
    <n v="48"/>
    <x v="0"/>
    <n v="11828.86"/>
    <n v="54.6"/>
    <s v="AB+"/>
    <b v="0"/>
    <b v="1"/>
    <n v="21.064002160410475"/>
    <b v="0"/>
    <x v="4"/>
    <b v="1"/>
    <x v="1"/>
  </r>
  <r>
    <s v="PID0282"/>
    <n v="2000"/>
    <x v="1"/>
    <n v="42"/>
    <x v="2"/>
    <n v="1182"/>
    <n v="59.9"/>
    <s v="A+"/>
    <b v="1"/>
    <b v="1"/>
    <n v="22.270969660916126"/>
    <b v="0"/>
    <x v="13"/>
    <b v="1"/>
    <x v="14"/>
  </r>
  <r>
    <s v="PID0283"/>
    <n v="12000"/>
    <x v="0"/>
    <n v="48"/>
    <x v="0"/>
    <n v="9412.6"/>
    <n v="74"/>
    <s v="O-"/>
    <b v="1"/>
    <b v="0"/>
    <n v="24.441802087462015"/>
    <b v="0"/>
    <x v="7"/>
    <b v="1"/>
    <x v="10"/>
  </r>
  <r>
    <s v="PID0284"/>
    <n v="250000"/>
    <x v="1"/>
    <n v="53"/>
    <x v="0"/>
    <n v="175454.59999999998"/>
    <n v="84.9"/>
    <s v="AB+"/>
    <b v="0"/>
    <b v="1"/>
    <n v="34.886587771203153"/>
    <b v="1"/>
    <x v="13"/>
    <b v="1"/>
    <x v="3"/>
  </r>
  <r>
    <s v="PID0285"/>
    <n v="100"/>
    <x v="3"/>
    <n v="33"/>
    <x v="2"/>
    <n v="56.47"/>
    <n v="65.5"/>
    <s v="A+"/>
    <b v="0"/>
    <b v="1"/>
    <n v="21.88512813658993"/>
    <b v="0"/>
    <x v="2"/>
    <b v="1"/>
    <x v="7"/>
  </r>
  <r>
    <s v="PID0286"/>
    <n v="20000"/>
    <x v="2"/>
    <n v="48"/>
    <x v="0"/>
    <s v=""/>
    <n v="96.3"/>
    <s v="B-"/>
    <b v="0"/>
    <b v="0"/>
    <n v="31.807372175980973"/>
    <b v="1"/>
    <x v="12"/>
    <b v="0"/>
    <x v="9"/>
  </r>
  <r>
    <s v="PID0287"/>
    <n v="20000"/>
    <x v="0"/>
    <n v="33"/>
    <x v="2"/>
    <s v=""/>
    <n v="78.099999999999994"/>
    <s v="B-"/>
    <b v="1"/>
    <b v="0"/>
    <n v="28.003872494531894"/>
    <b v="1"/>
    <x v="9"/>
    <b v="0"/>
    <x v="0"/>
  </r>
  <r>
    <s v="PID0288"/>
    <n v="300000"/>
    <x v="1"/>
    <n v="30"/>
    <x v="3"/>
    <n v="254042.27999999997"/>
    <n v="59.6"/>
    <s v="AB-"/>
    <b v="0"/>
    <b v="0"/>
    <n v="22.159428911362287"/>
    <b v="0"/>
    <x v="1"/>
    <b v="1"/>
    <x v="9"/>
  </r>
  <r>
    <s v="PID0289"/>
    <n v="800"/>
    <x v="0"/>
    <n v="28"/>
    <x v="3"/>
    <n v="445.65"/>
    <n v="71.400000000000006"/>
    <s v="O-"/>
    <b v="1"/>
    <b v="0"/>
    <n v="24.134667387777181"/>
    <b v="0"/>
    <x v="6"/>
    <b v="1"/>
    <x v="14"/>
  </r>
  <r>
    <s v="PID0290"/>
    <n v="40000"/>
    <x v="1"/>
    <n v="53"/>
    <x v="0"/>
    <n v="35435.599999999999"/>
    <n v="73"/>
    <s v="B-"/>
    <b v="0"/>
    <b v="0"/>
    <n v="25.864512471655331"/>
    <b v="0"/>
    <x v="8"/>
    <b v="1"/>
    <x v="14"/>
  </r>
  <r>
    <s v="PID0291"/>
    <n v="40000"/>
    <x v="0"/>
    <n v="42"/>
    <x v="2"/>
    <n v="23892.800000000003"/>
    <n v="92.4"/>
    <s v="A+"/>
    <b v="1"/>
    <b v="0"/>
    <n v="29.162984471657619"/>
    <b v="1"/>
    <x v="1"/>
    <b v="1"/>
    <x v="3"/>
  </r>
  <r>
    <s v="PID0292"/>
    <n v="3000"/>
    <x v="0"/>
    <n v="41"/>
    <x v="2"/>
    <n v="2649.5099999999998"/>
    <n v="99.1"/>
    <s v="A+"/>
    <b v="0"/>
    <b v="0"/>
    <n v="31.992510330578511"/>
    <b v="1"/>
    <x v="1"/>
    <b v="1"/>
    <x v="10"/>
  </r>
  <r>
    <s v="PID0293"/>
    <n v="800"/>
    <x v="1"/>
    <n v="33"/>
    <x v="2"/>
    <n v="587.24"/>
    <n v="94.6"/>
    <s v="B+"/>
    <b v="0"/>
    <b v="0"/>
    <n v="32.733564013840834"/>
    <b v="1"/>
    <x v="0"/>
    <b v="1"/>
    <x v="10"/>
  </r>
  <r>
    <s v="PID0294"/>
    <n v="20000"/>
    <x v="3"/>
    <n v="33"/>
    <x v="2"/>
    <n v="16863.14"/>
    <n v="92.6"/>
    <s v="B-"/>
    <b v="0"/>
    <b v="0"/>
    <n v="33.203054967908493"/>
    <b v="1"/>
    <x v="1"/>
    <b v="1"/>
    <x v="0"/>
  </r>
  <r>
    <s v="PID0295"/>
    <n v="3000"/>
    <x v="0"/>
    <n v="34"/>
    <x v="2"/>
    <n v="2651.88"/>
    <n v="70"/>
    <s v="O+"/>
    <b v="0"/>
    <b v="0"/>
    <n v="22.343515592581952"/>
    <b v="0"/>
    <x v="12"/>
    <b v="1"/>
    <x v="7"/>
  </r>
  <r>
    <s v="PID0296"/>
    <n v="48000"/>
    <x v="0"/>
    <n v="73"/>
    <x v="1"/>
    <n v="25412.799999999999"/>
    <n v="73.900000000000006"/>
    <s v="B-"/>
    <b v="0"/>
    <b v="0"/>
    <n v="25.874444172122828"/>
    <b v="0"/>
    <x v="13"/>
    <b v="1"/>
    <x v="13"/>
  </r>
  <r>
    <s v="PID0297"/>
    <n v="60000"/>
    <x v="3"/>
    <n v="58"/>
    <x v="0"/>
    <n v="52542.200000000004"/>
    <n v="48.1"/>
    <s v="AB-"/>
    <b v="0"/>
    <b v="1"/>
    <n v="20.281666385562492"/>
    <b v="0"/>
    <x v="7"/>
    <b v="1"/>
    <x v="10"/>
  </r>
  <r>
    <s v="PID0298"/>
    <n v="1000"/>
    <x v="0"/>
    <n v="62"/>
    <x v="1"/>
    <n v="608.94000000000005"/>
    <n v="62.8"/>
    <s v="AB-"/>
    <b v="1"/>
    <b v="0"/>
    <n v="26.139438085327779"/>
    <b v="0"/>
    <x v="12"/>
    <b v="1"/>
    <x v="2"/>
  </r>
  <r>
    <s v="PID0299"/>
    <n v="90000"/>
    <x v="1"/>
    <n v="68"/>
    <x v="1"/>
    <n v="46249.5"/>
    <n v="56.5"/>
    <s v="A-"/>
    <b v="1"/>
    <b v="0"/>
    <n v="22.632590930940552"/>
    <b v="0"/>
    <x v="0"/>
    <b v="1"/>
    <x v="5"/>
  </r>
  <r>
    <s v="PID0300"/>
    <n v="20000"/>
    <x v="1"/>
    <n v="42"/>
    <x v="2"/>
    <s v=""/>
    <n v="71.400000000000006"/>
    <s v="A+"/>
    <b v="0"/>
    <b v="1"/>
    <n v="25.601491627523398"/>
    <b v="0"/>
    <x v="13"/>
    <b v="0"/>
    <x v="14"/>
  </r>
  <r>
    <s v="PID0301"/>
    <n v="45000"/>
    <x v="1"/>
    <n v="28"/>
    <x v="3"/>
    <n v="26396.19"/>
    <n v="82.4"/>
    <s v="O+"/>
    <b v="0"/>
    <b v="0"/>
    <n v="30.266299357208453"/>
    <b v="1"/>
    <x v="19"/>
    <b v="1"/>
    <x v="14"/>
  </r>
  <r>
    <s v="PID0302"/>
    <n v="40000"/>
    <x v="0"/>
    <n v="38"/>
    <x v="2"/>
    <n v="30393.3"/>
    <n v="75.400000000000006"/>
    <s v="AB-"/>
    <b v="0"/>
    <b v="1"/>
    <n v="29.088383935804945"/>
    <b v="1"/>
    <x v="1"/>
    <b v="1"/>
    <x v="3"/>
  </r>
  <r>
    <s v="PID0303"/>
    <n v="18000"/>
    <x v="1"/>
    <n v="38"/>
    <x v="2"/>
    <n v="15337.380000000001"/>
    <n v="90.6"/>
    <s v="A-"/>
    <b v="1"/>
    <b v="0"/>
    <n v="33.685306365258775"/>
    <b v="1"/>
    <x v="0"/>
    <b v="1"/>
    <x v="9"/>
  </r>
  <r>
    <s v="PID0304"/>
    <n v="21000"/>
    <x v="1"/>
    <n v="50"/>
    <x v="0"/>
    <n v="17377.78"/>
    <n v="82.5"/>
    <s v="A+"/>
    <b v="1"/>
    <b v="1"/>
    <n v="29.58155545197031"/>
    <b v="1"/>
    <x v="0"/>
    <b v="1"/>
    <x v="8"/>
  </r>
  <r>
    <s v="PID0305"/>
    <n v="800"/>
    <x v="1"/>
    <n v="68"/>
    <x v="1"/>
    <n v="555.04"/>
    <n v="74.2"/>
    <s v="AB-"/>
    <b v="1"/>
    <b v="0"/>
    <n v="26.289682539682545"/>
    <b v="0"/>
    <x v="4"/>
    <b v="1"/>
    <x v="2"/>
  </r>
  <r>
    <s v="PID0306"/>
    <n v="12000"/>
    <x v="0"/>
    <n v="33"/>
    <x v="2"/>
    <n v="6992.64"/>
    <n v="66.8"/>
    <s v="O-"/>
    <b v="0"/>
    <b v="1"/>
    <n v="23.66780045351474"/>
    <b v="0"/>
    <x v="6"/>
    <b v="1"/>
    <x v="6"/>
  </r>
  <r>
    <s v="PID0307"/>
    <n v="30000"/>
    <x v="0"/>
    <n v="62"/>
    <x v="1"/>
    <n v="15917.49"/>
    <n v="89.7"/>
    <s v="O-"/>
    <b v="1"/>
    <b v="0"/>
    <n v="34.605146406388641"/>
    <b v="1"/>
    <x v="22"/>
    <b v="1"/>
    <x v="11"/>
  </r>
  <r>
    <s v="PID0308"/>
    <n v="12000"/>
    <x v="2"/>
    <n v="68"/>
    <x v="1"/>
    <n v="9607.2000000000007"/>
    <n v="59.7"/>
    <s v="AB+"/>
    <b v="0"/>
    <b v="0"/>
    <n v="23.031518845723543"/>
    <b v="0"/>
    <x v="2"/>
    <b v="1"/>
    <x v="9"/>
  </r>
  <r>
    <s v="PID0309"/>
    <n v="12000"/>
    <x v="0"/>
    <n v="53"/>
    <x v="0"/>
    <n v="9344"/>
    <n v="76.5"/>
    <s v="A+"/>
    <b v="0"/>
    <b v="0"/>
    <n v="31.035741815083774"/>
    <b v="1"/>
    <x v="8"/>
    <b v="1"/>
    <x v="12"/>
  </r>
  <r>
    <s v="PID0310"/>
    <n v="800"/>
    <x v="1"/>
    <n v="45"/>
    <x v="2"/>
    <n v="505.63"/>
    <n v="84.5"/>
    <s v="O+"/>
    <b v="0"/>
    <b v="1"/>
    <n v="31.037649219467404"/>
    <b v="1"/>
    <x v="8"/>
    <b v="1"/>
    <x v="10"/>
  </r>
  <r>
    <s v="PID0311"/>
    <n v="500"/>
    <x v="0"/>
    <n v="48"/>
    <x v="0"/>
    <n v="402.18"/>
    <n v="103.1"/>
    <s v="O-"/>
    <b v="0"/>
    <b v="1"/>
    <n v="33.283832644628099"/>
    <b v="1"/>
    <x v="4"/>
    <b v="1"/>
    <x v="6"/>
  </r>
  <r>
    <s v="PID0312"/>
    <n v="90000"/>
    <x v="3"/>
    <n v="28"/>
    <x v="3"/>
    <s v=""/>
    <n v="80.3"/>
    <s v="O-"/>
    <b v="0"/>
    <b v="0"/>
    <n v="28.792713973251104"/>
    <b v="1"/>
    <x v="13"/>
    <b v="0"/>
    <x v="1"/>
  </r>
  <r>
    <s v="PID0313"/>
    <n v="12000"/>
    <x v="3"/>
    <n v="62"/>
    <x v="1"/>
    <n v="10441.56"/>
    <n v="65.099999999999994"/>
    <s v="A+"/>
    <b v="0"/>
    <b v="0"/>
    <n v="25.114771806643258"/>
    <b v="0"/>
    <x v="10"/>
    <b v="1"/>
    <x v="10"/>
  </r>
  <r>
    <s v="PID0314"/>
    <n v="60000"/>
    <x v="0"/>
    <n v="38"/>
    <x v="2"/>
    <n v="34111.4"/>
    <n v="61.4"/>
    <s v="O+"/>
    <b v="0"/>
    <b v="1"/>
    <n v="23.395823807346435"/>
    <b v="0"/>
    <x v="8"/>
    <b v="1"/>
    <x v="12"/>
  </r>
  <r>
    <s v="PID0315"/>
    <n v="18000"/>
    <x v="3"/>
    <n v="38"/>
    <x v="2"/>
    <n v="15787.920000000002"/>
    <n v="82.7"/>
    <s v="A+"/>
    <b v="0"/>
    <b v="1"/>
    <n v="26.101502335563691"/>
    <b v="0"/>
    <x v="2"/>
    <b v="1"/>
    <x v="2"/>
  </r>
  <r>
    <s v="PID0316"/>
    <n v="45000"/>
    <x v="1"/>
    <n v="68"/>
    <x v="1"/>
    <s v=""/>
    <n v="68.8"/>
    <s v="A-"/>
    <b v="0"/>
    <b v="1"/>
    <n v="28.270874424720574"/>
    <b v="1"/>
    <x v="0"/>
    <b v="0"/>
    <x v="5"/>
  </r>
  <r>
    <s v="PID0317"/>
    <n v="16000"/>
    <x v="2"/>
    <n v="48"/>
    <x v="0"/>
    <n v="11310.02"/>
    <n v="78.900000000000006"/>
    <s v="O+"/>
    <b v="0"/>
    <b v="0"/>
    <n v="25.471332644628102"/>
    <b v="0"/>
    <x v="19"/>
    <b v="1"/>
    <x v="14"/>
  </r>
  <r>
    <s v="PID0318"/>
    <n v="250000"/>
    <x v="2"/>
    <n v="42"/>
    <x v="2"/>
    <n v="181231.9"/>
    <n v="62.6"/>
    <s v="O+"/>
    <b v="0"/>
    <b v="0"/>
    <n v="24.150302843254501"/>
    <b v="0"/>
    <x v="2"/>
    <b v="1"/>
    <x v="12"/>
  </r>
  <r>
    <s v="PID0319"/>
    <n v="100"/>
    <x v="1"/>
    <n v="62"/>
    <x v="1"/>
    <s v=""/>
    <n v="62.9"/>
    <s v="B+"/>
    <b v="0"/>
    <b v="0"/>
    <n v="23.967383020880959"/>
    <b v="0"/>
    <x v="20"/>
    <b v="0"/>
    <x v="2"/>
  </r>
  <r>
    <s v="PID0320"/>
    <n v="75000"/>
    <x v="1"/>
    <n v="58"/>
    <x v="0"/>
    <n v="64758.100000000006"/>
    <n v="66.5"/>
    <s v="A-"/>
    <b v="0"/>
    <b v="1"/>
    <n v="25.654874426140964"/>
    <b v="0"/>
    <x v="10"/>
    <b v="1"/>
    <x v="6"/>
  </r>
  <r>
    <s v="PID0321"/>
    <n v="40000"/>
    <x v="3"/>
    <n v="42"/>
    <x v="2"/>
    <s v=""/>
    <n v="83.4"/>
    <s v="AB+"/>
    <b v="0"/>
    <b v="0"/>
    <n v="26.029150151368562"/>
    <b v="0"/>
    <x v="13"/>
    <b v="0"/>
    <x v="1"/>
  </r>
  <r>
    <s v="PID0322"/>
    <n v="3000"/>
    <x v="1"/>
    <n v="41"/>
    <x v="2"/>
    <n v="1894.17"/>
    <n v="57.3"/>
    <s v="AB+"/>
    <b v="0"/>
    <b v="0"/>
    <n v="22.382812499999993"/>
    <b v="0"/>
    <x v="0"/>
    <b v="1"/>
    <x v="12"/>
  </r>
  <r>
    <s v="PID0323"/>
    <n v="32000"/>
    <x v="2"/>
    <n v="42"/>
    <x v="2"/>
    <s v=""/>
    <n v="96.5"/>
    <s v="O-"/>
    <b v="1"/>
    <b v="0"/>
    <n v="33.391003460207614"/>
    <b v="1"/>
    <x v="5"/>
    <b v="0"/>
    <x v="10"/>
  </r>
  <r>
    <s v="PID0324"/>
    <n v="12000"/>
    <x v="3"/>
    <n v="73"/>
    <x v="1"/>
    <n v="6341.88"/>
    <n v="83.8"/>
    <s v="B+"/>
    <b v="0"/>
    <b v="0"/>
    <n v="34.434582511505582"/>
    <b v="1"/>
    <x v="10"/>
    <b v="1"/>
    <x v="3"/>
  </r>
  <r>
    <s v="PID0325"/>
    <n v="16000"/>
    <x v="3"/>
    <n v="53"/>
    <x v="0"/>
    <n v="13735.36"/>
    <n v="57.4"/>
    <s v="AB-"/>
    <b v="0"/>
    <b v="0"/>
    <n v="22.704798069696608"/>
    <s v="FALSE"/>
    <x v="3"/>
    <b v="1"/>
    <x v="0"/>
  </r>
  <r>
    <s v="PID0326"/>
    <n v="60000"/>
    <x v="0"/>
    <n v="68"/>
    <x v="1"/>
    <s v=""/>
    <n v="45.3"/>
    <s v="B+"/>
    <b v="1"/>
    <b v="0"/>
    <n v="20.133333333333333"/>
    <b v="0"/>
    <x v="8"/>
    <b v="0"/>
    <x v="2"/>
  </r>
  <r>
    <s v="PID0327"/>
    <n v="90000"/>
    <x v="0"/>
    <n v="33"/>
    <x v="2"/>
    <n v="49301.899999999994"/>
    <n v="97.5"/>
    <s v="O+"/>
    <b v="0"/>
    <b v="1"/>
    <n v="33.343592900379605"/>
    <b v="1"/>
    <x v="6"/>
    <b v="1"/>
    <x v="0"/>
  </r>
  <r>
    <s v="PID0328"/>
    <n v="60000"/>
    <x v="2"/>
    <n v="58"/>
    <x v="0"/>
    <n v="52602.28"/>
    <n v="99.9"/>
    <s v="O-"/>
    <b v="0"/>
    <b v="0"/>
    <n v="34.977766884913002"/>
    <b v="1"/>
    <x v="7"/>
    <b v="1"/>
    <x v="7"/>
  </r>
  <r>
    <s v="PID0329"/>
    <n v="72000"/>
    <x v="0"/>
    <n v="28"/>
    <x v="3"/>
    <n v="48491.68"/>
    <n v="82.6"/>
    <s v="A-"/>
    <b v="0"/>
    <b v="0"/>
    <n v="29.617411882821184"/>
    <b v="1"/>
    <x v="7"/>
    <b v="1"/>
    <x v="11"/>
  </r>
  <r>
    <s v="PID0330"/>
    <n v="500"/>
    <x v="2"/>
    <n v="48"/>
    <x v="0"/>
    <s v=""/>
    <n v="88.4"/>
    <s v="A+"/>
    <b v="0"/>
    <b v="0"/>
    <n v="29.881016765819368"/>
    <b v="1"/>
    <x v="7"/>
    <b v="0"/>
    <x v="13"/>
  </r>
  <r>
    <s v="PID0331"/>
    <n v="100"/>
    <x v="2"/>
    <n v="38"/>
    <x v="2"/>
    <n v="87.74"/>
    <n v="102"/>
    <s v="A-"/>
    <b v="0"/>
    <b v="0"/>
    <n v="32.192904936245419"/>
    <b v="1"/>
    <x v="12"/>
    <b v="1"/>
    <x v="4"/>
  </r>
  <r>
    <s v="PID0332"/>
    <n v="72000"/>
    <x v="2"/>
    <n v="62"/>
    <x v="1"/>
    <n v="40552.839999999997"/>
    <n v="73.3"/>
    <s v="AB+"/>
    <b v="1"/>
    <b v="0"/>
    <n v="32.577777777777776"/>
    <b v="1"/>
    <x v="6"/>
    <b v="1"/>
    <x v="3"/>
  </r>
  <r>
    <s v="PID0333"/>
    <n v="48000"/>
    <x v="1"/>
    <n v="41"/>
    <x v="2"/>
    <n v="37134"/>
    <n v="91"/>
    <s v="AB-"/>
    <b v="0"/>
    <b v="1"/>
    <n v="33.023660908695021"/>
    <b v="1"/>
    <x v="8"/>
    <b v="1"/>
    <x v="4"/>
  </r>
  <r>
    <s v="PID0334"/>
    <n v="12000"/>
    <x v="3"/>
    <n v="62"/>
    <x v="1"/>
    <n v="8904.5999999999985"/>
    <n v="94.6"/>
    <s v="A+"/>
    <b v="1"/>
    <b v="0"/>
    <n v="33.517573696145128"/>
    <b v="1"/>
    <x v="12"/>
    <b v="1"/>
    <x v="7"/>
  </r>
  <r>
    <s v="PID0335"/>
    <n v="60000"/>
    <x v="2"/>
    <n v="32"/>
    <x v="2"/>
    <s v=""/>
    <n v="84.5"/>
    <s v="AB+"/>
    <b v="0"/>
    <b v="1"/>
    <n v="32.599050962540019"/>
    <b v="1"/>
    <x v="8"/>
    <b v="0"/>
    <x v="5"/>
  </r>
  <r>
    <s v="PID0336"/>
    <n v="32000"/>
    <x v="1"/>
    <n v="48"/>
    <x v="0"/>
    <n v="17880.560000000001"/>
    <n v="87.1"/>
    <s v="O+"/>
    <b v="0"/>
    <b v="0"/>
    <n v="31.230951271110474"/>
    <b v="1"/>
    <x v="12"/>
    <b v="1"/>
    <x v="3"/>
  </r>
  <r>
    <s v="PID0337"/>
    <n v="54000"/>
    <x v="2"/>
    <n v="58"/>
    <x v="0"/>
    <s v=""/>
    <n v="86.6"/>
    <s v="O+"/>
    <b v="1"/>
    <b v="0"/>
    <n v="33.828124999999993"/>
    <b v="1"/>
    <x v="5"/>
    <b v="0"/>
    <x v="0"/>
  </r>
  <r>
    <s v="PID0338"/>
    <n v="250000"/>
    <x v="2"/>
    <n v="38"/>
    <x v="2"/>
    <n v="180061.4"/>
    <n v="67.3"/>
    <s v="AB+"/>
    <b v="1"/>
    <b v="0"/>
    <n v="21.975510204081633"/>
    <b v="0"/>
    <x v="11"/>
    <b v="1"/>
    <x v="12"/>
  </r>
  <r>
    <s v="PID0339"/>
    <n v="12000"/>
    <x v="2"/>
    <n v="38"/>
    <x v="2"/>
    <n v="10036.98"/>
    <n v="104.5"/>
    <s v="A-"/>
    <b v="1"/>
    <b v="1"/>
    <n v="34.915967790437364"/>
    <b v="1"/>
    <x v="2"/>
    <b v="1"/>
    <x v="7"/>
  </r>
  <r>
    <s v="PID0340"/>
    <n v="12000"/>
    <x v="1"/>
    <n v="42"/>
    <x v="2"/>
    <n v="10570.68"/>
    <n v="73.400000000000006"/>
    <s v="O+"/>
    <b v="0"/>
    <b v="0"/>
    <n v="28.671874999999996"/>
    <b v="1"/>
    <x v="20"/>
    <b v="1"/>
    <x v="9"/>
  </r>
  <r>
    <s v="PID0341"/>
    <n v="60000"/>
    <x v="0"/>
    <n v="38"/>
    <x v="2"/>
    <n v="49311.68"/>
    <n v="80.8"/>
    <s v="A+"/>
    <b v="1"/>
    <b v="1"/>
    <n v="31.562499999999993"/>
    <b v="1"/>
    <x v="10"/>
    <b v="1"/>
    <x v="5"/>
  </r>
  <r>
    <s v="PID0342"/>
    <n v="300000"/>
    <x v="2"/>
    <n v="53"/>
    <x v="0"/>
    <s v=""/>
    <n v="75.900000000000006"/>
    <s v="B-"/>
    <b v="1"/>
    <b v="0"/>
    <n v="30.022546576480359"/>
    <b v="1"/>
    <x v="16"/>
    <b v="0"/>
    <x v="0"/>
  </r>
  <r>
    <s v="PID0343"/>
    <n v="500"/>
    <x v="2"/>
    <n v="54"/>
    <x v="0"/>
    <n v="447.66"/>
    <n v="82"/>
    <s v="A-"/>
    <b v="0"/>
    <b v="0"/>
    <n v="33.267069657998292"/>
    <b v="1"/>
    <x v="16"/>
    <b v="1"/>
    <x v="10"/>
  </r>
  <r>
    <s v="PID0344"/>
    <n v="200000"/>
    <x v="0"/>
    <n v="48"/>
    <x v="0"/>
    <s v=""/>
    <n v="88.8"/>
    <s v="B+"/>
    <b v="1"/>
    <b v="1"/>
    <n v="30.726643598615919"/>
    <b v="1"/>
    <x v="8"/>
    <b v="0"/>
    <x v="13"/>
  </r>
  <r>
    <s v="PID0345"/>
    <n v="30000"/>
    <x v="0"/>
    <n v="38"/>
    <x v="2"/>
    <n v="23792.699999999997"/>
    <n v="85.2"/>
    <s v="AB-"/>
    <b v="0"/>
    <b v="1"/>
    <n v="29.480968858131494"/>
    <b v="1"/>
    <x v="1"/>
    <b v="1"/>
    <x v="12"/>
  </r>
  <r>
    <s v="PID0346"/>
    <n v="240000"/>
    <x v="1"/>
    <n v="33"/>
    <x v="2"/>
    <s v=""/>
    <n v="60.2"/>
    <s v="O-"/>
    <b v="1"/>
    <b v="1"/>
    <n v="23.515624999999996"/>
    <b v="0"/>
    <x v="6"/>
    <b v="0"/>
    <x v="1"/>
  </r>
  <r>
    <s v="PID0347"/>
    <n v="40000"/>
    <x v="1"/>
    <n v="41"/>
    <x v="2"/>
    <n v="24642.6"/>
    <n v="88.7"/>
    <s v="AB-"/>
    <b v="0"/>
    <b v="0"/>
    <n v="31.804654164724447"/>
    <b v="1"/>
    <x v="12"/>
    <b v="1"/>
    <x v="10"/>
  </r>
  <r>
    <s v="PID0348"/>
    <n v="45000"/>
    <x v="2"/>
    <n v="62"/>
    <x v="1"/>
    <n v="39752.79"/>
    <n v="70"/>
    <s v="A+"/>
    <b v="0"/>
    <b v="1"/>
    <n v="29.903028749626213"/>
    <b v="1"/>
    <x v="16"/>
    <b v="1"/>
    <x v="3"/>
  </r>
  <r>
    <s v="PID0349"/>
    <n v="24000"/>
    <x v="1"/>
    <n v="53"/>
    <x v="0"/>
    <s v=""/>
    <n v="92"/>
    <s v="AB+"/>
    <b v="0"/>
    <b v="1"/>
    <n v="34.205829863176689"/>
    <b v="1"/>
    <x v="12"/>
    <b v="0"/>
    <x v="1"/>
  </r>
  <r>
    <s v="PID0350"/>
    <n v="100"/>
    <x v="1"/>
    <n v="41"/>
    <x v="2"/>
    <n v="77.66"/>
    <n v="106.6"/>
    <s v="AB-"/>
    <b v="1"/>
    <b v="0"/>
    <n v="33.269872975250458"/>
    <b v="1"/>
    <x v="17"/>
    <b v="1"/>
    <x v="1"/>
  </r>
  <r>
    <s v="PID0351"/>
    <n v="250000"/>
    <x v="1"/>
    <n v="48"/>
    <x v="0"/>
    <n v="125062.2"/>
    <n v="96.1"/>
    <s v="A+"/>
    <b v="0"/>
    <b v="0"/>
    <n v="30.674454977816076"/>
    <b v="1"/>
    <x v="12"/>
    <b v="1"/>
    <x v="2"/>
  </r>
  <r>
    <s v="PID0352"/>
    <n v="40000"/>
    <x v="0"/>
    <n v="58"/>
    <x v="0"/>
    <s v=""/>
    <n v="72.599999999999994"/>
    <s v="O+"/>
    <b v="0"/>
    <b v="0"/>
    <n v="28.00817869680953"/>
    <b v="1"/>
    <x v="7"/>
    <b v="0"/>
    <x v="10"/>
  </r>
  <r>
    <s v="PID0353"/>
    <n v="16000"/>
    <x v="0"/>
    <n v="41"/>
    <x v="2"/>
    <n v="9324.06"/>
    <n v="78.900000000000006"/>
    <s v="A+"/>
    <b v="0"/>
    <b v="0"/>
    <n v="30.438640484549207"/>
    <b v="1"/>
    <x v="10"/>
    <b v="1"/>
    <x v="8"/>
  </r>
  <r>
    <s v="PID0354"/>
    <n v="60000"/>
    <x v="2"/>
    <n v="45"/>
    <x v="2"/>
    <n v="42781.95"/>
    <n v="56.7"/>
    <s v="O+"/>
    <b v="0"/>
    <b v="1"/>
    <n v="21.340660167864808"/>
    <b v="0"/>
    <x v="2"/>
    <b v="1"/>
    <x v="13"/>
  </r>
  <r>
    <s v="PID0355"/>
    <n v="100"/>
    <x v="0"/>
    <n v="58"/>
    <x v="0"/>
    <n v="67.64"/>
    <n v="54"/>
    <s v="O+"/>
    <b v="0"/>
    <b v="1"/>
    <n v="22.476586888657646"/>
    <b v="0"/>
    <x v="6"/>
    <b v="1"/>
    <x v="13"/>
  </r>
  <r>
    <s v="PID0356"/>
    <n v="500"/>
    <x v="2"/>
    <n v="33"/>
    <x v="2"/>
    <n v="265.38"/>
    <n v="93.2"/>
    <s v="O-"/>
    <b v="0"/>
    <b v="0"/>
    <n v="30.087809917355372"/>
    <b v="1"/>
    <x v="1"/>
    <b v="1"/>
    <x v="1"/>
  </r>
  <r>
    <s v="PID0357"/>
    <n v="800"/>
    <x v="0"/>
    <n v="38"/>
    <x v="2"/>
    <s v=""/>
    <n v="80.5"/>
    <s v="AB+"/>
    <b v="0"/>
    <b v="1"/>
    <n v="31.445312499999993"/>
    <b v="1"/>
    <x v="0"/>
    <b v="0"/>
    <x v="8"/>
  </r>
  <r>
    <s v="PID0358"/>
    <n v="12000"/>
    <x v="1"/>
    <n v="62"/>
    <x v="1"/>
    <n v="7609.14"/>
    <n v="79.900000000000006"/>
    <s v="AB-"/>
    <b v="0"/>
    <b v="0"/>
    <n v="30.445054107605543"/>
    <b v="1"/>
    <x v="8"/>
    <b v="1"/>
    <x v="3"/>
  </r>
  <r>
    <s v="PID0359"/>
    <n v="24000"/>
    <x v="1"/>
    <n v="33"/>
    <x v="2"/>
    <n v="16555.14"/>
    <n v="100.8"/>
    <s v="B-"/>
    <b v="0"/>
    <b v="0"/>
    <n v="32.174662453318007"/>
    <b v="1"/>
    <x v="8"/>
    <b v="1"/>
    <x v="13"/>
  </r>
  <r>
    <s v="PID0360"/>
    <n v="240000"/>
    <x v="0"/>
    <n v="41"/>
    <x v="2"/>
    <s v=""/>
    <n v="90.4"/>
    <s v="AB-"/>
    <b v="0"/>
    <b v="0"/>
    <n v="30.915495366095556"/>
    <b v="1"/>
    <x v="13"/>
    <b v="0"/>
    <x v="4"/>
  </r>
  <r>
    <s v="PID0361"/>
    <n v="100"/>
    <x v="3"/>
    <n v="48"/>
    <x v="0"/>
    <n v="80.67"/>
    <n v="87.4"/>
    <s v="O-"/>
    <b v="0"/>
    <b v="0"/>
    <n v="31.717230367252146"/>
    <b v="1"/>
    <x v="21"/>
    <b v="1"/>
    <x v="14"/>
  </r>
  <r>
    <s v="PID0362"/>
    <n v="500"/>
    <x v="3"/>
    <n v="48"/>
    <x v="0"/>
    <n v="329.07"/>
    <n v="95.2"/>
    <s v="B+"/>
    <b v="0"/>
    <b v="0"/>
    <n v="30.387181205911453"/>
    <b v="1"/>
    <x v="12"/>
    <b v="1"/>
    <x v="2"/>
  </r>
  <r>
    <s v="PID0363"/>
    <n v="60000"/>
    <x v="1"/>
    <n v="53"/>
    <x v="0"/>
    <n v="37716.720000000001"/>
    <n v="94"/>
    <s v="O-"/>
    <b v="1"/>
    <b v="0"/>
    <n v="34.112353026564087"/>
    <b v="1"/>
    <x v="13"/>
    <b v="1"/>
    <x v="1"/>
  </r>
  <r>
    <s v="PID0364"/>
    <n v="30000"/>
    <x v="2"/>
    <n v="62"/>
    <x v="1"/>
    <n v="26951.94"/>
    <n v="74.099999999999994"/>
    <s v="B-"/>
    <b v="1"/>
    <b v="1"/>
    <n v="30.062071483630163"/>
    <b v="1"/>
    <x v="16"/>
    <b v="1"/>
    <x v="12"/>
  </r>
  <r>
    <s v="PID0365"/>
    <n v="500"/>
    <x v="0"/>
    <n v="48"/>
    <x v="0"/>
    <n v="440.1"/>
    <n v="87.5"/>
    <s v="B-"/>
    <b v="0"/>
    <b v="0"/>
    <n v="33.340954122847123"/>
    <b v="1"/>
    <x v="1"/>
    <b v="1"/>
    <x v="3"/>
  </r>
  <r>
    <s v="PID0366"/>
    <n v="1000"/>
    <x v="1"/>
    <n v="68"/>
    <x v="1"/>
    <s v=""/>
    <n v="72.599999999999994"/>
    <s v="B-"/>
    <b v="0"/>
    <b v="1"/>
    <n v="25.722789115646261"/>
    <b v="0"/>
    <x v="4"/>
    <b v="0"/>
    <x v="6"/>
  </r>
  <r>
    <s v="PID0367"/>
    <n v="20000"/>
    <x v="1"/>
    <n v="53"/>
    <x v="0"/>
    <n v="16143.4"/>
    <n v="76.7"/>
    <s v="AB-"/>
    <b v="1"/>
    <b v="0"/>
    <n v="31.92507804370447"/>
    <b v="1"/>
    <x v="6"/>
    <b v="1"/>
    <x v="0"/>
  </r>
  <r>
    <s v="PID0368"/>
    <n v="100"/>
    <x v="2"/>
    <n v="34"/>
    <x v="2"/>
    <n v="65.930000000000007"/>
    <n v="84.2"/>
    <s v="B+"/>
    <b v="0"/>
    <b v="0"/>
    <n v="31.305770374776923"/>
    <b v="1"/>
    <x v="7"/>
    <b v="1"/>
    <x v="7"/>
  </r>
  <r>
    <s v="PID0369"/>
    <n v="500"/>
    <x v="2"/>
    <n v="62"/>
    <x v="1"/>
    <s v=""/>
    <n v="79.400000000000006"/>
    <s v="B+"/>
    <b v="0"/>
    <b v="0"/>
    <n v="33.918578324576018"/>
    <b v="1"/>
    <x v="16"/>
    <b v="0"/>
    <x v="14"/>
  </r>
  <r>
    <s v="PID0370"/>
    <n v="72000"/>
    <x v="2"/>
    <n v="53"/>
    <x v="0"/>
    <s v=""/>
    <n v="73"/>
    <s v="B+"/>
    <b v="0"/>
    <b v="0"/>
    <n v="30.780907404284029"/>
    <b v="1"/>
    <x v="7"/>
    <b v="0"/>
    <x v="10"/>
  </r>
  <r>
    <s v="PID0371"/>
    <n v="72000"/>
    <x v="3"/>
    <n v="53"/>
    <x v="0"/>
    <n v="54838.92"/>
    <n v="56.4"/>
    <s v="A+"/>
    <b v="1"/>
    <b v="0"/>
    <n v="22.309244096356945"/>
    <b v="0"/>
    <x v="6"/>
    <b v="1"/>
    <x v="14"/>
  </r>
  <r>
    <s v="PID0372"/>
    <n v="500"/>
    <x v="3"/>
    <n v="48"/>
    <x v="0"/>
    <s v=""/>
    <n v="76.3"/>
    <s v="B+"/>
    <b v="1"/>
    <b v="0"/>
    <n v="28.025711662075299"/>
    <b v="1"/>
    <x v="1"/>
    <b v="0"/>
    <x v="11"/>
  </r>
  <r>
    <s v="PID0373"/>
    <n v="240000"/>
    <x v="2"/>
    <n v="33"/>
    <x v="2"/>
    <n v="196046.63999999998"/>
    <n v="58.4"/>
    <s v="O-"/>
    <b v="0"/>
    <b v="1"/>
    <n v="20.447463324113304"/>
    <s v="FALSE"/>
    <x v="23"/>
    <b v="1"/>
    <x v="6"/>
  </r>
  <r>
    <s v="PID0374"/>
    <n v="18000"/>
    <x v="0"/>
    <n v="68"/>
    <x v="1"/>
    <n v="9141.42"/>
    <n v="49.6"/>
    <s v="B-"/>
    <b v="1"/>
    <b v="0"/>
    <n v="20.381328073635764"/>
    <b v="0"/>
    <x v="8"/>
    <b v="1"/>
    <x v="9"/>
  </r>
  <r>
    <s v="PID0375"/>
    <n v="16000"/>
    <x v="0"/>
    <n v="38"/>
    <x v="2"/>
    <n v="13267.3"/>
    <n v="86"/>
    <s v="O-"/>
    <b v="0"/>
    <b v="0"/>
    <n v="29.069767441860467"/>
    <b v="1"/>
    <x v="10"/>
    <b v="1"/>
    <x v="0"/>
  </r>
  <r>
    <s v="PID0376"/>
    <n v="800"/>
    <x v="2"/>
    <n v="53"/>
    <x v="0"/>
    <n v="698.61"/>
    <n v="54.8"/>
    <s v="AB+"/>
    <b v="0"/>
    <b v="0"/>
    <n v="23.71883656509695"/>
    <b v="0"/>
    <x v="13"/>
    <b v="1"/>
    <x v="0"/>
  </r>
  <r>
    <s v="PID0377"/>
    <n v="72000"/>
    <x v="0"/>
    <n v="62"/>
    <x v="1"/>
    <s v=""/>
    <n v="64.599999999999994"/>
    <s v="A-"/>
    <b v="0"/>
    <b v="0"/>
    <n v="24.615150129553413"/>
    <s v="FALSE"/>
    <x v="1"/>
    <b v="0"/>
    <x v="6"/>
  </r>
  <r>
    <s v="PID0378"/>
    <n v="30000"/>
    <x v="2"/>
    <n v="58"/>
    <x v="0"/>
    <n v="23847.09"/>
    <n v="90.5"/>
    <s v="A+"/>
    <b v="1"/>
    <b v="1"/>
    <n v="34.484072549916164"/>
    <b v="1"/>
    <x v="0"/>
    <b v="1"/>
    <x v="0"/>
  </r>
  <r>
    <s v="PID0379"/>
    <n v="21000"/>
    <x v="0"/>
    <n v="53"/>
    <x v="0"/>
    <s v=""/>
    <n v="65"/>
    <s v="B-"/>
    <b v="0"/>
    <b v="0"/>
    <n v="23.875114784205696"/>
    <b v="0"/>
    <x v="13"/>
    <b v="0"/>
    <x v="0"/>
  </r>
  <r>
    <s v="PID0380"/>
    <n v="100"/>
    <x v="1"/>
    <n v="34"/>
    <x v="2"/>
    <s v=""/>
    <n v="64.2"/>
    <s v="B-"/>
    <b v="1"/>
    <b v="0"/>
    <n v="21.204914783987316"/>
    <s v="FALSE"/>
    <x v="12"/>
    <b v="0"/>
    <x v="10"/>
  </r>
  <r>
    <s v="PID0381"/>
    <n v="90000"/>
    <x v="1"/>
    <n v="62"/>
    <x v="1"/>
    <n v="45637.1"/>
    <n v="65.400000000000006"/>
    <s v="AB+"/>
    <b v="0"/>
    <b v="0"/>
    <n v="26.532516532110836"/>
    <b v="0"/>
    <x v="8"/>
    <b v="1"/>
    <x v="2"/>
  </r>
  <r>
    <s v="PID0382"/>
    <n v="18000"/>
    <x v="3"/>
    <n v="38"/>
    <x v="2"/>
    <n v="11172.539999999999"/>
    <n v="63"/>
    <s v="B-"/>
    <b v="0"/>
    <b v="0"/>
    <n v="20.571428571428573"/>
    <b v="0"/>
    <x v="21"/>
    <b v="1"/>
    <x v="1"/>
  </r>
  <r>
    <s v="PID0383"/>
    <n v="250000"/>
    <x v="1"/>
    <n v="68"/>
    <x v="1"/>
    <s v=""/>
    <n v="93.2"/>
    <s v="AB+"/>
    <b v="0"/>
    <b v="0"/>
    <n v="33.822035128465672"/>
    <b v="1"/>
    <x v="17"/>
    <b v="0"/>
    <x v="14"/>
  </r>
  <r>
    <s v="PID0384"/>
    <n v="100"/>
    <x v="1"/>
    <n v="42"/>
    <x v="2"/>
    <n v="57.71"/>
    <n v="81"/>
    <s v="B-"/>
    <b v="1"/>
    <b v="0"/>
    <n v="30.864197530864192"/>
    <b v="1"/>
    <x v="1"/>
    <b v="1"/>
    <x v="7"/>
  </r>
  <r>
    <s v="PID0385"/>
    <n v="30000"/>
    <x v="2"/>
    <n v="38"/>
    <x v="2"/>
    <n v="15793.41"/>
    <n v="61.8"/>
    <s v="A-"/>
    <b v="0"/>
    <b v="0"/>
    <n v="23.841672774970096"/>
    <b v="0"/>
    <x v="2"/>
    <b v="1"/>
    <x v="13"/>
  </r>
  <r>
    <s v="PID0386"/>
    <n v="60000"/>
    <x v="2"/>
    <n v="33"/>
    <x v="2"/>
    <n v="46224.04"/>
    <n v="93.4"/>
    <s v="A-"/>
    <b v="0"/>
    <b v="0"/>
    <n v="29.150151368559037"/>
    <b v="1"/>
    <x v="2"/>
    <b v="1"/>
    <x v="6"/>
  </r>
  <r>
    <s v="PID0387"/>
    <n v="24000"/>
    <x v="2"/>
    <n v="48"/>
    <x v="0"/>
    <n v="15849.300000000001"/>
    <n v="89.4"/>
    <s v="B-"/>
    <b v="0"/>
    <b v="0"/>
    <n v="30.934256055363328"/>
    <b v="1"/>
    <x v="5"/>
    <b v="1"/>
    <x v="11"/>
  </r>
  <r>
    <s v="PID0388"/>
    <n v="30000"/>
    <x v="3"/>
    <n v="58"/>
    <x v="0"/>
    <n v="23214.36"/>
    <n v="92.9"/>
    <s v="B-"/>
    <b v="0"/>
    <b v="1"/>
    <n v="34.540452111838199"/>
    <b v="1"/>
    <x v="2"/>
    <b v="1"/>
    <x v="11"/>
  </r>
  <r>
    <s v="PID0389"/>
    <n v="16000"/>
    <x v="3"/>
    <n v="68"/>
    <x v="1"/>
    <s v=""/>
    <n v="81.400000000000006"/>
    <s v="AB+"/>
    <b v="0"/>
    <b v="1"/>
    <n v="33.448389217619983"/>
    <b v="1"/>
    <x v="0"/>
    <b v="0"/>
    <x v="13"/>
  </r>
  <r>
    <s v="PID0390"/>
    <n v="75000"/>
    <x v="0"/>
    <n v="58"/>
    <x v="0"/>
    <n v="52324.55"/>
    <n v="70.7"/>
    <s v="O-"/>
    <b v="0"/>
    <b v="1"/>
    <n v="30.600761772853186"/>
    <b v="1"/>
    <x v="8"/>
    <b v="1"/>
    <x v="10"/>
  </r>
  <r>
    <s v="PID0391"/>
    <n v="4000"/>
    <x v="0"/>
    <n v="42"/>
    <x v="2"/>
    <s v=""/>
    <n v="72.8"/>
    <s v="AB-"/>
    <b v="0"/>
    <b v="0"/>
    <n v="28.085336213880634"/>
    <b v="1"/>
    <x v="8"/>
    <b v="0"/>
    <x v="6"/>
  </r>
  <r>
    <s v="PID0392"/>
    <n v="250000"/>
    <x v="0"/>
    <n v="38"/>
    <x v="2"/>
    <n v="154333.29999999999"/>
    <n v="90.2"/>
    <s v="AB+"/>
    <b v="0"/>
    <b v="1"/>
    <n v="30.847098252453751"/>
    <b v="1"/>
    <x v="8"/>
    <b v="1"/>
    <x v="11"/>
  </r>
  <r>
    <s v="PID0393"/>
    <n v="90000"/>
    <x v="3"/>
    <n v="68"/>
    <x v="1"/>
    <n v="54359.3"/>
    <n v="76.599999999999994"/>
    <s v="B-"/>
    <b v="0"/>
    <b v="0"/>
    <n v="30.299434357818118"/>
    <b v="1"/>
    <x v="12"/>
    <b v="1"/>
    <x v="4"/>
  </r>
  <r>
    <s v="PID0394"/>
    <n v="45000"/>
    <x v="1"/>
    <n v="68"/>
    <x v="1"/>
    <n v="34948.050000000003"/>
    <n v="81.099999999999994"/>
    <s v="AB-"/>
    <b v="0"/>
    <b v="0"/>
    <n v="32.079427237846602"/>
    <b v="1"/>
    <x v="10"/>
    <b v="1"/>
    <x v="11"/>
  </r>
  <r>
    <s v="PID0395"/>
    <n v="48000"/>
    <x v="3"/>
    <n v="45"/>
    <x v="2"/>
    <n v="31165.759999999998"/>
    <n v="79.3"/>
    <s v="B+"/>
    <b v="0"/>
    <b v="0"/>
    <n v="29.846813956114268"/>
    <b v="1"/>
    <x v="9"/>
    <b v="1"/>
    <x v="11"/>
  </r>
  <r>
    <s v="PID0396"/>
    <n v="12000"/>
    <x v="2"/>
    <n v="68"/>
    <x v="1"/>
    <n v="9210.5399999999991"/>
    <n v="83.4"/>
    <s v="AB+"/>
    <b v="0"/>
    <b v="0"/>
    <n v="29.904263329628172"/>
    <b v="1"/>
    <x v="16"/>
    <b v="1"/>
    <x v="14"/>
  </r>
  <r>
    <s v="PID0397"/>
    <n v="800"/>
    <x v="2"/>
    <n v="42"/>
    <x v="2"/>
    <n v="630.55999999999995"/>
    <n v="86.9"/>
    <s v="A-"/>
    <b v="0"/>
    <b v="1"/>
    <n v="29.035383741521603"/>
    <b v="1"/>
    <x v="8"/>
    <b v="1"/>
    <x v="8"/>
  </r>
  <r>
    <s v="PID0398"/>
    <n v="24000"/>
    <x v="0"/>
    <n v="32"/>
    <x v="2"/>
    <n v="17480.04"/>
    <n v="65"/>
    <s v="A+"/>
    <b v="0"/>
    <b v="0"/>
    <n v="23.030045351473927"/>
    <b v="0"/>
    <x v="8"/>
    <b v="1"/>
    <x v="9"/>
  </r>
  <r>
    <s v="PID0399"/>
    <n v="60000"/>
    <x v="1"/>
    <n v="42"/>
    <x v="2"/>
    <n v="39419.75"/>
    <n v="89.7"/>
    <s v="AB+"/>
    <b v="1"/>
    <b v="0"/>
    <n v="30.320443482963768"/>
    <b v="1"/>
    <x v="1"/>
    <b v="1"/>
    <x v="2"/>
  </r>
  <r>
    <s v="PID0400"/>
    <n v="24000"/>
    <x v="2"/>
    <n v="41"/>
    <x v="2"/>
    <n v="20401.560000000001"/>
    <n v="72"/>
    <s v="A-"/>
    <b v="0"/>
    <b v="0"/>
    <n v="26.1286108288576"/>
    <b v="0"/>
    <x v="5"/>
    <b v="1"/>
    <x v="13"/>
  </r>
  <r>
    <s v="PID0401"/>
    <n v="60000"/>
    <x v="2"/>
    <n v="62"/>
    <x v="1"/>
    <n v="31762.350000000002"/>
    <n v="46.9"/>
    <s v="O-"/>
    <b v="1"/>
    <b v="1"/>
    <n v="20.844444444444445"/>
    <b v="0"/>
    <x v="2"/>
    <b v="1"/>
    <x v="4"/>
  </r>
  <r>
    <s v="PID0402"/>
    <n v="250000"/>
    <x v="1"/>
    <n v="42"/>
    <x v="2"/>
    <n v="207131.6"/>
    <n v="87.8"/>
    <s v="A-"/>
    <b v="1"/>
    <b v="0"/>
    <n v="30.026332888752098"/>
    <b v="1"/>
    <x v="6"/>
    <b v="1"/>
    <x v="13"/>
  </r>
  <r>
    <s v="PID0403"/>
    <n v="1600"/>
    <x v="0"/>
    <n v="48"/>
    <x v="0"/>
    <n v="1276.22"/>
    <n v="92.7"/>
    <s v="A+"/>
    <b v="1"/>
    <b v="0"/>
    <n v="34.89028567127103"/>
    <b v="1"/>
    <x v="6"/>
    <b v="1"/>
    <x v="11"/>
  </r>
  <r>
    <s v="PID0404"/>
    <n v="12000"/>
    <x v="0"/>
    <n v="68"/>
    <x v="1"/>
    <n v="8430.7800000000007"/>
    <n v="97.4"/>
    <s v="O+"/>
    <b v="1"/>
    <b v="0"/>
    <n v="34.924163648750408"/>
    <b v="1"/>
    <x v="6"/>
    <b v="1"/>
    <x v="6"/>
  </r>
  <r>
    <s v="PID0405"/>
    <n v="32000"/>
    <x v="0"/>
    <n v="33"/>
    <x v="2"/>
    <n v="25608.2"/>
    <n v="58.1"/>
    <s v="O+"/>
    <b v="1"/>
    <b v="0"/>
    <n v="22.13839353757049"/>
    <b v="0"/>
    <x v="1"/>
    <b v="1"/>
    <x v="5"/>
  </r>
  <r>
    <s v="PID0406"/>
    <n v="12000"/>
    <x v="0"/>
    <n v="38"/>
    <x v="2"/>
    <s v=""/>
    <n v="86.9"/>
    <s v="B+"/>
    <b v="0"/>
    <b v="0"/>
    <n v="32.707290451277807"/>
    <b v="1"/>
    <x v="1"/>
    <b v="0"/>
    <x v="0"/>
  </r>
  <r>
    <s v="PID0407"/>
    <n v="100"/>
    <x v="2"/>
    <n v="62"/>
    <x v="1"/>
    <n v="60.99"/>
    <n v="80.5"/>
    <s v="AB+"/>
    <b v="0"/>
    <b v="1"/>
    <n v="34.842451523545705"/>
    <b v="1"/>
    <x v="17"/>
    <b v="1"/>
    <x v="6"/>
  </r>
  <r>
    <s v="PID0408"/>
    <n v="24000"/>
    <x v="3"/>
    <n v="53"/>
    <x v="0"/>
    <n v="16421.2"/>
    <n v="74.099999999999994"/>
    <s v="B+"/>
    <b v="0"/>
    <b v="0"/>
    <n v="28.945312499999993"/>
    <b v="1"/>
    <x v="6"/>
    <b v="1"/>
    <x v="13"/>
  </r>
  <r>
    <s v="PID0409"/>
    <n v="48000"/>
    <x v="3"/>
    <n v="62"/>
    <x v="1"/>
    <s v=""/>
    <n v="84.6"/>
    <s v="AB-"/>
    <b v="0"/>
    <b v="0"/>
    <n v="30.334540499838646"/>
    <b v="1"/>
    <x v="13"/>
    <b v="0"/>
    <x v="5"/>
  </r>
  <r>
    <s v="PID0410"/>
    <n v="60000"/>
    <x v="0"/>
    <n v="58"/>
    <x v="0"/>
    <s v=""/>
    <n v="87.2"/>
    <s v="A+"/>
    <b v="0"/>
    <b v="1"/>
    <n v="33.226642280140219"/>
    <b v="1"/>
    <x v="0"/>
    <b v="0"/>
    <x v="5"/>
  </r>
  <r>
    <s v="PID0411"/>
    <n v="800"/>
    <x v="2"/>
    <n v="38"/>
    <x v="2"/>
    <n v="401.91"/>
    <n v="87.6"/>
    <s v="AB-"/>
    <b v="1"/>
    <b v="0"/>
    <n v="31.789809841776744"/>
    <b v="1"/>
    <x v="16"/>
    <b v="1"/>
    <x v="11"/>
  </r>
  <r>
    <s v="PID0412"/>
    <n v="40000"/>
    <x v="0"/>
    <n v="48"/>
    <x v="0"/>
    <s v=""/>
    <n v="86.3"/>
    <s v="O+"/>
    <b v="0"/>
    <b v="0"/>
    <n v="32.08655562165378"/>
    <b v="1"/>
    <x v="20"/>
    <b v="0"/>
    <x v="13"/>
  </r>
  <r>
    <s v="PID0413"/>
    <n v="72000"/>
    <x v="2"/>
    <n v="62"/>
    <x v="1"/>
    <n v="36270.04"/>
    <n v="73.400000000000006"/>
    <s v="O+"/>
    <b v="0"/>
    <b v="0"/>
    <n v="29.033661643131204"/>
    <b v="1"/>
    <x v="10"/>
    <b v="1"/>
    <x v="0"/>
  </r>
  <r>
    <s v="PID0414"/>
    <n v="60000"/>
    <x v="3"/>
    <n v="68"/>
    <x v="1"/>
    <n v="36798"/>
    <n v="55.9"/>
    <s v="O+"/>
    <b v="0"/>
    <b v="0"/>
    <n v="24.194944598337951"/>
    <s v="FALSE"/>
    <x v="3"/>
    <b v="1"/>
    <x v="0"/>
  </r>
  <r>
    <s v="PID0415"/>
    <n v="500"/>
    <x v="2"/>
    <n v="58"/>
    <x v="0"/>
    <n v="398.78"/>
    <n v="55"/>
    <s v="AB-"/>
    <b v="1"/>
    <b v="0"/>
    <n v="22.892819979188342"/>
    <b v="0"/>
    <x v="2"/>
    <b v="1"/>
    <x v="1"/>
  </r>
  <r>
    <s v="PID0416"/>
    <n v="32000"/>
    <x v="3"/>
    <n v="33"/>
    <x v="2"/>
    <n v="23542.2"/>
    <n v="86.7"/>
    <s v="A+"/>
    <b v="0"/>
    <b v="1"/>
    <n v="32.632014754036661"/>
    <b v="1"/>
    <x v="1"/>
    <b v="1"/>
    <x v="11"/>
  </r>
  <r>
    <s v="PID0417"/>
    <n v="32000"/>
    <x v="3"/>
    <n v="48"/>
    <x v="0"/>
    <n v="20557.72"/>
    <n v="95.4"/>
    <s v="O+"/>
    <b v="1"/>
    <b v="0"/>
    <n v="31.875438537872967"/>
    <b v="1"/>
    <x v="12"/>
    <b v="1"/>
    <x v="3"/>
  </r>
  <r>
    <s v="PID0418"/>
    <n v="90000"/>
    <x v="0"/>
    <n v="38"/>
    <x v="2"/>
    <n v="66424.05"/>
    <n v="68.7"/>
    <s v="B+"/>
    <b v="0"/>
    <b v="0"/>
    <n v="22.432653061224492"/>
    <b v="0"/>
    <x v="10"/>
    <b v="1"/>
    <x v="1"/>
  </r>
  <r>
    <s v="PID0419"/>
    <n v="200000"/>
    <x v="0"/>
    <n v="48"/>
    <x v="0"/>
    <n v="114686.88"/>
    <n v="86.5"/>
    <s v="AB+"/>
    <b v="1"/>
    <b v="0"/>
    <n v="33.370626133251029"/>
    <b v="1"/>
    <x v="8"/>
    <b v="1"/>
    <x v="9"/>
  </r>
  <r>
    <s v="PID0420"/>
    <n v="240000"/>
    <x v="1"/>
    <n v="73"/>
    <x v="1"/>
    <n v="131303.88"/>
    <n v="92.2"/>
    <s v="A-"/>
    <b v="0"/>
    <b v="0"/>
    <n v="34.702096428168169"/>
    <b v="1"/>
    <x v="10"/>
    <b v="1"/>
    <x v="1"/>
  </r>
  <r>
    <s v="PID0421"/>
    <n v="45000"/>
    <x v="1"/>
    <n v="73"/>
    <x v="1"/>
    <n v="26761.53"/>
    <n v="72"/>
    <s v="AB+"/>
    <b v="0"/>
    <b v="0"/>
    <n v="26.1286108288576"/>
    <b v="0"/>
    <x v="8"/>
    <b v="1"/>
    <x v="2"/>
  </r>
  <r>
    <s v="PID0422"/>
    <n v="800"/>
    <x v="0"/>
    <n v="53"/>
    <x v="0"/>
    <s v=""/>
    <n v="69.3"/>
    <s v="A-"/>
    <b v="0"/>
    <b v="0"/>
    <n v="28.844953173777309"/>
    <b v="1"/>
    <x v="0"/>
    <b v="0"/>
    <x v="6"/>
  </r>
  <r>
    <s v="PID0423"/>
    <n v="250000"/>
    <x v="0"/>
    <n v="48"/>
    <x v="0"/>
    <n v="160812.4"/>
    <n v="106.1"/>
    <s v="A-"/>
    <b v="0"/>
    <b v="0"/>
    <n v="33.113822914390937"/>
    <b v="1"/>
    <x v="13"/>
    <b v="1"/>
    <x v="3"/>
  </r>
  <r>
    <s v="PID0424"/>
    <n v="800"/>
    <x v="2"/>
    <n v="53"/>
    <x v="0"/>
    <n v="411.18"/>
    <n v="86.3"/>
    <s v="AB-"/>
    <b v="0"/>
    <b v="0"/>
    <n v="34.569780483896807"/>
    <b v="1"/>
    <x v="13"/>
    <b v="1"/>
    <x v="14"/>
  </r>
  <r>
    <s v="PID0425"/>
    <n v="45000"/>
    <x v="1"/>
    <n v="42"/>
    <x v="2"/>
    <n v="33185.19"/>
    <n v="60.9"/>
    <s v="B+"/>
    <b v="1"/>
    <b v="0"/>
    <n v="22.369146005509645"/>
    <b v="0"/>
    <x v="8"/>
    <b v="1"/>
    <x v="4"/>
  </r>
  <r>
    <s v="PID0426"/>
    <n v="800"/>
    <x v="0"/>
    <n v="53"/>
    <x v="0"/>
    <s v=""/>
    <n v="77.599999999999994"/>
    <s v="O+"/>
    <b v="1"/>
    <b v="1"/>
    <n v="34.033595017762373"/>
    <b v="1"/>
    <x v="12"/>
    <b v="0"/>
    <x v="7"/>
  </r>
  <r>
    <s v="PID0427"/>
    <n v="40000"/>
    <x v="2"/>
    <n v="45"/>
    <x v="2"/>
    <n v="24492.959999999999"/>
    <n v="66"/>
    <s v="B+"/>
    <b v="0"/>
    <b v="0"/>
    <n v="22.309356408869661"/>
    <b v="0"/>
    <x v="5"/>
    <b v="1"/>
    <x v="7"/>
  </r>
  <r>
    <s v="PID0428"/>
    <n v="3000"/>
    <x v="3"/>
    <n v="58"/>
    <x v="0"/>
    <n v="2095.89"/>
    <n v="83.6"/>
    <s v="A+"/>
    <b v="0"/>
    <b v="0"/>
    <n v="34.352399737015119"/>
    <b v="1"/>
    <x v="13"/>
    <b v="1"/>
    <x v="13"/>
  </r>
  <r>
    <s v="PID0429"/>
    <n v="40000"/>
    <x v="2"/>
    <n v="62"/>
    <x v="1"/>
    <n v="33618.6"/>
    <n v="58.9"/>
    <s v="AB+"/>
    <b v="0"/>
    <b v="0"/>
    <n v="22.168692837517408"/>
    <b v="0"/>
    <x v="2"/>
    <b v="1"/>
    <x v="0"/>
  </r>
  <r>
    <s v="PID0430"/>
    <n v="72000"/>
    <x v="0"/>
    <n v="53"/>
    <x v="0"/>
    <n v="58499.199999999997"/>
    <n v="79"/>
    <s v="B-"/>
    <b v="0"/>
    <b v="0"/>
    <n v="29.372397382510414"/>
    <b v="1"/>
    <x v="13"/>
    <b v="1"/>
    <x v="3"/>
  </r>
  <r>
    <s v="PID0431"/>
    <n v="12000"/>
    <x v="3"/>
    <n v="48"/>
    <x v="0"/>
    <n v="6952.4400000000005"/>
    <n v="98.2"/>
    <s v="O-"/>
    <b v="0"/>
    <b v="0"/>
    <n v="31.34476044559354"/>
    <b v="1"/>
    <x v="21"/>
    <b v="1"/>
    <x v="10"/>
  </r>
  <r>
    <s v="PID0432"/>
    <n v="54000"/>
    <x v="2"/>
    <n v="33"/>
    <x v="2"/>
    <n v="34491.06"/>
    <n v="74.7"/>
    <s v="A-"/>
    <b v="0"/>
    <b v="0"/>
    <n v="24.673008323424494"/>
    <b v="0"/>
    <x v="16"/>
    <b v="1"/>
    <x v="1"/>
  </r>
  <r>
    <s v="PID0433"/>
    <n v="45000"/>
    <x v="0"/>
    <n v="48"/>
    <x v="0"/>
    <n v="24593.67"/>
    <n v="80.400000000000006"/>
    <s v="O-"/>
    <b v="0"/>
    <b v="0"/>
    <n v="29.531680440771357"/>
    <b v="1"/>
    <x v="17"/>
    <b v="1"/>
    <x v="11"/>
  </r>
  <r>
    <s v="PID0434"/>
    <n v="100"/>
    <x v="0"/>
    <n v="53"/>
    <x v="0"/>
    <n v="52.32"/>
    <n v="60.8"/>
    <s v="O-"/>
    <b v="0"/>
    <b v="1"/>
    <n v="25.636700961376285"/>
    <b v="0"/>
    <x v="8"/>
    <b v="1"/>
    <x v="13"/>
  </r>
  <r>
    <s v="PID0435"/>
    <n v="24000"/>
    <x v="1"/>
    <n v="54"/>
    <x v="0"/>
    <n v="18705.88"/>
    <n v="56"/>
    <s v="B+"/>
    <b v="0"/>
    <b v="0"/>
    <n v="21.338210638622158"/>
    <b v="0"/>
    <x v="8"/>
    <b v="1"/>
    <x v="14"/>
  </r>
  <r>
    <s v="PID0436"/>
    <n v="18000"/>
    <x v="1"/>
    <n v="34"/>
    <x v="2"/>
    <n v="13355.46"/>
    <n v="74.400000000000006"/>
    <s v="A-"/>
    <b v="0"/>
    <b v="0"/>
    <n v="29.062499999999996"/>
    <b v="1"/>
    <x v="13"/>
    <b v="1"/>
    <x v="10"/>
  </r>
  <r>
    <s v="PID0437"/>
    <n v="54000"/>
    <x v="0"/>
    <n v="62"/>
    <x v="1"/>
    <n v="27150.75"/>
    <n v="63.4"/>
    <s v="AB+"/>
    <b v="0"/>
    <b v="0"/>
    <n v="23.287419651056016"/>
    <b v="0"/>
    <x v="17"/>
    <b v="1"/>
    <x v="5"/>
  </r>
  <r>
    <s v="PID0438"/>
    <n v="500"/>
    <x v="2"/>
    <n v="62"/>
    <x v="1"/>
    <n v="393.88"/>
    <n v="86"/>
    <s v="O+"/>
    <b v="0"/>
    <b v="1"/>
    <n v="32.769394909312595"/>
    <b v="1"/>
    <x v="5"/>
    <b v="1"/>
    <x v="10"/>
  </r>
  <r>
    <s v="PID0439"/>
    <n v="48000"/>
    <x v="0"/>
    <n v="68"/>
    <x v="1"/>
    <n v="33606.400000000001"/>
    <n v="78.8"/>
    <s v="B-"/>
    <b v="0"/>
    <b v="0"/>
    <n v="30.781249999999993"/>
    <b v="1"/>
    <x v="18"/>
    <b v="1"/>
    <x v="13"/>
  </r>
  <r>
    <s v="PID0440"/>
    <n v="72000"/>
    <x v="1"/>
    <n v="48"/>
    <x v="0"/>
    <n v="36669.199999999997"/>
    <n v="74.599999999999994"/>
    <s v="O-"/>
    <b v="0"/>
    <b v="1"/>
    <n v="25.512123388393011"/>
    <s v="FALSE"/>
    <x v="10"/>
    <b v="1"/>
    <x v="2"/>
  </r>
  <r>
    <s v="PID0441"/>
    <n v="200"/>
    <x v="0"/>
    <n v="73"/>
    <x v="1"/>
    <n v="101.26"/>
    <n v="88.5"/>
    <s v="AB-"/>
    <b v="0"/>
    <b v="0"/>
    <n v="34.570312499999993"/>
    <b v="1"/>
    <x v="7"/>
    <b v="1"/>
    <x v="5"/>
  </r>
  <r>
    <s v="PID0442"/>
    <n v="20000"/>
    <x v="0"/>
    <n v="58"/>
    <x v="0"/>
    <n v="10124.379999999999"/>
    <n v="59.1"/>
    <s v="B-"/>
    <b v="0"/>
    <b v="0"/>
    <n v="20.692552781765347"/>
    <b v="0"/>
    <x v="8"/>
    <b v="1"/>
    <x v="13"/>
  </r>
  <r>
    <s v="PID0443"/>
    <n v="60000"/>
    <x v="2"/>
    <n v="45"/>
    <x v="2"/>
    <n v="37390.25"/>
    <n v="72.900000000000006"/>
    <s v="B-"/>
    <b v="0"/>
    <b v="0"/>
    <n v="25.524316375477053"/>
    <b v="0"/>
    <x v="11"/>
    <b v="1"/>
    <x v="0"/>
  </r>
  <r>
    <s v="PID0444"/>
    <n v="45000"/>
    <x v="2"/>
    <n v="58"/>
    <x v="0"/>
    <n v="39564"/>
    <n v="83"/>
    <s v="B+"/>
    <b v="0"/>
    <b v="0"/>
    <n v="31.239414355075468"/>
    <b v="1"/>
    <x v="2"/>
    <b v="1"/>
    <x v="13"/>
  </r>
  <r>
    <s v="PID0445"/>
    <n v="24000"/>
    <x v="2"/>
    <n v="42"/>
    <x v="2"/>
    <n v="14404.98"/>
    <n v="69.2"/>
    <s v="A+"/>
    <b v="0"/>
    <b v="1"/>
    <n v="26.696500906600825"/>
    <b v="0"/>
    <x v="0"/>
    <b v="1"/>
    <x v="1"/>
  </r>
  <r>
    <s v="PID0446"/>
    <n v="15000"/>
    <x v="2"/>
    <n v="68"/>
    <x v="1"/>
    <n v="9615.15"/>
    <n v="77.7"/>
    <s v="O+"/>
    <b v="0"/>
    <b v="0"/>
    <n v="30.734543728491751"/>
    <b v="1"/>
    <x v="16"/>
    <b v="1"/>
    <x v="0"/>
  </r>
  <r>
    <s v="PID0447"/>
    <n v="250000"/>
    <x v="0"/>
    <n v="33"/>
    <x v="2"/>
    <n v="166346.30000000002"/>
    <n v="89.9"/>
    <s v="A+"/>
    <b v="0"/>
    <b v="0"/>
    <n v="33.836425909894992"/>
    <b v="1"/>
    <x v="6"/>
    <b v="1"/>
    <x v="3"/>
  </r>
  <r>
    <s v="PID0448"/>
    <n v="24000"/>
    <x v="2"/>
    <n v="45"/>
    <x v="2"/>
    <n v="21098.2"/>
    <n v="84.7"/>
    <s v="O+"/>
    <b v="0"/>
    <b v="0"/>
    <n v="31.491671624033319"/>
    <b v="1"/>
    <x v="11"/>
    <b v="1"/>
    <x v="1"/>
  </r>
  <r>
    <s v="PID0449"/>
    <n v="250000"/>
    <x v="2"/>
    <n v="62"/>
    <x v="1"/>
    <n v="185578.5"/>
    <n v="74.599999999999994"/>
    <s v="B+"/>
    <b v="0"/>
    <b v="0"/>
    <n v="29.508326411138796"/>
    <b v="1"/>
    <x v="2"/>
    <b v="1"/>
    <x v="0"/>
  </r>
  <r>
    <s v="PID0450"/>
    <n v="300000"/>
    <x v="1"/>
    <n v="58"/>
    <x v="0"/>
    <s v=""/>
    <n v="93.5"/>
    <s v="A-"/>
    <b v="0"/>
    <b v="0"/>
    <n v="33.127834467120188"/>
    <b v="1"/>
    <x v="1"/>
    <b v="0"/>
    <x v="0"/>
  </r>
  <r>
    <s v="PID0451"/>
    <n v="18000"/>
    <x v="3"/>
    <n v="41"/>
    <x v="2"/>
    <n v="15254.939999999999"/>
    <n v="83.6"/>
    <s v="AB-"/>
    <b v="1"/>
    <b v="0"/>
    <n v="31.082688875669248"/>
    <b v="1"/>
    <x v="8"/>
    <b v="1"/>
    <x v="7"/>
  </r>
  <r>
    <s v="PID0452"/>
    <n v="3000"/>
    <x v="0"/>
    <n v="33"/>
    <x v="2"/>
    <n v="2236.71"/>
    <n v="69.3"/>
    <s v="O+"/>
    <b v="0"/>
    <b v="1"/>
    <n v="24.553571428571431"/>
    <b v="0"/>
    <x v="2"/>
    <b v="1"/>
    <x v="14"/>
  </r>
  <r>
    <s v="PID0453"/>
    <n v="18000"/>
    <x v="2"/>
    <n v="41"/>
    <x v="2"/>
    <s v=""/>
    <n v="72"/>
    <s v="B-"/>
    <b v="0"/>
    <b v="1"/>
    <n v="24.056934745564501"/>
    <b v="0"/>
    <x v="2"/>
    <b v="0"/>
    <x v="5"/>
  </r>
  <r>
    <s v="PID0454"/>
    <n v="32000"/>
    <x v="0"/>
    <n v="48"/>
    <x v="0"/>
    <n v="18500.68"/>
    <n v="84.8"/>
    <s v="AB-"/>
    <b v="0"/>
    <b v="1"/>
    <n v="26.764297437192273"/>
    <b v="0"/>
    <x v="10"/>
    <b v="1"/>
    <x v="6"/>
  </r>
  <r>
    <s v="PID0455"/>
    <n v="100"/>
    <x v="0"/>
    <n v="28"/>
    <x v="3"/>
    <n v="73.209999999999994"/>
    <n v="97.4"/>
    <s v="AB-"/>
    <b v="0"/>
    <b v="0"/>
    <n v="32.923201730665227"/>
    <b v="1"/>
    <x v="8"/>
    <b v="1"/>
    <x v="5"/>
  </r>
  <r>
    <s v="PID0456"/>
    <n v="54000"/>
    <x v="0"/>
    <n v="53"/>
    <x v="0"/>
    <s v=""/>
    <n v="89.3"/>
    <s v="O+"/>
    <b v="0"/>
    <b v="0"/>
    <n v="32.800734618916437"/>
    <b v="1"/>
    <x v="7"/>
    <b v="0"/>
    <x v="14"/>
  </r>
  <r>
    <s v="PID0457"/>
    <n v="800"/>
    <x v="3"/>
    <n v="48"/>
    <x v="0"/>
    <n v="565.26"/>
    <n v="69.5"/>
    <s v="AB-"/>
    <b v="1"/>
    <b v="0"/>
    <n v="25.221367397300046"/>
    <b v="0"/>
    <x v="2"/>
    <b v="1"/>
    <x v="5"/>
  </r>
  <r>
    <s v="PID0458"/>
    <n v="72000"/>
    <x v="2"/>
    <n v="38"/>
    <x v="2"/>
    <n v="45460.44"/>
    <n v="87.7"/>
    <s v="O-"/>
    <b v="0"/>
    <b v="0"/>
    <n v="31.826099579039052"/>
    <b v="1"/>
    <x v="2"/>
    <b v="1"/>
    <x v="6"/>
  </r>
  <r>
    <s v="PID0459"/>
    <n v="40000"/>
    <x v="0"/>
    <n v="62"/>
    <x v="1"/>
    <n v="21188.600000000002"/>
    <n v="81.2"/>
    <s v="B-"/>
    <b v="0"/>
    <b v="0"/>
    <n v="33.798126951092605"/>
    <b v="1"/>
    <x v="10"/>
    <b v="1"/>
    <x v="3"/>
  </r>
  <r>
    <s v="PID0460"/>
    <n v="40000"/>
    <x v="1"/>
    <n v="32"/>
    <x v="2"/>
    <n v="35616"/>
    <n v="95.7"/>
    <s v="A-"/>
    <b v="0"/>
    <b v="0"/>
    <n v="31.609195402298852"/>
    <b v="1"/>
    <x v="0"/>
    <b v="1"/>
    <x v="10"/>
  </r>
  <r>
    <s v="PID0461"/>
    <n v="32000"/>
    <x v="2"/>
    <n v="58"/>
    <x v="0"/>
    <s v=""/>
    <n v="54.9"/>
    <s v="AB+"/>
    <b v="0"/>
    <b v="0"/>
    <n v="20.919067215363508"/>
    <s v="FALSE"/>
    <x v="11"/>
    <b v="0"/>
    <x v="6"/>
  </r>
  <r>
    <s v="PID0462"/>
    <n v="54000"/>
    <x v="0"/>
    <n v="38"/>
    <x v="2"/>
    <n v="27921.96"/>
    <n v="89.1"/>
    <s v="O+"/>
    <b v="0"/>
    <b v="0"/>
    <n v="30.830449826989621"/>
    <b v="1"/>
    <x v="10"/>
    <b v="1"/>
    <x v="1"/>
  </r>
  <r>
    <s v="PID0463"/>
    <n v="40000"/>
    <x v="3"/>
    <n v="48"/>
    <x v="0"/>
    <n v="23114.3"/>
    <n v="86.6"/>
    <s v="B-"/>
    <b v="0"/>
    <b v="0"/>
    <n v="29.27257977285019"/>
    <b v="1"/>
    <x v="6"/>
    <b v="1"/>
    <x v="2"/>
  </r>
  <r>
    <s v="PID0464"/>
    <n v="800"/>
    <x v="0"/>
    <n v="68"/>
    <x v="1"/>
    <s v=""/>
    <n v="88.4"/>
    <s v="O+"/>
    <b v="0"/>
    <b v="0"/>
    <n v="32.470156106519745"/>
    <b v="1"/>
    <x v="8"/>
    <b v="0"/>
    <x v="14"/>
  </r>
  <r>
    <s v="PID0465"/>
    <n v="32000"/>
    <x v="1"/>
    <n v="33"/>
    <x v="2"/>
    <n v="26512.240000000002"/>
    <n v="84.7"/>
    <s v="A-"/>
    <b v="0"/>
    <b v="1"/>
    <n v="30.00992063492064"/>
    <b v="1"/>
    <x v="6"/>
    <b v="1"/>
    <x v="11"/>
  </r>
  <r>
    <s v="PID0466"/>
    <n v="12000"/>
    <x v="0"/>
    <n v="68"/>
    <x v="1"/>
    <s v=""/>
    <n v="74.8"/>
    <s v="B-"/>
    <b v="0"/>
    <b v="1"/>
    <n v="31.134235171696144"/>
    <b v="1"/>
    <x v="12"/>
    <b v="0"/>
    <x v="2"/>
  </r>
  <r>
    <s v="PID0467"/>
    <n v="40000"/>
    <x v="1"/>
    <n v="68"/>
    <x v="1"/>
    <s v=""/>
    <n v="85.2"/>
    <s v="O-"/>
    <b v="1"/>
    <b v="1"/>
    <n v="33.701198528539216"/>
    <b v="1"/>
    <x v="6"/>
    <b v="0"/>
    <x v="7"/>
  </r>
  <r>
    <s v="PID0468"/>
    <n v="21000"/>
    <x v="2"/>
    <n v="28"/>
    <x v="3"/>
    <n v="13118.279999999999"/>
    <n v="93.5"/>
    <s v="B-"/>
    <b v="1"/>
    <b v="1"/>
    <n v="32.352941176470594"/>
    <b v="1"/>
    <x v="13"/>
    <b v="1"/>
    <x v="2"/>
  </r>
  <r>
    <s v="PID0469"/>
    <n v="3000"/>
    <x v="3"/>
    <n v="28"/>
    <x v="3"/>
    <n v="2092.17"/>
    <n v="63.4"/>
    <s v="B-"/>
    <b v="0"/>
    <b v="1"/>
    <n v="21.93771626297578"/>
    <s v="FALSE"/>
    <x v="5"/>
    <b v="1"/>
    <x v="7"/>
  </r>
  <r>
    <s v="PID0470"/>
    <n v="75000"/>
    <x v="2"/>
    <n v="62"/>
    <x v="1"/>
    <n v="38626.699999999997"/>
    <n v="91.5"/>
    <s v="A-"/>
    <b v="1"/>
    <b v="1"/>
    <n v="34.438631487824161"/>
    <b v="1"/>
    <x v="8"/>
    <b v="1"/>
    <x v="4"/>
  </r>
  <r>
    <s v="PID0471"/>
    <n v="800"/>
    <x v="3"/>
    <n v="30"/>
    <x v="3"/>
    <n v="628.30999999999995"/>
    <n v="93.4"/>
    <s v="O+"/>
    <b v="1"/>
    <b v="1"/>
    <n v="31.941452070722622"/>
    <b v="1"/>
    <x v="1"/>
    <b v="1"/>
    <x v="2"/>
  </r>
  <r>
    <s v="PID0472"/>
    <n v="75000"/>
    <x v="0"/>
    <n v="58"/>
    <x v="0"/>
    <s v=""/>
    <n v="52.2"/>
    <s v="B-"/>
    <b v="0"/>
    <b v="1"/>
    <n v="20.390624999999996"/>
    <b v="0"/>
    <x v="17"/>
    <b v="0"/>
    <x v="10"/>
  </r>
  <r>
    <s v="PID0473"/>
    <n v="20000"/>
    <x v="0"/>
    <n v="53"/>
    <x v="0"/>
    <n v="15777.76"/>
    <n v="92.6"/>
    <s v="O-"/>
    <b v="0"/>
    <b v="0"/>
    <n v="34.012855831037648"/>
    <b v="1"/>
    <x v="13"/>
    <b v="1"/>
    <x v="5"/>
  </r>
  <r>
    <s v="PID0474"/>
    <n v="100"/>
    <x v="2"/>
    <n v="58"/>
    <x v="0"/>
    <n v="53.65"/>
    <n v="65"/>
    <s v="B+"/>
    <b v="0"/>
    <b v="0"/>
    <n v="28.133656509695292"/>
    <b v="1"/>
    <x v="6"/>
    <b v="1"/>
    <x v="6"/>
  </r>
  <r>
    <s v="PID0475"/>
    <n v="75000"/>
    <x v="1"/>
    <n v="68"/>
    <x v="1"/>
    <n v="52660.649999999994"/>
    <n v="70.900000000000006"/>
    <s v="B-"/>
    <b v="1"/>
    <b v="0"/>
    <n v="29.895429246078599"/>
    <b v="1"/>
    <x v="8"/>
    <b v="1"/>
    <x v="2"/>
  </r>
  <r>
    <s v="PID0476"/>
    <n v="250000"/>
    <x v="0"/>
    <n v="42"/>
    <x v="2"/>
    <s v=""/>
    <n v="102.5"/>
    <s v="O+"/>
    <b v="1"/>
    <b v="1"/>
    <n v="33.090134297520663"/>
    <b v="1"/>
    <x v="4"/>
    <b v="0"/>
    <x v="2"/>
  </r>
  <r>
    <s v="PID0477"/>
    <n v="20000"/>
    <x v="1"/>
    <n v="38"/>
    <x v="2"/>
    <n v="16069.82"/>
    <n v="80.900000000000006"/>
    <s v="A+"/>
    <b v="1"/>
    <b v="0"/>
    <n v="25.822720163426858"/>
    <b v="0"/>
    <x v="1"/>
    <b v="1"/>
    <x v="12"/>
  </r>
  <r>
    <s v="PID0478"/>
    <n v="72000"/>
    <x v="2"/>
    <n v="32"/>
    <x v="2"/>
    <n v="42648.72"/>
    <n v="67"/>
    <s v="AB-"/>
    <b v="0"/>
    <b v="0"/>
    <n v="21.877551020408163"/>
    <b v="0"/>
    <x v="16"/>
    <b v="1"/>
    <x v="13"/>
  </r>
  <r>
    <s v="PID0479"/>
    <n v="4000"/>
    <x v="0"/>
    <n v="48"/>
    <x v="0"/>
    <n v="2417.92"/>
    <n v="72.400000000000006"/>
    <s v="A-"/>
    <b v="1"/>
    <b v="0"/>
    <n v="28.281249999999996"/>
    <b v="1"/>
    <x v="1"/>
    <b v="1"/>
    <x v="11"/>
  </r>
  <r>
    <s v="PID0480"/>
    <n v="30000"/>
    <x v="0"/>
    <n v="32"/>
    <x v="2"/>
    <n v="20098.86"/>
    <n v="56.7"/>
    <s v="B+"/>
    <b v="0"/>
    <b v="0"/>
    <n v="20.576281027725361"/>
    <s v="FALSE"/>
    <x v="0"/>
    <b v="1"/>
    <x v="7"/>
  </r>
  <r>
    <s v="PID0481"/>
    <n v="45000"/>
    <x v="2"/>
    <n v="42"/>
    <x v="2"/>
    <n v="32491.47"/>
    <n v="65"/>
    <s v="A+"/>
    <b v="0"/>
    <b v="1"/>
    <n v="24.767565919829291"/>
    <b v="0"/>
    <x v="7"/>
    <b v="1"/>
    <x v="10"/>
  </r>
  <r>
    <s v="PID0482"/>
    <n v="100"/>
    <x v="1"/>
    <n v="58"/>
    <x v="0"/>
    <s v=""/>
    <n v="83.3"/>
    <s v="O-"/>
    <b v="0"/>
    <b v="0"/>
    <n v="32.539062499999993"/>
    <b v="1"/>
    <x v="3"/>
    <b v="0"/>
    <x v="3"/>
  </r>
  <r>
    <s v="PID0483"/>
    <n v="500"/>
    <x v="2"/>
    <n v="62"/>
    <x v="1"/>
    <n v="344.06"/>
    <n v="81.8"/>
    <s v="AB+"/>
    <b v="0"/>
    <b v="0"/>
    <n v="34.943825024563203"/>
    <b v="1"/>
    <x v="1"/>
    <b v="1"/>
    <x v="3"/>
  </r>
  <r>
    <s v="PID0484"/>
    <n v="500"/>
    <x v="2"/>
    <n v="33"/>
    <x v="2"/>
    <n v="261.82"/>
    <n v="67.2"/>
    <s v="O-"/>
    <b v="0"/>
    <b v="0"/>
    <n v="24.683195592286506"/>
    <b v="0"/>
    <x v="16"/>
    <b v="1"/>
    <x v="14"/>
  </r>
  <r>
    <s v="PID0485"/>
    <n v="60000"/>
    <x v="0"/>
    <n v="62"/>
    <x v="1"/>
    <s v=""/>
    <n v="66.599999999999994"/>
    <s v="AB-"/>
    <b v="1"/>
    <b v="1"/>
    <n v="28.826177285318558"/>
    <b v="1"/>
    <x v="4"/>
    <b v="0"/>
    <x v="8"/>
  </r>
  <r>
    <s v="PID0486"/>
    <n v="48000"/>
    <x v="0"/>
    <n v="48"/>
    <x v="0"/>
    <n v="24552.12"/>
    <n v="92.5"/>
    <s v="O-"/>
    <b v="0"/>
    <b v="0"/>
    <n v="33.976124885215796"/>
    <b v="1"/>
    <x v="12"/>
    <b v="1"/>
    <x v="11"/>
  </r>
  <r>
    <s v="PID0487"/>
    <n v="15000"/>
    <x v="0"/>
    <n v="48"/>
    <x v="0"/>
    <n v="11420.150000000001"/>
    <n v="93.9"/>
    <s v="A+"/>
    <b v="0"/>
    <b v="0"/>
    <n v="30.66122448979592"/>
    <b v="1"/>
    <x v="6"/>
    <b v="1"/>
    <x v="14"/>
  </r>
  <r>
    <s v="PID0488"/>
    <n v="800"/>
    <x v="0"/>
    <n v="48"/>
    <x v="0"/>
    <n v="655.24"/>
    <n v="95.9"/>
    <s v="O+"/>
    <b v="0"/>
    <b v="0"/>
    <n v="30.267642974371924"/>
    <b v="1"/>
    <x v="5"/>
    <b v="1"/>
    <x v="1"/>
  </r>
  <r>
    <s v="PID0489"/>
    <n v="21000"/>
    <x v="1"/>
    <n v="58"/>
    <x v="0"/>
    <n v="11200.84"/>
    <n v="64"/>
    <s v="B+"/>
    <b v="0"/>
    <b v="1"/>
    <n v="28.444444444444443"/>
    <b v="1"/>
    <x v="8"/>
    <b v="1"/>
    <x v="9"/>
  </r>
  <r>
    <s v="PID0490"/>
    <n v="40000"/>
    <x v="0"/>
    <n v="38"/>
    <x v="2"/>
    <n v="23810.400000000001"/>
    <n v="60.9"/>
    <s v="AB+"/>
    <b v="0"/>
    <b v="0"/>
    <n v="22.100449992742053"/>
    <b v="0"/>
    <x v="6"/>
    <b v="1"/>
    <x v="7"/>
  </r>
  <r>
    <s v="PID0491"/>
    <n v="500"/>
    <x v="1"/>
    <n v="53"/>
    <x v="0"/>
    <n v="287.83999999999997"/>
    <n v="85.3"/>
    <s v="A-"/>
    <b v="0"/>
    <b v="0"/>
    <n v="32.907681030824421"/>
    <b v="1"/>
    <x v="13"/>
    <b v="1"/>
    <x v="9"/>
  </r>
  <r>
    <s v="PID0492"/>
    <n v="100"/>
    <x v="1"/>
    <n v="38"/>
    <x v="2"/>
    <n v="51.38"/>
    <n v="86.1"/>
    <s v="O+"/>
    <b v="0"/>
    <b v="0"/>
    <n v="28.114285714285714"/>
    <b v="1"/>
    <x v="0"/>
    <b v="1"/>
    <x v="13"/>
  </r>
  <r>
    <s v="PID0493"/>
    <n v="300000"/>
    <x v="2"/>
    <n v="73"/>
    <x v="1"/>
    <n v="211507.65"/>
    <n v="90.8"/>
    <s v="B+"/>
    <b v="0"/>
    <b v="1"/>
    <n v="33.759666864961339"/>
    <b v="1"/>
    <x v="13"/>
    <b v="1"/>
    <x v="8"/>
  </r>
  <r>
    <s v="PID0494"/>
    <n v="500"/>
    <x v="0"/>
    <n v="45"/>
    <x v="2"/>
    <n v="284.92"/>
    <n v="56.6"/>
    <s v="A+"/>
    <b v="0"/>
    <b v="0"/>
    <n v="22.109374999999996"/>
    <b v="0"/>
    <x v="1"/>
    <b v="1"/>
    <x v="13"/>
  </r>
  <r>
    <s v="PID0495"/>
    <n v="300000"/>
    <x v="0"/>
    <n v="58"/>
    <x v="0"/>
    <n v="185608.34999999998"/>
    <n v="89.2"/>
    <s v="B-"/>
    <b v="1"/>
    <b v="0"/>
    <n v="32.370445637973582"/>
    <b v="1"/>
    <x v="2"/>
    <b v="1"/>
    <x v="5"/>
  </r>
  <r>
    <s v="PID0496"/>
    <n v="20000"/>
    <x v="3"/>
    <n v="58"/>
    <x v="0"/>
    <n v="16429.98"/>
    <n v="60.3"/>
    <s v="O+"/>
    <b v="0"/>
    <b v="1"/>
    <n v="22.976680384087786"/>
    <s v="FALSE"/>
    <x v="0"/>
    <b v="1"/>
    <x v="10"/>
  </r>
  <r>
    <s v="PID0497"/>
    <n v="3000"/>
    <x v="1"/>
    <n v="50"/>
    <x v="0"/>
    <n v="1761.06"/>
    <n v="55.5"/>
    <s v="A-"/>
    <b v="0"/>
    <b v="0"/>
    <n v="20.140804180577735"/>
    <b v="0"/>
    <x v="13"/>
    <b v="1"/>
    <x v="1"/>
  </r>
  <r>
    <s v="PID0498"/>
    <n v="60000"/>
    <x v="2"/>
    <n v="48"/>
    <x v="0"/>
    <n v="38814.75"/>
    <n v="91.9"/>
    <s v="O-"/>
    <b v="1"/>
    <b v="1"/>
    <n v="28.682001185980464"/>
    <b v="1"/>
    <x v="2"/>
    <b v="1"/>
    <x v="4"/>
  </r>
  <r>
    <s v="PID0499"/>
    <n v="100"/>
    <x v="1"/>
    <n v="58"/>
    <x v="0"/>
    <s v=""/>
    <n v="47.9"/>
    <s v="B-"/>
    <b v="0"/>
    <b v="0"/>
    <n v="20.732340720221607"/>
    <b v="0"/>
    <x v="23"/>
    <b v="0"/>
    <x v="4"/>
  </r>
  <r>
    <s v="PID0500"/>
    <n v="40000"/>
    <x v="0"/>
    <n v="68"/>
    <x v="1"/>
    <n v="30912.5"/>
    <n v="70.900000000000006"/>
    <s v="A+"/>
    <b v="1"/>
    <b v="1"/>
    <n v="26.36079714455682"/>
    <s v="FALSE"/>
    <x v="4"/>
    <b v="1"/>
    <x v="9"/>
  </r>
  <r>
    <s v="PID0501"/>
    <n v="18000"/>
    <x v="2"/>
    <n v="42"/>
    <x v="2"/>
    <n v="15163.32"/>
    <n v="87.8"/>
    <s v="A+"/>
    <b v="0"/>
    <b v="0"/>
    <n v="30.380622837370243"/>
    <b v="1"/>
    <x v="5"/>
    <b v="1"/>
    <x v="11"/>
  </r>
  <r>
    <s v="PID0502"/>
    <n v="24000"/>
    <x v="0"/>
    <n v="48"/>
    <x v="0"/>
    <n v="15407.22"/>
    <n v="94.4"/>
    <s v="A+"/>
    <b v="0"/>
    <b v="0"/>
    <n v="29.79421790178008"/>
    <b v="1"/>
    <x v="1"/>
    <b v="1"/>
    <x v="8"/>
  </r>
  <r>
    <s v="PID0503"/>
    <n v="18000"/>
    <x v="0"/>
    <n v="53"/>
    <x v="0"/>
    <n v="13926.54"/>
    <n v="79.5"/>
    <s v="O+"/>
    <b v="0"/>
    <b v="0"/>
    <n v="28.850341123530267"/>
    <b v="1"/>
    <x v="4"/>
    <b v="1"/>
    <x v="0"/>
  </r>
  <r>
    <s v="PID0504"/>
    <n v="800"/>
    <x v="0"/>
    <n v="38"/>
    <x v="2"/>
    <n v="675.79"/>
    <n v="95"/>
    <s v="B+"/>
    <b v="0"/>
    <b v="1"/>
    <n v="29.983587930816814"/>
    <b v="1"/>
    <x v="5"/>
    <b v="1"/>
    <x v="13"/>
  </r>
  <r>
    <s v="PID0505"/>
    <n v="3000"/>
    <x v="3"/>
    <n v="48"/>
    <x v="0"/>
    <n v="2550.7200000000003"/>
    <n v="91.7"/>
    <s v="AB-"/>
    <b v="0"/>
    <b v="0"/>
    <n v="29.60356404958678"/>
    <b v="1"/>
    <x v="4"/>
    <b v="1"/>
    <x v="13"/>
  </r>
  <r>
    <s v="PID0506"/>
    <n v="200000"/>
    <x v="2"/>
    <n v="45"/>
    <x v="2"/>
    <n v="136126"/>
    <n v="94.5"/>
    <s v="B-"/>
    <b v="0"/>
    <b v="0"/>
    <n v="31.942942130881562"/>
    <b v="1"/>
    <x v="2"/>
    <b v="1"/>
    <x v="11"/>
  </r>
  <r>
    <s v="PID0507"/>
    <n v="20000"/>
    <x v="1"/>
    <n v="42"/>
    <x v="2"/>
    <s v=""/>
    <n v="73"/>
    <s v="A-"/>
    <b v="0"/>
    <b v="1"/>
    <n v="25.559329155141629"/>
    <b v="0"/>
    <x v="6"/>
    <b v="0"/>
    <x v="7"/>
  </r>
  <r>
    <s v="PID0508"/>
    <n v="1600"/>
    <x v="0"/>
    <n v="68"/>
    <x v="1"/>
    <n v="831.9"/>
    <n v="80"/>
    <s v="B-"/>
    <b v="0"/>
    <b v="1"/>
    <n v="28.685144680698485"/>
    <b v="1"/>
    <x v="8"/>
    <b v="1"/>
    <x v="1"/>
  </r>
  <r>
    <s v="PID0509"/>
    <n v="21000"/>
    <x v="0"/>
    <n v="41"/>
    <x v="2"/>
    <s v=""/>
    <n v="87.1"/>
    <s v="AB-"/>
    <b v="0"/>
    <b v="1"/>
    <n v="29.441590048674961"/>
    <b v="1"/>
    <x v="10"/>
    <b v="0"/>
    <x v="2"/>
  </r>
  <r>
    <s v="PID0510"/>
    <n v="250000"/>
    <x v="2"/>
    <n v="33"/>
    <x v="2"/>
    <n v="208992.5"/>
    <n v="78.5"/>
    <s v="O+"/>
    <b v="1"/>
    <b v="0"/>
    <n v="29.545711167149687"/>
    <b v="1"/>
    <x v="8"/>
    <b v="1"/>
    <x v="0"/>
  </r>
  <r>
    <s v="PID0511"/>
    <n v="18000"/>
    <x v="2"/>
    <n v="53"/>
    <x v="0"/>
    <n v="14072.099999999999"/>
    <n v="74.3"/>
    <s v="B-"/>
    <b v="1"/>
    <b v="0"/>
    <n v="32.15893351800554"/>
    <b v="1"/>
    <x v="16"/>
    <b v="1"/>
    <x v="4"/>
  </r>
  <r>
    <s v="PID0512"/>
    <n v="12000"/>
    <x v="2"/>
    <n v="38"/>
    <x v="2"/>
    <n v="8253.24"/>
    <n v="81.7"/>
    <s v="O+"/>
    <b v="0"/>
    <b v="0"/>
    <n v="30.750122323008021"/>
    <b v="1"/>
    <x v="2"/>
    <b v="1"/>
    <x v="5"/>
  </r>
  <r>
    <s v="PID0513"/>
    <n v="21000"/>
    <x v="2"/>
    <n v="45"/>
    <x v="2"/>
    <n v="12593.21"/>
    <n v="61.8"/>
    <s v="B-"/>
    <b v="0"/>
    <b v="0"/>
    <n v="22.699724517906336"/>
    <b v="0"/>
    <x v="2"/>
    <b v="1"/>
    <x v="0"/>
  </r>
  <r>
    <s v="PID0514"/>
    <n v="3000"/>
    <x v="2"/>
    <n v="58"/>
    <x v="0"/>
    <n v="2591.46"/>
    <n v="80.8"/>
    <s v="O+"/>
    <b v="1"/>
    <b v="0"/>
    <n v="30.411381685422864"/>
    <b v="1"/>
    <x v="5"/>
    <b v="1"/>
    <x v="12"/>
  </r>
  <r>
    <s v="PID0515"/>
    <n v="100"/>
    <x v="0"/>
    <n v="58"/>
    <x v="0"/>
    <s v=""/>
    <n v="89"/>
    <s v="A+"/>
    <b v="0"/>
    <b v="0"/>
    <n v="33.912513336381643"/>
    <b v="1"/>
    <x v="12"/>
    <b v="0"/>
    <x v="9"/>
  </r>
  <r>
    <s v="PID0516"/>
    <n v="40000"/>
    <x v="1"/>
    <n v="62"/>
    <x v="1"/>
    <s v=""/>
    <n v="86.6"/>
    <s v="AB+"/>
    <b v="0"/>
    <b v="0"/>
    <n v="32.198096371207619"/>
    <b v="1"/>
    <x v="0"/>
    <b v="0"/>
    <x v="7"/>
  </r>
  <r>
    <s v="PID0517"/>
    <n v="32000"/>
    <x v="2"/>
    <n v="68"/>
    <x v="1"/>
    <n v="19961.72"/>
    <n v="82.7"/>
    <s v="A-"/>
    <b v="0"/>
    <b v="0"/>
    <n v="32.304687499999993"/>
    <b v="1"/>
    <x v="4"/>
    <b v="1"/>
    <x v="7"/>
  </r>
  <r>
    <s v="PID0518"/>
    <n v="12000"/>
    <x v="2"/>
    <n v="42"/>
    <x v="2"/>
    <s v=""/>
    <n v="69"/>
    <s v="AB+"/>
    <b v="0"/>
    <b v="0"/>
    <n v="21.777553339224845"/>
    <b v="0"/>
    <x v="1"/>
    <b v="0"/>
    <x v="4"/>
  </r>
  <r>
    <s v="PID0519"/>
    <n v="500"/>
    <x v="2"/>
    <n v="48"/>
    <x v="0"/>
    <n v="440.14"/>
    <n v="89"/>
    <s v="O-"/>
    <b v="0"/>
    <b v="0"/>
    <n v="28.408184110568481"/>
    <b v="1"/>
    <x v="2"/>
    <b v="1"/>
    <x v="8"/>
  </r>
  <r>
    <s v="PID0520"/>
    <n v="18000"/>
    <x v="0"/>
    <n v="73"/>
    <x v="1"/>
    <n v="13589.579999999998"/>
    <n v="70.400000000000006"/>
    <s v="A-"/>
    <b v="0"/>
    <b v="0"/>
    <n v="24.648996883862615"/>
    <b v="0"/>
    <x v="22"/>
    <b v="1"/>
    <x v="14"/>
  </r>
  <r>
    <s v="PID0521"/>
    <n v="30000"/>
    <x v="0"/>
    <n v="33"/>
    <x v="2"/>
    <n v="25487.22"/>
    <n v="68.2"/>
    <s v="A-"/>
    <b v="0"/>
    <b v="0"/>
    <n v="25.050505050505055"/>
    <b v="0"/>
    <x v="3"/>
    <b v="1"/>
    <x v="6"/>
  </r>
  <r>
    <s v="PID0522"/>
    <n v="100"/>
    <x v="2"/>
    <n v="38"/>
    <x v="2"/>
    <n v="78.08"/>
    <n v="95"/>
    <s v="B+"/>
    <b v="1"/>
    <b v="0"/>
    <n v="29.983587930816814"/>
    <b v="1"/>
    <x v="8"/>
    <b v="1"/>
    <x v="14"/>
  </r>
  <r>
    <s v="PID0523"/>
    <n v="3000"/>
    <x v="2"/>
    <n v="62"/>
    <x v="1"/>
    <n v="2243.25"/>
    <n v="84"/>
    <s v="B+"/>
    <b v="0"/>
    <b v="0"/>
    <n v="32.406157169862269"/>
    <b v="1"/>
    <x v="2"/>
    <b v="1"/>
    <x v="7"/>
  </r>
  <r>
    <s v="PID0524"/>
    <n v="800"/>
    <x v="1"/>
    <n v="33"/>
    <x v="2"/>
    <s v=""/>
    <n v="60"/>
    <s v="O+"/>
    <b v="0"/>
    <b v="1"/>
    <n v="23.437499999999996"/>
    <b v="0"/>
    <x v="8"/>
    <b v="0"/>
    <x v="5"/>
  </r>
  <r>
    <s v="PID0525"/>
    <n v="60000"/>
    <x v="3"/>
    <n v="33"/>
    <x v="2"/>
    <n v="41143.879999999997"/>
    <n v="75.599999999999994"/>
    <s v="O-"/>
    <b v="0"/>
    <b v="1"/>
    <n v="23.86062365862896"/>
    <b v="0"/>
    <x v="3"/>
    <b v="1"/>
    <x v="1"/>
  </r>
  <r>
    <s v="PID0526"/>
    <n v="60000"/>
    <x v="0"/>
    <n v="48"/>
    <x v="0"/>
    <n v="33533.699999999997"/>
    <n v="85.6"/>
    <s v="O+"/>
    <b v="0"/>
    <b v="0"/>
    <n v="31.064015096530699"/>
    <b v="1"/>
    <x v="13"/>
    <b v="1"/>
    <x v="3"/>
  </r>
  <r>
    <s v="PID0527"/>
    <n v="60000"/>
    <x v="0"/>
    <n v="32"/>
    <x v="2"/>
    <n v="44740.639999999999"/>
    <n v="87.9"/>
    <s v="O-"/>
    <b v="0"/>
    <b v="1"/>
    <n v="31.143707482993204"/>
    <b v="1"/>
    <x v="1"/>
    <b v="1"/>
    <x v="11"/>
  </r>
  <r>
    <s v="PID0528"/>
    <n v="240000"/>
    <x v="2"/>
    <n v="58"/>
    <x v="0"/>
    <n v="151588.20000000001"/>
    <n v="88"/>
    <s v="B-"/>
    <b v="0"/>
    <b v="0"/>
    <n v="33.121306786104107"/>
    <b v="1"/>
    <x v="5"/>
    <b v="1"/>
    <x v="11"/>
  </r>
  <r>
    <s v="PID0529"/>
    <n v="500"/>
    <x v="0"/>
    <n v="54"/>
    <x v="0"/>
    <n v="425.63"/>
    <n v="79.3"/>
    <s v="O+"/>
    <b v="0"/>
    <b v="1"/>
    <n v="30.592955518691404"/>
    <b v="1"/>
    <x v="13"/>
    <b v="1"/>
    <x v="6"/>
  </r>
  <r>
    <s v="PID0530"/>
    <n v="54000"/>
    <x v="1"/>
    <n v="48"/>
    <x v="0"/>
    <n v="33776.94"/>
    <n v="106.3"/>
    <s v="B+"/>
    <b v="1"/>
    <b v="0"/>
    <n v="34.316890495867767"/>
    <b v="1"/>
    <x v="3"/>
    <b v="1"/>
    <x v="8"/>
  </r>
  <r>
    <s v="PID0531"/>
    <n v="500"/>
    <x v="0"/>
    <n v="62"/>
    <x v="1"/>
    <n v="421.74"/>
    <n v="80.3"/>
    <s v="B+"/>
    <b v="0"/>
    <b v="0"/>
    <n v="30.597469897881414"/>
    <b v="1"/>
    <x v="12"/>
    <b v="1"/>
    <x v="8"/>
  </r>
  <r>
    <s v="PID0532"/>
    <n v="500"/>
    <x v="3"/>
    <n v="33"/>
    <x v="2"/>
    <n v="331.85"/>
    <n v="62.1"/>
    <s v="AB-"/>
    <b v="1"/>
    <b v="1"/>
    <n v="20.047778925619834"/>
    <b v="0"/>
    <x v="0"/>
    <b v="1"/>
    <x v="4"/>
  </r>
  <r>
    <s v="PID0533"/>
    <n v="4000"/>
    <x v="2"/>
    <n v="68"/>
    <x v="1"/>
    <n v="3017.36"/>
    <n v="59.3"/>
    <s v="B+"/>
    <b v="0"/>
    <b v="1"/>
    <n v="22.595640908398103"/>
    <b v="0"/>
    <x v="6"/>
    <b v="1"/>
    <x v="4"/>
  </r>
  <r>
    <s v="PID0534"/>
    <n v="30000"/>
    <x v="2"/>
    <n v="38"/>
    <x v="2"/>
    <n v="20327.550000000003"/>
    <n v="82.2"/>
    <s v="B+"/>
    <b v="1"/>
    <b v="0"/>
    <n v="28.442906574394467"/>
    <b v="1"/>
    <x v="9"/>
    <b v="1"/>
    <x v="3"/>
  </r>
  <r>
    <s v="PID0535"/>
    <n v="500"/>
    <x v="1"/>
    <n v="68"/>
    <x v="1"/>
    <n v="364.49"/>
    <n v="71.5"/>
    <s v="A-"/>
    <b v="0"/>
    <b v="0"/>
    <n v="30.148423005565864"/>
    <b v="1"/>
    <x v="0"/>
    <b v="1"/>
    <x v="1"/>
  </r>
  <r>
    <s v="PID0536"/>
    <n v="24000"/>
    <x v="0"/>
    <n v="41"/>
    <x v="2"/>
    <n v="21240.06"/>
    <n v="84.1"/>
    <s v="B+"/>
    <b v="1"/>
    <b v="0"/>
    <n v="30.519669037596167"/>
    <b v="1"/>
    <x v="10"/>
    <b v="1"/>
    <x v="4"/>
  </r>
  <r>
    <s v="PID0537"/>
    <n v="24000"/>
    <x v="0"/>
    <n v="33"/>
    <x v="2"/>
    <s v=""/>
    <n v="80.2"/>
    <s v="AB+"/>
    <b v="0"/>
    <b v="1"/>
    <n v="28.415532879818599"/>
    <b v="1"/>
    <x v="12"/>
    <b v="0"/>
    <x v="13"/>
  </r>
  <r>
    <s v="PID0538"/>
    <n v="12000"/>
    <x v="2"/>
    <n v="58"/>
    <x v="0"/>
    <n v="10189.74"/>
    <n v="71.900000000000006"/>
    <s v="O+"/>
    <b v="1"/>
    <b v="0"/>
    <n v="30.714682387116071"/>
    <b v="1"/>
    <x v="2"/>
    <b v="1"/>
    <x v="11"/>
  </r>
  <r>
    <s v="PID0539"/>
    <n v="3000"/>
    <x v="0"/>
    <n v="38"/>
    <x v="2"/>
    <n v="1854.3000000000002"/>
    <n v="105.9"/>
    <s v="AB-"/>
    <b v="1"/>
    <b v="0"/>
    <n v="34.978200554894968"/>
    <b v="1"/>
    <x v="2"/>
    <b v="1"/>
    <x v="12"/>
  </r>
  <r>
    <s v="PID0540"/>
    <n v="18000"/>
    <x v="0"/>
    <n v="48"/>
    <x v="0"/>
    <n v="13947.39"/>
    <n v="67.400000000000006"/>
    <s v="O+"/>
    <b v="1"/>
    <b v="0"/>
    <n v="21.035548203863801"/>
    <b v="0"/>
    <x v="0"/>
    <b v="1"/>
    <x v="7"/>
  </r>
  <r>
    <s v="PID0541"/>
    <n v="36000"/>
    <x v="0"/>
    <n v="48"/>
    <x v="0"/>
    <s v=""/>
    <n v="96.3"/>
    <s v="B+"/>
    <b v="1"/>
    <b v="0"/>
    <n v="33.717306816988206"/>
    <b v="1"/>
    <x v="13"/>
    <b v="0"/>
    <x v="3"/>
  </r>
  <r>
    <s v="PID0542"/>
    <n v="60000"/>
    <x v="1"/>
    <n v="73"/>
    <x v="1"/>
    <n v="51130.649999999994"/>
    <n v="68.7"/>
    <s v="B+"/>
    <b v="0"/>
    <b v="1"/>
    <n v="30.533333333333335"/>
    <b v="1"/>
    <x v="12"/>
    <b v="1"/>
    <x v="13"/>
  </r>
  <r>
    <s v="PID0543"/>
    <n v="30000"/>
    <x v="3"/>
    <n v="58"/>
    <x v="0"/>
    <s v=""/>
    <n v="83.1"/>
    <s v="AB+"/>
    <b v="0"/>
    <b v="0"/>
    <n v="29.443027210884356"/>
    <b v="1"/>
    <x v="13"/>
    <b v="0"/>
    <x v="7"/>
  </r>
  <r>
    <s v="PID0544"/>
    <n v="18000"/>
    <x v="2"/>
    <n v="58"/>
    <x v="0"/>
    <n v="11185.2"/>
    <n v="76.400000000000006"/>
    <s v="AB-"/>
    <b v="0"/>
    <b v="1"/>
    <n v="30.60406986059926"/>
    <b v="1"/>
    <x v="7"/>
    <b v="1"/>
    <x v="8"/>
  </r>
  <r>
    <s v="PID0545"/>
    <n v="800"/>
    <x v="0"/>
    <n v="58"/>
    <x v="0"/>
    <n v="553.55999999999995"/>
    <n v="84.4"/>
    <s v="AB-"/>
    <b v="0"/>
    <b v="1"/>
    <n v="31.000918273645553"/>
    <b v="1"/>
    <x v="3"/>
    <b v="1"/>
    <x v="10"/>
  </r>
  <r>
    <s v="PID0546"/>
    <n v="40000"/>
    <x v="2"/>
    <n v="68"/>
    <x v="1"/>
    <n v="25096.68"/>
    <n v="78.3"/>
    <s v="AB+"/>
    <b v="1"/>
    <b v="0"/>
    <n v="31.365165838807876"/>
    <b v="1"/>
    <x v="10"/>
    <b v="1"/>
    <x v="14"/>
  </r>
  <r>
    <s v="PID0547"/>
    <n v="60000"/>
    <x v="1"/>
    <n v="38"/>
    <x v="2"/>
    <n v="38975.100000000006"/>
    <n v="80.8"/>
    <s v="A-"/>
    <b v="1"/>
    <b v="1"/>
    <n v="29.322107707940194"/>
    <b v="1"/>
    <x v="15"/>
    <b v="1"/>
    <x v="6"/>
  </r>
  <r>
    <s v="PID0548"/>
    <n v="40000"/>
    <x v="0"/>
    <n v="33"/>
    <x v="2"/>
    <n v="20817"/>
    <n v="85.4"/>
    <s v="A-"/>
    <b v="0"/>
    <b v="0"/>
    <n v="32.142722721969214"/>
    <b v="1"/>
    <x v="0"/>
    <b v="1"/>
    <x v="3"/>
  </r>
  <r>
    <s v="PID0549"/>
    <n v="32000"/>
    <x v="2"/>
    <n v="58"/>
    <x v="0"/>
    <n v="16508.88"/>
    <n v="54.1"/>
    <s v="B+"/>
    <b v="1"/>
    <b v="1"/>
    <n v="21.671206537413873"/>
    <b v="0"/>
    <x v="7"/>
    <b v="1"/>
    <x v="4"/>
  </r>
  <r>
    <s v="PID0550"/>
    <n v="240000"/>
    <x v="1"/>
    <n v="38"/>
    <x v="2"/>
    <n v="196347.36000000002"/>
    <n v="91.8"/>
    <s v="AB-"/>
    <b v="1"/>
    <b v="0"/>
    <n v="34.131469363474125"/>
    <b v="1"/>
    <x v="4"/>
    <b v="1"/>
    <x v="2"/>
  </r>
  <r>
    <s v="PID0551"/>
    <n v="800"/>
    <x v="2"/>
    <n v="58"/>
    <x v="0"/>
    <n v="674.58"/>
    <n v="76"/>
    <s v="A-"/>
    <b v="0"/>
    <b v="0"/>
    <n v="33.777777777777779"/>
    <b v="1"/>
    <x v="7"/>
    <b v="1"/>
    <x v="4"/>
  </r>
  <r>
    <s v="PID0552"/>
    <n v="18000"/>
    <x v="1"/>
    <n v="45"/>
    <x v="2"/>
    <n v="15280.02"/>
    <n v="68.3"/>
    <s v="AB-"/>
    <b v="0"/>
    <b v="0"/>
    <n v="24.785890550152416"/>
    <b v="0"/>
    <x v="10"/>
    <b v="1"/>
    <x v="9"/>
  </r>
  <r>
    <s v="PID0553"/>
    <n v="12000"/>
    <x v="0"/>
    <n v="58"/>
    <x v="0"/>
    <n v="8012.82"/>
    <n v="94.6"/>
    <s v="O+"/>
    <b v="0"/>
    <b v="0"/>
    <n v="34.747474747474747"/>
    <b v="1"/>
    <x v="9"/>
    <b v="1"/>
    <x v="14"/>
  </r>
  <r>
    <s v="PID0554"/>
    <n v="16000"/>
    <x v="2"/>
    <n v="58"/>
    <x v="0"/>
    <s v=""/>
    <n v="87.6"/>
    <s v="B-"/>
    <b v="0"/>
    <b v="0"/>
    <n v="34.6505280645544"/>
    <b v="1"/>
    <x v="2"/>
    <b v="0"/>
    <x v="11"/>
  </r>
  <r>
    <s v="PID0555"/>
    <n v="200000"/>
    <x v="0"/>
    <n v="48"/>
    <x v="0"/>
    <n v="110010.4"/>
    <n v="78.900000000000006"/>
    <s v="AB-"/>
    <b v="1"/>
    <b v="0"/>
    <n v="30.064014631915864"/>
    <b v="1"/>
    <x v="12"/>
    <b v="1"/>
    <x v="7"/>
  </r>
  <r>
    <s v="PID0556"/>
    <n v="250000"/>
    <x v="1"/>
    <n v="48"/>
    <x v="0"/>
    <n v="131051.8"/>
    <n v="92.1"/>
    <s v="B+"/>
    <b v="1"/>
    <b v="0"/>
    <n v="29.397682658239965"/>
    <b v="1"/>
    <x v="0"/>
    <b v="1"/>
    <x v="1"/>
  </r>
  <r>
    <s v="PID0557"/>
    <n v="3000"/>
    <x v="0"/>
    <n v="48"/>
    <x v="0"/>
    <n v="1931.88"/>
    <n v="61.8"/>
    <s v="A-"/>
    <b v="0"/>
    <b v="1"/>
    <n v="23.54823959762231"/>
    <b v="0"/>
    <x v="7"/>
    <b v="1"/>
    <x v="1"/>
  </r>
  <r>
    <s v="PID0558"/>
    <n v="100"/>
    <x v="1"/>
    <n v="38"/>
    <x v="2"/>
    <n v="83.8"/>
    <n v="71.599999999999994"/>
    <s v="A+"/>
    <b v="0"/>
    <b v="1"/>
    <n v="25.368480725623584"/>
    <b v="0"/>
    <x v="8"/>
    <b v="1"/>
    <x v="10"/>
  </r>
  <r>
    <s v="PID0559"/>
    <n v="240000"/>
    <x v="0"/>
    <n v="33"/>
    <x v="2"/>
    <n v="130677.12"/>
    <n v="111.9"/>
    <s v="B+"/>
    <b v="0"/>
    <b v="0"/>
    <n v="34.924003620361411"/>
    <b v="1"/>
    <x v="13"/>
    <b v="1"/>
    <x v="10"/>
  </r>
  <r>
    <s v="PID0560"/>
    <n v="200000"/>
    <x v="2"/>
    <n v="38"/>
    <x v="2"/>
    <s v=""/>
    <n v="99.1"/>
    <s v="AB+"/>
    <b v="0"/>
    <b v="0"/>
    <n v="32.732197119830886"/>
    <b v="1"/>
    <x v="0"/>
    <b v="0"/>
    <x v="11"/>
  </r>
  <r>
    <s v="PID0561"/>
    <n v="250000"/>
    <x v="1"/>
    <n v="38"/>
    <x v="2"/>
    <n v="173905.2"/>
    <n v="95.1"/>
    <s v="AB+"/>
    <b v="1"/>
    <b v="1"/>
    <n v="33.694727891156468"/>
    <b v="1"/>
    <x v="6"/>
    <b v="1"/>
    <x v="13"/>
  </r>
  <r>
    <s v="PID0562"/>
    <n v="12000"/>
    <x v="1"/>
    <n v="38"/>
    <x v="2"/>
    <s v=""/>
    <n v="94.9"/>
    <s v="A-"/>
    <b v="0"/>
    <b v="0"/>
    <n v="29.952026259310696"/>
    <b v="1"/>
    <x v="10"/>
    <b v="0"/>
    <x v="3"/>
  </r>
  <r>
    <s v="PID0563"/>
    <n v="30000"/>
    <x v="2"/>
    <n v="41"/>
    <x v="2"/>
    <n v="15006.119999999999"/>
    <n v="69.2"/>
    <s v="AB-"/>
    <b v="1"/>
    <b v="1"/>
    <n v="25.11249818551314"/>
    <b v="0"/>
    <x v="1"/>
    <b v="1"/>
    <x v="10"/>
  </r>
  <r>
    <s v="PID0564"/>
    <n v="60000"/>
    <x v="1"/>
    <n v="34"/>
    <x v="2"/>
    <n v="38081.199999999997"/>
    <n v="79.599999999999994"/>
    <s v="O-"/>
    <b v="0"/>
    <b v="1"/>
    <n v="29.237832874196513"/>
    <b v="1"/>
    <x v="13"/>
    <b v="1"/>
    <x v="3"/>
  </r>
  <r>
    <s v="PID0565"/>
    <n v="100"/>
    <x v="0"/>
    <n v="53"/>
    <x v="0"/>
    <n v="57.68"/>
    <n v="90.9"/>
    <s v="B-"/>
    <b v="1"/>
    <b v="1"/>
    <n v="34.212804396100722"/>
    <b v="1"/>
    <x v="6"/>
    <b v="1"/>
    <x v="3"/>
  </r>
  <r>
    <s v="PID0566"/>
    <n v="32000"/>
    <x v="0"/>
    <n v="42"/>
    <x v="2"/>
    <n v="24633.200000000001"/>
    <n v="87.1"/>
    <s v="B-"/>
    <b v="0"/>
    <b v="0"/>
    <n v="28.440816326530609"/>
    <b v="1"/>
    <x v="4"/>
    <b v="1"/>
    <x v="11"/>
  </r>
  <r>
    <s v="PID0567"/>
    <n v="800"/>
    <x v="0"/>
    <n v="53"/>
    <x v="0"/>
    <n v="453.8"/>
    <n v="72.2"/>
    <s v="A-"/>
    <b v="1"/>
    <b v="0"/>
    <n v="30.44358239163434"/>
    <b v="1"/>
    <x v="13"/>
    <b v="1"/>
    <x v="0"/>
  </r>
  <r>
    <s v="PID0568"/>
    <n v="18000"/>
    <x v="3"/>
    <n v="58"/>
    <x v="0"/>
    <s v=""/>
    <n v="69.400000000000006"/>
    <s v="AB+"/>
    <b v="1"/>
    <b v="0"/>
    <n v="28.886576482830385"/>
    <b v="1"/>
    <x v="8"/>
    <b v="0"/>
    <x v="7"/>
  </r>
  <r>
    <s v="PID0569"/>
    <n v="500"/>
    <x v="2"/>
    <n v="42"/>
    <x v="2"/>
    <s v=""/>
    <n v="101.2"/>
    <s v="A+"/>
    <b v="0"/>
    <b v="0"/>
    <n v="33.813358281265664"/>
    <b v="1"/>
    <x v="2"/>
    <b v="0"/>
    <x v="13"/>
  </r>
  <r>
    <s v="PID0570"/>
    <n v="90000"/>
    <x v="2"/>
    <n v="38"/>
    <x v="2"/>
    <n v="46471.95"/>
    <n v="89.6"/>
    <s v="B-"/>
    <b v="0"/>
    <b v="0"/>
    <n v="33.31350386674599"/>
    <b v="1"/>
    <x v="8"/>
    <b v="1"/>
    <x v="11"/>
  </r>
  <r>
    <s v="PID0571"/>
    <n v="3000"/>
    <x v="1"/>
    <n v="33"/>
    <x v="2"/>
    <n v="2695.2"/>
    <n v="87.9"/>
    <s v="AB+"/>
    <b v="0"/>
    <b v="0"/>
    <n v="29.369507835209998"/>
    <b v="1"/>
    <x v="1"/>
    <b v="1"/>
    <x v="8"/>
  </r>
  <r>
    <s v="PID0572"/>
    <n v="300000"/>
    <x v="3"/>
    <n v="48"/>
    <x v="0"/>
    <n v="150311.76"/>
    <n v="69.400000000000006"/>
    <s v="B-"/>
    <b v="0"/>
    <b v="0"/>
    <n v="25.491276400367315"/>
    <b v="0"/>
    <x v="5"/>
    <b v="1"/>
    <x v="12"/>
  </r>
  <r>
    <s v="PID0573"/>
    <n v="60000"/>
    <x v="3"/>
    <n v="53"/>
    <x v="0"/>
    <n v="41877.64"/>
    <n v="68.2"/>
    <s v="O+"/>
    <b v="1"/>
    <b v="1"/>
    <n v="30.311111111111114"/>
    <b v="1"/>
    <x v="3"/>
    <b v="1"/>
    <x v="10"/>
  </r>
  <r>
    <s v="PID0574"/>
    <n v="250000"/>
    <x v="3"/>
    <n v="73"/>
    <x v="1"/>
    <n v="131494.9"/>
    <n v="79.599999999999994"/>
    <s v="B+"/>
    <b v="1"/>
    <b v="0"/>
    <n v="32.708744247205779"/>
    <b v="1"/>
    <x v="1"/>
    <b v="1"/>
    <x v="11"/>
  </r>
  <r>
    <s v="PID0575"/>
    <n v="12000"/>
    <x v="0"/>
    <n v="48"/>
    <x v="0"/>
    <n v="10342.44"/>
    <n v="86.2"/>
    <s v="O-"/>
    <b v="0"/>
    <b v="0"/>
    <n v="32.443825510933799"/>
    <b v="1"/>
    <x v="2"/>
    <b v="1"/>
    <x v="4"/>
  </r>
  <r>
    <s v="PID0576"/>
    <n v="36000"/>
    <x v="1"/>
    <n v="45"/>
    <x v="2"/>
    <n v="18829.23"/>
    <n v="94.5"/>
    <s v="O-"/>
    <b v="0"/>
    <b v="0"/>
    <n v="34.293801712875599"/>
    <b v="1"/>
    <x v="6"/>
    <b v="1"/>
    <x v="11"/>
  </r>
  <r>
    <s v="PID0577"/>
    <n v="45000"/>
    <x v="3"/>
    <n v="41"/>
    <x v="2"/>
    <n v="31528.77"/>
    <n v="84.1"/>
    <s v="B-"/>
    <b v="1"/>
    <b v="0"/>
    <n v="31.268590124925641"/>
    <b v="1"/>
    <x v="9"/>
    <b v="1"/>
    <x v="4"/>
  </r>
  <r>
    <s v="PID0578"/>
    <n v="90000"/>
    <x v="1"/>
    <n v="42"/>
    <x v="2"/>
    <s v=""/>
    <n v="66.099999999999994"/>
    <s v="B+"/>
    <b v="0"/>
    <b v="0"/>
    <n v="21.832474567314041"/>
    <b v="0"/>
    <x v="1"/>
    <b v="0"/>
    <x v="0"/>
  </r>
  <r>
    <s v="PID0579"/>
    <n v="1000"/>
    <x v="2"/>
    <n v="34"/>
    <x v="2"/>
    <s v=""/>
    <n v="94"/>
    <s v="AB+"/>
    <b v="1"/>
    <b v="1"/>
    <n v="34.112353026564087"/>
    <b v="1"/>
    <x v="2"/>
    <b v="0"/>
    <x v="5"/>
  </r>
  <r>
    <s v="PID0580"/>
    <n v="18000"/>
    <x v="2"/>
    <n v="58"/>
    <x v="0"/>
    <n v="11325.24"/>
    <n v="76.099999999999994"/>
    <s v="A+"/>
    <b v="0"/>
    <b v="0"/>
    <n v="30.483896811408421"/>
    <b v="1"/>
    <x v="1"/>
    <b v="1"/>
    <x v="12"/>
  </r>
  <r>
    <s v="PID0581"/>
    <n v="45000"/>
    <x v="2"/>
    <n v="58"/>
    <x v="0"/>
    <n v="30751.68"/>
    <n v="74.599999999999994"/>
    <s v="AB+"/>
    <b v="1"/>
    <b v="0"/>
    <n v="30.264919469349667"/>
    <b v="1"/>
    <x v="4"/>
    <b v="1"/>
    <x v="10"/>
  </r>
  <r>
    <s v="PID0582"/>
    <n v="3000"/>
    <x v="3"/>
    <n v="62"/>
    <x v="1"/>
    <n v="2133.06"/>
    <n v="92.9"/>
    <s v="A-"/>
    <b v="0"/>
    <b v="0"/>
    <n v="33.310624260461118"/>
    <b v="1"/>
    <x v="0"/>
    <b v="1"/>
    <x v="9"/>
  </r>
  <r>
    <s v="PID0583"/>
    <n v="32000"/>
    <x v="2"/>
    <n v="58"/>
    <x v="0"/>
    <n v="16682.400000000001"/>
    <n v="72.900000000000006"/>
    <s v="O-"/>
    <b v="0"/>
    <b v="0"/>
    <n v="26.455218464218323"/>
    <s v="FALSE"/>
    <x v="6"/>
    <b v="1"/>
    <x v="10"/>
  </r>
  <r>
    <s v="PID0584"/>
    <n v="18000"/>
    <x v="0"/>
    <n v="58"/>
    <x v="0"/>
    <n v="13722.36"/>
    <n v="79.5"/>
    <s v="B-"/>
    <b v="0"/>
    <b v="0"/>
    <n v="33.961296937075481"/>
    <b v="1"/>
    <x v="2"/>
    <b v="1"/>
    <x v="8"/>
  </r>
  <r>
    <s v="PID0585"/>
    <n v="32000"/>
    <x v="0"/>
    <n v="41"/>
    <x v="2"/>
    <n v="16856.32"/>
    <n v="71.099999999999994"/>
    <s v="O+"/>
    <b v="0"/>
    <b v="1"/>
    <n v="24.602076124567475"/>
    <b v="0"/>
    <x v="4"/>
    <b v="1"/>
    <x v="6"/>
  </r>
  <r>
    <s v="PID0586"/>
    <n v="24000"/>
    <x v="1"/>
    <n v="48"/>
    <x v="0"/>
    <n v="21199.89"/>
    <n v="81.3"/>
    <s v="B-"/>
    <b v="1"/>
    <b v="0"/>
    <n v="26.546938775510203"/>
    <b v="0"/>
    <x v="10"/>
    <b v="1"/>
    <x v="10"/>
  </r>
  <r>
    <s v="PID0587"/>
    <n v="40000"/>
    <x v="0"/>
    <n v="53"/>
    <x v="0"/>
    <n v="23629.8"/>
    <n v="48.8"/>
    <s v="AB-"/>
    <b v="0"/>
    <b v="0"/>
    <n v="21.402570062716546"/>
    <b v="0"/>
    <x v="1"/>
    <b v="1"/>
    <x v="7"/>
  </r>
  <r>
    <s v="PID0588"/>
    <n v="18000"/>
    <x v="1"/>
    <n v="33"/>
    <x v="2"/>
    <n v="9227.67"/>
    <n v="58"/>
    <s v="O+"/>
    <b v="0"/>
    <b v="0"/>
    <n v="22.375679950619187"/>
    <b v="0"/>
    <x v="23"/>
    <b v="1"/>
    <x v="1"/>
  </r>
  <r>
    <s v="PID0589"/>
    <n v="800"/>
    <x v="0"/>
    <n v="58"/>
    <x v="0"/>
    <n v="461.92"/>
    <n v="82.8"/>
    <s v="B+"/>
    <b v="0"/>
    <b v="0"/>
    <n v="31.164138657834318"/>
    <b v="1"/>
    <x v="2"/>
    <b v="1"/>
    <x v="4"/>
  </r>
  <r>
    <s v="PID0590"/>
    <n v="3000"/>
    <x v="3"/>
    <n v="62"/>
    <x v="1"/>
    <n v="1978.02"/>
    <n v="73.8"/>
    <s v="A-"/>
    <b v="0"/>
    <b v="0"/>
    <n v="26.462045967944352"/>
    <b v="0"/>
    <x v="5"/>
    <b v="1"/>
    <x v="14"/>
  </r>
  <r>
    <s v="PID0591"/>
    <n v="40000"/>
    <x v="2"/>
    <n v="88"/>
    <x v="1"/>
    <n v="35905.4"/>
    <n v="61.8"/>
    <s v="O+"/>
    <b v="1"/>
    <b v="0"/>
    <n v="26.748614958448751"/>
    <b v="0"/>
    <x v="16"/>
    <b v="1"/>
    <x v="7"/>
  </r>
  <r>
    <s v="PID0592"/>
    <n v="800"/>
    <x v="0"/>
    <n v="38"/>
    <x v="2"/>
    <n v="718.39"/>
    <n v="91.5"/>
    <s v="AB-"/>
    <b v="0"/>
    <b v="0"/>
    <n v="32.419217687074834"/>
    <b v="1"/>
    <x v="12"/>
    <b v="1"/>
    <x v="2"/>
  </r>
  <r>
    <s v="PID0593"/>
    <n v="40000"/>
    <x v="1"/>
    <n v="53"/>
    <x v="0"/>
    <n v="28460.959999999999"/>
    <n v="66.599999999999994"/>
    <s v="AB-"/>
    <b v="0"/>
    <b v="0"/>
    <n v="28.826177285318558"/>
    <b v="1"/>
    <x v="13"/>
    <b v="1"/>
    <x v="8"/>
  </r>
  <r>
    <s v="PID0594"/>
    <n v="100"/>
    <x v="0"/>
    <n v="38"/>
    <x v="2"/>
    <s v=""/>
    <n v="64.099999999999994"/>
    <s v="AB-"/>
    <b v="0"/>
    <b v="0"/>
    <n v="20.930612244897958"/>
    <b v="0"/>
    <x v="23"/>
    <b v="0"/>
    <x v="14"/>
  </r>
  <r>
    <s v="PID0595"/>
    <n v="800"/>
    <x v="0"/>
    <n v="32"/>
    <x v="2"/>
    <n v="487.16"/>
    <n v="86.6"/>
    <s v="A+"/>
    <b v="0"/>
    <b v="0"/>
    <n v="33.828124999999993"/>
    <b v="1"/>
    <x v="19"/>
    <b v="1"/>
    <x v="6"/>
  </r>
  <r>
    <s v="PID0596"/>
    <n v="100"/>
    <x v="2"/>
    <n v="41"/>
    <x v="2"/>
    <s v=""/>
    <n v="96.7"/>
    <s v="A+"/>
    <b v="0"/>
    <b v="0"/>
    <n v="33.070004445812394"/>
    <b v="1"/>
    <x v="7"/>
    <b v="0"/>
    <x v="8"/>
  </r>
  <r>
    <s v="PID0597"/>
    <n v="45000"/>
    <x v="1"/>
    <n v="48"/>
    <x v="0"/>
    <n v="25481.370000000003"/>
    <n v="89.8"/>
    <s v="AB-"/>
    <b v="0"/>
    <b v="1"/>
    <n v="31.816893424036284"/>
    <b v="1"/>
    <x v="8"/>
    <b v="1"/>
    <x v="9"/>
  </r>
  <r>
    <s v="PID0598"/>
    <n v="240000"/>
    <x v="2"/>
    <n v="32"/>
    <x v="2"/>
    <n v="158937.12"/>
    <n v="85.5"/>
    <s v="AB-"/>
    <b v="0"/>
    <b v="0"/>
    <n v="33.398437499999993"/>
    <b v="1"/>
    <x v="8"/>
    <b v="1"/>
    <x v="7"/>
  </r>
  <r>
    <s v="PID0599"/>
    <n v="21000"/>
    <x v="1"/>
    <n v="48"/>
    <x v="0"/>
    <n v="13683.88"/>
    <n v="63.1"/>
    <s v="O+"/>
    <b v="1"/>
    <b v="0"/>
    <n v="23.460737656157054"/>
    <b v="0"/>
    <x v="1"/>
    <b v="1"/>
    <x v="9"/>
  </r>
  <r>
    <s v="PID0600"/>
    <n v="18000"/>
    <x v="1"/>
    <n v="62"/>
    <x v="1"/>
    <n v="12421.41"/>
    <n v="79"/>
    <s v="O-"/>
    <b v="0"/>
    <b v="1"/>
    <n v="31.645569620253159"/>
    <b v="1"/>
    <x v="1"/>
    <b v="1"/>
    <x v="11"/>
  </r>
  <r>
    <s v="PID0601"/>
    <n v="4000"/>
    <x v="2"/>
    <n v="33"/>
    <x v="2"/>
    <n v="2881.04"/>
    <n v="111.7"/>
    <s v="O+"/>
    <b v="1"/>
    <b v="1"/>
    <n v="34.861583596017603"/>
    <b v="1"/>
    <x v="21"/>
    <b v="1"/>
    <x v="6"/>
  </r>
  <r>
    <s v="PID0602"/>
    <n v="100"/>
    <x v="2"/>
    <n v="53"/>
    <x v="0"/>
    <n v="64.599999999999994"/>
    <n v="61.3"/>
    <s v="AB-"/>
    <b v="1"/>
    <b v="1"/>
    <n v="21.462833934386051"/>
    <b v="0"/>
    <x v="14"/>
    <b v="1"/>
    <x v="4"/>
  </r>
  <r>
    <s v="PID0603"/>
    <n v="800"/>
    <x v="0"/>
    <n v="34"/>
    <x v="2"/>
    <s v=""/>
    <n v="90.4"/>
    <s v="AB+"/>
    <b v="0"/>
    <b v="0"/>
    <n v="31.651552816778128"/>
    <b v="1"/>
    <x v="10"/>
    <b v="0"/>
    <x v="3"/>
  </r>
  <r>
    <s v="PID0604"/>
    <n v="200000"/>
    <x v="0"/>
    <n v="48"/>
    <x v="0"/>
    <n v="118892.32"/>
    <n v="73.400000000000006"/>
    <s v="AB+"/>
    <b v="1"/>
    <b v="1"/>
    <n v="28.316808765093938"/>
    <b v="1"/>
    <x v="3"/>
    <b v="1"/>
    <x v="8"/>
  </r>
  <r>
    <s v="PID0605"/>
    <n v="90000"/>
    <x v="2"/>
    <n v="58"/>
    <x v="0"/>
    <n v="68940.3"/>
    <n v="75.099999999999994"/>
    <s v="A-"/>
    <b v="0"/>
    <b v="1"/>
    <n v="26.9281795690057"/>
    <b v="0"/>
    <x v="13"/>
    <b v="1"/>
    <x v="5"/>
  </r>
  <r>
    <s v="PID0606"/>
    <n v="200000"/>
    <x v="1"/>
    <n v="48"/>
    <x v="0"/>
    <s v=""/>
    <n v="61.2"/>
    <s v="B+"/>
    <b v="1"/>
    <b v="1"/>
    <n v="22.754312908982754"/>
    <s v="FALSE"/>
    <x v="0"/>
    <b v="0"/>
    <x v="13"/>
  </r>
  <r>
    <s v="PID0607"/>
    <n v="500"/>
    <x v="0"/>
    <n v="48"/>
    <x v="0"/>
    <s v=""/>
    <n v="83.8"/>
    <s v="AB+"/>
    <b v="0"/>
    <b v="0"/>
    <n v="28.996539792387544"/>
    <b v="1"/>
    <x v="6"/>
    <b v="0"/>
    <x v="8"/>
  </r>
  <r>
    <s v="PID0608"/>
    <n v="21000"/>
    <x v="0"/>
    <n v="73"/>
    <x v="1"/>
    <n v="14377.929999999998"/>
    <n v="84.2"/>
    <s v="O+"/>
    <b v="0"/>
    <b v="0"/>
    <n v="29.832766439909303"/>
    <b v="1"/>
    <x v="20"/>
    <b v="1"/>
    <x v="8"/>
  </r>
  <r>
    <s v="PID0609"/>
    <n v="45000"/>
    <x v="1"/>
    <n v="38"/>
    <x v="2"/>
    <n v="27291.27"/>
    <n v="79.5"/>
    <s v="O-"/>
    <b v="1"/>
    <b v="1"/>
    <n v="25.665030991735538"/>
    <b v="0"/>
    <x v="6"/>
    <b v="1"/>
    <x v="1"/>
  </r>
  <r>
    <s v="PID0610"/>
    <n v="45000"/>
    <x v="0"/>
    <n v="38"/>
    <x v="2"/>
    <s v=""/>
    <n v="69.099999999999994"/>
    <s v="B+"/>
    <b v="0"/>
    <b v="1"/>
    <n v="23.63120276324339"/>
    <b v="0"/>
    <x v="0"/>
    <b v="0"/>
    <x v="6"/>
  </r>
  <r>
    <s v="PID0611"/>
    <n v="100"/>
    <x v="1"/>
    <n v="38"/>
    <x v="2"/>
    <n v="74.73"/>
    <n v="81.900000000000006"/>
    <s v="AB+"/>
    <b v="0"/>
    <b v="0"/>
    <n v="31.207133058984908"/>
    <b v="1"/>
    <x v="4"/>
    <b v="1"/>
    <x v="8"/>
  </r>
  <r>
    <s v="PID0612"/>
    <n v="45000"/>
    <x v="0"/>
    <n v="38"/>
    <x v="2"/>
    <n v="39937.17"/>
    <n v="83.6"/>
    <s v="O+"/>
    <b v="0"/>
    <b v="0"/>
    <n v="26.385557379118797"/>
    <b v="0"/>
    <x v="10"/>
    <b v="1"/>
    <x v="0"/>
  </r>
  <r>
    <s v="PID0613"/>
    <n v="75000"/>
    <x v="2"/>
    <n v="53"/>
    <x v="0"/>
    <n v="39015.199999999997"/>
    <n v="72.099999999999994"/>
    <s v="O-"/>
    <b v="0"/>
    <b v="0"/>
    <n v="29.250679540752156"/>
    <b v="1"/>
    <x v="8"/>
    <b v="1"/>
    <x v="11"/>
  </r>
  <r>
    <s v="PID0614"/>
    <n v="24000"/>
    <x v="0"/>
    <n v="54"/>
    <x v="0"/>
    <s v=""/>
    <n v="61.6"/>
    <s v="AB+"/>
    <b v="1"/>
    <b v="0"/>
    <n v="26.662049861495845"/>
    <b v="0"/>
    <x v="2"/>
    <b v="0"/>
    <x v="13"/>
  </r>
  <r>
    <s v="PID0615"/>
    <n v="40000"/>
    <x v="2"/>
    <n v="48"/>
    <x v="0"/>
    <n v="21460.080000000002"/>
    <n v="71.3"/>
    <s v="A-"/>
    <b v="0"/>
    <b v="0"/>
    <n v="23.823047879982624"/>
    <b v="0"/>
    <x v="11"/>
    <b v="1"/>
    <x v="13"/>
  </r>
  <r>
    <s v="PID0616"/>
    <n v="40000"/>
    <x v="1"/>
    <n v="33"/>
    <x v="2"/>
    <n v="34573.9"/>
    <n v="84.2"/>
    <s v="B-"/>
    <b v="1"/>
    <b v="1"/>
    <n v="29.134948096885818"/>
    <b v="1"/>
    <x v="1"/>
    <b v="1"/>
    <x v="5"/>
  </r>
  <r>
    <s v="PID0617"/>
    <n v="45000"/>
    <x v="0"/>
    <n v="42"/>
    <x v="2"/>
    <n v="23031.39"/>
    <n v="67.900000000000006"/>
    <s v="AB-"/>
    <b v="0"/>
    <b v="1"/>
    <n v="25.245389649018449"/>
    <b v="0"/>
    <x v="0"/>
    <b v="1"/>
    <x v="14"/>
  </r>
  <r>
    <s v="PID0618"/>
    <n v="3000"/>
    <x v="0"/>
    <n v="45"/>
    <x v="2"/>
    <n v="2212.29"/>
    <n v="86"/>
    <s v="O+"/>
    <b v="0"/>
    <b v="0"/>
    <n v="31.588613406795229"/>
    <b v="1"/>
    <x v="12"/>
    <b v="1"/>
    <x v="3"/>
  </r>
  <r>
    <s v="PID0619"/>
    <n v="90000"/>
    <x v="1"/>
    <n v="33"/>
    <x v="2"/>
    <n v="75623.599999999991"/>
    <n v="66.2"/>
    <s v="A-"/>
    <b v="0"/>
    <b v="0"/>
    <n v="24.916255786819228"/>
    <b v="0"/>
    <x v="3"/>
    <b v="1"/>
    <x v="1"/>
  </r>
  <r>
    <s v="PID0620"/>
    <n v="30000"/>
    <x v="2"/>
    <n v="33"/>
    <x v="2"/>
    <n v="20027.579999999998"/>
    <n v="68.3"/>
    <s v="B+"/>
    <b v="0"/>
    <b v="0"/>
    <n v="23.086803677663603"/>
    <b v="0"/>
    <x v="13"/>
    <b v="1"/>
    <x v="2"/>
  </r>
  <r>
    <s v="PID0621"/>
    <n v="3000"/>
    <x v="3"/>
    <n v="42"/>
    <x v="2"/>
    <s v=""/>
    <n v="81.2"/>
    <s v="B-"/>
    <b v="0"/>
    <b v="0"/>
    <n v="26.213842975206614"/>
    <b v="0"/>
    <x v="12"/>
    <b v="0"/>
    <x v="9"/>
  </r>
  <r>
    <s v="PID0622"/>
    <n v="3000"/>
    <x v="3"/>
    <n v="41"/>
    <x v="2"/>
    <s v=""/>
    <n v="75"/>
    <s v="AB-"/>
    <b v="0"/>
    <b v="1"/>
    <n v="24.212293388429753"/>
    <b v="0"/>
    <x v="18"/>
    <b v="0"/>
    <x v="6"/>
  </r>
  <r>
    <s v="PID0623"/>
    <n v="500"/>
    <x v="0"/>
    <n v="32"/>
    <x v="2"/>
    <n v="377"/>
    <n v="78.400000000000006"/>
    <s v="AB-"/>
    <b v="0"/>
    <b v="0"/>
    <n v="28.451154013644945"/>
    <b v="1"/>
    <x v="13"/>
    <b v="1"/>
    <x v="8"/>
  </r>
  <r>
    <s v="PID0624"/>
    <n v="30000"/>
    <x v="0"/>
    <n v="54"/>
    <x v="0"/>
    <n v="18896.43"/>
    <n v="93.9"/>
    <s v="A+"/>
    <b v="1"/>
    <b v="0"/>
    <n v="34.490358126721766"/>
    <b v="1"/>
    <x v="12"/>
    <b v="1"/>
    <x v="11"/>
  </r>
  <r>
    <s v="PID0625"/>
    <n v="90000"/>
    <x v="0"/>
    <n v="30"/>
    <x v="3"/>
    <n v="50164.899999999994"/>
    <n v="81"/>
    <s v="A-"/>
    <b v="0"/>
    <b v="0"/>
    <n v="26.149276859504134"/>
    <b v="0"/>
    <x v="0"/>
    <b v="1"/>
    <x v="10"/>
  </r>
  <r>
    <s v="PID0626"/>
    <n v="4000"/>
    <x v="3"/>
    <n v="58"/>
    <x v="0"/>
    <n v="3414.52"/>
    <n v="58.5"/>
    <s v="O+"/>
    <b v="1"/>
    <b v="0"/>
    <n v="23.433744592212783"/>
    <b v="0"/>
    <x v="8"/>
    <b v="1"/>
    <x v="7"/>
  </r>
  <r>
    <s v="PID0627"/>
    <n v="12000"/>
    <x v="1"/>
    <n v="38"/>
    <x v="2"/>
    <s v=""/>
    <n v="87.8"/>
    <s v="O+"/>
    <b v="1"/>
    <b v="1"/>
    <n v="33.455265965554027"/>
    <b v="1"/>
    <x v="0"/>
    <b v="0"/>
    <x v="10"/>
  </r>
  <r>
    <s v="PID0628"/>
    <n v="240000"/>
    <x v="2"/>
    <n v="68"/>
    <x v="1"/>
    <n v="152671.08000000002"/>
    <n v="98.2"/>
    <s v="B-"/>
    <b v="0"/>
    <b v="0"/>
    <n v="34.382549630615181"/>
    <b v="1"/>
    <x v="18"/>
    <b v="1"/>
    <x v="8"/>
  </r>
  <r>
    <s v="PID0629"/>
    <n v="75000"/>
    <x v="0"/>
    <n v="53"/>
    <x v="0"/>
    <s v=""/>
    <n v="79.5"/>
    <s v="AB+"/>
    <b v="0"/>
    <b v="0"/>
    <n v="28.850341123530267"/>
    <b v="1"/>
    <x v="8"/>
    <b v="0"/>
    <x v="13"/>
  </r>
  <r>
    <s v="PID0630"/>
    <n v="100"/>
    <x v="3"/>
    <n v="48"/>
    <x v="0"/>
    <n v="50.16"/>
    <n v="86.6"/>
    <s v="AB+"/>
    <b v="0"/>
    <b v="0"/>
    <n v="29.615950206901271"/>
    <b v="1"/>
    <x v="9"/>
    <b v="1"/>
    <x v="3"/>
  </r>
  <r>
    <s v="PID0631"/>
    <n v="45000"/>
    <x v="2"/>
    <n v="42"/>
    <x v="2"/>
    <n v="25246.350000000002"/>
    <n v="98.3"/>
    <s v="A+"/>
    <b v="1"/>
    <b v="1"/>
    <n v="34.828514739229028"/>
    <b v="1"/>
    <x v="2"/>
    <b v="1"/>
    <x v="3"/>
  </r>
  <r>
    <s v="PID0632"/>
    <n v="16000"/>
    <x v="1"/>
    <n v="42"/>
    <x v="2"/>
    <n v="12849.12"/>
    <n v="70.099999999999994"/>
    <s v="O+"/>
    <b v="0"/>
    <b v="1"/>
    <n v="22.889795918367344"/>
    <b v="0"/>
    <x v="13"/>
    <b v="1"/>
    <x v="6"/>
  </r>
  <r>
    <s v="PID0633"/>
    <n v="300000"/>
    <x v="0"/>
    <n v="33"/>
    <x v="2"/>
    <n v="150218.16"/>
    <n v="66.599999999999994"/>
    <s v="B+"/>
    <b v="0"/>
    <b v="1"/>
    <n v="25.377229080932779"/>
    <b v="0"/>
    <x v="10"/>
    <b v="1"/>
    <x v="4"/>
  </r>
  <r>
    <s v="PID0634"/>
    <n v="500"/>
    <x v="0"/>
    <n v="62"/>
    <x v="1"/>
    <s v=""/>
    <n v="60.4"/>
    <s v="O-"/>
    <b v="0"/>
    <b v="1"/>
    <n v="25.140478668054108"/>
    <s v="FALSE"/>
    <x v="22"/>
    <b v="0"/>
    <x v="13"/>
  </r>
  <r>
    <s v="PID0635"/>
    <n v="21000"/>
    <x v="3"/>
    <n v="48"/>
    <x v="0"/>
    <n v="13295.94"/>
    <n v="87.1"/>
    <s v="B-"/>
    <b v="1"/>
    <b v="0"/>
    <n v="30.13840830449827"/>
    <b v="1"/>
    <x v="12"/>
    <b v="1"/>
    <x v="12"/>
  </r>
  <r>
    <s v="PID0636"/>
    <n v="3000"/>
    <x v="0"/>
    <n v="53"/>
    <x v="0"/>
    <n v="1702.98"/>
    <n v="77.900000000000006"/>
    <s v="AB-"/>
    <b v="1"/>
    <b v="0"/>
    <n v="32.01019066403682"/>
    <b v="1"/>
    <x v="8"/>
    <b v="1"/>
    <x v="5"/>
  </r>
  <r>
    <s v="PID0637"/>
    <n v="75000"/>
    <x v="0"/>
    <n v="68"/>
    <x v="1"/>
    <n v="43878.649999999994"/>
    <n v="90.5"/>
    <s v="B-"/>
    <b v="0"/>
    <b v="0"/>
    <n v="32.450069920040157"/>
    <b v="1"/>
    <x v="7"/>
    <b v="1"/>
    <x v="3"/>
  </r>
  <r>
    <s v="PID0638"/>
    <n v="12000"/>
    <x v="2"/>
    <n v="38"/>
    <x v="2"/>
    <n v="8131.7999999999993"/>
    <n v="89"/>
    <s v="O-"/>
    <b v="1"/>
    <b v="0"/>
    <n v="32.29786616344898"/>
    <b v="1"/>
    <x v="2"/>
    <b v="1"/>
    <x v="3"/>
  </r>
  <r>
    <s v="PID0639"/>
    <n v="30000"/>
    <x v="2"/>
    <n v="48"/>
    <x v="0"/>
    <n v="16801.439999999999"/>
    <n v="86"/>
    <s v="B-"/>
    <b v="0"/>
    <b v="0"/>
    <n v="30.110990511536716"/>
    <b v="1"/>
    <x v="1"/>
    <b v="1"/>
    <x v="13"/>
  </r>
  <r>
    <s v="PID0640"/>
    <n v="18000"/>
    <x v="2"/>
    <n v="54"/>
    <x v="0"/>
    <s v=""/>
    <n v="72.900000000000006"/>
    <s v="A-"/>
    <b v="1"/>
    <b v="0"/>
    <n v="28.123914972416188"/>
    <b v="1"/>
    <x v="11"/>
    <b v="0"/>
    <x v="8"/>
  </r>
  <r>
    <s v="PID0641"/>
    <n v="250000"/>
    <x v="1"/>
    <n v="41"/>
    <x v="2"/>
    <n v="144130.1"/>
    <n v="83.5"/>
    <s v="B+"/>
    <b v="0"/>
    <b v="0"/>
    <n v="28.555794945453304"/>
    <b v="1"/>
    <x v="8"/>
    <b v="1"/>
    <x v="1"/>
  </r>
  <r>
    <s v="PID0642"/>
    <n v="16000"/>
    <x v="0"/>
    <n v="58"/>
    <x v="0"/>
    <n v="10594.86"/>
    <n v="95.3"/>
    <s v="O-"/>
    <b v="0"/>
    <b v="0"/>
    <n v="34.171178600882065"/>
    <b v="1"/>
    <x v="13"/>
    <b v="1"/>
    <x v="6"/>
  </r>
  <r>
    <s v="PID0643"/>
    <n v="10000"/>
    <x v="2"/>
    <n v="48"/>
    <x v="0"/>
    <s v=""/>
    <n v="72"/>
    <s v="B+"/>
    <b v="0"/>
    <b v="1"/>
    <n v="28.124999999999993"/>
    <b v="1"/>
    <x v="4"/>
    <b v="0"/>
    <x v="1"/>
  </r>
  <r>
    <s v="PID0644"/>
    <n v="200000"/>
    <x v="2"/>
    <n v="53"/>
    <x v="0"/>
    <s v=""/>
    <n v="72.7"/>
    <s v="A+"/>
    <b v="1"/>
    <b v="0"/>
    <n v="29.494097123615564"/>
    <b v="1"/>
    <x v="16"/>
    <b v="0"/>
    <x v="8"/>
  </r>
  <r>
    <s v="PID0645"/>
    <n v="45000"/>
    <x v="0"/>
    <n v="42"/>
    <x v="2"/>
    <n v="30544.590000000004"/>
    <n v="81.900000000000006"/>
    <s v="B-"/>
    <b v="1"/>
    <b v="0"/>
    <n v="30.450624628197509"/>
    <b v="1"/>
    <x v="23"/>
    <b v="1"/>
    <x v="3"/>
  </r>
  <r>
    <s v="PID0646"/>
    <n v="90000"/>
    <x v="1"/>
    <n v="53"/>
    <x v="0"/>
    <n v="48103.05"/>
    <n v="79.2"/>
    <s v="B+"/>
    <b v="0"/>
    <b v="0"/>
    <n v="29.809176107493698"/>
    <b v="1"/>
    <x v="12"/>
    <b v="1"/>
    <x v="7"/>
  </r>
  <r>
    <s v="PID0647"/>
    <n v="3000"/>
    <x v="2"/>
    <n v="53"/>
    <x v="0"/>
    <n v="2095.17"/>
    <n v="78.599999999999994"/>
    <s v="O-"/>
    <b v="1"/>
    <b v="0"/>
    <n v="33.142182492831843"/>
    <b v="1"/>
    <x v="2"/>
    <b v="1"/>
    <x v="3"/>
  </r>
  <r>
    <s v="PID0648"/>
    <n v="90000"/>
    <x v="0"/>
    <n v="38"/>
    <x v="2"/>
    <n v="71874.399999999994"/>
    <n v="59.9"/>
    <s v="A-"/>
    <b v="0"/>
    <b v="0"/>
    <n v="20.014033211934912"/>
    <s v="FALSE"/>
    <x v="18"/>
    <b v="1"/>
    <x v="12"/>
  </r>
  <r>
    <s v="PID0649"/>
    <n v="200000"/>
    <x v="1"/>
    <n v="82"/>
    <x v="1"/>
    <n v="159176.6"/>
    <n v="55.1"/>
    <s v="AB+"/>
    <b v="0"/>
    <b v="0"/>
    <n v="23.848684210526315"/>
    <b v="0"/>
    <x v="13"/>
    <b v="1"/>
    <x v="14"/>
  </r>
  <r>
    <s v="PID0650"/>
    <n v="3000"/>
    <x v="1"/>
    <n v="62"/>
    <x v="1"/>
    <n v="2477.58"/>
    <n v="55.7"/>
    <s v="O-"/>
    <b v="0"/>
    <b v="0"/>
    <n v="20.213383655102341"/>
    <b v="0"/>
    <x v="12"/>
    <b v="1"/>
    <x v="2"/>
  </r>
  <r>
    <s v="PID0651"/>
    <n v="40000"/>
    <x v="1"/>
    <n v="45"/>
    <x v="2"/>
    <n v="23723.899999999998"/>
    <n v="62.6"/>
    <s v="A+"/>
    <b v="0"/>
    <b v="0"/>
    <n v="22.99357208448118"/>
    <b v="0"/>
    <x v="13"/>
    <b v="1"/>
    <x v="9"/>
  </r>
  <r>
    <s v="PID0652"/>
    <n v="500"/>
    <x v="1"/>
    <n v="38"/>
    <x v="2"/>
    <n v="394.89"/>
    <n v="98.5"/>
    <s v="B+"/>
    <b v="1"/>
    <b v="0"/>
    <n v="30.741861989326175"/>
    <b v="1"/>
    <x v="1"/>
    <b v="1"/>
    <x v="3"/>
  </r>
  <r>
    <s v="PID0653"/>
    <n v="60000"/>
    <x v="1"/>
    <n v="38"/>
    <x v="2"/>
    <n v="53382.16"/>
    <n v="80.3"/>
    <s v="AB+"/>
    <b v="0"/>
    <b v="1"/>
    <n v="26.52265821112432"/>
    <b v="0"/>
    <x v="10"/>
    <b v="1"/>
    <x v="0"/>
  </r>
  <r>
    <s v="PID0654"/>
    <n v="200"/>
    <x v="2"/>
    <n v="68"/>
    <x v="1"/>
    <n v="122.98"/>
    <n v="49.6"/>
    <s v="B-"/>
    <b v="0"/>
    <b v="1"/>
    <n v="22.044444444444444"/>
    <b v="0"/>
    <x v="8"/>
    <b v="1"/>
    <x v="5"/>
  </r>
  <r>
    <s v="PID0655"/>
    <n v="200000"/>
    <x v="2"/>
    <n v="38"/>
    <x v="2"/>
    <n v="124213.09999999999"/>
    <n v="103.8"/>
    <s v="O-"/>
    <b v="0"/>
    <b v="1"/>
    <n v="33.13224169300009"/>
    <b v="1"/>
    <x v="0"/>
    <b v="1"/>
    <x v="8"/>
  </r>
  <r>
    <s v="PID0656"/>
    <n v="250000"/>
    <x v="0"/>
    <n v="33"/>
    <x v="2"/>
    <n v="200949.1"/>
    <n v="81"/>
    <s v="B+"/>
    <b v="0"/>
    <b v="0"/>
    <n v="25.280109859242845"/>
    <s v="FALSE"/>
    <x v="9"/>
    <b v="1"/>
    <x v="12"/>
  </r>
  <r>
    <s v="PID0657"/>
    <n v="60000"/>
    <x v="0"/>
    <n v="28"/>
    <x v="3"/>
    <n v="48097.399999999994"/>
    <n v="85.2"/>
    <s v="A+"/>
    <b v="1"/>
    <b v="1"/>
    <n v="26.890544123216767"/>
    <b v="0"/>
    <x v="6"/>
    <b v="1"/>
    <x v="2"/>
  </r>
  <r>
    <s v="PID0658"/>
    <n v="40000"/>
    <x v="0"/>
    <n v="42"/>
    <x v="2"/>
    <s v=""/>
    <n v="62.9"/>
    <s v="AB+"/>
    <b v="0"/>
    <b v="0"/>
    <n v="23.386377156454493"/>
    <b v="0"/>
    <x v="6"/>
    <b v="0"/>
    <x v="0"/>
  </r>
  <r>
    <s v="PID0659"/>
    <n v="21000"/>
    <x v="0"/>
    <n v="58"/>
    <x v="0"/>
    <n v="16672.600000000002"/>
    <n v="75.099999999999994"/>
    <s v="B-"/>
    <b v="0"/>
    <b v="0"/>
    <n v="31.259105098855354"/>
    <b v="1"/>
    <x v="5"/>
    <b v="1"/>
    <x v="7"/>
  </r>
  <r>
    <s v="PID0660"/>
    <n v="300000"/>
    <x v="1"/>
    <n v="33"/>
    <x v="2"/>
    <n v="202307.52"/>
    <n v="74.400000000000006"/>
    <s v="O+"/>
    <b v="1"/>
    <b v="0"/>
    <n v="28.002559373706202"/>
    <b v="1"/>
    <x v="0"/>
    <b v="1"/>
    <x v="8"/>
  </r>
  <r>
    <s v="PID0661"/>
    <n v="20000"/>
    <x v="1"/>
    <n v="58"/>
    <x v="0"/>
    <n v="10666.44"/>
    <n v="72.099999999999994"/>
    <s v="O+"/>
    <b v="1"/>
    <b v="1"/>
    <n v="25.24421413816043"/>
    <s v="FALSE"/>
    <x v="1"/>
    <b v="1"/>
    <x v="13"/>
  </r>
  <r>
    <s v="PID0662"/>
    <n v="90000"/>
    <x v="2"/>
    <n v="48"/>
    <x v="0"/>
    <n v="64432.799999999996"/>
    <n v="58.2"/>
    <s v="A-"/>
    <b v="1"/>
    <b v="0"/>
    <n v="21.377410468319564"/>
    <b v="0"/>
    <x v="8"/>
    <b v="1"/>
    <x v="1"/>
  </r>
  <r>
    <s v="PID0663"/>
    <n v="200000"/>
    <x v="2"/>
    <n v="68"/>
    <x v="1"/>
    <n v="126889.5"/>
    <n v="82.9"/>
    <s v="B+"/>
    <b v="0"/>
    <b v="0"/>
    <n v="33.207819259734016"/>
    <b v="1"/>
    <x v="1"/>
    <b v="1"/>
    <x v="1"/>
  </r>
  <r>
    <s v="PID0664"/>
    <n v="60000"/>
    <x v="2"/>
    <n v="73"/>
    <x v="1"/>
    <s v=""/>
    <n v="75.5"/>
    <s v="AB-"/>
    <b v="1"/>
    <b v="0"/>
    <n v="29.126962694340492"/>
    <b v="1"/>
    <x v="4"/>
    <b v="0"/>
    <x v="0"/>
  </r>
  <r>
    <s v="PID0665"/>
    <n v="24000"/>
    <x v="0"/>
    <n v="48"/>
    <x v="0"/>
    <n v="16320.78"/>
    <n v="73.900000000000006"/>
    <s v="B-"/>
    <b v="1"/>
    <b v="0"/>
    <n v="23.324075243024872"/>
    <b v="0"/>
    <x v="1"/>
    <b v="1"/>
    <x v="9"/>
  </r>
  <r>
    <s v="PID0666"/>
    <n v="36000"/>
    <x v="3"/>
    <n v="58"/>
    <x v="0"/>
    <n v="25044.27"/>
    <n v="62.3"/>
    <s v="AB+"/>
    <b v="0"/>
    <b v="1"/>
    <n v="23.738759335467147"/>
    <b v="0"/>
    <x v="6"/>
    <b v="1"/>
    <x v="10"/>
  </r>
  <r>
    <s v="PID0667"/>
    <n v="250000"/>
    <x v="1"/>
    <n v="48"/>
    <x v="0"/>
    <n v="170546.6"/>
    <n v="86.6"/>
    <s v="B+"/>
    <b v="0"/>
    <b v="1"/>
    <n v="30.321067189524179"/>
    <b v="1"/>
    <x v="13"/>
    <b v="1"/>
    <x v="8"/>
  </r>
  <r>
    <s v="PID0668"/>
    <n v="60000"/>
    <x v="1"/>
    <n v="53"/>
    <x v="0"/>
    <n v="31337.919999999998"/>
    <n v="52.7"/>
    <s v="A-"/>
    <b v="1"/>
    <b v="1"/>
    <n v="21.11039897452331"/>
    <s v="FALSE"/>
    <x v="0"/>
    <b v="1"/>
    <x v="5"/>
  </r>
  <r>
    <s v="PID0669"/>
    <n v="90000"/>
    <x v="2"/>
    <n v="58"/>
    <x v="0"/>
    <n v="73656"/>
    <n v="70.8"/>
    <s v="A-"/>
    <b v="0"/>
    <b v="1"/>
    <n v="30.644044321329638"/>
    <b v="1"/>
    <x v="9"/>
    <b v="1"/>
    <x v="3"/>
  </r>
  <r>
    <s v="PID0670"/>
    <n v="60000"/>
    <x v="0"/>
    <n v="33"/>
    <x v="2"/>
    <n v="32882.85"/>
    <n v="78.3"/>
    <s v="A+"/>
    <b v="0"/>
    <b v="0"/>
    <n v="28.414864276382641"/>
    <b v="1"/>
    <x v="17"/>
    <b v="1"/>
    <x v="14"/>
  </r>
  <r>
    <s v="PID0671"/>
    <n v="12000"/>
    <x v="0"/>
    <n v="28"/>
    <x v="3"/>
    <s v=""/>
    <n v="95"/>
    <s v="O+"/>
    <b v="0"/>
    <b v="1"/>
    <n v="31.741788900397605"/>
    <b v="1"/>
    <x v="0"/>
    <b v="0"/>
    <x v="10"/>
  </r>
  <r>
    <s v="PID0672"/>
    <n v="12000"/>
    <x v="2"/>
    <n v="42"/>
    <x v="2"/>
    <n v="9054.18"/>
    <n v="90.6"/>
    <s v="A+"/>
    <b v="1"/>
    <b v="0"/>
    <n v="29.92469282600079"/>
    <b v="1"/>
    <x v="0"/>
    <b v="1"/>
    <x v="3"/>
  </r>
  <r>
    <s v="PID0673"/>
    <n v="12000"/>
    <x v="1"/>
    <n v="53"/>
    <x v="0"/>
    <n v="8400.9000000000015"/>
    <n v="66.2"/>
    <s v="O-"/>
    <b v="1"/>
    <b v="1"/>
    <n v="28.279721474646504"/>
    <b v="1"/>
    <x v="1"/>
    <b v="1"/>
    <x v="6"/>
  </r>
  <r>
    <s v="PID0674"/>
    <n v="48000"/>
    <x v="2"/>
    <n v="38"/>
    <x v="2"/>
    <n v="43134.92"/>
    <n v="66.900000000000006"/>
    <s v="A-"/>
    <b v="0"/>
    <b v="0"/>
    <n v="21.59736570247934"/>
    <b v="0"/>
    <x v="2"/>
    <b v="1"/>
    <x v="1"/>
  </r>
  <r>
    <s v="PID0675"/>
    <n v="18000"/>
    <x v="0"/>
    <n v="41"/>
    <x v="2"/>
    <n v="9478.98"/>
    <n v="58.7"/>
    <s v="AB-"/>
    <b v="0"/>
    <b v="0"/>
    <n v="21.047724909462513"/>
    <b v="0"/>
    <x v="1"/>
    <b v="1"/>
    <x v="0"/>
  </r>
  <r>
    <s v="PID0676"/>
    <n v="60000"/>
    <x v="2"/>
    <n v="41"/>
    <x v="2"/>
    <n v="50145.04"/>
    <n v="104.7"/>
    <s v="B-"/>
    <b v="0"/>
    <b v="0"/>
    <n v="33.41951546490472"/>
    <b v="1"/>
    <x v="12"/>
    <b v="1"/>
    <x v="8"/>
  </r>
  <r>
    <s v="PID0677"/>
    <n v="24000"/>
    <x v="2"/>
    <n v="38"/>
    <x v="2"/>
    <n v="15096.18"/>
    <n v="83.5"/>
    <s v="AB-"/>
    <b v="1"/>
    <b v="1"/>
    <n v="28.555794945453304"/>
    <b v="1"/>
    <x v="9"/>
    <b v="1"/>
    <x v="11"/>
  </r>
  <r>
    <s v="PID0678"/>
    <n v="60000"/>
    <x v="0"/>
    <n v="48"/>
    <x v="0"/>
    <n v="43140.5"/>
    <n v="87.8"/>
    <s v="O-"/>
    <b v="1"/>
    <b v="0"/>
    <n v="34.296874999999993"/>
    <b v="1"/>
    <x v="8"/>
    <b v="1"/>
    <x v="11"/>
  </r>
  <r>
    <s v="PID0679"/>
    <n v="500"/>
    <x v="0"/>
    <n v="58"/>
    <x v="0"/>
    <n v="288.08999999999997"/>
    <n v="46.1"/>
    <s v="B-"/>
    <b v="1"/>
    <b v="1"/>
    <n v="20.488888888888891"/>
    <b v="0"/>
    <x v="8"/>
    <b v="1"/>
    <x v="9"/>
  </r>
  <r>
    <s v="PID0680"/>
    <n v="36000"/>
    <x v="1"/>
    <n v="42"/>
    <x v="2"/>
    <n v="31428.06"/>
    <n v="88.9"/>
    <s v="AB-"/>
    <b v="1"/>
    <b v="1"/>
    <n v="32.653810835629024"/>
    <b v="1"/>
    <x v="0"/>
    <b v="1"/>
    <x v="3"/>
  </r>
  <r>
    <s v="PID0681"/>
    <n v="2000"/>
    <x v="3"/>
    <n v="48"/>
    <x v="0"/>
    <n v="1304.68"/>
    <n v="67.5"/>
    <s v="AB+"/>
    <b v="0"/>
    <b v="0"/>
    <n v="23.633626273589865"/>
    <s v="FALSE"/>
    <x v="6"/>
    <b v="1"/>
    <x v="10"/>
  </r>
  <r>
    <s v="PID0682"/>
    <n v="100"/>
    <x v="0"/>
    <n v="68"/>
    <x v="1"/>
    <n v="86.42"/>
    <n v="60.5"/>
    <s v="A+"/>
    <b v="0"/>
    <b v="1"/>
    <n v="23.931015387049559"/>
    <b v="0"/>
    <x v="3"/>
    <b v="1"/>
    <x v="9"/>
  </r>
  <r>
    <s v="PID0683"/>
    <n v="24000"/>
    <x v="0"/>
    <n v="45"/>
    <x v="2"/>
    <n v="15400.439999999999"/>
    <n v="57.6"/>
    <s v="O-"/>
    <b v="0"/>
    <b v="0"/>
    <n v="22.499999999999996"/>
    <b v="0"/>
    <x v="4"/>
    <b v="1"/>
    <x v="9"/>
  </r>
  <r>
    <s v="PID0684"/>
    <n v="18000"/>
    <x v="0"/>
    <n v="68"/>
    <x v="1"/>
    <s v=""/>
    <n v="62"/>
    <s v="A+"/>
    <b v="0"/>
    <b v="1"/>
    <n v="23.335466144755166"/>
    <b v="0"/>
    <x v="12"/>
    <b v="0"/>
    <x v="6"/>
  </r>
  <r>
    <s v="PID0685"/>
    <n v="500"/>
    <x v="0"/>
    <n v="50"/>
    <x v="0"/>
    <n v="309.23"/>
    <n v="66.2"/>
    <s v="O+"/>
    <b v="0"/>
    <b v="0"/>
    <n v="22.906574394463671"/>
    <b v="0"/>
    <x v="10"/>
    <b v="1"/>
    <x v="1"/>
  </r>
  <r>
    <s v="PID0686"/>
    <n v="20000"/>
    <x v="3"/>
    <n v="48"/>
    <x v="0"/>
    <n v="15489.94"/>
    <n v="66.8"/>
    <s v="B+"/>
    <b v="1"/>
    <b v="0"/>
    <n v="23.952095808383234"/>
    <b v="0"/>
    <x v="5"/>
    <b v="1"/>
    <x v="13"/>
  </r>
  <r>
    <s v="PID0687"/>
    <n v="500"/>
    <x v="0"/>
    <n v="58"/>
    <x v="0"/>
    <n v="262.81"/>
    <n v="67.2"/>
    <s v="O-"/>
    <b v="0"/>
    <b v="0"/>
    <n v="26.581227008425298"/>
    <s v="FALSE"/>
    <x v="3"/>
    <b v="1"/>
    <x v="7"/>
  </r>
  <r>
    <s v="PID0688"/>
    <n v="200000"/>
    <x v="0"/>
    <n v="42"/>
    <x v="2"/>
    <n v="167637.20000000001"/>
    <n v="91"/>
    <s v="B+"/>
    <b v="0"/>
    <b v="1"/>
    <n v="28.721121070571897"/>
    <b v="1"/>
    <x v="2"/>
    <b v="1"/>
    <x v="3"/>
  </r>
  <r>
    <s v="PID0689"/>
    <n v="100"/>
    <x v="0"/>
    <n v="41"/>
    <x v="2"/>
    <n v="59.02"/>
    <n v="70.8"/>
    <s v="AB+"/>
    <b v="0"/>
    <b v="0"/>
    <n v="23.118367346938776"/>
    <b v="0"/>
    <x v="13"/>
    <b v="1"/>
    <x v="14"/>
  </r>
  <r>
    <s v="PID0690"/>
    <n v="250000"/>
    <x v="2"/>
    <n v="48"/>
    <x v="0"/>
    <n v="139263.20000000001"/>
    <n v="85.7"/>
    <s v="B+"/>
    <b v="1"/>
    <b v="0"/>
    <n v="31.863474122546108"/>
    <b v="1"/>
    <x v="6"/>
    <b v="1"/>
    <x v="13"/>
  </r>
  <r>
    <s v="PID0691"/>
    <n v="18000"/>
    <x v="0"/>
    <n v="50"/>
    <x v="0"/>
    <s v=""/>
    <n v="74.2"/>
    <s v="A-"/>
    <b v="1"/>
    <b v="0"/>
    <n v="26.92698504862825"/>
    <s v="FALSE"/>
    <x v="7"/>
    <b v="0"/>
    <x v="7"/>
  </r>
  <r>
    <s v="PID0692"/>
    <n v="18000"/>
    <x v="2"/>
    <n v="41"/>
    <x v="2"/>
    <n v="15191.880000000001"/>
    <n v="69.900000000000006"/>
    <s v="AB-"/>
    <b v="1"/>
    <b v="0"/>
    <n v="23.087594133967499"/>
    <b v="0"/>
    <x v="16"/>
    <b v="1"/>
    <x v="14"/>
  </r>
  <r>
    <s v="PID0693"/>
    <n v="90000"/>
    <x v="3"/>
    <n v="73"/>
    <x v="1"/>
    <s v=""/>
    <n v="83.7"/>
    <s v="AB+"/>
    <b v="0"/>
    <b v="0"/>
    <n v="34.39349112426035"/>
    <b v="1"/>
    <x v="13"/>
    <b v="0"/>
    <x v="1"/>
  </r>
  <r>
    <s v="PID0694"/>
    <n v="18000"/>
    <x v="2"/>
    <n v="42"/>
    <x v="2"/>
    <n v="15334.74"/>
    <n v="101.1"/>
    <s v="A+"/>
    <b v="0"/>
    <b v="1"/>
    <n v="33.012244897959185"/>
    <b v="1"/>
    <x v="20"/>
    <b v="1"/>
    <x v="10"/>
  </r>
  <r>
    <s v="PID0695"/>
    <n v="60000"/>
    <x v="2"/>
    <n v="33"/>
    <x v="2"/>
    <n v="48267.05"/>
    <n v="81.5"/>
    <s v="O-"/>
    <b v="0"/>
    <b v="1"/>
    <n v="30.301903628792392"/>
    <b v="1"/>
    <x v="12"/>
    <b v="1"/>
    <x v="1"/>
  </r>
  <r>
    <s v="PID0696"/>
    <n v="60000"/>
    <x v="0"/>
    <n v="42"/>
    <x v="2"/>
    <n v="44041.1"/>
    <n v="85.2"/>
    <s v="B+"/>
    <b v="1"/>
    <b v="1"/>
    <n v="29.480968858131494"/>
    <b v="1"/>
    <x v="6"/>
    <b v="1"/>
    <x v="3"/>
  </r>
  <r>
    <s v="PID0697"/>
    <n v="24000"/>
    <x v="2"/>
    <n v="38"/>
    <x v="2"/>
    <n v="19459.29"/>
    <n v="84.2"/>
    <s v="A+"/>
    <b v="0"/>
    <b v="1"/>
    <n v="31.305770374776923"/>
    <b v="1"/>
    <x v="2"/>
    <b v="1"/>
    <x v="7"/>
  </r>
  <r>
    <s v="PID0698"/>
    <n v="48000"/>
    <x v="2"/>
    <n v="42"/>
    <x v="2"/>
    <n v="28136.92"/>
    <n v="60.6"/>
    <s v="A+"/>
    <b v="1"/>
    <b v="0"/>
    <n v="20.247920077516788"/>
    <b v="0"/>
    <x v="13"/>
    <b v="1"/>
    <x v="0"/>
  </r>
  <r>
    <s v="PID0699"/>
    <n v="90000"/>
    <x v="0"/>
    <n v="38"/>
    <x v="2"/>
    <n v="66656.2"/>
    <n v="93.6"/>
    <s v="O+"/>
    <b v="0"/>
    <b v="0"/>
    <n v="29.212571392902841"/>
    <b v="1"/>
    <x v="1"/>
    <b v="1"/>
    <x v="14"/>
  </r>
  <r>
    <s v="PID0700"/>
    <n v="18000"/>
    <x v="0"/>
    <n v="33"/>
    <x v="2"/>
    <s v=""/>
    <n v="92.1"/>
    <s v="O+"/>
    <b v="0"/>
    <b v="0"/>
    <n v="33.422848018580346"/>
    <b v="1"/>
    <x v="8"/>
    <b v="0"/>
    <x v="13"/>
  </r>
  <r>
    <s v="PID0701"/>
    <n v="24000"/>
    <x v="0"/>
    <n v="58"/>
    <x v="0"/>
    <n v="14503.32"/>
    <n v="55.7"/>
    <s v="O-"/>
    <b v="1"/>
    <b v="1"/>
    <n v="21.223898795915254"/>
    <b v="0"/>
    <x v="3"/>
    <b v="1"/>
    <x v="10"/>
  </r>
  <r>
    <s v="PID0702"/>
    <n v="12000"/>
    <x v="0"/>
    <n v="38"/>
    <x v="2"/>
    <n v="8919.66"/>
    <n v="82.2"/>
    <s v="O-"/>
    <b v="1"/>
    <b v="0"/>
    <n v="30.938311566110883"/>
    <b v="1"/>
    <x v="13"/>
    <b v="1"/>
    <x v="2"/>
  </r>
  <r>
    <s v="PID0703"/>
    <n v="20000"/>
    <x v="3"/>
    <n v="73"/>
    <x v="1"/>
    <n v="13780.9"/>
    <n v="54.2"/>
    <s v="B+"/>
    <b v="0"/>
    <b v="1"/>
    <n v="21.43902535500969"/>
    <b v="0"/>
    <x v="17"/>
    <b v="1"/>
    <x v="9"/>
  </r>
  <r>
    <s v="PID0704"/>
    <n v="20000"/>
    <x v="2"/>
    <n v="62"/>
    <x v="1"/>
    <n v="12907.56"/>
    <n v="67"/>
    <s v="AB+"/>
    <b v="0"/>
    <b v="0"/>
    <n v="25.847768218818715"/>
    <b v="0"/>
    <x v="13"/>
    <b v="1"/>
    <x v="0"/>
  </r>
  <r>
    <s v="PID0705"/>
    <n v="60000"/>
    <x v="2"/>
    <n v="68"/>
    <x v="1"/>
    <n v="35408.32"/>
    <n v="80"/>
    <s v="AB-"/>
    <b v="0"/>
    <b v="0"/>
    <n v="32.455677715120288"/>
    <b v="1"/>
    <x v="11"/>
    <b v="1"/>
    <x v="3"/>
  </r>
  <r>
    <s v="PID0706"/>
    <n v="250000"/>
    <x v="1"/>
    <n v="53"/>
    <x v="0"/>
    <n v="126508.5"/>
    <n v="80.599999999999994"/>
    <s v="O-"/>
    <b v="0"/>
    <b v="0"/>
    <n v="32.286492549270946"/>
    <b v="1"/>
    <x v="22"/>
    <b v="1"/>
    <x v="12"/>
  </r>
  <r>
    <s v="PID0707"/>
    <n v="12000"/>
    <x v="2"/>
    <n v="42"/>
    <x v="2"/>
    <n v="6771.42"/>
    <n v="80.900000000000006"/>
    <s v="O+"/>
    <b v="0"/>
    <b v="0"/>
    <n v="26.416326530612245"/>
    <b v="0"/>
    <x v="3"/>
    <b v="1"/>
    <x v="6"/>
  </r>
  <r>
    <s v="PID0708"/>
    <n v="90000"/>
    <x v="0"/>
    <n v="53"/>
    <x v="0"/>
    <n v="59766.450000000004"/>
    <n v="61.8"/>
    <s v="A+"/>
    <b v="0"/>
    <b v="0"/>
    <n v="26.748614958448751"/>
    <b v="0"/>
    <x v="2"/>
    <b v="1"/>
    <x v="14"/>
  </r>
  <r>
    <s v="PID0709"/>
    <n v="90000"/>
    <x v="1"/>
    <n v="38"/>
    <x v="2"/>
    <n v="75760.05"/>
    <n v="86.7"/>
    <s v="AB+"/>
    <b v="1"/>
    <b v="0"/>
    <n v="28.96855892278392"/>
    <b v="1"/>
    <x v="13"/>
    <b v="1"/>
    <x v="4"/>
  </r>
  <r>
    <s v="PID0710"/>
    <n v="16000"/>
    <x v="1"/>
    <n v="42"/>
    <x v="2"/>
    <n v="13875.26"/>
    <n v="64.8"/>
    <s v="O-"/>
    <b v="0"/>
    <b v="1"/>
    <n v="21.903731746890212"/>
    <b v="0"/>
    <x v="1"/>
    <b v="1"/>
    <x v="5"/>
  </r>
  <r>
    <s v="PID0711"/>
    <n v="40000"/>
    <x v="2"/>
    <n v="53"/>
    <x v="0"/>
    <n v="35384.899999999994"/>
    <n v="65.099999999999994"/>
    <s v="B-"/>
    <b v="0"/>
    <b v="0"/>
    <n v="28.551379325468179"/>
    <b v="1"/>
    <x v="11"/>
    <b v="1"/>
    <x v="1"/>
  </r>
  <r>
    <s v="PID0712"/>
    <n v="500"/>
    <x v="1"/>
    <n v="58"/>
    <x v="0"/>
    <n v="406.64"/>
    <n v="96.4"/>
    <s v="A+"/>
    <b v="1"/>
    <b v="0"/>
    <n v="33.752319596652782"/>
    <b v="1"/>
    <x v="3"/>
    <b v="1"/>
    <x v="0"/>
  </r>
  <r>
    <s v="PID0713"/>
    <n v="500"/>
    <x v="3"/>
    <n v="32"/>
    <x v="2"/>
    <n v="344.07"/>
    <n v="64.8"/>
    <s v="B-"/>
    <b v="0"/>
    <b v="0"/>
    <n v="23.801652892561986"/>
    <b v="0"/>
    <x v="0"/>
    <b v="1"/>
    <x v="10"/>
  </r>
  <r>
    <s v="PID0714"/>
    <n v="12000"/>
    <x v="0"/>
    <n v="48"/>
    <x v="0"/>
    <n v="6670.62"/>
    <n v="68.5"/>
    <s v="B+"/>
    <b v="1"/>
    <b v="1"/>
    <n v="23.154407787993513"/>
    <b v="0"/>
    <x v="13"/>
    <b v="1"/>
    <x v="1"/>
  </r>
  <r>
    <s v="PID0715"/>
    <n v="60000"/>
    <x v="3"/>
    <n v="53"/>
    <x v="0"/>
    <n v="51497"/>
    <n v="84.9"/>
    <s v="O-"/>
    <b v="1"/>
    <b v="0"/>
    <n v="32.350251486053949"/>
    <b v="1"/>
    <x v="0"/>
    <b v="1"/>
    <x v="6"/>
  </r>
  <r>
    <s v="PID0716"/>
    <n v="36000"/>
    <x v="0"/>
    <n v="58"/>
    <x v="0"/>
    <n v="18567.12"/>
    <n v="84.3"/>
    <s v="A-"/>
    <b v="0"/>
    <b v="0"/>
    <n v="30.226971207286027"/>
    <b v="1"/>
    <x v="8"/>
    <b v="1"/>
    <x v="0"/>
  </r>
  <r>
    <s v="PID0717"/>
    <n v="250000"/>
    <x v="2"/>
    <n v="53"/>
    <x v="0"/>
    <n v="154206.1"/>
    <n v="57.7"/>
    <s v="O-"/>
    <b v="0"/>
    <b v="0"/>
    <n v="20.443594104308396"/>
    <b v="0"/>
    <x v="5"/>
    <b v="1"/>
    <x v="9"/>
  </r>
  <r>
    <s v="PID0718"/>
    <n v="3000"/>
    <x v="2"/>
    <n v="73"/>
    <x v="1"/>
    <n v="2193.54"/>
    <n v="71.900000000000006"/>
    <s v="O+"/>
    <b v="0"/>
    <b v="0"/>
    <n v="28.085937499999996"/>
    <b v="1"/>
    <x v="8"/>
    <b v="1"/>
    <x v="5"/>
  </r>
  <r>
    <s v="PID0719"/>
    <n v="100"/>
    <x v="3"/>
    <n v="45"/>
    <x v="2"/>
    <n v="65.45"/>
    <n v="94.9"/>
    <s v="B+"/>
    <b v="0"/>
    <b v="0"/>
    <n v="34.857667584940316"/>
    <b v="1"/>
    <x v="0"/>
    <b v="1"/>
    <x v="11"/>
  </r>
  <r>
    <s v="PID0720"/>
    <n v="800"/>
    <x v="0"/>
    <n v="38"/>
    <x v="2"/>
    <n v="557.95000000000005"/>
    <n v="80.8"/>
    <s v="B+"/>
    <b v="1"/>
    <b v="0"/>
    <n v="31.17163689672466"/>
    <b v="1"/>
    <x v="3"/>
    <b v="1"/>
    <x v="4"/>
  </r>
  <r>
    <s v="PID0721"/>
    <n v="500"/>
    <x v="1"/>
    <n v="62"/>
    <x v="1"/>
    <n v="366.9"/>
    <n v="79.2"/>
    <s v="O+"/>
    <b v="0"/>
    <b v="0"/>
    <n v="28.398293233891501"/>
    <b v="1"/>
    <x v="1"/>
    <b v="1"/>
    <x v="11"/>
  </r>
  <r>
    <s v="PID0722"/>
    <n v="20000"/>
    <x v="0"/>
    <n v="42"/>
    <x v="2"/>
    <n v="15172.92"/>
    <n v="85.8"/>
    <s v="B+"/>
    <b v="0"/>
    <b v="0"/>
    <n v="29.688581314878896"/>
    <b v="1"/>
    <x v="10"/>
    <b v="1"/>
    <x v="0"/>
  </r>
  <r>
    <s v="PID0723"/>
    <n v="100"/>
    <x v="3"/>
    <n v="33"/>
    <x v="2"/>
    <n v="87.14"/>
    <n v="89.2"/>
    <s v="A-"/>
    <b v="0"/>
    <b v="0"/>
    <n v="28.472022726547287"/>
    <b v="1"/>
    <x v="8"/>
    <b v="1"/>
    <x v="8"/>
  </r>
  <r>
    <s v="PID0724"/>
    <n v="20000"/>
    <x v="0"/>
    <n v="54"/>
    <x v="0"/>
    <n v="13300.26"/>
    <n v="53.3"/>
    <s v="A-"/>
    <b v="0"/>
    <b v="0"/>
    <n v="23.688888888888886"/>
    <b v="0"/>
    <x v="3"/>
    <b v="1"/>
    <x v="0"/>
  </r>
  <r>
    <s v="PID0725"/>
    <n v="24000"/>
    <x v="0"/>
    <n v="38"/>
    <x v="2"/>
    <n v="14020.68"/>
    <n v="66.099999999999994"/>
    <s v="B-"/>
    <b v="1"/>
    <b v="0"/>
    <n v="22.343158464034612"/>
    <b v="0"/>
    <x v="10"/>
    <b v="1"/>
    <x v="4"/>
  </r>
  <r>
    <s v="PID0726"/>
    <n v="24000"/>
    <x v="0"/>
    <n v="62"/>
    <x v="1"/>
    <s v=""/>
    <n v="70.400000000000006"/>
    <s v="B+"/>
    <b v="0"/>
    <b v="0"/>
    <n v="28.200608876782564"/>
    <b v="1"/>
    <x v="6"/>
    <b v="0"/>
    <x v="5"/>
  </r>
  <r>
    <s v="PID0727"/>
    <n v="12000"/>
    <x v="0"/>
    <n v="48"/>
    <x v="0"/>
    <n v="8729.76"/>
    <n v="95.6"/>
    <s v="AB-"/>
    <b v="0"/>
    <b v="1"/>
    <n v="33.472217359336163"/>
    <b v="1"/>
    <x v="5"/>
    <b v="1"/>
    <x v="4"/>
  </r>
  <r>
    <s v="PID0728"/>
    <n v="24000"/>
    <x v="2"/>
    <n v="48"/>
    <x v="0"/>
    <n v="12841.380000000001"/>
    <n v="57.6"/>
    <s v="O-"/>
    <b v="0"/>
    <b v="0"/>
    <n v="20.902888663086081"/>
    <b v="0"/>
    <x v="1"/>
    <b v="1"/>
    <x v="12"/>
  </r>
  <r>
    <s v="PID0729"/>
    <n v="90000"/>
    <x v="1"/>
    <n v="62"/>
    <x v="1"/>
    <n v="60509.45"/>
    <n v="46.5"/>
    <s v="AB-"/>
    <b v="0"/>
    <b v="1"/>
    <n v="20.393842375334415"/>
    <b v="0"/>
    <x v="4"/>
    <b v="1"/>
    <x v="6"/>
  </r>
  <r>
    <s v="PID0730"/>
    <n v="90000"/>
    <x v="0"/>
    <n v="53"/>
    <x v="0"/>
    <s v=""/>
    <n v="73.900000000000006"/>
    <s v="A+"/>
    <b v="0"/>
    <b v="0"/>
    <n v="28.158817253467458"/>
    <b v="1"/>
    <x v="3"/>
    <b v="0"/>
    <x v="11"/>
  </r>
  <r>
    <s v="PID0731"/>
    <n v="60000"/>
    <x v="1"/>
    <n v="46"/>
    <x v="0"/>
    <n v="38631.699999999997"/>
    <n v="79.8"/>
    <s v="O-"/>
    <b v="0"/>
    <b v="0"/>
    <n v="29.669839381320646"/>
    <b v="1"/>
    <x v="1"/>
    <b v="1"/>
    <x v="9"/>
  </r>
  <r>
    <s v="PID0732"/>
    <n v="48000"/>
    <x v="1"/>
    <n v="48"/>
    <x v="0"/>
    <n v="29553.119999999999"/>
    <n v="91.3"/>
    <s v="B+"/>
    <b v="1"/>
    <b v="0"/>
    <n v="29.812244897959182"/>
    <b v="1"/>
    <x v="8"/>
    <b v="1"/>
    <x v="3"/>
  </r>
  <r>
    <s v="PID0733"/>
    <n v="800"/>
    <x v="1"/>
    <n v="48"/>
    <x v="0"/>
    <n v="663.33"/>
    <n v="75.3"/>
    <s v="A+"/>
    <b v="1"/>
    <b v="0"/>
    <n v="23.501139165444275"/>
    <b v="0"/>
    <x v="1"/>
    <b v="1"/>
    <x v="1"/>
  </r>
  <r>
    <s v="PID0734"/>
    <n v="40000"/>
    <x v="0"/>
    <n v="73"/>
    <x v="1"/>
    <n v="24648.699999999997"/>
    <n v="79.099999999999994"/>
    <s v="AB-"/>
    <b v="0"/>
    <b v="0"/>
    <n v="30.898437499999993"/>
    <b v="1"/>
    <x v="12"/>
    <b v="1"/>
    <x v="8"/>
  </r>
  <r>
    <s v="PID0735"/>
    <n v="12000"/>
    <x v="0"/>
    <n v="53"/>
    <x v="0"/>
    <n v="10012.26"/>
    <n v="63.8"/>
    <s v="O+"/>
    <b v="0"/>
    <b v="0"/>
    <n v="24.310318549001671"/>
    <b v="0"/>
    <x v="0"/>
    <b v="1"/>
    <x v="1"/>
  </r>
  <r>
    <s v="PID0736"/>
    <n v="15000"/>
    <x v="3"/>
    <n v="53"/>
    <x v="0"/>
    <n v="10751.5"/>
    <n v="65.099999999999994"/>
    <s v="O-"/>
    <b v="0"/>
    <b v="0"/>
    <n v="22.793319561640001"/>
    <s v="FALSE"/>
    <x v="6"/>
    <b v="1"/>
    <x v="14"/>
  </r>
  <r>
    <s v="PID0737"/>
    <n v="12000"/>
    <x v="3"/>
    <n v="42"/>
    <x v="2"/>
    <n v="10198.380000000001"/>
    <n v="65.400000000000006"/>
    <s v="O-"/>
    <b v="0"/>
    <b v="0"/>
    <n v="20.875227425069426"/>
    <b v="0"/>
    <x v="0"/>
    <b v="1"/>
    <x v="7"/>
  </r>
  <r>
    <s v="PID0738"/>
    <n v="20000"/>
    <x v="0"/>
    <n v="38"/>
    <x v="2"/>
    <n v="10425.280000000001"/>
    <n v="86.7"/>
    <s v="A-"/>
    <b v="0"/>
    <b v="0"/>
    <n v="29.650148763722175"/>
    <b v="1"/>
    <x v="5"/>
    <b v="1"/>
    <x v="2"/>
  </r>
  <r>
    <s v="PID0739"/>
    <n v="45000"/>
    <x v="2"/>
    <n v="48"/>
    <x v="0"/>
    <s v=""/>
    <n v="82.9"/>
    <s v="O-"/>
    <b v="0"/>
    <b v="0"/>
    <n v="30.084192190448544"/>
    <b v="1"/>
    <x v="10"/>
    <b v="0"/>
    <x v="9"/>
  </r>
  <r>
    <s v="PID0740"/>
    <n v="24000"/>
    <x v="1"/>
    <n v="58"/>
    <x v="0"/>
    <s v=""/>
    <n v="68.3"/>
    <s v="B-"/>
    <b v="0"/>
    <b v="0"/>
    <n v="25.706650607851255"/>
    <b v="0"/>
    <x v="6"/>
    <b v="0"/>
    <x v="5"/>
  </r>
  <r>
    <s v="PID0741"/>
    <n v="90000"/>
    <x v="0"/>
    <n v="48"/>
    <x v="0"/>
    <n v="66268.25"/>
    <n v="91.6"/>
    <s v="A-"/>
    <b v="1"/>
    <b v="0"/>
    <n v="33.645546372819105"/>
    <b v="1"/>
    <x v="13"/>
    <b v="1"/>
    <x v="8"/>
  </r>
  <r>
    <s v="PID0742"/>
    <n v="3000"/>
    <x v="2"/>
    <n v="58"/>
    <x v="0"/>
    <n v="1767.42"/>
    <n v="66.8"/>
    <s v="A-"/>
    <b v="1"/>
    <b v="0"/>
    <n v="23.952095808383234"/>
    <b v="0"/>
    <x v="5"/>
    <b v="1"/>
    <x v="1"/>
  </r>
  <r>
    <s v="PID0743"/>
    <n v="20000"/>
    <x v="2"/>
    <n v="42"/>
    <x v="2"/>
    <n v="10044.68"/>
    <n v="87.4"/>
    <s v="B+"/>
    <b v="0"/>
    <b v="1"/>
    <n v="29.2024457883658"/>
    <b v="1"/>
    <x v="2"/>
    <b v="1"/>
    <x v="8"/>
  </r>
  <r>
    <s v="PID0744"/>
    <n v="3000"/>
    <x v="1"/>
    <n v="48"/>
    <x v="0"/>
    <n v="2420.9700000000003"/>
    <n v="85.8"/>
    <s v="A-"/>
    <b v="1"/>
    <b v="0"/>
    <n v="29.342361752334053"/>
    <b v="1"/>
    <x v="10"/>
    <b v="1"/>
    <x v="5"/>
  </r>
  <r>
    <s v="PID0745"/>
    <n v="12000"/>
    <x v="2"/>
    <n v="38"/>
    <x v="2"/>
    <n v="7689"/>
    <n v="75.400000000000006"/>
    <s v="AB-"/>
    <b v="1"/>
    <b v="0"/>
    <n v="24.620408163265306"/>
    <b v="0"/>
    <x v="16"/>
    <b v="1"/>
    <x v="12"/>
  </r>
  <r>
    <s v="PID0746"/>
    <n v="500"/>
    <x v="0"/>
    <n v="38"/>
    <x v="2"/>
    <n v="405.67"/>
    <n v="77.900000000000006"/>
    <s v="O+"/>
    <b v="0"/>
    <b v="0"/>
    <n v="24.3125994819138"/>
    <b v="0"/>
    <x v="0"/>
    <b v="1"/>
    <x v="6"/>
  </r>
  <r>
    <s v="PID0747"/>
    <n v="300000"/>
    <x v="0"/>
    <n v="38"/>
    <x v="2"/>
    <s v=""/>
    <n v="97.6"/>
    <s v="O-"/>
    <b v="0"/>
    <b v="0"/>
    <n v="30.804191389976012"/>
    <b v="1"/>
    <x v="3"/>
    <b v="0"/>
    <x v="8"/>
  </r>
  <r>
    <s v="PID0748"/>
    <n v="200000"/>
    <x v="1"/>
    <n v="42"/>
    <x v="2"/>
    <n v="141389.44"/>
    <n v="97.1"/>
    <s v="O+"/>
    <b v="0"/>
    <b v="0"/>
    <n v="30.304921818919507"/>
    <b v="1"/>
    <x v="0"/>
    <b v="1"/>
    <x v="7"/>
  </r>
  <r>
    <s v="PID0749"/>
    <n v="240000"/>
    <x v="0"/>
    <n v="53"/>
    <x v="0"/>
    <n v="211079.16"/>
    <n v="73"/>
    <s v="A-"/>
    <b v="1"/>
    <b v="0"/>
    <n v="28.515624999999993"/>
    <b v="1"/>
    <x v="10"/>
    <b v="1"/>
    <x v="11"/>
  </r>
  <r>
    <s v="PID0750"/>
    <n v="100"/>
    <x v="3"/>
    <n v="73"/>
    <x v="1"/>
    <s v=""/>
    <n v="95.1"/>
    <s v="O+"/>
    <b v="0"/>
    <b v="0"/>
    <n v="33.694727891156468"/>
    <b v="1"/>
    <x v="1"/>
    <b v="0"/>
    <x v="3"/>
  </r>
  <r>
    <s v="PID0751"/>
    <n v="20000"/>
    <x v="1"/>
    <n v="62"/>
    <x v="1"/>
    <n v="15758.62"/>
    <n v="84.2"/>
    <s v="A-"/>
    <b v="1"/>
    <b v="1"/>
    <n v="30.927456382001839"/>
    <b v="1"/>
    <x v="21"/>
    <b v="1"/>
    <x v="0"/>
  </r>
  <r>
    <s v="PID0752"/>
    <n v="18000"/>
    <x v="0"/>
    <n v="58"/>
    <x v="0"/>
    <n v="13560.54"/>
    <n v="84.8"/>
    <s v="O-"/>
    <b v="0"/>
    <b v="0"/>
    <n v="33.968915237942632"/>
    <b v="1"/>
    <x v="0"/>
    <b v="1"/>
    <x v="5"/>
  </r>
  <r>
    <s v="PID0753"/>
    <n v="32000"/>
    <x v="0"/>
    <n v="68"/>
    <x v="1"/>
    <n v="27093.279999999999"/>
    <n v="68.900000000000006"/>
    <s v="O-"/>
    <b v="0"/>
    <b v="0"/>
    <n v="26.580764630994175"/>
    <b v="0"/>
    <x v="12"/>
    <b v="1"/>
    <x v="5"/>
  </r>
  <r>
    <s v="PID0754"/>
    <n v="24000"/>
    <x v="3"/>
    <n v="38"/>
    <x v="2"/>
    <n v="13327.14"/>
    <n v="70.7"/>
    <s v="O-"/>
    <b v="0"/>
    <b v="0"/>
    <n v="23.622573423769587"/>
    <b v="0"/>
    <x v="3"/>
    <b v="1"/>
    <x v="9"/>
  </r>
  <r>
    <s v="PID0755"/>
    <n v="20000"/>
    <x v="2"/>
    <n v="53"/>
    <x v="0"/>
    <n v="11426.44"/>
    <n v="60.8"/>
    <s v="B-"/>
    <b v="0"/>
    <b v="0"/>
    <n v="24.355071302675849"/>
    <b v="0"/>
    <x v="3"/>
    <b v="1"/>
    <x v="14"/>
  </r>
  <r>
    <s v="PID0756"/>
    <n v="60000"/>
    <x v="1"/>
    <n v="58"/>
    <x v="0"/>
    <s v=""/>
    <n v="58"/>
    <s v="O-"/>
    <b v="0"/>
    <b v="1"/>
    <n v="22.942130453700404"/>
    <b v="0"/>
    <x v="4"/>
    <b v="0"/>
    <x v="4"/>
  </r>
  <r>
    <s v="PID0757"/>
    <n v="15000"/>
    <x v="0"/>
    <n v="45"/>
    <x v="2"/>
    <n v="12315.599999999999"/>
    <n v="86.6"/>
    <s v="AB+"/>
    <b v="0"/>
    <b v="0"/>
    <n v="31.426912469153724"/>
    <b v="1"/>
    <x v="0"/>
    <b v="1"/>
    <x v="11"/>
  </r>
  <r>
    <s v="PID0758"/>
    <n v="12000"/>
    <x v="1"/>
    <n v="38"/>
    <x v="2"/>
    <n v="9147.9000000000015"/>
    <n v="89.9"/>
    <s v="B+"/>
    <b v="1"/>
    <b v="0"/>
    <n v="33.021120293847574"/>
    <b v="1"/>
    <x v="10"/>
    <b v="1"/>
    <x v="12"/>
  </r>
  <r>
    <s v="PID0759"/>
    <n v="18000"/>
    <x v="2"/>
    <n v="58"/>
    <x v="0"/>
    <s v=""/>
    <n v="77.8"/>
    <s v="A+"/>
    <b v="0"/>
    <b v="1"/>
    <n v="31.16487742348982"/>
    <b v="1"/>
    <x v="5"/>
    <b v="0"/>
    <x v="14"/>
  </r>
  <r>
    <s v="PID0760"/>
    <n v="240000"/>
    <x v="0"/>
    <n v="42"/>
    <x v="2"/>
    <n v="167045.76000000001"/>
    <n v="105.8"/>
    <s v="AB+"/>
    <b v="0"/>
    <b v="0"/>
    <n v="33.392248453478096"/>
    <b v="1"/>
    <x v="2"/>
    <b v="1"/>
    <x v="3"/>
  </r>
  <r>
    <s v="PID0761"/>
    <n v="72000"/>
    <x v="3"/>
    <n v="48"/>
    <x v="0"/>
    <n v="54255.64"/>
    <n v="68.7"/>
    <s v="O-"/>
    <b v="0"/>
    <b v="0"/>
    <n v="26.177411979881111"/>
    <s v="FALSE"/>
    <x v="13"/>
    <b v="1"/>
    <x v="0"/>
  </r>
  <r>
    <s v="PID0762"/>
    <n v="32000"/>
    <x v="1"/>
    <n v="68"/>
    <x v="1"/>
    <n v="28784.2"/>
    <n v="47"/>
    <s v="AB-"/>
    <b v="0"/>
    <b v="0"/>
    <n v="20.077747874749029"/>
    <b v="0"/>
    <x v="6"/>
    <b v="1"/>
    <x v="2"/>
  </r>
  <r>
    <s v="PID0763"/>
    <n v="12000"/>
    <x v="1"/>
    <n v="73"/>
    <x v="1"/>
    <n v="9897.48"/>
    <n v="56"/>
    <s v="AB+"/>
    <b v="0"/>
    <b v="0"/>
    <n v="23.92242299970097"/>
    <s v="FALSE"/>
    <x v="4"/>
    <b v="1"/>
    <x v="14"/>
  </r>
  <r>
    <s v="PID0764"/>
    <n v="240000"/>
    <x v="1"/>
    <n v="48"/>
    <x v="0"/>
    <n v="180338.76"/>
    <n v="92.3"/>
    <s v="AB+"/>
    <b v="0"/>
    <b v="1"/>
    <n v="30.138775510204081"/>
    <b v="1"/>
    <x v="6"/>
    <b v="1"/>
    <x v="14"/>
  </r>
  <r>
    <s v="PID0765"/>
    <n v="200000"/>
    <x v="0"/>
    <n v="41"/>
    <x v="2"/>
    <s v=""/>
    <n v="74.7"/>
    <s v="AB+"/>
    <b v="0"/>
    <b v="1"/>
    <n v="23.313879092412847"/>
    <b v="0"/>
    <x v="5"/>
    <b v="0"/>
    <x v="2"/>
  </r>
  <r>
    <s v="PID0766"/>
    <n v="3000"/>
    <x v="2"/>
    <n v="53"/>
    <x v="0"/>
    <s v=""/>
    <n v="69.8"/>
    <s v="B-"/>
    <b v="1"/>
    <b v="1"/>
    <n v="29.431607353685276"/>
    <b v="1"/>
    <x v="2"/>
    <b v="0"/>
    <x v="2"/>
  </r>
  <r>
    <s v="PID0767"/>
    <n v="20000"/>
    <x v="0"/>
    <n v="48"/>
    <x v="0"/>
    <n v="11516.22"/>
    <n v="91"/>
    <s v="B+"/>
    <b v="0"/>
    <b v="1"/>
    <n v="33.834027364663896"/>
    <b v="1"/>
    <x v="4"/>
    <b v="1"/>
    <x v="13"/>
  </r>
  <r>
    <s v="PID0768"/>
    <n v="15000"/>
    <x v="0"/>
    <n v="42"/>
    <x v="2"/>
    <n v="9725.4499999999989"/>
    <n v="70.099999999999994"/>
    <s v="A+"/>
    <b v="1"/>
    <b v="1"/>
    <n v="23.422098967556547"/>
    <b v="0"/>
    <x v="0"/>
    <b v="1"/>
    <x v="13"/>
  </r>
  <r>
    <s v="PID0769"/>
    <n v="72000"/>
    <x v="2"/>
    <n v="48"/>
    <x v="0"/>
    <n v="62499.040000000001"/>
    <n v="87"/>
    <s v="AB-"/>
    <b v="0"/>
    <b v="1"/>
    <n v="33.150434385002278"/>
    <b v="1"/>
    <x v="16"/>
    <b v="1"/>
    <x v="1"/>
  </r>
  <r>
    <s v="PID0770"/>
    <n v="12000"/>
    <x v="0"/>
    <n v="54"/>
    <x v="0"/>
    <n v="10477.24"/>
    <n v="86.4"/>
    <s v="O+"/>
    <b v="0"/>
    <b v="1"/>
    <n v="32.123735871505062"/>
    <b v="1"/>
    <x v="1"/>
    <b v="1"/>
    <x v="1"/>
  </r>
  <r>
    <s v="PID0771"/>
    <n v="1600"/>
    <x v="2"/>
    <n v="38"/>
    <x v="2"/>
    <s v=""/>
    <n v="77.400000000000006"/>
    <s v="A-"/>
    <b v="0"/>
    <b v="0"/>
    <n v="24.156549421054276"/>
    <b v="0"/>
    <x v="2"/>
    <b v="0"/>
    <x v="0"/>
  </r>
  <r>
    <s v="PID0772"/>
    <n v="15000"/>
    <x v="2"/>
    <n v="58"/>
    <x v="0"/>
    <n v="8053.95"/>
    <n v="50.4"/>
    <s v="O-"/>
    <b v="1"/>
    <b v="0"/>
    <n v="22.4"/>
    <b v="0"/>
    <x v="16"/>
    <b v="1"/>
    <x v="12"/>
  </r>
  <r>
    <s v="PID0773"/>
    <n v="32000"/>
    <x v="1"/>
    <n v="73"/>
    <x v="1"/>
    <n v="22571.599999999999"/>
    <n v="75.900000000000006"/>
    <s v="B+"/>
    <b v="1"/>
    <b v="0"/>
    <n v="31.18836291913215"/>
    <b v="1"/>
    <x v="12"/>
    <b v="1"/>
    <x v="5"/>
  </r>
  <r>
    <s v="PID0774"/>
    <n v="90000"/>
    <x v="1"/>
    <n v="42"/>
    <x v="2"/>
    <s v=""/>
    <n v="88.9"/>
    <s v="AB+"/>
    <b v="1"/>
    <b v="1"/>
    <n v="34.29651633810424"/>
    <b v="1"/>
    <x v="12"/>
    <b v="0"/>
    <x v="9"/>
  </r>
  <r>
    <s v="PID0775"/>
    <n v="12000"/>
    <x v="0"/>
    <n v="38"/>
    <x v="2"/>
    <n v="6521.22"/>
    <n v="55.4"/>
    <s v="B-"/>
    <b v="0"/>
    <b v="1"/>
    <n v="20.104514443315431"/>
    <b v="0"/>
    <x v="6"/>
    <b v="1"/>
    <x v="5"/>
  </r>
  <r>
    <s v="PID0776"/>
    <n v="12000"/>
    <x v="1"/>
    <n v="48"/>
    <x v="0"/>
    <s v=""/>
    <n v="98.2"/>
    <s v="B-"/>
    <b v="0"/>
    <b v="0"/>
    <n v="31.701962809917358"/>
    <b v="1"/>
    <x v="3"/>
    <b v="0"/>
    <x v="13"/>
  </r>
  <r>
    <s v="PID0777"/>
    <n v="240000"/>
    <x v="1"/>
    <n v="48"/>
    <x v="0"/>
    <n v="194104.2"/>
    <n v="86.2"/>
    <s v="B+"/>
    <b v="0"/>
    <b v="1"/>
    <n v="30.541383219954653"/>
    <b v="1"/>
    <x v="4"/>
    <b v="1"/>
    <x v="14"/>
  </r>
  <r>
    <s v="PID0778"/>
    <n v="40000"/>
    <x v="1"/>
    <n v="58"/>
    <x v="0"/>
    <s v=""/>
    <n v="77.7"/>
    <s v="AB+"/>
    <b v="1"/>
    <b v="1"/>
    <n v="28.197125852808828"/>
    <b v="1"/>
    <x v="13"/>
    <b v="0"/>
    <x v="14"/>
  </r>
  <r>
    <s v="PID0779"/>
    <n v="240000"/>
    <x v="3"/>
    <n v="33"/>
    <x v="2"/>
    <s v=""/>
    <n v="89.8"/>
    <s v="A-"/>
    <b v="0"/>
    <b v="0"/>
    <n v="28.026590930370464"/>
    <b v="1"/>
    <x v="4"/>
    <b v="0"/>
    <x v="6"/>
  </r>
  <r>
    <s v="PID0780"/>
    <n v="90000"/>
    <x v="0"/>
    <n v="41"/>
    <x v="2"/>
    <n v="77124.45"/>
    <n v="87.7"/>
    <s v="AB+"/>
    <b v="0"/>
    <b v="0"/>
    <n v="33.417162017985056"/>
    <b v="1"/>
    <x v="21"/>
    <b v="1"/>
    <x v="3"/>
  </r>
  <r>
    <s v="PID0781"/>
    <n v="4000"/>
    <x v="0"/>
    <n v="62"/>
    <x v="1"/>
    <n v="3240.2"/>
    <n v="56"/>
    <s v="B+"/>
    <b v="0"/>
    <b v="1"/>
    <n v="21.874999999999996"/>
    <b v="0"/>
    <x v="6"/>
    <b v="1"/>
    <x v="12"/>
  </r>
  <r>
    <s v="PID0782"/>
    <n v="45000"/>
    <x v="0"/>
    <n v="58"/>
    <x v="0"/>
    <n v="29182.86"/>
    <n v="56.2"/>
    <s v="O-"/>
    <b v="1"/>
    <b v="1"/>
    <n v="24.977777777777778"/>
    <b v="0"/>
    <x v="1"/>
    <b v="1"/>
    <x v="0"/>
  </r>
  <r>
    <s v="PID0783"/>
    <n v="100"/>
    <x v="0"/>
    <n v="82"/>
    <x v="1"/>
    <s v=""/>
    <n v="87.5"/>
    <s v="AB-"/>
    <b v="0"/>
    <b v="0"/>
    <n v="32.933117543001245"/>
    <b v="1"/>
    <x v="3"/>
    <b v="0"/>
    <x v="2"/>
  </r>
  <r>
    <s v="PID0784"/>
    <n v="72000"/>
    <x v="2"/>
    <n v="48"/>
    <x v="0"/>
    <n v="51103.32"/>
    <n v="62.5"/>
    <s v="O-"/>
    <b v="0"/>
    <b v="0"/>
    <n v="20.882755855524742"/>
    <b v="0"/>
    <x v="1"/>
    <b v="1"/>
    <x v="0"/>
  </r>
  <r>
    <s v="PID0785"/>
    <n v="3000"/>
    <x v="2"/>
    <n v="73"/>
    <x v="1"/>
    <n v="2647.71"/>
    <n v="74.3"/>
    <s v="A-"/>
    <b v="0"/>
    <b v="0"/>
    <n v="31.739929087103249"/>
    <b v="1"/>
    <x v="2"/>
    <b v="1"/>
    <x v="5"/>
  </r>
  <r>
    <s v="PID0786"/>
    <n v="500"/>
    <x v="0"/>
    <n v="33"/>
    <x v="2"/>
    <s v=""/>
    <n v="95"/>
    <s v="O+"/>
    <b v="1"/>
    <b v="0"/>
    <n v="31.37798916633637"/>
    <b v="1"/>
    <x v="4"/>
    <b v="0"/>
    <x v="11"/>
  </r>
  <r>
    <s v="PID0787"/>
    <n v="32000"/>
    <x v="0"/>
    <n v="73"/>
    <x v="1"/>
    <n v="27234.04"/>
    <n v="81.099999999999994"/>
    <s v="O+"/>
    <b v="0"/>
    <b v="1"/>
    <n v="29.079565420058085"/>
    <b v="1"/>
    <x v="0"/>
    <b v="1"/>
    <x v="0"/>
  </r>
  <r>
    <s v="PID0788"/>
    <n v="40000"/>
    <x v="3"/>
    <n v="30"/>
    <x v="3"/>
    <s v=""/>
    <n v="80.2"/>
    <s v="A-"/>
    <b v="1"/>
    <b v="0"/>
    <n v="28.415532879818599"/>
    <b v="1"/>
    <x v="12"/>
    <b v="0"/>
    <x v="3"/>
  </r>
  <r>
    <s v="PID0789"/>
    <n v="75000"/>
    <x v="2"/>
    <n v="73"/>
    <x v="1"/>
    <s v=""/>
    <n v="70.599999999999994"/>
    <s v="A+"/>
    <b v="1"/>
    <b v="0"/>
    <n v="29.010519395134775"/>
    <b v="1"/>
    <x v="5"/>
    <b v="0"/>
    <x v="10"/>
  </r>
  <r>
    <s v="PID0790"/>
    <n v="12000"/>
    <x v="1"/>
    <n v="38"/>
    <x v="2"/>
    <n v="6106.7999999999993"/>
    <n v="56.7"/>
    <s v="B+"/>
    <b v="0"/>
    <b v="0"/>
    <n v="21.604938271604937"/>
    <b v="0"/>
    <x v="13"/>
    <b v="1"/>
    <x v="12"/>
  </r>
  <r>
    <s v="PID0791"/>
    <n v="32000"/>
    <x v="0"/>
    <n v="58"/>
    <x v="0"/>
    <s v=""/>
    <n v="55.7"/>
    <s v="A-"/>
    <b v="1"/>
    <b v="1"/>
    <n v="22.887902695595002"/>
    <b v="0"/>
    <x v="0"/>
    <b v="0"/>
    <x v="0"/>
  </r>
  <r>
    <s v="PID0792"/>
    <n v="1000"/>
    <x v="0"/>
    <n v="41"/>
    <x v="2"/>
    <n v="788.3"/>
    <n v="91.3"/>
    <s v="B+"/>
    <b v="1"/>
    <b v="0"/>
    <n v="33.945568114217735"/>
    <b v="1"/>
    <x v="7"/>
    <b v="1"/>
    <x v="11"/>
  </r>
  <r>
    <s v="PID0793"/>
    <n v="30000"/>
    <x v="0"/>
    <n v="82"/>
    <x v="1"/>
    <n v="23372.489999999998"/>
    <n v="82"/>
    <s v="O-"/>
    <b v="1"/>
    <b v="0"/>
    <n v="32.031249999999993"/>
    <b v="1"/>
    <x v="4"/>
    <b v="1"/>
    <x v="3"/>
  </r>
  <r>
    <s v="PID0794"/>
    <n v="500"/>
    <x v="1"/>
    <n v="68"/>
    <x v="1"/>
    <n v="401.53"/>
    <n v="59.9"/>
    <s v="O+"/>
    <b v="1"/>
    <b v="0"/>
    <n v="20.972655019081966"/>
    <b v="0"/>
    <x v="6"/>
    <b v="1"/>
    <x v="13"/>
  </r>
  <r>
    <s v="PID0795"/>
    <n v="250000"/>
    <x v="0"/>
    <n v="38"/>
    <x v="2"/>
    <n v="164113.4"/>
    <n v="78.900000000000006"/>
    <s v="AB+"/>
    <b v="1"/>
    <b v="0"/>
    <n v="29.696262561631983"/>
    <b v="1"/>
    <x v="22"/>
    <b v="1"/>
    <x v="11"/>
  </r>
  <r>
    <s v="PID0796"/>
    <n v="3000"/>
    <x v="0"/>
    <n v="45"/>
    <x v="2"/>
    <n v="1659.81"/>
    <n v="84.1"/>
    <s v="B+"/>
    <b v="0"/>
    <b v="0"/>
    <n v="28.760986286378717"/>
    <b v="1"/>
    <x v="3"/>
    <b v="1"/>
    <x v="10"/>
  </r>
  <r>
    <s v="PID0797"/>
    <n v="200000"/>
    <x v="3"/>
    <n v="38"/>
    <x v="2"/>
    <n v="138011.92000000001"/>
    <n v="73.5"/>
    <s v="O+"/>
    <b v="0"/>
    <b v="0"/>
    <n v="24.558120886097097"/>
    <b v="0"/>
    <x v="10"/>
    <b v="1"/>
    <x v="9"/>
  </r>
  <r>
    <s v="PID0798"/>
    <n v="36000"/>
    <x v="0"/>
    <n v="54"/>
    <x v="0"/>
    <n v="27101.040000000001"/>
    <n v="64.2"/>
    <s v="AB-"/>
    <b v="0"/>
    <b v="1"/>
    <n v="25.078124999999996"/>
    <b v="0"/>
    <x v="2"/>
    <b v="1"/>
    <x v="10"/>
  </r>
  <r>
    <s v="PID0799"/>
    <n v="12000"/>
    <x v="2"/>
    <n v="58"/>
    <x v="0"/>
    <n v="8430.9000000000015"/>
    <n v="76.099999999999994"/>
    <s v="AB-"/>
    <b v="1"/>
    <b v="0"/>
    <n v="30.483896811408421"/>
    <b v="1"/>
    <x v="10"/>
    <b v="1"/>
    <x v="10"/>
  </r>
  <r>
    <s v="PID0800"/>
    <n v="15000"/>
    <x v="1"/>
    <n v="53"/>
    <x v="0"/>
    <n v="7930.4"/>
    <n v="57.1"/>
    <s v="AB+"/>
    <b v="1"/>
    <b v="0"/>
    <n v="25.37777777777778"/>
    <b v="0"/>
    <x v="0"/>
    <b v="1"/>
    <x v="2"/>
  </r>
  <r>
    <s v="PID0801"/>
    <n v="300000"/>
    <x v="1"/>
    <n v="38"/>
    <x v="2"/>
    <s v=""/>
    <n v="67.5"/>
    <s v="O-"/>
    <b v="0"/>
    <b v="0"/>
    <n v="26.367187499999996"/>
    <b v="0"/>
    <x v="1"/>
    <b v="0"/>
    <x v="2"/>
  </r>
  <r>
    <s v="PID0802"/>
    <n v="500"/>
    <x v="1"/>
    <n v="42"/>
    <x v="2"/>
    <n v="307.77999999999997"/>
    <n v="92.2"/>
    <s v="O-"/>
    <b v="1"/>
    <b v="0"/>
    <n v="31.531069388871792"/>
    <b v="1"/>
    <x v="0"/>
    <b v="1"/>
    <x v="8"/>
  </r>
  <r>
    <s v="PID0803"/>
    <n v="60000"/>
    <x v="3"/>
    <n v="62"/>
    <x v="1"/>
    <n v="34598.1"/>
    <n v="69.7"/>
    <s v="O-"/>
    <b v="1"/>
    <b v="1"/>
    <n v="25.293946871824652"/>
    <b v="0"/>
    <x v="10"/>
    <b v="1"/>
    <x v="2"/>
  </r>
  <r>
    <s v="PID0804"/>
    <n v="48000"/>
    <x v="0"/>
    <n v="28"/>
    <x v="3"/>
    <n v="41058.559999999998"/>
    <n v="75.7"/>
    <s v="O-"/>
    <b v="0"/>
    <b v="0"/>
    <n v="28.844688309708882"/>
    <b v="1"/>
    <x v="6"/>
    <b v="1"/>
    <x v="8"/>
  </r>
  <r>
    <s v="PID0805"/>
    <n v="24000"/>
    <x v="2"/>
    <n v="58"/>
    <x v="0"/>
    <n v="15079.59"/>
    <n v="91"/>
    <s v="A-"/>
    <b v="1"/>
    <b v="1"/>
    <n v="33.425160697887975"/>
    <b v="1"/>
    <x v="3"/>
    <b v="1"/>
    <x v="11"/>
  </r>
  <r>
    <s v="PID0806"/>
    <n v="3000"/>
    <x v="2"/>
    <n v="48"/>
    <x v="0"/>
    <n v="2123.9700000000003"/>
    <n v="76.400000000000006"/>
    <s v="A-"/>
    <b v="0"/>
    <b v="1"/>
    <n v="26.749763663737269"/>
    <b v="0"/>
    <x v="10"/>
    <b v="1"/>
    <x v="13"/>
  </r>
  <r>
    <s v="PID0807"/>
    <n v="800"/>
    <x v="3"/>
    <n v="32"/>
    <x v="2"/>
    <n v="689.34"/>
    <n v="83.8"/>
    <s v="O-"/>
    <b v="0"/>
    <b v="0"/>
    <n v="28.658390615916009"/>
    <b v="1"/>
    <x v="0"/>
    <b v="1"/>
    <x v="9"/>
  </r>
  <r>
    <s v="PID0808"/>
    <n v="15000"/>
    <x v="0"/>
    <n v="28"/>
    <x v="3"/>
    <n v="9070.75"/>
    <n v="82.5"/>
    <s v="A+"/>
    <b v="0"/>
    <b v="0"/>
    <n v="32.226562499999993"/>
    <b v="1"/>
    <x v="0"/>
    <b v="1"/>
    <x v="6"/>
  </r>
  <r>
    <s v="PID0809"/>
    <n v="12000"/>
    <x v="1"/>
    <n v="58"/>
    <x v="0"/>
    <s v=""/>
    <n v="55.7"/>
    <s v="A-"/>
    <b v="0"/>
    <b v="1"/>
    <n v="21.223898795915254"/>
    <b v="0"/>
    <x v="6"/>
    <b v="0"/>
    <x v="0"/>
  </r>
  <r>
    <s v="PID0810"/>
    <n v="24000"/>
    <x v="0"/>
    <n v="42"/>
    <x v="2"/>
    <n v="21522.510000000002"/>
    <n v="76.400000000000006"/>
    <s v="B+"/>
    <b v="1"/>
    <b v="0"/>
    <n v="29.474171521160446"/>
    <b v="1"/>
    <x v="8"/>
    <b v="1"/>
    <x v="7"/>
  </r>
  <r>
    <s v="PID0811"/>
    <n v="800"/>
    <x v="1"/>
    <n v="53"/>
    <x v="0"/>
    <n v="641.27"/>
    <n v="65.2"/>
    <s v="B-"/>
    <b v="0"/>
    <b v="0"/>
    <n v="23.100907029478464"/>
    <s v="FALSE"/>
    <x v="0"/>
    <b v="1"/>
    <x v="2"/>
  </r>
  <r>
    <s v="PID0812"/>
    <n v="60000"/>
    <x v="3"/>
    <n v="38"/>
    <x v="2"/>
    <n v="30478.600000000002"/>
    <n v="74"/>
    <s v="AB-"/>
    <b v="1"/>
    <b v="1"/>
    <n v="24.725182932941294"/>
    <b v="0"/>
    <x v="10"/>
    <b v="1"/>
    <x v="5"/>
  </r>
  <r>
    <s v="PID0813"/>
    <n v="250000"/>
    <x v="2"/>
    <n v="32"/>
    <x v="2"/>
    <n v="148709.1"/>
    <n v="109.1"/>
    <s v="O-"/>
    <b v="0"/>
    <b v="0"/>
    <n v="34.433783613180154"/>
    <b v="1"/>
    <x v="0"/>
    <b v="1"/>
    <x v="6"/>
  </r>
  <r>
    <s v="PID0814"/>
    <n v="36000"/>
    <x v="1"/>
    <n v="62"/>
    <x v="1"/>
    <n v="28755.81"/>
    <n v="95.5"/>
    <s v="AB+"/>
    <b v="0"/>
    <b v="0"/>
    <n v="34.656699085498623"/>
    <b v="1"/>
    <x v="6"/>
    <b v="1"/>
    <x v="11"/>
  </r>
  <r>
    <s v="PID0815"/>
    <n v="3000"/>
    <x v="3"/>
    <n v="58"/>
    <x v="0"/>
    <n v="2108.46"/>
    <n v="61.6"/>
    <s v="A-"/>
    <b v="1"/>
    <b v="0"/>
    <n v="25.312294543063771"/>
    <b v="0"/>
    <x v="21"/>
    <b v="1"/>
    <x v="7"/>
  </r>
  <r>
    <s v="PID0816"/>
    <n v="12000"/>
    <x v="2"/>
    <n v="33"/>
    <x v="2"/>
    <s v=""/>
    <n v="104.7"/>
    <s v="O-"/>
    <b v="0"/>
    <b v="0"/>
    <n v="34.98279260917505"/>
    <b v="1"/>
    <x v="12"/>
    <b v="0"/>
    <x v="10"/>
  </r>
  <r>
    <s v="PID0817"/>
    <n v="32000"/>
    <x v="1"/>
    <n v="38"/>
    <x v="2"/>
    <n v="23164.48"/>
    <n v="58.9"/>
    <s v="B-"/>
    <b v="0"/>
    <b v="0"/>
    <n v="20.868764172335602"/>
    <s v="FALSE"/>
    <x v="13"/>
    <b v="1"/>
    <x v="0"/>
  </r>
  <r>
    <s v="PID0818"/>
    <n v="100"/>
    <x v="2"/>
    <n v="53"/>
    <x v="0"/>
    <n v="83.65"/>
    <n v="75.900000000000006"/>
    <s v="A+"/>
    <b v="0"/>
    <b v="0"/>
    <n v="26.892006802721095"/>
    <b v="0"/>
    <x v="12"/>
    <b v="1"/>
    <x v="14"/>
  </r>
  <r>
    <s v="PID0819"/>
    <n v="240000"/>
    <x v="0"/>
    <n v="38"/>
    <x v="2"/>
    <n v="211141.56"/>
    <n v="68.3"/>
    <s v="B+"/>
    <b v="1"/>
    <b v="0"/>
    <n v="24.785890550152416"/>
    <b v="0"/>
    <x v="10"/>
    <b v="1"/>
    <x v="4"/>
  </r>
  <r>
    <s v="PID0820"/>
    <n v="16000"/>
    <x v="3"/>
    <n v="42"/>
    <x v="2"/>
    <n v="11177.24"/>
    <n v="93.1"/>
    <s v="A+"/>
    <b v="0"/>
    <b v="1"/>
    <n v="31.83885640025991"/>
    <b v="1"/>
    <x v="5"/>
    <b v="1"/>
    <x v="14"/>
  </r>
  <r>
    <s v="PID0821"/>
    <n v="300000"/>
    <x v="0"/>
    <n v="48"/>
    <x v="0"/>
    <s v=""/>
    <n v="105"/>
    <s v="AB-"/>
    <b v="0"/>
    <b v="0"/>
    <n v="33.515273388872927"/>
    <b v="1"/>
    <x v="2"/>
    <b v="0"/>
    <x v="13"/>
  </r>
  <r>
    <s v="PID0822"/>
    <n v="500"/>
    <x v="0"/>
    <n v="58"/>
    <x v="0"/>
    <n v="358.5"/>
    <n v="96.6"/>
    <s v="B-"/>
    <b v="1"/>
    <b v="1"/>
    <n v="33.822345155981935"/>
    <b v="1"/>
    <x v="10"/>
    <b v="1"/>
    <x v="12"/>
  </r>
  <r>
    <s v="PID0823"/>
    <n v="90000"/>
    <x v="3"/>
    <n v="62"/>
    <x v="1"/>
    <n v="69662"/>
    <n v="58.7"/>
    <s v="AB-"/>
    <b v="0"/>
    <b v="0"/>
    <n v="21.561065197428839"/>
    <s v="FALSE"/>
    <x v="3"/>
    <b v="1"/>
    <x v="5"/>
  </r>
  <r>
    <s v="PID0824"/>
    <n v="100"/>
    <x v="3"/>
    <n v="38"/>
    <x v="2"/>
    <n v="67.66"/>
    <n v="76.7"/>
    <s v="O+"/>
    <b v="1"/>
    <b v="1"/>
    <n v="29.225727785398561"/>
    <b v="1"/>
    <x v="8"/>
    <b v="1"/>
    <x v="0"/>
  </r>
  <r>
    <s v="PID0825"/>
    <n v="240000"/>
    <x v="1"/>
    <n v="42"/>
    <x v="2"/>
    <n v="172631.04000000001"/>
    <n v="103.1"/>
    <s v="AB+"/>
    <b v="0"/>
    <b v="0"/>
    <n v="33.283832644628099"/>
    <b v="1"/>
    <x v="3"/>
    <b v="1"/>
    <x v="10"/>
  </r>
  <r>
    <s v="PID0826"/>
    <n v="40000"/>
    <x v="0"/>
    <n v="48"/>
    <x v="0"/>
    <n v="25682.5"/>
    <n v="78.400000000000006"/>
    <s v="B+"/>
    <b v="0"/>
    <b v="1"/>
    <n v="26.500811249323963"/>
    <b v="0"/>
    <x v="9"/>
    <b v="1"/>
    <x v="13"/>
  </r>
  <r>
    <s v="PID0827"/>
    <n v="30000"/>
    <x v="2"/>
    <n v="68"/>
    <x v="1"/>
    <n v="24743.82"/>
    <n v="69.900000000000006"/>
    <s v="A-"/>
    <b v="0"/>
    <b v="0"/>
    <n v="28.722879684418146"/>
    <b v="1"/>
    <x v="11"/>
    <b v="1"/>
    <x v="6"/>
  </r>
  <r>
    <s v="PID0828"/>
    <n v="500"/>
    <x v="0"/>
    <n v="53"/>
    <x v="0"/>
    <n v="314.77999999999997"/>
    <n v="75.2"/>
    <s v="AB-"/>
    <b v="0"/>
    <b v="0"/>
    <n v="30.508337052213072"/>
    <b v="1"/>
    <x v="13"/>
    <b v="1"/>
    <x v="4"/>
  </r>
  <r>
    <s v="PID0829"/>
    <n v="800"/>
    <x v="0"/>
    <n v="38"/>
    <x v="2"/>
    <n v="418.62"/>
    <n v="83.9"/>
    <s v="A+"/>
    <b v="0"/>
    <b v="1"/>
    <n v="28.692589172736916"/>
    <b v="1"/>
    <x v="18"/>
    <b v="1"/>
    <x v="1"/>
  </r>
  <r>
    <s v="PID0830"/>
    <n v="500"/>
    <x v="0"/>
    <n v="38"/>
    <x v="2"/>
    <n v="251.3"/>
    <n v="82"/>
    <s v="AB-"/>
    <b v="1"/>
    <b v="0"/>
    <n v="32.031249999999993"/>
    <b v="1"/>
    <x v="1"/>
    <b v="1"/>
    <x v="7"/>
  </r>
  <r>
    <s v="PID0831"/>
    <n v="30000"/>
    <x v="2"/>
    <n v="42"/>
    <x v="2"/>
    <n v="21453.75"/>
    <n v="85.5"/>
    <s v="B-"/>
    <b v="0"/>
    <b v="1"/>
    <n v="31.789113622843551"/>
    <b v="1"/>
    <x v="2"/>
    <b v="1"/>
    <x v="5"/>
  </r>
  <r>
    <s v="PID0832"/>
    <n v="12000"/>
    <x v="0"/>
    <n v="48"/>
    <x v="0"/>
    <s v=""/>
    <n v="102.2"/>
    <s v="O-"/>
    <b v="1"/>
    <b v="0"/>
    <n v="34.545700378583021"/>
    <b v="1"/>
    <x v="10"/>
    <b v="0"/>
    <x v="5"/>
  </r>
  <r>
    <s v="PID0833"/>
    <n v="60000"/>
    <x v="0"/>
    <n v="38"/>
    <x v="2"/>
    <n v="44875.9"/>
    <n v="90.9"/>
    <s v="B-"/>
    <b v="1"/>
    <b v="0"/>
    <n v="28.369901064261416"/>
    <b v="1"/>
    <x v="8"/>
    <b v="1"/>
    <x v="2"/>
  </r>
  <r>
    <s v="PID0834"/>
    <n v="15000"/>
    <x v="3"/>
    <n v="73"/>
    <x v="1"/>
    <n v="8541.8499999999985"/>
    <n v="58.8"/>
    <s v="AB-"/>
    <b v="0"/>
    <b v="0"/>
    <n v="23.258573632372133"/>
    <b v="0"/>
    <x v="21"/>
    <b v="1"/>
    <x v="0"/>
  </r>
  <r>
    <s v="PID0835"/>
    <n v="250000"/>
    <x v="0"/>
    <n v="48"/>
    <x v="0"/>
    <s v=""/>
    <n v="91.5"/>
    <s v="A+"/>
    <b v="0"/>
    <b v="1"/>
    <n v="28.878929428102513"/>
    <b v="1"/>
    <x v="3"/>
    <b v="0"/>
    <x v="14"/>
  </r>
  <r>
    <s v="PID0836"/>
    <n v="500"/>
    <x v="1"/>
    <n v="41"/>
    <x v="2"/>
    <n v="353.6"/>
    <n v="92.6"/>
    <s v="AB-"/>
    <b v="0"/>
    <b v="0"/>
    <n v="30.236734693877548"/>
    <b v="1"/>
    <x v="0"/>
    <b v="1"/>
    <x v="11"/>
  </r>
  <r>
    <s v="PID0837"/>
    <n v="1000"/>
    <x v="0"/>
    <n v="28"/>
    <x v="3"/>
    <s v=""/>
    <n v="68.099999999999994"/>
    <s v="AB+"/>
    <b v="0"/>
    <b v="0"/>
    <n v="24.418229409444582"/>
    <b v="0"/>
    <x v="10"/>
    <b v="0"/>
    <x v="12"/>
  </r>
  <r>
    <s v="PID0838"/>
    <n v="250000"/>
    <x v="1"/>
    <n v="73"/>
    <x v="1"/>
    <n v="212641.6"/>
    <n v="87.2"/>
    <s v="O+"/>
    <b v="0"/>
    <b v="1"/>
    <n v="31.266807701961348"/>
    <b v="1"/>
    <x v="8"/>
    <b v="1"/>
    <x v="0"/>
  </r>
  <r>
    <s v="PID0839"/>
    <n v="15000"/>
    <x v="0"/>
    <n v="45"/>
    <x v="2"/>
    <n v="12903.95"/>
    <n v="80"/>
    <s v="A-"/>
    <b v="1"/>
    <b v="0"/>
    <n v="28.344671201814062"/>
    <b v="1"/>
    <x v="4"/>
    <b v="1"/>
    <x v="10"/>
  </r>
  <r>
    <s v="PID0840"/>
    <n v="45000"/>
    <x v="0"/>
    <n v="45"/>
    <x v="2"/>
    <n v="31870.590000000004"/>
    <n v="102.8"/>
    <s v="A-"/>
    <b v="0"/>
    <b v="0"/>
    <n v="34.748512709572744"/>
    <b v="1"/>
    <x v="8"/>
    <b v="1"/>
    <x v="8"/>
  </r>
  <r>
    <s v="PID0841"/>
    <n v="240000"/>
    <x v="2"/>
    <n v="54"/>
    <x v="0"/>
    <n v="186596.28"/>
    <n v="97.1"/>
    <s v="AB-"/>
    <b v="0"/>
    <b v="1"/>
    <n v="34.816594356197783"/>
    <b v="1"/>
    <x v="0"/>
    <b v="1"/>
    <x v="8"/>
  </r>
  <r>
    <s v="PID0842"/>
    <n v="800"/>
    <x v="0"/>
    <n v="38"/>
    <x v="2"/>
    <n v="506.14"/>
    <n v="89.8"/>
    <s v="A-"/>
    <b v="0"/>
    <b v="0"/>
    <n v="31.441476138790662"/>
    <b v="1"/>
    <x v="6"/>
    <b v="1"/>
    <x v="12"/>
  </r>
  <r>
    <s v="PID0843"/>
    <n v="800"/>
    <x v="0"/>
    <n v="42"/>
    <x v="2"/>
    <s v=""/>
    <n v="70.7"/>
    <s v="A+"/>
    <b v="0"/>
    <b v="1"/>
    <n v="26.609958974745005"/>
    <b v="0"/>
    <x v="23"/>
    <b v="0"/>
    <x v="7"/>
  </r>
  <r>
    <s v="PID0844"/>
    <n v="60000"/>
    <x v="1"/>
    <n v="73"/>
    <x v="1"/>
    <s v=""/>
    <n v="67.599999999999994"/>
    <s v="O-"/>
    <b v="0"/>
    <b v="0"/>
    <n v="23.95124716553288"/>
    <b v="0"/>
    <x v="0"/>
    <b v="0"/>
    <x v="0"/>
  </r>
  <r>
    <s v="PID0845"/>
    <n v="32000"/>
    <x v="2"/>
    <n v="58"/>
    <x v="0"/>
    <n v="26443.52"/>
    <n v="59.9"/>
    <s v="B+"/>
    <b v="0"/>
    <b v="0"/>
    <n v="26.62222222222222"/>
    <s v="FALSE"/>
    <x v="5"/>
    <b v="1"/>
    <x v="7"/>
  </r>
  <r>
    <s v="PID0846"/>
    <n v="250000"/>
    <x v="2"/>
    <n v="45"/>
    <x v="2"/>
    <n v="130103.79999999999"/>
    <n v="101.2"/>
    <s v="AB+"/>
    <b v="0"/>
    <b v="0"/>
    <n v="33.044897959183672"/>
    <b v="1"/>
    <x v="1"/>
    <b v="1"/>
    <x v="13"/>
  </r>
  <r>
    <s v="PID0847"/>
    <n v="12000"/>
    <x v="2"/>
    <n v="68"/>
    <x v="1"/>
    <n v="9364.9599999999991"/>
    <n v="70"/>
    <s v="O-"/>
    <b v="0"/>
    <b v="1"/>
    <n v="29.136316337148799"/>
    <b v="1"/>
    <x v="5"/>
    <b v="1"/>
    <x v="2"/>
  </r>
  <r>
    <s v="PID0848"/>
    <n v="240000"/>
    <x v="3"/>
    <n v="38"/>
    <x v="2"/>
    <n v="167436.72"/>
    <n v="84.9"/>
    <s v="A+"/>
    <b v="1"/>
    <b v="1"/>
    <n v="29.725849935226364"/>
    <b v="1"/>
    <x v="12"/>
    <b v="1"/>
    <x v="12"/>
  </r>
  <r>
    <s v="PID0849"/>
    <n v="300000"/>
    <x v="3"/>
    <n v="62"/>
    <x v="1"/>
    <n v="231831.84"/>
    <n v="82.6"/>
    <s v="O+"/>
    <b v="0"/>
    <b v="0"/>
    <n v="31.866054550364563"/>
    <b v="1"/>
    <x v="0"/>
    <b v="1"/>
    <x v="3"/>
  </r>
  <r>
    <s v="PID0850"/>
    <n v="300000"/>
    <x v="3"/>
    <n v="38"/>
    <x v="2"/>
    <n v="201137.88"/>
    <n v="62.7"/>
    <s v="A+"/>
    <b v="0"/>
    <b v="0"/>
    <n v="20.473469387755102"/>
    <b v="0"/>
    <x v="12"/>
    <b v="1"/>
    <x v="13"/>
  </r>
  <r>
    <s v="PID0851"/>
    <n v="1600"/>
    <x v="2"/>
    <n v="53"/>
    <x v="0"/>
    <s v=""/>
    <n v="75"/>
    <s v="B-"/>
    <b v="1"/>
    <b v="0"/>
    <n v="32.461911357340718"/>
    <b v="1"/>
    <x v="13"/>
    <b v="0"/>
    <x v="5"/>
  </r>
  <r>
    <s v="PID0852"/>
    <n v="200000"/>
    <x v="0"/>
    <n v="22"/>
    <x v="3"/>
    <n v="124849.84"/>
    <n v="57.2"/>
    <s v="B-"/>
    <b v="0"/>
    <b v="0"/>
    <n v="23.205809566311007"/>
    <b v="0"/>
    <x v="12"/>
    <b v="1"/>
    <x v="6"/>
  </r>
  <r>
    <s v="PID0853"/>
    <n v="30000"/>
    <x v="1"/>
    <n v="45"/>
    <x v="2"/>
    <n v="16466.07"/>
    <n v="68.2"/>
    <s v="A-"/>
    <b v="0"/>
    <b v="0"/>
    <n v="21.285228301239037"/>
    <b v="0"/>
    <x v="13"/>
    <b v="1"/>
    <x v="13"/>
  </r>
  <r>
    <s v="PID0854"/>
    <n v="60000"/>
    <x v="0"/>
    <n v="42"/>
    <x v="2"/>
    <s v=""/>
    <n v="78.2"/>
    <s v="B-"/>
    <b v="1"/>
    <b v="0"/>
    <n v="29.797286998933085"/>
    <b v="1"/>
    <x v="1"/>
    <b v="0"/>
    <x v="6"/>
  </r>
  <r>
    <s v="PID0855"/>
    <n v="18000"/>
    <x v="0"/>
    <n v="33"/>
    <x v="2"/>
    <n v="16160.939999999999"/>
    <n v="81"/>
    <s v="AB+"/>
    <b v="1"/>
    <b v="0"/>
    <n v="31.248794413795761"/>
    <b v="1"/>
    <x v="22"/>
    <b v="1"/>
    <x v="11"/>
  </r>
  <r>
    <s v="PID0856"/>
    <n v="2000"/>
    <x v="2"/>
    <n v="88"/>
    <x v="1"/>
    <s v=""/>
    <n v="59.8"/>
    <s v="O+"/>
    <b v="0"/>
    <b v="0"/>
    <n v="22.507433475102562"/>
    <b v="0"/>
    <x v="24"/>
    <b v="0"/>
    <x v="10"/>
  </r>
  <r>
    <s v="PID0857"/>
    <n v="75000"/>
    <x v="1"/>
    <n v="53"/>
    <x v="0"/>
    <s v=""/>
    <n v="50.3"/>
    <s v="B-"/>
    <b v="0"/>
    <b v="0"/>
    <n v="20.668967784352397"/>
    <b v="0"/>
    <x v="12"/>
    <b v="0"/>
    <x v="14"/>
  </r>
  <r>
    <s v="PID0858"/>
    <n v="800"/>
    <x v="1"/>
    <n v="38"/>
    <x v="2"/>
    <n v="718.38"/>
    <n v="96.6"/>
    <s v="AB+"/>
    <b v="0"/>
    <b v="0"/>
    <n v="31.906460562822033"/>
    <b v="1"/>
    <x v="6"/>
    <b v="1"/>
    <x v="6"/>
  </r>
  <r>
    <s v="PID0859"/>
    <n v="18000"/>
    <x v="2"/>
    <n v="33"/>
    <x v="2"/>
    <n v="14168.43"/>
    <n v="85.7"/>
    <s v="A+"/>
    <b v="0"/>
    <b v="1"/>
    <n v="32.655083066605698"/>
    <b v="1"/>
    <x v="10"/>
    <b v="1"/>
    <x v="13"/>
  </r>
  <r>
    <s v="PID0860"/>
    <n v="18000"/>
    <x v="2"/>
    <n v="33"/>
    <x v="2"/>
    <n v="11696.039999999999"/>
    <n v="73.2"/>
    <s v="AB-"/>
    <b v="0"/>
    <b v="1"/>
    <n v="28.593749999999996"/>
    <b v="1"/>
    <x v="8"/>
    <b v="1"/>
    <x v="8"/>
  </r>
  <r>
    <s v="PID0861"/>
    <n v="800"/>
    <x v="1"/>
    <n v="73"/>
    <x v="1"/>
    <s v=""/>
    <n v="53.5"/>
    <s v="O+"/>
    <b v="0"/>
    <b v="0"/>
    <n v="20.898437499999996"/>
    <b v="0"/>
    <x v="12"/>
    <b v="0"/>
    <x v="2"/>
  </r>
  <r>
    <s v="PID0862"/>
    <n v="12000"/>
    <x v="2"/>
    <n v="32"/>
    <x v="2"/>
    <n v="8047.14"/>
    <n v="93.4"/>
    <s v="A-"/>
    <b v="0"/>
    <b v="0"/>
    <n v="34.306703397612495"/>
    <b v="1"/>
    <x v="2"/>
    <b v="1"/>
    <x v="7"/>
  </r>
  <r>
    <s v="PID0863"/>
    <n v="30000"/>
    <x v="1"/>
    <n v="88"/>
    <x v="1"/>
    <n v="20406.63"/>
    <n v="89.8"/>
    <s v="A+"/>
    <b v="0"/>
    <b v="0"/>
    <n v="34.643725164924184"/>
    <b v="1"/>
    <x v="8"/>
    <b v="1"/>
    <x v="9"/>
  </r>
  <r>
    <s v="PID0864"/>
    <n v="800"/>
    <x v="2"/>
    <n v="68"/>
    <x v="1"/>
    <n v="509.19"/>
    <n v="82.2"/>
    <s v="O-"/>
    <b v="1"/>
    <b v="0"/>
    <n v="34.214360041623308"/>
    <b v="1"/>
    <x v="13"/>
    <b v="1"/>
    <x v="13"/>
  </r>
  <r>
    <s v="PID0865"/>
    <n v="3000"/>
    <x v="2"/>
    <n v="48"/>
    <x v="0"/>
    <n v="2577.66"/>
    <n v="85.5"/>
    <s v="AB-"/>
    <b v="1"/>
    <b v="1"/>
    <n v="26.684560406978559"/>
    <b v="0"/>
    <x v="5"/>
    <b v="1"/>
    <x v="12"/>
  </r>
  <r>
    <s v="PID0866"/>
    <n v="24000"/>
    <x v="0"/>
    <n v="68"/>
    <x v="1"/>
    <n v="12221.73"/>
    <n v="79.400000000000006"/>
    <s v="A-"/>
    <b v="1"/>
    <b v="0"/>
    <n v="34.823034077452746"/>
    <b v="1"/>
    <x v="0"/>
    <b v="1"/>
    <x v="11"/>
  </r>
  <r>
    <s v="PID0867"/>
    <n v="100"/>
    <x v="0"/>
    <n v="42"/>
    <x v="2"/>
    <s v=""/>
    <n v="72.599999999999994"/>
    <s v="O-"/>
    <b v="1"/>
    <b v="1"/>
    <n v="25.419278036483316"/>
    <b v="0"/>
    <x v="12"/>
    <b v="0"/>
    <x v="7"/>
  </r>
  <r>
    <s v="PID0868"/>
    <n v="18000"/>
    <x v="3"/>
    <n v="53"/>
    <x v="0"/>
    <n v="9274.59"/>
    <n v="72.3"/>
    <s v="AB+"/>
    <b v="0"/>
    <b v="0"/>
    <n v="28.961704854991183"/>
    <b v="1"/>
    <x v="12"/>
    <b v="1"/>
    <x v="3"/>
  </r>
  <r>
    <s v="PID0869"/>
    <n v="40000"/>
    <x v="0"/>
    <n v="38"/>
    <x v="2"/>
    <n v="29834.3"/>
    <n v="57.7"/>
    <s v="O-"/>
    <b v="1"/>
    <b v="1"/>
    <n v="21.193755739210289"/>
    <b v="0"/>
    <x v="10"/>
    <b v="1"/>
    <x v="4"/>
  </r>
  <r>
    <s v="PID0870"/>
    <n v="200000"/>
    <x v="0"/>
    <n v="38"/>
    <x v="2"/>
    <n v="169415.36"/>
    <n v="81.099999999999994"/>
    <s v="A+"/>
    <b v="1"/>
    <b v="0"/>
    <n v="26.481632653061222"/>
    <b v="0"/>
    <x v="12"/>
    <b v="1"/>
    <x v="5"/>
  </r>
  <r>
    <s v="PID0871"/>
    <n v="50000"/>
    <x v="2"/>
    <n v="58"/>
    <x v="0"/>
    <n v="37645.199999999997"/>
    <n v="69.8"/>
    <s v="O+"/>
    <b v="0"/>
    <b v="0"/>
    <n v="25.027788733909425"/>
    <b v="0"/>
    <x v="1"/>
    <b v="1"/>
    <x v="1"/>
  </r>
  <r>
    <s v="PID0872"/>
    <n v="32000"/>
    <x v="2"/>
    <n v="42"/>
    <x v="2"/>
    <n v="20805.599999999999"/>
    <n v="85"/>
    <s v="AB+"/>
    <b v="0"/>
    <b v="0"/>
    <n v="31.992171327486922"/>
    <b v="1"/>
    <x v="11"/>
    <b v="1"/>
    <x v="4"/>
  </r>
  <r>
    <s v="PID0873"/>
    <n v="500"/>
    <x v="0"/>
    <n v="53"/>
    <x v="0"/>
    <n v="258.39"/>
    <n v="75.400000000000006"/>
    <s v="A-"/>
    <b v="0"/>
    <b v="0"/>
    <n v="26.399635867091494"/>
    <b v="0"/>
    <x v="4"/>
    <b v="1"/>
    <x v="7"/>
  </r>
  <r>
    <s v="PID0874"/>
    <n v="18000"/>
    <x v="0"/>
    <n v="33"/>
    <x v="2"/>
    <n v="13544.46"/>
    <n v="106.2"/>
    <s v="B-"/>
    <b v="1"/>
    <b v="0"/>
    <n v="34.284607438016529"/>
    <b v="1"/>
    <x v="1"/>
    <b v="1"/>
    <x v="14"/>
  </r>
  <r>
    <s v="PID0875"/>
    <n v="16000"/>
    <x v="0"/>
    <n v="45"/>
    <x v="2"/>
    <n v="10448.86"/>
    <n v="58.3"/>
    <s v="B-"/>
    <b v="1"/>
    <b v="0"/>
    <n v="21.94286574579397"/>
    <b v="0"/>
    <x v="8"/>
    <b v="1"/>
    <x v="1"/>
  </r>
  <r>
    <s v="PID0876"/>
    <n v="14000"/>
    <x v="1"/>
    <n v="73"/>
    <x v="1"/>
    <n v="8981.9800000000014"/>
    <n v="56.1"/>
    <s v="AB-"/>
    <b v="1"/>
    <b v="0"/>
    <n v="21.64268353844373"/>
    <b v="0"/>
    <x v="8"/>
    <b v="1"/>
    <x v="2"/>
  </r>
  <r>
    <s v="PID0877"/>
    <n v="40000"/>
    <x v="0"/>
    <n v="34"/>
    <x v="2"/>
    <n v="27412"/>
    <n v="60.1"/>
    <s v="O-"/>
    <b v="0"/>
    <b v="0"/>
    <n v="22.620347020964285"/>
    <b v="0"/>
    <x v="12"/>
    <b v="1"/>
    <x v="4"/>
  </r>
  <r>
    <s v="PID0878"/>
    <n v="48000"/>
    <x v="1"/>
    <n v="33"/>
    <x v="2"/>
    <n v="33335.120000000003"/>
    <n v="86"/>
    <s v="A+"/>
    <b v="1"/>
    <b v="0"/>
    <n v="32.368549813692653"/>
    <b v="1"/>
    <x v="6"/>
    <b v="1"/>
    <x v="7"/>
  </r>
  <r>
    <s v="PID0879"/>
    <n v="32000"/>
    <x v="3"/>
    <n v="53"/>
    <x v="0"/>
    <s v=""/>
    <n v="96.5"/>
    <s v="AB+"/>
    <b v="0"/>
    <b v="0"/>
    <n v="34.601455771092546"/>
    <b v="1"/>
    <x v="8"/>
    <b v="0"/>
    <x v="6"/>
  </r>
  <r>
    <s v="PID0880"/>
    <n v="60000"/>
    <x v="2"/>
    <n v="42"/>
    <x v="2"/>
    <s v=""/>
    <n v="85"/>
    <s v="A+"/>
    <b v="1"/>
    <b v="1"/>
    <n v="30.116213151927443"/>
    <b v="1"/>
    <x v="5"/>
    <b v="0"/>
    <x v="6"/>
  </r>
  <r>
    <s v="PID0881"/>
    <n v="40000"/>
    <x v="2"/>
    <n v="38"/>
    <x v="2"/>
    <n v="28303.899999999998"/>
    <n v="83.6"/>
    <s v="O+"/>
    <b v="1"/>
    <b v="0"/>
    <n v="32.251842135720068"/>
    <b v="1"/>
    <x v="7"/>
    <b v="1"/>
    <x v="3"/>
  </r>
  <r>
    <s v="PID0882"/>
    <n v="18000"/>
    <x v="1"/>
    <n v="53"/>
    <x v="0"/>
    <n v="11834.49"/>
    <n v="93.6"/>
    <s v="B-"/>
    <b v="0"/>
    <b v="0"/>
    <n v="34.380165289256198"/>
    <b v="1"/>
    <x v="6"/>
    <b v="1"/>
    <x v="2"/>
  </r>
  <r>
    <s v="PID0883"/>
    <n v="18000"/>
    <x v="2"/>
    <n v="30"/>
    <x v="3"/>
    <n v="13293.48"/>
    <n v="91.7"/>
    <s v="B-"/>
    <b v="0"/>
    <b v="0"/>
    <n v="30.639179391225902"/>
    <b v="1"/>
    <x v="2"/>
    <b v="1"/>
    <x v="11"/>
  </r>
  <r>
    <s v="PID0884"/>
    <n v="800"/>
    <x v="0"/>
    <n v="48"/>
    <x v="0"/>
    <n v="514.91"/>
    <n v="74.599999999999994"/>
    <s v="AB-"/>
    <b v="1"/>
    <b v="0"/>
    <n v="29.140624999999993"/>
    <b v="1"/>
    <x v="1"/>
    <b v="1"/>
    <x v="11"/>
  </r>
  <r>
    <s v="PID0885"/>
    <n v="12000"/>
    <x v="0"/>
    <n v="58"/>
    <x v="0"/>
    <n v="10234.32"/>
    <n v="64"/>
    <s v="AB-"/>
    <b v="0"/>
    <b v="1"/>
    <n v="24.690405462752206"/>
    <b v="0"/>
    <x v="2"/>
    <b v="1"/>
    <x v="12"/>
  </r>
  <r>
    <s v="PID0886"/>
    <n v="30000"/>
    <x v="1"/>
    <n v="45"/>
    <x v="2"/>
    <n v="20923.170000000002"/>
    <n v="86.1"/>
    <s v="O-"/>
    <b v="1"/>
    <b v="1"/>
    <n v="29.792387543252598"/>
    <b v="1"/>
    <x v="13"/>
    <b v="1"/>
    <x v="11"/>
  </r>
  <r>
    <s v="PID0887"/>
    <n v="200000"/>
    <x v="1"/>
    <n v="62"/>
    <x v="1"/>
    <n v="117180.56"/>
    <n v="75.8"/>
    <s v="O-"/>
    <b v="0"/>
    <b v="1"/>
    <n v="31.147271531886911"/>
    <b v="1"/>
    <x v="8"/>
    <b v="1"/>
    <x v="9"/>
  </r>
  <r>
    <s v="PID0888"/>
    <n v="300000"/>
    <x v="1"/>
    <n v="28"/>
    <x v="3"/>
    <n v="205470.9"/>
    <n v="78.7"/>
    <s v="B-"/>
    <b v="0"/>
    <b v="0"/>
    <n v="25.406766528925623"/>
    <b v="0"/>
    <x v="8"/>
    <b v="1"/>
    <x v="13"/>
  </r>
  <r>
    <s v="PID0889"/>
    <n v="72000"/>
    <x v="0"/>
    <n v="41"/>
    <x v="2"/>
    <n v="39537.440000000002"/>
    <n v="89.3"/>
    <s v="B+"/>
    <b v="0"/>
    <b v="1"/>
    <n v="29.159183673469386"/>
    <b v="1"/>
    <x v="1"/>
    <b v="1"/>
    <x v="2"/>
  </r>
  <r>
    <s v="PID0890"/>
    <n v="240000"/>
    <x v="1"/>
    <n v="38"/>
    <x v="2"/>
    <s v=""/>
    <n v="63"/>
    <s v="B-"/>
    <b v="1"/>
    <b v="0"/>
    <n v="20.109164033323754"/>
    <b v="0"/>
    <x v="3"/>
    <b v="0"/>
    <x v="13"/>
  </r>
  <r>
    <s v="PID0891"/>
    <n v="1600"/>
    <x v="2"/>
    <n v="45"/>
    <x v="2"/>
    <n v="946.72"/>
    <n v="71"/>
    <s v="B-"/>
    <b v="0"/>
    <b v="0"/>
    <n v="24.567474048442911"/>
    <s v="FALSE"/>
    <x v="2"/>
    <b v="1"/>
    <x v="14"/>
  </r>
  <r>
    <s v="PID0892"/>
    <n v="40000"/>
    <x v="3"/>
    <n v="48"/>
    <x v="0"/>
    <n v="32585.24"/>
    <n v="71.3"/>
    <s v="AB+"/>
    <b v="0"/>
    <b v="0"/>
    <n v="23.550006605892456"/>
    <b v="0"/>
    <x v="8"/>
    <b v="1"/>
    <x v="4"/>
  </r>
  <r>
    <s v="PID0893"/>
    <n v="60000"/>
    <x v="0"/>
    <n v="38"/>
    <x v="2"/>
    <n v="31314.45"/>
    <n v="79.400000000000006"/>
    <s v="O-"/>
    <b v="0"/>
    <b v="1"/>
    <n v="30.631534277226958"/>
    <b v="1"/>
    <x v="5"/>
    <b v="1"/>
    <x v="13"/>
  </r>
  <r>
    <s v="PID0894"/>
    <n v="18000"/>
    <x v="0"/>
    <n v="38"/>
    <x v="2"/>
    <n v="15437.099999999999"/>
    <n v="64.099999999999994"/>
    <s v="B+"/>
    <b v="0"/>
    <b v="0"/>
    <n v="20.231031435424818"/>
    <b v="0"/>
    <x v="8"/>
    <b v="1"/>
    <x v="5"/>
  </r>
  <r>
    <s v="PID0895"/>
    <n v="24000"/>
    <x v="0"/>
    <n v="48"/>
    <x v="0"/>
    <n v="13478.699999999999"/>
    <n v="77.7"/>
    <s v="B+"/>
    <b v="0"/>
    <b v="0"/>
    <n v="29.975695382122602"/>
    <b v="1"/>
    <x v="7"/>
    <b v="1"/>
    <x v="13"/>
  </r>
  <r>
    <s v="PID0896"/>
    <n v="240000"/>
    <x v="2"/>
    <n v="48"/>
    <x v="0"/>
    <n v="170806.2"/>
    <n v="96.8"/>
    <s v="A-"/>
    <b v="1"/>
    <b v="0"/>
    <n v="33.892370715311095"/>
    <b v="1"/>
    <x v="11"/>
    <b v="1"/>
    <x v="5"/>
  </r>
  <r>
    <s v="PID0897"/>
    <n v="60000"/>
    <x v="2"/>
    <n v="45"/>
    <x v="2"/>
    <s v=""/>
    <n v="88.7"/>
    <s v="A+"/>
    <b v="1"/>
    <b v="0"/>
    <n v="31.427154195011344"/>
    <b v="1"/>
    <x v="2"/>
    <b v="0"/>
    <x v="12"/>
  </r>
  <r>
    <s v="PID0898"/>
    <n v="90000"/>
    <x v="3"/>
    <n v="68"/>
    <x v="1"/>
    <n v="52313.149999999994"/>
    <n v="56"/>
    <s v="A-"/>
    <b v="0"/>
    <b v="0"/>
    <n v="23.309053069719038"/>
    <b v="0"/>
    <x v="8"/>
    <b v="1"/>
    <x v="10"/>
  </r>
  <r>
    <s v="PID0899"/>
    <n v="800"/>
    <x v="0"/>
    <n v="45"/>
    <x v="2"/>
    <n v="629.91"/>
    <n v="62.9"/>
    <s v="B+"/>
    <b v="0"/>
    <b v="0"/>
    <n v="22.826244737988098"/>
    <b v="0"/>
    <x v="0"/>
    <b v="1"/>
    <x v="13"/>
  </r>
  <r>
    <s v="PID0900"/>
    <n v="90000"/>
    <x v="1"/>
    <n v="48"/>
    <x v="0"/>
    <s v=""/>
    <n v="61.7"/>
    <s v="AB-"/>
    <b v="0"/>
    <b v="1"/>
    <n v="20.615456580574026"/>
    <b v="0"/>
    <x v="12"/>
    <b v="0"/>
    <x v="12"/>
  </r>
  <r>
    <s v="PID0901"/>
    <n v="100"/>
    <x v="3"/>
    <n v="28"/>
    <x v="3"/>
    <n v="67.22"/>
    <n v="54.6"/>
    <s v="AB-"/>
    <b v="0"/>
    <b v="0"/>
    <n v="21.328124999999996"/>
    <b v="0"/>
    <x v="6"/>
    <b v="1"/>
    <x v="12"/>
  </r>
  <r>
    <s v="PID0902"/>
    <n v="32000"/>
    <x v="2"/>
    <n v="38"/>
    <x v="2"/>
    <n v="24100.36"/>
    <n v="88.7"/>
    <s v="A+"/>
    <b v="0"/>
    <b v="0"/>
    <n v="28.312426186600273"/>
    <b v="1"/>
    <x v="16"/>
    <b v="1"/>
    <x v="11"/>
  </r>
  <r>
    <s v="PID0903"/>
    <n v="21000"/>
    <x v="1"/>
    <n v="45"/>
    <x v="2"/>
    <n v="17648.539999999997"/>
    <n v="79.8"/>
    <s v="B+"/>
    <b v="0"/>
    <b v="0"/>
    <n v="25.186213861886124"/>
    <b v="0"/>
    <x v="13"/>
    <b v="1"/>
    <x v="9"/>
  </r>
  <r>
    <s v="PID0904"/>
    <n v="60000"/>
    <x v="2"/>
    <n v="53"/>
    <x v="0"/>
    <n v="34967.399999999994"/>
    <n v="61.1"/>
    <s v="AB+"/>
    <b v="0"/>
    <b v="0"/>
    <n v="22.442607897153355"/>
    <b v="0"/>
    <x v="22"/>
    <b v="1"/>
    <x v="6"/>
  </r>
  <r>
    <s v="PID0905"/>
    <n v="18000"/>
    <x v="2"/>
    <n v="53"/>
    <x v="0"/>
    <s v=""/>
    <n v="89.8"/>
    <s v="A+"/>
    <b v="1"/>
    <b v="0"/>
    <n v="31.816893424036284"/>
    <b v="1"/>
    <x v="13"/>
    <b v="0"/>
    <x v="7"/>
  </r>
  <r>
    <s v="PID0906"/>
    <n v="21000"/>
    <x v="0"/>
    <n v="38"/>
    <x v="2"/>
    <n v="14326.13"/>
    <n v="67.3"/>
    <s v="A-"/>
    <b v="0"/>
    <b v="0"/>
    <n v="25.643956713915557"/>
    <b v="0"/>
    <x v="13"/>
    <b v="1"/>
    <x v="13"/>
  </r>
  <r>
    <s v="PID0907"/>
    <n v="45000"/>
    <x v="3"/>
    <n v="53"/>
    <x v="0"/>
    <n v="29029.98"/>
    <n v="56.2"/>
    <s v="A-"/>
    <b v="0"/>
    <b v="1"/>
    <n v="22.800113594872002"/>
    <b v="0"/>
    <x v="12"/>
    <b v="1"/>
    <x v="4"/>
  </r>
  <r>
    <s v="PID0908"/>
    <n v="800"/>
    <x v="3"/>
    <n v="68"/>
    <x v="1"/>
    <s v=""/>
    <n v="47"/>
    <s v="B+"/>
    <b v="0"/>
    <b v="0"/>
    <n v="20.613131003026183"/>
    <b v="0"/>
    <x v="3"/>
    <b v="0"/>
    <x v="4"/>
  </r>
  <r>
    <s v="PID0909"/>
    <n v="90000"/>
    <x v="2"/>
    <n v="46"/>
    <x v="0"/>
    <n v="73214.95"/>
    <n v="101.1"/>
    <s v="A-"/>
    <b v="0"/>
    <b v="0"/>
    <n v="33.779945871896821"/>
    <b v="1"/>
    <x v="2"/>
    <b v="1"/>
    <x v="6"/>
  </r>
  <r>
    <s v="PID0910"/>
    <n v="240000"/>
    <x v="0"/>
    <n v="28"/>
    <x v="3"/>
    <n v="175275.59999999998"/>
    <n v="98.8"/>
    <s v="B+"/>
    <b v="1"/>
    <b v="0"/>
    <n v="35.005668934240369"/>
    <b v="1"/>
    <x v="0"/>
    <b v="1"/>
    <x v="10"/>
  </r>
  <r>
    <s v="PID0911"/>
    <n v="24000"/>
    <x v="0"/>
    <n v="33"/>
    <x v="2"/>
    <n v="17538.48"/>
    <n v="88.5"/>
    <s v="A+"/>
    <b v="0"/>
    <b v="0"/>
    <n v="30.62283737024222"/>
    <b v="1"/>
    <x v="10"/>
    <b v="1"/>
    <x v="10"/>
  </r>
  <r>
    <s v="PID0912"/>
    <n v="200000"/>
    <x v="3"/>
    <n v="53"/>
    <x v="0"/>
    <n v="167277.44"/>
    <n v="64.7"/>
    <s v="A-"/>
    <b v="0"/>
    <b v="0"/>
    <n v="23.764921946740131"/>
    <b v="0"/>
    <x v="12"/>
    <b v="1"/>
    <x v="10"/>
  </r>
  <r>
    <s v="PID0913"/>
    <n v="200000"/>
    <x v="1"/>
    <n v="48"/>
    <x v="0"/>
    <n v="122030.24"/>
    <n v="61.7"/>
    <s v="B+"/>
    <b v="0"/>
    <b v="0"/>
    <n v="21.860827664399096"/>
    <b v="0"/>
    <x v="1"/>
    <b v="1"/>
    <x v="13"/>
  </r>
  <r>
    <s v="PID0914"/>
    <n v="800"/>
    <x v="2"/>
    <n v="33"/>
    <x v="2"/>
    <s v=""/>
    <n v="82.2"/>
    <s v="O+"/>
    <b v="1"/>
    <b v="0"/>
    <n v="26.237671167289093"/>
    <b v="0"/>
    <x v="4"/>
    <b v="0"/>
    <x v="4"/>
  </r>
  <r>
    <s v="PID0915"/>
    <n v="21000"/>
    <x v="2"/>
    <n v="48"/>
    <x v="0"/>
    <n v="14887.179999999998"/>
    <n v="104.3"/>
    <s v="B-"/>
    <b v="0"/>
    <b v="1"/>
    <n v="34.057142857142857"/>
    <b v="1"/>
    <x v="2"/>
    <b v="1"/>
    <x v="8"/>
  </r>
  <r>
    <s v="PID0916"/>
    <n v="30000"/>
    <x v="0"/>
    <n v="53"/>
    <x v="0"/>
    <n v="17119.650000000001"/>
    <n v="75.900000000000006"/>
    <s v="AB+"/>
    <b v="0"/>
    <b v="1"/>
    <n v="32.851454293628812"/>
    <b v="1"/>
    <x v="3"/>
    <b v="1"/>
    <x v="5"/>
  </r>
  <r>
    <s v="PID0917"/>
    <n v="800"/>
    <x v="0"/>
    <n v="68"/>
    <x v="1"/>
    <n v="489.64"/>
    <n v="84.4"/>
    <s v="O+"/>
    <b v="1"/>
    <b v="0"/>
    <n v="31.766344235763487"/>
    <b v="1"/>
    <x v="8"/>
    <b v="1"/>
    <x v="3"/>
  </r>
  <r>
    <s v="PID0918"/>
    <n v="240000"/>
    <x v="0"/>
    <n v="53"/>
    <x v="0"/>
    <n v="141203.04"/>
    <n v="90.7"/>
    <s v="AB-"/>
    <b v="1"/>
    <b v="0"/>
    <n v="32.914791696908118"/>
    <b v="1"/>
    <x v="8"/>
    <b v="1"/>
    <x v="11"/>
  </r>
  <r>
    <s v="PID0919"/>
    <n v="18000"/>
    <x v="3"/>
    <n v="38"/>
    <x v="2"/>
    <s v=""/>
    <n v="87.6"/>
    <s v="O-"/>
    <b v="1"/>
    <b v="0"/>
    <n v="33.794992477142081"/>
    <b v="1"/>
    <x v="4"/>
    <b v="0"/>
    <x v="4"/>
  </r>
  <r>
    <s v="PID0920"/>
    <n v="30000"/>
    <x v="3"/>
    <n v="38"/>
    <x v="2"/>
    <n v="26468.73"/>
    <n v="61.7"/>
    <s v="AB+"/>
    <b v="0"/>
    <b v="1"/>
    <n v="20.855868036776638"/>
    <b v="0"/>
    <x v="6"/>
    <b v="1"/>
    <x v="10"/>
  </r>
  <r>
    <s v="PID0921"/>
    <n v="21000"/>
    <x v="0"/>
    <n v="33"/>
    <x v="2"/>
    <s v=""/>
    <n v="78.599999999999994"/>
    <s v="A+"/>
    <b v="0"/>
    <b v="1"/>
    <n v="26.262153763907911"/>
    <b v="0"/>
    <x v="0"/>
    <b v="0"/>
    <x v="0"/>
  </r>
  <r>
    <s v="PID0922"/>
    <n v="30000"/>
    <x v="0"/>
    <n v="50"/>
    <x v="0"/>
    <n v="25596.75"/>
    <n v="73.900000000000006"/>
    <s v="AB-"/>
    <b v="0"/>
    <b v="1"/>
    <n v="28.158817253467458"/>
    <b v="1"/>
    <x v="0"/>
    <b v="1"/>
    <x v="0"/>
  </r>
  <r>
    <s v="PID0923"/>
    <n v="100"/>
    <x v="0"/>
    <n v="42"/>
    <x v="2"/>
    <n v="54.98"/>
    <n v="92"/>
    <s v="A+"/>
    <b v="0"/>
    <b v="0"/>
    <n v="32.596371882086174"/>
    <b v="1"/>
    <x v="5"/>
    <b v="1"/>
    <x v="12"/>
  </r>
  <r>
    <s v="PID0924"/>
    <n v="30000"/>
    <x v="1"/>
    <n v="48"/>
    <x v="0"/>
    <n v="24991.23"/>
    <n v="96.2"/>
    <s v="B-"/>
    <b v="0"/>
    <b v="1"/>
    <n v="31.412244897959184"/>
    <b v="1"/>
    <x v="18"/>
    <b v="1"/>
    <x v="4"/>
  </r>
  <r>
    <s v="PID0925"/>
    <n v="12000"/>
    <x v="1"/>
    <n v="60"/>
    <x v="0"/>
    <n v="7718.94"/>
    <n v="69.7"/>
    <s v="B-"/>
    <b v="1"/>
    <b v="1"/>
    <n v="26.233580488539278"/>
    <b v="0"/>
    <x v="23"/>
    <b v="1"/>
    <x v="13"/>
  </r>
  <r>
    <s v="PID0926"/>
    <n v="30000"/>
    <x v="0"/>
    <n v="45"/>
    <x v="2"/>
    <s v=""/>
    <n v="92.9"/>
    <s v="B-"/>
    <b v="0"/>
    <b v="0"/>
    <n v="28.994101307699513"/>
    <b v="1"/>
    <x v="1"/>
    <b v="0"/>
    <x v="7"/>
  </r>
  <r>
    <s v="PID0927"/>
    <n v="30000"/>
    <x v="0"/>
    <n v="53"/>
    <x v="0"/>
    <n v="20388.21"/>
    <n v="75.599999999999994"/>
    <s v="O-"/>
    <b v="1"/>
    <b v="0"/>
    <n v="31.467221644120702"/>
    <b v="1"/>
    <x v="0"/>
    <b v="1"/>
    <x v="3"/>
  </r>
  <r>
    <s v="PID0928"/>
    <n v="21000"/>
    <x v="3"/>
    <n v="62"/>
    <x v="1"/>
    <n v="12310.970000000001"/>
    <n v="88.5"/>
    <s v="AB+"/>
    <b v="1"/>
    <b v="0"/>
    <n v="34.570312499999993"/>
    <b v="1"/>
    <x v="13"/>
    <b v="1"/>
    <x v="13"/>
  </r>
  <r>
    <s v="PID0929"/>
    <n v="18000"/>
    <x v="0"/>
    <n v="53"/>
    <x v="0"/>
    <n v="12931.32"/>
    <n v="67.5"/>
    <s v="AB-"/>
    <b v="1"/>
    <b v="1"/>
    <n v="28.461797942317425"/>
    <b v="1"/>
    <x v="13"/>
    <b v="1"/>
    <x v="6"/>
  </r>
  <r>
    <s v="PID0930"/>
    <n v="800"/>
    <x v="0"/>
    <n v="53"/>
    <x v="0"/>
    <n v="659.52"/>
    <n v="93.5"/>
    <s v="B+"/>
    <b v="0"/>
    <b v="0"/>
    <n v="33.127834467120188"/>
    <b v="1"/>
    <x v="0"/>
    <b v="1"/>
    <x v="2"/>
  </r>
  <r>
    <s v="PID0931"/>
    <n v="45000"/>
    <x v="0"/>
    <n v="41"/>
    <x v="2"/>
    <n v="26108.25"/>
    <n v="91.6"/>
    <s v="O-"/>
    <b v="1"/>
    <b v="0"/>
    <n v="30.605766981857059"/>
    <b v="1"/>
    <x v="6"/>
    <b v="1"/>
    <x v="6"/>
  </r>
  <r>
    <s v="PID0932"/>
    <n v="32000"/>
    <x v="1"/>
    <n v="88"/>
    <x v="1"/>
    <n v="24113.32"/>
    <n v="67.5"/>
    <s v="A+"/>
    <b v="0"/>
    <b v="1"/>
    <n v="25.096668649613331"/>
    <b v="0"/>
    <x v="15"/>
    <b v="1"/>
    <x v="2"/>
  </r>
  <r>
    <s v="PID0933"/>
    <n v="16000"/>
    <x v="0"/>
    <n v="48"/>
    <x v="0"/>
    <s v=""/>
    <n v="89.4"/>
    <s v="B+"/>
    <b v="0"/>
    <b v="0"/>
    <n v="30.573509797886533"/>
    <b v="1"/>
    <x v="12"/>
    <b v="0"/>
    <x v="7"/>
  </r>
  <r>
    <s v="PID0934"/>
    <n v="90000"/>
    <x v="0"/>
    <n v="33"/>
    <x v="2"/>
    <n v="71308.7"/>
    <n v="82.7"/>
    <s v="O-"/>
    <b v="0"/>
    <b v="0"/>
    <n v="30.011612715923938"/>
    <b v="1"/>
    <x v="10"/>
    <b v="1"/>
    <x v="7"/>
  </r>
  <r>
    <s v="PID0935"/>
    <n v="18000"/>
    <x v="1"/>
    <n v="50"/>
    <x v="0"/>
    <n v="11953.2"/>
    <n v="98.4"/>
    <s v="AB-"/>
    <b v="0"/>
    <b v="0"/>
    <n v="34.863945578231302"/>
    <b v="1"/>
    <x v="9"/>
    <b v="1"/>
    <x v="14"/>
  </r>
  <r>
    <s v="PID0936"/>
    <n v="3000"/>
    <x v="0"/>
    <n v="62"/>
    <x v="1"/>
    <n v="2158.5299999999997"/>
    <n v="65"/>
    <s v="A+"/>
    <b v="0"/>
    <b v="1"/>
    <n v="26.709401709401707"/>
    <b v="0"/>
    <x v="8"/>
    <b v="1"/>
    <x v="7"/>
  </r>
  <r>
    <s v="PID0937"/>
    <n v="45000"/>
    <x v="3"/>
    <n v="53"/>
    <x v="0"/>
    <n v="23279.82"/>
    <n v="71.3"/>
    <s v="O-"/>
    <b v="0"/>
    <b v="1"/>
    <n v="30.860457063711909"/>
    <b v="1"/>
    <x v="13"/>
    <b v="1"/>
    <x v="4"/>
  </r>
  <r>
    <s v="PID0938"/>
    <n v="240000"/>
    <x v="2"/>
    <n v="38"/>
    <x v="2"/>
    <n v="121635.36000000002"/>
    <n v="90.4"/>
    <s v="A+"/>
    <b v="0"/>
    <b v="0"/>
    <n v="30.204818069430988"/>
    <b v="1"/>
    <x v="1"/>
    <b v="1"/>
    <x v="0"/>
  </r>
  <r>
    <s v="PID0939"/>
    <n v="12000"/>
    <x v="1"/>
    <n v="33"/>
    <x v="2"/>
    <n v="9631.86"/>
    <n v="94.2"/>
    <s v="AB-"/>
    <b v="1"/>
    <b v="0"/>
    <n v="34.184932501088696"/>
    <b v="1"/>
    <x v="0"/>
    <b v="1"/>
    <x v="5"/>
  </r>
  <r>
    <s v="PID0940"/>
    <n v="60000"/>
    <x v="3"/>
    <n v="53"/>
    <x v="0"/>
    <n v="51124"/>
    <n v="79.900000000000006"/>
    <s v="A-"/>
    <b v="1"/>
    <b v="0"/>
    <n v="32.415108117976388"/>
    <b v="1"/>
    <x v="13"/>
    <b v="1"/>
    <x v="11"/>
  </r>
  <r>
    <s v="PID0941"/>
    <n v="75000"/>
    <x v="2"/>
    <n v="53"/>
    <x v="0"/>
    <n v="39747.550000000003"/>
    <n v="66.599999999999994"/>
    <s v="B-"/>
    <b v="0"/>
    <b v="0"/>
    <n v="23.880382946681486"/>
    <b v="0"/>
    <x v="0"/>
    <b v="1"/>
    <x v="5"/>
  </r>
  <r>
    <s v="PID0942"/>
    <n v="4000"/>
    <x v="3"/>
    <n v="42"/>
    <x v="2"/>
    <n v="2011.16"/>
    <n v="92.8"/>
    <s v="O+"/>
    <b v="1"/>
    <b v="0"/>
    <n v="34.927923519891607"/>
    <b v="1"/>
    <x v="12"/>
    <b v="1"/>
    <x v="8"/>
  </r>
  <r>
    <s v="PID0943"/>
    <n v="240000"/>
    <x v="2"/>
    <n v="53"/>
    <x v="0"/>
    <s v=""/>
    <n v="50.1"/>
    <s v="AB+"/>
    <b v="0"/>
    <b v="1"/>
    <n v="20.586785009861931"/>
    <b v="0"/>
    <x v="2"/>
    <b v="0"/>
    <x v="13"/>
  </r>
  <r>
    <s v="PID0944"/>
    <n v="3000"/>
    <x v="1"/>
    <n v="73"/>
    <x v="1"/>
    <n v="2174.79"/>
    <n v="90.7"/>
    <s v="A-"/>
    <b v="0"/>
    <b v="0"/>
    <n v="34.990933991744143"/>
    <b v="1"/>
    <x v="8"/>
    <b v="1"/>
    <x v="5"/>
  </r>
  <r>
    <s v="PID0945"/>
    <n v="100"/>
    <x v="3"/>
    <n v="42"/>
    <x v="2"/>
    <n v="59.3"/>
    <n v="105.5"/>
    <s v="O-"/>
    <b v="0"/>
    <b v="0"/>
    <n v="33.674869928819938"/>
    <b v="1"/>
    <x v="2"/>
    <b v="1"/>
    <x v="6"/>
  </r>
  <r>
    <s v="PID0946"/>
    <n v="500"/>
    <x v="2"/>
    <n v="48"/>
    <x v="0"/>
    <n v="429.54"/>
    <n v="78.8"/>
    <s v="B-"/>
    <b v="0"/>
    <b v="0"/>
    <n v="28.254867510488005"/>
    <b v="1"/>
    <x v="11"/>
    <b v="1"/>
    <x v="3"/>
  </r>
  <r>
    <s v="PID0947"/>
    <n v="40000"/>
    <x v="3"/>
    <n v="53"/>
    <x v="0"/>
    <n v="29043.600000000002"/>
    <n v="69"/>
    <s v="A+"/>
    <b v="0"/>
    <b v="0"/>
    <n v="26.291723822588015"/>
    <b v="0"/>
    <x v="5"/>
    <b v="1"/>
    <x v="1"/>
  </r>
  <r>
    <s v="PID0948"/>
    <n v="3000"/>
    <x v="0"/>
    <n v="38"/>
    <x v="2"/>
    <s v=""/>
    <n v="92"/>
    <s v="A+"/>
    <b v="1"/>
    <b v="0"/>
    <n v="34.205829863176689"/>
    <b v="1"/>
    <x v="3"/>
    <b v="0"/>
    <x v="14"/>
  </r>
  <r>
    <s v="PID0949"/>
    <n v="240000"/>
    <x v="1"/>
    <n v="58"/>
    <x v="0"/>
    <n v="167688.48000000001"/>
    <n v="78.5"/>
    <s v="AB-"/>
    <b v="1"/>
    <b v="0"/>
    <n v="31.445281204935103"/>
    <b v="1"/>
    <x v="6"/>
    <b v="1"/>
    <x v="10"/>
  </r>
  <r>
    <s v="PID0950"/>
    <n v="500"/>
    <x v="0"/>
    <n v="45"/>
    <x v="2"/>
    <s v=""/>
    <n v="97.8"/>
    <s v="A+"/>
    <b v="0"/>
    <b v="1"/>
    <n v="33.058409951325046"/>
    <b v="1"/>
    <x v="19"/>
    <b v="0"/>
    <x v="8"/>
  </r>
  <r>
    <s v="PID0951"/>
    <n v="21000"/>
    <x v="3"/>
    <n v="53"/>
    <x v="0"/>
    <n v="13389.46"/>
    <n v="71.5"/>
    <s v="AB+"/>
    <b v="0"/>
    <b v="0"/>
    <n v="26.583878643664491"/>
    <b v="0"/>
    <x v="13"/>
    <b v="1"/>
    <x v="6"/>
  </r>
  <r>
    <s v="PID0952"/>
    <n v="60000"/>
    <x v="1"/>
    <n v="68"/>
    <x v="1"/>
    <n v="36306.879999999997"/>
    <n v="77.2"/>
    <s v="AB-"/>
    <b v="0"/>
    <b v="0"/>
    <n v="32.133194588969822"/>
    <b v="1"/>
    <x v="8"/>
    <b v="1"/>
    <x v="13"/>
  </r>
  <r>
    <s v="PID0953"/>
    <n v="3000"/>
    <x v="1"/>
    <n v="58"/>
    <x v="0"/>
    <s v=""/>
    <n v="64.400000000000006"/>
    <s v="O+"/>
    <b v="0"/>
    <b v="0"/>
    <n v="26.462853385930309"/>
    <b v="0"/>
    <x v="19"/>
    <b v="0"/>
    <x v="9"/>
  </r>
  <r>
    <s v="PID0954"/>
    <n v="18000"/>
    <x v="1"/>
    <n v="48"/>
    <x v="0"/>
    <s v=""/>
    <n v="68.900000000000006"/>
    <s v="AB-"/>
    <b v="1"/>
    <b v="1"/>
    <n v="23.562805649601589"/>
    <b v="0"/>
    <x v="12"/>
    <b v="0"/>
    <x v="4"/>
  </r>
  <r>
    <s v="PID0955"/>
    <n v="300000"/>
    <x v="0"/>
    <n v="38"/>
    <x v="2"/>
    <n v="261149.4"/>
    <n v="51.9"/>
    <s v="O-"/>
    <b v="0"/>
    <b v="1"/>
    <n v="20.022375679950617"/>
    <b v="0"/>
    <x v="4"/>
    <b v="1"/>
    <x v="14"/>
  </r>
  <r>
    <s v="PID0956"/>
    <n v="200"/>
    <x v="0"/>
    <n v="38"/>
    <x v="2"/>
    <n v="168.02"/>
    <n v="87"/>
    <s v="O-"/>
    <b v="0"/>
    <b v="1"/>
    <n v="33.150434385002278"/>
    <b v="1"/>
    <x v="1"/>
    <b v="1"/>
    <x v="13"/>
  </r>
  <r>
    <s v="PID0957"/>
    <n v="60000"/>
    <x v="3"/>
    <n v="48"/>
    <x v="0"/>
    <n v="33469.15"/>
    <n v="97.6"/>
    <s v="AB+"/>
    <b v="0"/>
    <b v="1"/>
    <n v="32.610511543987435"/>
    <b v="1"/>
    <x v="5"/>
    <b v="1"/>
    <x v="0"/>
  </r>
  <r>
    <s v="PID0958"/>
    <n v="18000"/>
    <x v="0"/>
    <n v="33"/>
    <x v="2"/>
    <s v=""/>
    <n v="85.4"/>
    <s v="A+"/>
    <b v="0"/>
    <b v="0"/>
    <n v="28.207160787422382"/>
    <b v="1"/>
    <x v="12"/>
    <b v="0"/>
    <x v="8"/>
  </r>
  <r>
    <s v="PID0959"/>
    <n v="250000"/>
    <x v="1"/>
    <n v="42"/>
    <x v="2"/>
    <s v=""/>
    <n v="56.2"/>
    <s v="O-"/>
    <b v="0"/>
    <b v="0"/>
    <n v="21.953124999999996"/>
    <s v="FALSE"/>
    <x v="0"/>
    <b v="0"/>
    <x v="1"/>
  </r>
  <r>
    <s v="PID0960"/>
    <n v="2000"/>
    <x v="1"/>
    <n v="32"/>
    <x v="2"/>
    <n v="1221.58"/>
    <n v="60.3"/>
    <s v="AB+"/>
    <b v="0"/>
    <b v="0"/>
    <n v="22.41969066032124"/>
    <b v="0"/>
    <x v="19"/>
    <b v="1"/>
    <x v="10"/>
  </r>
  <r>
    <s v="PID0961"/>
    <n v="200000"/>
    <x v="1"/>
    <n v="38"/>
    <x v="2"/>
    <n v="175466.69999999998"/>
    <n v="83"/>
    <s v="AB-"/>
    <b v="0"/>
    <b v="0"/>
    <n v="31.239414355075468"/>
    <b v="1"/>
    <x v="6"/>
    <b v="1"/>
    <x v="2"/>
  </r>
  <r>
    <s v="PID0962"/>
    <n v="32000"/>
    <x v="0"/>
    <n v="45"/>
    <x v="2"/>
    <n v="24734.400000000001"/>
    <n v="101"/>
    <s v="A-"/>
    <b v="0"/>
    <b v="0"/>
    <n v="34.540542389111181"/>
    <b v="1"/>
    <x v="10"/>
    <b v="1"/>
    <x v="4"/>
  </r>
  <r>
    <s v="PID0963"/>
    <n v="18000"/>
    <x v="2"/>
    <n v="73"/>
    <x v="1"/>
    <n v="12295.349999999999"/>
    <n v="80.900000000000006"/>
    <s v="B+"/>
    <b v="1"/>
    <b v="1"/>
    <n v="30.449019534043437"/>
    <b v="1"/>
    <x v="0"/>
    <b v="1"/>
    <x v="8"/>
  </r>
  <r>
    <s v="PID0964"/>
    <n v="200000"/>
    <x v="2"/>
    <n v="32"/>
    <x v="2"/>
    <n v="101959.59999999999"/>
    <n v="61.8"/>
    <s v="O+"/>
    <b v="0"/>
    <b v="1"/>
    <n v="21.384083044982699"/>
    <b v="0"/>
    <x v="19"/>
    <b v="1"/>
    <x v="6"/>
  </r>
  <r>
    <s v="PID0965"/>
    <n v="200000"/>
    <x v="0"/>
    <n v="42"/>
    <x v="2"/>
    <n v="134773.5"/>
    <n v="82.3"/>
    <s v="A+"/>
    <b v="0"/>
    <b v="0"/>
    <n v="29.159580498866216"/>
    <b v="1"/>
    <x v="5"/>
    <b v="1"/>
    <x v="8"/>
  </r>
  <r>
    <s v="PID0966"/>
    <n v="75000"/>
    <x v="0"/>
    <n v="48"/>
    <x v="0"/>
    <n v="52198.75"/>
    <n v="87.2"/>
    <s v="B-"/>
    <b v="0"/>
    <b v="0"/>
    <n v="30.531143867511645"/>
    <b v="1"/>
    <x v="3"/>
    <b v="1"/>
    <x v="14"/>
  </r>
  <r>
    <s v="PID0967"/>
    <n v="32000"/>
    <x v="3"/>
    <n v="48"/>
    <x v="0"/>
    <n v="24839.56"/>
    <n v="85.2"/>
    <s v="AB-"/>
    <b v="0"/>
    <b v="0"/>
    <n v="31.294765840220389"/>
    <b v="1"/>
    <x v="7"/>
    <b v="1"/>
    <x v="3"/>
  </r>
  <r>
    <s v="PID0968"/>
    <n v="90000"/>
    <x v="1"/>
    <n v="45"/>
    <x v="2"/>
    <n v="64257.700000000004"/>
    <n v="59.1"/>
    <s v="AB-"/>
    <b v="1"/>
    <b v="0"/>
    <n v="22.800046294510242"/>
    <b v="0"/>
    <x v="8"/>
    <b v="1"/>
    <x v="1"/>
  </r>
  <r>
    <s v="PID0969"/>
    <n v="12000"/>
    <x v="2"/>
    <n v="48"/>
    <x v="0"/>
    <n v="7562.2800000000007"/>
    <n v="82.4"/>
    <s v="AB-"/>
    <b v="0"/>
    <b v="0"/>
    <n v="31.788897033293466"/>
    <b v="1"/>
    <x v="2"/>
    <b v="1"/>
    <x v="8"/>
  </r>
  <r>
    <s v="PID0970"/>
    <n v="30000"/>
    <x v="0"/>
    <n v="53"/>
    <x v="0"/>
    <n v="20021.16"/>
    <n v="86.2"/>
    <s v="A+"/>
    <b v="0"/>
    <b v="0"/>
    <n v="33.254889857644379"/>
    <b v="1"/>
    <x v="21"/>
    <b v="1"/>
    <x v="2"/>
  </r>
  <r>
    <s v="PID0971"/>
    <n v="100"/>
    <x v="1"/>
    <n v="48"/>
    <x v="0"/>
    <s v=""/>
    <n v="61.8"/>
    <s v="B-"/>
    <b v="0"/>
    <b v="0"/>
    <n v="23.26019044751402"/>
    <b v="0"/>
    <x v="4"/>
    <b v="0"/>
    <x v="4"/>
  </r>
  <r>
    <s v="PID0972"/>
    <n v="18000"/>
    <x v="1"/>
    <n v="53"/>
    <x v="0"/>
    <n v="10170.93"/>
    <n v="55.9"/>
    <s v="AB-"/>
    <b v="0"/>
    <b v="0"/>
    <n v="23.267429760665969"/>
    <b v="0"/>
    <x v="4"/>
    <b v="1"/>
    <x v="2"/>
  </r>
  <r>
    <s v="PID0973"/>
    <n v="21000"/>
    <x v="2"/>
    <n v="38"/>
    <x v="2"/>
    <n v="18861.990000000002"/>
    <n v="77.2"/>
    <s v="A+"/>
    <b v="0"/>
    <b v="1"/>
    <n v="28.015677166497316"/>
    <b v="1"/>
    <x v="1"/>
    <b v="1"/>
    <x v="11"/>
  </r>
  <r>
    <s v="PID0974"/>
    <n v="500"/>
    <x v="0"/>
    <n v="33"/>
    <x v="2"/>
    <n v="429.74"/>
    <n v="70.7"/>
    <s v="O-"/>
    <b v="1"/>
    <b v="0"/>
    <n v="24.463667820069208"/>
    <b v="0"/>
    <x v="6"/>
    <b v="1"/>
    <x v="9"/>
  </r>
  <r>
    <s v="PID0975"/>
    <n v="12000"/>
    <x v="3"/>
    <n v="45"/>
    <x v="2"/>
    <n v="7510.34"/>
    <n v="91.6"/>
    <s v="AB-"/>
    <b v="1"/>
    <b v="0"/>
    <n v="28.910491099608631"/>
    <b v="1"/>
    <x v="5"/>
    <b v="1"/>
    <x v="0"/>
  </r>
  <r>
    <s v="PID0976"/>
    <n v="12000"/>
    <x v="0"/>
    <n v="33"/>
    <x v="2"/>
    <n v="7631.0999999999995"/>
    <n v="84.2"/>
    <s v="B-"/>
    <b v="1"/>
    <b v="1"/>
    <n v="28.461330448891296"/>
    <b v="1"/>
    <x v="1"/>
    <b v="1"/>
    <x v="8"/>
  </r>
  <r>
    <s v="PID0977"/>
    <n v="18000"/>
    <x v="0"/>
    <n v="30"/>
    <x v="3"/>
    <s v=""/>
    <n v="63.3"/>
    <s v="B-"/>
    <b v="0"/>
    <b v="0"/>
    <n v="22.697120728602673"/>
    <b v="0"/>
    <x v="12"/>
    <b v="0"/>
    <x v="5"/>
  </r>
  <r>
    <s v="PID0978"/>
    <n v="36000"/>
    <x v="2"/>
    <n v="38"/>
    <x v="2"/>
    <n v="19800.36"/>
    <n v="89.3"/>
    <s v="AB-"/>
    <b v="0"/>
    <b v="1"/>
    <n v="33.20196311719215"/>
    <b v="1"/>
    <x v="7"/>
    <b v="1"/>
    <x v="7"/>
  </r>
  <r>
    <s v="PID0979"/>
    <n v="16000"/>
    <x v="2"/>
    <n v="68"/>
    <x v="1"/>
    <n v="12863.76"/>
    <n v="96.5"/>
    <s v="AB-"/>
    <b v="1"/>
    <b v="0"/>
    <n v="33.787332376317359"/>
    <b v="1"/>
    <x v="2"/>
    <b v="1"/>
    <x v="1"/>
  </r>
  <r>
    <s v="PID0980"/>
    <n v="40000"/>
    <x v="0"/>
    <n v="53"/>
    <x v="0"/>
    <n v="22499"/>
    <n v="80.599999999999994"/>
    <s v="B+"/>
    <b v="0"/>
    <b v="0"/>
    <n v="33.548387096774185"/>
    <b v="1"/>
    <x v="1"/>
    <b v="1"/>
    <x v="2"/>
  </r>
  <r>
    <s v="PID0981"/>
    <n v="18000"/>
    <x v="0"/>
    <n v="45"/>
    <x v="2"/>
    <n v="9721.619999999999"/>
    <n v="67.900000000000006"/>
    <s v="A+"/>
    <b v="0"/>
    <b v="0"/>
    <n v="23.49480968858132"/>
    <b v="0"/>
    <x v="13"/>
    <b v="1"/>
    <x v="1"/>
  </r>
  <r>
    <s v="PID0982"/>
    <n v="800"/>
    <x v="0"/>
    <n v="58"/>
    <x v="0"/>
    <n v="433.24"/>
    <n v="80.099999999999994"/>
    <s v="B+"/>
    <b v="1"/>
    <b v="0"/>
    <n v="28.045236511326635"/>
    <b v="1"/>
    <x v="1"/>
    <b v="1"/>
    <x v="11"/>
  </r>
  <r>
    <s v="PID0983"/>
    <n v="240000"/>
    <x v="0"/>
    <n v="68"/>
    <x v="1"/>
    <n v="173836.79999999999"/>
    <n v="68.8"/>
    <s v="AB+"/>
    <b v="1"/>
    <b v="0"/>
    <n v="28.270874424720574"/>
    <b v="1"/>
    <x v="10"/>
    <b v="1"/>
    <x v="10"/>
  </r>
  <r>
    <s v="PID0984"/>
    <n v="2000"/>
    <x v="1"/>
    <n v="82"/>
    <x v="1"/>
    <s v=""/>
    <n v="62.1"/>
    <s v="A-"/>
    <b v="0"/>
    <b v="0"/>
    <n v="25.848074921956293"/>
    <b v="0"/>
    <x v="0"/>
    <b v="0"/>
    <x v="14"/>
  </r>
  <r>
    <s v="PID0985"/>
    <n v="240000"/>
    <x v="1"/>
    <n v="68"/>
    <x v="1"/>
    <n v="190077.84"/>
    <n v="70.2"/>
    <s v="O-"/>
    <b v="0"/>
    <b v="0"/>
    <n v="29.21956295525494"/>
    <b v="1"/>
    <x v="0"/>
    <b v="1"/>
    <x v="8"/>
  </r>
  <r>
    <s v="PID0986"/>
    <n v="21000"/>
    <x v="0"/>
    <n v="30"/>
    <x v="3"/>
    <n v="17085.600000000002"/>
    <n v="78.2"/>
    <s v="B-"/>
    <b v="0"/>
    <b v="1"/>
    <n v="28.37857453912034"/>
    <b v="1"/>
    <x v="13"/>
    <b v="1"/>
    <x v="8"/>
  </r>
  <r>
    <s v="PID0987"/>
    <n v="18000"/>
    <x v="0"/>
    <n v="41"/>
    <x v="2"/>
    <n v="14608.14"/>
    <n v="83.8"/>
    <s v="A+"/>
    <b v="0"/>
    <b v="0"/>
    <n v="26.448680722131041"/>
    <s v="FALSE"/>
    <x v="4"/>
    <b v="1"/>
    <x v="13"/>
  </r>
  <r>
    <s v="PID0988"/>
    <n v="2000"/>
    <x v="0"/>
    <n v="33"/>
    <x v="2"/>
    <n v="1656.58"/>
    <n v="103.7"/>
    <s v="A+"/>
    <b v="0"/>
    <b v="1"/>
    <n v="34.251552384727177"/>
    <b v="1"/>
    <x v="17"/>
    <b v="1"/>
    <x v="1"/>
  </r>
  <r>
    <s v="PID0989"/>
    <n v="60000"/>
    <x v="0"/>
    <n v="33"/>
    <x v="2"/>
    <n v="53236.3"/>
    <n v="65.900000000000006"/>
    <s v="AB+"/>
    <b v="1"/>
    <b v="0"/>
    <n v="24.205693296602391"/>
    <s v="FALSE"/>
    <x v="1"/>
    <b v="1"/>
    <x v="6"/>
  </r>
  <r>
    <s v="PID0990"/>
    <n v="100"/>
    <x v="2"/>
    <n v="48"/>
    <x v="0"/>
    <n v="59.34"/>
    <n v="85.9"/>
    <s v="A+"/>
    <b v="0"/>
    <b v="0"/>
    <n v="30.07597773187214"/>
    <b v="1"/>
    <x v="2"/>
    <b v="1"/>
    <x v="1"/>
  </r>
  <r>
    <s v="PID0991"/>
    <n v="45000"/>
    <x v="0"/>
    <n v="48"/>
    <x v="0"/>
    <n v="37119.840000000004"/>
    <n v="79.900000000000006"/>
    <s v="B+"/>
    <b v="0"/>
    <b v="1"/>
    <n v="26.089795918367347"/>
    <b v="0"/>
    <x v="10"/>
    <b v="1"/>
    <x v="7"/>
  </r>
  <r>
    <s v="PID0992"/>
    <n v="75000"/>
    <x v="0"/>
    <n v="53"/>
    <x v="0"/>
    <s v=""/>
    <n v="47.9"/>
    <s v="O-"/>
    <b v="0"/>
    <b v="1"/>
    <n v="20.462215387244221"/>
    <b v="0"/>
    <x v="8"/>
    <b v="0"/>
    <x v="13"/>
  </r>
  <r>
    <s v="PID0993"/>
    <n v="10000"/>
    <x v="0"/>
    <n v="53"/>
    <x v="0"/>
    <n v="6685.78"/>
    <n v="94.1"/>
    <s v="B+"/>
    <b v="0"/>
    <b v="0"/>
    <n v="33.740901430671592"/>
    <b v="1"/>
    <x v="13"/>
    <b v="1"/>
    <x v="14"/>
  </r>
  <r>
    <s v="PID0994"/>
    <n v="240000"/>
    <x v="2"/>
    <n v="38"/>
    <x v="2"/>
    <s v=""/>
    <n v="60.8"/>
    <s v="AB-"/>
    <b v="0"/>
    <b v="1"/>
    <n v="23.749999999999993"/>
    <b v="0"/>
    <x v="13"/>
    <b v="0"/>
    <x v="7"/>
  </r>
  <r>
    <s v="PID0995"/>
    <n v="90000"/>
    <x v="1"/>
    <n v="48"/>
    <x v="0"/>
    <n v="53937.700000000004"/>
    <n v="59"/>
    <s v="AB+"/>
    <b v="0"/>
    <b v="0"/>
    <n v="21.155294202015131"/>
    <b v="0"/>
    <x v="4"/>
    <b v="1"/>
    <x v="5"/>
  </r>
  <r>
    <s v="PID0996"/>
    <n v="3000"/>
    <x v="1"/>
    <n v="41"/>
    <x v="2"/>
    <n v="2309.04"/>
    <n v="81.599999999999994"/>
    <s v="AB+"/>
    <b v="0"/>
    <b v="0"/>
    <n v="31.874999999999993"/>
    <b v="1"/>
    <x v="0"/>
    <b v="1"/>
    <x v="12"/>
  </r>
  <r>
    <s v="PID0997"/>
    <n v="200000"/>
    <x v="0"/>
    <n v="68"/>
    <x v="1"/>
    <n v="129857.09999999999"/>
    <n v="60.1"/>
    <s v="B-"/>
    <b v="0"/>
    <b v="0"/>
    <n v="21.810132094643638"/>
    <b v="0"/>
    <x v="12"/>
    <b v="1"/>
    <x v="10"/>
  </r>
  <r>
    <s v="PID0998"/>
    <n v="40000"/>
    <x v="2"/>
    <n v="41"/>
    <x v="2"/>
    <n v="22019.699999999997"/>
    <n v="97.6"/>
    <s v="A-"/>
    <b v="0"/>
    <b v="1"/>
    <n v="30.460971879779031"/>
    <b v="1"/>
    <x v="7"/>
    <b v="1"/>
    <x v="2"/>
  </r>
  <r>
    <s v="PID0999"/>
    <n v="12000"/>
    <x v="2"/>
    <n v="68"/>
    <x v="1"/>
    <n v="10652.34"/>
    <n v="74.5"/>
    <s v="O-"/>
    <b v="0"/>
    <b v="1"/>
    <n v="29.842973882390638"/>
    <b v="1"/>
    <x v="16"/>
    <b v="1"/>
    <x v="3"/>
  </r>
  <r>
    <s v="PID1000"/>
    <n v="36000"/>
    <x v="1"/>
    <n v="45"/>
    <x v="2"/>
    <s v=""/>
    <n v="63.2"/>
    <s v="O-"/>
    <b v="0"/>
    <b v="0"/>
    <n v="23.497917906008333"/>
    <b v="0"/>
    <x v="13"/>
    <b v="0"/>
    <x v="4"/>
  </r>
  <r>
    <m/>
    <m/>
    <x v="4"/>
    <m/>
    <x v="4"/>
    <m/>
    <m/>
    <m/>
    <m/>
    <m/>
    <m/>
    <m/>
    <x v="25"/>
    <m/>
    <x v="1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s v="O+"/>
    <b v="0"/>
    <b v="0"/>
    <n v="29.195011337868486"/>
    <b v="1"/>
    <n v="20"/>
    <b v="1"/>
    <s v="Fractured Leg"/>
    <x v="0"/>
  </r>
  <r>
    <s v="PID0002"/>
    <n v="500"/>
    <x v="1"/>
    <n v="73"/>
    <s v="super senior"/>
    <s v=""/>
    <n v="64.8"/>
    <s v="AB-"/>
    <b v="0"/>
    <b v="0"/>
    <n v="28.047091412742382"/>
    <b v="1"/>
    <n v="15"/>
    <b v="0"/>
    <s v="Prostate Cancer"/>
    <x v="0"/>
  </r>
  <r>
    <s v="PID0003"/>
    <n v="18000"/>
    <x v="2"/>
    <n v="33"/>
    <s v="Adult"/>
    <n v="12004.650000000001"/>
    <n v="69.400000000000006"/>
    <s v="B+"/>
    <b v="1"/>
    <b v="0"/>
    <n v="24.01384083044983"/>
    <b v="0"/>
    <n v="20"/>
    <b v="1"/>
    <s v="Stroke"/>
    <x v="0"/>
  </r>
  <r>
    <s v="PID0004"/>
    <n v="48000"/>
    <x v="0"/>
    <n v="33"/>
    <s v="Adult"/>
    <n v="32956.92"/>
    <n v="89.3"/>
    <s v="A-"/>
    <b v="1"/>
    <b v="0"/>
    <n v="31.266412240467773"/>
    <b v="1"/>
    <n v="15"/>
    <b v="1"/>
    <s v="Heart Attack"/>
    <x v="0"/>
  </r>
  <r>
    <s v="PID0005"/>
    <n v="21000"/>
    <x v="2"/>
    <n v="38"/>
    <s v="Adult"/>
    <n v="16712.080000000002"/>
    <n v="69.400000000000006"/>
    <s v="O+"/>
    <b v="1"/>
    <b v="1"/>
    <n v="26.773658423671925"/>
    <s v="FALSE"/>
    <n v="2"/>
    <b v="1"/>
    <s v="Appendicitis"/>
    <x v="0"/>
  </r>
  <r>
    <s v="PID0006"/>
    <n v="18000"/>
    <x v="0"/>
    <n v="88"/>
    <s v="super senior"/>
    <n v="13741.14"/>
    <n v="76.599999999999994"/>
    <s v="O+"/>
    <b v="1"/>
    <b v="0"/>
    <n v="31.076311412227675"/>
    <b v="1"/>
    <n v="20"/>
    <b v="1"/>
    <s v="Fractured Arm"/>
    <x v="0"/>
  </r>
  <r>
    <s v="PID0007"/>
    <n v="3000"/>
    <x v="1"/>
    <n v="38"/>
    <s v="Adult"/>
    <n v="1831.0500000000002"/>
    <n v="91.5"/>
    <s v="O-"/>
    <b v="0"/>
    <b v="1"/>
    <n v="30.928880475932939"/>
    <b v="1"/>
    <n v="40"/>
    <b v="1"/>
    <s v="Childbirth"/>
    <x v="0"/>
  </r>
  <r>
    <s v="PID0008"/>
    <n v="20000"/>
    <x v="0"/>
    <n v="32"/>
    <s v="Adult"/>
    <n v="16593.84"/>
    <n v="75.599999999999994"/>
    <s v="O-"/>
    <b v="1"/>
    <b v="1"/>
    <n v="29.165541452876042"/>
    <b v="1"/>
    <n v="30"/>
    <b v="1"/>
    <s v="Hypertension"/>
    <x v="0"/>
  </r>
  <r>
    <s v="PID0009"/>
    <n v="72000"/>
    <x v="0"/>
    <n v="48"/>
    <s v="Senior"/>
    <n v="52009.8"/>
    <n v="90.7"/>
    <s v="AB-"/>
    <b v="0"/>
    <b v="0"/>
    <n v="29.280733471074381"/>
    <b v="1"/>
    <n v="20"/>
    <b v="1"/>
    <s v="Respiratory Infection"/>
    <x v="0"/>
  </r>
  <r>
    <s v="PID0010"/>
    <n v="250000"/>
    <x v="3"/>
    <n v="32"/>
    <s v="Adult"/>
    <s v=""/>
    <n v="97.9"/>
    <s v="A+"/>
    <b v="1"/>
    <b v="1"/>
    <n v="33.480387127663221"/>
    <b v="1"/>
    <n v="2"/>
    <b v="0"/>
    <s v="Heart Attack"/>
    <x v="1"/>
  </r>
  <r>
    <s v="PID0011"/>
    <n v="16000"/>
    <x v="0"/>
    <n v="62"/>
    <s v="super senior"/>
    <n v="9710.7800000000007"/>
    <n v="83.9"/>
    <s v="AB-"/>
    <b v="0"/>
    <b v="0"/>
    <n v="30.083545483882538"/>
    <b v="1"/>
    <n v="3"/>
    <b v="1"/>
    <s v="Appendicitis"/>
    <x v="0"/>
  </r>
  <r>
    <s v="PID0012"/>
    <n v="45000"/>
    <x v="0"/>
    <n v="62"/>
    <s v="super senior"/>
    <n v="38364.959999999999"/>
    <n v="78.7"/>
    <s v="A+"/>
    <b v="0"/>
    <b v="1"/>
    <n v="31.130097701831414"/>
    <b v="1"/>
    <n v="15"/>
    <b v="1"/>
    <s v="Osteoarthritis"/>
    <x v="0"/>
  </r>
  <r>
    <s v="PID0013"/>
    <n v="18000"/>
    <x v="0"/>
    <n v="53"/>
    <s v="Senior"/>
    <s v=""/>
    <n v="92.9"/>
    <s v="O+"/>
    <b v="1"/>
    <b v="0"/>
    <n v="33.713165916678768"/>
    <b v="1"/>
    <n v="7"/>
    <b v="0"/>
    <s v="Kidney Stones"/>
    <x v="0"/>
  </r>
  <r>
    <s v="PID0014"/>
    <n v="14000"/>
    <x v="0"/>
    <n v="45"/>
    <s v="Adult"/>
    <n v="10220.91"/>
    <n v="78.3"/>
    <s v="AB+"/>
    <b v="0"/>
    <b v="0"/>
    <n v="26.777469990766392"/>
    <b v="0"/>
    <n v="15"/>
    <b v="1"/>
    <s v="Hypertension"/>
    <x v="0"/>
  </r>
  <r>
    <s v="PID0015"/>
    <n v="60000"/>
    <x v="2"/>
    <n v="62"/>
    <s v="super senior"/>
    <n v="46847.1"/>
    <n v="60.1"/>
    <s v="AB+"/>
    <b v="1"/>
    <b v="0"/>
    <n v="24.382327883484116"/>
    <b v="0"/>
    <n v="2"/>
    <b v="1"/>
    <s v="Stroke"/>
    <x v="0"/>
  </r>
  <r>
    <s v="PID0016"/>
    <n v="240000"/>
    <x v="1"/>
    <n v="32"/>
    <s v="Adult"/>
    <n v="0"/>
    <n v="91.6"/>
    <s v="B+"/>
    <b v="1"/>
    <b v="0"/>
    <n v="33.645546372819105"/>
    <b v="1"/>
    <n v="15"/>
    <b v="0"/>
    <s v="Heart Disease"/>
    <x v="0"/>
  </r>
  <r>
    <s v="PID0017"/>
    <n v="1000"/>
    <x v="0"/>
    <n v="42"/>
    <s v="Adult"/>
    <s v=""/>
    <n v="60.6"/>
    <s v="A+"/>
    <b v="0"/>
    <b v="1"/>
    <n v="21.728997095629101"/>
    <b v="0"/>
    <n v="7"/>
    <b v="0"/>
    <s v="Osteoarthritis"/>
    <x v="0"/>
  </r>
  <r>
    <s v="PID0018"/>
    <n v="40000"/>
    <x v="0"/>
    <n v="58"/>
    <s v="Senior"/>
    <n v="21677.3"/>
    <n v="93.5"/>
    <s v="O+"/>
    <b v="0"/>
    <b v="0"/>
    <n v="33.525762845566355"/>
    <b v="1"/>
    <n v="3"/>
    <b v="1"/>
    <s v="Childbirth"/>
    <x v="0"/>
  </r>
  <r>
    <s v="PID0019"/>
    <n v="500"/>
    <x v="0"/>
    <n v="45"/>
    <s v="Adult"/>
    <n v="399.98"/>
    <n v="99"/>
    <s v="O+"/>
    <b v="1"/>
    <b v="0"/>
    <n v="33.856571252693136"/>
    <b v="1"/>
    <n v="4"/>
    <b v="1"/>
    <s v="Allergic Reaction"/>
    <x v="0"/>
  </r>
  <r>
    <s v="PID0020"/>
    <n v="24000"/>
    <x v="1"/>
    <n v="58"/>
    <s v="Senior"/>
    <n v="12575.07"/>
    <n v="73.7"/>
    <s v="A-"/>
    <b v="0"/>
    <b v="0"/>
    <n v="28.432545040700589"/>
    <b v="1"/>
    <n v="15"/>
    <b v="1"/>
    <s v="Respiratory Infection"/>
    <x v="0"/>
  </r>
  <r>
    <s v="PID0021"/>
    <n v="24000"/>
    <x v="2"/>
    <n v="46"/>
    <s v="Senior"/>
    <n v="19464.48"/>
    <n v="54"/>
    <s v="A-"/>
    <b v="0"/>
    <b v="1"/>
    <n v="20.832529609197174"/>
    <b v="0"/>
    <n v="30"/>
    <b v="1"/>
    <s v="Kidney Stones"/>
    <x v="0"/>
  </r>
  <r>
    <s v="PID0022"/>
    <n v="20000"/>
    <x v="0"/>
    <n v="48"/>
    <s v="Senior"/>
    <n v="15581.86"/>
    <n v="76"/>
    <s v="B-"/>
    <b v="0"/>
    <b v="0"/>
    <n v="25.689561925365066"/>
    <b v="0"/>
    <n v="2"/>
    <b v="1"/>
    <s v="Fractured Leg"/>
    <x v="0"/>
  </r>
  <r>
    <s v="PID0023"/>
    <n v="240000"/>
    <x v="0"/>
    <n v="58"/>
    <s v="Senior"/>
    <s v=""/>
    <n v="86.3"/>
    <s v="A-"/>
    <b v="0"/>
    <b v="0"/>
    <n v="30.216028850530446"/>
    <b v="1"/>
    <n v="40"/>
    <b v="0"/>
    <s v="Kidney Stones"/>
    <x v="0"/>
  </r>
  <r>
    <s v="PID0024"/>
    <n v="60000"/>
    <x v="1"/>
    <n v="62"/>
    <s v="super senior"/>
    <s v=""/>
    <n v="64.2"/>
    <s v="O-"/>
    <b v="0"/>
    <b v="0"/>
    <n v="24.16349881440777"/>
    <b v="0"/>
    <n v="15"/>
    <b v="0"/>
    <s v="Diabetes"/>
    <x v="0"/>
  </r>
  <r>
    <s v="PID0025"/>
    <n v="3000"/>
    <x v="1"/>
    <n v="38"/>
    <s v="Adult"/>
    <n v="2157.69"/>
    <n v="61.5"/>
    <s v="B+"/>
    <b v="0"/>
    <b v="0"/>
    <n v="20.081632653061224"/>
    <b v="0"/>
    <n v="12"/>
    <b v="1"/>
    <s v="Osteoarthritis"/>
    <x v="0"/>
  </r>
  <r>
    <s v="PID0026"/>
    <n v="72000"/>
    <x v="2"/>
    <n v="58"/>
    <s v="Senior"/>
    <n v="42165.48"/>
    <n v="68.400000000000006"/>
    <s v="AB+"/>
    <b v="0"/>
    <b v="0"/>
    <n v="30.400000000000002"/>
    <b v="1"/>
    <n v="2"/>
    <b v="1"/>
    <s v="Kidney Stones"/>
    <x v="0"/>
  </r>
  <r>
    <s v="PID0027"/>
    <n v="48000"/>
    <x v="1"/>
    <n v="48"/>
    <s v="Senior"/>
    <s v=""/>
    <n v="70.099999999999994"/>
    <s v="A+"/>
    <b v="0"/>
    <b v="0"/>
    <n v="24.543958544868879"/>
    <s v="FALSE"/>
    <n v="0"/>
    <b v="0"/>
    <s v="Osteoarthritis"/>
    <x v="0"/>
  </r>
  <r>
    <s v="PID0028"/>
    <n v="45000"/>
    <x v="0"/>
    <n v="33"/>
    <s v="Adult"/>
    <n v="22743.989999999998"/>
    <n v="54.5"/>
    <s v="O-"/>
    <b v="1"/>
    <b v="0"/>
    <n v="20.512627498212204"/>
    <b v="0"/>
    <n v="25"/>
    <b v="1"/>
    <s v="Cancer"/>
    <x v="0"/>
  </r>
  <r>
    <s v="PID0029"/>
    <n v="16000"/>
    <x v="2"/>
    <n v="38"/>
    <s v="Adult"/>
    <s v=""/>
    <n v="95"/>
    <s v="A-"/>
    <b v="1"/>
    <b v="1"/>
    <n v="34.475250399187111"/>
    <b v="1"/>
    <n v="2"/>
    <b v="0"/>
    <s v="Prostate Cancer"/>
    <x v="0"/>
  </r>
  <r>
    <s v="PID0030"/>
    <n v="60000"/>
    <x v="2"/>
    <n v="28"/>
    <s v="Young adult"/>
    <n v="32726.639999999999"/>
    <n v="73.900000000000006"/>
    <s v="B-"/>
    <b v="0"/>
    <b v="0"/>
    <n v="26.818115836841343"/>
    <b v="0"/>
    <n v="30"/>
    <b v="1"/>
    <s v="Allergic Reaction"/>
    <x v="0"/>
  </r>
  <r>
    <s v="PID0031"/>
    <n v="21000"/>
    <x v="2"/>
    <n v="45"/>
    <s v="Adult"/>
    <n v="15341.69"/>
    <n v="59.4"/>
    <s v="A+"/>
    <b v="1"/>
    <b v="1"/>
    <n v="22.915782570116889"/>
    <b v="0"/>
    <n v="1"/>
    <b v="1"/>
    <s v="Cancer"/>
    <x v="0"/>
  </r>
  <r>
    <s v="PID0032"/>
    <n v="45000"/>
    <x v="0"/>
    <n v="53"/>
    <s v="Senior"/>
    <s v=""/>
    <n v="59.4"/>
    <s v="A-"/>
    <b v="0"/>
    <b v="1"/>
    <n v="24.408284023668635"/>
    <b v="0"/>
    <n v="9"/>
    <b v="0"/>
    <s v="Prostate Cancer"/>
    <x v="0"/>
  </r>
  <r>
    <s v="PID0033"/>
    <n v="32000"/>
    <x v="1"/>
    <n v="28"/>
    <s v="Young adult"/>
    <n v="17963.439999999999"/>
    <n v="73.7"/>
    <s v="A+"/>
    <b v="0"/>
    <b v="1"/>
    <n v="25.501730103806231"/>
    <b v="0"/>
    <n v="15"/>
    <b v="1"/>
    <s v="Stroke"/>
    <x v="0"/>
  </r>
  <r>
    <s v="PID0034"/>
    <n v="3000"/>
    <x v="2"/>
    <n v="42"/>
    <s v="Adult"/>
    <s v=""/>
    <n v="95.2"/>
    <s v="A-"/>
    <b v="0"/>
    <b v="0"/>
    <n v="31.808613719135288"/>
    <b v="1"/>
    <n v="15"/>
    <b v="0"/>
    <s v="Allergic Reaction"/>
    <x v="0"/>
  </r>
  <r>
    <s v="PID0035"/>
    <n v="14000"/>
    <x v="2"/>
    <n v="50"/>
    <s v="Senior"/>
    <n v="7827.47"/>
    <n v="78.099999999999994"/>
    <s v="O-"/>
    <b v="0"/>
    <b v="0"/>
    <n v="28.686868686868689"/>
    <b v="1"/>
    <n v="2"/>
    <b v="1"/>
    <s v="Cancer"/>
    <x v="0"/>
  </r>
  <r>
    <s v="PID0036"/>
    <n v="18000"/>
    <x v="2"/>
    <n v="58"/>
    <s v="Senior"/>
    <n v="13659.84"/>
    <n v="78.2"/>
    <s v="B+"/>
    <b v="0"/>
    <b v="0"/>
    <n v="30.168589174800353"/>
    <b v="1"/>
    <n v="4"/>
    <b v="1"/>
    <s v="Cancer"/>
    <x v="0"/>
  </r>
  <r>
    <s v="PID0037"/>
    <n v="30000"/>
    <x v="1"/>
    <n v="62"/>
    <s v="super senior"/>
    <n v="23257.38"/>
    <n v="60.6"/>
    <s v="O+"/>
    <b v="0"/>
    <b v="1"/>
    <n v="24.901380670611438"/>
    <b v="0"/>
    <n v="5"/>
    <b v="1"/>
    <s v="Appendicitis"/>
    <x v="0"/>
  </r>
  <r>
    <s v="PID0038"/>
    <n v="20000"/>
    <x v="0"/>
    <n v="38"/>
    <s v="Adult"/>
    <n v="15921.2"/>
    <n v="99.2"/>
    <s v="O+"/>
    <b v="1"/>
    <b v="0"/>
    <n v="34.732677427260953"/>
    <b v="1"/>
    <n v="15"/>
    <b v="1"/>
    <s v="Allergic Reaction"/>
    <x v="0"/>
  </r>
  <r>
    <s v="PID0039"/>
    <n v="200000"/>
    <x v="1"/>
    <n v="53"/>
    <s v="Senior"/>
    <s v=""/>
    <n v="58.9"/>
    <s v="O+"/>
    <b v="0"/>
    <b v="0"/>
    <n v="23.2981290297061"/>
    <b v="0"/>
    <n v="25"/>
    <b v="0"/>
    <s v="Cancer"/>
    <x v="0"/>
  </r>
  <r>
    <s v="PID0040"/>
    <n v="20000"/>
    <x v="0"/>
    <n v="45"/>
    <s v="Adult"/>
    <n v="13998.94"/>
    <n v="79.099999999999994"/>
    <s v="O+"/>
    <b v="1"/>
    <b v="0"/>
    <n v="30.515798001620301"/>
    <b v="1"/>
    <n v="30"/>
    <b v="1"/>
    <s v="Prostate Cancer"/>
    <x v="0"/>
  </r>
  <r>
    <s v="PID0041"/>
    <n v="240000"/>
    <x v="1"/>
    <n v="53"/>
    <s v="Senior"/>
    <n v="148902.72"/>
    <n v="77.400000000000006"/>
    <s v="A+"/>
    <b v="0"/>
    <b v="0"/>
    <n v="28.429752066115707"/>
    <b v="1"/>
    <n v="7"/>
    <b v="1"/>
    <s v="Osteoarthritis"/>
    <x v="0"/>
  </r>
  <r>
    <s v="PID0042"/>
    <n v="72000"/>
    <x v="1"/>
    <n v="62"/>
    <s v="super senior"/>
    <n v="50448.4"/>
    <n v="80.099999999999994"/>
    <s v="AB+"/>
    <b v="0"/>
    <b v="0"/>
    <n v="32.914201183431949"/>
    <b v="1"/>
    <n v="12"/>
    <b v="1"/>
    <s v="Prostate Cancer"/>
    <x v="0"/>
  </r>
  <r>
    <s v="PID0043"/>
    <n v="90000"/>
    <x v="3"/>
    <n v="48"/>
    <s v="Senior"/>
    <n v="69839.149999999994"/>
    <n v="81.2"/>
    <s v="O+"/>
    <b v="0"/>
    <b v="0"/>
    <n v="31.718749999999996"/>
    <b v="1"/>
    <n v="5"/>
    <b v="1"/>
    <s v="Fractured Leg"/>
    <x v="0"/>
  </r>
  <r>
    <s v="PID0044"/>
    <n v="24000"/>
    <x v="1"/>
    <n v="33"/>
    <s v="Adult"/>
    <n v="20413.2"/>
    <n v="85.2"/>
    <s v="O-"/>
    <b v="1"/>
    <b v="0"/>
    <n v="29.137170411408643"/>
    <b v="1"/>
    <n v="12"/>
    <b v="1"/>
    <s v="Appendicitis"/>
    <x v="0"/>
  </r>
  <r>
    <s v="PID0045"/>
    <n v="21000"/>
    <x v="2"/>
    <n v="73"/>
    <s v="super senior"/>
    <n v="15544.83"/>
    <n v="74.900000000000006"/>
    <s v="B+"/>
    <b v="0"/>
    <b v="0"/>
    <n v="31.582054309327042"/>
    <b v="1"/>
    <n v="2"/>
    <b v="1"/>
    <s v="Heart Attack"/>
    <x v="0"/>
  </r>
  <r>
    <s v="PID0046"/>
    <n v="24000"/>
    <x v="0"/>
    <n v="41"/>
    <s v="Adult"/>
    <n v="16811.099999999999"/>
    <n v="90.2"/>
    <s v="O-"/>
    <b v="0"/>
    <b v="1"/>
    <n v="30.847098252453751"/>
    <b v="1"/>
    <n v="30"/>
    <b v="1"/>
    <s v="Heart Attack"/>
    <x v="0"/>
  </r>
  <r>
    <s v="PID0047"/>
    <n v="800"/>
    <x v="0"/>
    <n v="33"/>
    <s v="Adult"/>
    <n v="621.45000000000005"/>
    <n v="76.5"/>
    <s v="AB-"/>
    <b v="0"/>
    <b v="0"/>
    <n v="24.144678702184066"/>
    <b v="0"/>
    <n v="300"/>
    <b v="1"/>
    <s v="Cancer"/>
    <x v="0"/>
  </r>
  <r>
    <s v="PID0048"/>
    <n v="300000"/>
    <x v="1"/>
    <n v="38"/>
    <s v="Adult"/>
    <n v="189845.84999999998"/>
    <n v="88.1"/>
    <s v="B-"/>
    <b v="0"/>
    <b v="0"/>
    <n v="28.441373966942148"/>
    <b v="1"/>
    <n v="25"/>
    <b v="1"/>
    <s v="Stroke"/>
    <x v="0"/>
  </r>
  <r>
    <s v="PID0049"/>
    <n v="1600"/>
    <x v="0"/>
    <n v="53"/>
    <s v="Senior"/>
    <n v="1130.5999999999999"/>
    <n v="48.2"/>
    <s v="A-"/>
    <b v="1"/>
    <b v="0"/>
    <n v="20.590371224742622"/>
    <b v="0"/>
    <n v="20"/>
    <b v="1"/>
    <s v="Prostate Cancer"/>
    <x v="0"/>
  </r>
  <r>
    <s v="PID0050"/>
    <n v="60000"/>
    <x v="3"/>
    <n v="58"/>
    <s v="Senior"/>
    <n v="43051.95"/>
    <n v="91.1"/>
    <s v="B-"/>
    <b v="0"/>
    <b v="0"/>
    <n v="33.461891643709826"/>
    <b v="1"/>
    <n v="4"/>
    <b v="1"/>
    <s v="Respiratory Infection"/>
    <x v="0"/>
  </r>
  <r>
    <s v="PID0051"/>
    <n v="72000"/>
    <x v="1"/>
    <n v="62"/>
    <s v="super senior"/>
    <n v="48472.959999999999"/>
    <n v="64.900000000000006"/>
    <s v="O+"/>
    <b v="0"/>
    <b v="0"/>
    <n v="25.997436308283927"/>
    <b v="0"/>
    <n v="9"/>
    <b v="1"/>
    <s v="Prostate Cancer"/>
    <x v="0"/>
  </r>
  <r>
    <s v="PID0052"/>
    <n v="100"/>
    <x v="1"/>
    <n v="62"/>
    <s v="super senior"/>
    <n v="81.36"/>
    <n v="87.1"/>
    <s v="O-"/>
    <b v="0"/>
    <b v="0"/>
    <n v="31.230951271110474"/>
    <b v="1"/>
    <n v="25"/>
    <b v="1"/>
    <s v="Heart Disease"/>
    <x v="0"/>
  </r>
  <r>
    <s v="PID0053"/>
    <n v="24000"/>
    <x v="1"/>
    <n v="62"/>
    <s v="super senior"/>
    <n v="19986.12"/>
    <n v="72.099999999999994"/>
    <s v="B+"/>
    <b v="1"/>
    <b v="0"/>
    <n v="28.164062499999993"/>
    <b v="1"/>
    <n v="300"/>
    <b v="1"/>
    <s v="Respiratory Infection"/>
    <x v="0"/>
  </r>
  <r>
    <s v="PID0054"/>
    <n v="100"/>
    <x v="1"/>
    <n v="42"/>
    <s v="Adult"/>
    <n v="74.3"/>
    <n v="93.1"/>
    <s v="AB-"/>
    <b v="0"/>
    <b v="0"/>
    <n v="33.382337122162859"/>
    <b v="1"/>
    <n v="0"/>
    <b v="1"/>
    <s v="Hypertension"/>
    <x v="0"/>
  </r>
  <r>
    <s v="PID0055"/>
    <n v="60000"/>
    <x v="2"/>
    <n v="48"/>
    <s v="Senior"/>
    <n v="49152.200000000004"/>
    <n v="75.400000000000006"/>
    <s v="AB+"/>
    <b v="0"/>
    <b v="0"/>
    <n v="23.532349177616183"/>
    <b v="0"/>
    <n v="4"/>
    <b v="1"/>
    <s v="Kidney Stones"/>
    <x v="0"/>
  </r>
  <r>
    <s v="PID0056"/>
    <n v="48000"/>
    <x v="2"/>
    <n v="62"/>
    <s v="super senior"/>
    <s v=""/>
    <n v="57.7"/>
    <s v="AB-"/>
    <b v="0"/>
    <b v="1"/>
    <n v="22.259943675012536"/>
    <b v="0"/>
    <n v="2"/>
    <b v="0"/>
    <s v="Fractured Leg"/>
    <x v="0"/>
  </r>
  <r>
    <s v="PID0057"/>
    <n v="500"/>
    <x v="2"/>
    <n v="54"/>
    <s v="Senior"/>
    <n v="301.31"/>
    <n v="62.6"/>
    <s v="O+"/>
    <b v="0"/>
    <b v="0"/>
    <n v="23.274836406900658"/>
    <s v="FALSE"/>
    <n v="2"/>
    <b v="1"/>
    <s v="Cancer"/>
    <x v="0"/>
  </r>
  <r>
    <s v="PID0058"/>
    <n v="90000"/>
    <x v="0"/>
    <n v="41"/>
    <s v="Adult"/>
    <n v="55462.05"/>
    <n v="63.5"/>
    <s v="AB-"/>
    <b v="1"/>
    <b v="0"/>
    <n v="23.900033874063759"/>
    <b v="0"/>
    <n v="5"/>
    <b v="1"/>
    <s v="Fractured Leg"/>
    <x v="0"/>
  </r>
  <r>
    <s v="PID0059"/>
    <n v="72000"/>
    <x v="0"/>
    <n v="48"/>
    <s v="Senior"/>
    <n v="51611.56"/>
    <n v="71.7"/>
    <s v="B+"/>
    <b v="1"/>
    <b v="0"/>
    <n v="24.236073553272043"/>
    <b v="0"/>
    <n v="20"/>
    <b v="1"/>
    <s v="Kidney Stones"/>
    <x v="0"/>
  </r>
  <r>
    <s v="PID0060"/>
    <n v="800"/>
    <x v="2"/>
    <n v="42"/>
    <s v="Adult"/>
    <s v=""/>
    <n v="104"/>
    <s v="B-"/>
    <b v="0"/>
    <b v="0"/>
    <n v="32.824138366367883"/>
    <b v="1"/>
    <n v="1"/>
    <b v="0"/>
    <s v="Heart Attack"/>
    <x v="0"/>
  </r>
  <r>
    <s v="PID0061"/>
    <n v="14000"/>
    <x v="2"/>
    <n v="38"/>
    <s v="Adult"/>
    <n v="8311.31"/>
    <n v="95.7"/>
    <s v="B-"/>
    <b v="1"/>
    <b v="1"/>
    <n v="30.894886363636367"/>
    <b v="1"/>
    <n v="15"/>
    <b v="1"/>
    <s v="Heart Attack"/>
    <x v="0"/>
  </r>
  <r>
    <s v="PID0062"/>
    <n v="75000"/>
    <x v="2"/>
    <n v="32"/>
    <s v="Adult"/>
    <n v="67475.95"/>
    <n v="86.7"/>
    <s v="B-"/>
    <b v="0"/>
    <b v="1"/>
    <n v="30.356079969188759"/>
    <b v="1"/>
    <n v="2"/>
    <b v="1"/>
    <s v="Appendicitis"/>
    <x v="0"/>
  </r>
  <r>
    <s v="PID0063"/>
    <n v="45000"/>
    <x v="1"/>
    <n v="42"/>
    <s v="Adult"/>
    <n v="24489.69"/>
    <n v="105.9"/>
    <s v="O+"/>
    <b v="0"/>
    <b v="0"/>
    <n v="34.187758264462815"/>
    <b v="1"/>
    <n v="40"/>
    <b v="1"/>
    <s v="Hypertension"/>
    <x v="0"/>
  </r>
  <r>
    <s v="PID0064"/>
    <n v="100"/>
    <x v="1"/>
    <n v="41"/>
    <s v="Adult"/>
    <n v="53.04"/>
    <n v="87.1"/>
    <s v="A+"/>
    <b v="0"/>
    <b v="0"/>
    <n v="31.608361155465236"/>
    <b v="1"/>
    <n v="40"/>
    <b v="1"/>
    <s v="Heart Disease"/>
    <x v="0"/>
  </r>
  <r>
    <s v="PID0065"/>
    <n v="32000"/>
    <x v="1"/>
    <n v="68"/>
    <s v="super senior"/>
    <n v="18466.8"/>
    <n v="60.7"/>
    <s v="AB+"/>
    <b v="0"/>
    <b v="1"/>
    <n v="23.12909617436366"/>
    <b v="0"/>
    <n v="12"/>
    <b v="1"/>
    <s v="Allergic Reaction"/>
    <x v="0"/>
  </r>
  <r>
    <s v="PID0066"/>
    <n v="18000"/>
    <x v="1"/>
    <n v="38"/>
    <s v="Adult"/>
    <n v="13355.64"/>
    <n v="65.599999999999994"/>
    <s v="AB-"/>
    <b v="0"/>
    <b v="0"/>
    <n v="24.095500459136822"/>
    <b v="0"/>
    <n v="20"/>
    <b v="1"/>
    <s v="Osteoarthritis"/>
    <x v="0"/>
  </r>
  <r>
    <s v="PID0067"/>
    <n v="200000"/>
    <x v="2"/>
    <n v="88"/>
    <s v="super senior"/>
    <s v=""/>
    <n v="69"/>
    <s v="A+"/>
    <b v="0"/>
    <b v="0"/>
    <n v="30.666666666666668"/>
    <b v="1"/>
    <n v="4"/>
    <b v="0"/>
    <s v="Childbirth"/>
    <x v="0"/>
  </r>
  <r>
    <s v="PID0068"/>
    <n v="20000"/>
    <x v="0"/>
    <n v="58"/>
    <s v="Senior"/>
    <n v="17169.96"/>
    <n v="67.900000000000006"/>
    <s v="AB+"/>
    <b v="0"/>
    <b v="1"/>
    <n v="23.773677392248175"/>
    <s v="FALSE"/>
    <n v="5"/>
    <b v="1"/>
    <s v="Allergic Reaction"/>
    <x v="0"/>
  </r>
  <r>
    <s v="PID0069"/>
    <n v="250000"/>
    <x v="1"/>
    <n v="62"/>
    <s v="super senior"/>
    <n v="174255.5"/>
    <n v="78.8"/>
    <s v="B-"/>
    <b v="0"/>
    <b v="0"/>
    <n v="31.565454254125935"/>
    <b v="1"/>
    <n v="50"/>
    <b v="1"/>
    <s v="Cancer"/>
    <x v="0"/>
  </r>
  <r>
    <s v="PID0070"/>
    <n v="240000"/>
    <x v="2"/>
    <n v="33"/>
    <s v="Adult"/>
    <n v="208135.44"/>
    <n v="89.6"/>
    <s v="O-"/>
    <b v="0"/>
    <b v="1"/>
    <n v="32.910927456382005"/>
    <b v="1"/>
    <n v="0.5"/>
    <b v="1"/>
    <s v="Childbirth"/>
    <x v="0"/>
  </r>
  <r>
    <s v="PID0071"/>
    <n v="100"/>
    <x v="0"/>
    <n v="62"/>
    <s v="super senior"/>
    <n v="77.959999999999994"/>
    <n v="72.8"/>
    <s v="AB+"/>
    <b v="1"/>
    <b v="0"/>
    <n v="29.161993270309239"/>
    <b v="1"/>
    <n v="15"/>
    <b v="1"/>
    <s v="Childbirth"/>
    <x v="0"/>
  </r>
  <r>
    <s v="PID0072"/>
    <n v="18000"/>
    <x v="1"/>
    <n v="32"/>
    <s v="Adult"/>
    <n v="10770.36"/>
    <n v="60"/>
    <s v="A+"/>
    <b v="0"/>
    <b v="0"/>
    <n v="22.582709172343712"/>
    <b v="0"/>
    <n v="7"/>
    <b v="1"/>
    <s v="Hypertension"/>
    <x v="0"/>
  </r>
  <r>
    <s v="PID0073"/>
    <n v="60000"/>
    <x v="1"/>
    <n v="28"/>
    <s v="Young adult"/>
    <n v="30738.95"/>
    <n v="99.8"/>
    <s v="A+"/>
    <b v="0"/>
    <b v="0"/>
    <n v="33.345584550101904"/>
    <b v="1"/>
    <n v="15"/>
    <b v="1"/>
    <s v="Stroke"/>
    <x v="0"/>
  </r>
  <r>
    <s v="PID0074"/>
    <n v="100"/>
    <x v="0"/>
    <n v="58"/>
    <s v="Senior"/>
    <n v="56.05"/>
    <n v="73.7"/>
    <s v="B+"/>
    <b v="0"/>
    <b v="1"/>
    <n v="28.082609358329517"/>
    <b v="1"/>
    <n v="25"/>
    <b v="1"/>
    <s v="Osteoarthritis"/>
    <x v="0"/>
  </r>
  <r>
    <s v="PID0075"/>
    <n v="48000"/>
    <x v="0"/>
    <n v="58"/>
    <s v="Senior"/>
    <s v=""/>
    <n v="60.2"/>
    <s v="B-"/>
    <b v="1"/>
    <b v="0"/>
    <n v="26.056094182825486"/>
    <b v="0"/>
    <n v="2"/>
    <b v="0"/>
    <s v="Kidney Stones"/>
    <x v="0"/>
  </r>
  <r>
    <s v="PID0076"/>
    <n v="300000"/>
    <x v="3"/>
    <n v="48"/>
    <s v="Senior"/>
    <n v="174141.6"/>
    <n v="81.2"/>
    <s v="AB-"/>
    <b v="1"/>
    <b v="1"/>
    <n v="26.213842975206614"/>
    <s v="FALSE"/>
    <n v="20"/>
    <b v="1"/>
    <s v="Allergic Reaction"/>
    <x v="0"/>
  </r>
  <r>
    <s v="PID0077"/>
    <n v="300000"/>
    <x v="0"/>
    <n v="38"/>
    <s v="Adult"/>
    <n v="217453.08000000002"/>
    <n v="83.4"/>
    <s v="AB-"/>
    <b v="0"/>
    <b v="0"/>
    <n v="31.008328375966695"/>
    <b v="1"/>
    <n v="4"/>
    <b v="1"/>
    <s v="Respiratory Infection"/>
    <x v="0"/>
  </r>
  <r>
    <s v="PID0078"/>
    <n v="100"/>
    <x v="2"/>
    <n v="38"/>
    <s v="Adult"/>
    <s v=""/>
    <n v="86.7"/>
    <s v="O-"/>
    <b v="0"/>
    <b v="0"/>
    <n v="30.356079969188759"/>
    <b v="1"/>
    <n v="2"/>
    <b v="0"/>
    <s v="Osteoarthritis"/>
    <x v="0"/>
  </r>
  <r>
    <s v="PID0079"/>
    <n v="18000"/>
    <x v="2"/>
    <n v="33"/>
    <s v="Adult"/>
    <n v="14773.74"/>
    <n v="86.5"/>
    <s v="B-"/>
    <b v="0"/>
    <b v="1"/>
    <n v="29.238777717685238"/>
    <b v="1"/>
    <n v="4"/>
    <b v="1"/>
    <s v="Heart Attack"/>
    <x v="0"/>
  </r>
  <r>
    <s v="PID0080"/>
    <n v="75000"/>
    <x v="1"/>
    <n v="38"/>
    <s v="Adult"/>
    <n v="44458.25"/>
    <n v="94.6"/>
    <s v="B+"/>
    <b v="1"/>
    <b v="1"/>
    <n v="30.539772727272727"/>
    <b v="1"/>
    <n v="12"/>
    <b v="1"/>
    <s v="Hypertension"/>
    <x v="0"/>
  </r>
  <r>
    <s v="PID0081"/>
    <n v="45000"/>
    <x v="0"/>
    <n v="62"/>
    <s v="super senior"/>
    <n v="28657.98"/>
    <n v="87"/>
    <s v="O-"/>
    <b v="1"/>
    <b v="1"/>
    <n v="30.824829931972793"/>
    <b v="1"/>
    <n v="20"/>
    <b v="1"/>
    <s v="Heart Attack"/>
    <x v="0"/>
  </r>
  <r>
    <s v="PID0082"/>
    <n v="250000"/>
    <x v="3"/>
    <n v="68"/>
    <s v="super senior"/>
    <s v=""/>
    <n v="61.7"/>
    <s v="A-"/>
    <b v="0"/>
    <b v="0"/>
    <n v="22.940214158239147"/>
    <b v="0"/>
    <n v="15"/>
    <b v="0"/>
    <s v="Hypertension"/>
    <x v="0"/>
  </r>
  <r>
    <s v="PID0083"/>
    <n v="100"/>
    <x v="0"/>
    <n v="38"/>
    <s v="Adult"/>
    <n v="88.17"/>
    <n v="76.2"/>
    <s v="AB-"/>
    <b v="0"/>
    <b v="0"/>
    <n v="29.035208047553724"/>
    <b v="1"/>
    <n v="40"/>
    <b v="1"/>
    <s v="Respiratory Infection"/>
    <x v="0"/>
  </r>
  <r>
    <s v="PID0084"/>
    <n v="3000"/>
    <x v="0"/>
    <n v="68"/>
    <s v="super senior"/>
    <n v="1770.5099999999998"/>
    <n v="54.5"/>
    <s v="B+"/>
    <b v="0"/>
    <b v="0"/>
    <n v="21.557691547011586"/>
    <b v="0"/>
    <n v="40"/>
    <b v="1"/>
    <s v="Childbirth"/>
    <x v="0"/>
  </r>
  <r>
    <s v="PID0085"/>
    <n v="14000"/>
    <x v="0"/>
    <n v="54"/>
    <s v="Senior"/>
    <n v="8718.2200000000012"/>
    <n v="69.7"/>
    <s v="B-"/>
    <b v="1"/>
    <b v="1"/>
    <n v="25.601469237832877"/>
    <b v="0"/>
    <n v="12"/>
    <b v="1"/>
    <s v="Appendicitis"/>
    <x v="0"/>
  </r>
  <r>
    <s v="PID0086"/>
    <n v="32000"/>
    <x v="1"/>
    <n v="38"/>
    <s v="Adult"/>
    <s v=""/>
    <n v="89.6"/>
    <s v="A+"/>
    <b v="0"/>
    <b v="1"/>
    <n v="29.257142857142856"/>
    <b v="1"/>
    <n v="200"/>
    <b v="0"/>
    <s v="Appendicitis"/>
    <x v="0"/>
  </r>
  <r>
    <s v="PID0087"/>
    <n v="250000"/>
    <x v="2"/>
    <n v="53"/>
    <s v="Senior"/>
    <n v="125433.3"/>
    <n v="73"/>
    <s v="B-"/>
    <b v="1"/>
    <b v="0"/>
    <n v="30.780907404284029"/>
    <b v="1"/>
    <n v="12"/>
    <b v="1"/>
    <s v="Diabetes"/>
    <x v="0"/>
  </r>
  <r>
    <s v="PID0088"/>
    <n v="800"/>
    <x v="0"/>
    <n v="33"/>
    <s v="Adult"/>
    <n v="714.99"/>
    <n v="94.2"/>
    <s v="B-"/>
    <b v="0"/>
    <b v="1"/>
    <n v="31.113753468093538"/>
    <b v="1"/>
    <n v="25"/>
    <b v="1"/>
    <s v="Fractured Leg"/>
    <x v="0"/>
  </r>
  <r>
    <s v="PID0089"/>
    <n v="72000"/>
    <x v="2"/>
    <n v="38"/>
    <s v="Adult"/>
    <n v="57203.6"/>
    <n v="89.9"/>
    <s v="AB+"/>
    <b v="1"/>
    <b v="0"/>
    <n v="29.022469008264466"/>
    <b v="1"/>
    <n v="40"/>
    <b v="1"/>
    <s v="Appendicitis"/>
    <x v="0"/>
  </r>
  <r>
    <s v="PID0090"/>
    <n v="20000"/>
    <x v="0"/>
    <n v="45"/>
    <s v="Adult"/>
    <n v="10879.14"/>
    <n v="67.900000000000006"/>
    <s v="B+"/>
    <b v="1"/>
    <b v="1"/>
    <n v="24.346516547742841"/>
    <b v="0"/>
    <n v="7"/>
    <b v="1"/>
    <s v="Allergic Reaction"/>
    <x v="0"/>
  </r>
  <r>
    <s v="PID0091"/>
    <n v="500"/>
    <x v="1"/>
    <n v="33"/>
    <s v="Adult"/>
    <n v="372.41"/>
    <n v="91.7"/>
    <s v="B-"/>
    <b v="0"/>
    <b v="0"/>
    <n v="31.360076604767283"/>
    <b v="1"/>
    <n v="7"/>
    <b v="1"/>
    <s v="Appendicitis"/>
    <x v="0"/>
  </r>
  <r>
    <s v="PID0092"/>
    <n v="18000"/>
    <x v="2"/>
    <n v="68"/>
    <s v="super senior"/>
    <s v=""/>
    <n v="60.4"/>
    <s v="O-"/>
    <b v="0"/>
    <b v="0"/>
    <n v="21.919001306430541"/>
    <b v="0"/>
    <n v="3"/>
    <b v="0"/>
    <s v="Appendicitis"/>
    <x v="0"/>
  </r>
  <r>
    <s v="PID0093"/>
    <n v="10000"/>
    <x v="2"/>
    <n v="33"/>
    <s v="Adult"/>
    <n v="5506.4"/>
    <n v="58.7"/>
    <s v="B+"/>
    <b v="1"/>
    <b v="0"/>
    <n v="20.311418685121112"/>
    <b v="0"/>
    <n v="1"/>
    <b v="1"/>
    <s v="Allergic Reaction"/>
    <x v="0"/>
  </r>
  <r>
    <s v="PID0094"/>
    <n v="48000"/>
    <x v="2"/>
    <n v="38"/>
    <s v="Adult"/>
    <n v="38250.120000000003"/>
    <n v="86.8"/>
    <s v="A+"/>
    <b v="0"/>
    <b v="0"/>
    <n v="31.123381978557855"/>
    <b v="1"/>
    <n v="20"/>
    <b v="1"/>
    <s v="Allergic Reaction"/>
    <x v="0"/>
  </r>
  <r>
    <s v="PID0095"/>
    <n v="10000"/>
    <x v="3"/>
    <n v="62"/>
    <s v="super senior"/>
    <n v="7114.0499999999993"/>
    <n v="87.2"/>
    <s v="AB-"/>
    <b v="0"/>
    <b v="0"/>
    <n v="30.89569160997733"/>
    <b v="1"/>
    <n v="20"/>
    <b v="1"/>
    <s v="Heart Disease"/>
    <x v="0"/>
  </r>
  <r>
    <s v="PID0096"/>
    <n v="20000"/>
    <x v="1"/>
    <n v="58"/>
    <s v="Senior"/>
    <n v="14220.48"/>
    <n v="77.3"/>
    <s v="O-"/>
    <b v="1"/>
    <b v="0"/>
    <n v="31.763642340565415"/>
    <b v="1"/>
    <n v="5"/>
    <b v="1"/>
    <s v="Cancer"/>
    <x v="0"/>
  </r>
  <r>
    <s v="PID0097"/>
    <n v="200"/>
    <x v="0"/>
    <n v="42"/>
    <s v="Adult"/>
    <n v="116.84"/>
    <n v="86.2"/>
    <s v="AB+"/>
    <b v="0"/>
    <b v="0"/>
    <n v="33.671874999999993"/>
    <b v="1"/>
    <n v="40"/>
    <b v="1"/>
    <s v="Diabetes"/>
    <x v="0"/>
  </r>
  <r>
    <s v="PID0098"/>
    <n v="21000"/>
    <x v="0"/>
    <n v="58"/>
    <s v="Senior"/>
    <n v="17306.52"/>
    <n v="92.9"/>
    <s v="A-"/>
    <b v="0"/>
    <b v="1"/>
    <n v="33.310624260461118"/>
    <b v="1"/>
    <n v="9"/>
    <b v="1"/>
    <s v="Osteoarthritis"/>
    <x v="0"/>
  </r>
  <r>
    <s v="PID0099"/>
    <n v="18000"/>
    <x v="2"/>
    <n v="38"/>
    <s v="Adult"/>
    <n v="14155.89"/>
    <n v="92.2"/>
    <s v="A-"/>
    <b v="1"/>
    <b v="1"/>
    <n v="32.667233560090708"/>
    <b v="1"/>
    <n v="15"/>
    <b v="1"/>
    <s v="Fractured Leg"/>
    <x v="0"/>
  </r>
  <r>
    <s v="PID0100"/>
    <n v="3000"/>
    <x v="1"/>
    <n v="38"/>
    <s v="Adult"/>
    <n v="1695.5099999999998"/>
    <n v="97.1"/>
    <s v="O+"/>
    <b v="0"/>
    <b v="0"/>
    <n v="34.816594356197783"/>
    <b v="1"/>
    <n v="20"/>
    <b v="1"/>
    <s v="Heart Disease"/>
    <x v="0"/>
  </r>
  <r>
    <s v="PID0101"/>
    <n v="240000"/>
    <x v="1"/>
    <n v="33"/>
    <s v="Adult"/>
    <n v="169589.52"/>
    <n v="79.8"/>
    <s v="O+"/>
    <b v="0"/>
    <b v="1"/>
    <n v="28.273809523809526"/>
    <b v="1"/>
    <n v="25"/>
    <b v="1"/>
    <s v="Prostate Cancer"/>
    <x v="0"/>
  </r>
  <r>
    <s v="PID0102"/>
    <n v="72000"/>
    <x v="1"/>
    <n v="33"/>
    <s v="Adult"/>
    <n v="57341.56"/>
    <n v="65.8"/>
    <s v="O+"/>
    <b v="0"/>
    <b v="1"/>
    <n v="20.767579851028909"/>
    <b v="0"/>
    <n v="7"/>
    <b v="1"/>
    <s v="Kidney Stones"/>
    <x v="0"/>
  </r>
  <r>
    <s v="PID0103"/>
    <n v="18000"/>
    <x v="0"/>
    <n v="73"/>
    <s v="super senior"/>
    <s v=""/>
    <n v="68.3"/>
    <s v="O-"/>
    <b v="0"/>
    <b v="1"/>
    <n v="24.199263038548754"/>
    <b v="0"/>
    <n v="5"/>
    <b v="0"/>
    <s v="Allergic Reaction"/>
    <x v="0"/>
  </r>
  <r>
    <s v="PID0104"/>
    <n v="40000"/>
    <x v="3"/>
    <n v="41"/>
    <s v="Adult"/>
    <n v="35432.600000000006"/>
    <n v="103.9"/>
    <s v="AB-"/>
    <b v="0"/>
    <b v="1"/>
    <n v="33.164161000989495"/>
    <b v="1"/>
    <n v="12"/>
    <b v="1"/>
    <s v="Respiratory Infection"/>
    <x v="0"/>
  </r>
  <r>
    <s v="PID0105"/>
    <n v="10000"/>
    <x v="1"/>
    <n v="62"/>
    <s v="super senior"/>
    <n v="8403.3000000000011"/>
    <n v="80"/>
    <s v="O+"/>
    <b v="0"/>
    <b v="1"/>
    <n v="34.626038781163437"/>
    <b v="1"/>
    <n v="7"/>
    <b v="1"/>
    <s v="Heart Disease"/>
    <x v="0"/>
  </r>
  <r>
    <s v="PID0106"/>
    <n v="32000"/>
    <x v="2"/>
    <n v="48"/>
    <s v="Senior"/>
    <n v="24816.48"/>
    <n v="81"/>
    <s v="AB+"/>
    <b v="0"/>
    <b v="0"/>
    <n v="29.3946871824648"/>
    <b v="1"/>
    <n v="40"/>
    <b v="1"/>
    <s v="Appendicitis"/>
    <x v="0"/>
  </r>
  <r>
    <s v="PID0107"/>
    <n v="200000"/>
    <x v="1"/>
    <n v="33"/>
    <s v="Adult"/>
    <n v="153134.96"/>
    <n v="64.099999999999994"/>
    <s v="O+"/>
    <b v="0"/>
    <b v="0"/>
    <n v="20.460276421207183"/>
    <b v="0"/>
    <n v="9"/>
    <b v="1"/>
    <s v="Fractured Arm"/>
    <x v="0"/>
  </r>
  <r>
    <s v="PID0108"/>
    <n v="24000"/>
    <x v="1"/>
    <n v="42"/>
    <s v="Adult"/>
    <n v="20927.52"/>
    <n v="91"/>
    <s v="A-"/>
    <b v="0"/>
    <b v="1"/>
    <n v="30.759870200108171"/>
    <b v="1"/>
    <n v="50"/>
    <b v="1"/>
    <s v="Heart Attack"/>
    <x v="0"/>
  </r>
  <r>
    <s v="PID0109"/>
    <n v="240000"/>
    <x v="2"/>
    <n v="48"/>
    <s v="Senior"/>
    <s v=""/>
    <n v="79.900000000000006"/>
    <s v="O-"/>
    <b v="0"/>
    <b v="0"/>
    <n v="31.210937499999996"/>
    <b v="1"/>
    <n v="2"/>
    <b v="0"/>
    <s v="Fractured Leg"/>
    <x v="0"/>
  </r>
  <r>
    <s v="PID0110"/>
    <n v="18000"/>
    <x v="0"/>
    <n v="45"/>
    <s v="Adult"/>
    <n v="12518.82"/>
    <n v="65.3"/>
    <s v="A-"/>
    <b v="0"/>
    <b v="0"/>
    <n v="24.57751514923407"/>
    <b v="0"/>
    <n v="30"/>
    <b v="1"/>
    <s v="Diabetes"/>
    <x v="0"/>
  </r>
  <r>
    <s v="PID0111"/>
    <n v="24000"/>
    <x v="1"/>
    <n v="42"/>
    <s v="Adult"/>
    <n v="12412.04"/>
    <n v="85.9"/>
    <s v="B+"/>
    <b v="1"/>
    <b v="1"/>
    <n v="29.723183391003467"/>
    <b v="1"/>
    <n v="0"/>
    <b v="1"/>
    <s v="Heart Disease"/>
    <x v="0"/>
  </r>
  <r>
    <s v="PID0112"/>
    <n v="240000"/>
    <x v="3"/>
    <n v="73"/>
    <s v="super senior"/>
    <n v="179908.08000000002"/>
    <n v="85.3"/>
    <s v="A+"/>
    <b v="0"/>
    <b v="0"/>
    <n v="33.740753925873179"/>
    <b v="1"/>
    <n v="20"/>
    <b v="1"/>
    <s v="Diabetes"/>
    <x v="0"/>
  </r>
  <r>
    <s v="PID0113"/>
    <n v="800"/>
    <x v="1"/>
    <n v="62"/>
    <s v="super senior"/>
    <n v="678.92"/>
    <n v="84.7"/>
    <s v="AB-"/>
    <b v="0"/>
    <b v="0"/>
    <n v="30.737407461169983"/>
    <b v="1"/>
    <n v="5"/>
    <b v="1"/>
    <s v="Heart Disease"/>
    <x v="0"/>
  </r>
  <r>
    <s v="PID0114"/>
    <n v="90000"/>
    <x v="0"/>
    <n v="53"/>
    <s v="Senior"/>
    <s v=""/>
    <n v="77.3"/>
    <s v="A+"/>
    <b v="0"/>
    <b v="0"/>
    <n v="33.902021841147317"/>
    <b v="1"/>
    <n v="12"/>
    <b v="0"/>
    <s v="Prostate Cancer"/>
    <x v="0"/>
  </r>
  <r>
    <s v="PID0115"/>
    <n v="100"/>
    <x v="1"/>
    <n v="33"/>
    <s v="Adult"/>
    <s v=""/>
    <n v="84.1"/>
    <s v="O-"/>
    <b v="1"/>
    <b v="0"/>
    <n v="28.427528393726341"/>
    <b v="1"/>
    <n v="5"/>
    <b v="0"/>
    <s v="Fractured Arm"/>
    <x v="0"/>
  </r>
  <r>
    <s v="PID0116"/>
    <n v="800"/>
    <x v="0"/>
    <n v="41"/>
    <s v="Adult"/>
    <n v="411.43"/>
    <n v="68.099999999999994"/>
    <s v="B+"/>
    <b v="1"/>
    <b v="0"/>
    <n v="24.713311075627811"/>
    <b v="0"/>
    <n v="12"/>
    <b v="1"/>
    <s v="Cancer"/>
    <x v="0"/>
  </r>
  <r>
    <s v="PID0117"/>
    <n v="48000"/>
    <x v="1"/>
    <n v="58"/>
    <s v="Senior"/>
    <n v="25741.52"/>
    <n v="56.9"/>
    <s v="O+"/>
    <b v="1"/>
    <b v="1"/>
    <n v="20.899908172635445"/>
    <b v="0"/>
    <n v="7"/>
    <b v="1"/>
    <s v="Allergic Reaction"/>
    <x v="0"/>
  </r>
  <r>
    <s v="PID0118"/>
    <n v="500"/>
    <x v="0"/>
    <n v="73"/>
    <s v="super senior"/>
    <s v=""/>
    <n v="53"/>
    <s v="B-"/>
    <b v="1"/>
    <b v="0"/>
    <n v="22.939750692520775"/>
    <s v="FALSE"/>
    <n v="7"/>
    <b v="0"/>
    <s v="Childbirth"/>
    <x v="0"/>
  </r>
  <r>
    <s v="PID0119"/>
    <n v="500"/>
    <x v="3"/>
    <n v="58"/>
    <s v="Senior"/>
    <n v="278.88"/>
    <n v="90.9"/>
    <s v="O-"/>
    <b v="0"/>
    <b v="0"/>
    <n v="33.796847114812621"/>
    <b v="1"/>
    <n v="7"/>
    <b v="1"/>
    <s v="Hypertension"/>
    <x v="0"/>
  </r>
  <r>
    <s v="PID0120"/>
    <n v="18000"/>
    <x v="2"/>
    <n v="33"/>
    <s v="Adult"/>
    <n v="14820.27"/>
    <n v="75.7"/>
    <s v="AB+"/>
    <b v="0"/>
    <b v="0"/>
    <n v="29.570312499999996"/>
    <b v="1"/>
    <n v="0.5"/>
    <b v="1"/>
    <s v="Appendicitis"/>
    <x v="0"/>
  </r>
  <r>
    <s v="PID0121"/>
    <n v="20000"/>
    <x v="1"/>
    <n v="33"/>
    <s v="Adult"/>
    <n v="10985.7"/>
    <n v="69.2"/>
    <s v="AB+"/>
    <b v="0"/>
    <b v="1"/>
    <n v="26.696500906600825"/>
    <b v="0"/>
    <n v="150"/>
    <b v="1"/>
    <s v="Prostate Cancer"/>
    <x v="0"/>
  </r>
  <r>
    <s v="PID0122"/>
    <n v="18000"/>
    <x v="0"/>
    <n v="68"/>
    <s v="super senior"/>
    <n v="10522.68"/>
    <n v="66.3"/>
    <s v="AB-"/>
    <b v="0"/>
    <b v="0"/>
    <n v="24.650505651397982"/>
    <b v="0"/>
    <n v="3"/>
    <b v="1"/>
    <s v="Diabetes"/>
    <x v="0"/>
  </r>
  <r>
    <s v="PID0123"/>
    <n v="10000"/>
    <x v="0"/>
    <n v="33"/>
    <s v="Adult"/>
    <s v=""/>
    <n v="59.7"/>
    <s v="B-"/>
    <b v="0"/>
    <b v="0"/>
    <n v="21.664973145594427"/>
    <b v="0"/>
    <n v="20"/>
    <b v="0"/>
    <s v="Fractured Leg"/>
    <x v="0"/>
  </r>
  <r>
    <s v="PID0124"/>
    <n v="90000"/>
    <x v="0"/>
    <n v="68"/>
    <s v="super senior"/>
    <n v="68611.3"/>
    <n v="97.6"/>
    <s v="AB+"/>
    <b v="0"/>
    <b v="0"/>
    <n v="34.172472952627714"/>
    <b v="1"/>
    <n v="25"/>
    <b v="1"/>
    <s v="Stroke"/>
    <x v="0"/>
  </r>
  <r>
    <s v="PID0125"/>
    <n v="18000"/>
    <x v="0"/>
    <n v="68"/>
    <s v="super senior"/>
    <n v="10076.52"/>
    <n v="86"/>
    <s v="AB+"/>
    <b v="1"/>
    <b v="0"/>
    <n v="32.368549813692653"/>
    <b v="1"/>
    <n v="40"/>
    <b v="1"/>
    <s v="Fractured Arm"/>
    <x v="0"/>
  </r>
  <r>
    <s v="PID0126"/>
    <n v="800"/>
    <x v="0"/>
    <n v="42"/>
    <s v="Adult"/>
    <n v="499.21"/>
    <n v="71.3"/>
    <s v="A+"/>
    <b v="0"/>
    <b v="1"/>
    <n v="22.758466596444187"/>
    <b v="0"/>
    <n v="4"/>
    <b v="1"/>
    <s v="Prostate Cancer"/>
    <x v="0"/>
  </r>
  <r>
    <s v="PID0127"/>
    <n v="18000"/>
    <x v="0"/>
    <n v="53"/>
    <s v="Senior"/>
    <n v="11448.42"/>
    <n v="66"/>
    <s v="AB+"/>
    <b v="0"/>
    <b v="1"/>
    <n v="24.242424242424246"/>
    <b v="0"/>
    <n v="4"/>
    <b v="1"/>
    <s v="Diabetes"/>
    <x v="0"/>
  </r>
  <r>
    <s v="PID0128"/>
    <n v="250000"/>
    <x v="0"/>
    <n v="41"/>
    <s v="Adult"/>
    <n v="211680"/>
    <n v="61.9"/>
    <s v="B-"/>
    <b v="0"/>
    <b v="0"/>
    <n v="20.212244897959184"/>
    <b v="0"/>
    <n v="7"/>
    <b v="1"/>
    <s v="Stroke"/>
    <x v="0"/>
  </r>
  <r>
    <s v="PID0129"/>
    <n v="40000"/>
    <x v="1"/>
    <n v="48"/>
    <s v="Senior"/>
    <n v="35676.199999999997"/>
    <n v="70.8"/>
    <s v="B-"/>
    <b v="0"/>
    <b v="1"/>
    <n v="22.096688617708562"/>
    <s v="FALSE"/>
    <n v="20"/>
    <b v="1"/>
    <s v="Fractured Arm"/>
    <x v="0"/>
  </r>
  <r>
    <s v="PID0130"/>
    <n v="90000"/>
    <x v="0"/>
    <n v="48"/>
    <s v="Senior"/>
    <n v="73985"/>
    <n v="84.6"/>
    <s v="O-"/>
    <b v="0"/>
    <b v="0"/>
    <n v="26.701174094180026"/>
    <b v="0"/>
    <n v="50"/>
    <b v="1"/>
    <s v="Cancer"/>
    <x v="0"/>
  </r>
  <r>
    <s v="PID0131"/>
    <n v="32000"/>
    <x v="0"/>
    <n v="28"/>
    <s v="Young adult"/>
    <n v="23309.4"/>
    <n v="83.6"/>
    <s v="A-"/>
    <b v="1"/>
    <b v="0"/>
    <n v="28.25851811790157"/>
    <b v="1"/>
    <n v="2"/>
    <b v="1"/>
    <s v="Stroke"/>
    <x v="0"/>
  </r>
  <r>
    <s v="PID0132"/>
    <n v="300000"/>
    <x v="3"/>
    <n v="53"/>
    <s v="Senior"/>
    <s v=""/>
    <n v="78.599999999999994"/>
    <s v="O+"/>
    <b v="0"/>
    <b v="0"/>
    <n v="33.576829424580289"/>
    <b v="1"/>
    <n v="70"/>
    <b v="0"/>
    <s v="Hypertension"/>
    <x v="0"/>
  </r>
  <r>
    <s v="PID0133"/>
    <n v="24000"/>
    <x v="0"/>
    <n v="58"/>
    <s v="Senior"/>
    <n v="19197.150000000001"/>
    <n v="61.8"/>
    <s v="B-"/>
    <b v="0"/>
    <b v="0"/>
    <n v="22.977394408090426"/>
    <b v="0"/>
    <n v="5"/>
    <b v="1"/>
    <s v="Cancer"/>
    <x v="0"/>
  </r>
  <r>
    <s v="PID0134"/>
    <n v="32000"/>
    <x v="0"/>
    <n v="53"/>
    <s v="Senior"/>
    <n v="27759.8"/>
    <n v="50.2"/>
    <s v="AB+"/>
    <b v="0"/>
    <b v="0"/>
    <n v="21.167144543767922"/>
    <b v="0"/>
    <n v="5"/>
    <b v="1"/>
    <s v="Childbirth"/>
    <x v="0"/>
  </r>
  <r>
    <s v="PID0135"/>
    <n v="10000"/>
    <x v="1"/>
    <n v="33"/>
    <s v="Adult"/>
    <s v=""/>
    <n v="83.4"/>
    <s v="O+"/>
    <b v="0"/>
    <b v="0"/>
    <n v="28.858131487889278"/>
    <b v="1"/>
    <n v="7"/>
    <b v="0"/>
    <s v="Respiratory Infection"/>
    <x v="0"/>
  </r>
  <r>
    <s v="PID0136"/>
    <n v="24000"/>
    <x v="0"/>
    <n v="33"/>
    <s v="Adult"/>
    <s v=""/>
    <n v="58.8"/>
    <s v="O-"/>
    <b v="0"/>
    <b v="1"/>
    <n v="20.10875141069047"/>
    <b v="0"/>
    <n v="4"/>
    <b v="0"/>
    <s v="Cancer"/>
    <x v="0"/>
  </r>
  <r>
    <s v="PID0137"/>
    <n v="100"/>
    <x v="1"/>
    <n v="41"/>
    <s v="Adult"/>
    <n v="50.09"/>
    <n v="70.599999999999994"/>
    <s v="B-"/>
    <b v="1"/>
    <b v="1"/>
    <n v="23.318800369929974"/>
    <b v="0"/>
    <n v="25"/>
    <b v="1"/>
    <s v="Kidney Stones"/>
    <x v="0"/>
  </r>
  <r>
    <s v="PID0138"/>
    <n v="800"/>
    <x v="3"/>
    <n v="53"/>
    <s v="Senior"/>
    <n v="598.46"/>
    <n v="77.8"/>
    <s v="O-"/>
    <b v="0"/>
    <b v="0"/>
    <n v="30.774099125825714"/>
    <b v="1"/>
    <n v="20"/>
    <b v="1"/>
    <s v="Appendicitis"/>
    <x v="0"/>
  </r>
  <r>
    <s v="PID0139"/>
    <n v="10000"/>
    <x v="3"/>
    <n v="58"/>
    <s v="Senior"/>
    <s v=""/>
    <n v="63.1"/>
    <s v="A+"/>
    <b v="0"/>
    <b v="0"/>
    <n v="24.343196635932255"/>
    <b v="0"/>
    <n v="12"/>
    <b v="0"/>
    <s v="Kidney Stones"/>
    <x v="0"/>
  </r>
  <r>
    <s v="PID0140"/>
    <n v="60000"/>
    <x v="0"/>
    <n v="48"/>
    <s v="Senior"/>
    <n v="41536.300000000003"/>
    <n v="62.3"/>
    <s v="AB+"/>
    <b v="0"/>
    <b v="1"/>
    <n v="21.812961731031827"/>
    <s v="FALSE"/>
    <n v="3"/>
    <b v="1"/>
    <s v="Hypertension"/>
    <x v="0"/>
  </r>
  <r>
    <s v="PID0141"/>
    <n v="2000"/>
    <x v="1"/>
    <n v="42"/>
    <s v="Adult"/>
    <n v="1789.7"/>
    <n v="90.3"/>
    <s v="A-"/>
    <b v="0"/>
    <b v="0"/>
    <n v="31.245674740484432"/>
    <b v="1"/>
    <n v="5"/>
    <b v="1"/>
    <s v="Appendicitis"/>
    <x v="0"/>
  </r>
  <r>
    <s v="PID0142"/>
    <n v="32000"/>
    <x v="1"/>
    <n v="48"/>
    <s v="Senior"/>
    <n v="20629.759999999998"/>
    <n v="104.7"/>
    <s v="O-"/>
    <b v="1"/>
    <b v="0"/>
    <n v="34.187755102040818"/>
    <b v="1"/>
    <n v="20"/>
    <b v="1"/>
    <s v="Appendicitis"/>
    <x v="0"/>
  </r>
  <r>
    <s v="PID0143"/>
    <n v="21000"/>
    <x v="0"/>
    <n v="58"/>
    <s v="Senior"/>
    <s v=""/>
    <n v="70.599999999999994"/>
    <s v="A-"/>
    <b v="0"/>
    <b v="0"/>
    <n v="26.901386983691502"/>
    <b v="0"/>
    <n v="12"/>
    <b v="0"/>
    <s v="Fractured Arm"/>
    <x v="0"/>
  </r>
  <r>
    <s v="PID0144"/>
    <n v="100"/>
    <x v="0"/>
    <n v="58"/>
    <s v="Senior"/>
    <n v="61.54"/>
    <n v="66.3"/>
    <s v="AB+"/>
    <b v="0"/>
    <b v="0"/>
    <n v="29.466666666666665"/>
    <b v="1"/>
    <n v="3"/>
    <b v="1"/>
    <s v="Heart Disease"/>
    <x v="0"/>
  </r>
  <r>
    <s v="PID0145"/>
    <n v="40000"/>
    <x v="0"/>
    <n v="73"/>
    <s v="super senior"/>
    <n v="29298.800000000003"/>
    <n v="80.400000000000006"/>
    <s v="AB+"/>
    <b v="0"/>
    <b v="1"/>
    <n v="33.901163771293646"/>
    <b v="1"/>
    <n v="5"/>
    <b v="1"/>
    <s v="Heart Attack"/>
    <x v="0"/>
  </r>
  <r>
    <s v="PID0146"/>
    <n v="2000"/>
    <x v="1"/>
    <n v="42"/>
    <s v="Adult"/>
    <n v="1319.34"/>
    <n v="59.7"/>
    <s v="AB+"/>
    <b v="0"/>
    <b v="0"/>
    <n v="21.406289217971246"/>
    <b v="0"/>
    <n v="5"/>
    <b v="1"/>
    <s v="Diabetes"/>
    <x v="0"/>
  </r>
  <r>
    <s v="PID0147"/>
    <n v="500"/>
    <x v="3"/>
    <n v="38"/>
    <s v="Adult"/>
    <n v="259.10000000000002"/>
    <n v="100.2"/>
    <s v="A+"/>
    <b v="0"/>
    <b v="0"/>
    <n v="34.671280276816617"/>
    <b v="1"/>
    <n v="150"/>
    <b v="1"/>
    <s v="Fractured Arm"/>
    <x v="0"/>
  </r>
  <r>
    <s v="PID0148"/>
    <n v="200000"/>
    <x v="1"/>
    <n v="53"/>
    <s v="Senior"/>
    <n v="106845.8"/>
    <n v="84.7"/>
    <s v="AB+"/>
    <b v="1"/>
    <b v="1"/>
    <n v="29.655824375897208"/>
    <b v="1"/>
    <n v="5"/>
    <b v="1"/>
    <s v="Diabetes"/>
    <x v="0"/>
  </r>
  <r>
    <s v="PID0149"/>
    <n v="60000"/>
    <x v="2"/>
    <n v="38"/>
    <s v="Adult"/>
    <n v="51135.96"/>
    <n v="64.2"/>
    <s v="B+"/>
    <b v="1"/>
    <b v="0"/>
    <n v="21.95547347901919"/>
    <b v="0"/>
    <n v="4"/>
    <b v="1"/>
    <s v="Cancer"/>
    <x v="0"/>
  </r>
  <r>
    <s v="PID0150"/>
    <n v="240000"/>
    <x v="2"/>
    <n v="48"/>
    <s v="Senior"/>
    <n v="137764.79999999999"/>
    <n v="66.7"/>
    <s v="B+"/>
    <b v="0"/>
    <b v="1"/>
    <n v="25.104445029922093"/>
    <b v="0"/>
    <n v="3"/>
    <b v="1"/>
    <s v="Prostate Cancer"/>
    <x v="0"/>
  </r>
  <r>
    <s v="PID0151"/>
    <n v="10000"/>
    <x v="0"/>
    <n v="58"/>
    <s v="Senior"/>
    <n v="8622.85"/>
    <n v="79.900000000000006"/>
    <s v="B-"/>
    <b v="1"/>
    <b v="0"/>
    <n v="32.415108117976388"/>
    <b v="1"/>
    <n v="7"/>
    <b v="1"/>
    <s v="Fractured Leg"/>
    <x v="0"/>
  </r>
  <r>
    <s v="PID0152"/>
    <n v="24000"/>
    <x v="1"/>
    <n v="32"/>
    <s v="Adult"/>
    <n v="13038.27"/>
    <n v="87.9"/>
    <s v="B+"/>
    <b v="1"/>
    <b v="0"/>
    <n v="29.712006489994597"/>
    <b v="1"/>
    <n v="15"/>
    <b v="1"/>
    <s v="Hypertension"/>
    <x v="0"/>
  </r>
  <r>
    <s v="PID0153"/>
    <n v="40000"/>
    <x v="3"/>
    <n v="62"/>
    <s v="super senior"/>
    <n v="35399.4"/>
    <n v="71"/>
    <s v="A+"/>
    <b v="0"/>
    <b v="1"/>
    <n v="28.440954975164232"/>
    <b v="1"/>
    <n v="2"/>
    <b v="1"/>
    <s v="Diabetes"/>
    <x v="0"/>
  </r>
  <r>
    <s v="PID0154"/>
    <n v="60000"/>
    <x v="0"/>
    <n v="41"/>
    <s v="Adult"/>
    <n v="44585.9"/>
    <n v="77"/>
    <s v="B-"/>
    <b v="0"/>
    <b v="0"/>
    <n v="30.078124999999993"/>
    <b v="1"/>
    <n v="20"/>
    <b v="1"/>
    <s v="Stroke"/>
    <x v="0"/>
  </r>
  <r>
    <s v="PID0155"/>
    <n v="800"/>
    <x v="0"/>
    <n v="38"/>
    <s v="Adult"/>
    <n v="531.89"/>
    <n v="88.8"/>
    <s v="AB-"/>
    <b v="0"/>
    <b v="0"/>
    <n v="31.091348342144887"/>
    <b v="1"/>
    <n v="3"/>
    <b v="1"/>
    <s v="Respiratory Infection"/>
    <x v="0"/>
  </r>
  <r>
    <s v="PID0156"/>
    <n v="24000"/>
    <x v="0"/>
    <n v="62"/>
    <s v="super senior"/>
    <n v="20033.97"/>
    <n v="76.099999999999994"/>
    <s v="AB+"/>
    <b v="0"/>
    <b v="1"/>
    <n v="26.962868480725625"/>
    <b v="0"/>
    <n v="7"/>
    <b v="1"/>
    <s v="Fractured Leg"/>
    <x v="0"/>
  </r>
  <r>
    <s v="PID0157"/>
    <n v="24000"/>
    <x v="0"/>
    <n v="38"/>
    <s v="Adult"/>
    <n v="12658.14"/>
    <n v="84.9"/>
    <s v="B-"/>
    <b v="0"/>
    <b v="1"/>
    <n v="32.753365996682227"/>
    <b v="1"/>
    <n v="50"/>
    <b v="1"/>
    <s v="Childbirth"/>
    <x v="0"/>
  </r>
  <r>
    <s v="PID0158"/>
    <n v="100"/>
    <x v="0"/>
    <n v="28"/>
    <s v="Young adult"/>
    <n v="64.28"/>
    <n v="98.8"/>
    <s v="AB+"/>
    <b v="1"/>
    <b v="0"/>
    <n v="31.895661157024794"/>
    <b v="1"/>
    <n v="7"/>
    <b v="1"/>
    <s v="Heart Attack"/>
    <x v="0"/>
  </r>
  <r>
    <s v="PID0159"/>
    <n v="800"/>
    <x v="3"/>
    <n v="62"/>
    <s v="super senior"/>
    <n v="632.6"/>
    <n v="82.7"/>
    <s v="O+"/>
    <b v="1"/>
    <b v="1"/>
    <n v="30.748066627007741"/>
    <b v="1"/>
    <n v="25"/>
    <b v="1"/>
    <s v="Respiratory Infection"/>
    <x v="0"/>
  </r>
  <r>
    <s v="PID0160"/>
    <n v="300000"/>
    <x v="3"/>
    <n v="48"/>
    <s v="Senior"/>
    <n v="198697.35"/>
    <n v="76"/>
    <s v="O+"/>
    <b v="0"/>
    <b v="1"/>
    <n v="29.319856487018246"/>
    <b v="1"/>
    <n v="9"/>
    <b v="1"/>
    <s v="Hypertension"/>
    <x v="0"/>
  </r>
  <r>
    <s v="PID0161"/>
    <n v="60000"/>
    <x v="1"/>
    <n v="33"/>
    <s v="Adult"/>
    <n v="47214.76"/>
    <n v="72.5"/>
    <s v="A+"/>
    <b v="0"/>
    <b v="0"/>
    <n v="23.673469387755102"/>
    <b v="0"/>
    <n v="12"/>
    <b v="1"/>
    <s v="Appendicitis"/>
    <x v="0"/>
  </r>
  <r>
    <s v="PID0162"/>
    <n v="60000"/>
    <x v="0"/>
    <n v="62"/>
    <s v="super senior"/>
    <n v="47381.56"/>
    <n v="59.4"/>
    <s v="B+"/>
    <b v="0"/>
    <b v="0"/>
    <n v="22.915782570116889"/>
    <s v="FALSE"/>
    <n v="90"/>
    <b v="1"/>
    <s v="Diabetes"/>
    <x v="0"/>
  </r>
  <r>
    <s v="PID0163"/>
    <n v="24000"/>
    <x v="2"/>
    <n v="28"/>
    <s v="Young adult"/>
    <n v="17921.32"/>
    <n v="81.5"/>
    <s v="O+"/>
    <b v="1"/>
    <b v="1"/>
    <n v="26.919011758488573"/>
    <b v="0"/>
    <n v="20"/>
    <b v="1"/>
    <s v="Osteoarthritis"/>
    <x v="0"/>
  </r>
  <r>
    <s v="PID0164"/>
    <n v="40000"/>
    <x v="3"/>
    <n v="38"/>
    <s v="Adult"/>
    <n v="28057"/>
    <n v="85.1"/>
    <s v="O+"/>
    <b v="1"/>
    <b v="0"/>
    <n v="30.513822654093012"/>
    <b v="1"/>
    <n v="5"/>
    <b v="1"/>
    <s v="Hypertension"/>
    <x v="0"/>
  </r>
  <r>
    <s v="PID0165"/>
    <n v="18000"/>
    <x v="0"/>
    <n v="48"/>
    <s v="Senior"/>
    <s v=""/>
    <n v="100.2"/>
    <s v="AB+"/>
    <b v="0"/>
    <b v="0"/>
    <n v="34.671280276816617"/>
    <b v="1"/>
    <n v="30"/>
    <b v="0"/>
    <s v="Prostate Cancer"/>
    <x v="0"/>
  </r>
  <r>
    <s v="PID0166"/>
    <n v="20000"/>
    <x v="1"/>
    <n v="68"/>
    <s v="super senior"/>
    <s v=""/>
    <n v="83.5"/>
    <s v="B+"/>
    <b v="0"/>
    <b v="0"/>
    <n v="34.755463059313215"/>
    <b v="1"/>
    <n v="40"/>
    <b v="0"/>
    <s v="Childbirth"/>
    <x v="0"/>
  </r>
  <r>
    <s v="PID0167"/>
    <n v="250000"/>
    <x v="3"/>
    <n v="62"/>
    <s v="super senior"/>
    <n v="203806.19999999998"/>
    <n v="69.400000000000006"/>
    <s v="O-"/>
    <b v="0"/>
    <b v="1"/>
    <n v="28.517422748191979"/>
    <b v="1"/>
    <n v="20"/>
    <b v="1"/>
    <s v="Heart Disease"/>
    <x v="0"/>
  </r>
  <r>
    <s v="PID0168"/>
    <n v="100"/>
    <x v="2"/>
    <n v="62"/>
    <s v="super senior"/>
    <n v="72.98"/>
    <n v="87.9"/>
    <s v="B+"/>
    <b v="0"/>
    <b v="0"/>
    <n v="33.910728752748732"/>
    <b v="1"/>
    <n v="0.5"/>
    <b v="1"/>
    <s v="Fractured Arm"/>
    <x v="0"/>
  </r>
  <r>
    <s v="PID0169"/>
    <n v="21000"/>
    <x v="2"/>
    <n v="53"/>
    <s v="Senior"/>
    <n v="17316.740000000002"/>
    <n v="64.099999999999994"/>
    <s v="AB-"/>
    <b v="1"/>
    <b v="1"/>
    <n v="26.339579224194605"/>
    <b v="0"/>
    <n v="20"/>
    <b v="1"/>
    <s v="Kidney Stones"/>
    <x v="0"/>
  </r>
  <r>
    <s v="PID0170"/>
    <n v="20000"/>
    <x v="1"/>
    <n v="58"/>
    <s v="Senior"/>
    <n v="12759.74"/>
    <n v="85.4"/>
    <s v="O+"/>
    <b v="1"/>
    <b v="1"/>
    <n v="34.646435960890912"/>
    <b v="1"/>
    <n v="300"/>
    <b v="1"/>
    <s v="Osteoarthritis"/>
    <x v="0"/>
  </r>
  <r>
    <s v="PID0171"/>
    <n v="100"/>
    <x v="0"/>
    <n v="58"/>
    <s v="Senior"/>
    <n v="83.26"/>
    <n v="80.099999999999994"/>
    <s v="AB-"/>
    <b v="0"/>
    <b v="0"/>
    <n v="31.683873264506936"/>
    <b v="1"/>
    <n v="9"/>
    <b v="1"/>
    <s v="Heart Attack"/>
    <x v="0"/>
  </r>
  <r>
    <s v="PID0172"/>
    <n v="3000"/>
    <x v="2"/>
    <n v="48"/>
    <s v="Senior"/>
    <s v=""/>
    <n v="80.099999999999994"/>
    <s v="O+"/>
    <b v="0"/>
    <b v="0"/>
    <n v="29.781380130874481"/>
    <b v="1"/>
    <n v="20"/>
    <b v="0"/>
    <s v="Respiratory Infection"/>
    <x v="0"/>
  </r>
  <r>
    <s v="PID0173"/>
    <n v="100"/>
    <x v="1"/>
    <n v="68"/>
    <s v="super senior"/>
    <s v=""/>
    <n v="87.5"/>
    <s v="A-"/>
    <b v="0"/>
    <b v="0"/>
    <n v="31.753520104514447"/>
    <b v="1"/>
    <n v="200"/>
    <b v="0"/>
    <s v="Diabetes"/>
    <x v="0"/>
  </r>
  <r>
    <s v="PID0174"/>
    <n v="3000"/>
    <x v="0"/>
    <n v="73"/>
    <s v="super senior"/>
    <n v="2684.7599999999998"/>
    <n v="72.900000000000006"/>
    <s v="O+"/>
    <b v="0"/>
    <b v="0"/>
    <n v="31.552977839335181"/>
    <b v="1"/>
    <n v="15"/>
    <b v="1"/>
    <s v="Stroke"/>
    <x v="0"/>
  </r>
  <r>
    <s v="PID0175"/>
    <n v="36000"/>
    <x v="0"/>
    <n v="73"/>
    <s v="super senior"/>
    <n v="29560.29"/>
    <n v="72.8"/>
    <s v="AB+"/>
    <b v="0"/>
    <b v="0"/>
    <n v="26.418928726956018"/>
    <b v="0"/>
    <n v="7"/>
    <b v="1"/>
    <s v="Stroke"/>
    <x v="0"/>
  </r>
  <r>
    <s v="PID0176"/>
    <n v="800"/>
    <x v="3"/>
    <n v="62"/>
    <s v="super senior"/>
    <n v="550.38"/>
    <n v="66.3"/>
    <s v="A-"/>
    <b v="0"/>
    <b v="1"/>
    <n v="29.077672031928422"/>
    <b v="1"/>
    <n v="12"/>
    <b v="1"/>
    <s v="Prostate Cancer"/>
    <x v="0"/>
  </r>
  <r>
    <s v="PID0177"/>
    <n v="500"/>
    <x v="0"/>
    <n v="38"/>
    <s v="Adult"/>
    <n v="394.97"/>
    <n v="108.4"/>
    <s v="AB-"/>
    <b v="0"/>
    <b v="0"/>
    <n v="34.994834710743802"/>
    <b v="1"/>
    <n v="12"/>
    <b v="1"/>
    <s v="Hypertension"/>
    <x v="0"/>
  </r>
  <r>
    <s v="PID0178"/>
    <n v="32000"/>
    <x v="1"/>
    <n v="22"/>
    <s v="Young adult"/>
    <n v="20010.64"/>
    <n v="73.900000000000006"/>
    <s v="B-"/>
    <b v="0"/>
    <b v="0"/>
    <n v="31.569054637105388"/>
    <b v="1"/>
    <n v="12"/>
    <b v="1"/>
    <s v="Heart Attack"/>
    <x v="0"/>
  </r>
  <r>
    <s v="PID0179"/>
    <n v="3000"/>
    <x v="0"/>
    <n v="53"/>
    <s v="Senior"/>
    <n v="1974.03"/>
    <n v="63.3"/>
    <s v="A-"/>
    <b v="0"/>
    <b v="0"/>
    <n v="25.356513379266136"/>
    <b v="0"/>
    <n v="40"/>
    <b v="1"/>
    <s v="Kidney Stones"/>
    <x v="0"/>
  </r>
  <r>
    <s v="PID0180"/>
    <n v="10000"/>
    <x v="1"/>
    <n v="45"/>
    <s v="Adult"/>
    <s v=""/>
    <n v="66.3"/>
    <s v="A+"/>
    <b v="0"/>
    <b v="0"/>
    <n v="21.162501196974048"/>
    <b v="0"/>
    <n v="12"/>
    <b v="0"/>
    <s v="Hypertension"/>
    <x v="0"/>
  </r>
  <r>
    <s v="PID0181"/>
    <n v="200000"/>
    <x v="0"/>
    <n v="58"/>
    <s v="Senior"/>
    <n v="163598.39999999999"/>
    <n v="83.1"/>
    <s v="O+"/>
    <b v="0"/>
    <b v="0"/>
    <n v="30.896787626412852"/>
    <b v="1"/>
    <n v="12"/>
    <b v="1"/>
    <s v="Childbirth"/>
    <x v="0"/>
  </r>
  <r>
    <s v="PID0182"/>
    <n v="60000"/>
    <x v="0"/>
    <n v="33"/>
    <s v="Adult"/>
    <n v="34972.1"/>
    <n v="94.2"/>
    <s v="A+"/>
    <b v="0"/>
    <b v="0"/>
    <n v="33.776757861522469"/>
    <b v="1"/>
    <n v="120"/>
    <b v="1"/>
    <s v="Childbirth"/>
    <x v="0"/>
  </r>
  <r>
    <s v="PID0183"/>
    <n v="18000"/>
    <x v="1"/>
    <n v="53"/>
    <s v="Senior"/>
    <n v="11502.539999999999"/>
    <n v="82.8"/>
    <s v="B-"/>
    <b v="1"/>
    <b v="1"/>
    <n v="32.343749999999993"/>
    <b v="1"/>
    <n v="12"/>
    <b v="1"/>
    <s v="Respiratory Infection"/>
    <x v="0"/>
  </r>
  <r>
    <s v="PID0184"/>
    <n v="240000"/>
    <x v="2"/>
    <n v="38"/>
    <s v="Adult"/>
    <n v="164092.20000000001"/>
    <n v="92.6"/>
    <s v="O+"/>
    <b v="0"/>
    <b v="0"/>
    <n v="31.667863616155401"/>
    <b v="1"/>
    <n v="7"/>
    <b v="1"/>
    <s v="Heart Attack"/>
    <x v="0"/>
  </r>
  <r>
    <s v="PID0185"/>
    <n v="90000"/>
    <x v="0"/>
    <n v="33"/>
    <s v="Adult"/>
    <s v=""/>
    <n v="64.2"/>
    <s v="AB+"/>
    <b v="0"/>
    <b v="0"/>
    <n v="21.95547347901919"/>
    <b v="0"/>
    <n v="5"/>
    <b v="0"/>
    <s v="Osteoarthritis"/>
    <x v="0"/>
  </r>
  <r>
    <s v="PID0186"/>
    <n v="300000"/>
    <x v="0"/>
    <n v="48"/>
    <s v="Senior"/>
    <n v="194773.68"/>
    <n v="85.3"/>
    <s v="AB-"/>
    <b v="0"/>
    <b v="0"/>
    <n v="31.714753123140991"/>
    <b v="1"/>
    <n v="5"/>
    <b v="1"/>
    <s v="Diabetes"/>
    <x v="0"/>
  </r>
  <r>
    <s v="PID0187"/>
    <n v="100"/>
    <x v="0"/>
    <n v="38"/>
    <s v="Adult"/>
    <n v="60.96"/>
    <n v="82.1"/>
    <s v="O-"/>
    <b v="1"/>
    <b v="0"/>
    <n v="25.912132306526949"/>
    <b v="0"/>
    <n v="4"/>
    <b v="1"/>
    <s v="Allergic Reaction"/>
    <x v="0"/>
  </r>
  <r>
    <s v="PID0188"/>
    <n v="10000"/>
    <x v="2"/>
    <n v="38"/>
    <s v="Adult"/>
    <n v="7939.0999999999995"/>
    <n v="96.5"/>
    <s v="A+"/>
    <b v="0"/>
    <b v="0"/>
    <n v="33.787332376317359"/>
    <b v="1"/>
    <n v="0"/>
    <b v="1"/>
    <s v="Heart Disease"/>
    <x v="0"/>
  </r>
  <r>
    <s v="PID0189"/>
    <n v="240000"/>
    <x v="0"/>
    <n v="42"/>
    <s v="Adult"/>
    <n v="214090.32"/>
    <n v="61.8"/>
    <s v="AB+"/>
    <b v="1"/>
    <b v="1"/>
    <n v="22.159274265839578"/>
    <b v="0"/>
    <n v="20"/>
    <b v="1"/>
    <s v="Fractured Leg"/>
    <x v="0"/>
  </r>
  <r>
    <s v="PID0190"/>
    <n v="18000"/>
    <x v="2"/>
    <n v="32"/>
    <s v="Adult"/>
    <n v="12382.380000000001"/>
    <n v="96.3"/>
    <s v="B-"/>
    <b v="0"/>
    <b v="0"/>
    <n v="31.088584710743802"/>
    <b v="1"/>
    <n v="30"/>
    <b v="1"/>
    <s v="Heart Disease"/>
    <x v="0"/>
  </r>
  <r>
    <s v="PID0191"/>
    <n v="75000"/>
    <x v="2"/>
    <n v="41"/>
    <s v="Adult"/>
    <n v="57189.799999999996"/>
    <n v="77.900000000000006"/>
    <s v="AB-"/>
    <b v="0"/>
    <b v="0"/>
    <n v="28.96341463414635"/>
    <b v="1"/>
    <n v="9"/>
    <b v="1"/>
    <s v="Heart Attack"/>
    <x v="0"/>
  </r>
  <r>
    <s v="PID0192"/>
    <n v="2000"/>
    <x v="2"/>
    <n v="38"/>
    <s v="Adult"/>
    <n v="1230.08"/>
    <n v="102.1"/>
    <s v="B-"/>
    <b v="1"/>
    <b v="0"/>
    <n v="34.916726514141104"/>
    <b v="1"/>
    <n v="4"/>
    <b v="1"/>
    <s v="Hypertension"/>
    <x v="0"/>
  </r>
  <r>
    <s v="PID0193"/>
    <n v="3000"/>
    <x v="2"/>
    <n v="48"/>
    <s v="Senior"/>
    <s v=""/>
    <n v="79.5"/>
    <s v="B-"/>
    <b v="0"/>
    <b v="0"/>
    <n v="30.292638317329668"/>
    <b v="1"/>
    <n v="15"/>
    <b v="0"/>
    <s v="Respiratory Infection"/>
    <x v="0"/>
  </r>
  <r>
    <s v="PID0194"/>
    <n v="12000"/>
    <x v="1"/>
    <n v="58"/>
    <s v="Senior"/>
    <n v="8360.16"/>
    <n v="64.400000000000006"/>
    <s v="AB-"/>
    <b v="0"/>
    <b v="0"/>
    <n v="24.844720496894411"/>
    <b v="0"/>
    <n v="5"/>
    <b v="1"/>
    <s v="Prostate Cancer"/>
    <x v="0"/>
  </r>
  <r>
    <s v="PID0195"/>
    <n v="60000"/>
    <x v="1"/>
    <n v="62"/>
    <s v="super senior"/>
    <s v=""/>
    <n v="68.7"/>
    <s v="O+"/>
    <b v="0"/>
    <b v="0"/>
    <n v="30.533333333333335"/>
    <b v="1"/>
    <n v="12"/>
    <b v="0"/>
    <s v="Appendicitis"/>
    <x v="0"/>
  </r>
  <r>
    <s v="PID0196"/>
    <n v="75000"/>
    <x v="1"/>
    <n v="45"/>
    <s v="Adult"/>
    <s v=""/>
    <n v="88.1"/>
    <s v="B+"/>
    <b v="0"/>
    <b v="0"/>
    <n v="29.436332653947673"/>
    <b v="1"/>
    <n v="20"/>
    <b v="0"/>
    <s v="Osteoarthritis"/>
    <x v="0"/>
  </r>
  <r>
    <s v="PID0197"/>
    <n v="21000"/>
    <x v="1"/>
    <n v="38"/>
    <s v="Adult"/>
    <n v="13329.75"/>
    <n v="78.400000000000006"/>
    <s v="A+"/>
    <b v="0"/>
    <b v="0"/>
    <n v="29.873494894071023"/>
    <b v="1"/>
    <n v="9"/>
    <b v="1"/>
    <s v="Kidney Stones"/>
    <x v="0"/>
  </r>
  <r>
    <s v="PID0198"/>
    <n v="3000"/>
    <x v="2"/>
    <n v="33"/>
    <s v="Adult"/>
    <n v="2153.2200000000003"/>
    <n v="62.3"/>
    <s v="O+"/>
    <b v="1"/>
    <b v="1"/>
    <n v="24.335937499999993"/>
    <b v="0"/>
    <n v="15"/>
    <b v="1"/>
    <s v="Kidney Stones"/>
    <x v="0"/>
  </r>
  <r>
    <s v="PID0199"/>
    <n v="45000"/>
    <x v="0"/>
    <n v="62"/>
    <s v="super senior"/>
    <n v="40303.020000000004"/>
    <n v="53.7"/>
    <s v="AB+"/>
    <b v="0"/>
    <b v="0"/>
    <n v="20.461819844535892"/>
    <s v="FALSE"/>
    <n v="30"/>
    <b v="1"/>
    <s v="Prostate Cancer"/>
    <x v="0"/>
  </r>
  <r>
    <s v="PID0200"/>
    <n v="1600"/>
    <x v="2"/>
    <n v="48"/>
    <s v="Senior"/>
    <n v="1266.78"/>
    <n v="89.2"/>
    <s v="B+"/>
    <b v="0"/>
    <b v="0"/>
    <n v="32.370445637973582"/>
    <b v="1"/>
    <n v="0.5"/>
    <b v="1"/>
    <s v="Respiratory Infection"/>
    <x v="0"/>
  </r>
  <r>
    <s v="PID0201"/>
    <n v="800"/>
    <x v="0"/>
    <n v="54"/>
    <s v="Senior"/>
    <n v="630.48"/>
    <n v="54.1"/>
    <s v="A-"/>
    <b v="0"/>
    <b v="1"/>
    <n v="22.230440499671268"/>
    <b v="0"/>
    <n v="50"/>
    <b v="1"/>
    <s v="Cancer"/>
    <x v="0"/>
  </r>
  <r>
    <s v="PID0202"/>
    <n v="100"/>
    <x v="2"/>
    <n v="62"/>
    <s v="super senior"/>
    <s v=""/>
    <n v="80"/>
    <s v="A-"/>
    <b v="0"/>
    <b v="1"/>
    <n v="33.732501264968796"/>
    <b v="1"/>
    <n v="3"/>
    <b v="0"/>
    <s v="Kidney Stones"/>
    <x v="0"/>
  </r>
  <r>
    <s v="PID0203"/>
    <n v="300000"/>
    <x v="3"/>
    <n v="48"/>
    <s v="Senior"/>
    <n v="233626.56"/>
    <n v="90.8"/>
    <s v="O-"/>
    <b v="0"/>
    <b v="0"/>
    <n v="32.171201814058961"/>
    <b v="1"/>
    <n v="12"/>
    <b v="1"/>
    <s v="Kidney Stones"/>
    <x v="0"/>
  </r>
  <r>
    <s v="PID0204"/>
    <n v="300000"/>
    <x v="3"/>
    <n v="33"/>
    <s v="Adult"/>
    <n v="210807"/>
    <n v="72.400000000000006"/>
    <s v="O-"/>
    <b v="0"/>
    <b v="0"/>
    <n v="26.918500892326001"/>
    <b v="0"/>
    <n v="20"/>
    <b v="1"/>
    <s v="Fractured Arm"/>
    <x v="0"/>
  </r>
  <r>
    <s v="PID0205"/>
    <n v="45000"/>
    <x v="0"/>
    <n v="68"/>
    <s v="super senior"/>
    <n v="36976.979999999996"/>
    <n v="60.1"/>
    <s v="B+"/>
    <b v="0"/>
    <b v="0"/>
    <n v="21.810132094643638"/>
    <b v="0"/>
    <n v="2"/>
    <b v="1"/>
    <s v="Fractured Leg"/>
    <x v="0"/>
  </r>
  <r>
    <s v="PID0206"/>
    <n v="18000"/>
    <x v="2"/>
    <n v="45"/>
    <s v="Adult"/>
    <n v="13231.380000000001"/>
    <n v="72.3"/>
    <s v="B-"/>
    <b v="0"/>
    <b v="1"/>
    <n v="25.924199505181253"/>
    <b v="0"/>
    <n v="3"/>
    <b v="1"/>
    <s v="Allergic Reaction"/>
    <x v="0"/>
  </r>
  <r>
    <s v="PID0207"/>
    <n v="3000"/>
    <x v="0"/>
    <n v="33"/>
    <s v="Adult"/>
    <s v=""/>
    <n v="90"/>
    <s v="B+"/>
    <b v="0"/>
    <b v="0"/>
    <n v="29.054752066115704"/>
    <b v="1"/>
    <n v="25"/>
    <b v="0"/>
    <s v="Allergic Reaction"/>
    <x v="0"/>
  </r>
  <r>
    <s v="PID0208"/>
    <n v="3000"/>
    <x v="3"/>
    <n v="48"/>
    <s v="Senior"/>
    <s v=""/>
    <n v="61.1"/>
    <s v="AB-"/>
    <b v="0"/>
    <b v="1"/>
    <n v="23.571621465221249"/>
    <b v="0"/>
    <n v="9"/>
    <b v="0"/>
    <s v="Diabetes"/>
    <x v="0"/>
  </r>
  <r>
    <s v="PID0209"/>
    <n v="75000"/>
    <x v="3"/>
    <n v="48"/>
    <s v="Senior"/>
    <n v="39899.4"/>
    <n v="68.8"/>
    <s v="B-"/>
    <b v="0"/>
    <b v="0"/>
    <n v="26.542185872458621"/>
    <b v="0"/>
    <n v="9"/>
    <b v="1"/>
    <s v="Childbirth"/>
    <x v="0"/>
  </r>
  <r>
    <s v="PID0210"/>
    <n v="100"/>
    <x v="2"/>
    <n v="62"/>
    <s v="super senior"/>
    <s v=""/>
    <n v="51.9"/>
    <s v="AB-"/>
    <b v="0"/>
    <b v="0"/>
    <n v="20.022375679950617"/>
    <b v="0"/>
    <n v="250"/>
    <b v="0"/>
    <s v="Osteoarthritis"/>
    <x v="0"/>
  </r>
  <r>
    <s v="PID0211"/>
    <n v="20000"/>
    <x v="3"/>
    <n v="58"/>
    <s v="Senior"/>
    <n v="16134.38"/>
    <n v="82.5"/>
    <s v="AB+"/>
    <b v="0"/>
    <b v="0"/>
    <n v="34.786641929499076"/>
    <b v="1"/>
    <n v="40"/>
    <b v="1"/>
    <s v="Heart Disease"/>
    <x v="0"/>
  </r>
  <r>
    <s v="PID0212"/>
    <n v="60000"/>
    <x v="0"/>
    <n v="48"/>
    <s v="Senior"/>
    <n v="38509.85"/>
    <n v="100.5"/>
    <s v="O-"/>
    <b v="0"/>
    <b v="1"/>
    <n v="34.775086505190316"/>
    <b v="1"/>
    <n v="15"/>
    <b v="1"/>
    <s v="Fractured Arm"/>
    <x v="0"/>
  </r>
  <r>
    <s v="PID0213"/>
    <n v="90000"/>
    <x v="3"/>
    <n v="45"/>
    <s v="Adult"/>
    <n v="51209.85"/>
    <n v="93.3"/>
    <s v="B-"/>
    <b v="0"/>
    <b v="1"/>
    <n v="34.269972451790636"/>
    <b v="1"/>
    <n v="5"/>
    <b v="1"/>
    <s v="Heart Disease"/>
    <x v="0"/>
  </r>
  <r>
    <s v="PID0214"/>
    <n v="32000"/>
    <x v="3"/>
    <n v="48"/>
    <s v="Senior"/>
    <s v=""/>
    <n v="70.900000000000006"/>
    <s v="O+"/>
    <b v="0"/>
    <b v="0"/>
    <n v="25.422209473269035"/>
    <b v="0"/>
    <n v="70"/>
    <b v="0"/>
    <s v="Diabetes"/>
    <x v="0"/>
  </r>
  <r>
    <s v="PID0215"/>
    <n v="18000"/>
    <x v="2"/>
    <n v="48"/>
    <s v="Senior"/>
    <s v=""/>
    <n v="105.6"/>
    <s v="AB+"/>
    <b v="0"/>
    <b v="1"/>
    <n v="33.329125110465846"/>
    <b v="1"/>
    <n v="2"/>
    <b v="0"/>
    <s v="Childbirth"/>
    <x v="0"/>
  </r>
  <r>
    <s v="PID0216"/>
    <n v="12000"/>
    <x v="0"/>
    <n v="42"/>
    <s v="Adult"/>
    <n v="9943.16"/>
    <n v="63.3"/>
    <s v="B-"/>
    <b v="1"/>
    <b v="1"/>
    <n v="24.420354153003352"/>
    <b v="0"/>
    <n v="12"/>
    <b v="1"/>
    <s v="Appendicitis"/>
    <x v="0"/>
  </r>
  <r>
    <s v="PID0217"/>
    <n v="2000"/>
    <x v="2"/>
    <n v="33"/>
    <s v="Adult"/>
    <n v="1476.98"/>
    <n v="94.7"/>
    <s v="O-"/>
    <b v="0"/>
    <b v="0"/>
    <n v="32.38603330939435"/>
    <b v="1"/>
    <n v="12"/>
    <b v="1"/>
    <s v="Fractured Arm"/>
    <x v="0"/>
  </r>
  <r>
    <s v="PID0218"/>
    <n v="10000"/>
    <x v="0"/>
    <n v="38"/>
    <s v="Adult"/>
    <n v="8451.7999999999993"/>
    <n v="69.3"/>
    <s v="AB+"/>
    <b v="1"/>
    <b v="0"/>
    <n v="26.083029094056986"/>
    <s v="FALSE"/>
    <n v="7"/>
    <b v="1"/>
    <s v="Diabetes"/>
    <x v="0"/>
  </r>
  <r>
    <s v="PID0219"/>
    <n v="250000"/>
    <x v="3"/>
    <n v="32"/>
    <s v="Adult"/>
    <n v="165091.4"/>
    <n v="99.2"/>
    <s v="A+"/>
    <b v="0"/>
    <b v="0"/>
    <n v="30.960332074529511"/>
    <b v="1"/>
    <n v="15"/>
    <b v="1"/>
    <s v="Osteoarthritis"/>
    <x v="0"/>
  </r>
  <r>
    <s v="PID0220"/>
    <n v="36000"/>
    <x v="0"/>
    <n v="45"/>
    <s v="Adult"/>
    <n v="32157.69"/>
    <n v="94.7"/>
    <s v="AB+"/>
    <b v="1"/>
    <b v="0"/>
    <n v="30.572055785123968"/>
    <b v="1"/>
    <n v="5"/>
    <b v="1"/>
    <s v="Cancer"/>
    <x v="0"/>
  </r>
  <r>
    <s v="PID0221"/>
    <n v="800"/>
    <x v="0"/>
    <n v="42"/>
    <s v="Adult"/>
    <n v="527.08000000000004"/>
    <n v="71.599999999999994"/>
    <s v="AB+"/>
    <b v="0"/>
    <b v="0"/>
    <n v="22.854224520412394"/>
    <b v="0"/>
    <n v="30"/>
    <b v="1"/>
    <s v="Fractured Leg"/>
    <x v="0"/>
  </r>
  <r>
    <s v="PID0222"/>
    <n v="20000"/>
    <x v="3"/>
    <n v="41"/>
    <s v="Adult"/>
    <n v="16606.32"/>
    <n v="63.8"/>
    <s v="O+"/>
    <b v="0"/>
    <b v="0"/>
    <n v="21.317117177319655"/>
    <b v="0"/>
    <n v="0"/>
    <b v="1"/>
    <s v="Appendicitis"/>
    <x v="0"/>
  </r>
  <r>
    <s v="PID0223"/>
    <n v="250000"/>
    <x v="3"/>
    <n v="62"/>
    <s v="super senior"/>
    <n v="141504.59999999998"/>
    <n v="55.1"/>
    <s v="O-"/>
    <b v="0"/>
    <b v="0"/>
    <n v="24.488888888888891"/>
    <b v="0"/>
    <n v="4"/>
    <b v="1"/>
    <s v="Prostate Cancer"/>
    <x v="0"/>
  </r>
  <r>
    <s v="PID0224"/>
    <n v="32000"/>
    <x v="1"/>
    <n v="42"/>
    <s v="Adult"/>
    <n v="28723.52"/>
    <n v="64.7"/>
    <s v="A-"/>
    <b v="0"/>
    <b v="0"/>
    <n v="22.653268442981691"/>
    <b v="0"/>
    <n v="9"/>
    <b v="1"/>
    <s v="Cancer"/>
    <x v="0"/>
  </r>
  <r>
    <s v="PID0225"/>
    <n v="240000"/>
    <x v="2"/>
    <n v="53"/>
    <s v="Senior"/>
    <n v="153766.44"/>
    <n v="53.6"/>
    <s v="O-"/>
    <b v="0"/>
    <b v="1"/>
    <n v="23.507740888557521"/>
    <b v="0"/>
    <n v="2"/>
    <b v="1"/>
    <s v="Allergic Reaction"/>
    <x v="0"/>
  </r>
  <r>
    <s v="PID0226"/>
    <n v="20000"/>
    <x v="0"/>
    <n v="53"/>
    <s v="Senior"/>
    <n v="11334.86"/>
    <n v="84.1"/>
    <s v="AB+"/>
    <b v="0"/>
    <b v="0"/>
    <n v="31.268590124925641"/>
    <b v="1"/>
    <n v="30"/>
    <b v="1"/>
    <s v="Heart Disease"/>
    <x v="0"/>
  </r>
  <r>
    <s v="PID0227"/>
    <n v="500"/>
    <x v="0"/>
    <n v="62"/>
    <s v="super senior"/>
    <n v="285.98"/>
    <n v="56.4"/>
    <s v="A+"/>
    <b v="1"/>
    <b v="0"/>
    <n v="25.066666666666666"/>
    <b v="0"/>
    <n v="25"/>
    <b v="1"/>
    <s v="Prostate Cancer"/>
    <x v="0"/>
  </r>
  <r>
    <s v="PID0228"/>
    <n v="40000"/>
    <x v="1"/>
    <n v="34"/>
    <s v="Adult"/>
    <n v="34307.72"/>
    <n v="81"/>
    <s v="O-"/>
    <b v="0"/>
    <b v="0"/>
    <n v="28.360351528307834"/>
    <b v="1"/>
    <n v="150"/>
    <b v="1"/>
    <s v="Cancer"/>
    <x v="0"/>
  </r>
  <r>
    <s v="PID0229"/>
    <n v="15000"/>
    <x v="2"/>
    <n v="48"/>
    <s v="Senior"/>
    <n v="11623.199999999999"/>
    <n v="70"/>
    <s v="O+"/>
    <b v="0"/>
    <b v="1"/>
    <n v="22.093170054286073"/>
    <b v="0"/>
    <n v="15"/>
    <b v="1"/>
    <s v="Fractured Leg"/>
    <x v="0"/>
  </r>
  <r>
    <s v="PID0230"/>
    <n v="40000"/>
    <x v="1"/>
    <n v="73"/>
    <s v="super senior"/>
    <s v=""/>
    <n v="77.8"/>
    <s v="B-"/>
    <b v="0"/>
    <b v="1"/>
    <n v="30.014274140658149"/>
    <b v="1"/>
    <n v="70"/>
    <b v="0"/>
    <s v="Respiratory Infection"/>
    <x v="0"/>
  </r>
  <r>
    <s v="PID0231"/>
    <n v="32000"/>
    <x v="1"/>
    <n v="38"/>
    <s v="Adult"/>
    <n v="25580.6"/>
    <n v="94.5"/>
    <s v="A-"/>
    <b v="0"/>
    <b v="0"/>
    <n v="33.087076783025807"/>
    <b v="1"/>
    <n v="300"/>
    <b v="1"/>
    <s v="Hypertension"/>
    <x v="0"/>
  </r>
  <r>
    <s v="PID0232"/>
    <n v="500"/>
    <x v="1"/>
    <n v="62"/>
    <s v="super senior"/>
    <s v=""/>
    <n v="77.599999999999994"/>
    <s v="O-"/>
    <b v="1"/>
    <b v="1"/>
    <n v="32.720526227019732"/>
    <b v="1"/>
    <n v="7"/>
    <b v="0"/>
    <s v="Heart Disease"/>
    <x v="0"/>
  </r>
  <r>
    <s v="PID0233"/>
    <n v="16000"/>
    <x v="0"/>
    <n v="42"/>
    <s v="Adult"/>
    <n v="9525.4599999999991"/>
    <n v="57.3"/>
    <s v="A-"/>
    <b v="0"/>
    <b v="0"/>
    <n v="22.382812499999993"/>
    <b v="0"/>
    <n v="5"/>
    <b v="1"/>
    <s v="Fractured Arm"/>
    <x v="0"/>
  </r>
  <r>
    <s v="PID0234"/>
    <n v="500"/>
    <x v="2"/>
    <n v="30"/>
    <s v="Young adult"/>
    <n v="279.56"/>
    <n v="106.4"/>
    <s v="AB+"/>
    <b v="0"/>
    <b v="0"/>
    <n v="34.349173553719012"/>
    <b v="1"/>
    <n v="0.5"/>
    <b v="1"/>
    <s v="Heart Disease"/>
    <x v="0"/>
  </r>
  <r>
    <s v="PID0235"/>
    <n v="60000"/>
    <x v="3"/>
    <n v="38"/>
    <s v="Adult"/>
    <n v="45790.25"/>
    <n v="89.6"/>
    <s v="B+"/>
    <b v="0"/>
    <b v="1"/>
    <n v="29.937518794480265"/>
    <b v="1"/>
    <n v="40"/>
    <b v="1"/>
    <s v="Diabetes"/>
    <x v="0"/>
  </r>
  <r>
    <s v="PID0236"/>
    <n v="800"/>
    <x v="1"/>
    <n v="82"/>
    <s v="super senior"/>
    <s v=""/>
    <n v="48.9"/>
    <s v="B+"/>
    <b v="0"/>
    <b v="0"/>
    <n v="20.353798126951091"/>
    <b v="0"/>
    <n v="12"/>
    <b v="0"/>
    <s v="Childbirth"/>
    <x v="0"/>
  </r>
  <r>
    <s v="PID0237"/>
    <n v="30000"/>
    <x v="1"/>
    <n v="68"/>
    <s v="super senior"/>
    <n v="16813.59"/>
    <n v="89.6"/>
    <s v="O+"/>
    <b v="0"/>
    <b v="0"/>
    <n v="34.566567647853084"/>
    <b v="1"/>
    <n v="9"/>
    <b v="1"/>
    <s v="Prostate Cancer"/>
    <x v="0"/>
  </r>
  <r>
    <s v="PID0238"/>
    <n v="40000"/>
    <x v="2"/>
    <n v="41"/>
    <s v="Adult"/>
    <n v="26437.399999999998"/>
    <n v="88.1"/>
    <s v="AB-"/>
    <b v="0"/>
    <b v="1"/>
    <n v="30.128928559214803"/>
    <b v="1"/>
    <n v="2"/>
    <b v="1"/>
    <s v="Stroke"/>
    <x v="0"/>
  </r>
  <r>
    <s v="PID0239"/>
    <n v="18000"/>
    <x v="3"/>
    <n v="38"/>
    <s v="Adult"/>
    <n v="10284.66"/>
    <n v="66.3"/>
    <s v="AB-"/>
    <b v="0"/>
    <b v="0"/>
    <n v="21.898533491874751"/>
    <b v="0"/>
    <n v="2"/>
    <b v="1"/>
    <s v="Kidney Stones"/>
    <x v="0"/>
  </r>
  <r>
    <s v="PID0240"/>
    <n v="40000"/>
    <x v="1"/>
    <n v="32"/>
    <s v="Adult"/>
    <n v="34094.800000000003"/>
    <n v="67.5"/>
    <s v="AB+"/>
    <b v="0"/>
    <b v="0"/>
    <n v="26.040662011496469"/>
    <b v="0"/>
    <n v="9"/>
    <b v="1"/>
    <s v="Childbirth"/>
    <x v="0"/>
  </r>
  <r>
    <s v="PID0241"/>
    <n v="16000"/>
    <x v="1"/>
    <n v="73"/>
    <s v="super senior"/>
    <n v="11422.3"/>
    <n v="85.4"/>
    <s v="A-"/>
    <b v="0"/>
    <b v="0"/>
    <n v="31.368227731864103"/>
    <b v="1"/>
    <n v="5"/>
    <b v="1"/>
    <s v="Kidney Stones"/>
    <x v="0"/>
  </r>
  <r>
    <s v="PID0242"/>
    <n v="500"/>
    <x v="3"/>
    <n v="58"/>
    <s v="Senior"/>
    <n v="365.85"/>
    <n v="80.5"/>
    <s v="B+"/>
    <b v="1"/>
    <b v="0"/>
    <n v="29.213238496153291"/>
    <b v="1"/>
    <n v="40"/>
    <b v="1"/>
    <s v="Diabetes"/>
    <x v="0"/>
  </r>
  <r>
    <s v="PID0243"/>
    <n v="16000"/>
    <x v="1"/>
    <n v="33"/>
    <s v="Adult"/>
    <n v="12760.94"/>
    <n v="59.5"/>
    <s v="A-"/>
    <b v="0"/>
    <b v="0"/>
    <n v="21.592393671069821"/>
    <b v="0"/>
    <n v="7"/>
    <b v="1"/>
    <s v="Fractured Leg"/>
    <x v="0"/>
  </r>
  <r>
    <s v="PID0244"/>
    <n v="12000"/>
    <x v="2"/>
    <n v="58"/>
    <s v="Senior"/>
    <s v=""/>
    <n v="74.400000000000006"/>
    <s v="B+"/>
    <b v="0"/>
    <b v="0"/>
    <n v="28.70259635044944"/>
    <b v="1"/>
    <n v="12"/>
    <b v="0"/>
    <s v="Stroke"/>
    <x v="0"/>
  </r>
  <r>
    <s v="PID0245"/>
    <n v="40000"/>
    <x v="0"/>
    <n v="53"/>
    <s v="Senior"/>
    <n v="25274"/>
    <n v="59"/>
    <s v="B-"/>
    <b v="0"/>
    <b v="0"/>
    <n v="24.557752341311129"/>
    <b v="0"/>
    <n v="15"/>
    <b v="1"/>
    <s v="Appendicitis"/>
    <x v="0"/>
  </r>
  <r>
    <s v="PID0246"/>
    <n v="200000"/>
    <x v="2"/>
    <n v="58"/>
    <s v="Senior"/>
    <n v="121054.08"/>
    <n v="69"/>
    <s v="B+"/>
    <b v="0"/>
    <b v="1"/>
    <n v="28.353057199211044"/>
    <b v="1"/>
    <n v="400"/>
    <b v="1"/>
    <s v="Appendicitis"/>
    <x v="0"/>
  </r>
  <r>
    <s v="PID0247"/>
    <n v="30000"/>
    <x v="3"/>
    <n v="68"/>
    <s v="super senior"/>
    <n v="21701.46"/>
    <n v="77.599999999999994"/>
    <s v="AB+"/>
    <b v="0"/>
    <b v="0"/>
    <n v="29.937116623587048"/>
    <b v="1"/>
    <n v="7"/>
    <b v="1"/>
    <s v="Heart Disease"/>
    <x v="0"/>
  </r>
  <r>
    <s v="PID0248"/>
    <n v="60000"/>
    <x v="0"/>
    <n v="58"/>
    <s v="Senior"/>
    <s v=""/>
    <n v="83.9"/>
    <s v="A+"/>
    <b v="0"/>
    <b v="0"/>
    <n v="29.7264739229025"/>
    <b v="1"/>
    <n v="7"/>
    <b v="0"/>
    <s v="Heart Attack"/>
    <x v="0"/>
  </r>
  <r>
    <s v="PID0249"/>
    <n v="800"/>
    <x v="2"/>
    <n v="62"/>
    <s v="super senior"/>
    <n v="703.87"/>
    <n v="76.8"/>
    <s v="B+"/>
    <b v="0"/>
    <b v="0"/>
    <n v="33.682733213455549"/>
    <b v="1"/>
    <n v="0.5"/>
    <b v="1"/>
    <s v="Kidney Stones"/>
    <x v="0"/>
  </r>
  <r>
    <s v="PID0250"/>
    <n v="500"/>
    <x v="3"/>
    <n v="41"/>
    <s v="Adult"/>
    <n v="270.32"/>
    <n v="66.7"/>
    <s v="AB+"/>
    <b v="0"/>
    <b v="0"/>
    <n v="24.499540863177231"/>
    <b v="0"/>
    <n v="5"/>
    <b v="1"/>
    <s v="Allergic Reaction"/>
    <x v="0"/>
  </r>
  <r>
    <s v="PID0251"/>
    <n v="24000"/>
    <x v="0"/>
    <n v="42"/>
    <s v="Adult"/>
    <n v="18664.68"/>
    <n v="71.400000000000006"/>
    <s v="O-"/>
    <b v="0"/>
    <b v="0"/>
    <n v="25.91087240528379"/>
    <b v="0"/>
    <n v="9"/>
    <b v="1"/>
    <s v="Allergic Reaction"/>
    <x v="0"/>
  </r>
  <r>
    <s v="PID0252"/>
    <n v="60000"/>
    <x v="3"/>
    <n v="38"/>
    <s v="Adult"/>
    <n v="31082"/>
    <n v="65.599999999999994"/>
    <s v="AB-"/>
    <b v="1"/>
    <b v="0"/>
    <n v="21.918540545958766"/>
    <b v="0"/>
    <n v="2"/>
    <b v="1"/>
    <s v="Diabetes"/>
    <x v="0"/>
  </r>
  <r>
    <s v="PID0253"/>
    <n v="30000"/>
    <x v="2"/>
    <n v="28"/>
    <s v="Young adult"/>
    <n v="26738.129999999997"/>
    <n v="85.2"/>
    <s v="A-"/>
    <b v="0"/>
    <b v="0"/>
    <n v="31.294765840220389"/>
    <b v="1"/>
    <n v="2"/>
    <b v="1"/>
    <s v="Stroke"/>
    <x v="0"/>
  </r>
  <r>
    <s v="PID0254"/>
    <n v="40000"/>
    <x v="1"/>
    <n v="48"/>
    <s v="Senior"/>
    <n v="29444.799999999999"/>
    <n v="63.9"/>
    <s v="O-"/>
    <b v="0"/>
    <b v="0"/>
    <n v="21.852877808556482"/>
    <b v="0"/>
    <n v="15"/>
    <b v="1"/>
    <s v="Allergic Reaction"/>
    <x v="0"/>
  </r>
  <r>
    <s v="PID0255"/>
    <n v="200000"/>
    <x v="0"/>
    <n v="42"/>
    <s v="Adult"/>
    <n v="101161.68"/>
    <n v="86.6"/>
    <s v="A-"/>
    <b v="0"/>
    <b v="1"/>
    <n v="29.615950206901271"/>
    <b v="1"/>
    <n v="20"/>
    <b v="1"/>
    <s v="Heart Attack"/>
    <x v="0"/>
  </r>
  <r>
    <s v="PID0256"/>
    <n v="36000"/>
    <x v="2"/>
    <n v="53"/>
    <s v="Senior"/>
    <n v="31042.68"/>
    <n v="77.5"/>
    <s v="B-"/>
    <b v="0"/>
    <b v="0"/>
    <n v="30.655432933823818"/>
    <b v="1"/>
    <n v="30"/>
    <b v="1"/>
    <s v="Heart Attack"/>
    <x v="0"/>
  </r>
  <r>
    <s v="PID0257"/>
    <n v="60000"/>
    <x v="0"/>
    <n v="33"/>
    <s v="Adult"/>
    <n v="47874.1"/>
    <n v="69"/>
    <s v="A+"/>
    <b v="0"/>
    <b v="0"/>
    <n v="25.970115548195267"/>
    <b v="0"/>
    <n v="70"/>
    <b v="1"/>
    <s v="Fractured Arm"/>
    <x v="0"/>
  </r>
  <r>
    <s v="PID0258"/>
    <n v="3000"/>
    <x v="2"/>
    <n v="62"/>
    <s v="super senior"/>
    <n v="2277.27"/>
    <n v="67.900000000000006"/>
    <s v="O+"/>
    <b v="0"/>
    <b v="0"/>
    <n v="24.346516547742841"/>
    <b v="0"/>
    <n v="7"/>
    <b v="1"/>
    <s v="Prostate Cancer"/>
    <x v="0"/>
  </r>
  <r>
    <s v="PID0259"/>
    <n v="200000"/>
    <x v="1"/>
    <n v="33"/>
    <s v="Adult"/>
    <n v="161833.76"/>
    <n v="87.7"/>
    <s v="AB+"/>
    <b v="0"/>
    <b v="0"/>
    <n v="34.257812499999993"/>
    <b v="1"/>
    <n v="7"/>
    <b v="1"/>
    <s v="Heart Disease"/>
    <x v="0"/>
  </r>
  <r>
    <s v="PID0260"/>
    <n v="100"/>
    <x v="3"/>
    <n v="48"/>
    <s v="Senior"/>
    <n v="82.82"/>
    <n v="58.4"/>
    <s v="AB+"/>
    <b v="0"/>
    <b v="1"/>
    <n v="22.812499999999996"/>
    <b v="0"/>
    <n v="3"/>
    <b v="1"/>
    <s v="Allergic Reaction"/>
    <x v="0"/>
  </r>
  <r>
    <s v="PID0261"/>
    <n v="800"/>
    <x v="0"/>
    <n v="38"/>
    <s v="Adult"/>
    <s v=""/>
    <n v="89.7"/>
    <s v="AB-"/>
    <b v="0"/>
    <b v="1"/>
    <n v="29.970931203849108"/>
    <b v="1"/>
    <n v="4"/>
    <b v="0"/>
    <s v="Kidney Stones"/>
    <x v="0"/>
  </r>
  <r>
    <s v="PID0262"/>
    <n v="250000"/>
    <x v="2"/>
    <n v="33"/>
    <s v="Adult"/>
    <n v="190210.2"/>
    <n v="65"/>
    <s v="O-"/>
    <b v="0"/>
    <b v="0"/>
    <n v="22.491349480968861"/>
    <b v="0"/>
    <n v="7"/>
    <b v="1"/>
    <s v="Appendicitis"/>
    <x v="0"/>
  </r>
  <r>
    <s v="PID0263"/>
    <n v="3000"/>
    <x v="3"/>
    <n v="58"/>
    <s v="Senior"/>
    <n v="1570.1100000000001"/>
    <n v="56.2"/>
    <s v="AB+"/>
    <b v="0"/>
    <b v="1"/>
    <n v="22.230133301689015"/>
    <s v="FALSE"/>
    <n v="30"/>
    <b v="1"/>
    <s v="Osteoarthritis"/>
    <x v="0"/>
  </r>
  <r>
    <s v="PID0264"/>
    <n v="30000"/>
    <x v="0"/>
    <n v="38"/>
    <s v="Adult"/>
    <n v="25604.159999999996"/>
    <n v="96.1"/>
    <s v="O-"/>
    <b v="0"/>
    <b v="0"/>
    <n v="34.049036281179141"/>
    <b v="1"/>
    <n v="15"/>
    <b v="1"/>
    <s v="Hypertension"/>
    <x v="0"/>
  </r>
  <r>
    <s v="PID0265"/>
    <n v="3000"/>
    <x v="2"/>
    <n v="42"/>
    <s v="Adult"/>
    <n v="2271.75"/>
    <n v="59.7"/>
    <s v="B-"/>
    <b v="1"/>
    <b v="0"/>
    <n v="21.406289217971246"/>
    <s v="FALSE"/>
    <n v="5"/>
    <b v="1"/>
    <s v="Hypertension"/>
    <x v="0"/>
  </r>
  <r>
    <s v="PID0266"/>
    <n v="100"/>
    <x v="1"/>
    <n v="38"/>
    <s v="Adult"/>
    <s v=""/>
    <n v="94.6"/>
    <s v="AB+"/>
    <b v="0"/>
    <b v="0"/>
    <n v="29.85734124479232"/>
    <b v="1"/>
    <n v="9"/>
    <b v="0"/>
    <s v="Stroke"/>
    <x v="0"/>
  </r>
  <r>
    <s v="PID0267"/>
    <n v="800"/>
    <x v="1"/>
    <n v="33"/>
    <s v="Adult"/>
    <n v="484.88"/>
    <n v="65.099999999999994"/>
    <s v="B+"/>
    <b v="1"/>
    <b v="0"/>
    <n v="22.525951557093425"/>
    <b v="0"/>
    <n v="7"/>
    <b v="1"/>
    <s v="Allergic Reaction"/>
    <x v="0"/>
  </r>
  <r>
    <s v="PID0268"/>
    <n v="12000"/>
    <x v="1"/>
    <n v="38"/>
    <s v="Adult"/>
    <n v="9014.58"/>
    <n v="104.7"/>
    <s v="B-"/>
    <b v="1"/>
    <b v="0"/>
    <n v="34.98279260917505"/>
    <b v="1"/>
    <n v="12"/>
    <b v="1"/>
    <s v="Respiratory Infection"/>
    <x v="0"/>
  </r>
  <r>
    <s v="PID0269"/>
    <n v="40000"/>
    <x v="1"/>
    <n v="42"/>
    <s v="Adult"/>
    <n v="20636.399999999998"/>
    <n v="73"/>
    <s v="B-"/>
    <b v="0"/>
    <b v="0"/>
    <n v="28.515624999999993"/>
    <b v="1"/>
    <n v="12"/>
    <b v="1"/>
    <s v="Respiratory Infection"/>
    <x v="0"/>
  </r>
  <r>
    <s v="PID0270"/>
    <n v="240000"/>
    <x v="3"/>
    <n v="41"/>
    <s v="Adult"/>
    <n v="161510.04"/>
    <n v="73.2"/>
    <s v="O-"/>
    <b v="0"/>
    <b v="1"/>
    <n v="24.177566389219184"/>
    <s v="FALSE"/>
    <n v="15"/>
    <b v="1"/>
    <s v="Stroke"/>
    <x v="0"/>
  </r>
  <r>
    <s v="PID0271"/>
    <n v="90000"/>
    <x v="2"/>
    <n v="33"/>
    <s v="Adult"/>
    <n v="50397.700000000004"/>
    <n v="75.2"/>
    <s v="A-"/>
    <b v="0"/>
    <b v="1"/>
    <n v="25.126131845367368"/>
    <b v="0"/>
    <n v="25"/>
    <b v="1"/>
    <s v="Prostate Cancer"/>
    <x v="0"/>
  </r>
  <r>
    <s v="PID0272"/>
    <n v="32000"/>
    <x v="3"/>
    <n v="68"/>
    <s v="super senior"/>
    <n v="17619.52"/>
    <n v="79.099999999999994"/>
    <s v="B-"/>
    <b v="0"/>
    <b v="1"/>
    <n v="32.090551340825179"/>
    <b v="1"/>
    <n v="9"/>
    <b v="1"/>
    <s v="Heart Attack"/>
    <x v="0"/>
  </r>
  <r>
    <s v="PID0273"/>
    <n v="15000"/>
    <x v="3"/>
    <n v="48"/>
    <s v="Senior"/>
    <n v="12252.550000000001"/>
    <n v="78"/>
    <s v="AB-"/>
    <b v="1"/>
    <b v="1"/>
    <n v="26.061679307694877"/>
    <b v="0"/>
    <n v="12"/>
    <b v="1"/>
    <s v="Prostate Cancer"/>
    <x v="0"/>
  </r>
  <r>
    <s v="PID0274"/>
    <n v="90000"/>
    <x v="1"/>
    <n v="68"/>
    <s v="super senior"/>
    <n v="70452.100000000006"/>
    <n v="49.3"/>
    <s v="O-"/>
    <b v="0"/>
    <b v="0"/>
    <n v="21.060275962236744"/>
    <b v="0"/>
    <n v="5"/>
    <b v="1"/>
    <s v="Cancer"/>
    <x v="0"/>
  </r>
  <r>
    <s v="PID0275"/>
    <n v="12000"/>
    <x v="2"/>
    <n v="42"/>
    <s v="Adult"/>
    <s v=""/>
    <n v="94.1"/>
    <s v="B-"/>
    <b v="1"/>
    <b v="0"/>
    <n v="29.699532887261707"/>
    <b v="1"/>
    <n v="0.5"/>
    <b v="0"/>
    <s v="Cancer"/>
    <x v="0"/>
  </r>
  <r>
    <s v="PID0276"/>
    <n v="40000"/>
    <x v="1"/>
    <n v="38"/>
    <s v="Adult"/>
    <n v="32398.1"/>
    <n v="100.7"/>
    <s v="A+"/>
    <b v="0"/>
    <b v="0"/>
    <n v="32.881632653061224"/>
    <b v="1"/>
    <n v="40"/>
    <b v="1"/>
    <s v="Fractured Arm"/>
    <x v="0"/>
  </r>
  <r>
    <s v="PID0277"/>
    <n v="18000"/>
    <x v="0"/>
    <n v="53"/>
    <s v="Senior"/>
    <n v="9142.98"/>
    <n v="52.2"/>
    <s v="AB-"/>
    <b v="1"/>
    <b v="0"/>
    <n v="20.138111955557267"/>
    <b v="0"/>
    <n v="20"/>
    <b v="1"/>
    <s v="Appendicitis"/>
    <x v="0"/>
  </r>
  <r>
    <s v="PID0278"/>
    <n v="60000"/>
    <x v="1"/>
    <n v="62"/>
    <s v="super senior"/>
    <n v="49946.899999999994"/>
    <n v="67.8"/>
    <s v="O+"/>
    <b v="0"/>
    <b v="0"/>
    <n v="24.310660116891963"/>
    <b v="0"/>
    <n v="15"/>
    <b v="1"/>
    <s v="Childbirth"/>
    <x v="0"/>
  </r>
  <r>
    <s v="PID0279"/>
    <n v="24000"/>
    <x v="1"/>
    <n v="62"/>
    <s v="super senior"/>
    <s v=""/>
    <n v="71.2"/>
    <s v="AB+"/>
    <b v="0"/>
    <b v="1"/>
    <n v="26.472337894110655"/>
    <b v="0"/>
    <n v="9"/>
    <b v="0"/>
    <s v="Childbirth"/>
    <x v="0"/>
  </r>
  <r>
    <s v="PID0280"/>
    <n v="24000"/>
    <x v="1"/>
    <n v="48"/>
    <s v="Senior"/>
    <n v="15161.699999999999"/>
    <n v="69"/>
    <s v="AB+"/>
    <b v="1"/>
    <b v="0"/>
    <n v="23.87543252595156"/>
    <b v="0"/>
    <n v="12"/>
    <b v="1"/>
    <s v="Prostate Cancer"/>
    <x v="0"/>
  </r>
  <r>
    <s v="PID0281"/>
    <n v="20000"/>
    <x v="0"/>
    <n v="48"/>
    <s v="Senior"/>
    <n v="11828.86"/>
    <n v="54.6"/>
    <s v="AB+"/>
    <b v="0"/>
    <b v="1"/>
    <n v="21.064002160410475"/>
    <b v="0"/>
    <n v="30"/>
    <b v="1"/>
    <s v="Prostate Cancer"/>
    <x v="0"/>
  </r>
  <r>
    <s v="PID0282"/>
    <n v="2000"/>
    <x v="1"/>
    <n v="42"/>
    <s v="Adult"/>
    <n v="1182"/>
    <n v="59.9"/>
    <s v="A+"/>
    <b v="1"/>
    <b v="1"/>
    <n v="22.270969660916126"/>
    <b v="0"/>
    <n v="5"/>
    <b v="1"/>
    <s v="Cancer"/>
    <x v="0"/>
  </r>
  <r>
    <s v="PID0283"/>
    <n v="12000"/>
    <x v="0"/>
    <n v="48"/>
    <s v="Senior"/>
    <n v="9412.6"/>
    <n v="74"/>
    <s v="O-"/>
    <b v="1"/>
    <b v="0"/>
    <n v="24.441802087462015"/>
    <b v="0"/>
    <n v="4"/>
    <b v="1"/>
    <s v="Kidney Stones"/>
    <x v="0"/>
  </r>
  <r>
    <s v="PID0284"/>
    <n v="250000"/>
    <x v="1"/>
    <n v="53"/>
    <s v="Senior"/>
    <n v="175454.59999999998"/>
    <n v="84.9"/>
    <s v="AB+"/>
    <b v="0"/>
    <b v="1"/>
    <n v="34.886587771203153"/>
    <b v="1"/>
    <n v="5"/>
    <b v="1"/>
    <s v="Heart Attack"/>
    <x v="0"/>
  </r>
  <r>
    <s v="PID0285"/>
    <n v="100"/>
    <x v="3"/>
    <n v="33"/>
    <s v="Adult"/>
    <n v="56.47"/>
    <n v="65.5"/>
    <s v="A+"/>
    <b v="0"/>
    <b v="1"/>
    <n v="21.88512813658993"/>
    <b v="0"/>
    <n v="2"/>
    <b v="1"/>
    <s v="Hypertension"/>
    <x v="0"/>
  </r>
  <r>
    <s v="PID0286"/>
    <n v="20000"/>
    <x v="2"/>
    <n v="48"/>
    <s v="Senior"/>
    <s v=""/>
    <n v="96.3"/>
    <s v="B-"/>
    <b v="0"/>
    <b v="0"/>
    <n v="31.807372175980973"/>
    <b v="1"/>
    <n v="9"/>
    <b v="0"/>
    <s v="Osteoarthritis"/>
    <x v="0"/>
  </r>
  <r>
    <s v="PID0287"/>
    <n v="20000"/>
    <x v="0"/>
    <n v="33"/>
    <s v="Adult"/>
    <s v=""/>
    <n v="78.099999999999994"/>
    <s v="B-"/>
    <b v="1"/>
    <b v="0"/>
    <n v="28.003872494531894"/>
    <b v="1"/>
    <n v="0"/>
    <b v="0"/>
    <s v="Fractured Leg"/>
    <x v="0"/>
  </r>
  <r>
    <s v="PID0288"/>
    <n v="300000"/>
    <x v="1"/>
    <n v="30"/>
    <s v="Young adult"/>
    <n v="254042.27999999997"/>
    <n v="59.6"/>
    <s v="AB-"/>
    <b v="0"/>
    <b v="0"/>
    <n v="22.159428911362287"/>
    <b v="0"/>
    <n v="15"/>
    <b v="1"/>
    <s v="Osteoarthritis"/>
    <x v="0"/>
  </r>
  <r>
    <s v="PID0289"/>
    <n v="800"/>
    <x v="0"/>
    <n v="28"/>
    <s v="Young adult"/>
    <n v="445.65"/>
    <n v="71.400000000000006"/>
    <s v="O-"/>
    <b v="1"/>
    <b v="0"/>
    <n v="24.134667387777181"/>
    <b v="0"/>
    <n v="7"/>
    <b v="1"/>
    <s v="Cancer"/>
    <x v="0"/>
  </r>
  <r>
    <s v="PID0290"/>
    <n v="40000"/>
    <x v="1"/>
    <n v="53"/>
    <s v="Senior"/>
    <n v="35435.599999999999"/>
    <n v="73"/>
    <s v="B-"/>
    <b v="0"/>
    <b v="0"/>
    <n v="25.864512471655331"/>
    <b v="0"/>
    <n v="12"/>
    <b v="1"/>
    <s v="Cancer"/>
    <x v="0"/>
  </r>
  <r>
    <s v="PID0291"/>
    <n v="40000"/>
    <x v="0"/>
    <n v="42"/>
    <s v="Adult"/>
    <n v="23892.800000000003"/>
    <n v="92.4"/>
    <s v="A+"/>
    <b v="1"/>
    <b v="0"/>
    <n v="29.162984471657619"/>
    <b v="1"/>
    <n v="15"/>
    <b v="1"/>
    <s v="Heart Attack"/>
    <x v="0"/>
  </r>
  <r>
    <s v="PID0292"/>
    <n v="3000"/>
    <x v="0"/>
    <n v="41"/>
    <s v="Adult"/>
    <n v="2649.5099999999998"/>
    <n v="99.1"/>
    <s v="A+"/>
    <b v="0"/>
    <b v="0"/>
    <n v="31.992510330578511"/>
    <b v="1"/>
    <n v="15"/>
    <b v="1"/>
    <s v="Kidney Stones"/>
    <x v="0"/>
  </r>
  <r>
    <s v="PID0293"/>
    <n v="800"/>
    <x v="1"/>
    <n v="33"/>
    <s v="Adult"/>
    <n v="587.24"/>
    <n v="94.6"/>
    <s v="B+"/>
    <b v="0"/>
    <b v="0"/>
    <n v="32.733564013840834"/>
    <b v="1"/>
    <n v="20"/>
    <b v="1"/>
    <s v="Kidney Stones"/>
    <x v="0"/>
  </r>
  <r>
    <s v="PID0294"/>
    <n v="20000"/>
    <x v="3"/>
    <n v="33"/>
    <s v="Adult"/>
    <n v="16863.14"/>
    <n v="92.6"/>
    <s v="B-"/>
    <b v="0"/>
    <b v="0"/>
    <n v="33.203054967908493"/>
    <b v="1"/>
    <n v="15"/>
    <b v="1"/>
    <s v="Fractured Leg"/>
    <x v="0"/>
  </r>
  <r>
    <s v="PID0295"/>
    <n v="3000"/>
    <x v="0"/>
    <n v="34"/>
    <s v="Adult"/>
    <n v="2651.88"/>
    <n v="70"/>
    <s v="O+"/>
    <b v="0"/>
    <b v="0"/>
    <n v="22.343515592581952"/>
    <b v="0"/>
    <n v="9"/>
    <b v="1"/>
    <s v="Hypertension"/>
    <x v="0"/>
  </r>
  <r>
    <s v="PID0296"/>
    <n v="48000"/>
    <x v="0"/>
    <n v="73"/>
    <s v="super senior"/>
    <n v="25412.799999999999"/>
    <n v="73.900000000000006"/>
    <s v="B-"/>
    <b v="0"/>
    <b v="0"/>
    <n v="25.874444172122828"/>
    <b v="0"/>
    <n v="5"/>
    <b v="1"/>
    <s v="Diabetes"/>
    <x v="0"/>
  </r>
  <r>
    <s v="PID0297"/>
    <n v="60000"/>
    <x v="3"/>
    <n v="58"/>
    <s v="Senior"/>
    <n v="52542.200000000004"/>
    <n v="48.1"/>
    <s v="AB-"/>
    <b v="0"/>
    <b v="1"/>
    <n v="20.281666385562492"/>
    <b v="0"/>
    <n v="4"/>
    <b v="1"/>
    <s v="Kidney Stones"/>
    <x v="0"/>
  </r>
  <r>
    <s v="PID0298"/>
    <n v="1000"/>
    <x v="0"/>
    <n v="62"/>
    <s v="super senior"/>
    <n v="608.94000000000005"/>
    <n v="62.8"/>
    <s v="AB-"/>
    <b v="1"/>
    <b v="0"/>
    <n v="26.139438085327779"/>
    <b v="0"/>
    <n v="9"/>
    <b v="1"/>
    <s v="Stroke"/>
    <x v="0"/>
  </r>
  <r>
    <s v="PID0299"/>
    <n v="90000"/>
    <x v="1"/>
    <n v="68"/>
    <s v="super senior"/>
    <n v="46249.5"/>
    <n v="56.5"/>
    <s v="A-"/>
    <b v="1"/>
    <b v="0"/>
    <n v="22.632590930940552"/>
    <b v="0"/>
    <n v="20"/>
    <b v="1"/>
    <s v="Fractured Arm"/>
    <x v="0"/>
  </r>
  <r>
    <s v="PID0300"/>
    <n v="20000"/>
    <x v="1"/>
    <n v="42"/>
    <s v="Adult"/>
    <s v=""/>
    <n v="71.400000000000006"/>
    <s v="A+"/>
    <b v="0"/>
    <b v="1"/>
    <n v="25.601491627523398"/>
    <b v="0"/>
    <n v="5"/>
    <b v="0"/>
    <s v="Cancer"/>
    <x v="0"/>
  </r>
  <r>
    <s v="PID0301"/>
    <n v="45000"/>
    <x v="1"/>
    <n v="28"/>
    <s v="Young adult"/>
    <n v="26396.19"/>
    <n v="82.4"/>
    <s v="O+"/>
    <b v="0"/>
    <b v="0"/>
    <n v="30.266299357208453"/>
    <b v="1"/>
    <n v="70"/>
    <b v="1"/>
    <s v="Cancer"/>
    <x v="0"/>
  </r>
  <r>
    <s v="PID0302"/>
    <n v="40000"/>
    <x v="0"/>
    <n v="38"/>
    <s v="Adult"/>
    <n v="30393.3"/>
    <n v="75.400000000000006"/>
    <s v="AB-"/>
    <b v="0"/>
    <b v="1"/>
    <n v="29.088383935804945"/>
    <b v="1"/>
    <n v="15"/>
    <b v="1"/>
    <s v="Heart Attack"/>
    <x v="0"/>
  </r>
  <r>
    <s v="PID0303"/>
    <n v="18000"/>
    <x v="1"/>
    <n v="38"/>
    <s v="Adult"/>
    <n v="15337.380000000001"/>
    <n v="90.6"/>
    <s v="A-"/>
    <b v="1"/>
    <b v="0"/>
    <n v="33.685306365258775"/>
    <b v="1"/>
    <n v="20"/>
    <b v="1"/>
    <s v="Osteoarthritis"/>
    <x v="0"/>
  </r>
  <r>
    <s v="PID0304"/>
    <n v="21000"/>
    <x v="1"/>
    <n v="50"/>
    <s v="Senior"/>
    <n v="17377.78"/>
    <n v="82.5"/>
    <s v="A+"/>
    <b v="1"/>
    <b v="1"/>
    <n v="29.58155545197031"/>
    <b v="1"/>
    <n v="20"/>
    <b v="1"/>
    <s v="Respiratory Infection"/>
    <x v="0"/>
  </r>
  <r>
    <s v="PID0305"/>
    <n v="800"/>
    <x v="1"/>
    <n v="68"/>
    <s v="super senior"/>
    <n v="555.04"/>
    <n v="74.2"/>
    <s v="AB-"/>
    <b v="1"/>
    <b v="0"/>
    <n v="26.289682539682545"/>
    <b v="0"/>
    <n v="30"/>
    <b v="1"/>
    <s v="Stroke"/>
    <x v="0"/>
  </r>
  <r>
    <s v="PID0306"/>
    <n v="12000"/>
    <x v="0"/>
    <n v="33"/>
    <s v="Adult"/>
    <n v="6992.64"/>
    <n v="66.8"/>
    <s v="O-"/>
    <b v="0"/>
    <b v="1"/>
    <n v="23.66780045351474"/>
    <b v="0"/>
    <n v="7"/>
    <b v="1"/>
    <s v="Childbirth"/>
    <x v="0"/>
  </r>
  <r>
    <s v="PID0307"/>
    <n v="30000"/>
    <x v="0"/>
    <n v="62"/>
    <s v="super senior"/>
    <n v="15917.49"/>
    <n v="89.7"/>
    <s v="O-"/>
    <b v="1"/>
    <b v="0"/>
    <n v="34.605146406388641"/>
    <b v="1"/>
    <n v="250"/>
    <b v="1"/>
    <s v="Heart Disease"/>
    <x v="1"/>
  </r>
  <r>
    <s v="PID0308"/>
    <n v="12000"/>
    <x v="2"/>
    <n v="68"/>
    <s v="super senior"/>
    <n v="9607.2000000000007"/>
    <n v="59.7"/>
    <s v="AB+"/>
    <b v="0"/>
    <b v="0"/>
    <n v="23.031518845723543"/>
    <b v="0"/>
    <n v="2"/>
    <b v="1"/>
    <s v="Osteoarthritis"/>
    <x v="0"/>
  </r>
  <r>
    <s v="PID0309"/>
    <n v="12000"/>
    <x v="0"/>
    <n v="53"/>
    <s v="Senior"/>
    <n v="9344"/>
    <n v="76.5"/>
    <s v="A+"/>
    <b v="0"/>
    <b v="0"/>
    <n v="31.035741815083774"/>
    <b v="1"/>
    <n v="12"/>
    <b v="1"/>
    <s v="Allergic Reaction"/>
    <x v="0"/>
  </r>
  <r>
    <s v="PID0310"/>
    <n v="800"/>
    <x v="1"/>
    <n v="45"/>
    <s v="Adult"/>
    <n v="505.63"/>
    <n v="84.5"/>
    <s v="O+"/>
    <b v="0"/>
    <b v="1"/>
    <n v="31.037649219467404"/>
    <b v="1"/>
    <n v="12"/>
    <b v="1"/>
    <s v="Kidney Stones"/>
    <x v="0"/>
  </r>
  <r>
    <s v="PID0311"/>
    <n v="500"/>
    <x v="0"/>
    <n v="48"/>
    <s v="Senior"/>
    <n v="402.18"/>
    <n v="103.1"/>
    <s v="O-"/>
    <b v="0"/>
    <b v="1"/>
    <n v="33.283832644628099"/>
    <b v="1"/>
    <n v="30"/>
    <b v="1"/>
    <s v="Childbirth"/>
    <x v="0"/>
  </r>
  <r>
    <s v="PID0312"/>
    <n v="90000"/>
    <x v="3"/>
    <n v="28"/>
    <s v="Young adult"/>
    <s v=""/>
    <n v="80.3"/>
    <s v="O-"/>
    <b v="0"/>
    <b v="0"/>
    <n v="28.792713973251104"/>
    <b v="1"/>
    <n v="5"/>
    <b v="0"/>
    <s v="Prostate Cancer"/>
    <x v="0"/>
  </r>
  <r>
    <s v="PID0313"/>
    <n v="12000"/>
    <x v="3"/>
    <n v="62"/>
    <s v="super senior"/>
    <n v="10441.56"/>
    <n v="65.099999999999994"/>
    <s v="A+"/>
    <b v="0"/>
    <b v="0"/>
    <n v="25.114771806643258"/>
    <b v="0"/>
    <n v="25"/>
    <b v="1"/>
    <s v="Kidney Stones"/>
    <x v="0"/>
  </r>
  <r>
    <s v="PID0314"/>
    <n v="60000"/>
    <x v="0"/>
    <n v="38"/>
    <s v="Adult"/>
    <n v="34111.4"/>
    <n v="61.4"/>
    <s v="O+"/>
    <b v="0"/>
    <b v="1"/>
    <n v="23.395823807346435"/>
    <b v="0"/>
    <n v="12"/>
    <b v="1"/>
    <s v="Allergic Reaction"/>
    <x v="0"/>
  </r>
  <r>
    <s v="PID0315"/>
    <n v="18000"/>
    <x v="3"/>
    <n v="38"/>
    <s v="Adult"/>
    <n v="15787.920000000002"/>
    <n v="82.7"/>
    <s v="A+"/>
    <b v="0"/>
    <b v="1"/>
    <n v="26.101502335563691"/>
    <b v="0"/>
    <n v="2"/>
    <b v="1"/>
    <s v="Stroke"/>
    <x v="0"/>
  </r>
  <r>
    <s v="PID0316"/>
    <n v="45000"/>
    <x v="1"/>
    <n v="68"/>
    <s v="super senior"/>
    <s v=""/>
    <n v="68.8"/>
    <s v="A-"/>
    <b v="0"/>
    <b v="1"/>
    <n v="28.270874424720574"/>
    <b v="1"/>
    <n v="20"/>
    <b v="0"/>
    <s v="Fractured Arm"/>
    <x v="0"/>
  </r>
  <r>
    <s v="PID0317"/>
    <n v="16000"/>
    <x v="2"/>
    <n v="48"/>
    <s v="Senior"/>
    <n v="11310.02"/>
    <n v="78.900000000000006"/>
    <s v="O+"/>
    <b v="0"/>
    <b v="0"/>
    <n v="25.471332644628102"/>
    <b v="0"/>
    <n v="70"/>
    <b v="1"/>
    <s v="Cancer"/>
    <x v="0"/>
  </r>
  <r>
    <s v="PID0318"/>
    <n v="250000"/>
    <x v="2"/>
    <n v="42"/>
    <s v="Adult"/>
    <n v="181231.9"/>
    <n v="62.6"/>
    <s v="O+"/>
    <b v="0"/>
    <b v="0"/>
    <n v="24.150302843254501"/>
    <b v="0"/>
    <n v="2"/>
    <b v="1"/>
    <s v="Allergic Reaction"/>
    <x v="0"/>
  </r>
  <r>
    <s v="PID0319"/>
    <n v="100"/>
    <x v="1"/>
    <n v="62"/>
    <s v="super senior"/>
    <s v=""/>
    <n v="62.9"/>
    <s v="B+"/>
    <b v="0"/>
    <b v="0"/>
    <n v="23.967383020880959"/>
    <b v="0"/>
    <n v="90"/>
    <b v="0"/>
    <s v="Stroke"/>
    <x v="0"/>
  </r>
  <r>
    <s v="PID0320"/>
    <n v="75000"/>
    <x v="1"/>
    <n v="58"/>
    <s v="Senior"/>
    <n v="64758.100000000006"/>
    <n v="66.5"/>
    <s v="A-"/>
    <b v="0"/>
    <b v="1"/>
    <n v="25.654874426140964"/>
    <b v="0"/>
    <n v="25"/>
    <b v="1"/>
    <s v="Childbirth"/>
    <x v="0"/>
  </r>
  <r>
    <s v="PID0321"/>
    <n v="40000"/>
    <x v="3"/>
    <n v="42"/>
    <s v="Adult"/>
    <s v=""/>
    <n v="83.4"/>
    <s v="AB+"/>
    <b v="0"/>
    <b v="0"/>
    <n v="26.029150151368562"/>
    <b v="0"/>
    <n v="5"/>
    <b v="0"/>
    <s v="Prostate Cancer"/>
    <x v="0"/>
  </r>
  <r>
    <s v="PID0322"/>
    <n v="3000"/>
    <x v="1"/>
    <n v="41"/>
    <s v="Adult"/>
    <n v="1894.17"/>
    <n v="57.3"/>
    <s v="AB+"/>
    <b v="0"/>
    <b v="0"/>
    <n v="22.382812499999993"/>
    <b v="0"/>
    <n v="20"/>
    <b v="1"/>
    <s v="Allergic Reaction"/>
    <x v="0"/>
  </r>
  <r>
    <s v="PID0323"/>
    <n v="32000"/>
    <x v="2"/>
    <n v="42"/>
    <s v="Adult"/>
    <s v=""/>
    <n v="96.5"/>
    <s v="O-"/>
    <b v="1"/>
    <b v="0"/>
    <n v="33.391003460207614"/>
    <b v="1"/>
    <n v="3"/>
    <b v="0"/>
    <s v="Kidney Stones"/>
    <x v="0"/>
  </r>
  <r>
    <s v="PID0324"/>
    <n v="12000"/>
    <x v="3"/>
    <n v="73"/>
    <s v="super senior"/>
    <n v="6341.88"/>
    <n v="83.8"/>
    <s v="B+"/>
    <b v="0"/>
    <b v="0"/>
    <n v="34.434582511505582"/>
    <b v="1"/>
    <n v="25"/>
    <b v="1"/>
    <s v="Heart Attack"/>
    <x v="0"/>
  </r>
  <r>
    <s v="PID0325"/>
    <n v="16000"/>
    <x v="3"/>
    <n v="53"/>
    <s v="Senior"/>
    <n v="13735.36"/>
    <n v="57.4"/>
    <s v="AB-"/>
    <b v="0"/>
    <b v="0"/>
    <n v="22.704798069696608"/>
    <s v="FALSE"/>
    <n v="40"/>
    <b v="1"/>
    <s v="Fractured Leg"/>
    <x v="0"/>
  </r>
  <r>
    <s v="PID0326"/>
    <n v="60000"/>
    <x v="0"/>
    <n v="68"/>
    <s v="super senior"/>
    <s v=""/>
    <n v="45.3"/>
    <s v="B+"/>
    <b v="1"/>
    <b v="0"/>
    <n v="20.133333333333333"/>
    <b v="0"/>
    <n v="12"/>
    <b v="0"/>
    <s v="Stroke"/>
    <x v="0"/>
  </r>
  <r>
    <s v="PID0327"/>
    <n v="90000"/>
    <x v="0"/>
    <n v="33"/>
    <s v="Adult"/>
    <n v="49301.899999999994"/>
    <n v="97.5"/>
    <s v="O+"/>
    <b v="0"/>
    <b v="1"/>
    <n v="33.343592900379605"/>
    <b v="1"/>
    <n v="7"/>
    <b v="1"/>
    <s v="Fractured Leg"/>
    <x v="0"/>
  </r>
  <r>
    <s v="PID0328"/>
    <n v="60000"/>
    <x v="2"/>
    <n v="58"/>
    <s v="Senior"/>
    <n v="52602.28"/>
    <n v="99.9"/>
    <s v="O-"/>
    <b v="0"/>
    <b v="0"/>
    <n v="34.977766884913002"/>
    <b v="1"/>
    <n v="4"/>
    <b v="1"/>
    <s v="Hypertension"/>
    <x v="0"/>
  </r>
  <r>
    <s v="PID0329"/>
    <n v="72000"/>
    <x v="0"/>
    <n v="28"/>
    <s v="Young adult"/>
    <n v="48491.68"/>
    <n v="82.6"/>
    <s v="A-"/>
    <b v="0"/>
    <b v="0"/>
    <n v="29.617411882821184"/>
    <b v="1"/>
    <n v="4"/>
    <b v="1"/>
    <s v="Heart Disease"/>
    <x v="0"/>
  </r>
  <r>
    <s v="PID0330"/>
    <n v="500"/>
    <x v="2"/>
    <n v="48"/>
    <s v="Senior"/>
    <s v=""/>
    <n v="88.4"/>
    <s v="A+"/>
    <b v="0"/>
    <b v="0"/>
    <n v="29.881016765819368"/>
    <b v="1"/>
    <n v="4"/>
    <b v="0"/>
    <s v="Diabetes"/>
    <x v="0"/>
  </r>
  <r>
    <s v="PID0331"/>
    <n v="100"/>
    <x v="2"/>
    <n v="38"/>
    <s v="Adult"/>
    <n v="87.74"/>
    <n v="102"/>
    <s v="A-"/>
    <b v="0"/>
    <b v="0"/>
    <n v="32.192904936245419"/>
    <b v="1"/>
    <n v="9"/>
    <b v="1"/>
    <s v="Appendicitis"/>
    <x v="0"/>
  </r>
  <r>
    <s v="PID0332"/>
    <n v="72000"/>
    <x v="2"/>
    <n v="62"/>
    <s v="super senior"/>
    <n v="40552.839999999997"/>
    <n v="73.3"/>
    <s v="AB+"/>
    <b v="1"/>
    <b v="0"/>
    <n v="32.577777777777776"/>
    <b v="1"/>
    <n v="7"/>
    <b v="1"/>
    <s v="Heart Attack"/>
    <x v="0"/>
  </r>
  <r>
    <s v="PID0333"/>
    <n v="48000"/>
    <x v="1"/>
    <n v="41"/>
    <s v="Adult"/>
    <n v="37134"/>
    <n v="91"/>
    <s v="AB-"/>
    <b v="0"/>
    <b v="1"/>
    <n v="33.023660908695021"/>
    <b v="1"/>
    <n v="12"/>
    <b v="1"/>
    <s v="Appendicitis"/>
    <x v="0"/>
  </r>
  <r>
    <s v="PID0334"/>
    <n v="12000"/>
    <x v="3"/>
    <n v="62"/>
    <s v="super senior"/>
    <n v="8904.5999999999985"/>
    <n v="94.6"/>
    <s v="A+"/>
    <b v="1"/>
    <b v="0"/>
    <n v="33.517573696145128"/>
    <b v="1"/>
    <n v="9"/>
    <b v="1"/>
    <s v="Hypertension"/>
    <x v="0"/>
  </r>
  <r>
    <s v="PID0335"/>
    <n v="60000"/>
    <x v="2"/>
    <n v="32"/>
    <s v="Adult"/>
    <s v=""/>
    <n v="84.5"/>
    <s v="AB+"/>
    <b v="0"/>
    <b v="1"/>
    <n v="32.599050962540019"/>
    <b v="1"/>
    <n v="12"/>
    <b v="0"/>
    <s v="Fractured Arm"/>
    <x v="0"/>
  </r>
  <r>
    <s v="PID0336"/>
    <n v="32000"/>
    <x v="1"/>
    <n v="48"/>
    <s v="Senior"/>
    <n v="17880.560000000001"/>
    <n v="87.1"/>
    <s v="O+"/>
    <b v="0"/>
    <b v="0"/>
    <n v="31.230951271110474"/>
    <b v="1"/>
    <n v="9"/>
    <b v="1"/>
    <s v="Heart Attack"/>
    <x v="0"/>
  </r>
  <r>
    <s v="PID0337"/>
    <n v="54000"/>
    <x v="2"/>
    <n v="58"/>
    <s v="Senior"/>
    <s v=""/>
    <n v="86.6"/>
    <s v="O+"/>
    <b v="1"/>
    <b v="0"/>
    <n v="33.828124999999993"/>
    <b v="1"/>
    <n v="3"/>
    <b v="0"/>
    <s v="Fractured Leg"/>
    <x v="0"/>
  </r>
  <r>
    <s v="PID0338"/>
    <n v="250000"/>
    <x v="2"/>
    <n v="38"/>
    <s v="Adult"/>
    <n v="180061.4"/>
    <n v="67.3"/>
    <s v="AB+"/>
    <b v="1"/>
    <b v="0"/>
    <n v="21.975510204081633"/>
    <b v="0"/>
    <n v="1"/>
    <b v="1"/>
    <s v="Allergic Reaction"/>
    <x v="0"/>
  </r>
  <r>
    <s v="PID0339"/>
    <n v="12000"/>
    <x v="2"/>
    <n v="38"/>
    <s v="Adult"/>
    <n v="10036.98"/>
    <n v="104.5"/>
    <s v="A-"/>
    <b v="1"/>
    <b v="1"/>
    <n v="34.915967790437364"/>
    <b v="1"/>
    <n v="2"/>
    <b v="1"/>
    <s v="Hypertension"/>
    <x v="0"/>
  </r>
  <r>
    <s v="PID0340"/>
    <n v="12000"/>
    <x v="1"/>
    <n v="42"/>
    <s v="Adult"/>
    <n v="10570.68"/>
    <n v="73.400000000000006"/>
    <s v="O+"/>
    <b v="0"/>
    <b v="0"/>
    <n v="28.671874999999996"/>
    <b v="1"/>
    <n v="90"/>
    <b v="1"/>
    <s v="Osteoarthritis"/>
    <x v="0"/>
  </r>
  <r>
    <s v="PID0341"/>
    <n v="60000"/>
    <x v="0"/>
    <n v="38"/>
    <s v="Adult"/>
    <n v="49311.68"/>
    <n v="80.8"/>
    <s v="A+"/>
    <b v="1"/>
    <b v="1"/>
    <n v="31.562499999999993"/>
    <b v="1"/>
    <n v="25"/>
    <b v="1"/>
    <s v="Fractured Arm"/>
    <x v="0"/>
  </r>
  <r>
    <s v="PID0342"/>
    <n v="300000"/>
    <x v="2"/>
    <n v="53"/>
    <s v="Senior"/>
    <s v=""/>
    <n v="75.900000000000006"/>
    <s v="B-"/>
    <b v="1"/>
    <b v="0"/>
    <n v="30.022546576480359"/>
    <b v="1"/>
    <n v="0.5"/>
    <b v="0"/>
    <s v="Fractured Leg"/>
    <x v="0"/>
  </r>
  <r>
    <s v="PID0343"/>
    <n v="500"/>
    <x v="2"/>
    <n v="54"/>
    <s v="Senior"/>
    <n v="447.66"/>
    <n v="82"/>
    <s v="A-"/>
    <b v="0"/>
    <b v="0"/>
    <n v="33.267069657998292"/>
    <b v="1"/>
    <n v="0.5"/>
    <b v="1"/>
    <s v="Kidney Stones"/>
    <x v="0"/>
  </r>
  <r>
    <s v="PID0344"/>
    <n v="200000"/>
    <x v="0"/>
    <n v="48"/>
    <s v="Senior"/>
    <s v=""/>
    <n v="88.8"/>
    <s v="B+"/>
    <b v="1"/>
    <b v="1"/>
    <n v="30.726643598615919"/>
    <b v="1"/>
    <n v="12"/>
    <b v="0"/>
    <s v="Diabetes"/>
    <x v="0"/>
  </r>
  <r>
    <s v="PID0345"/>
    <n v="30000"/>
    <x v="0"/>
    <n v="38"/>
    <s v="Adult"/>
    <n v="23792.699999999997"/>
    <n v="85.2"/>
    <s v="AB-"/>
    <b v="0"/>
    <b v="1"/>
    <n v="29.480968858131494"/>
    <b v="1"/>
    <n v="15"/>
    <b v="1"/>
    <s v="Allergic Reaction"/>
    <x v="0"/>
  </r>
  <r>
    <s v="PID0346"/>
    <n v="240000"/>
    <x v="1"/>
    <n v="33"/>
    <s v="Adult"/>
    <s v=""/>
    <n v="60.2"/>
    <s v="O-"/>
    <b v="1"/>
    <b v="1"/>
    <n v="23.515624999999996"/>
    <b v="0"/>
    <n v="7"/>
    <b v="0"/>
    <s v="Prostate Cancer"/>
    <x v="0"/>
  </r>
  <r>
    <s v="PID0347"/>
    <n v="40000"/>
    <x v="1"/>
    <n v="41"/>
    <s v="Adult"/>
    <n v="24642.6"/>
    <n v="88.7"/>
    <s v="AB-"/>
    <b v="0"/>
    <b v="0"/>
    <n v="31.804654164724447"/>
    <b v="1"/>
    <n v="9"/>
    <b v="1"/>
    <s v="Kidney Stones"/>
    <x v="0"/>
  </r>
  <r>
    <s v="PID0348"/>
    <n v="45000"/>
    <x v="2"/>
    <n v="62"/>
    <s v="super senior"/>
    <n v="39752.79"/>
    <n v="70"/>
    <s v="A+"/>
    <b v="0"/>
    <b v="1"/>
    <n v="29.903028749626213"/>
    <b v="1"/>
    <n v="0.5"/>
    <b v="1"/>
    <s v="Heart Attack"/>
    <x v="0"/>
  </r>
  <r>
    <s v="PID0349"/>
    <n v="24000"/>
    <x v="1"/>
    <n v="53"/>
    <s v="Senior"/>
    <s v=""/>
    <n v="92"/>
    <s v="AB+"/>
    <b v="0"/>
    <b v="1"/>
    <n v="34.205829863176689"/>
    <b v="1"/>
    <n v="9"/>
    <b v="0"/>
    <s v="Prostate Cancer"/>
    <x v="0"/>
  </r>
  <r>
    <s v="PID0350"/>
    <n v="100"/>
    <x v="1"/>
    <n v="41"/>
    <s v="Adult"/>
    <n v="77.66"/>
    <n v="106.6"/>
    <s v="AB-"/>
    <b v="1"/>
    <b v="0"/>
    <n v="33.269872975250458"/>
    <b v="1"/>
    <n v="200"/>
    <b v="1"/>
    <s v="Prostate Cancer"/>
    <x v="0"/>
  </r>
  <r>
    <s v="PID0351"/>
    <n v="250000"/>
    <x v="1"/>
    <n v="48"/>
    <s v="Senior"/>
    <n v="125062.2"/>
    <n v="96.1"/>
    <s v="A+"/>
    <b v="0"/>
    <b v="0"/>
    <n v="30.674454977816076"/>
    <b v="1"/>
    <n v="9"/>
    <b v="1"/>
    <s v="Stroke"/>
    <x v="0"/>
  </r>
  <r>
    <s v="PID0352"/>
    <n v="40000"/>
    <x v="0"/>
    <n v="58"/>
    <s v="Senior"/>
    <s v=""/>
    <n v="72.599999999999994"/>
    <s v="O+"/>
    <b v="0"/>
    <b v="0"/>
    <n v="28.00817869680953"/>
    <b v="1"/>
    <n v="4"/>
    <b v="0"/>
    <s v="Kidney Stones"/>
    <x v="0"/>
  </r>
  <r>
    <s v="PID0353"/>
    <n v="16000"/>
    <x v="0"/>
    <n v="41"/>
    <s v="Adult"/>
    <n v="9324.06"/>
    <n v="78.900000000000006"/>
    <s v="A+"/>
    <b v="0"/>
    <b v="0"/>
    <n v="30.438640484549207"/>
    <b v="1"/>
    <n v="25"/>
    <b v="1"/>
    <s v="Respiratory Infection"/>
    <x v="0"/>
  </r>
  <r>
    <s v="PID0354"/>
    <n v="60000"/>
    <x v="2"/>
    <n v="45"/>
    <s v="Adult"/>
    <n v="42781.95"/>
    <n v="56.7"/>
    <s v="O+"/>
    <b v="0"/>
    <b v="1"/>
    <n v="21.340660167864808"/>
    <b v="0"/>
    <n v="2"/>
    <b v="1"/>
    <s v="Diabetes"/>
    <x v="0"/>
  </r>
  <r>
    <s v="PID0355"/>
    <n v="100"/>
    <x v="0"/>
    <n v="58"/>
    <s v="Senior"/>
    <n v="67.64"/>
    <n v="54"/>
    <s v="O+"/>
    <b v="0"/>
    <b v="1"/>
    <n v="22.476586888657646"/>
    <b v="0"/>
    <n v="7"/>
    <b v="1"/>
    <s v="Diabetes"/>
    <x v="0"/>
  </r>
  <r>
    <s v="PID0356"/>
    <n v="500"/>
    <x v="2"/>
    <n v="33"/>
    <s v="Adult"/>
    <n v="265.38"/>
    <n v="93.2"/>
    <s v="O-"/>
    <b v="0"/>
    <b v="0"/>
    <n v="30.087809917355372"/>
    <b v="1"/>
    <n v="15"/>
    <b v="1"/>
    <s v="Prostate Cancer"/>
    <x v="0"/>
  </r>
  <r>
    <s v="PID0357"/>
    <n v="800"/>
    <x v="0"/>
    <n v="38"/>
    <s v="Adult"/>
    <s v=""/>
    <n v="80.5"/>
    <s v="AB+"/>
    <b v="0"/>
    <b v="1"/>
    <n v="31.445312499999993"/>
    <b v="1"/>
    <n v="20"/>
    <b v="0"/>
    <s v="Respiratory Infection"/>
    <x v="0"/>
  </r>
  <r>
    <s v="PID0358"/>
    <n v="12000"/>
    <x v="1"/>
    <n v="62"/>
    <s v="super senior"/>
    <n v="7609.14"/>
    <n v="79.900000000000006"/>
    <s v="AB-"/>
    <b v="0"/>
    <b v="0"/>
    <n v="30.445054107605543"/>
    <b v="1"/>
    <n v="12"/>
    <b v="1"/>
    <s v="Heart Attack"/>
    <x v="0"/>
  </r>
  <r>
    <s v="PID0359"/>
    <n v="24000"/>
    <x v="1"/>
    <n v="33"/>
    <s v="Adult"/>
    <n v="16555.14"/>
    <n v="100.8"/>
    <s v="B-"/>
    <b v="0"/>
    <b v="0"/>
    <n v="32.174662453318007"/>
    <b v="1"/>
    <n v="12"/>
    <b v="1"/>
    <s v="Diabetes"/>
    <x v="0"/>
  </r>
  <r>
    <s v="PID0360"/>
    <n v="240000"/>
    <x v="0"/>
    <n v="41"/>
    <s v="Adult"/>
    <s v=""/>
    <n v="90.4"/>
    <s v="AB-"/>
    <b v="0"/>
    <b v="0"/>
    <n v="30.915495366095556"/>
    <b v="1"/>
    <n v="5"/>
    <b v="0"/>
    <s v="Appendicitis"/>
    <x v="0"/>
  </r>
  <r>
    <s v="PID0361"/>
    <n v="100"/>
    <x v="3"/>
    <n v="48"/>
    <s v="Senior"/>
    <n v="80.67"/>
    <n v="87.4"/>
    <s v="O-"/>
    <b v="0"/>
    <b v="0"/>
    <n v="31.717230367252146"/>
    <b v="1"/>
    <n v="120"/>
    <b v="1"/>
    <s v="Cancer"/>
    <x v="0"/>
  </r>
  <r>
    <s v="PID0362"/>
    <n v="500"/>
    <x v="3"/>
    <n v="48"/>
    <s v="Senior"/>
    <n v="329.07"/>
    <n v="95.2"/>
    <s v="B+"/>
    <b v="0"/>
    <b v="0"/>
    <n v="30.387181205911453"/>
    <b v="1"/>
    <n v="9"/>
    <b v="1"/>
    <s v="Stroke"/>
    <x v="0"/>
  </r>
  <r>
    <s v="PID0363"/>
    <n v="60000"/>
    <x v="1"/>
    <n v="53"/>
    <s v="Senior"/>
    <n v="37716.720000000001"/>
    <n v="94"/>
    <s v="O-"/>
    <b v="1"/>
    <b v="0"/>
    <n v="34.112353026564087"/>
    <b v="1"/>
    <n v="5"/>
    <b v="1"/>
    <s v="Prostate Cancer"/>
    <x v="0"/>
  </r>
  <r>
    <s v="PID0364"/>
    <n v="30000"/>
    <x v="2"/>
    <n v="62"/>
    <s v="super senior"/>
    <n v="26951.94"/>
    <n v="74.099999999999994"/>
    <s v="B-"/>
    <b v="1"/>
    <b v="1"/>
    <n v="30.062071483630163"/>
    <b v="1"/>
    <n v="0.5"/>
    <b v="1"/>
    <s v="Allergic Reaction"/>
    <x v="0"/>
  </r>
  <r>
    <s v="PID0365"/>
    <n v="500"/>
    <x v="0"/>
    <n v="48"/>
    <s v="Senior"/>
    <n v="440.1"/>
    <n v="87.5"/>
    <s v="B-"/>
    <b v="0"/>
    <b v="0"/>
    <n v="33.340954122847123"/>
    <b v="1"/>
    <n v="15"/>
    <b v="1"/>
    <s v="Heart Attack"/>
    <x v="0"/>
  </r>
  <r>
    <s v="PID0366"/>
    <n v="1000"/>
    <x v="1"/>
    <n v="68"/>
    <s v="super senior"/>
    <s v=""/>
    <n v="72.599999999999994"/>
    <s v="B-"/>
    <b v="0"/>
    <b v="1"/>
    <n v="25.722789115646261"/>
    <b v="0"/>
    <n v="30"/>
    <b v="0"/>
    <s v="Childbirth"/>
    <x v="0"/>
  </r>
  <r>
    <s v="PID0367"/>
    <n v="20000"/>
    <x v="1"/>
    <n v="53"/>
    <s v="Senior"/>
    <n v="16143.4"/>
    <n v="76.7"/>
    <s v="AB-"/>
    <b v="1"/>
    <b v="0"/>
    <n v="31.92507804370447"/>
    <b v="1"/>
    <n v="7"/>
    <b v="1"/>
    <s v="Fractured Leg"/>
    <x v="0"/>
  </r>
  <r>
    <s v="PID0368"/>
    <n v="100"/>
    <x v="2"/>
    <n v="34"/>
    <s v="Adult"/>
    <n v="65.930000000000007"/>
    <n v="84.2"/>
    <s v="B+"/>
    <b v="0"/>
    <b v="0"/>
    <n v="31.305770374776923"/>
    <b v="1"/>
    <n v="4"/>
    <b v="1"/>
    <s v="Hypertension"/>
    <x v="0"/>
  </r>
  <r>
    <s v="PID0369"/>
    <n v="500"/>
    <x v="2"/>
    <n v="62"/>
    <s v="super senior"/>
    <s v=""/>
    <n v="79.400000000000006"/>
    <s v="B+"/>
    <b v="0"/>
    <b v="0"/>
    <n v="33.918578324576018"/>
    <b v="1"/>
    <n v="0.5"/>
    <b v="0"/>
    <s v="Cancer"/>
    <x v="0"/>
  </r>
  <r>
    <s v="PID0370"/>
    <n v="72000"/>
    <x v="2"/>
    <n v="53"/>
    <s v="Senior"/>
    <s v=""/>
    <n v="73"/>
    <s v="B+"/>
    <b v="0"/>
    <b v="0"/>
    <n v="30.780907404284029"/>
    <b v="1"/>
    <n v="4"/>
    <b v="0"/>
    <s v="Kidney Stones"/>
    <x v="0"/>
  </r>
  <r>
    <s v="PID0371"/>
    <n v="72000"/>
    <x v="3"/>
    <n v="53"/>
    <s v="Senior"/>
    <n v="54838.92"/>
    <n v="56.4"/>
    <s v="A+"/>
    <b v="1"/>
    <b v="0"/>
    <n v="22.309244096356945"/>
    <b v="0"/>
    <n v="7"/>
    <b v="1"/>
    <s v="Cancer"/>
    <x v="0"/>
  </r>
  <r>
    <s v="PID0372"/>
    <n v="500"/>
    <x v="3"/>
    <n v="48"/>
    <s v="Senior"/>
    <s v=""/>
    <n v="76.3"/>
    <s v="B+"/>
    <b v="1"/>
    <b v="0"/>
    <n v="28.025711662075299"/>
    <b v="1"/>
    <n v="15"/>
    <b v="0"/>
    <s v="Heart Disease"/>
    <x v="0"/>
  </r>
  <r>
    <s v="PID0373"/>
    <n v="240000"/>
    <x v="2"/>
    <n v="33"/>
    <s v="Adult"/>
    <n v="196046.63999999998"/>
    <n v="58.4"/>
    <s v="O-"/>
    <b v="0"/>
    <b v="1"/>
    <n v="20.447463324113304"/>
    <s v="FALSE"/>
    <n v="400"/>
    <b v="1"/>
    <s v="Childbirth"/>
    <x v="0"/>
  </r>
  <r>
    <s v="PID0374"/>
    <n v="18000"/>
    <x v="0"/>
    <n v="68"/>
    <s v="super senior"/>
    <n v="9141.42"/>
    <n v="49.6"/>
    <s v="B-"/>
    <b v="1"/>
    <b v="0"/>
    <n v="20.381328073635764"/>
    <b v="0"/>
    <n v="12"/>
    <b v="1"/>
    <s v="Osteoarthritis"/>
    <x v="0"/>
  </r>
  <r>
    <s v="PID0375"/>
    <n v="16000"/>
    <x v="0"/>
    <n v="38"/>
    <s v="Adult"/>
    <n v="13267.3"/>
    <n v="86"/>
    <s v="O-"/>
    <b v="0"/>
    <b v="0"/>
    <n v="29.069767441860467"/>
    <b v="1"/>
    <n v="25"/>
    <b v="1"/>
    <s v="Fractured Leg"/>
    <x v="0"/>
  </r>
  <r>
    <s v="PID0376"/>
    <n v="800"/>
    <x v="2"/>
    <n v="53"/>
    <s v="Senior"/>
    <n v="698.61"/>
    <n v="54.8"/>
    <s v="AB+"/>
    <b v="0"/>
    <b v="0"/>
    <n v="23.71883656509695"/>
    <b v="0"/>
    <n v="5"/>
    <b v="1"/>
    <s v="Fractured Leg"/>
    <x v="0"/>
  </r>
  <r>
    <s v="PID0377"/>
    <n v="72000"/>
    <x v="0"/>
    <n v="62"/>
    <s v="super senior"/>
    <s v=""/>
    <n v="64.599999999999994"/>
    <s v="A-"/>
    <b v="0"/>
    <b v="0"/>
    <n v="24.615150129553413"/>
    <s v="FALSE"/>
    <n v="15"/>
    <b v="0"/>
    <s v="Childbirth"/>
    <x v="0"/>
  </r>
  <r>
    <s v="PID0378"/>
    <n v="30000"/>
    <x v="2"/>
    <n v="58"/>
    <s v="Senior"/>
    <n v="23847.09"/>
    <n v="90.5"/>
    <s v="A+"/>
    <b v="1"/>
    <b v="1"/>
    <n v="34.484072549916164"/>
    <b v="1"/>
    <n v="20"/>
    <b v="1"/>
    <s v="Fractured Leg"/>
    <x v="0"/>
  </r>
  <r>
    <s v="PID0379"/>
    <n v="21000"/>
    <x v="0"/>
    <n v="53"/>
    <s v="Senior"/>
    <s v=""/>
    <n v="65"/>
    <s v="B-"/>
    <b v="0"/>
    <b v="0"/>
    <n v="23.875114784205696"/>
    <b v="0"/>
    <n v="5"/>
    <b v="0"/>
    <s v="Fractured Leg"/>
    <x v="0"/>
  </r>
  <r>
    <s v="PID0380"/>
    <n v="100"/>
    <x v="1"/>
    <n v="34"/>
    <s v="Adult"/>
    <s v=""/>
    <n v="64.2"/>
    <s v="B-"/>
    <b v="1"/>
    <b v="0"/>
    <n v="21.204914783987316"/>
    <s v="FALSE"/>
    <n v="9"/>
    <b v="0"/>
    <s v="Kidney Stones"/>
    <x v="0"/>
  </r>
  <r>
    <s v="PID0381"/>
    <n v="90000"/>
    <x v="1"/>
    <n v="62"/>
    <s v="super senior"/>
    <n v="45637.1"/>
    <n v="65.400000000000006"/>
    <s v="AB+"/>
    <b v="0"/>
    <b v="0"/>
    <n v="26.532516532110836"/>
    <b v="0"/>
    <n v="12"/>
    <b v="1"/>
    <s v="Stroke"/>
    <x v="0"/>
  </r>
  <r>
    <s v="PID0382"/>
    <n v="18000"/>
    <x v="3"/>
    <n v="38"/>
    <s v="Adult"/>
    <n v="11172.539999999999"/>
    <n v="63"/>
    <s v="B-"/>
    <b v="0"/>
    <b v="0"/>
    <n v="20.571428571428573"/>
    <b v="0"/>
    <n v="120"/>
    <b v="1"/>
    <s v="Prostate Cancer"/>
    <x v="0"/>
  </r>
  <r>
    <s v="PID0383"/>
    <n v="250000"/>
    <x v="1"/>
    <n v="68"/>
    <s v="super senior"/>
    <s v=""/>
    <n v="93.2"/>
    <s v="AB+"/>
    <b v="0"/>
    <b v="0"/>
    <n v="33.822035128465672"/>
    <b v="1"/>
    <n v="200"/>
    <b v="0"/>
    <s v="Cancer"/>
    <x v="0"/>
  </r>
  <r>
    <s v="PID0384"/>
    <n v="100"/>
    <x v="1"/>
    <n v="42"/>
    <s v="Adult"/>
    <n v="57.71"/>
    <n v="81"/>
    <s v="B-"/>
    <b v="1"/>
    <b v="0"/>
    <n v="30.864197530864192"/>
    <b v="1"/>
    <n v="15"/>
    <b v="1"/>
    <s v="Hypertension"/>
    <x v="0"/>
  </r>
  <r>
    <s v="PID0385"/>
    <n v="30000"/>
    <x v="2"/>
    <n v="38"/>
    <s v="Adult"/>
    <n v="15793.41"/>
    <n v="61.8"/>
    <s v="A-"/>
    <b v="0"/>
    <b v="0"/>
    <n v="23.841672774970096"/>
    <b v="0"/>
    <n v="2"/>
    <b v="1"/>
    <s v="Diabetes"/>
    <x v="0"/>
  </r>
  <r>
    <s v="PID0386"/>
    <n v="60000"/>
    <x v="2"/>
    <n v="33"/>
    <s v="Adult"/>
    <n v="46224.04"/>
    <n v="93.4"/>
    <s v="A-"/>
    <b v="0"/>
    <b v="0"/>
    <n v="29.150151368559037"/>
    <b v="1"/>
    <n v="2"/>
    <b v="1"/>
    <s v="Childbirth"/>
    <x v="0"/>
  </r>
  <r>
    <s v="PID0387"/>
    <n v="24000"/>
    <x v="2"/>
    <n v="48"/>
    <s v="Senior"/>
    <n v="15849.300000000001"/>
    <n v="89.4"/>
    <s v="B-"/>
    <b v="0"/>
    <b v="0"/>
    <n v="30.934256055363328"/>
    <b v="1"/>
    <n v="3"/>
    <b v="1"/>
    <s v="Heart Disease"/>
    <x v="0"/>
  </r>
  <r>
    <s v="PID0388"/>
    <n v="30000"/>
    <x v="3"/>
    <n v="58"/>
    <s v="Senior"/>
    <n v="23214.36"/>
    <n v="92.9"/>
    <s v="B-"/>
    <b v="0"/>
    <b v="1"/>
    <n v="34.540452111838199"/>
    <b v="1"/>
    <n v="2"/>
    <b v="1"/>
    <s v="Heart Disease"/>
    <x v="0"/>
  </r>
  <r>
    <s v="PID0389"/>
    <n v="16000"/>
    <x v="3"/>
    <n v="68"/>
    <s v="super senior"/>
    <s v=""/>
    <n v="81.400000000000006"/>
    <s v="AB+"/>
    <b v="0"/>
    <b v="1"/>
    <n v="33.448389217619983"/>
    <b v="1"/>
    <n v="20"/>
    <b v="0"/>
    <s v="Diabetes"/>
    <x v="0"/>
  </r>
  <r>
    <s v="PID0390"/>
    <n v="75000"/>
    <x v="0"/>
    <n v="58"/>
    <s v="Senior"/>
    <n v="52324.55"/>
    <n v="70.7"/>
    <s v="O-"/>
    <b v="0"/>
    <b v="1"/>
    <n v="30.600761772853186"/>
    <b v="1"/>
    <n v="12"/>
    <b v="1"/>
    <s v="Kidney Stones"/>
    <x v="0"/>
  </r>
  <r>
    <s v="PID0391"/>
    <n v="4000"/>
    <x v="0"/>
    <n v="42"/>
    <s v="Adult"/>
    <s v=""/>
    <n v="72.8"/>
    <s v="AB-"/>
    <b v="0"/>
    <b v="0"/>
    <n v="28.085336213880634"/>
    <b v="1"/>
    <n v="12"/>
    <b v="0"/>
    <s v="Childbirth"/>
    <x v="0"/>
  </r>
  <r>
    <s v="PID0392"/>
    <n v="250000"/>
    <x v="0"/>
    <n v="38"/>
    <s v="Adult"/>
    <n v="154333.29999999999"/>
    <n v="90.2"/>
    <s v="AB+"/>
    <b v="0"/>
    <b v="1"/>
    <n v="30.847098252453751"/>
    <b v="1"/>
    <n v="12"/>
    <b v="1"/>
    <s v="Heart Disease"/>
    <x v="0"/>
  </r>
  <r>
    <s v="PID0393"/>
    <n v="90000"/>
    <x v="3"/>
    <n v="68"/>
    <s v="super senior"/>
    <n v="54359.3"/>
    <n v="76.599999999999994"/>
    <s v="B-"/>
    <b v="0"/>
    <b v="0"/>
    <n v="30.299434357818118"/>
    <b v="1"/>
    <n v="9"/>
    <b v="1"/>
    <s v="Appendicitis"/>
    <x v="0"/>
  </r>
  <r>
    <s v="PID0394"/>
    <n v="45000"/>
    <x v="1"/>
    <n v="68"/>
    <s v="super senior"/>
    <n v="34948.050000000003"/>
    <n v="81.099999999999994"/>
    <s v="AB-"/>
    <b v="0"/>
    <b v="0"/>
    <n v="32.079427237846602"/>
    <b v="1"/>
    <n v="25"/>
    <b v="1"/>
    <s v="Heart Disease"/>
    <x v="0"/>
  </r>
  <r>
    <s v="PID0395"/>
    <n v="48000"/>
    <x v="3"/>
    <n v="45"/>
    <s v="Adult"/>
    <n v="31165.759999999998"/>
    <n v="79.3"/>
    <s v="B+"/>
    <b v="0"/>
    <b v="0"/>
    <n v="29.846813956114268"/>
    <b v="1"/>
    <n v="0"/>
    <b v="1"/>
    <s v="Heart Disease"/>
    <x v="0"/>
  </r>
  <r>
    <s v="PID0396"/>
    <n v="12000"/>
    <x v="2"/>
    <n v="68"/>
    <s v="super senior"/>
    <n v="9210.5399999999991"/>
    <n v="83.4"/>
    <s v="AB+"/>
    <b v="0"/>
    <b v="0"/>
    <n v="29.904263329628172"/>
    <b v="1"/>
    <n v="0.5"/>
    <b v="1"/>
    <s v="Cancer"/>
    <x v="0"/>
  </r>
  <r>
    <s v="PID0397"/>
    <n v="800"/>
    <x v="2"/>
    <n v="42"/>
    <s v="Adult"/>
    <n v="630.55999999999995"/>
    <n v="86.9"/>
    <s v="A-"/>
    <b v="0"/>
    <b v="1"/>
    <n v="29.035383741521603"/>
    <b v="1"/>
    <n v="12"/>
    <b v="1"/>
    <s v="Respiratory Infection"/>
    <x v="0"/>
  </r>
  <r>
    <s v="PID0398"/>
    <n v="24000"/>
    <x v="0"/>
    <n v="32"/>
    <s v="Adult"/>
    <n v="17480.04"/>
    <n v="65"/>
    <s v="A+"/>
    <b v="0"/>
    <b v="0"/>
    <n v="23.030045351473927"/>
    <b v="0"/>
    <n v="12"/>
    <b v="1"/>
    <s v="Osteoarthritis"/>
    <x v="0"/>
  </r>
  <r>
    <s v="PID0399"/>
    <n v="60000"/>
    <x v="1"/>
    <n v="42"/>
    <s v="Adult"/>
    <n v="39419.75"/>
    <n v="89.7"/>
    <s v="AB+"/>
    <b v="1"/>
    <b v="0"/>
    <n v="30.320443482963768"/>
    <b v="1"/>
    <n v="15"/>
    <b v="1"/>
    <s v="Stroke"/>
    <x v="0"/>
  </r>
  <r>
    <s v="PID0400"/>
    <n v="24000"/>
    <x v="2"/>
    <n v="41"/>
    <s v="Adult"/>
    <n v="20401.560000000001"/>
    <n v="72"/>
    <s v="A-"/>
    <b v="0"/>
    <b v="0"/>
    <n v="26.1286108288576"/>
    <b v="0"/>
    <n v="3"/>
    <b v="1"/>
    <s v="Diabetes"/>
    <x v="0"/>
  </r>
  <r>
    <s v="PID0401"/>
    <n v="60000"/>
    <x v="2"/>
    <n v="62"/>
    <s v="super senior"/>
    <n v="31762.350000000002"/>
    <n v="46.9"/>
    <s v="O-"/>
    <b v="1"/>
    <b v="1"/>
    <n v="20.844444444444445"/>
    <b v="0"/>
    <n v="2"/>
    <b v="1"/>
    <s v="Appendicitis"/>
    <x v="0"/>
  </r>
  <r>
    <s v="PID0402"/>
    <n v="250000"/>
    <x v="1"/>
    <n v="42"/>
    <s v="Adult"/>
    <n v="207131.6"/>
    <n v="87.8"/>
    <s v="A-"/>
    <b v="1"/>
    <b v="0"/>
    <n v="30.026332888752098"/>
    <b v="1"/>
    <n v="7"/>
    <b v="1"/>
    <s v="Diabetes"/>
    <x v="0"/>
  </r>
  <r>
    <s v="PID0403"/>
    <n v="1600"/>
    <x v="0"/>
    <n v="48"/>
    <s v="Senior"/>
    <n v="1276.22"/>
    <n v="92.7"/>
    <s v="A+"/>
    <b v="1"/>
    <b v="0"/>
    <n v="34.89028567127103"/>
    <b v="1"/>
    <n v="7"/>
    <b v="1"/>
    <s v="Heart Disease"/>
    <x v="0"/>
  </r>
  <r>
    <s v="PID0404"/>
    <n v="12000"/>
    <x v="0"/>
    <n v="68"/>
    <s v="super senior"/>
    <n v="8430.7800000000007"/>
    <n v="97.4"/>
    <s v="O+"/>
    <b v="1"/>
    <b v="0"/>
    <n v="34.924163648750408"/>
    <b v="1"/>
    <n v="7"/>
    <b v="1"/>
    <s v="Childbirth"/>
    <x v="0"/>
  </r>
  <r>
    <s v="PID0405"/>
    <n v="32000"/>
    <x v="0"/>
    <n v="33"/>
    <s v="Adult"/>
    <n v="25608.2"/>
    <n v="58.1"/>
    <s v="O+"/>
    <b v="1"/>
    <b v="0"/>
    <n v="22.13839353757049"/>
    <b v="0"/>
    <n v="15"/>
    <b v="1"/>
    <s v="Fractured Arm"/>
    <x v="0"/>
  </r>
  <r>
    <s v="PID0406"/>
    <n v="12000"/>
    <x v="0"/>
    <n v="38"/>
    <s v="Adult"/>
    <s v=""/>
    <n v="86.9"/>
    <s v="B+"/>
    <b v="0"/>
    <b v="0"/>
    <n v="32.707290451277807"/>
    <b v="1"/>
    <n v="15"/>
    <b v="0"/>
    <s v="Fractured Leg"/>
    <x v="0"/>
  </r>
  <r>
    <s v="PID0407"/>
    <n v="100"/>
    <x v="2"/>
    <n v="62"/>
    <s v="super senior"/>
    <n v="60.99"/>
    <n v="80.5"/>
    <s v="AB+"/>
    <b v="0"/>
    <b v="1"/>
    <n v="34.842451523545705"/>
    <b v="1"/>
    <n v="200"/>
    <b v="1"/>
    <s v="Childbirth"/>
    <x v="0"/>
  </r>
  <r>
    <s v="PID0408"/>
    <n v="24000"/>
    <x v="3"/>
    <n v="53"/>
    <s v="Senior"/>
    <n v="16421.2"/>
    <n v="74.099999999999994"/>
    <s v="B+"/>
    <b v="0"/>
    <b v="0"/>
    <n v="28.945312499999993"/>
    <b v="1"/>
    <n v="7"/>
    <b v="1"/>
    <s v="Diabetes"/>
    <x v="0"/>
  </r>
  <r>
    <s v="PID0409"/>
    <n v="48000"/>
    <x v="3"/>
    <n v="62"/>
    <s v="super senior"/>
    <s v=""/>
    <n v="84.6"/>
    <s v="AB-"/>
    <b v="0"/>
    <b v="0"/>
    <n v="30.334540499838646"/>
    <b v="1"/>
    <n v="5"/>
    <b v="0"/>
    <s v="Fractured Arm"/>
    <x v="0"/>
  </r>
  <r>
    <s v="PID0410"/>
    <n v="60000"/>
    <x v="0"/>
    <n v="58"/>
    <s v="Senior"/>
    <s v=""/>
    <n v="87.2"/>
    <s v="A+"/>
    <b v="0"/>
    <b v="1"/>
    <n v="33.226642280140219"/>
    <b v="1"/>
    <n v="20"/>
    <b v="0"/>
    <s v="Fractured Arm"/>
    <x v="0"/>
  </r>
  <r>
    <s v="PID0411"/>
    <n v="800"/>
    <x v="2"/>
    <n v="38"/>
    <s v="Adult"/>
    <n v="401.91"/>
    <n v="87.6"/>
    <s v="AB-"/>
    <b v="1"/>
    <b v="0"/>
    <n v="31.789809841776744"/>
    <b v="1"/>
    <n v="0.5"/>
    <b v="1"/>
    <s v="Heart Disease"/>
    <x v="0"/>
  </r>
  <r>
    <s v="PID0412"/>
    <n v="40000"/>
    <x v="0"/>
    <n v="48"/>
    <s v="Senior"/>
    <s v=""/>
    <n v="86.3"/>
    <s v="O+"/>
    <b v="0"/>
    <b v="0"/>
    <n v="32.08655562165378"/>
    <b v="1"/>
    <n v="90"/>
    <b v="0"/>
    <s v="Diabetes"/>
    <x v="0"/>
  </r>
  <r>
    <s v="PID0413"/>
    <n v="72000"/>
    <x v="2"/>
    <n v="62"/>
    <s v="super senior"/>
    <n v="36270.04"/>
    <n v="73.400000000000006"/>
    <s v="O+"/>
    <b v="0"/>
    <b v="0"/>
    <n v="29.033661643131204"/>
    <b v="1"/>
    <n v="25"/>
    <b v="1"/>
    <s v="Fractured Leg"/>
    <x v="0"/>
  </r>
  <r>
    <s v="PID0414"/>
    <n v="60000"/>
    <x v="3"/>
    <n v="68"/>
    <s v="super senior"/>
    <n v="36798"/>
    <n v="55.9"/>
    <s v="O+"/>
    <b v="0"/>
    <b v="0"/>
    <n v="24.194944598337951"/>
    <s v="FALSE"/>
    <n v="40"/>
    <b v="1"/>
    <s v="Fractured Leg"/>
    <x v="0"/>
  </r>
  <r>
    <s v="PID0415"/>
    <n v="500"/>
    <x v="2"/>
    <n v="58"/>
    <s v="Senior"/>
    <n v="398.78"/>
    <n v="55"/>
    <s v="AB-"/>
    <b v="1"/>
    <b v="0"/>
    <n v="22.892819979188342"/>
    <b v="0"/>
    <n v="2"/>
    <b v="1"/>
    <s v="Prostate Cancer"/>
    <x v="0"/>
  </r>
  <r>
    <s v="PID0416"/>
    <n v="32000"/>
    <x v="3"/>
    <n v="33"/>
    <s v="Adult"/>
    <n v="23542.2"/>
    <n v="86.7"/>
    <s v="A+"/>
    <b v="0"/>
    <b v="1"/>
    <n v="32.632014754036661"/>
    <b v="1"/>
    <n v="15"/>
    <b v="1"/>
    <s v="Heart Disease"/>
    <x v="0"/>
  </r>
  <r>
    <s v="PID0417"/>
    <n v="32000"/>
    <x v="3"/>
    <n v="48"/>
    <s v="Senior"/>
    <n v="20557.72"/>
    <n v="95.4"/>
    <s v="O+"/>
    <b v="1"/>
    <b v="0"/>
    <n v="31.875438537872967"/>
    <b v="1"/>
    <n v="9"/>
    <b v="1"/>
    <s v="Heart Attack"/>
    <x v="0"/>
  </r>
  <r>
    <s v="PID0418"/>
    <n v="90000"/>
    <x v="0"/>
    <n v="38"/>
    <s v="Adult"/>
    <n v="66424.05"/>
    <n v="68.7"/>
    <s v="B+"/>
    <b v="0"/>
    <b v="0"/>
    <n v="22.432653061224492"/>
    <b v="0"/>
    <n v="25"/>
    <b v="1"/>
    <s v="Prostate Cancer"/>
    <x v="0"/>
  </r>
  <r>
    <s v="PID0419"/>
    <n v="200000"/>
    <x v="0"/>
    <n v="48"/>
    <s v="Senior"/>
    <n v="114686.88"/>
    <n v="86.5"/>
    <s v="AB+"/>
    <b v="1"/>
    <b v="0"/>
    <n v="33.370626133251029"/>
    <b v="1"/>
    <n v="12"/>
    <b v="1"/>
    <s v="Osteoarthritis"/>
    <x v="0"/>
  </r>
  <r>
    <s v="PID0420"/>
    <n v="240000"/>
    <x v="1"/>
    <n v="73"/>
    <s v="super senior"/>
    <n v="131303.88"/>
    <n v="92.2"/>
    <s v="A-"/>
    <b v="0"/>
    <b v="0"/>
    <n v="34.702096428168169"/>
    <b v="1"/>
    <n v="25"/>
    <b v="1"/>
    <s v="Prostate Cancer"/>
    <x v="0"/>
  </r>
  <r>
    <s v="PID0421"/>
    <n v="45000"/>
    <x v="1"/>
    <n v="73"/>
    <s v="super senior"/>
    <n v="26761.53"/>
    <n v="72"/>
    <s v="AB+"/>
    <b v="0"/>
    <b v="0"/>
    <n v="26.1286108288576"/>
    <b v="0"/>
    <n v="12"/>
    <b v="1"/>
    <s v="Stroke"/>
    <x v="0"/>
  </r>
  <r>
    <s v="PID0422"/>
    <n v="800"/>
    <x v="0"/>
    <n v="53"/>
    <s v="Senior"/>
    <s v=""/>
    <n v="69.3"/>
    <s v="A-"/>
    <b v="0"/>
    <b v="0"/>
    <n v="28.844953173777309"/>
    <b v="1"/>
    <n v="20"/>
    <b v="0"/>
    <s v="Childbirth"/>
    <x v="0"/>
  </r>
  <r>
    <s v="PID0423"/>
    <n v="250000"/>
    <x v="0"/>
    <n v="48"/>
    <s v="Senior"/>
    <n v="160812.4"/>
    <n v="106.1"/>
    <s v="A-"/>
    <b v="0"/>
    <b v="0"/>
    <n v="33.113822914390937"/>
    <b v="1"/>
    <n v="5"/>
    <b v="1"/>
    <s v="Heart Attack"/>
    <x v="0"/>
  </r>
  <r>
    <s v="PID0424"/>
    <n v="800"/>
    <x v="2"/>
    <n v="53"/>
    <s v="Senior"/>
    <n v="411.18"/>
    <n v="86.3"/>
    <s v="AB-"/>
    <b v="0"/>
    <b v="0"/>
    <n v="34.569780483896807"/>
    <b v="1"/>
    <n v="5"/>
    <b v="1"/>
    <s v="Cancer"/>
    <x v="0"/>
  </r>
  <r>
    <s v="PID0425"/>
    <n v="45000"/>
    <x v="1"/>
    <n v="42"/>
    <s v="Adult"/>
    <n v="33185.19"/>
    <n v="60.9"/>
    <s v="B+"/>
    <b v="1"/>
    <b v="0"/>
    <n v="22.369146005509645"/>
    <b v="0"/>
    <n v="12"/>
    <b v="1"/>
    <s v="Appendicitis"/>
    <x v="0"/>
  </r>
  <r>
    <s v="PID0426"/>
    <n v="800"/>
    <x v="0"/>
    <n v="53"/>
    <s v="Senior"/>
    <s v=""/>
    <n v="77.599999999999994"/>
    <s v="O+"/>
    <b v="1"/>
    <b v="1"/>
    <n v="34.033595017762373"/>
    <b v="1"/>
    <n v="9"/>
    <b v="0"/>
    <s v="Hypertension"/>
    <x v="0"/>
  </r>
  <r>
    <s v="PID0427"/>
    <n v="40000"/>
    <x v="2"/>
    <n v="45"/>
    <s v="Adult"/>
    <n v="24492.959999999999"/>
    <n v="66"/>
    <s v="B+"/>
    <b v="0"/>
    <b v="0"/>
    <n v="22.309356408869661"/>
    <b v="0"/>
    <n v="3"/>
    <b v="1"/>
    <s v="Hypertension"/>
    <x v="0"/>
  </r>
  <r>
    <s v="PID0428"/>
    <n v="3000"/>
    <x v="3"/>
    <n v="58"/>
    <s v="Senior"/>
    <n v="2095.89"/>
    <n v="83.6"/>
    <s v="A+"/>
    <b v="0"/>
    <b v="0"/>
    <n v="34.352399737015119"/>
    <b v="1"/>
    <n v="5"/>
    <b v="1"/>
    <s v="Diabetes"/>
    <x v="0"/>
  </r>
  <r>
    <s v="PID0429"/>
    <n v="40000"/>
    <x v="2"/>
    <n v="62"/>
    <s v="super senior"/>
    <n v="33618.6"/>
    <n v="58.9"/>
    <s v="AB+"/>
    <b v="0"/>
    <b v="0"/>
    <n v="22.168692837517408"/>
    <b v="0"/>
    <n v="2"/>
    <b v="1"/>
    <s v="Fractured Leg"/>
    <x v="0"/>
  </r>
  <r>
    <s v="PID0430"/>
    <n v="72000"/>
    <x v="0"/>
    <n v="53"/>
    <s v="Senior"/>
    <n v="58499.199999999997"/>
    <n v="79"/>
    <s v="B-"/>
    <b v="0"/>
    <b v="0"/>
    <n v="29.372397382510414"/>
    <b v="1"/>
    <n v="5"/>
    <b v="1"/>
    <s v="Heart Attack"/>
    <x v="0"/>
  </r>
  <r>
    <s v="PID0431"/>
    <n v="12000"/>
    <x v="3"/>
    <n v="48"/>
    <s v="Senior"/>
    <n v="6952.4400000000005"/>
    <n v="98.2"/>
    <s v="O-"/>
    <b v="0"/>
    <b v="0"/>
    <n v="31.34476044559354"/>
    <b v="1"/>
    <n v="120"/>
    <b v="1"/>
    <s v="Kidney Stones"/>
    <x v="0"/>
  </r>
  <r>
    <s v="PID0432"/>
    <n v="54000"/>
    <x v="2"/>
    <n v="33"/>
    <s v="Adult"/>
    <n v="34491.06"/>
    <n v="74.7"/>
    <s v="A-"/>
    <b v="0"/>
    <b v="0"/>
    <n v="24.673008323424494"/>
    <b v="0"/>
    <n v="0.5"/>
    <b v="1"/>
    <s v="Prostate Cancer"/>
    <x v="0"/>
  </r>
  <r>
    <s v="PID0433"/>
    <n v="45000"/>
    <x v="0"/>
    <n v="48"/>
    <s v="Senior"/>
    <n v="24593.67"/>
    <n v="80.400000000000006"/>
    <s v="O-"/>
    <b v="0"/>
    <b v="0"/>
    <n v="29.531680440771357"/>
    <b v="1"/>
    <n v="200"/>
    <b v="1"/>
    <s v="Heart Disease"/>
    <x v="0"/>
  </r>
  <r>
    <s v="PID0434"/>
    <n v="100"/>
    <x v="0"/>
    <n v="53"/>
    <s v="Senior"/>
    <n v="52.32"/>
    <n v="60.8"/>
    <s v="O-"/>
    <b v="0"/>
    <b v="1"/>
    <n v="25.636700961376285"/>
    <b v="0"/>
    <n v="12"/>
    <b v="1"/>
    <s v="Diabetes"/>
    <x v="0"/>
  </r>
  <r>
    <s v="PID0435"/>
    <n v="24000"/>
    <x v="1"/>
    <n v="54"/>
    <s v="Senior"/>
    <n v="18705.88"/>
    <n v="56"/>
    <s v="B+"/>
    <b v="0"/>
    <b v="0"/>
    <n v="21.338210638622158"/>
    <b v="0"/>
    <n v="12"/>
    <b v="1"/>
    <s v="Cancer"/>
    <x v="0"/>
  </r>
  <r>
    <s v="PID0436"/>
    <n v="18000"/>
    <x v="1"/>
    <n v="34"/>
    <s v="Adult"/>
    <n v="13355.46"/>
    <n v="74.400000000000006"/>
    <s v="A-"/>
    <b v="0"/>
    <b v="0"/>
    <n v="29.062499999999996"/>
    <b v="1"/>
    <n v="5"/>
    <b v="1"/>
    <s v="Kidney Stones"/>
    <x v="0"/>
  </r>
  <r>
    <s v="PID0437"/>
    <n v="54000"/>
    <x v="0"/>
    <n v="62"/>
    <s v="super senior"/>
    <n v="27150.75"/>
    <n v="63.4"/>
    <s v="AB+"/>
    <b v="0"/>
    <b v="0"/>
    <n v="23.287419651056016"/>
    <b v="0"/>
    <n v="200"/>
    <b v="1"/>
    <s v="Fractured Arm"/>
    <x v="0"/>
  </r>
  <r>
    <s v="PID0438"/>
    <n v="500"/>
    <x v="2"/>
    <n v="62"/>
    <s v="super senior"/>
    <n v="393.88"/>
    <n v="86"/>
    <s v="O+"/>
    <b v="0"/>
    <b v="1"/>
    <n v="32.769394909312595"/>
    <b v="1"/>
    <n v="3"/>
    <b v="1"/>
    <s v="Kidney Stones"/>
    <x v="0"/>
  </r>
  <r>
    <s v="PID0439"/>
    <n v="48000"/>
    <x v="0"/>
    <n v="68"/>
    <s v="super senior"/>
    <n v="33606.400000000001"/>
    <n v="78.8"/>
    <s v="B-"/>
    <b v="0"/>
    <b v="0"/>
    <n v="30.781249999999993"/>
    <b v="1"/>
    <n v="150"/>
    <b v="1"/>
    <s v="Diabetes"/>
    <x v="0"/>
  </r>
  <r>
    <s v="PID0440"/>
    <n v="72000"/>
    <x v="1"/>
    <n v="48"/>
    <s v="Senior"/>
    <n v="36669.199999999997"/>
    <n v="74.599999999999994"/>
    <s v="O-"/>
    <b v="0"/>
    <b v="1"/>
    <n v="25.512123388393011"/>
    <s v="FALSE"/>
    <n v="25"/>
    <b v="1"/>
    <s v="Stroke"/>
    <x v="0"/>
  </r>
  <r>
    <s v="PID0441"/>
    <n v="200"/>
    <x v="0"/>
    <n v="73"/>
    <s v="super senior"/>
    <n v="101.26"/>
    <n v="88.5"/>
    <s v="AB-"/>
    <b v="0"/>
    <b v="0"/>
    <n v="34.570312499999993"/>
    <b v="1"/>
    <n v="4"/>
    <b v="1"/>
    <s v="Fractured Arm"/>
    <x v="0"/>
  </r>
  <r>
    <s v="PID0442"/>
    <n v="20000"/>
    <x v="0"/>
    <n v="58"/>
    <s v="Senior"/>
    <n v="10124.379999999999"/>
    <n v="59.1"/>
    <s v="B-"/>
    <b v="0"/>
    <b v="0"/>
    <n v="20.692552781765347"/>
    <b v="0"/>
    <n v="12"/>
    <b v="1"/>
    <s v="Diabetes"/>
    <x v="0"/>
  </r>
  <r>
    <s v="PID0443"/>
    <n v="60000"/>
    <x v="2"/>
    <n v="45"/>
    <s v="Adult"/>
    <n v="37390.25"/>
    <n v="72.900000000000006"/>
    <s v="B-"/>
    <b v="0"/>
    <b v="0"/>
    <n v="25.524316375477053"/>
    <b v="0"/>
    <n v="1"/>
    <b v="1"/>
    <s v="Fractured Leg"/>
    <x v="0"/>
  </r>
  <r>
    <s v="PID0444"/>
    <n v="45000"/>
    <x v="2"/>
    <n v="58"/>
    <s v="Senior"/>
    <n v="39564"/>
    <n v="83"/>
    <s v="B+"/>
    <b v="0"/>
    <b v="0"/>
    <n v="31.239414355075468"/>
    <b v="1"/>
    <n v="2"/>
    <b v="1"/>
    <s v="Diabetes"/>
    <x v="0"/>
  </r>
  <r>
    <s v="PID0445"/>
    <n v="24000"/>
    <x v="2"/>
    <n v="42"/>
    <s v="Adult"/>
    <n v="14404.98"/>
    <n v="69.2"/>
    <s v="A+"/>
    <b v="0"/>
    <b v="1"/>
    <n v="26.696500906600825"/>
    <b v="0"/>
    <n v="20"/>
    <b v="1"/>
    <s v="Prostate Cancer"/>
    <x v="0"/>
  </r>
  <r>
    <s v="PID0446"/>
    <n v="15000"/>
    <x v="2"/>
    <n v="68"/>
    <s v="super senior"/>
    <n v="9615.15"/>
    <n v="77.7"/>
    <s v="O+"/>
    <b v="0"/>
    <b v="0"/>
    <n v="30.734543728491751"/>
    <b v="1"/>
    <n v="0.5"/>
    <b v="1"/>
    <s v="Fractured Leg"/>
    <x v="0"/>
  </r>
  <r>
    <s v="PID0447"/>
    <n v="250000"/>
    <x v="0"/>
    <n v="33"/>
    <s v="Adult"/>
    <n v="166346.30000000002"/>
    <n v="89.9"/>
    <s v="A+"/>
    <b v="0"/>
    <b v="0"/>
    <n v="33.836425909894992"/>
    <b v="1"/>
    <n v="7"/>
    <b v="1"/>
    <s v="Heart Attack"/>
    <x v="0"/>
  </r>
  <r>
    <s v="PID0448"/>
    <n v="24000"/>
    <x v="2"/>
    <n v="45"/>
    <s v="Adult"/>
    <n v="21098.2"/>
    <n v="84.7"/>
    <s v="O+"/>
    <b v="0"/>
    <b v="0"/>
    <n v="31.491671624033319"/>
    <b v="1"/>
    <n v="1"/>
    <b v="1"/>
    <s v="Prostate Cancer"/>
    <x v="0"/>
  </r>
  <r>
    <s v="PID0449"/>
    <n v="250000"/>
    <x v="2"/>
    <n v="62"/>
    <s v="super senior"/>
    <n v="185578.5"/>
    <n v="74.599999999999994"/>
    <s v="B+"/>
    <b v="0"/>
    <b v="0"/>
    <n v="29.508326411138796"/>
    <b v="1"/>
    <n v="2"/>
    <b v="1"/>
    <s v="Fractured Leg"/>
    <x v="0"/>
  </r>
  <r>
    <s v="PID0450"/>
    <n v="300000"/>
    <x v="1"/>
    <n v="58"/>
    <s v="Senior"/>
    <s v=""/>
    <n v="93.5"/>
    <s v="A-"/>
    <b v="0"/>
    <b v="0"/>
    <n v="33.127834467120188"/>
    <b v="1"/>
    <n v="15"/>
    <b v="0"/>
    <s v="Fractured Leg"/>
    <x v="0"/>
  </r>
  <r>
    <s v="PID0451"/>
    <n v="18000"/>
    <x v="3"/>
    <n v="41"/>
    <s v="Adult"/>
    <n v="15254.939999999999"/>
    <n v="83.6"/>
    <s v="AB-"/>
    <b v="1"/>
    <b v="0"/>
    <n v="31.082688875669248"/>
    <b v="1"/>
    <n v="12"/>
    <b v="1"/>
    <s v="Hypertension"/>
    <x v="0"/>
  </r>
  <r>
    <s v="PID0452"/>
    <n v="3000"/>
    <x v="0"/>
    <n v="33"/>
    <s v="Adult"/>
    <n v="2236.71"/>
    <n v="69.3"/>
    <s v="O+"/>
    <b v="0"/>
    <b v="1"/>
    <n v="24.553571428571431"/>
    <b v="0"/>
    <n v="2"/>
    <b v="1"/>
    <s v="Cancer"/>
    <x v="0"/>
  </r>
  <r>
    <s v="PID0453"/>
    <n v="18000"/>
    <x v="2"/>
    <n v="41"/>
    <s v="Adult"/>
    <s v=""/>
    <n v="72"/>
    <s v="B-"/>
    <b v="0"/>
    <b v="1"/>
    <n v="24.056934745564501"/>
    <b v="0"/>
    <n v="2"/>
    <b v="0"/>
    <s v="Fractured Arm"/>
    <x v="0"/>
  </r>
  <r>
    <s v="PID0454"/>
    <n v="32000"/>
    <x v="0"/>
    <n v="48"/>
    <s v="Senior"/>
    <n v="18500.68"/>
    <n v="84.8"/>
    <s v="AB-"/>
    <b v="0"/>
    <b v="1"/>
    <n v="26.764297437192273"/>
    <b v="0"/>
    <n v="25"/>
    <b v="1"/>
    <s v="Childbirth"/>
    <x v="0"/>
  </r>
  <r>
    <s v="PID0455"/>
    <n v="100"/>
    <x v="0"/>
    <n v="28"/>
    <s v="Young adult"/>
    <n v="73.209999999999994"/>
    <n v="97.4"/>
    <s v="AB-"/>
    <b v="0"/>
    <b v="0"/>
    <n v="32.923201730665227"/>
    <b v="1"/>
    <n v="12"/>
    <b v="1"/>
    <s v="Fractured Arm"/>
    <x v="0"/>
  </r>
  <r>
    <s v="PID0456"/>
    <n v="54000"/>
    <x v="0"/>
    <n v="53"/>
    <s v="Senior"/>
    <s v=""/>
    <n v="89.3"/>
    <s v="O+"/>
    <b v="0"/>
    <b v="0"/>
    <n v="32.800734618916437"/>
    <b v="1"/>
    <n v="4"/>
    <b v="0"/>
    <s v="Cancer"/>
    <x v="0"/>
  </r>
  <r>
    <s v="PID0457"/>
    <n v="800"/>
    <x v="3"/>
    <n v="48"/>
    <s v="Senior"/>
    <n v="565.26"/>
    <n v="69.5"/>
    <s v="AB-"/>
    <b v="1"/>
    <b v="0"/>
    <n v="25.221367397300046"/>
    <b v="0"/>
    <n v="2"/>
    <b v="1"/>
    <s v="Fractured Arm"/>
    <x v="0"/>
  </r>
  <r>
    <s v="PID0458"/>
    <n v="72000"/>
    <x v="2"/>
    <n v="38"/>
    <s v="Adult"/>
    <n v="45460.44"/>
    <n v="87.7"/>
    <s v="O-"/>
    <b v="0"/>
    <b v="0"/>
    <n v="31.826099579039052"/>
    <b v="1"/>
    <n v="2"/>
    <b v="1"/>
    <s v="Childbirth"/>
    <x v="0"/>
  </r>
  <r>
    <s v="PID0459"/>
    <n v="40000"/>
    <x v="0"/>
    <n v="62"/>
    <s v="super senior"/>
    <n v="21188.600000000002"/>
    <n v="81.2"/>
    <s v="B-"/>
    <b v="0"/>
    <b v="0"/>
    <n v="33.798126951092605"/>
    <b v="1"/>
    <n v="25"/>
    <b v="1"/>
    <s v="Heart Attack"/>
    <x v="0"/>
  </r>
  <r>
    <s v="PID0460"/>
    <n v="40000"/>
    <x v="1"/>
    <n v="32"/>
    <s v="Adult"/>
    <n v="35616"/>
    <n v="95.7"/>
    <s v="A-"/>
    <b v="0"/>
    <b v="0"/>
    <n v="31.609195402298852"/>
    <b v="1"/>
    <n v="20"/>
    <b v="1"/>
    <s v="Kidney Stones"/>
    <x v="0"/>
  </r>
  <r>
    <s v="PID0461"/>
    <n v="32000"/>
    <x v="2"/>
    <n v="58"/>
    <s v="Senior"/>
    <s v=""/>
    <n v="54.9"/>
    <s v="AB+"/>
    <b v="0"/>
    <b v="0"/>
    <n v="20.919067215363508"/>
    <s v="FALSE"/>
    <n v="1"/>
    <b v="0"/>
    <s v="Childbirth"/>
    <x v="0"/>
  </r>
  <r>
    <s v="PID0462"/>
    <n v="54000"/>
    <x v="0"/>
    <n v="38"/>
    <s v="Adult"/>
    <n v="27921.96"/>
    <n v="89.1"/>
    <s v="O+"/>
    <b v="0"/>
    <b v="0"/>
    <n v="30.830449826989621"/>
    <b v="1"/>
    <n v="25"/>
    <b v="1"/>
    <s v="Prostate Cancer"/>
    <x v="0"/>
  </r>
  <r>
    <s v="PID0463"/>
    <n v="40000"/>
    <x v="3"/>
    <n v="48"/>
    <s v="Senior"/>
    <n v="23114.3"/>
    <n v="86.6"/>
    <s v="B-"/>
    <b v="0"/>
    <b v="0"/>
    <n v="29.27257977285019"/>
    <b v="1"/>
    <n v="7"/>
    <b v="1"/>
    <s v="Stroke"/>
    <x v="0"/>
  </r>
  <r>
    <s v="PID0464"/>
    <n v="800"/>
    <x v="0"/>
    <n v="68"/>
    <s v="super senior"/>
    <s v=""/>
    <n v="88.4"/>
    <s v="O+"/>
    <b v="0"/>
    <b v="0"/>
    <n v="32.470156106519745"/>
    <b v="1"/>
    <n v="12"/>
    <b v="0"/>
    <s v="Cancer"/>
    <x v="0"/>
  </r>
  <r>
    <s v="PID0465"/>
    <n v="32000"/>
    <x v="1"/>
    <n v="33"/>
    <s v="Adult"/>
    <n v="26512.240000000002"/>
    <n v="84.7"/>
    <s v="A-"/>
    <b v="0"/>
    <b v="1"/>
    <n v="30.00992063492064"/>
    <b v="1"/>
    <n v="7"/>
    <b v="1"/>
    <s v="Heart Disease"/>
    <x v="1"/>
  </r>
  <r>
    <s v="PID0466"/>
    <n v="12000"/>
    <x v="0"/>
    <n v="68"/>
    <s v="super senior"/>
    <s v=""/>
    <n v="74.8"/>
    <s v="B-"/>
    <b v="0"/>
    <b v="1"/>
    <n v="31.134235171696144"/>
    <b v="1"/>
    <n v="9"/>
    <b v="0"/>
    <s v="Stroke"/>
    <x v="0"/>
  </r>
  <r>
    <s v="PID0467"/>
    <n v="40000"/>
    <x v="1"/>
    <n v="68"/>
    <s v="super senior"/>
    <s v=""/>
    <n v="85.2"/>
    <s v="O-"/>
    <b v="1"/>
    <b v="1"/>
    <n v="33.701198528539216"/>
    <b v="1"/>
    <n v="7"/>
    <b v="0"/>
    <s v="Hypertension"/>
    <x v="0"/>
  </r>
  <r>
    <s v="PID0468"/>
    <n v="21000"/>
    <x v="2"/>
    <n v="28"/>
    <s v="Young adult"/>
    <n v="13118.279999999999"/>
    <n v="93.5"/>
    <s v="B-"/>
    <b v="1"/>
    <b v="1"/>
    <n v="32.352941176470594"/>
    <b v="1"/>
    <n v="5"/>
    <b v="1"/>
    <s v="Stroke"/>
    <x v="0"/>
  </r>
  <r>
    <s v="PID0469"/>
    <n v="3000"/>
    <x v="3"/>
    <n v="28"/>
    <s v="Young adult"/>
    <n v="2092.17"/>
    <n v="63.4"/>
    <s v="B-"/>
    <b v="0"/>
    <b v="1"/>
    <n v="21.93771626297578"/>
    <s v="FALSE"/>
    <n v="3"/>
    <b v="1"/>
    <s v="Hypertension"/>
    <x v="0"/>
  </r>
  <r>
    <s v="PID0470"/>
    <n v="75000"/>
    <x v="2"/>
    <n v="62"/>
    <s v="super senior"/>
    <n v="38626.699999999997"/>
    <n v="91.5"/>
    <s v="A-"/>
    <b v="1"/>
    <b v="1"/>
    <n v="34.438631487824161"/>
    <b v="1"/>
    <n v="12"/>
    <b v="1"/>
    <s v="Appendicitis"/>
    <x v="0"/>
  </r>
  <r>
    <s v="PID0471"/>
    <n v="800"/>
    <x v="3"/>
    <n v="30"/>
    <s v="Young adult"/>
    <n v="628.30999999999995"/>
    <n v="93.4"/>
    <s v="O+"/>
    <b v="1"/>
    <b v="1"/>
    <n v="31.941452070722622"/>
    <b v="1"/>
    <n v="15"/>
    <b v="1"/>
    <s v="Stroke"/>
    <x v="0"/>
  </r>
  <r>
    <s v="PID0472"/>
    <n v="75000"/>
    <x v="0"/>
    <n v="58"/>
    <s v="Senior"/>
    <s v=""/>
    <n v="52.2"/>
    <s v="B-"/>
    <b v="0"/>
    <b v="1"/>
    <n v="20.390624999999996"/>
    <b v="0"/>
    <n v="200"/>
    <b v="0"/>
    <s v="Kidney Stones"/>
    <x v="0"/>
  </r>
  <r>
    <s v="PID0473"/>
    <n v="20000"/>
    <x v="0"/>
    <n v="53"/>
    <s v="Senior"/>
    <n v="15777.76"/>
    <n v="92.6"/>
    <s v="O-"/>
    <b v="0"/>
    <b v="0"/>
    <n v="34.012855831037648"/>
    <b v="1"/>
    <n v="5"/>
    <b v="1"/>
    <s v="Fractured Arm"/>
    <x v="0"/>
  </r>
  <r>
    <s v="PID0474"/>
    <n v="100"/>
    <x v="2"/>
    <n v="58"/>
    <s v="Senior"/>
    <n v="53.65"/>
    <n v="65"/>
    <s v="B+"/>
    <b v="0"/>
    <b v="0"/>
    <n v="28.133656509695292"/>
    <b v="1"/>
    <n v="7"/>
    <b v="1"/>
    <s v="Childbirth"/>
    <x v="0"/>
  </r>
  <r>
    <s v="PID0475"/>
    <n v="75000"/>
    <x v="1"/>
    <n v="68"/>
    <s v="super senior"/>
    <n v="52660.649999999994"/>
    <n v="70.900000000000006"/>
    <s v="B-"/>
    <b v="1"/>
    <b v="0"/>
    <n v="29.895429246078599"/>
    <b v="1"/>
    <n v="12"/>
    <b v="1"/>
    <s v="Stroke"/>
    <x v="0"/>
  </r>
  <r>
    <s v="PID0476"/>
    <n v="250000"/>
    <x v="0"/>
    <n v="42"/>
    <s v="Adult"/>
    <s v=""/>
    <n v="102.5"/>
    <s v="O+"/>
    <b v="1"/>
    <b v="1"/>
    <n v="33.090134297520663"/>
    <b v="1"/>
    <n v="30"/>
    <b v="0"/>
    <s v="Stroke"/>
    <x v="0"/>
  </r>
  <r>
    <s v="PID0477"/>
    <n v="20000"/>
    <x v="1"/>
    <n v="38"/>
    <s v="Adult"/>
    <n v="16069.82"/>
    <n v="80.900000000000006"/>
    <s v="A+"/>
    <b v="1"/>
    <b v="0"/>
    <n v="25.822720163426858"/>
    <b v="0"/>
    <n v="15"/>
    <b v="1"/>
    <s v="Allergic Reaction"/>
    <x v="0"/>
  </r>
  <r>
    <s v="PID0478"/>
    <n v="72000"/>
    <x v="2"/>
    <n v="32"/>
    <s v="Adult"/>
    <n v="42648.72"/>
    <n v="67"/>
    <s v="AB-"/>
    <b v="0"/>
    <b v="0"/>
    <n v="21.877551020408163"/>
    <b v="0"/>
    <n v="0.5"/>
    <b v="1"/>
    <s v="Diabetes"/>
    <x v="0"/>
  </r>
  <r>
    <s v="PID0479"/>
    <n v="4000"/>
    <x v="0"/>
    <n v="48"/>
    <s v="Senior"/>
    <n v="2417.92"/>
    <n v="72.400000000000006"/>
    <s v="A-"/>
    <b v="1"/>
    <b v="0"/>
    <n v="28.281249999999996"/>
    <b v="1"/>
    <n v="15"/>
    <b v="1"/>
    <s v="Heart Disease"/>
    <x v="0"/>
  </r>
  <r>
    <s v="PID0480"/>
    <n v="30000"/>
    <x v="0"/>
    <n v="32"/>
    <s v="Adult"/>
    <n v="20098.86"/>
    <n v="56.7"/>
    <s v="B+"/>
    <b v="0"/>
    <b v="0"/>
    <n v="20.576281027725361"/>
    <s v="FALSE"/>
    <n v="20"/>
    <b v="1"/>
    <s v="Hypertension"/>
    <x v="0"/>
  </r>
  <r>
    <s v="PID0481"/>
    <n v="45000"/>
    <x v="2"/>
    <n v="42"/>
    <s v="Adult"/>
    <n v="32491.47"/>
    <n v="65"/>
    <s v="A+"/>
    <b v="0"/>
    <b v="1"/>
    <n v="24.767565919829291"/>
    <b v="0"/>
    <n v="4"/>
    <b v="1"/>
    <s v="Kidney Stones"/>
    <x v="0"/>
  </r>
  <r>
    <s v="PID0482"/>
    <n v="100"/>
    <x v="1"/>
    <n v="58"/>
    <s v="Senior"/>
    <s v=""/>
    <n v="83.3"/>
    <s v="O-"/>
    <b v="0"/>
    <b v="0"/>
    <n v="32.539062499999993"/>
    <b v="1"/>
    <n v="40"/>
    <b v="0"/>
    <s v="Heart Attack"/>
    <x v="0"/>
  </r>
  <r>
    <s v="PID0483"/>
    <n v="500"/>
    <x v="2"/>
    <n v="62"/>
    <s v="super senior"/>
    <n v="344.06"/>
    <n v="81.8"/>
    <s v="AB+"/>
    <b v="0"/>
    <b v="0"/>
    <n v="34.943825024563203"/>
    <b v="1"/>
    <n v="15"/>
    <b v="1"/>
    <s v="Heart Attack"/>
    <x v="0"/>
  </r>
  <r>
    <s v="PID0484"/>
    <n v="500"/>
    <x v="2"/>
    <n v="33"/>
    <s v="Adult"/>
    <n v="261.82"/>
    <n v="67.2"/>
    <s v="O-"/>
    <b v="0"/>
    <b v="0"/>
    <n v="24.683195592286506"/>
    <b v="0"/>
    <n v="0.5"/>
    <b v="1"/>
    <s v="Cancer"/>
    <x v="0"/>
  </r>
  <r>
    <s v="PID0485"/>
    <n v="60000"/>
    <x v="0"/>
    <n v="62"/>
    <s v="super senior"/>
    <s v=""/>
    <n v="66.599999999999994"/>
    <s v="AB-"/>
    <b v="1"/>
    <b v="1"/>
    <n v="28.826177285318558"/>
    <b v="1"/>
    <n v="30"/>
    <b v="0"/>
    <s v="Respiratory Infection"/>
    <x v="0"/>
  </r>
  <r>
    <s v="PID0486"/>
    <n v="48000"/>
    <x v="0"/>
    <n v="48"/>
    <s v="Senior"/>
    <n v="24552.12"/>
    <n v="92.5"/>
    <s v="O-"/>
    <b v="0"/>
    <b v="0"/>
    <n v="33.976124885215796"/>
    <b v="1"/>
    <n v="9"/>
    <b v="1"/>
    <s v="Heart Disease"/>
    <x v="0"/>
  </r>
  <r>
    <s v="PID0487"/>
    <n v="15000"/>
    <x v="0"/>
    <n v="48"/>
    <s v="Senior"/>
    <n v="11420.150000000001"/>
    <n v="93.9"/>
    <s v="A+"/>
    <b v="0"/>
    <b v="0"/>
    <n v="30.66122448979592"/>
    <b v="1"/>
    <n v="7"/>
    <b v="1"/>
    <s v="Cancer"/>
    <x v="0"/>
  </r>
  <r>
    <s v="PID0488"/>
    <n v="800"/>
    <x v="0"/>
    <n v="48"/>
    <s v="Senior"/>
    <n v="655.24"/>
    <n v="95.9"/>
    <s v="O+"/>
    <b v="0"/>
    <b v="0"/>
    <n v="30.267642974371924"/>
    <b v="1"/>
    <n v="3"/>
    <b v="1"/>
    <s v="Prostate Cancer"/>
    <x v="0"/>
  </r>
  <r>
    <s v="PID0489"/>
    <n v="21000"/>
    <x v="1"/>
    <n v="58"/>
    <s v="Senior"/>
    <n v="11200.84"/>
    <n v="64"/>
    <s v="B+"/>
    <b v="0"/>
    <b v="1"/>
    <n v="28.444444444444443"/>
    <b v="1"/>
    <n v="12"/>
    <b v="1"/>
    <s v="Osteoarthritis"/>
    <x v="0"/>
  </r>
  <r>
    <s v="PID0490"/>
    <n v="40000"/>
    <x v="0"/>
    <n v="38"/>
    <s v="Adult"/>
    <n v="23810.400000000001"/>
    <n v="60.9"/>
    <s v="AB+"/>
    <b v="0"/>
    <b v="0"/>
    <n v="22.100449992742053"/>
    <b v="0"/>
    <n v="7"/>
    <b v="1"/>
    <s v="Hypertension"/>
    <x v="0"/>
  </r>
  <r>
    <s v="PID0491"/>
    <n v="500"/>
    <x v="1"/>
    <n v="53"/>
    <s v="Senior"/>
    <n v="287.83999999999997"/>
    <n v="85.3"/>
    <s v="A-"/>
    <b v="0"/>
    <b v="0"/>
    <n v="32.907681030824421"/>
    <b v="1"/>
    <n v="5"/>
    <b v="1"/>
    <s v="Osteoarthritis"/>
    <x v="0"/>
  </r>
  <r>
    <s v="PID0492"/>
    <n v="100"/>
    <x v="1"/>
    <n v="38"/>
    <s v="Adult"/>
    <n v="51.38"/>
    <n v="86.1"/>
    <s v="O+"/>
    <b v="0"/>
    <b v="0"/>
    <n v="28.114285714285714"/>
    <b v="1"/>
    <n v="20"/>
    <b v="1"/>
    <s v="Diabetes"/>
    <x v="0"/>
  </r>
  <r>
    <s v="PID0493"/>
    <n v="300000"/>
    <x v="2"/>
    <n v="73"/>
    <s v="super senior"/>
    <n v="211507.65"/>
    <n v="90.8"/>
    <s v="B+"/>
    <b v="0"/>
    <b v="1"/>
    <n v="33.759666864961339"/>
    <b v="1"/>
    <n v="5"/>
    <b v="1"/>
    <s v="Respiratory Infection"/>
    <x v="0"/>
  </r>
  <r>
    <s v="PID0494"/>
    <n v="500"/>
    <x v="0"/>
    <n v="45"/>
    <s v="Adult"/>
    <n v="284.92"/>
    <n v="56.6"/>
    <s v="A+"/>
    <b v="0"/>
    <b v="0"/>
    <n v="22.109374999999996"/>
    <b v="0"/>
    <n v="15"/>
    <b v="1"/>
    <s v="Diabetes"/>
    <x v="0"/>
  </r>
  <r>
    <s v="PID0495"/>
    <n v="300000"/>
    <x v="0"/>
    <n v="58"/>
    <s v="Senior"/>
    <n v="185608.34999999998"/>
    <n v="89.2"/>
    <s v="B-"/>
    <b v="1"/>
    <b v="0"/>
    <n v="32.370445637973582"/>
    <b v="1"/>
    <n v="2"/>
    <b v="1"/>
    <s v="Fractured Arm"/>
    <x v="0"/>
  </r>
  <r>
    <s v="PID0496"/>
    <n v="20000"/>
    <x v="3"/>
    <n v="58"/>
    <s v="Senior"/>
    <n v="16429.98"/>
    <n v="60.3"/>
    <s v="O+"/>
    <b v="0"/>
    <b v="1"/>
    <n v="22.976680384087786"/>
    <s v="FALSE"/>
    <n v="20"/>
    <b v="1"/>
    <s v="Kidney Stones"/>
    <x v="0"/>
  </r>
  <r>
    <s v="PID0497"/>
    <n v="3000"/>
    <x v="1"/>
    <n v="50"/>
    <s v="Senior"/>
    <n v="1761.06"/>
    <n v="55.5"/>
    <s v="A-"/>
    <b v="0"/>
    <b v="0"/>
    <n v="20.140804180577735"/>
    <b v="0"/>
    <n v="5"/>
    <b v="1"/>
    <s v="Prostate Cancer"/>
    <x v="0"/>
  </r>
  <r>
    <s v="PID0498"/>
    <n v="60000"/>
    <x v="2"/>
    <n v="48"/>
    <s v="Senior"/>
    <n v="38814.75"/>
    <n v="91.9"/>
    <s v="O-"/>
    <b v="1"/>
    <b v="1"/>
    <n v="28.682001185980464"/>
    <b v="1"/>
    <n v="2"/>
    <b v="1"/>
    <s v="Appendicitis"/>
    <x v="0"/>
  </r>
  <r>
    <s v="PID0499"/>
    <n v="100"/>
    <x v="1"/>
    <n v="58"/>
    <s v="Senior"/>
    <s v=""/>
    <n v="47.9"/>
    <s v="B-"/>
    <b v="0"/>
    <b v="0"/>
    <n v="20.732340720221607"/>
    <b v="0"/>
    <n v="400"/>
    <b v="0"/>
    <s v="Appendicitis"/>
    <x v="0"/>
  </r>
  <r>
    <s v="PID0500"/>
    <n v="40000"/>
    <x v="0"/>
    <n v="68"/>
    <s v="super senior"/>
    <n v="30912.5"/>
    <n v="70.900000000000006"/>
    <s v="A+"/>
    <b v="1"/>
    <b v="1"/>
    <n v="26.36079714455682"/>
    <s v="FALSE"/>
    <n v="30"/>
    <b v="1"/>
    <s v="Osteoarthritis"/>
    <x v="0"/>
  </r>
  <r>
    <s v="PID0501"/>
    <n v="18000"/>
    <x v="2"/>
    <n v="42"/>
    <s v="Adult"/>
    <n v="15163.32"/>
    <n v="87.8"/>
    <s v="A+"/>
    <b v="0"/>
    <b v="0"/>
    <n v="30.380622837370243"/>
    <b v="1"/>
    <n v="3"/>
    <b v="1"/>
    <s v="Heart Disease"/>
    <x v="0"/>
  </r>
  <r>
    <s v="PID0502"/>
    <n v="24000"/>
    <x v="0"/>
    <n v="48"/>
    <s v="Senior"/>
    <n v="15407.22"/>
    <n v="94.4"/>
    <s v="A+"/>
    <b v="0"/>
    <b v="0"/>
    <n v="29.79421790178008"/>
    <b v="1"/>
    <n v="15"/>
    <b v="1"/>
    <s v="Respiratory Infection"/>
    <x v="0"/>
  </r>
  <r>
    <s v="PID0503"/>
    <n v="18000"/>
    <x v="0"/>
    <n v="53"/>
    <s v="Senior"/>
    <n v="13926.54"/>
    <n v="79.5"/>
    <s v="O+"/>
    <b v="0"/>
    <b v="0"/>
    <n v="28.850341123530267"/>
    <b v="1"/>
    <n v="30"/>
    <b v="1"/>
    <s v="Fractured Leg"/>
    <x v="0"/>
  </r>
  <r>
    <s v="PID0504"/>
    <n v="800"/>
    <x v="0"/>
    <n v="38"/>
    <s v="Adult"/>
    <n v="675.79"/>
    <n v="95"/>
    <s v="B+"/>
    <b v="0"/>
    <b v="1"/>
    <n v="29.983587930816814"/>
    <b v="1"/>
    <n v="3"/>
    <b v="1"/>
    <s v="Diabetes"/>
    <x v="0"/>
  </r>
  <r>
    <s v="PID0505"/>
    <n v="3000"/>
    <x v="3"/>
    <n v="48"/>
    <s v="Senior"/>
    <n v="2550.7200000000003"/>
    <n v="91.7"/>
    <s v="AB-"/>
    <b v="0"/>
    <b v="0"/>
    <n v="29.60356404958678"/>
    <b v="1"/>
    <n v="30"/>
    <b v="1"/>
    <s v="Diabetes"/>
    <x v="0"/>
  </r>
  <r>
    <s v="PID0506"/>
    <n v="200000"/>
    <x v="2"/>
    <n v="45"/>
    <s v="Adult"/>
    <n v="136126"/>
    <n v="94.5"/>
    <s v="B-"/>
    <b v="0"/>
    <b v="0"/>
    <n v="31.942942130881562"/>
    <b v="1"/>
    <n v="2"/>
    <b v="1"/>
    <s v="Heart Disease"/>
    <x v="0"/>
  </r>
  <r>
    <s v="PID0507"/>
    <n v="20000"/>
    <x v="1"/>
    <n v="42"/>
    <s v="Adult"/>
    <s v=""/>
    <n v="73"/>
    <s v="A-"/>
    <b v="0"/>
    <b v="1"/>
    <n v="25.559329155141629"/>
    <b v="0"/>
    <n v="7"/>
    <b v="0"/>
    <s v="Hypertension"/>
    <x v="0"/>
  </r>
  <r>
    <s v="PID0508"/>
    <n v="1600"/>
    <x v="0"/>
    <n v="68"/>
    <s v="super senior"/>
    <n v="831.9"/>
    <n v="80"/>
    <s v="B-"/>
    <b v="0"/>
    <b v="1"/>
    <n v="28.685144680698485"/>
    <b v="1"/>
    <n v="12"/>
    <b v="1"/>
    <s v="Prostate Cancer"/>
    <x v="0"/>
  </r>
  <r>
    <s v="PID0509"/>
    <n v="21000"/>
    <x v="0"/>
    <n v="41"/>
    <s v="Adult"/>
    <s v=""/>
    <n v="87.1"/>
    <s v="AB-"/>
    <b v="0"/>
    <b v="1"/>
    <n v="29.441590048674961"/>
    <b v="1"/>
    <n v="25"/>
    <b v="0"/>
    <s v="Stroke"/>
    <x v="0"/>
  </r>
  <r>
    <s v="PID0510"/>
    <n v="250000"/>
    <x v="2"/>
    <n v="33"/>
    <s v="Adult"/>
    <n v="208992.5"/>
    <n v="78.5"/>
    <s v="O+"/>
    <b v="1"/>
    <b v="0"/>
    <n v="29.545711167149687"/>
    <b v="1"/>
    <n v="12"/>
    <b v="1"/>
    <s v="Fractured Leg"/>
    <x v="0"/>
  </r>
  <r>
    <s v="PID0511"/>
    <n v="18000"/>
    <x v="2"/>
    <n v="53"/>
    <s v="Senior"/>
    <n v="14072.099999999999"/>
    <n v="74.3"/>
    <s v="B-"/>
    <b v="1"/>
    <b v="0"/>
    <n v="32.15893351800554"/>
    <b v="1"/>
    <n v="0.5"/>
    <b v="1"/>
    <s v="Appendicitis"/>
    <x v="0"/>
  </r>
  <r>
    <s v="PID0512"/>
    <n v="12000"/>
    <x v="2"/>
    <n v="38"/>
    <s v="Adult"/>
    <n v="8253.24"/>
    <n v="81.7"/>
    <s v="O+"/>
    <b v="0"/>
    <b v="0"/>
    <n v="30.750122323008021"/>
    <b v="1"/>
    <n v="2"/>
    <b v="1"/>
    <s v="Fractured Arm"/>
    <x v="0"/>
  </r>
  <r>
    <s v="PID0513"/>
    <n v="21000"/>
    <x v="2"/>
    <n v="45"/>
    <s v="Adult"/>
    <n v="12593.21"/>
    <n v="61.8"/>
    <s v="B-"/>
    <b v="0"/>
    <b v="0"/>
    <n v="22.699724517906336"/>
    <b v="0"/>
    <n v="2"/>
    <b v="1"/>
    <s v="Fractured Leg"/>
    <x v="0"/>
  </r>
  <r>
    <s v="PID0514"/>
    <n v="3000"/>
    <x v="2"/>
    <n v="58"/>
    <s v="Senior"/>
    <n v="2591.46"/>
    <n v="80.8"/>
    <s v="O+"/>
    <b v="1"/>
    <b v="0"/>
    <n v="30.411381685422864"/>
    <b v="1"/>
    <n v="3"/>
    <b v="1"/>
    <s v="Allergic Reaction"/>
    <x v="0"/>
  </r>
  <r>
    <s v="PID0515"/>
    <n v="100"/>
    <x v="0"/>
    <n v="58"/>
    <s v="Senior"/>
    <s v=""/>
    <n v="89"/>
    <s v="A+"/>
    <b v="0"/>
    <b v="0"/>
    <n v="33.912513336381643"/>
    <b v="1"/>
    <n v="9"/>
    <b v="0"/>
    <s v="Osteoarthritis"/>
    <x v="0"/>
  </r>
  <r>
    <s v="PID0516"/>
    <n v="40000"/>
    <x v="1"/>
    <n v="62"/>
    <s v="super senior"/>
    <s v=""/>
    <n v="86.6"/>
    <s v="AB+"/>
    <b v="0"/>
    <b v="0"/>
    <n v="32.198096371207619"/>
    <b v="1"/>
    <n v="20"/>
    <b v="0"/>
    <s v="Hypertension"/>
    <x v="0"/>
  </r>
  <r>
    <s v="PID0517"/>
    <n v="32000"/>
    <x v="2"/>
    <n v="68"/>
    <s v="super senior"/>
    <n v="19961.72"/>
    <n v="82.7"/>
    <s v="A-"/>
    <b v="0"/>
    <b v="0"/>
    <n v="32.304687499999993"/>
    <b v="1"/>
    <n v="30"/>
    <b v="1"/>
    <s v="Hypertension"/>
    <x v="0"/>
  </r>
  <r>
    <s v="PID0518"/>
    <n v="12000"/>
    <x v="2"/>
    <n v="42"/>
    <s v="Adult"/>
    <s v=""/>
    <n v="69"/>
    <s v="AB+"/>
    <b v="0"/>
    <b v="0"/>
    <n v="21.777553339224845"/>
    <b v="0"/>
    <n v="15"/>
    <b v="0"/>
    <s v="Appendicitis"/>
    <x v="0"/>
  </r>
  <r>
    <s v="PID0519"/>
    <n v="500"/>
    <x v="2"/>
    <n v="48"/>
    <s v="Senior"/>
    <n v="440.14"/>
    <n v="89"/>
    <s v="O-"/>
    <b v="0"/>
    <b v="0"/>
    <n v="28.408184110568481"/>
    <b v="1"/>
    <n v="2"/>
    <b v="1"/>
    <s v="Respiratory Infection"/>
    <x v="0"/>
  </r>
  <r>
    <s v="PID0520"/>
    <n v="18000"/>
    <x v="0"/>
    <n v="73"/>
    <s v="super senior"/>
    <n v="13589.579999999998"/>
    <n v="70.400000000000006"/>
    <s v="A-"/>
    <b v="0"/>
    <b v="0"/>
    <n v="24.648996883862615"/>
    <b v="0"/>
    <n v="250"/>
    <b v="1"/>
    <s v="Cancer"/>
    <x v="0"/>
  </r>
  <r>
    <s v="PID0521"/>
    <n v="30000"/>
    <x v="0"/>
    <n v="33"/>
    <s v="Adult"/>
    <n v="25487.22"/>
    <n v="68.2"/>
    <s v="A-"/>
    <b v="0"/>
    <b v="0"/>
    <n v="25.050505050505055"/>
    <b v="0"/>
    <n v="40"/>
    <b v="1"/>
    <s v="Childbirth"/>
    <x v="0"/>
  </r>
  <r>
    <s v="PID0522"/>
    <n v="100"/>
    <x v="2"/>
    <n v="38"/>
    <s v="Adult"/>
    <n v="78.08"/>
    <n v="95"/>
    <s v="B+"/>
    <b v="1"/>
    <b v="0"/>
    <n v="29.983587930816814"/>
    <b v="1"/>
    <n v="12"/>
    <b v="1"/>
    <s v="Cancer"/>
    <x v="0"/>
  </r>
  <r>
    <s v="PID0523"/>
    <n v="3000"/>
    <x v="2"/>
    <n v="62"/>
    <s v="super senior"/>
    <n v="2243.25"/>
    <n v="84"/>
    <s v="B+"/>
    <b v="0"/>
    <b v="0"/>
    <n v="32.406157169862269"/>
    <b v="1"/>
    <n v="2"/>
    <b v="1"/>
    <s v="Hypertension"/>
    <x v="0"/>
  </r>
  <r>
    <s v="PID0524"/>
    <n v="800"/>
    <x v="1"/>
    <n v="33"/>
    <s v="Adult"/>
    <s v=""/>
    <n v="60"/>
    <s v="O+"/>
    <b v="0"/>
    <b v="1"/>
    <n v="23.437499999999996"/>
    <b v="0"/>
    <n v="12"/>
    <b v="0"/>
    <s v="Fractured Arm"/>
    <x v="0"/>
  </r>
  <r>
    <s v="PID0525"/>
    <n v="60000"/>
    <x v="3"/>
    <n v="33"/>
    <s v="Adult"/>
    <n v="41143.879999999997"/>
    <n v="75.599999999999994"/>
    <s v="O-"/>
    <b v="0"/>
    <b v="1"/>
    <n v="23.86062365862896"/>
    <b v="0"/>
    <n v="40"/>
    <b v="1"/>
    <s v="Prostate Cancer"/>
    <x v="0"/>
  </r>
  <r>
    <s v="PID0526"/>
    <n v="60000"/>
    <x v="0"/>
    <n v="48"/>
    <s v="Senior"/>
    <n v="33533.699999999997"/>
    <n v="85.6"/>
    <s v="O+"/>
    <b v="0"/>
    <b v="0"/>
    <n v="31.064015096530699"/>
    <b v="1"/>
    <n v="5"/>
    <b v="1"/>
    <s v="Heart Attack"/>
    <x v="0"/>
  </r>
  <r>
    <s v="PID0527"/>
    <n v="60000"/>
    <x v="0"/>
    <n v="32"/>
    <s v="Adult"/>
    <n v="44740.639999999999"/>
    <n v="87.9"/>
    <s v="O-"/>
    <b v="0"/>
    <b v="1"/>
    <n v="31.143707482993204"/>
    <b v="1"/>
    <n v="15"/>
    <b v="1"/>
    <s v="Heart Disease"/>
    <x v="0"/>
  </r>
  <r>
    <s v="PID0528"/>
    <n v="240000"/>
    <x v="2"/>
    <n v="58"/>
    <s v="Senior"/>
    <n v="151588.20000000001"/>
    <n v="88"/>
    <s v="B-"/>
    <b v="0"/>
    <b v="0"/>
    <n v="33.121306786104107"/>
    <b v="1"/>
    <n v="3"/>
    <b v="1"/>
    <s v="Heart Disease"/>
    <x v="0"/>
  </r>
  <r>
    <s v="PID0529"/>
    <n v="500"/>
    <x v="0"/>
    <n v="54"/>
    <s v="Senior"/>
    <n v="425.63"/>
    <n v="79.3"/>
    <s v="O+"/>
    <b v="0"/>
    <b v="1"/>
    <n v="30.592955518691404"/>
    <b v="1"/>
    <n v="5"/>
    <b v="1"/>
    <s v="Childbirth"/>
    <x v="0"/>
  </r>
  <r>
    <s v="PID0530"/>
    <n v="54000"/>
    <x v="1"/>
    <n v="48"/>
    <s v="Senior"/>
    <n v="33776.94"/>
    <n v="106.3"/>
    <s v="B+"/>
    <b v="1"/>
    <b v="0"/>
    <n v="34.316890495867767"/>
    <b v="1"/>
    <n v="40"/>
    <b v="1"/>
    <s v="Respiratory Infection"/>
    <x v="0"/>
  </r>
  <r>
    <s v="PID0531"/>
    <n v="500"/>
    <x v="0"/>
    <n v="62"/>
    <s v="super senior"/>
    <n v="421.74"/>
    <n v="80.3"/>
    <s v="B+"/>
    <b v="0"/>
    <b v="0"/>
    <n v="30.597469897881414"/>
    <b v="1"/>
    <n v="9"/>
    <b v="1"/>
    <s v="Respiratory Infection"/>
    <x v="0"/>
  </r>
  <r>
    <s v="PID0532"/>
    <n v="500"/>
    <x v="3"/>
    <n v="33"/>
    <s v="Adult"/>
    <n v="331.85"/>
    <n v="62.1"/>
    <s v="AB-"/>
    <b v="1"/>
    <b v="1"/>
    <n v="20.047778925619834"/>
    <b v="0"/>
    <n v="20"/>
    <b v="1"/>
    <s v="Appendicitis"/>
    <x v="0"/>
  </r>
  <r>
    <s v="PID0533"/>
    <n v="4000"/>
    <x v="2"/>
    <n v="68"/>
    <s v="super senior"/>
    <n v="3017.36"/>
    <n v="59.3"/>
    <s v="B+"/>
    <b v="0"/>
    <b v="1"/>
    <n v="22.595640908398103"/>
    <b v="0"/>
    <n v="7"/>
    <b v="1"/>
    <s v="Appendicitis"/>
    <x v="0"/>
  </r>
  <r>
    <s v="PID0534"/>
    <n v="30000"/>
    <x v="2"/>
    <n v="38"/>
    <s v="Adult"/>
    <n v="20327.550000000003"/>
    <n v="82.2"/>
    <s v="B+"/>
    <b v="1"/>
    <b v="0"/>
    <n v="28.442906574394467"/>
    <b v="1"/>
    <n v="0"/>
    <b v="1"/>
    <s v="Heart Attack"/>
    <x v="0"/>
  </r>
  <r>
    <s v="PID0535"/>
    <n v="500"/>
    <x v="1"/>
    <n v="68"/>
    <s v="super senior"/>
    <n v="364.49"/>
    <n v="71.5"/>
    <s v="A-"/>
    <b v="0"/>
    <b v="0"/>
    <n v="30.148423005565864"/>
    <b v="1"/>
    <n v="20"/>
    <b v="1"/>
    <s v="Prostate Cancer"/>
    <x v="0"/>
  </r>
  <r>
    <s v="PID0536"/>
    <n v="24000"/>
    <x v="0"/>
    <n v="41"/>
    <s v="Adult"/>
    <n v="21240.06"/>
    <n v="84.1"/>
    <s v="B+"/>
    <b v="1"/>
    <b v="0"/>
    <n v="30.519669037596167"/>
    <b v="1"/>
    <n v="25"/>
    <b v="1"/>
    <s v="Appendicitis"/>
    <x v="0"/>
  </r>
  <r>
    <s v="PID0537"/>
    <n v="24000"/>
    <x v="0"/>
    <n v="33"/>
    <s v="Adult"/>
    <s v=""/>
    <n v="80.2"/>
    <s v="AB+"/>
    <b v="0"/>
    <b v="1"/>
    <n v="28.415532879818599"/>
    <b v="1"/>
    <n v="9"/>
    <b v="0"/>
    <s v="Diabetes"/>
    <x v="0"/>
  </r>
  <r>
    <s v="PID0538"/>
    <n v="12000"/>
    <x v="2"/>
    <n v="58"/>
    <s v="Senior"/>
    <n v="10189.74"/>
    <n v="71.900000000000006"/>
    <s v="O+"/>
    <b v="1"/>
    <b v="0"/>
    <n v="30.714682387116071"/>
    <b v="1"/>
    <n v="2"/>
    <b v="1"/>
    <s v="Heart Disease"/>
    <x v="0"/>
  </r>
  <r>
    <s v="PID0539"/>
    <n v="3000"/>
    <x v="0"/>
    <n v="38"/>
    <s v="Adult"/>
    <n v="1854.3000000000002"/>
    <n v="105.9"/>
    <s v="AB-"/>
    <b v="1"/>
    <b v="0"/>
    <n v="34.978200554894968"/>
    <b v="1"/>
    <n v="2"/>
    <b v="1"/>
    <s v="Allergic Reaction"/>
    <x v="0"/>
  </r>
  <r>
    <s v="PID0540"/>
    <n v="18000"/>
    <x v="0"/>
    <n v="48"/>
    <s v="Senior"/>
    <n v="13947.39"/>
    <n v="67.400000000000006"/>
    <s v="O+"/>
    <b v="1"/>
    <b v="0"/>
    <n v="21.035548203863801"/>
    <b v="0"/>
    <n v="20"/>
    <b v="1"/>
    <s v="Hypertension"/>
    <x v="0"/>
  </r>
  <r>
    <s v="PID0541"/>
    <n v="36000"/>
    <x v="0"/>
    <n v="48"/>
    <s v="Senior"/>
    <s v=""/>
    <n v="96.3"/>
    <s v="B+"/>
    <b v="1"/>
    <b v="0"/>
    <n v="33.717306816988206"/>
    <b v="1"/>
    <n v="5"/>
    <b v="0"/>
    <s v="Heart Attack"/>
    <x v="0"/>
  </r>
  <r>
    <s v="PID0542"/>
    <n v="60000"/>
    <x v="1"/>
    <n v="73"/>
    <s v="super senior"/>
    <n v="51130.649999999994"/>
    <n v="68.7"/>
    <s v="B+"/>
    <b v="0"/>
    <b v="1"/>
    <n v="30.533333333333335"/>
    <b v="1"/>
    <n v="9"/>
    <b v="1"/>
    <s v="Diabetes"/>
    <x v="0"/>
  </r>
  <r>
    <s v="PID0543"/>
    <n v="30000"/>
    <x v="3"/>
    <n v="58"/>
    <s v="Senior"/>
    <s v=""/>
    <n v="83.1"/>
    <s v="AB+"/>
    <b v="0"/>
    <b v="0"/>
    <n v="29.443027210884356"/>
    <b v="1"/>
    <n v="5"/>
    <b v="0"/>
    <s v="Hypertension"/>
    <x v="0"/>
  </r>
  <r>
    <s v="PID0544"/>
    <n v="18000"/>
    <x v="2"/>
    <n v="58"/>
    <s v="Senior"/>
    <n v="11185.2"/>
    <n v="76.400000000000006"/>
    <s v="AB-"/>
    <b v="0"/>
    <b v="1"/>
    <n v="30.60406986059926"/>
    <b v="1"/>
    <n v="4"/>
    <b v="1"/>
    <s v="Respiratory Infection"/>
    <x v="0"/>
  </r>
  <r>
    <s v="PID0545"/>
    <n v="800"/>
    <x v="0"/>
    <n v="58"/>
    <s v="Senior"/>
    <n v="553.55999999999995"/>
    <n v="84.4"/>
    <s v="AB-"/>
    <b v="0"/>
    <b v="1"/>
    <n v="31.000918273645553"/>
    <b v="1"/>
    <n v="40"/>
    <b v="1"/>
    <s v="Kidney Stones"/>
    <x v="0"/>
  </r>
  <r>
    <s v="PID0546"/>
    <n v="40000"/>
    <x v="2"/>
    <n v="68"/>
    <s v="super senior"/>
    <n v="25096.68"/>
    <n v="78.3"/>
    <s v="AB+"/>
    <b v="1"/>
    <b v="0"/>
    <n v="31.365165838807876"/>
    <b v="1"/>
    <n v="25"/>
    <b v="1"/>
    <s v="Cancer"/>
    <x v="0"/>
  </r>
  <r>
    <s v="PID0547"/>
    <n v="60000"/>
    <x v="1"/>
    <n v="38"/>
    <s v="Adult"/>
    <n v="38975.100000000006"/>
    <n v="80.8"/>
    <s v="A-"/>
    <b v="1"/>
    <b v="1"/>
    <n v="29.322107707940194"/>
    <b v="1"/>
    <n v="50"/>
    <b v="1"/>
    <s v="Childbirth"/>
    <x v="0"/>
  </r>
  <r>
    <s v="PID0548"/>
    <n v="40000"/>
    <x v="0"/>
    <n v="33"/>
    <s v="Adult"/>
    <n v="20817"/>
    <n v="85.4"/>
    <s v="A-"/>
    <b v="0"/>
    <b v="0"/>
    <n v="32.142722721969214"/>
    <b v="1"/>
    <n v="20"/>
    <b v="1"/>
    <s v="Heart Attack"/>
    <x v="0"/>
  </r>
  <r>
    <s v="PID0549"/>
    <n v="32000"/>
    <x v="2"/>
    <n v="58"/>
    <s v="Senior"/>
    <n v="16508.88"/>
    <n v="54.1"/>
    <s v="B+"/>
    <b v="1"/>
    <b v="1"/>
    <n v="21.671206537413873"/>
    <b v="0"/>
    <n v="4"/>
    <b v="1"/>
    <s v="Appendicitis"/>
    <x v="0"/>
  </r>
  <r>
    <s v="PID0550"/>
    <n v="240000"/>
    <x v="1"/>
    <n v="38"/>
    <s v="Adult"/>
    <n v="196347.36000000002"/>
    <n v="91.8"/>
    <s v="AB-"/>
    <b v="1"/>
    <b v="0"/>
    <n v="34.131469363474125"/>
    <b v="1"/>
    <n v="30"/>
    <b v="1"/>
    <s v="Stroke"/>
    <x v="0"/>
  </r>
  <r>
    <s v="PID0551"/>
    <n v="800"/>
    <x v="2"/>
    <n v="58"/>
    <s v="Senior"/>
    <n v="674.58"/>
    <n v="76"/>
    <s v="A-"/>
    <b v="0"/>
    <b v="0"/>
    <n v="33.777777777777779"/>
    <b v="1"/>
    <n v="4"/>
    <b v="1"/>
    <s v="Appendicitis"/>
    <x v="0"/>
  </r>
  <r>
    <s v="PID0552"/>
    <n v="18000"/>
    <x v="1"/>
    <n v="45"/>
    <s v="Adult"/>
    <n v="15280.02"/>
    <n v="68.3"/>
    <s v="AB-"/>
    <b v="0"/>
    <b v="0"/>
    <n v="24.785890550152416"/>
    <b v="0"/>
    <n v="25"/>
    <b v="1"/>
    <s v="Osteoarthritis"/>
    <x v="0"/>
  </r>
  <r>
    <s v="PID0553"/>
    <n v="12000"/>
    <x v="0"/>
    <n v="58"/>
    <s v="Senior"/>
    <n v="8012.82"/>
    <n v="94.6"/>
    <s v="O+"/>
    <b v="0"/>
    <b v="0"/>
    <n v="34.747474747474747"/>
    <b v="1"/>
    <n v="0"/>
    <b v="1"/>
    <s v="Cancer"/>
    <x v="0"/>
  </r>
  <r>
    <s v="PID0554"/>
    <n v="16000"/>
    <x v="2"/>
    <n v="58"/>
    <s v="Senior"/>
    <s v=""/>
    <n v="87.6"/>
    <s v="B-"/>
    <b v="0"/>
    <b v="0"/>
    <n v="34.6505280645544"/>
    <b v="1"/>
    <n v="2"/>
    <b v="0"/>
    <s v="Heart Disease"/>
    <x v="0"/>
  </r>
  <r>
    <s v="PID0555"/>
    <n v="200000"/>
    <x v="0"/>
    <n v="48"/>
    <s v="Senior"/>
    <n v="110010.4"/>
    <n v="78.900000000000006"/>
    <s v="AB-"/>
    <b v="1"/>
    <b v="0"/>
    <n v="30.064014631915864"/>
    <b v="1"/>
    <n v="9"/>
    <b v="1"/>
    <s v="Hypertension"/>
    <x v="0"/>
  </r>
  <r>
    <s v="PID0556"/>
    <n v="250000"/>
    <x v="1"/>
    <n v="48"/>
    <s v="Senior"/>
    <n v="131051.8"/>
    <n v="92.1"/>
    <s v="B+"/>
    <b v="1"/>
    <b v="0"/>
    <n v="29.397682658239965"/>
    <b v="1"/>
    <n v="20"/>
    <b v="1"/>
    <s v="Prostate Cancer"/>
    <x v="0"/>
  </r>
  <r>
    <s v="PID0557"/>
    <n v="3000"/>
    <x v="0"/>
    <n v="48"/>
    <s v="Senior"/>
    <n v="1931.88"/>
    <n v="61.8"/>
    <s v="A-"/>
    <b v="0"/>
    <b v="1"/>
    <n v="23.54823959762231"/>
    <b v="0"/>
    <n v="4"/>
    <b v="1"/>
    <s v="Prostate Cancer"/>
    <x v="0"/>
  </r>
  <r>
    <s v="PID0558"/>
    <n v="100"/>
    <x v="1"/>
    <n v="38"/>
    <s v="Adult"/>
    <n v="83.8"/>
    <n v="71.599999999999994"/>
    <s v="A+"/>
    <b v="0"/>
    <b v="1"/>
    <n v="25.368480725623584"/>
    <b v="0"/>
    <n v="12"/>
    <b v="1"/>
    <s v="Kidney Stones"/>
    <x v="0"/>
  </r>
  <r>
    <s v="PID0559"/>
    <n v="240000"/>
    <x v="0"/>
    <n v="33"/>
    <s v="Adult"/>
    <n v="130677.12"/>
    <n v="111.9"/>
    <s v="B+"/>
    <b v="0"/>
    <b v="0"/>
    <n v="34.924003620361411"/>
    <b v="1"/>
    <n v="5"/>
    <b v="1"/>
    <s v="Kidney Stones"/>
    <x v="0"/>
  </r>
  <r>
    <s v="PID0560"/>
    <n v="200000"/>
    <x v="2"/>
    <n v="38"/>
    <s v="Adult"/>
    <s v=""/>
    <n v="99.1"/>
    <s v="AB+"/>
    <b v="0"/>
    <b v="0"/>
    <n v="32.732197119830886"/>
    <b v="1"/>
    <n v="20"/>
    <b v="0"/>
    <s v="Heart Disease"/>
    <x v="0"/>
  </r>
  <r>
    <s v="PID0561"/>
    <n v="250000"/>
    <x v="1"/>
    <n v="38"/>
    <s v="Adult"/>
    <n v="173905.2"/>
    <n v="95.1"/>
    <s v="AB+"/>
    <b v="1"/>
    <b v="1"/>
    <n v="33.694727891156468"/>
    <b v="1"/>
    <n v="7"/>
    <b v="1"/>
    <s v="Diabetes"/>
    <x v="0"/>
  </r>
  <r>
    <s v="PID0562"/>
    <n v="12000"/>
    <x v="1"/>
    <n v="38"/>
    <s v="Adult"/>
    <s v=""/>
    <n v="94.9"/>
    <s v="A-"/>
    <b v="0"/>
    <b v="0"/>
    <n v="29.952026259310696"/>
    <b v="1"/>
    <n v="25"/>
    <b v="0"/>
    <s v="Heart Attack"/>
    <x v="0"/>
  </r>
  <r>
    <s v="PID0563"/>
    <n v="30000"/>
    <x v="2"/>
    <n v="41"/>
    <s v="Adult"/>
    <n v="15006.119999999999"/>
    <n v="69.2"/>
    <s v="AB-"/>
    <b v="1"/>
    <b v="1"/>
    <n v="25.11249818551314"/>
    <b v="0"/>
    <n v="15"/>
    <b v="1"/>
    <s v="Kidney Stones"/>
    <x v="0"/>
  </r>
  <r>
    <s v="PID0564"/>
    <n v="60000"/>
    <x v="1"/>
    <n v="34"/>
    <s v="Adult"/>
    <n v="38081.199999999997"/>
    <n v="79.599999999999994"/>
    <s v="O-"/>
    <b v="0"/>
    <b v="1"/>
    <n v="29.237832874196513"/>
    <b v="1"/>
    <n v="5"/>
    <b v="1"/>
    <s v="Heart Attack"/>
    <x v="0"/>
  </r>
  <r>
    <s v="PID0565"/>
    <n v="100"/>
    <x v="0"/>
    <n v="53"/>
    <s v="Senior"/>
    <n v="57.68"/>
    <n v="90.9"/>
    <s v="B-"/>
    <b v="1"/>
    <b v="1"/>
    <n v="34.212804396100722"/>
    <b v="1"/>
    <n v="7"/>
    <b v="1"/>
    <s v="Heart Attack"/>
    <x v="0"/>
  </r>
  <r>
    <s v="PID0566"/>
    <n v="32000"/>
    <x v="0"/>
    <n v="42"/>
    <s v="Adult"/>
    <n v="24633.200000000001"/>
    <n v="87.1"/>
    <s v="B-"/>
    <b v="0"/>
    <b v="0"/>
    <n v="28.440816326530609"/>
    <b v="1"/>
    <n v="30"/>
    <b v="1"/>
    <s v="Heart Disease"/>
    <x v="0"/>
  </r>
  <r>
    <s v="PID0567"/>
    <n v="800"/>
    <x v="0"/>
    <n v="53"/>
    <s v="Senior"/>
    <n v="453.8"/>
    <n v="72.2"/>
    <s v="A-"/>
    <b v="1"/>
    <b v="0"/>
    <n v="30.44358239163434"/>
    <b v="1"/>
    <n v="5"/>
    <b v="1"/>
    <s v="Fractured Leg"/>
    <x v="0"/>
  </r>
  <r>
    <s v="PID0568"/>
    <n v="18000"/>
    <x v="3"/>
    <n v="58"/>
    <s v="Senior"/>
    <s v=""/>
    <n v="69.400000000000006"/>
    <s v="AB+"/>
    <b v="1"/>
    <b v="0"/>
    <n v="28.886576482830385"/>
    <b v="1"/>
    <n v="12"/>
    <b v="0"/>
    <s v="Hypertension"/>
    <x v="0"/>
  </r>
  <r>
    <s v="PID0569"/>
    <n v="500"/>
    <x v="2"/>
    <n v="42"/>
    <s v="Adult"/>
    <s v=""/>
    <n v="101.2"/>
    <s v="A+"/>
    <b v="0"/>
    <b v="0"/>
    <n v="33.813358281265664"/>
    <b v="1"/>
    <n v="2"/>
    <b v="0"/>
    <s v="Diabetes"/>
    <x v="0"/>
  </r>
  <r>
    <s v="PID0570"/>
    <n v="90000"/>
    <x v="2"/>
    <n v="38"/>
    <s v="Adult"/>
    <n v="46471.95"/>
    <n v="89.6"/>
    <s v="B-"/>
    <b v="0"/>
    <b v="0"/>
    <n v="33.31350386674599"/>
    <b v="1"/>
    <n v="12"/>
    <b v="1"/>
    <s v="Heart Disease"/>
    <x v="0"/>
  </r>
  <r>
    <s v="PID0571"/>
    <n v="3000"/>
    <x v="1"/>
    <n v="33"/>
    <s v="Adult"/>
    <n v="2695.2"/>
    <n v="87.9"/>
    <s v="AB+"/>
    <b v="0"/>
    <b v="0"/>
    <n v="29.369507835209998"/>
    <b v="1"/>
    <n v="15"/>
    <b v="1"/>
    <s v="Respiratory Infection"/>
    <x v="0"/>
  </r>
  <r>
    <s v="PID0572"/>
    <n v="300000"/>
    <x v="3"/>
    <n v="48"/>
    <s v="Senior"/>
    <n v="150311.76"/>
    <n v="69.400000000000006"/>
    <s v="B-"/>
    <b v="0"/>
    <b v="0"/>
    <n v="25.491276400367315"/>
    <b v="0"/>
    <n v="3"/>
    <b v="1"/>
    <s v="Allergic Reaction"/>
    <x v="0"/>
  </r>
  <r>
    <s v="PID0573"/>
    <n v="60000"/>
    <x v="3"/>
    <n v="53"/>
    <s v="Senior"/>
    <n v="41877.64"/>
    <n v="68.2"/>
    <s v="O+"/>
    <b v="1"/>
    <b v="1"/>
    <n v="30.311111111111114"/>
    <b v="1"/>
    <n v="40"/>
    <b v="1"/>
    <s v="Kidney Stones"/>
    <x v="0"/>
  </r>
  <r>
    <s v="PID0574"/>
    <n v="250000"/>
    <x v="3"/>
    <n v="73"/>
    <s v="super senior"/>
    <n v="131494.9"/>
    <n v="79.599999999999994"/>
    <s v="B+"/>
    <b v="1"/>
    <b v="0"/>
    <n v="32.708744247205779"/>
    <b v="1"/>
    <n v="15"/>
    <b v="1"/>
    <s v="Heart Disease"/>
    <x v="0"/>
  </r>
  <r>
    <s v="PID0575"/>
    <n v="12000"/>
    <x v="0"/>
    <n v="48"/>
    <s v="Senior"/>
    <n v="10342.44"/>
    <n v="86.2"/>
    <s v="O-"/>
    <b v="0"/>
    <b v="0"/>
    <n v="32.443825510933799"/>
    <b v="1"/>
    <n v="2"/>
    <b v="1"/>
    <s v="Appendicitis"/>
    <x v="0"/>
  </r>
  <r>
    <s v="PID0576"/>
    <n v="36000"/>
    <x v="1"/>
    <n v="45"/>
    <s v="Adult"/>
    <n v="18829.23"/>
    <n v="94.5"/>
    <s v="O-"/>
    <b v="0"/>
    <b v="0"/>
    <n v="34.293801712875599"/>
    <b v="1"/>
    <n v="7"/>
    <b v="1"/>
    <s v="Heart Disease"/>
    <x v="0"/>
  </r>
  <r>
    <s v="PID0577"/>
    <n v="45000"/>
    <x v="3"/>
    <n v="41"/>
    <s v="Adult"/>
    <n v="31528.77"/>
    <n v="84.1"/>
    <s v="B-"/>
    <b v="1"/>
    <b v="0"/>
    <n v="31.268590124925641"/>
    <b v="1"/>
    <n v="0"/>
    <b v="1"/>
    <s v="Appendicitis"/>
    <x v="0"/>
  </r>
  <r>
    <s v="PID0578"/>
    <n v="90000"/>
    <x v="1"/>
    <n v="42"/>
    <s v="Adult"/>
    <s v=""/>
    <n v="66.099999999999994"/>
    <s v="B+"/>
    <b v="0"/>
    <b v="0"/>
    <n v="21.832474567314041"/>
    <b v="0"/>
    <n v="15"/>
    <b v="0"/>
    <s v="Fractured Leg"/>
    <x v="0"/>
  </r>
  <r>
    <s v="PID0579"/>
    <n v="1000"/>
    <x v="2"/>
    <n v="34"/>
    <s v="Adult"/>
    <s v=""/>
    <n v="94"/>
    <s v="AB+"/>
    <b v="1"/>
    <b v="1"/>
    <n v="34.112353026564087"/>
    <b v="1"/>
    <n v="2"/>
    <b v="0"/>
    <s v="Fractured Arm"/>
    <x v="0"/>
  </r>
  <r>
    <s v="PID0580"/>
    <n v="18000"/>
    <x v="2"/>
    <n v="58"/>
    <s v="Senior"/>
    <n v="11325.24"/>
    <n v="76.099999999999994"/>
    <s v="A+"/>
    <b v="0"/>
    <b v="0"/>
    <n v="30.483896811408421"/>
    <b v="1"/>
    <n v="15"/>
    <b v="1"/>
    <s v="Allergic Reaction"/>
    <x v="0"/>
  </r>
  <r>
    <s v="PID0581"/>
    <n v="45000"/>
    <x v="2"/>
    <n v="58"/>
    <s v="Senior"/>
    <n v="30751.68"/>
    <n v="74.599999999999994"/>
    <s v="AB+"/>
    <b v="1"/>
    <b v="0"/>
    <n v="30.264919469349667"/>
    <b v="1"/>
    <n v="30"/>
    <b v="1"/>
    <s v="Kidney Stones"/>
    <x v="0"/>
  </r>
  <r>
    <s v="PID0582"/>
    <n v="3000"/>
    <x v="3"/>
    <n v="62"/>
    <s v="super senior"/>
    <n v="2133.06"/>
    <n v="92.9"/>
    <s v="A-"/>
    <b v="0"/>
    <b v="0"/>
    <n v="33.310624260461118"/>
    <b v="1"/>
    <n v="20"/>
    <b v="1"/>
    <s v="Osteoarthritis"/>
    <x v="0"/>
  </r>
  <r>
    <s v="PID0583"/>
    <n v="32000"/>
    <x v="2"/>
    <n v="58"/>
    <s v="Senior"/>
    <n v="16682.400000000001"/>
    <n v="72.900000000000006"/>
    <s v="O-"/>
    <b v="0"/>
    <b v="0"/>
    <n v="26.455218464218323"/>
    <s v="FALSE"/>
    <n v="7"/>
    <b v="1"/>
    <s v="Kidney Stones"/>
    <x v="0"/>
  </r>
  <r>
    <s v="PID0584"/>
    <n v="18000"/>
    <x v="0"/>
    <n v="58"/>
    <s v="Senior"/>
    <n v="13722.36"/>
    <n v="79.5"/>
    <s v="B-"/>
    <b v="0"/>
    <b v="0"/>
    <n v="33.961296937075481"/>
    <b v="1"/>
    <n v="2"/>
    <b v="1"/>
    <s v="Respiratory Infection"/>
    <x v="0"/>
  </r>
  <r>
    <s v="PID0585"/>
    <n v="32000"/>
    <x v="0"/>
    <n v="41"/>
    <s v="Adult"/>
    <n v="16856.32"/>
    <n v="71.099999999999994"/>
    <s v="O+"/>
    <b v="0"/>
    <b v="1"/>
    <n v="24.602076124567475"/>
    <b v="0"/>
    <n v="30"/>
    <b v="1"/>
    <s v="Childbirth"/>
    <x v="0"/>
  </r>
  <r>
    <s v="PID0586"/>
    <n v="24000"/>
    <x v="1"/>
    <n v="48"/>
    <s v="Senior"/>
    <n v="21199.89"/>
    <n v="81.3"/>
    <s v="B-"/>
    <b v="1"/>
    <b v="0"/>
    <n v="26.546938775510203"/>
    <b v="0"/>
    <n v="25"/>
    <b v="1"/>
    <s v="Kidney Stones"/>
    <x v="0"/>
  </r>
  <r>
    <s v="PID0587"/>
    <n v="40000"/>
    <x v="0"/>
    <n v="53"/>
    <s v="Senior"/>
    <n v="23629.8"/>
    <n v="48.8"/>
    <s v="AB-"/>
    <b v="0"/>
    <b v="0"/>
    <n v="21.402570062716546"/>
    <b v="0"/>
    <n v="15"/>
    <b v="1"/>
    <s v="Hypertension"/>
    <x v="0"/>
  </r>
  <r>
    <s v="PID0588"/>
    <n v="18000"/>
    <x v="1"/>
    <n v="33"/>
    <s v="Adult"/>
    <n v="9227.67"/>
    <n v="58"/>
    <s v="O+"/>
    <b v="0"/>
    <b v="0"/>
    <n v="22.375679950619187"/>
    <b v="0"/>
    <n v="400"/>
    <b v="1"/>
    <s v="Prostate Cancer"/>
    <x v="0"/>
  </r>
  <r>
    <s v="PID0589"/>
    <n v="800"/>
    <x v="0"/>
    <n v="58"/>
    <s v="Senior"/>
    <n v="461.92"/>
    <n v="82.8"/>
    <s v="B+"/>
    <b v="0"/>
    <b v="0"/>
    <n v="31.164138657834318"/>
    <b v="1"/>
    <n v="2"/>
    <b v="1"/>
    <s v="Appendicitis"/>
    <x v="0"/>
  </r>
  <r>
    <s v="PID0590"/>
    <n v="3000"/>
    <x v="3"/>
    <n v="62"/>
    <s v="super senior"/>
    <n v="1978.02"/>
    <n v="73.8"/>
    <s v="A-"/>
    <b v="0"/>
    <b v="0"/>
    <n v="26.462045967944352"/>
    <b v="0"/>
    <n v="3"/>
    <b v="1"/>
    <s v="Cancer"/>
    <x v="0"/>
  </r>
  <r>
    <s v="PID0591"/>
    <n v="40000"/>
    <x v="2"/>
    <n v="88"/>
    <s v="super senior"/>
    <n v="35905.4"/>
    <n v="61.8"/>
    <s v="O+"/>
    <b v="1"/>
    <b v="0"/>
    <n v="26.748614958448751"/>
    <b v="0"/>
    <n v="0.5"/>
    <b v="1"/>
    <s v="Hypertension"/>
    <x v="0"/>
  </r>
  <r>
    <s v="PID0592"/>
    <n v="800"/>
    <x v="0"/>
    <n v="38"/>
    <s v="Adult"/>
    <n v="718.39"/>
    <n v="91.5"/>
    <s v="AB-"/>
    <b v="0"/>
    <b v="0"/>
    <n v="32.419217687074834"/>
    <b v="1"/>
    <n v="9"/>
    <b v="1"/>
    <s v="Stroke"/>
    <x v="0"/>
  </r>
  <r>
    <s v="PID0593"/>
    <n v="40000"/>
    <x v="1"/>
    <n v="53"/>
    <s v="Senior"/>
    <n v="28460.959999999999"/>
    <n v="66.599999999999994"/>
    <s v="AB-"/>
    <b v="0"/>
    <b v="0"/>
    <n v="28.826177285318558"/>
    <b v="1"/>
    <n v="5"/>
    <b v="1"/>
    <s v="Respiratory Infection"/>
    <x v="0"/>
  </r>
  <r>
    <s v="PID0594"/>
    <n v="100"/>
    <x v="0"/>
    <n v="38"/>
    <s v="Adult"/>
    <s v=""/>
    <n v="64.099999999999994"/>
    <s v="AB-"/>
    <b v="0"/>
    <b v="0"/>
    <n v="20.930612244897958"/>
    <b v="0"/>
    <n v="400"/>
    <b v="0"/>
    <s v="Cancer"/>
    <x v="0"/>
  </r>
  <r>
    <s v="PID0595"/>
    <n v="800"/>
    <x v="0"/>
    <n v="32"/>
    <s v="Adult"/>
    <n v="487.16"/>
    <n v="86.6"/>
    <s v="A+"/>
    <b v="0"/>
    <b v="0"/>
    <n v="33.828124999999993"/>
    <b v="1"/>
    <n v="70"/>
    <b v="1"/>
    <s v="Childbirth"/>
    <x v="0"/>
  </r>
  <r>
    <s v="PID0596"/>
    <n v="100"/>
    <x v="2"/>
    <n v="41"/>
    <s v="Adult"/>
    <s v=""/>
    <n v="96.7"/>
    <s v="A+"/>
    <b v="0"/>
    <b v="0"/>
    <n v="33.070004445812394"/>
    <b v="1"/>
    <n v="4"/>
    <b v="0"/>
    <s v="Respiratory Infection"/>
    <x v="0"/>
  </r>
  <r>
    <s v="PID0597"/>
    <n v="45000"/>
    <x v="1"/>
    <n v="48"/>
    <s v="Senior"/>
    <n v="25481.370000000003"/>
    <n v="89.8"/>
    <s v="AB-"/>
    <b v="0"/>
    <b v="1"/>
    <n v="31.816893424036284"/>
    <b v="1"/>
    <n v="12"/>
    <b v="1"/>
    <s v="Osteoarthritis"/>
    <x v="0"/>
  </r>
  <r>
    <s v="PID0598"/>
    <n v="240000"/>
    <x v="2"/>
    <n v="32"/>
    <s v="Adult"/>
    <n v="158937.12"/>
    <n v="85.5"/>
    <s v="AB-"/>
    <b v="0"/>
    <b v="0"/>
    <n v="33.398437499999993"/>
    <b v="1"/>
    <n v="12"/>
    <b v="1"/>
    <s v="Hypertension"/>
    <x v="0"/>
  </r>
  <r>
    <s v="PID0599"/>
    <n v="21000"/>
    <x v="1"/>
    <n v="48"/>
    <s v="Senior"/>
    <n v="13683.88"/>
    <n v="63.1"/>
    <s v="O+"/>
    <b v="1"/>
    <b v="0"/>
    <n v="23.460737656157054"/>
    <b v="0"/>
    <n v="15"/>
    <b v="1"/>
    <s v="Osteoarthritis"/>
    <x v="0"/>
  </r>
  <r>
    <s v="PID0600"/>
    <n v="18000"/>
    <x v="1"/>
    <n v="62"/>
    <s v="super senior"/>
    <n v="12421.41"/>
    <n v="79"/>
    <s v="O-"/>
    <b v="0"/>
    <b v="1"/>
    <n v="31.645569620253159"/>
    <b v="1"/>
    <n v="15"/>
    <b v="1"/>
    <s v="Heart Disease"/>
    <x v="0"/>
  </r>
  <r>
    <s v="PID0601"/>
    <n v="4000"/>
    <x v="2"/>
    <n v="33"/>
    <s v="Adult"/>
    <n v="2881.04"/>
    <n v="111.7"/>
    <s v="O+"/>
    <b v="1"/>
    <b v="1"/>
    <n v="34.861583596017603"/>
    <b v="1"/>
    <n v="120"/>
    <b v="1"/>
    <s v="Childbirth"/>
    <x v="0"/>
  </r>
  <r>
    <s v="PID0602"/>
    <n v="100"/>
    <x v="2"/>
    <n v="53"/>
    <s v="Senior"/>
    <n v="64.599999999999994"/>
    <n v="61.3"/>
    <s v="AB-"/>
    <b v="1"/>
    <b v="1"/>
    <n v="21.462833934386051"/>
    <b v="0"/>
    <n v="300"/>
    <b v="1"/>
    <s v="Appendicitis"/>
    <x v="0"/>
  </r>
  <r>
    <s v="PID0603"/>
    <n v="800"/>
    <x v="0"/>
    <n v="34"/>
    <s v="Adult"/>
    <s v=""/>
    <n v="90.4"/>
    <s v="AB+"/>
    <b v="0"/>
    <b v="0"/>
    <n v="31.651552816778128"/>
    <b v="1"/>
    <n v="25"/>
    <b v="0"/>
    <s v="Heart Attack"/>
    <x v="0"/>
  </r>
  <r>
    <s v="PID0604"/>
    <n v="200000"/>
    <x v="0"/>
    <n v="48"/>
    <s v="Senior"/>
    <n v="118892.32"/>
    <n v="73.400000000000006"/>
    <s v="AB+"/>
    <b v="1"/>
    <b v="1"/>
    <n v="28.316808765093938"/>
    <b v="1"/>
    <n v="40"/>
    <b v="1"/>
    <s v="Respiratory Infection"/>
    <x v="0"/>
  </r>
  <r>
    <s v="PID0605"/>
    <n v="90000"/>
    <x v="2"/>
    <n v="58"/>
    <s v="Senior"/>
    <n v="68940.3"/>
    <n v="75.099999999999994"/>
    <s v="A-"/>
    <b v="0"/>
    <b v="1"/>
    <n v="26.9281795690057"/>
    <b v="0"/>
    <n v="5"/>
    <b v="1"/>
    <s v="Fractured Arm"/>
    <x v="0"/>
  </r>
  <r>
    <s v="PID0606"/>
    <n v="200000"/>
    <x v="1"/>
    <n v="48"/>
    <s v="Senior"/>
    <s v=""/>
    <n v="61.2"/>
    <s v="B+"/>
    <b v="1"/>
    <b v="1"/>
    <n v="22.754312908982754"/>
    <s v="FALSE"/>
    <n v="20"/>
    <b v="0"/>
    <s v="Diabetes"/>
    <x v="0"/>
  </r>
  <r>
    <s v="PID0607"/>
    <n v="500"/>
    <x v="0"/>
    <n v="48"/>
    <s v="Senior"/>
    <s v=""/>
    <n v="83.8"/>
    <s v="AB+"/>
    <b v="0"/>
    <b v="0"/>
    <n v="28.996539792387544"/>
    <b v="1"/>
    <n v="7"/>
    <b v="0"/>
    <s v="Respiratory Infection"/>
    <x v="0"/>
  </r>
  <r>
    <s v="PID0608"/>
    <n v="21000"/>
    <x v="0"/>
    <n v="73"/>
    <s v="super senior"/>
    <n v="14377.929999999998"/>
    <n v="84.2"/>
    <s v="O+"/>
    <b v="0"/>
    <b v="0"/>
    <n v="29.832766439909303"/>
    <b v="1"/>
    <n v="90"/>
    <b v="1"/>
    <s v="Respiratory Infection"/>
    <x v="0"/>
  </r>
  <r>
    <s v="PID0609"/>
    <n v="45000"/>
    <x v="1"/>
    <n v="38"/>
    <s v="Adult"/>
    <n v="27291.27"/>
    <n v="79.5"/>
    <s v="O-"/>
    <b v="1"/>
    <b v="1"/>
    <n v="25.665030991735538"/>
    <b v="0"/>
    <n v="7"/>
    <b v="1"/>
    <s v="Prostate Cancer"/>
    <x v="0"/>
  </r>
  <r>
    <s v="PID0610"/>
    <n v="45000"/>
    <x v="0"/>
    <n v="38"/>
    <s v="Adult"/>
    <s v=""/>
    <n v="69.099999999999994"/>
    <s v="B+"/>
    <b v="0"/>
    <b v="1"/>
    <n v="23.63120276324339"/>
    <b v="0"/>
    <n v="20"/>
    <b v="0"/>
    <s v="Childbirth"/>
    <x v="0"/>
  </r>
  <r>
    <s v="PID0611"/>
    <n v="100"/>
    <x v="1"/>
    <n v="38"/>
    <s v="Adult"/>
    <n v="74.73"/>
    <n v="81.900000000000006"/>
    <s v="AB+"/>
    <b v="0"/>
    <b v="0"/>
    <n v="31.207133058984908"/>
    <b v="1"/>
    <n v="30"/>
    <b v="1"/>
    <s v="Respiratory Infection"/>
    <x v="0"/>
  </r>
  <r>
    <s v="PID0612"/>
    <n v="45000"/>
    <x v="0"/>
    <n v="38"/>
    <s v="Adult"/>
    <n v="39937.17"/>
    <n v="83.6"/>
    <s v="O+"/>
    <b v="0"/>
    <b v="0"/>
    <n v="26.385557379118797"/>
    <b v="0"/>
    <n v="25"/>
    <b v="1"/>
    <s v="Fractured Leg"/>
    <x v="0"/>
  </r>
  <r>
    <s v="PID0613"/>
    <n v="75000"/>
    <x v="2"/>
    <n v="53"/>
    <s v="Senior"/>
    <n v="39015.199999999997"/>
    <n v="72.099999999999994"/>
    <s v="O-"/>
    <b v="0"/>
    <b v="0"/>
    <n v="29.250679540752156"/>
    <b v="1"/>
    <n v="12"/>
    <b v="1"/>
    <s v="Heart Disease"/>
    <x v="0"/>
  </r>
  <r>
    <s v="PID0614"/>
    <n v="24000"/>
    <x v="0"/>
    <n v="54"/>
    <s v="Senior"/>
    <s v=""/>
    <n v="61.6"/>
    <s v="AB+"/>
    <b v="1"/>
    <b v="0"/>
    <n v="26.662049861495845"/>
    <b v="0"/>
    <n v="2"/>
    <b v="0"/>
    <s v="Diabetes"/>
    <x v="0"/>
  </r>
  <r>
    <s v="PID0615"/>
    <n v="40000"/>
    <x v="2"/>
    <n v="48"/>
    <s v="Senior"/>
    <n v="21460.080000000002"/>
    <n v="71.3"/>
    <s v="A-"/>
    <b v="0"/>
    <b v="0"/>
    <n v="23.823047879982624"/>
    <b v="0"/>
    <n v="1"/>
    <b v="1"/>
    <s v="Diabetes"/>
    <x v="0"/>
  </r>
  <r>
    <s v="PID0616"/>
    <n v="40000"/>
    <x v="1"/>
    <n v="33"/>
    <s v="Adult"/>
    <n v="34573.9"/>
    <n v="84.2"/>
    <s v="B-"/>
    <b v="1"/>
    <b v="1"/>
    <n v="29.134948096885818"/>
    <b v="1"/>
    <n v="15"/>
    <b v="1"/>
    <s v="Fractured Arm"/>
    <x v="0"/>
  </r>
  <r>
    <s v="PID0617"/>
    <n v="45000"/>
    <x v="0"/>
    <n v="42"/>
    <s v="Adult"/>
    <n v="23031.39"/>
    <n v="67.900000000000006"/>
    <s v="AB-"/>
    <b v="0"/>
    <b v="1"/>
    <n v="25.245389649018449"/>
    <b v="0"/>
    <n v="20"/>
    <b v="1"/>
    <s v="Cancer"/>
    <x v="0"/>
  </r>
  <r>
    <s v="PID0618"/>
    <n v="3000"/>
    <x v="0"/>
    <n v="45"/>
    <s v="Adult"/>
    <n v="2212.29"/>
    <n v="86"/>
    <s v="O+"/>
    <b v="0"/>
    <b v="0"/>
    <n v="31.588613406795229"/>
    <b v="1"/>
    <n v="9"/>
    <b v="1"/>
    <s v="Heart Attack"/>
    <x v="0"/>
  </r>
  <r>
    <s v="PID0619"/>
    <n v="90000"/>
    <x v="1"/>
    <n v="33"/>
    <s v="Adult"/>
    <n v="75623.599999999991"/>
    <n v="66.2"/>
    <s v="A-"/>
    <b v="0"/>
    <b v="0"/>
    <n v="24.916255786819228"/>
    <b v="0"/>
    <n v="40"/>
    <b v="1"/>
    <s v="Prostate Cancer"/>
    <x v="0"/>
  </r>
  <r>
    <s v="PID0620"/>
    <n v="30000"/>
    <x v="2"/>
    <n v="33"/>
    <s v="Adult"/>
    <n v="20027.579999999998"/>
    <n v="68.3"/>
    <s v="B+"/>
    <b v="0"/>
    <b v="0"/>
    <n v="23.086803677663603"/>
    <b v="0"/>
    <n v="5"/>
    <b v="1"/>
    <s v="Stroke"/>
    <x v="0"/>
  </r>
  <r>
    <s v="PID0621"/>
    <n v="3000"/>
    <x v="3"/>
    <n v="42"/>
    <s v="Adult"/>
    <s v=""/>
    <n v="81.2"/>
    <s v="B-"/>
    <b v="0"/>
    <b v="0"/>
    <n v="26.213842975206614"/>
    <b v="0"/>
    <n v="9"/>
    <b v="0"/>
    <s v="Osteoarthritis"/>
    <x v="0"/>
  </r>
  <r>
    <s v="PID0622"/>
    <n v="3000"/>
    <x v="3"/>
    <n v="41"/>
    <s v="Adult"/>
    <s v=""/>
    <n v="75"/>
    <s v="AB-"/>
    <b v="0"/>
    <b v="1"/>
    <n v="24.212293388429753"/>
    <b v="0"/>
    <n v="150"/>
    <b v="0"/>
    <s v="Childbirth"/>
    <x v="0"/>
  </r>
  <r>
    <s v="PID0623"/>
    <n v="500"/>
    <x v="0"/>
    <n v="32"/>
    <s v="Adult"/>
    <n v="377"/>
    <n v="78.400000000000006"/>
    <s v="AB-"/>
    <b v="0"/>
    <b v="0"/>
    <n v="28.451154013644945"/>
    <b v="1"/>
    <n v="5"/>
    <b v="1"/>
    <s v="Respiratory Infection"/>
    <x v="0"/>
  </r>
  <r>
    <s v="PID0624"/>
    <n v="30000"/>
    <x v="0"/>
    <n v="54"/>
    <s v="Senior"/>
    <n v="18896.43"/>
    <n v="93.9"/>
    <s v="A+"/>
    <b v="1"/>
    <b v="0"/>
    <n v="34.490358126721766"/>
    <b v="1"/>
    <n v="9"/>
    <b v="1"/>
    <s v="Heart Disease"/>
    <x v="0"/>
  </r>
  <r>
    <s v="PID0625"/>
    <n v="90000"/>
    <x v="0"/>
    <n v="30"/>
    <s v="Young adult"/>
    <n v="50164.899999999994"/>
    <n v="81"/>
    <s v="A-"/>
    <b v="0"/>
    <b v="0"/>
    <n v="26.149276859504134"/>
    <b v="0"/>
    <n v="20"/>
    <b v="1"/>
    <s v="Kidney Stones"/>
    <x v="0"/>
  </r>
  <r>
    <s v="PID0626"/>
    <n v="4000"/>
    <x v="3"/>
    <n v="58"/>
    <s v="Senior"/>
    <n v="3414.52"/>
    <n v="58.5"/>
    <s v="O+"/>
    <b v="1"/>
    <b v="0"/>
    <n v="23.433744592212783"/>
    <b v="0"/>
    <n v="12"/>
    <b v="1"/>
    <s v="Hypertension"/>
    <x v="0"/>
  </r>
  <r>
    <s v="PID0627"/>
    <n v="12000"/>
    <x v="1"/>
    <n v="38"/>
    <s v="Adult"/>
    <s v=""/>
    <n v="87.8"/>
    <s v="O+"/>
    <b v="1"/>
    <b v="1"/>
    <n v="33.455265965554027"/>
    <b v="1"/>
    <n v="20"/>
    <b v="0"/>
    <s v="Kidney Stones"/>
    <x v="0"/>
  </r>
  <r>
    <s v="PID0628"/>
    <n v="240000"/>
    <x v="2"/>
    <n v="68"/>
    <s v="super senior"/>
    <n v="152671.08000000002"/>
    <n v="98.2"/>
    <s v="B-"/>
    <b v="0"/>
    <b v="0"/>
    <n v="34.382549630615181"/>
    <b v="1"/>
    <n v="150"/>
    <b v="1"/>
    <s v="Respiratory Infection"/>
    <x v="0"/>
  </r>
  <r>
    <s v="PID0629"/>
    <n v="75000"/>
    <x v="0"/>
    <n v="53"/>
    <s v="Senior"/>
    <s v=""/>
    <n v="79.5"/>
    <s v="AB+"/>
    <b v="0"/>
    <b v="0"/>
    <n v="28.850341123530267"/>
    <b v="1"/>
    <n v="12"/>
    <b v="0"/>
    <s v="Diabetes"/>
    <x v="0"/>
  </r>
  <r>
    <s v="PID0630"/>
    <n v="100"/>
    <x v="3"/>
    <n v="48"/>
    <s v="Senior"/>
    <n v="50.16"/>
    <n v="86.6"/>
    <s v="AB+"/>
    <b v="0"/>
    <b v="0"/>
    <n v="29.615950206901271"/>
    <b v="1"/>
    <n v="0"/>
    <b v="1"/>
    <s v="Heart Attack"/>
    <x v="0"/>
  </r>
  <r>
    <s v="PID0631"/>
    <n v="45000"/>
    <x v="2"/>
    <n v="42"/>
    <s v="Adult"/>
    <n v="25246.350000000002"/>
    <n v="98.3"/>
    <s v="A+"/>
    <b v="1"/>
    <b v="1"/>
    <n v="34.828514739229028"/>
    <b v="1"/>
    <n v="2"/>
    <b v="1"/>
    <s v="Heart Attack"/>
    <x v="0"/>
  </r>
  <r>
    <s v="PID0632"/>
    <n v="16000"/>
    <x v="1"/>
    <n v="42"/>
    <s v="Adult"/>
    <n v="12849.12"/>
    <n v="70.099999999999994"/>
    <s v="O+"/>
    <b v="0"/>
    <b v="1"/>
    <n v="22.889795918367344"/>
    <b v="0"/>
    <n v="5"/>
    <b v="1"/>
    <s v="Childbirth"/>
    <x v="0"/>
  </r>
  <r>
    <s v="PID0633"/>
    <n v="300000"/>
    <x v="0"/>
    <n v="33"/>
    <s v="Adult"/>
    <n v="150218.16"/>
    <n v="66.599999999999994"/>
    <s v="B+"/>
    <b v="0"/>
    <b v="1"/>
    <n v="25.377229080932779"/>
    <b v="0"/>
    <n v="25"/>
    <b v="1"/>
    <s v="Appendicitis"/>
    <x v="0"/>
  </r>
  <r>
    <s v="PID0634"/>
    <n v="500"/>
    <x v="0"/>
    <n v="62"/>
    <s v="super senior"/>
    <s v=""/>
    <n v="60.4"/>
    <s v="O-"/>
    <b v="0"/>
    <b v="1"/>
    <n v="25.140478668054108"/>
    <s v="FALSE"/>
    <n v="250"/>
    <b v="0"/>
    <s v="Diabetes"/>
    <x v="0"/>
  </r>
  <r>
    <s v="PID0635"/>
    <n v="21000"/>
    <x v="3"/>
    <n v="48"/>
    <s v="Senior"/>
    <n v="13295.94"/>
    <n v="87.1"/>
    <s v="B-"/>
    <b v="1"/>
    <b v="0"/>
    <n v="30.13840830449827"/>
    <b v="1"/>
    <n v="9"/>
    <b v="1"/>
    <s v="Allergic Reaction"/>
    <x v="0"/>
  </r>
  <r>
    <s v="PID0636"/>
    <n v="3000"/>
    <x v="0"/>
    <n v="53"/>
    <s v="Senior"/>
    <n v="1702.98"/>
    <n v="77.900000000000006"/>
    <s v="AB-"/>
    <b v="1"/>
    <b v="0"/>
    <n v="32.01019066403682"/>
    <b v="1"/>
    <n v="12"/>
    <b v="1"/>
    <s v="Fractured Arm"/>
    <x v="0"/>
  </r>
  <r>
    <s v="PID0637"/>
    <n v="75000"/>
    <x v="0"/>
    <n v="68"/>
    <s v="super senior"/>
    <n v="43878.649999999994"/>
    <n v="90.5"/>
    <s v="B-"/>
    <b v="0"/>
    <b v="0"/>
    <n v="32.450069920040157"/>
    <b v="1"/>
    <n v="4"/>
    <b v="1"/>
    <s v="Heart Attack"/>
    <x v="0"/>
  </r>
  <r>
    <s v="PID0638"/>
    <n v="12000"/>
    <x v="2"/>
    <n v="38"/>
    <s v="Adult"/>
    <n v="8131.7999999999993"/>
    <n v="89"/>
    <s v="O-"/>
    <b v="1"/>
    <b v="0"/>
    <n v="32.29786616344898"/>
    <b v="1"/>
    <n v="2"/>
    <b v="1"/>
    <s v="Heart Attack"/>
    <x v="0"/>
  </r>
  <r>
    <s v="PID0639"/>
    <n v="30000"/>
    <x v="2"/>
    <n v="48"/>
    <s v="Senior"/>
    <n v="16801.439999999999"/>
    <n v="86"/>
    <s v="B-"/>
    <b v="0"/>
    <b v="0"/>
    <n v="30.110990511536716"/>
    <b v="1"/>
    <n v="15"/>
    <b v="1"/>
    <s v="Diabetes"/>
    <x v="0"/>
  </r>
  <r>
    <s v="PID0640"/>
    <n v="18000"/>
    <x v="2"/>
    <n v="54"/>
    <s v="Senior"/>
    <s v=""/>
    <n v="72.900000000000006"/>
    <s v="A-"/>
    <b v="1"/>
    <b v="0"/>
    <n v="28.123914972416188"/>
    <b v="1"/>
    <n v="1"/>
    <b v="0"/>
    <s v="Respiratory Infection"/>
    <x v="0"/>
  </r>
  <r>
    <s v="PID0641"/>
    <n v="250000"/>
    <x v="1"/>
    <n v="41"/>
    <s v="Adult"/>
    <n v="144130.1"/>
    <n v="83.5"/>
    <s v="B+"/>
    <b v="0"/>
    <b v="0"/>
    <n v="28.555794945453304"/>
    <b v="1"/>
    <n v="12"/>
    <b v="1"/>
    <s v="Prostate Cancer"/>
    <x v="0"/>
  </r>
  <r>
    <s v="PID0642"/>
    <n v="16000"/>
    <x v="0"/>
    <n v="58"/>
    <s v="Senior"/>
    <n v="10594.86"/>
    <n v="95.3"/>
    <s v="O-"/>
    <b v="0"/>
    <b v="0"/>
    <n v="34.171178600882065"/>
    <b v="1"/>
    <n v="5"/>
    <b v="1"/>
    <s v="Childbirth"/>
    <x v="0"/>
  </r>
  <r>
    <s v="PID0643"/>
    <n v="10000"/>
    <x v="2"/>
    <n v="48"/>
    <s v="Senior"/>
    <s v=""/>
    <n v="72"/>
    <s v="B+"/>
    <b v="0"/>
    <b v="1"/>
    <n v="28.124999999999993"/>
    <b v="1"/>
    <n v="30"/>
    <b v="0"/>
    <s v="Prostate Cancer"/>
    <x v="0"/>
  </r>
  <r>
    <s v="PID0644"/>
    <n v="200000"/>
    <x v="2"/>
    <n v="53"/>
    <s v="Senior"/>
    <s v=""/>
    <n v="72.7"/>
    <s v="A+"/>
    <b v="1"/>
    <b v="0"/>
    <n v="29.494097123615564"/>
    <b v="1"/>
    <n v="0.5"/>
    <b v="0"/>
    <s v="Respiratory Infection"/>
    <x v="0"/>
  </r>
  <r>
    <s v="PID0645"/>
    <n v="45000"/>
    <x v="0"/>
    <n v="42"/>
    <s v="Adult"/>
    <n v="30544.590000000004"/>
    <n v="81.900000000000006"/>
    <s v="B-"/>
    <b v="1"/>
    <b v="0"/>
    <n v="30.450624628197509"/>
    <b v="1"/>
    <n v="400"/>
    <b v="1"/>
    <s v="Heart Attack"/>
    <x v="0"/>
  </r>
  <r>
    <s v="PID0646"/>
    <n v="90000"/>
    <x v="1"/>
    <n v="53"/>
    <s v="Senior"/>
    <n v="48103.05"/>
    <n v="79.2"/>
    <s v="B+"/>
    <b v="0"/>
    <b v="0"/>
    <n v="29.809176107493698"/>
    <b v="1"/>
    <n v="9"/>
    <b v="1"/>
    <s v="Hypertension"/>
    <x v="0"/>
  </r>
  <r>
    <s v="PID0647"/>
    <n v="3000"/>
    <x v="2"/>
    <n v="53"/>
    <s v="Senior"/>
    <n v="2095.17"/>
    <n v="78.599999999999994"/>
    <s v="O-"/>
    <b v="1"/>
    <b v="0"/>
    <n v="33.142182492831843"/>
    <b v="1"/>
    <n v="2"/>
    <b v="1"/>
    <s v="Heart Attack"/>
    <x v="0"/>
  </r>
  <r>
    <s v="PID0648"/>
    <n v="90000"/>
    <x v="0"/>
    <n v="38"/>
    <s v="Adult"/>
    <n v="71874.399999999994"/>
    <n v="59.9"/>
    <s v="A-"/>
    <b v="0"/>
    <b v="0"/>
    <n v="20.014033211934912"/>
    <s v="FALSE"/>
    <n v="150"/>
    <b v="1"/>
    <s v="Allergic Reaction"/>
    <x v="0"/>
  </r>
  <r>
    <s v="PID0649"/>
    <n v="200000"/>
    <x v="1"/>
    <n v="82"/>
    <s v="super senior"/>
    <n v="159176.6"/>
    <n v="55.1"/>
    <s v="AB+"/>
    <b v="0"/>
    <b v="0"/>
    <n v="23.848684210526315"/>
    <b v="0"/>
    <n v="5"/>
    <b v="1"/>
    <s v="Cancer"/>
    <x v="0"/>
  </r>
  <r>
    <s v="PID0650"/>
    <n v="3000"/>
    <x v="1"/>
    <n v="62"/>
    <s v="super senior"/>
    <n v="2477.58"/>
    <n v="55.7"/>
    <s v="O-"/>
    <b v="0"/>
    <b v="0"/>
    <n v="20.213383655102341"/>
    <b v="0"/>
    <n v="9"/>
    <b v="1"/>
    <s v="Stroke"/>
    <x v="0"/>
  </r>
  <r>
    <s v="PID0651"/>
    <n v="40000"/>
    <x v="1"/>
    <n v="45"/>
    <s v="Adult"/>
    <n v="23723.899999999998"/>
    <n v="62.6"/>
    <s v="A+"/>
    <b v="0"/>
    <b v="0"/>
    <n v="22.99357208448118"/>
    <b v="0"/>
    <n v="5"/>
    <b v="1"/>
    <s v="Osteoarthritis"/>
    <x v="0"/>
  </r>
  <r>
    <s v="PID0652"/>
    <n v="500"/>
    <x v="1"/>
    <n v="38"/>
    <s v="Adult"/>
    <n v="394.89"/>
    <n v="98.5"/>
    <s v="B+"/>
    <b v="1"/>
    <b v="0"/>
    <n v="30.741861989326175"/>
    <b v="1"/>
    <n v="15"/>
    <b v="1"/>
    <s v="Heart Attack"/>
    <x v="0"/>
  </r>
  <r>
    <s v="PID0653"/>
    <n v="60000"/>
    <x v="1"/>
    <n v="38"/>
    <s v="Adult"/>
    <n v="53382.16"/>
    <n v="80.3"/>
    <s v="AB+"/>
    <b v="0"/>
    <b v="1"/>
    <n v="26.52265821112432"/>
    <b v="0"/>
    <n v="25"/>
    <b v="1"/>
    <s v="Fractured Leg"/>
    <x v="0"/>
  </r>
  <r>
    <s v="PID0654"/>
    <n v="200"/>
    <x v="2"/>
    <n v="68"/>
    <s v="super senior"/>
    <n v="122.98"/>
    <n v="49.6"/>
    <s v="B-"/>
    <b v="0"/>
    <b v="1"/>
    <n v="22.044444444444444"/>
    <b v="0"/>
    <n v="12"/>
    <b v="1"/>
    <s v="Fractured Arm"/>
    <x v="0"/>
  </r>
  <r>
    <s v="PID0655"/>
    <n v="200000"/>
    <x v="2"/>
    <n v="38"/>
    <s v="Adult"/>
    <n v="124213.09999999999"/>
    <n v="103.8"/>
    <s v="O-"/>
    <b v="0"/>
    <b v="1"/>
    <n v="33.13224169300009"/>
    <b v="1"/>
    <n v="20"/>
    <b v="1"/>
    <s v="Respiratory Infection"/>
    <x v="0"/>
  </r>
  <r>
    <s v="PID0656"/>
    <n v="250000"/>
    <x v="0"/>
    <n v="33"/>
    <s v="Adult"/>
    <n v="200949.1"/>
    <n v="81"/>
    <s v="B+"/>
    <b v="0"/>
    <b v="0"/>
    <n v="25.280109859242845"/>
    <s v="FALSE"/>
    <n v="0"/>
    <b v="1"/>
    <s v="Allergic Reaction"/>
    <x v="0"/>
  </r>
  <r>
    <s v="PID0657"/>
    <n v="60000"/>
    <x v="0"/>
    <n v="28"/>
    <s v="Young adult"/>
    <n v="48097.399999999994"/>
    <n v="85.2"/>
    <s v="A+"/>
    <b v="1"/>
    <b v="1"/>
    <n v="26.890544123216767"/>
    <b v="0"/>
    <n v="7"/>
    <b v="1"/>
    <s v="Stroke"/>
    <x v="0"/>
  </r>
  <r>
    <s v="PID0658"/>
    <n v="40000"/>
    <x v="0"/>
    <n v="42"/>
    <s v="Adult"/>
    <s v=""/>
    <n v="62.9"/>
    <s v="AB+"/>
    <b v="0"/>
    <b v="0"/>
    <n v="23.386377156454493"/>
    <b v="0"/>
    <n v="7"/>
    <b v="0"/>
    <s v="Fractured Leg"/>
    <x v="0"/>
  </r>
  <r>
    <s v="PID0659"/>
    <n v="21000"/>
    <x v="0"/>
    <n v="58"/>
    <s v="Senior"/>
    <n v="16672.600000000002"/>
    <n v="75.099999999999994"/>
    <s v="B-"/>
    <b v="0"/>
    <b v="0"/>
    <n v="31.259105098855354"/>
    <b v="1"/>
    <n v="3"/>
    <b v="1"/>
    <s v="Hypertension"/>
    <x v="0"/>
  </r>
  <r>
    <s v="PID0660"/>
    <n v="300000"/>
    <x v="1"/>
    <n v="33"/>
    <s v="Adult"/>
    <n v="202307.52"/>
    <n v="74.400000000000006"/>
    <s v="O+"/>
    <b v="1"/>
    <b v="0"/>
    <n v="28.002559373706202"/>
    <b v="1"/>
    <n v="20"/>
    <b v="1"/>
    <s v="Respiratory Infection"/>
    <x v="0"/>
  </r>
  <r>
    <s v="PID0661"/>
    <n v="20000"/>
    <x v="1"/>
    <n v="58"/>
    <s v="Senior"/>
    <n v="10666.44"/>
    <n v="72.099999999999994"/>
    <s v="O+"/>
    <b v="1"/>
    <b v="1"/>
    <n v="25.24421413816043"/>
    <s v="FALSE"/>
    <n v="15"/>
    <b v="1"/>
    <s v="Diabetes"/>
    <x v="0"/>
  </r>
  <r>
    <s v="PID0662"/>
    <n v="90000"/>
    <x v="2"/>
    <n v="48"/>
    <s v="Senior"/>
    <n v="64432.799999999996"/>
    <n v="58.2"/>
    <s v="A-"/>
    <b v="1"/>
    <b v="0"/>
    <n v="21.377410468319564"/>
    <b v="0"/>
    <n v="12"/>
    <b v="1"/>
    <s v="Prostate Cancer"/>
    <x v="0"/>
  </r>
  <r>
    <s v="PID0663"/>
    <n v="200000"/>
    <x v="2"/>
    <n v="68"/>
    <s v="super senior"/>
    <n v="126889.5"/>
    <n v="82.9"/>
    <s v="B+"/>
    <b v="0"/>
    <b v="0"/>
    <n v="33.207819259734016"/>
    <b v="1"/>
    <n v="15"/>
    <b v="1"/>
    <s v="Prostate Cancer"/>
    <x v="0"/>
  </r>
  <r>
    <s v="PID0664"/>
    <n v="60000"/>
    <x v="2"/>
    <n v="73"/>
    <s v="super senior"/>
    <s v=""/>
    <n v="75.5"/>
    <s v="AB-"/>
    <b v="1"/>
    <b v="0"/>
    <n v="29.126962694340492"/>
    <b v="1"/>
    <n v="30"/>
    <b v="0"/>
    <s v="Fractured Leg"/>
    <x v="0"/>
  </r>
  <r>
    <s v="PID0665"/>
    <n v="24000"/>
    <x v="0"/>
    <n v="48"/>
    <s v="Senior"/>
    <n v="16320.78"/>
    <n v="73.900000000000006"/>
    <s v="B-"/>
    <b v="1"/>
    <b v="0"/>
    <n v="23.324075243024872"/>
    <b v="0"/>
    <n v="15"/>
    <b v="1"/>
    <s v="Osteoarthritis"/>
    <x v="0"/>
  </r>
  <r>
    <s v="PID0666"/>
    <n v="36000"/>
    <x v="3"/>
    <n v="58"/>
    <s v="Senior"/>
    <n v="25044.27"/>
    <n v="62.3"/>
    <s v="AB+"/>
    <b v="0"/>
    <b v="1"/>
    <n v="23.738759335467147"/>
    <b v="0"/>
    <n v="7"/>
    <b v="1"/>
    <s v="Kidney Stones"/>
    <x v="0"/>
  </r>
  <r>
    <s v="PID0667"/>
    <n v="250000"/>
    <x v="1"/>
    <n v="48"/>
    <s v="Senior"/>
    <n v="170546.6"/>
    <n v="86.6"/>
    <s v="B+"/>
    <b v="0"/>
    <b v="1"/>
    <n v="30.321067189524179"/>
    <b v="1"/>
    <n v="5"/>
    <b v="1"/>
    <s v="Respiratory Infection"/>
    <x v="0"/>
  </r>
  <r>
    <s v="PID0668"/>
    <n v="60000"/>
    <x v="1"/>
    <n v="53"/>
    <s v="Senior"/>
    <n v="31337.919999999998"/>
    <n v="52.7"/>
    <s v="A-"/>
    <b v="1"/>
    <b v="1"/>
    <n v="21.11039897452331"/>
    <s v="FALSE"/>
    <n v="20"/>
    <b v="1"/>
    <s v="Fractured Arm"/>
    <x v="0"/>
  </r>
  <r>
    <s v="PID0669"/>
    <n v="90000"/>
    <x v="2"/>
    <n v="58"/>
    <s v="Senior"/>
    <n v="73656"/>
    <n v="70.8"/>
    <s v="A-"/>
    <b v="0"/>
    <b v="1"/>
    <n v="30.644044321329638"/>
    <b v="1"/>
    <n v="0"/>
    <b v="1"/>
    <s v="Heart Attack"/>
    <x v="0"/>
  </r>
  <r>
    <s v="PID0670"/>
    <n v="60000"/>
    <x v="0"/>
    <n v="33"/>
    <s v="Adult"/>
    <n v="32882.85"/>
    <n v="78.3"/>
    <s v="A+"/>
    <b v="0"/>
    <b v="0"/>
    <n v="28.414864276382641"/>
    <b v="1"/>
    <n v="200"/>
    <b v="1"/>
    <s v="Cancer"/>
    <x v="0"/>
  </r>
  <r>
    <s v="PID0671"/>
    <n v="12000"/>
    <x v="0"/>
    <n v="28"/>
    <s v="Young adult"/>
    <s v=""/>
    <n v="95"/>
    <s v="O+"/>
    <b v="0"/>
    <b v="1"/>
    <n v="31.741788900397605"/>
    <b v="1"/>
    <n v="20"/>
    <b v="0"/>
    <s v="Kidney Stones"/>
    <x v="0"/>
  </r>
  <r>
    <s v="PID0672"/>
    <n v="12000"/>
    <x v="2"/>
    <n v="42"/>
    <s v="Adult"/>
    <n v="9054.18"/>
    <n v="90.6"/>
    <s v="A+"/>
    <b v="1"/>
    <b v="0"/>
    <n v="29.92469282600079"/>
    <b v="1"/>
    <n v="20"/>
    <b v="1"/>
    <s v="Heart Attack"/>
    <x v="0"/>
  </r>
  <r>
    <s v="PID0673"/>
    <n v="12000"/>
    <x v="1"/>
    <n v="53"/>
    <s v="Senior"/>
    <n v="8400.9000000000015"/>
    <n v="66.2"/>
    <s v="O-"/>
    <b v="1"/>
    <b v="1"/>
    <n v="28.279721474646504"/>
    <b v="1"/>
    <n v="15"/>
    <b v="1"/>
    <s v="Childbirth"/>
    <x v="0"/>
  </r>
  <r>
    <s v="PID0674"/>
    <n v="48000"/>
    <x v="2"/>
    <n v="38"/>
    <s v="Adult"/>
    <n v="43134.92"/>
    <n v="66.900000000000006"/>
    <s v="A-"/>
    <b v="0"/>
    <b v="0"/>
    <n v="21.59736570247934"/>
    <b v="0"/>
    <n v="2"/>
    <b v="1"/>
    <s v="Prostate Cancer"/>
    <x v="0"/>
  </r>
  <r>
    <s v="PID0675"/>
    <n v="18000"/>
    <x v="0"/>
    <n v="41"/>
    <s v="Adult"/>
    <n v="9478.98"/>
    <n v="58.7"/>
    <s v="AB-"/>
    <b v="0"/>
    <b v="0"/>
    <n v="21.047724909462513"/>
    <b v="0"/>
    <n v="15"/>
    <b v="1"/>
    <s v="Fractured Leg"/>
    <x v="0"/>
  </r>
  <r>
    <s v="PID0676"/>
    <n v="60000"/>
    <x v="2"/>
    <n v="41"/>
    <s v="Adult"/>
    <n v="50145.04"/>
    <n v="104.7"/>
    <s v="B-"/>
    <b v="0"/>
    <b v="0"/>
    <n v="33.41951546490472"/>
    <b v="1"/>
    <n v="9"/>
    <b v="1"/>
    <s v="Respiratory Infection"/>
    <x v="0"/>
  </r>
  <r>
    <s v="PID0677"/>
    <n v="24000"/>
    <x v="2"/>
    <n v="38"/>
    <s v="Adult"/>
    <n v="15096.18"/>
    <n v="83.5"/>
    <s v="AB-"/>
    <b v="1"/>
    <b v="1"/>
    <n v="28.555794945453304"/>
    <b v="1"/>
    <n v="0"/>
    <b v="1"/>
    <s v="Heart Disease"/>
    <x v="0"/>
  </r>
  <r>
    <s v="PID0678"/>
    <n v="60000"/>
    <x v="0"/>
    <n v="48"/>
    <s v="Senior"/>
    <n v="43140.5"/>
    <n v="87.8"/>
    <s v="O-"/>
    <b v="1"/>
    <b v="0"/>
    <n v="34.296874999999993"/>
    <b v="1"/>
    <n v="12"/>
    <b v="1"/>
    <s v="Heart Disease"/>
    <x v="0"/>
  </r>
  <r>
    <s v="PID0679"/>
    <n v="500"/>
    <x v="0"/>
    <n v="58"/>
    <s v="Senior"/>
    <n v="288.08999999999997"/>
    <n v="46.1"/>
    <s v="B-"/>
    <b v="1"/>
    <b v="1"/>
    <n v="20.488888888888891"/>
    <b v="0"/>
    <n v="12"/>
    <b v="1"/>
    <s v="Osteoarthritis"/>
    <x v="0"/>
  </r>
  <r>
    <s v="PID0680"/>
    <n v="36000"/>
    <x v="1"/>
    <n v="42"/>
    <s v="Adult"/>
    <n v="31428.06"/>
    <n v="88.9"/>
    <s v="AB-"/>
    <b v="1"/>
    <b v="1"/>
    <n v="32.653810835629024"/>
    <b v="1"/>
    <n v="20"/>
    <b v="1"/>
    <s v="Heart Attack"/>
    <x v="0"/>
  </r>
  <r>
    <s v="PID0681"/>
    <n v="2000"/>
    <x v="3"/>
    <n v="48"/>
    <s v="Senior"/>
    <n v="1304.68"/>
    <n v="67.5"/>
    <s v="AB+"/>
    <b v="0"/>
    <b v="0"/>
    <n v="23.633626273589865"/>
    <s v="FALSE"/>
    <n v="7"/>
    <b v="1"/>
    <s v="Kidney Stones"/>
    <x v="0"/>
  </r>
  <r>
    <s v="PID0682"/>
    <n v="100"/>
    <x v="0"/>
    <n v="68"/>
    <s v="super senior"/>
    <n v="86.42"/>
    <n v="60.5"/>
    <s v="A+"/>
    <b v="0"/>
    <b v="1"/>
    <n v="23.931015387049559"/>
    <b v="0"/>
    <n v="40"/>
    <b v="1"/>
    <s v="Osteoarthritis"/>
    <x v="0"/>
  </r>
  <r>
    <s v="PID0683"/>
    <n v="24000"/>
    <x v="0"/>
    <n v="45"/>
    <s v="Adult"/>
    <n v="15400.439999999999"/>
    <n v="57.6"/>
    <s v="O-"/>
    <b v="0"/>
    <b v="0"/>
    <n v="22.499999999999996"/>
    <b v="0"/>
    <n v="30"/>
    <b v="1"/>
    <s v="Osteoarthritis"/>
    <x v="0"/>
  </r>
  <r>
    <s v="PID0684"/>
    <n v="18000"/>
    <x v="0"/>
    <n v="68"/>
    <s v="super senior"/>
    <s v=""/>
    <n v="62"/>
    <s v="A+"/>
    <b v="0"/>
    <b v="1"/>
    <n v="23.335466144755166"/>
    <b v="0"/>
    <n v="9"/>
    <b v="0"/>
    <s v="Childbirth"/>
    <x v="0"/>
  </r>
  <r>
    <s v="PID0685"/>
    <n v="500"/>
    <x v="0"/>
    <n v="50"/>
    <s v="Senior"/>
    <n v="309.23"/>
    <n v="66.2"/>
    <s v="O+"/>
    <b v="0"/>
    <b v="0"/>
    <n v="22.906574394463671"/>
    <b v="0"/>
    <n v="25"/>
    <b v="1"/>
    <s v="Prostate Cancer"/>
    <x v="0"/>
  </r>
  <r>
    <s v="PID0686"/>
    <n v="20000"/>
    <x v="3"/>
    <n v="48"/>
    <s v="Senior"/>
    <n v="15489.94"/>
    <n v="66.8"/>
    <s v="B+"/>
    <b v="1"/>
    <b v="0"/>
    <n v="23.952095808383234"/>
    <b v="0"/>
    <n v="3"/>
    <b v="1"/>
    <s v="Diabetes"/>
    <x v="0"/>
  </r>
  <r>
    <s v="PID0687"/>
    <n v="500"/>
    <x v="0"/>
    <n v="58"/>
    <s v="Senior"/>
    <n v="262.81"/>
    <n v="67.2"/>
    <s v="O-"/>
    <b v="0"/>
    <b v="0"/>
    <n v="26.581227008425298"/>
    <s v="FALSE"/>
    <n v="40"/>
    <b v="1"/>
    <s v="Hypertension"/>
    <x v="0"/>
  </r>
  <r>
    <s v="PID0688"/>
    <n v="200000"/>
    <x v="0"/>
    <n v="42"/>
    <s v="Adult"/>
    <n v="167637.20000000001"/>
    <n v="91"/>
    <s v="B+"/>
    <b v="0"/>
    <b v="1"/>
    <n v="28.721121070571897"/>
    <b v="1"/>
    <n v="2"/>
    <b v="1"/>
    <s v="Heart Attack"/>
    <x v="0"/>
  </r>
  <r>
    <s v="PID0689"/>
    <n v="100"/>
    <x v="0"/>
    <n v="41"/>
    <s v="Adult"/>
    <n v="59.02"/>
    <n v="70.8"/>
    <s v="AB+"/>
    <b v="0"/>
    <b v="0"/>
    <n v="23.118367346938776"/>
    <b v="0"/>
    <n v="5"/>
    <b v="1"/>
    <s v="Cancer"/>
    <x v="0"/>
  </r>
  <r>
    <s v="PID0690"/>
    <n v="250000"/>
    <x v="2"/>
    <n v="48"/>
    <s v="Senior"/>
    <n v="139263.20000000001"/>
    <n v="85.7"/>
    <s v="B+"/>
    <b v="1"/>
    <b v="0"/>
    <n v="31.863474122546108"/>
    <b v="1"/>
    <n v="7"/>
    <b v="1"/>
    <s v="Diabetes"/>
    <x v="0"/>
  </r>
  <r>
    <s v="PID0691"/>
    <n v="18000"/>
    <x v="0"/>
    <n v="50"/>
    <s v="Senior"/>
    <s v=""/>
    <n v="74.2"/>
    <s v="A-"/>
    <b v="1"/>
    <b v="0"/>
    <n v="26.92698504862825"/>
    <s v="FALSE"/>
    <n v="4"/>
    <b v="0"/>
    <s v="Hypertension"/>
    <x v="0"/>
  </r>
  <r>
    <s v="PID0692"/>
    <n v="18000"/>
    <x v="2"/>
    <n v="41"/>
    <s v="Adult"/>
    <n v="15191.880000000001"/>
    <n v="69.900000000000006"/>
    <s v="AB-"/>
    <b v="1"/>
    <b v="0"/>
    <n v="23.087594133967499"/>
    <b v="0"/>
    <n v="0.5"/>
    <b v="1"/>
    <s v="Cancer"/>
    <x v="0"/>
  </r>
  <r>
    <s v="PID0693"/>
    <n v="90000"/>
    <x v="3"/>
    <n v="73"/>
    <s v="super senior"/>
    <s v=""/>
    <n v="83.7"/>
    <s v="AB+"/>
    <b v="0"/>
    <b v="0"/>
    <n v="34.39349112426035"/>
    <b v="1"/>
    <n v="5"/>
    <b v="0"/>
    <s v="Prostate Cancer"/>
    <x v="0"/>
  </r>
  <r>
    <s v="PID0694"/>
    <n v="18000"/>
    <x v="2"/>
    <n v="42"/>
    <s v="Adult"/>
    <n v="15334.74"/>
    <n v="101.1"/>
    <s v="A+"/>
    <b v="0"/>
    <b v="1"/>
    <n v="33.012244897959185"/>
    <b v="1"/>
    <n v="90"/>
    <b v="1"/>
    <s v="Kidney Stones"/>
    <x v="0"/>
  </r>
  <r>
    <s v="PID0695"/>
    <n v="60000"/>
    <x v="2"/>
    <n v="33"/>
    <s v="Adult"/>
    <n v="48267.05"/>
    <n v="81.5"/>
    <s v="O-"/>
    <b v="0"/>
    <b v="1"/>
    <n v="30.301903628792392"/>
    <b v="1"/>
    <n v="9"/>
    <b v="1"/>
    <s v="Prostate Cancer"/>
    <x v="0"/>
  </r>
  <r>
    <s v="PID0696"/>
    <n v="60000"/>
    <x v="0"/>
    <n v="42"/>
    <s v="Adult"/>
    <n v="44041.1"/>
    <n v="85.2"/>
    <s v="B+"/>
    <b v="1"/>
    <b v="1"/>
    <n v="29.480968858131494"/>
    <b v="1"/>
    <n v="7"/>
    <b v="1"/>
    <s v="Heart Attack"/>
    <x v="0"/>
  </r>
  <r>
    <s v="PID0697"/>
    <n v="24000"/>
    <x v="2"/>
    <n v="38"/>
    <s v="Adult"/>
    <n v="19459.29"/>
    <n v="84.2"/>
    <s v="A+"/>
    <b v="0"/>
    <b v="1"/>
    <n v="31.305770374776923"/>
    <b v="1"/>
    <n v="2"/>
    <b v="1"/>
    <s v="Hypertension"/>
    <x v="0"/>
  </r>
  <r>
    <s v="PID0698"/>
    <n v="48000"/>
    <x v="2"/>
    <n v="42"/>
    <s v="Adult"/>
    <n v="28136.92"/>
    <n v="60.6"/>
    <s v="A+"/>
    <b v="1"/>
    <b v="0"/>
    <n v="20.247920077516788"/>
    <b v="0"/>
    <n v="5"/>
    <b v="1"/>
    <s v="Fractured Leg"/>
    <x v="0"/>
  </r>
  <r>
    <s v="PID0699"/>
    <n v="90000"/>
    <x v="0"/>
    <n v="38"/>
    <s v="Adult"/>
    <n v="66656.2"/>
    <n v="93.6"/>
    <s v="O+"/>
    <b v="0"/>
    <b v="0"/>
    <n v="29.212571392902841"/>
    <b v="1"/>
    <n v="15"/>
    <b v="1"/>
    <s v="Cancer"/>
    <x v="0"/>
  </r>
  <r>
    <s v="PID0700"/>
    <n v="18000"/>
    <x v="0"/>
    <n v="33"/>
    <s v="Adult"/>
    <s v=""/>
    <n v="92.1"/>
    <s v="O+"/>
    <b v="0"/>
    <b v="0"/>
    <n v="33.422848018580346"/>
    <b v="1"/>
    <n v="12"/>
    <b v="0"/>
    <s v="Diabetes"/>
    <x v="0"/>
  </r>
  <r>
    <s v="PID0701"/>
    <n v="24000"/>
    <x v="0"/>
    <n v="58"/>
    <s v="Senior"/>
    <n v="14503.32"/>
    <n v="55.7"/>
    <s v="O-"/>
    <b v="1"/>
    <b v="1"/>
    <n v="21.223898795915254"/>
    <b v="0"/>
    <n v="40"/>
    <b v="1"/>
    <s v="Kidney Stones"/>
    <x v="0"/>
  </r>
  <r>
    <s v="PID0702"/>
    <n v="12000"/>
    <x v="0"/>
    <n v="38"/>
    <s v="Adult"/>
    <n v="8919.66"/>
    <n v="82.2"/>
    <s v="O-"/>
    <b v="1"/>
    <b v="0"/>
    <n v="30.938311566110883"/>
    <b v="1"/>
    <n v="5"/>
    <b v="1"/>
    <s v="Stroke"/>
    <x v="0"/>
  </r>
  <r>
    <s v="PID0703"/>
    <n v="20000"/>
    <x v="3"/>
    <n v="73"/>
    <s v="super senior"/>
    <n v="13780.9"/>
    <n v="54.2"/>
    <s v="B+"/>
    <b v="0"/>
    <b v="1"/>
    <n v="21.43902535500969"/>
    <b v="0"/>
    <n v="200"/>
    <b v="1"/>
    <s v="Osteoarthritis"/>
    <x v="0"/>
  </r>
  <r>
    <s v="PID0704"/>
    <n v="20000"/>
    <x v="2"/>
    <n v="62"/>
    <s v="super senior"/>
    <n v="12907.56"/>
    <n v="67"/>
    <s v="AB+"/>
    <b v="0"/>
    <b v="0"/>
    <n v="25.847768218818715"/>
    <b v="0"/>
    <n v="5"/>
    <b v="1"/>
    <s v="Fractured Leg"/>
    <x v="0"/>
  </r>
  <r>
    <s v="PID0705"/>
    <n v="60000"/>
    <x v="2"/>
    <n v="68"/>
    <s v="super senior"/>
    <n v="35408.32"/>
    <n v="80"/>
    <s v="AB-"/>
    <b v="0"/>
    <b v="0"/>
    <n v="32.455677715120288"/>
    <b v="1"/>
    <n v="1"/>
    <b v="1"/>
    <s v="Heart Attack"/>
    <x v="0"/>
  </r>
  <r>
    <s v="PID0706"/>
    <n v="250000"/>
    <x v="1"/>
    <n v="53"/>
    <s v="Senior"/>
    <n v="126508.5"/>
    <n v="80.599999999999994"/>
    <s v="O-"/>
    <b v="0"/>
    <b v="0"/>
    <n v="32.286492549270946"/>
    <b v="1"/>
    <n v="250"/>
    <b v="1"/>
    <s v="Allergic Reaction"/>
    <x v="0"/>
  </r>
  <r>
    <s v="PID0707"/>
    <n v="12000"/>
    <x v="2"/>
    <n v="42"/>
    <s v="Adult"/>
    <n v="6771.42"/>
    <n v="80.900000000000006"/>
    <s v="O+"/>
    <b v="0"/>
    <b v="0"/>
    <n v="26.416326530612245"/>
    <b v="0"/>
    <n v="40"/>
    <b v="1"/>
    <s v="Childbirth"/>
    <x v="0"/>
  </r>
  <r>
    <s v="PID0708"/>
    <n v="90000"/>
    <x v="0"/>
    <n v="53"/>
    <s v="Senior"/>
    <n v="59766.450000000004"/>
    <n v="61.8"/>
    <s v="A+"/>
    <b v="0"/>
    <b v="0"/>
    <n v="26.748614958448751"/>
    <b v="0"/>
    <n v="2"/>
    <b v="1"/>
    <s v="Cancer"/>
    <x v="0"/>
  </r>
  <r>
    <s v="PID0709"/>
    <n v="90000"/>
    <x v="1"/>
    <n v="38"/>
    <s v="Adult"/>
    <n v="75760.05"/>
    <n v="86.7"/>
    <s v="AB+"/>
    <b v="1"/>
    <b v="0"/>
    <n v="28.96855892278392"/>
    <b v="1"/>
    <n v="5"/>
    <b v="1"/>
    <s v="Appendicitis"/>
    <x v="0"/>
  </r>
  <r>
    <s v="PID0710"/>
    <n v="16000"/>
    <x v="1"/>
    <n v="42"/>
    <s v="Adult"/>
    <n v="13875.26"/>
    <n v="64.8"/>
    <s v="O-"/>
    <b v="0"/>
    <b v="1"/>
    <n v="21.903731746890212"/>
    <b v="0"/>
    <n v="15"/>
    <b v="1"/>
    <s v="Fractured Arm"/>
    <x v="0"/>
  </r>
  <r>
    <s v="PID0711"/>
    <n v="40000"/>
    <x v="2"/>
    <n v="53"/>
    <s v="Senior"/>
    <n v="35384.899999999994"/>
    <n v="65.099999999999994"/>
    <s v="B-"/>
    <b v="0"/>
    <b v="0"/>
    <n v="28.551379325468179"/>
    <b v="1"/>
    <n v="1"/>
    <b v="1"/>
    <s v="Prostate Cancer"/>
    <x v="0"/>
  </r>
  <r>
    <s v="PID0712"/>
    <n v="500"/>
    <x v="1"/>
    <n v="58"/>
    <s v="Senior"/>
    <n v="406.64"/>
    <n v="96.4"/>
    <s v="A+"/>
    <b v="1"/>
    <b v="0"/>
    <n v="33.752319596652782"/>
    <b v="1"/>
    <n v="40"/>
    <b v="1"/>
    <s v="Fractured Leg"/>
    <x v="0"/>
  </r>
  <r>
    <s v="PID0713"/>
    <n v="500"/>
    <x v="3"/>
    <n v="32"/>
    <s v="Adult"/>
    <n v="344.07"/>
    <n v="64.8"/>
    <s v="B-"/>
    <b v="0"/>
    <b v="0"/>
    <n v="23.801652892561986"/>
    <b v="0"/>
    <n v="20"/>
    <b v="1"/>
    <s v="Kidney Stones"/>
    <x v="0"/>
  </r>
  <r>
    <s v="PID0714"/>
    <n v="12000"/>
    <x v="0"/>
    <n v="48"/>
    <s v="Senior"/>
    <n v="6670.62"/>
    <n v="68.5"/>
    <s v="B+"/>
    <b v="1"/>
    <b v="1"/>
    <n v="23.154407787993513"/>
    <b v="0"/>
    <n v="5"/>
    <b v="1"/>
    <s v="Prostate Cancer"/>
    <x v="0"/>
  </r>
  <r>
    <s v="PID0715"/>
    <n v="60000"/>
    <x v="3"/>
    <n v="53"/>
    <s v="Senior"/>
    <n v="51497"/>
    <n v="84.9"/>
    <s v="O-"/>
    <b v="1"/>
    <b v="0"/>
    <n v="32.350251486053949"/>
    <b v="1"/>
    <n v="20"/>
    <b v="1"/>
    <s v="Childbirth"/>
    <x v="0"/>
  </r>
  <r>
    <s v="PID0716"/>
    <n v="36000"/>
    <x v="0"/>
    <n v="58"/>
    <s v="Senior"/>
    <n v="18567.12"/>
    <n v="84.3"/>
    <s v="A-"/>
    <b v="0"/>
    <b v="0"/>
    <n v="30.226971207286027"/>
    <b v="1"/>
    <n v="12"/>
    <b v="1"/>
    <s v="Fractured Leg"/>
    <x v="0"/>
  </r>
  <r>
    <s v="PID0717"/>
    <n v="250000"/>
    <x v="2"/>
    <n v="53"/>
    <s v="Senior"/>
    <n v="154206.1"/>
    <n v="57.7"/>
    <s v="O-"/>
    <b v="0"/>
    <b v="0"/>
    <n v="20.443594104308396"/>
    <b v="0"/>
    <n v="3"/>
    <b v="1"/>
    <s v="Osteoarthritis"/>
    <x v="0"/>
  </r>
  <r>
    <s v="PID0718"/>
    <n v="3000"/>
    <x v="2"/>
    <n v="73"/>
    <s v="super senior"/>
    <n v="2193.54"/>
    <n v="71.900000000000006"/>
    <s v="O+"/>
    <b v="0"/>
    <b v="0"/>
    <n v="28.085937499999996"/>
    <b v="1"/>
    <n v="12"/>
    <b v="1"/>
    <s v="Fractured Arm"/>
    <x v="0"/>
  </r>
  <r>
    <s v="PID0719"/>
    <n v="100"/>
    <x v="3"/>
    <n v="45"/>
    <s v="Adult"/>
    <n v="65.45"/>
    <n v="94.9"/>
    <s v="B+"/>
    <b v="0"/>
    <b v="0"/>
    <n v="34.857667584940316"/>
    <b v="1"/>
    <n v="20"/>
    <b v="1"/>
    <s v="Heart Disease"/>
    <x v="0"/>
  </r>
  <r>
    <s v="PID0720"/>
    <n v="800"/>
    <x v="0"/>
    <n v="38"/>
    <s v="Adult"/>
    <n v="557.95000000000005"/>
    <n v="80.8"/>
    <s v="B+"/>
    <b v="1"/>
    <b v="0"/>
    <n v="31.17163689672466"/>
    <b v="1"/>
    <n v="40"/>
    <b v="1"/>
    <s v="Appendicitis"/>
    <x v="0"/>
  </r>
  <r>
    <s v="PID0721"/>
    <n v="500"/>
    <x v="1"/>
    <n v="62"/>
    <s v="super senior"/>
    <n v="366.9"/>
    <n v="79.2"/>
    <s v="O+"/>
    <b v="0"/>
    <b v="0"/>
    <n v="28.398293233891501"/>
    <b v="1"/>
    <n v="15"/>
    <b v="1"/>
    <s v="Heart Disease"/>
    <x v="0"/>
  </r>
  <r>
    <s v="PID0722"/>
    <n v="20000"/>
    <x v="0"/>
    <n v="42"/>
    <s v="Adult"/>
    <n v="15172.92"/>
    <n v="85.8"/>
    <s v="B+"/>
    <b v="0"/>
    <b v="0"/>
    <n v="29.688581314878896"/>
    <b v="1"/>
    <n v="25"/>
    <b v="1"/>
    <s v="Fractured Leg"/>
    <x v="0"/>
  </r>
  <r>
    <s v="PID0723"/>
    <n v="100"/>
    <x v="3"/>
    <n v="33"/>
    <s v="Adult"/>
    <n v="87.14"/>
    <n v="89.2"/>
    <s v="A-"/>
    <b v="0"/>
    <b v="0"/>
    <n v="28.472022726547287"/>
    <b v="1"/>
    <n v="12"/>
    <b v="1"/>
    <s v="Respiratory Infection"/>
    <x v="0"/>
  </r>
  <r>
    <s v="PID0724"/>
    <n v="20000"/>
    <x v="0"/>
    <n v="54"/>
    <s v="Senior"/>
    <n v="13300.26"/>
    <n v="53.3"/>
    <s v="A-"/>
    <b v="0"/>
    <b v="0"/>
    <n v="23.688888888888886"/>
    <b v="0"/>
    <n v="40"/>
    <b v="1"/>
    <s v="Fractured Leg"/>
    <x v="0"/>
  </r>
  <r>
    <s v="PID0725"/>
    <n v="24000"/>
    <x v="0"/>
    <n v="38"/>
    <s v="Adult"/>
    <n v="14020.68"/>
    <n v="66.099999999999994"/>
    <s v="B-"/>
    <b v="1"/>
    <b v="0"/>
    <n v="22.343158464034612"/>
    <b v="0"/>
    <n v="25"/>
    <b v="1"/>
    <s v="Appendicitis"/>
    <x v="0"/>
  </r>
  <r>
    <s v="PID0726"/>
    <n v="24000"/>
    <x v="0"/>
    <n v="62"/>
    <s v="super senior"/>
    <s v=""/>
    <n v="70.400000000000006"/>
    <s v="B+"/>
    <b v="0"/>
    <b v="0"/>
    <n v="28.200608876782564"/>
    <b v="1"/>
    <n v="7"/>
    <b v="0"/>
    <s v="Fractured Arm"/>
    <x v="0"/>
  </r>
  <r>
    <s v="PID0727"/>
    <n v="12000"/>
    <x v="0"/>
    <n v="48"/>
    <s v="Senior"/>
    <n v="8729.76"/>
    <n v="95.6"/>
    <s v="AB-"/>
    <b v="0"/>
    <b v="1"/>
    <n v="33.472217359336163"/>
    <b v="1"/>
    <n v="3"/>
    <b v="1"/>
    <s v="Appendicitis"/>
    <x v="0"/>
  </r>
  <r>
    <s v="PID0728"/>
    <n v="24000"/>
    <x v="2"/>
    <n v="48"/>
    <s v="Senior"/>
    <n v="12841.380000000001"/>
    <n v="57.6"/>
    <s v="O-"/>
    <b v="0"/>
    <b v="0"/>
    <n v="20.902888663086081"/>
    <b v="0"/>
    <n v="15"/>
    <b v="1"/>
    <s v="Allergic Reaction"/>
    <x v="0"/>
  </r>
  <r>
    <s v="PID0729"/>
    <n v="90000"/>
    <x v="1"/>
    <n v="62"/>
    <s v="super senior"/>
    <n v="60509.45"/>
    <n v="46.5"/>
    <s v="AB-"/>
    <b v="0"/>
    <b v="1"/>
    <n v="20.393842375334415"/>
    <b v="0"/>
    <n v="30"/>
    <b v="1"/>
    <s v="Childbirth"/>
    <x v="0"/>
  </r>
  <r>
    <s v="PID0730"/>
    <n v="90000"/>
    <x v="0"/>
    <n v="53"/>
    <s v="Senior"/>
    <s v=""/>
    <n v="73.900000000000006"/>
    <s v="A+"/>
    <b v="0"/>
    <b v="0"/>
    <n v="28.158817253467458"/>
    <b v="1"/>
    <n v="40"/>
    <b v="0"/>
    <s v="Heart Disease"/>
    <x v="0"/>
  </r>
  <r>
    <s v="PID0731"/>
    <n v="60000"/>
    <x v="1"/>
    <n v="46"/>
    <s v="Senior"/>
    <n v="38631.699999999997"/>
    <n v="79.8"/>
    <s v="O-"/>
    <b v="0"/>
    <b v="0"/>
    <n v="29.669839381320646"/>
    <b v="1"/>
    <n v="15"/>
    <b v="1"/>
    <s v="Osteoarthritis"/>
    <x v="0"/>
  </r>
  <r>
    <s v="PID0732"/>
    <n v="48000"/>
    <x v="1"/>
    <n v="48"/>
    <s v="Senior"/>
    <n v="29553.119999999999"/>
    <n v="91.3"/>
    <s v="B+"/>
    <b v="1"/>
    <b v="0"/>
    <n v="29.812244897959182"/>
    <b v="1"/>
    <n v="12"/>
    <b v="1"/>
    <s v="Heart Attack"/>
    <x v="0"/>
  </r>
  <r>
    <s v="PID0733"/>
    <n v="800"/>
    <x v="1"/>
    <n v="48"/>
    <s v="Senior"/>
    <n v="663.33"/>
    <n v="75.3"/>
    <s v="A+"/>
    <b v="1"/>
    <b v="0"/>
    <n v="23.501139165444275"/>
    <b v="0"/>
    <n v="15"/>
    <b v="1"/>
    <s v="Prostate Cancer"/>
    <x v="0"/>
  </r>
  <r>
    <s v="PID0734"/>
    <n v="40000"/>
    <x v="0"/>
    <n v="73"/>
    <s v="super senior"/>
    <n v="24648.699999999997"/>
    <n v="79.099999999999994"/>
    <s v="AB-"/>
    <b v="0"/>
    <b v="0"/>
    <n v="30.898437499999993"/>
    <b v="1"/>
    <n v="9"/>
    <b v="1"/>
    <s v="Respiratory Infection"/>
    <x v="0"/>
  </r>
  <r>
    <s v="PID0735"/>
    <n v="12000"/>
    <x v="0"/>
    <n v="53"/>
    <s v="Senior"/>
    <n v="10012.26"/>
    <n v="63.8"/>
    <s v="O+"/>
    <b v="0"/>
    <b v="0"/>
    <n v="24.310318549001671"/>
    <b v="0"/>
    <n v="20"/>
    <b v="1"/>
    <s v="Prostate Cancer"/>
    <x v="0"/>
  </r>
  <r>
    <s v="PID0736"/>
    <n v="15000"/>
    <x v="3"/>
    <n v="53"/>
    <s v="Senior"/>
    <n v="10751.5"/>
    <n v="65.099999999999994"/>
    <s v="O-"/>
    <b v="0"/>
    <b v="0"/>
    <n v="22.793319561640001"/>
    <s v="FALSE"/>
    <n v="7"/>
    <b v="1"/>
    <s v="Cancer"/>
    <x v="0"/>
  </r>
  <r>
    <s v="PID0737"/>
    <n v="12000"/>
    <x v="3"/>
    <n v="42"/>
    <s v="Adult"/>
    <n v="10198.380000000001"/>
    <n v="65.400000000000006"/>
    <s v="O-"/>
    <b v="0"/>
    <b v="0"/>
    <n v="20.875227425069426"/>
    <b v="0"/>
    <n v="20"/>
    <b v="1"/>
    <s v="Hypertension"/>
    <x v="0"/>
  </r>
  <r>
    <s v="PID0738"/>
    <n v="20000"/>
    <x v="0"/>
    <n v="38"/>
    <s v="Adult"/>
    <n v="10425.280000000001"/>
    <n v="86.7"/>
    <s v="A-"/>
    <b v="0"/>
    <b v="0"/>
    <n v="29.650148763722175"/>
    <b v="1"/>
    <n v="3"/>
    <b v="1"/>
    <s v="Stroke"/>
    <x v="0"/>
  </r>
  <r>
    <s v="PID0739"/>
    <n v="45000"/>
    <x v="2"/>
    <n v="48"/>
    <s v="Senior"/>
    <s v=""/>
    <n v="82.9"/>
    <s v="O-"/>
    <b v="0"/>
    <b v="0"/>
    <n v="30.084192190448544"/>
    <b v="1"/>
    <n v="25"/>
    <b v="0"/>
    <s v="Osteoarthritis"/>
    <x v="0"/>
  </r>
  <r>
    <s v="PID0740"/>
    <n v="24000"/>
    <x v="1"/>
    <n v="58"/>
    <s v="Senior"/>
    <s v=""/>
    <n v="68.3"/>
    <s v="B-"/>
    <b v="0"/>
    <b v="0"/>
    <n v="25.706650607851255"/>
    <b v="0"/>
    <n v="7"/>
    <b v="0"/>
    <s v="Fractured Arm"/>
    <x v="0"/>
  </r>
  <r>
    <s v="PID0741"/>
    <n v="90000"/>
    <x v="0"/>
    <n v="48"/>
    <s v="Senior"/>
    <n v="66268.25"/>
    <n v="91.6"/>
    <s v="A-"/>
    <b v="1"/>
    <b v="0"/>
    <n v="33.645546372819105"/>
    <b v="1"/>
    <n v="5"/>
    <b v="1"/>
    <s v="Respiratory Infection"/>
    <x v="0"/>
  </r>
  <r>
    <s v="PID0742"/>
    <n v="3000"/>
    <x v="2"/>
    <n v="58"/>
    <s v="Senior"/>
    <n v="1767.42"/>
    <n v="66.8"/>
    <s v="A-"/>
    <b v="1"/>
    <b v="0"/>
    <n v="23.952095808383234"/>
    <b v="0"/>
    <n v="3"/>
    <b v="1"/>
    <s v="Prostate Cancer"/>
    <x v="0"/>
  </r>
  <r>
    <s v="PID0743"/>
    <n v="20000"/>
    <x v="2"/>
    <n v="42"/>
    <s v="Adult"/>
    <n v="10044.68"/>
    <n v="87.4"/>
    <s v="B+"/>
    <b v="0"/>
    <b v="1"/>
    <n v="29.2024457883658"/>
    <b v="1"/>
    <n v="2"/>
    <b v="1"/>
    <s v="Respiratory Infection"/>
    <x v="0"/>
  </r>
  <r>
    <s v="PID0744"/>
    <n v="3000"/>
    <x v="1"/>
    <n v="48"/>
    <s v="Senior"/>
    <n v="2420.9700000000003"/>
    <n v="85.8"/>
    <s v="A-"/>
    <b v="1"/>
    <b v="0"/>
    <n v="29.342361752334053"/>
    <b v="1"/>
    <n v="25"/>
    <b v="1"/>
    <s v="Fractured Arm"/>
    <x v="0"/>
  </r>
  <r>
    <s v="PID0745"/>
    <n v="12000"/>
    <x v="2"/>
    <n v="38"/>
    <s v="Adult"/>
    <n v="7689"/>
    <n v="75.400000000000006"/>
    <s v="AB-"/>
    <b v="1"/>
    <b v="0"/>
    <n v="24.620408163265306"/>
    <b v="0"/>
    <n v="0.5"/>
    <b v="1"/>
    <s v="Allergic Reaction"/>
    <x v="0"/>
  </r>
  <r>
    <s v="PID0746"/>
    <n v="500"/>
    <x v="0"/>
    <n v="38"/>
    <s v="Adult"/>
    <n v="405.67"/>
    <n v="77.900000000000006"/>
    <s v="O+"/>
    <b v="0"/>
    <b v="0"/>
    <n v="24.3125994819138"/>
    <b v="0"/>
    <n v="20"/>
    <b v="1"/>
    <s v="Childbirth"/>
    <x v="0"/>
  </r>
  <r>
    <s v="PID0747"/>
    <n v="300000"/>
    <x v="0"/>
    <n v="38"/>
    <s v="Adult"/>
    <s v=""/>
    <n v="97.6"/>
    <s v="O-"/>
    <b v="0"/>
    <b v="0"/>
    <n v="30.804191389976012"/>
    <b v="1"/>
    <n v="40"/>
    <b v="0"/>
    <s v="Respiratory Infection"/>
    <x v="0"/>
  </r>
  <r>
    <s v="PID0748"/>
    <n v="200000"/>
    <x v="1"/>
    <n v="42"/>
    <s v="Adult"/>
    <n v="141389.44"/>
    <n v="97.1"/>
    <s v="O+"/>
    <b v="0"/>
    <b v="0"/>
    <n v="30.304921818919507"/>
    <b v="1"/>
    <n v="20"/>
    <b v="1"/>
    <s v="Hypertension"/>
    <x v="0"/>
  </r>
  <r>
    <s v="PID0749"/>
    <n v="240000"/>
    <x v="0"/>
    <n v="53"/>
    <s v="Senior"/>
    <n v="211079.16"/>
    <n v="73"/>
    <s v="A-"/>
    <b v="1"/>
    <b v="0"/>
    <n v="28.515624999999993"/>
    <b v="1"/>
    <n v="25"/>
    <b v="1"/>
    <s v="Heart Disease"/>
    <x v="0"/>
  </r>
  <r>
    <s v="PID0750"/>
    <n v="100"/>
    <x v="3"/>
    <n v="73"/>
    <s v="super senior"/>
    <s v=""/>
    <n v="95.1"/>
    <s v="O+"/>
    <b v="0"/>
    <b v="0"/>
    <n v="33.694727891156468"/>
    <b v="1"/>
    <n v="15"/>
    <b v="0"/>
    <s v="Heart Attack"/>
    <x v="0"/>
  </r>
  <r>
    <s v="PID0751"/>
    <n v="20000"/>
    <x v="1"/>
    <n v="62"/>
    <s v="super senior"/>
    <n v="15758.62"/>
    <n v="84.2"/>
    <s v="A-"/>
    <b v="1"/>
    <b v="1"/>
    <n v="30.927456382001839"/>
    <b v="1"/>
    <n v="120"/>
    <b v="1"/>
    <s v="Fractured Leg"/>
    <x v="1"/>
  </r>
  <r>
    <s v="PID0752"/>
    <n v="18000"/>
    <x v="0"/>
    <n v="58"/>
    <s v="Senior"/>
    <n v="13560.54"/>
    <n v="84.8"/>
    <s v="O-"/>
    <b v="0"/>
    <b v="0"/>
    <n v="33.968915237942632"/>
    <b v="1"/>
    <n v="20"/>
    <b v="1"/>
    <s v="Fractured Arm"/>
    <x v="0"/>
  </r>
  <r>
    <s v="PID0753"/>
    <n v="32000"/>
    <x v="0"/>
    <n v="68"/>
    <s v="super senior"/>
    <n v="27093.279999999999"/>
    <n v="68.900000000000006"/>
    <s v="O-"/>
    <b v="0"/>
    <b v="0"/>
    <n v="26.580764630994175"/>
    <b v="0"/>
    <n v="9"/>
    <b v="1"/>
    <s v="Fractured Arm"/>
    <x v="0"/>
  </r>
  <r>
    <s v="PID0754"/>
    <n v="24000"/>
    <x v="3"/>
    <n v="38"/>
    <s v="Adult"/>
    <n v="13327.14"/>
    <n v="70.7"/>
    <s v="O-"/>
    <b v="0"/>
    <b v="0"/>
    <n v="23.622573423769587"/>
    <b v="0"/>
    <n v="40"/>
    <b v="1"/>
    <s v="Osteoarthritis"/>
    <x v="0"/>
  </r>
  <r>
    <s v="PID0755"/>
    <n v="20000"/>
    <x v="2"/>
    <n v="53"/>
    <s v="Senior"/>
    <n v="11426.44"/>
    <n v="60.8"/>
    <s v="B-"/>
    <b v="0"/>
    <b v="0"/>
    <n v="24.355071302675849"/>
    <b v="0"/>
    <n v="40"/>
    <b v="1"/>
    <s v="Cancer"/>
    <x v="0"/>
  </r>
  <r>
    <s v="PID0756"/>
    <n v="60000"/>
    <x v="1"/>
    <n v="58"/>
    <s v="Senior"/>
    <s v=""/>
    <n v="58"/>
    <s v="O-"/>
    <b v="0"/>
    <b v="1"/>
    <n v="22.942130453700404"/>
    <b v="0"/>
    <n v="30"/>
    <b v="0"/>
    <s v="Appendicitis"/>
    <x v="0"/>
  </r>
  <r>
    <s v="PID0757"/>
    <n v="15000"/>
    <x v="0"/>
    <n v="45"/>
    <s v="Adult"/>
    <n v="12315.599999999999"/>
    <n v="86.6"/>
    <s v="AB+"/>
    <b v="0"/>
    <b v="0"/>
    <n v="31.426912469153724"/>
    <b v="1"/>
    <n v="20"/>
    <b v="1"/>
    <s v="Heart Disease"/>
    <x v="0"/>
  </r>
  <r>
    <s v="PID0758"/>
    <n v="12000"/>
    <x v="1"/>
    <n v="38"/>
    <s v="Adult"/>
    <n v="9147.9000000000015"/>
    <n v="89.9"/>
    <s v="B+"/>
    <b v="1"/>
    <b v="0"/>
    <n v="33.021120293847574"/>
    <b v="1"/>
    <n v="25"/>
    <b v="1"/>
    <s v="Allergic Reaction"/>
    <x v="0"/>
  </r>
  <r>
    <s v="PID0759"/>
    <n v="18000"/>
    <x v="2"/>
    <n v="58"/>
    <s v="Senior"/>
    <s v=""/>
    <n v="77.8"/>
    <s v="A+"/>
    <b v="0"/>
    <b v="1"/>
    <n v="31.16487742348982"/>
    <b v="1"/>
    <n v="3"/>
    <b v="0"/>
    <s v="Cancer"/>
    <x v="0"/>
  </r>
  <r>
    <s v="PID0760"/>
    <n v="240000"/>
    <x v="0"/>
    <n v="42"/>
    <s v="Adult"/>
    <n v="167045.76000000001"/>
    <n v="105.8"/>
    <s v="AB+"/>
    <b v="0"/>
    <b v="0"/>
    <n v="33.392248453478096"/>
    <b v="1"/>
    <n v="2"/>
    <b v="1"/>
    <s v="Heart Attack"/>
    <x v="0"/>
  </r>
  <r>
    <s v="PID0761"/>
    <n v="72000"/>
    <x v="3"/>
    <n v="48"/>
    <s v="Senior"/>
    <n v="54255.64"/>
    <n v="68.7"/>
    <s v="O-"/>
    <b v="0"/>
    <b v="0"/>
    <n v="26.177411979881111"/>
    <s v="FALSE"/>
    <n v="5"/>
    <b v="1"/>
    <s v="Fractured Leg"/>
    <x v="0"/>
  </r>
  <r>
    <s v="PID0762"/>
    <n v="32000"/>
    <x v="1"/>
    <n v="68"/>
    <s v="super senior"/>
    <n v="28784.2"/>
    <n v="47"/>
    <s v="AB-"/>
    <b v="0"/>
    <b v="0"/>
    <n v="20.077747874749029"/>
    <b v="0"/>
    <n v="7"/>
    <b v="1"/>
    <s v="Stroke"/>
    <x v="0"/>
  </r>
  <r>
    <s v="PID0763"/>
    <n v="12000"/>
    <x v="1"/>
    <n v="73"/>
    <s v="super senior"/>
    <n v="9897.48"/>
    <n v="56"/>
    <s v="AB+"/>
    <b v="0"/>
    <b v="0"/>
    <n v="23.92242299970097"/>
    <s v="FALSE"/>
    <n v="30"/>
    <b v="1"/>
    <s v="Cancer"/>
    <x v="0"/>
  </r>
  <r>
    <s v="PID0764"/>
    <n v="240000"/>
    <x v="1"/>
    <n v="48"/>
    <s v="Senior"/>
    <n v="180338.76"/>
    <n v="92.3"/>
    <s v="AB+"/>
    <b v="0"/>
    <b v="1"/>
    <n v="30.138775510204081"/>
    <b v="1"/>
    <n v="7"/>
    <b v="1"/>
    <s v="Cancer"/>
    <x v="0"/>
  </r>
  <r>
    <s v="PID0765"/>
    <n v="200000"/>
    <x v="0"/>
    <n v="41"/>
    <s v="Adult"/>
    <s v=""/>
    <n v="74.7"/>
    <s v="AB+"/>
    <b v="0"/>
    <b v="1"/>
    <n v="23.313879092412847"/>
    <b v="0"/>
    <n v="3"/>
    <b v="0"/>
    <s v="Stroke"/>
    <x v="0"/>
  </r>
  <r>
    <s v="PID0766"/>
    <n v="3000"/>
    <x v="2"/>
    <n v="53"/>
    <s v="Senior"/>
    <s v=""/>
    <n v="69.8"/>
    <s v="B-"/>
    <b v="1"/>
    <b v="1"/>
    <n v="29.431607353685276"/>
    <b v="1"/>
    <n v="2"/>
    <b v="0"/>
    <s v="Stroke"/>
    <x v="0"/>
  </r>
  <r>
    <s v="PID0767"/>
    <n v="20000"/>
    <x v="0"/>
    <n v="48"/>
    <s v="Senior"/>
    <n v="11516.22"/>
    <n v="91"/>
    <s v="B+"/>
    <b v="0"/>
    <b v="1"/>
    <n v="33.834027364663896"/>
    <b v="1"/>
    <n v="30"/>
    <b v="1"/>
    <s v="Diabetes"/>
    <x v="0"/>
  </r>
  <r>
    <s v="PID0768"/>
    <n v="15000"/>
    <x v="0"/>
    <n v="42"/>
    <s v="Adult"/>
    <n v="9725.4499999999989"/>
    <n v="70.099999999999994"/>
    <s v="A+"/>
    <b v="1"/>
    <b v="1"/>
    <n v="23.422098967556547"/>
    <b v="0"/>
    <n v="20"/>
    <b v="1"/>
    <s v="Diabetes"/>
    <x v="0"/>
  </r>
  <r>
    <s v="PID0769"/>
    <n v="72000"/>
    <x v="2"/>
    <n v="48"/>
    <s v="Senior"/>
    <n v="62499.040000000001"/>
    <n v="87"/>
    <s v="AB-"/>
    <b v="0"/>
    <b v="1"/>
    <n v="33.150434385002278"/>
    <b v="1"/>
    <n v="0.5"/>
    <b v="1"/>
    <s v="Prostate Cancer"/>
    <x v="0"/>
  </r>
  <r>
    <s v="PID0770"/>
    <n v="12000"/>
    <x v="0"/>
    <n v="54"/>
    <s v="Senior"/>
    <n v="10477.24"/>
    <n v="86.4"/>
    <s v="O+"/>
    <b v="0"/>
    <b v="1"/>
    <n v="32.123735871505062"/>
    <b v="1"/>
    <n v="15"/>
    <b v="1"/>
    <s v="Prostate Cancer"/>
    <x v="0"/>
  </r>
  <r>
    <s v="PID0771"/>
    <n v="1600"/>
    <x v="2"/>
    <n v="38"/>
    <s v="Adult"/>
    <s v=""/>
    <n v="77.400000000000006"/>
    <s v="A-"/>
    <b v="0"/>
    <b v="0"/>
    <n v="24.156549421054276"/>
    <b v="0"/>
    <n v="2"/>
    <b v="0"/>
    <s v="Fractured Leg"/>
    <x v="0"/>
  </r>
  <r>
    <s v="PID0772"/>
    <n v="15000"/>
    <x v="2"/>
    <n v="58"/>
    <s v="Senior"/>
    <n v="8053.95"/>
    <n v="50.4"/>
    <s v="O-"/>
    <b v="1"/>
    <b v="0"/>
    <n v="22.4"/>
    <b v="0"/>
    <n v="0.5"/>
    <b v="1"/>
    <s v="Allergic Reaction"/>
    <x v="0"/>
  </r>
  <r>
    <s v="PID0773"/>
    <n v="32000"/>
    <x v="1"/>
    <n v="73"/>
    <s v="super senior"/>
    <n v="22571.599999999999"/>
    <n v="75.900000000000006"/>
    <s v="B+"/>
    <b v="1"/>
    <b v="0"/>
    <n v="31.18836291913215"/>
    <b v="1"/>
    <n v="9"/>
    <b v="1"/>
    <s v="Fractured Arm"/>
    <x v="0"/>
  </r>
  <r>
    <s v="PID0774"/>
    <n v="90000"/>
    <x v="1"/>
    <n v="42"/>
    <s v="Adult"/>
    <s v=""/>
    <n v="88.9"/>
    <s v="AB+"/>
    <b v="1"/>
    <b v="1"/>
    <n v="34.29651633810424"/>
    <b v="1"/>
    <n v="9"/>
    <b v="0"/>
    <s v="Osteoarthritis"/>
    <x v="0"/>
  </r>
  <r>
    <s v="PID0775"/>
    <n v="12000"/>
    <x v="0"/>
    <n v="38"/>
    <s v="Adult"/>
    <n v="6521.22"/>
    <n v="55.4"/>
    <s v="B-"/>
    <b v="0"/>
    <b v="1"/>
    <n v="20.104514443315431"/>
    <b v="0"/>
    <n v="7"/>
    <b v="1"/>
    <s v="Fractured Arm"/>
    <x v="0"/>
  </r>
  <r>
    <s v="PID0776"/>
    <n v="12000"/>
    <x v="1"/>
    <n v="48"/>
    <s v="Senior"/>
    <s v=""/>
    <n v="98.2"/>
    <s v="B-"/>
    <b v="0"/>
    <b v="0"/>
    <n v="31.701962809917358"/>
    <b v="1"/>
    <n v="40"/>
    <b v="0"/>
    <s v="Diabetes"/>
    <x v="0"/>
  </r>
  <r>
    <s v="PID0777"/>
    <n v="240000"/>
    <x v="1"/>
    <n v="48"/>
    <s v="Senior"/>
    <n v="194104.2"/>
    <n v="86.2"/>
    <s v="B+"/>
    <b v="0"/>
    <b v="1"/>
    <n v="30.541383219954653"/>
    <b v="1"/>
    <n v="30"/>
    <b v="1"/>
    <s v="Cancer"/>
    <x v="0"/>
  </r>
  <r>
    <s v="PID0778"/>
    <n v="40000"/>
    <x v="1"/>
    <n v="58"/>
    <s v="Senior"/>
    <s v=""/>
    <n v="77.7"/>
    <s v="AB+"/>
    <b v="1"/>
    <b v="1"/>
    <n v="28.197125852808828"/>
    <b v="1"/>
    <n v="5"/>
    <b v="0"/>
    <s v="Cancer"/>
    <x v="0"/>
  </r>
  <r>
    <s v="PID0779"/>
    <n v="240000"/>
    <x v="3"/>
    <n v="33"/>
    <s v="Adult"/>
    <s v=""/>
    <n v="89.8"/>
    <s v="A-"/>
    <b v="0"/>
    <b v="0"/>
    <n v="28.026590930370464"/>
    <b v="1"/>
    <n v="30"/>
    <b v="0"/>
    <s v="Childbirth"/>
    <x v="0"/>
  </r>
  <r>
    <s v="PID0780"/>
    <n v="90000"/>
    <x v="0"/>
    <n v="41"/>
    <s v="Adult"/>
    <n v="77124.45"/>
    <n v="87.7"/>
    <s v="AB+"/>
    <b v="0"/>
    <b v="0"/>
    <n v="33.417162017985056"/>
    <b v="1"/>
    <n v="120"/>
    <b v="1"/>
    <s v="Heart Attack"/>
    <x v="0"/>
  </r>
  <r>
    <s v="PID0781"/>
    <n v="4000"/>
    <x v="0"/>
    <n v="62"/>
    <s v="super senior"/>
    <n v="3240.2"/>
    <n v="56"/>
    <s v="B+"/>
    <b v="0"/>
    <b v="1"/>
    <n v="21.874999999999996"/>
    <b v="0"/>
    <n v="7"/>
    <b v="1"/>
    <s v="Allergic Reaction"/>
    <x v="0"/>
  </r>
  <r>
    <s v="PID0782"/>
    <n v="45000"/>
    <x v="0"/>
    <n v="58"/>
    <s v="Senior"/>
    <n v="29182.86"/>
    <n v="56.2"/>
    <s v="O-"/>
    <b v="1"/>
    <b v="1"/>
    <n v="24.977777777777778"/>
    <b v="0"/>
    <n v="15"/>
    <b v="1"/>
    <s v="Fractured Leg"/>
    <x v="0"/>
  </r>
  <r>
    <s v="PID0783"/>
    <n v="100"/>
    <x v="0"/>
    <n v="82"/>
    <s v="super senior"/>
    <s v=""/>
    <n v="87.5"/>
    <s v="AB-"/>
    <b v="0"/>
    <b v="0"/>
    <n v="32.933117543001245"/>
    <b v="1"/>
    <n v="40"/>
    <b v="0"/>
    <s v="Stroke"/>
    <x v="0"/>
  </r>
  <r>
    <s v="PID0784"/>
    <n v="72000"/>
    <x v="2"/>
    <n v="48"/>
    <s v="Senior"/>
    <n v="51103.32"/>
    <n v="62.5"/>
    <s v="O-"/>
    <b v="0"/>
    <b v="0"/>
    <n v="20.882755855524742"/>
    <b v="0"/>
    <n v="15"/>
    <b v="1"/>
    <s v="Fractured Leg"/>
    <x v="0"/>
  </r>
  <r>
    <s v="PID0785"/>
    <n v="3000"/>
    <x v="2"/>
    <n v="73"/>
    <s v="super senior"/>
    <n v="2647.71"/>
    <n v="74.3"/>
    <s v="A-"/>
    <b v="0"/>
    <b v="0"/>
    <n v="31.739929087103249"/>
    <b v="1"/>
    <n v="2"/>
    <b v="1"/>
    <s v="Fractured Arm"/>
    <x v="0"/>
  </r>
  <r>
    <s v="PID0786"/>
    <n v="500"/>
    <x v="0"/>
    <n v="33"/>
    <s v="Adult"/>
    <s v=""/>
    <n v="95"/>
    <s v="O+"/>
    <b v="1"/>
    <b v="0"/>
    <n v="31.37798916633637"/>
    <b v="1"/>
    <n v="30"/>
    <b v="0"/>
    <s v="Heart Disease"/>
    <x v="0"/>
  </r>
  <r>
    <s v="PID0787"/>
    <n v="32000"/>
    <x v="0"/>
    <n v="73"/>
    <s v="super senior"/>
    <n v="27234.04"/>
    <n v="81.099999999999994"/>
    <s v="O+"/>
    <b v="0"/>
    <b v="1"/>
    <n v="29.079565420058085"/>
    <b v="1"/>
    <n v="20"/>
    <b v="1"/>
    <s v="Fractured Leg"/>
    <x v="0"/>
  </r>
  <r>
    <s v="PID0788"/>
    <n v="40000"/>
    <x v="3"/>
    <n v="30"/>
    <s v="Young adult"/>
    <s v=""/>
    <n v="80.2"/>
    <s v="A-"/>
    <b v="1"/>
    <b v="0"/>
    <n v="28.415532879818599"/>
    <b v="1"/>
    <n v="9"/>
    <b v="0"/>
    <s v="Heart Attack"/>
    <x v="0"/>
  </r>
  <r>
    <s v="PID0789"/>
    <n v="75000"/>
    <x v="2"/>
    <n v="73"/>
    <s v="super senior"/>
    <s v=""/>
    <n v="70.599999999999994"/>
    <s v="A+"/>
    <b v="1"/>
    <b v="0"/>
    <n v="29.010519395134775"/>
    <b v="1"/>
    <n v="3"/>
    <b v="0"/>
    <s v="Kidney Stones"/>
    <x v="0"/>
  </r>
  <r>
    <s v="PID0790"/>
    <n v="12000"/>
    <x v="1"/>
    <n v="38"/>
    <s v="Adult"/>
    <n v="6106.7999999999993"/>
    <n v="56.7"/>
    <s v="B+"/>
    <b v="0"/>
    <b v="0"/>
    <n v="21.604938271604937"/>
    <b v="0"/>
    <n v="5"/>
    <b v="1"/>
    <s v="Allergic Reaction"/>
    <x v="0"/>
  </r>
  <r>
    <s v="PID0791"/>
    <n v="32000"/>
    <x v="0"/>
    <n v="58"/>
    <s v="Senior"/>
    <s v=""/>
    <n v="55.7"/>
    <s v="A-"/>
    <b v="1"/>
    <b v="1"/>
    <n v="22.887902695595002"/>
    <b v="0"/>
    <n v="20"/>
    <b v="0"/>
    <s v="Fractured Leg"/>
    <x v="0"/>
  </r>
  <r>
    <s v="PID0792"/>
    <n v="1000"/>
    <x v="0"/>
    <n v="41"/>
    <s v="Adult"/>
    <n v="788.3"/>
    <n v="91.3"/>
    <s v="B+"/>
    <b v="1"/>
    <b v="0"/>
    <n v="33.945568114217735"/>
    <b v="1"/>
    <n v="4"/>
    <b v="1"/>
    <s v="Heart Disease"/>
    <x v="0"/>
  </r>
  <r>
    <s v="PID0793"/>
    <n v="30000"/>
    <x v="0"/>
    <n v="82"/>
    <s v="super senior"/>
    <n v="23372.489999999998"/>
    <n v="82"/>
    <s v="O-"/>
    <b v="1"/>
    <b v="0"/>
    <n v="32.031249999999993"/>
    <b v="1"/>
    <n v="30"/>
    <b v="1"/>
    <s v="Heart Attack"/>
    <x v="0"/>
  </r>
  <r>
    <s v="PID0794"/>
    <n v="500"/>
    <x v="1"/>
    <n v="68"/>
    <s v="super senior"/>
    <n v="401.53"/>
    <n v="59.9"/>
    <s v="O+"/>
    <b v="1"/>
    <b v="0"/>
    <n v="20.972655019081966"/>
    <b v="0"/>
    <n v="7"/>
    <b v="1"/>
    <s v="Diabetes"/>
    <x v="0"/>
  </r>
  <r>
    <s v="PID0795"/>
    <n v="250000"/>
    <x v="0"/>
    <n v="38"/>
    <s v="Adult"/>
    <n v="164113.4"/>
    <n v="78.900000000000006"/>
    <s v="AB+"/>
    <b v="1"/>
    <b v="0"/>
    <n v="29.696262561631983"/>
    <b v="1"/>
    <n v="250"/>
    <b v="1"/>
    <s v="Heart Disease"/>
    <x v="0"/>
  </r>
  <r>
    <s v="PID0796"/>
    <n v="3000"/>
    <x v="0"/>
    <n v="45"/>
    <s v="Adult"/>
    <n v="1659.81"/>
    <n v="84.1"/>
    <s v="B+"/>
    <b v="0"/>
    <b v="0"/>
    <n v="28.760986286378717"/>
    <b v="1"/>
    <n v="40"/>
    <b v="1"/>
    <s v="Kidney Stones"/>
    <x v="0"/>
  </r>
  <r>
    <s v="PID0797"/>
    <n v="200000"/>
    <x v="3"/>
    <n v="38"/>
    <s v="Adult"/>
    <n v="138011.92000000001"/>
    <n v="73.5"/>
    <s v="O+"/>
    <b v="0"/>
    <b v="0"/>
    <n v="24.558120886097097"/>
    <b v="0"/>
    <n v="25"/>
    <b v="1"/>
    <s v="Osteoarthritis"/>
    <x v="0"/>
  </r>
  <r>
    <s v="PID0798"/>
    <n v="36000"/>
    <x v="0"/>
    <n v="54"/>
    <s v="Senior"/>
    <n v="27101.040000000001"/>
    <n v="64.2"/>
    <s v="AB-"/>
    <b v="0"/>
    <b v="1"/>
    <n v="25.078124999999996"/>
    <b v="0"/>
    <n v="2"/>
    <b v="1"/>
    <s v="Kidney Stones"/>
    <x v="0"/>
  </r>
  <r>
    <s v="PID0799"/>
    <n v="12000"/>
    <x v="2"/>
    <n v="58"/>
    <s v="Senior"/>
    <n v="8430.9000000000015"/>
    <n v="76.099999999999994"/>
    <s v="AB-"/>
    <b v="1"/>
    <b v="0"/>
    <n v="30.483896811408421"/>
    <b v="1"/>
    <n v="25"/>
    <b v="1"/>
    <s v="Kidney Stones"/>
    <x v="0"/>
  </r>
  <r>
    <s v="PID0800"/>
    <n v="15000"/>
    <x v="1"/>
    <n v="53"/>
    <s v="Senior"/>
    <n v="7930.4"/>
    <n v="57.1"/>
    <s v="AB+"/>
    <b v="1"/>
    <b v="0"/>
    <n v="25.37777777777778"/>
    <b v="0"/>
    <n v="20"/>
    <b v="1"/>
    <s v="Stroke"/>
    <x v="0"/>
  </r>
  <r>
    <s v="PID0801"/>
    <n v="300000"/>
    <x v="1"/>
    <n v="38"/>
    <s v="Adult"/>
    <s v=""/>
    <n v="67.5"/>
    <s v="O-"/>
    <b v="0"/>
    <b v="0"/>
    <n v="26.367187499999996"/>
    <b v="0"/>
    <n v="15"/>
    <b v="0"/>
    <s v="Stroke"/>
    <x v="0"/>
  </r>
  <r>
    <s v="PID0802"/>
    <n v="500"/>
    <x v="1"/>
    <n v="42"/>
    <s v="Adult"/>
    <n v="307.77999999999997"/>
    <n v="92.2"/>
    <s v="O-"/>
    <b v="1"/>
    <b v="0"/>
    <n v="31.531069388871792"/>
    <b v="1"/>
    <n v="20"/>
    <b v="1"/>
    <s v="Respiratory Infection"/>
    <x v="0"/>
  </r>
  <r>
    <s v="PID0803"/>
    <n v="60000"/>
    <x v="3"/>
    <n v="62"/>
    <s v="super senior"/>
    <n v="34598.1"/>
    <n v="69.7"/>
    <s v="O-"/>
    <b v="1"/>
    <b v="1"/>
    <n v="25.293946871824652"/>
    <b v="0"/>
    <n v="25"/>
    <b v="1"/>
    <s v="Stroke"/>
    <x v="0"/>
  </r>
  <r>
    <s v="PID0804"/>
    <n v="48000"/>
    <x v="0"/>
    <n v="28"/>
    <s v="Young adult"/>
    <n v="41058.559999999998"/>
    <n v="75.7"/>
    <s v="O-"/>
    <b v="0"/>
    <b v="0"/>
    <n v="28.844688309708882"/>
    <b v="1"/>
    <n v="7"/>
    <b v="1"/>
    <s v="Respiratory Infection"/>
    <x v="0"/>
  </r>
  <r>
    <s v="PID0805"/>
    <n v="24000"/>
    <x v="2"/>
    <n v="58"/>
    <s v="Senior"/>
    <n v="15079.59"/>
    <n v="91"/>
    <s v="A-"/>
    <b v="1"/>
    <b v="1"/>
    <n v="33.425160697887975"/>
    <b v="1"/>
    <n v="40"/>
    <b v="1"/>
    <s v="Heart Disease"/>
    <x v="0"/>
  </r>
  <r>
    <s v="PID0806"/>
    <n v="3000"/>
    <x v="2"/>
    <n v="48"/>
    <s v="Senior"/>
    <n v="2123.9700000000003"/>
    <n v="76.400000000000006"/>
    <s v="A-"/>
    <b v="0"/>
    <b v="1"/>
    <n v="26.749763663737269"/>
    <b v="0"/>
    <n v="25"/>
    <b v="1"/>
    <s v="Diabetes"/>
    <x v="0"/>
  </r>
  <r>
    <s v="PID0807"/>
    <n v="800"/>
    <x v="3"/>
    <n v="32"/>
    <s v="Adult"/>
    <n v="689.34"/>
    <n v="83.8"/>
    <s v="O-"/>
    <b v="0"/>
    <b v="0"/>
    <n v="28.658390615916009"/>
    <b v="1"/>
    <n v="20"/>
    <b v="1"/>
    <s v="Osteoarthritis"/>
    <x v="0"/>
  </r>
  <r>
    <s v="PID0808"/>
    <n v="15000"/>
    <x v="0"/>
    <n v="28"/>
    <s v="Young adult"/>
    <n v="9070.75"/>
    <n v="82.5"/>
    <s v="A+"/>
    <b v="0"/>
    <b v="0"/>
    <n v="32.226562499999993"/>
    <b v="1"/>
    <n v="20"/>
    <b v="1"/>
    <s v="Childbirth"/>
    <x v="0"/>
  </r>
  <r>
    <s v="PID0809"/>
    <n v="12000"/>
    <x v="1"/>
    <n v="58"/>
    <s v="Senior"/>
    <s v=""/>
    <n v="55.7"/>
    <s v="A-"/>
    <b v="0"/>
    <b v="1"/>
    <n v="21.223898795915254"/>
    <b v="0"/>
    <n v="7"/>
    <b v="0"/>
    <s v="Fractured Leg"/>
    <x v="0"/>
  </r>
  <r>
    <s v="PID0810"/>
    <n v="24000"/>
    <x v="0"/>
    <n v="42"/>
    <s v="Adult"/>
    <n v="21522.510000000002"/>
    <n v="76.400000000000006"/>
    <s v="B+"/>
    <b v="1"/>
    <b v="0"/>
    <n v="29.474171521160446"/>
    <b v="1"/>
    <n v="12"/>
    <b v="1"/>
    <s v="Hypertension"/>
    <x v="0"/>
  </r>
  <r>
    <s v="PID0811"/>
    <n v="800"/>
    <x v="1"/>
    <n v="53"/>
    <s v="Senior"/>
    <n v="641.27"/>
    <n v="65.2"/>
    <s v="B-"/>
    <b v="0"/>
    <b v="0"/>
    <n v="23.100907029478464"/>
    <s v="FALSE"/>
    <n v="20"/>
    <b v="1"/>
    <s v="Stroke"/>
    <x v="0"/>
  </r>
  <r>
    <s v="PID0812"/>
    <n v="60000"/>
    <x v="3"/>
    <n v="38"/>
    <s v="Adult"/>
    <n v="30478.600000000002"/>
    <n v="74"/>
    <s v="AB-"/>
    <b v="1"/>
    <b v="1"/>
    <n v="24.725182932941294"/>
    <b v="0"/>
    <n v="25"/>
    <b v="1"/>
    <s v="Fractured Arm"/>
    <x v="0"/>
  </r>
  <r>
    <s v="PID0813"/>
    <n v="250000"/>
    <x v="2"/>
    <n v="32"/>
    <s v="Adult"/>
    <n v="148709.1"/>
    <n v="109.1"/>
    <s v="O-"/>
    <b v="0"/>
    <b v="0"/>
    <n v="34.433783613180154"/>
    <b v="1"/>
    <n v="20"/>
    <b v="1"/>
    <s v="Childbirth"/>
    <x v="0"/>
  </r>
  <r>
    <s v="PID0814"/>
    <n v="36000"/>
    <x v="1"/>
    <n v="62"/>
    <s v="super senior"/>
    <n v="28755.81"/>
    <n v="95.5"/>
    <s v="AB+"/>
    <b v="0"/>
    <b v="0"/>
    <n v="34.656699085498623"/>
    <b v="1"/>
    <n v="7"/>
    <b v="1"/>
    <s v="Heart Disease"/>
    <x v="0"/>
  </r>
  <r>
    <s v="PID0815"/>
    <n v="3000"/>
    <x v="3"/>
    <n v="58"/>
    <s v="Senior"/>
    <n v="2108.46"/>
    <n v="61.6"/>
    <s v="A-"/>
    <b v="1"/>
    <b v="0"/>
    <n v="25.312294543063771"/>
    <b v="0"/>
    <n v="120"/>
    <b v="1"/>
    <s v="Hypertension"/>
    <x v="0"/>
  </r>
  <r>
    <s v="PID0816"/>
    <n v="12000"/>
    <x v="2"/>
    <n v="33"/>
    <s v="Adult"/>
    <s v=""/>
    <n v="104.7"/>
    <s v="O-"/>
    <b v="0"/>
    <b v="0"/>
    <n v="34.98279260917505"/>
    <b v="1"/>
    <n v="9"/>
    <b v="0"/>
    <s v="Kidney Stones"/>
    <x v="0"/>
  </r>
  <r>
    <s v="PID0817"/>
    <n v="32000"/>
    <x v="1"/>
    <n v="38"/>
    <s v="Adult"/>
    <n v="23164.48"/>
    <n v="58.9"/>
    <s v="B-"/>
    <b v="0"/>
    <b v="0"/>
    <n v="20.868764172335602"/>
    <s v="FALSE"/>
    <n v="5"/>
    <b v="1"/>
    <s v="Fractured Leg"/>
    <x v="0"/>
  </r>
  <r>
    <s v="PID0818"/>
    <n v="100"/>
    <x v="2"/>
    <n v="53"/>
    <s v="Senior"/>
    <n v="83.65"/>
    <n v="75.900000000000006"/>
    <s v="A+"/>
    <b v="0"/>
    <b v="0"/>
    <n v="26.892006802721095"/>
    <b v="0"/>
    <n v="9"/>
    <b v="1"/>
    <s v="Cancer"/>
    <x v="0"/>
  </r>
  <r>
    <s v="PID0819"/>
    <n v="240000"/>
    <x v="0"/>
    <n v="38"/>
    <s v="Adult"/>
    <n v="211141.56"/>
    <n v="68.3"/>
    <s v="B+"/>
    <b v="1"/>
    <b v="0"/>
    <n v="24.785890550152416"/>
    <b v="0"/>
    <n v="25"/>
    <b v="1"/>
    <s v="Appendicitis"/>
    <x v="0"/>
  </r>
  <r>
    <s v="PID0820"/>
    <n v="16000"/>
    <x v="3"/>
    <n v="42"/>
    <s v="Adult"/>
    <n v="11177.24"/>
    <n v="93.1"/>
    <s v="A+"/>
    <b v="0"/>
    <b v="1"/>
    <n v="31.83885640025991"/>
    <b v="1"/>
    <n v="3"/>
    <b v="1"/>
    <s v="Cancer"/>
    <x v="0"/>
  </r>
  <r>
    <s v="PID0821"/>
    <n v="300000"/>
    <x v="0"/>
    <n v="48"/>
    <s v="Senior"/>
    <s v=""/>
    <n v="105"/>
    <s v="AB-"/>
    <b v="0"/>
    <b v="0"/>
    <n v="33.515273388872927"/>
    <b v="1"/>
    <n v="2"/>
    <b v="0"/>
    <s v="Diabetes"/>
    <x v="0"/>
  </r>
  <r>
    <s v="PID0822"/>
    <n v="500"/>
    <x v="0"/>
    <n v="58"/>
    <s v="Senior"/>
    <n v="358.5"/>
    <n v="96.6"/>
    <s v="B-"/>
    <b v="1"/>
    <b v="1"/>
    <n v="33.822345155981935"/>
    <b v="1"/>
    <n v="25"/>
    <b v="1"/>
    <s v="Allergic Reaction"/>
    <x v="0"/>
  </r>
  <r>
    <s v="PID0823"/>
    <n v="90000"/>
    <x v="3"/>
    <n v="62"/>
    <s v="super senior"/>
    <n v="69662"/>
    <n v="58.7"/>
    <s v="AB-"/>
    <b v="0"/>
    <b v="0"/>
    <n v="21.561065197428839"/>
    <s v="FALSE"/>
    <n v="40"/>
    <b v="1"/>
    <s v="Fractured Arm"/>
    <x v="0"/>
  </r>
  <r>
    <s v="PID0824"/>
    <n v="100"/>
    <x v="3"/>
    <n v="38"/>
    <s v="Adult"/>
    <n v="67.66"/>
    <n v="76.7"/>
    <s v="O+"/>
    <b v="1"/>
    <b v="1"/>
    <n v="29.225727785398561"/>
    <b v="1"/>
    <n v="12"/>
    <b v="1"/>
    <s v="Fractured Leg"/>
    <x v="0"/>
  </r>
  <r>
    <s v="PID0825"/>
    <n v="240000"/>
    <x v="1"/>
    <n v="42"/>
    <s v="Adult"/>
    <n v="172631.04000000001"/>
    <n v="103.1"/>
    <s v="AB+"/>
    <b v="0"/>
    <b v="0"/>
    <n v="33.283832644628099"/>
    <b v="1"/>
    <n v="40"/>
    <b v="1"/>
    <s v="Kidney Stones"/>
    <x v="0"/>
  </r>
  <r>
    <s v="PID0826"/>
    <n v="40000"/>
    <x v="0"/>
    <n v="48"/>
    <s v="Senior"/>
    <n v="25682.5"/>
    <n v="78.400000000000006"/>
    <s v="B+"/>
    <b v="0"/>
    <b v="1"/>
    <n v="26.500811249323963"/>
    <b v="0"/>
    <n v="0"/>
    <b v="1"/>
    <s v="Diabetes"/>
    <x v="0"/>
  </r>
  <r>
    <s v="PID0827"/>
    <n v="30000"/>
    <x v="2"/>
    <n v="68"/>
    <s v="super senior"/>
    <n v="24743.82"/>
    <n v="69.900000000000006"/>
    <s v="A-"/>
    <b v="0"/>
    <b v="0"/>
    <n v="28.722879684418146"/>
    <b v="1"/>
    <n v="1"/>
    <b v="1"/>
    <s v="Childbirth"/>
    <x v="0"/>
  </r>
  <r>
    <s v="PID0828"/>
    <n v="500"/>
    <x v="0"/>
    <n v="53"/>
    <s v="Senior"/>
    <n v="314.77999999999997"/>
    <n v="75.2"/>
    <s v="AB-"/>
    <b v="0"/>
    <b v="0"/>
    <n v="30.508337052213072"/>
    <b v="1"/>
    <n v="5"/>
    <b v="1"/>
    <s v="Appendicitis"/>
    <x v="0"/>
  </r>
  <r>
    <s v="PID0829"/>
    <n v="800"/>
    <x v="0"/>
    <n v="38"/>
    <s v="Adult"/>
    <n v="418.62"/>
    <n v="83.9"/>
    <s v="A+"/>
    <b v="0"/>
    <b v="1"/>
    <n v="28.692589172736916"/>
    <b v="1"/>
    <n v="150"/>
    <b v="1"/>
    <s v="Prostate Cancer"/>
    <x v="0"/>
  </r>
  <r>
    <s v="PID0830"/>
    <n v="500"/>
    <x v="0"/>
    <n v="38"/>
    <s v="Adult"/>
    <n v="251.3"/>
    <n v="82"/>
    <s v="AB-"/>
    <b v="1"/>
    <b v="0"/>
    <n v="32.031249999999993"/>
    <b v="1"/>
    <n v="15"/>
    <b v="1"/>
    <s v="Hypertension"/>
    <x v="0"/>
  </r>
  <r>
    <s v="PID0831"/>
    <n v="30000"/>
    <x v="2"/>
    <n v="42"/>
    <s v="Adult"/>
    <n v="21453.75"/>
    <n v="85.5"/>
    <s v="B-"/>
    <b v="0"/>
    <b v="1"/>
    <n v="31.789113622843551"/>
    <b v="1"/>
    <n v="2"/>
    <b v="1"/>
    <s v="Fractured Arm"/>
    <x v="0"/>
  </r>
  <r>
    <s v="PID0832"/>
    <n v="12000"/>
    <x v="0"/>
    <n v="48"/>
    <s v="Senior"/>
    <s v=""/>
    <n v="102.2"/>
    <s v="O-"/>
    <b v="1"/>
    <b v="0"/>
    <n v="34.545700378583021"/>
    <b v="1"/>
    <n v="25"/>
    <b v="0"/>
    <s v="Fractured Arm"/>
    <x v="0"/>
  </r>
  <r>
    <s v="PID0833"/>
    <n v="60000"/>
    <x v="0"/>
    <n v="38"/>
    <s v="Adult"/>
    <n v="44875.9"/>
    <n v="90.9"/>
    <s v="B-"/>
    <b v="1"/>
    <b v="0"/>
    <n v="28.369901064261416"/>
    <b v="1"/>
    <n v="12"/>
    <b v="1"/>
    <s v="Stroke"/>
    <x v="0"/>
  </r>
  <r>
    <s v="PID0834"/>
    <n v="15000"/>
    <x v="3"/>
    <n v="73"/>
    <s v="super senior"/>
    <n v="8541.8499999999985"/>
    <n v="58.8"/>
    <s v="AB-"/>
    <b v="0"/>
    <b v="0"/>
    <n v="23.258573632372133"/>
    <b v="0"/>
    <n v="120"/>
    <b v="1"/>
    <s v="Fractured Leg"/>
    <x v="0"/>
  </r>
  <r>
    <s v="PID0835"/>
    <n v="250000"/>
    <x v="0"/>
    <n v="48"/>
    <s v="Senior"/>
    <s v=""/>
    <n v="91.5"/>
    <s v="A+"/>
    <b v="0"/>
    <b v="1"/>
    <n v="28.878929428102513"/>
    <b v="1"/>
    <n v="40"/>
    <b v="0"/>
    <s v="Cancer"/>
    <x v="0"/>
  </r>
  <r>
    <s v="PID0836"/>
    <n v="500"/>
    <x v="1"/>
    <n v="41"/>
    <s v="Adult"/>
    <n v="353.6"/>
    <n v="92.6"/>
    <s v="AB-"/>
    <b v="0"/>
    <b v="0"/>
    <n v="30.236734693877548"/>
    <b v="1"/>
    <n v="20"/>
    <b v="1"/>
    <s v="Heart Disease"/>
    <x v="0"/>
  </r>
  <r>
    <s v="PID0837"/>
    <n v="1000"/>
    <x v="0"/>
    <n v="28"/>
    <s v="Young adult"/>
    <s v=""/>
    <n v="68.099999999999994"/>
    <s v="AB+"/>
    <b v="0"/>
    <b v="0"/>
    <n v="24.418229409444582"/>
    <b v="0"/>
    <n v="25"/>
    <b v="0"/>
    <s v="Allergic Reaction"/>
    <x v="0"/>
  </r>
  <r>
    <s v="PID0838"/>
    <n v="250000"/>
    <x v="1"/>
    <n v="73"/>
    <s v="super senior"/>
    <n v="212641.6"/>
    <n v="87.2"/>
    <s v="O+"/>
    <b v="0"/>
    <b v="1"/>
    <n v="31.266807701961348"/>
    <b v="1"/>
    <n v="12"/>
    <b v="1"/>
    <s v="Fractured Leg"/>
    <x v="0"/>
  </r>
  <r>
    <s v="PID0839"/>
    <n v="15000"/>
    <x v="0"/>
    <n v="45"/>
    <s v="Adult"/>
    <n v="12903.95"/>
    <n v="80"/>
    <s v="A-"/>
    <b v="1"/>
    <b v="0"/>
    <n v="28.344671201814062"/>
    <b v="1"/>
    <n v="30"/>
    <b v="1"/>
    <s v="Kidney Stones"/>
    <x v="0"/>
  </r>
  <r>
    <s v="PID0840"/>
    <n v="45000"/>
    <x v="0"/>
    <n v="45"/>
    <s v="Adult"/>
    <n v="31870.590000000004"/>
    <n v="102.8"/>
    <s v="A-"/>
    <b v="0"/>
    <b v="0"/>
    <n v="34.748512709572744"/>
    <b v="1"/>
    <n v="12"/>
    <b v="1"/>
    <s v="Respiratory Infection"/>
    <x v="0"/>
  </r>
  <r>
    <s v="PID0841"/>
    <n v="240000"/>
    <x v="2"/>
    <n v="54"/>
    <s v="Senior"/>
    <n v="186596.28"/>
    <n v="97.1"/>
    <s v="AB-"/>
    <b v="0"/>
    <b v="1"/>
    <n v="34.816594356197783"/>
    <b v="1"/>
    <n v="20"/>
    <b v="1"/>
    <s v="Respiratory Infection"/>
    <x v="0"/>
  </r>
  <r>
    <s v="PID0842"/>
    <n v="800"/>
    <x v="0"/>
    <n v="38"/>
    <s v="Adult"/>
    <n v="506.14"/>
    <n v="89.8"/>
    <s v="A-"/>
    <b v="0"/>
    <b v="0"/>
    <n v="31.441476138790662"/>
    <b v="1"/>
    <n v="7"/>
    <b v="1"/>
    <s v="Allergic Reaction"/>
    <x v="0"/>
  </r>
  <r>
    <s v="PID0843"/>
    <n v="800"/>
    <x v="0"/>
    <n v="42"/>
    <s v="Adult"/>
    <s v=""/>
    <n v="70.7"/>
    <s v="A+"/>
    <b v="0"/>
    <b v="1"/>
    <n v="26.609958974745005"/>
    <b v="0"/>
    <n v="400"/>
    <b v="0"/>
    <s v="Hypertension"/>
    <x v="0"/>
  </r>
  <r>
    <s v="PID0844"/>
    <n v="60000"/>
    <x v="1"/>
    <n v="73"/>
    <s v="super senior"/>
    <s v=""/>
    <n v="67.599999999999994"/>
    <s v="O-"/>
    <b v="0"/>
    <b v="0"/>
    <n v="23.95124716553288"/>
    <b v="0"/>
    <n v="20"/>
    <b v="0"/>
    <s v="Fractured Leg"/>
    <x v="0"/>
  </r>
  <r>
    <s v="PID0845"/>
    <n v="32000"/>
    <x v="2"/>
    <n v="58"/>
    <s v="Senior"/>
    <n v="26443.52"/>
    <n v="59.9"/>
    <s v="B+"/>
    <b v="0"/>
    <b v="0"/>
    <n v="26.62222222222222"/>
    <s v="FALSE"/>
    <n v="3"/>
    <b v="1"/>
    <s v="Hypertension"/>
    <x v="0"/>
  </r>
  <r>
    <s v="PID0846"/>
    <n v="250000"/>
    <x v="2"/>
    <n v="45"/>
    <s v="Adult"/>
    <n v="130103.79999999999"/>
    <n v="101.2"/>
    <s v="AB+"/>
    <b v="0"/>
    <b v="0"/>
    <n v="33.044897959183672"/>
    <b v="1"/>
    <n v="15"/>
    <b v="1"/>
    <s v="Diabetes"/>
    <x v="0"/>
  </r>
  <r>
    <s v="PID0847"/>
    <n v="12000"/>
    <x v="2"/>
    <n v="68"/>
    <s v="super senior"/>
    <n v="9364.9599999999991"/>
    <n v="70"/>
    <s v="O-"/>
    <b v="0"/>
    <b v="1"/>
    <n v="29.136316337148799"/>
    <b v="1"/>
    <n v="3"/>
    <b v="1"/>
    <s v="Stroke"/>
    <x v="0"/>
  </r>
  <r>
    <s v="PID0848"/>
    <n v="240000"/>
    <x v="3"/>
    <n v="38"/>
    <s v="Adult"/>
    <n v="167436.72"/>
    <n v="84.9"/>
    <s v="A+"/>
    <b v="1"/>
    <b v="1"/>
    <n v="29.725849935226364"/>
    <b v="1"/>
    <n v="9"/>
    <b v="1"/>
    <s v="Allergic Reaction"/>
    <x v="0"/>
  </r>
  <r>
    <s v="PID0849"/>
    <n v="300000"/>
    <x v="3"/>
    <n v="62"/>
    <s v="super senior"/>
    <n v="231831.84"/>
    <n v="82.6"/>
    <s v="O+"/>
    <b v="0"/>
    <b v="0"/>
    <n v="31.866054550364563"/>
    <b v="1"/>
    <n v="20"/>
    <b v="1"/>
    <s v="Heart Attack"/>
    <x v="0"/>
  </r>
  <r>
    <s v="PID0850"/>
    <n v="300000"/>
    <x v="3"/>
    <n v="38"/>
    <s v="Adult"/>
    <n v="201137.88"/>
    <n v="62.7"/>
    <s v="A+"/>
    <b v="0"/>
    <b v="0"/>
    <n v="20.473469387755102"/>
    <b v="0"/>
    <n v="9"/>
    <b v="1"/>
    <s v="Diabetes"/>
    <x v="0"/>
  </r>
  <r>
    <s v="PID0851"/>
    <n v="1600"/>
    <x v="2"/>
    <n v="53"/>
    <s v="Senior"/>
    <s v=""/>
    <n v="75"/>
    <s v="B-"/>
    <b v="1"/>
    <b v="0"/>
    <n v="32.461911357340718"/>
    <b v="1"/>
    <n v="5"/>
    <b v="0"/>
    <s v="Fractured Arm"/>
    <x v="0"/>
  </r>
  <r>
    <s v="PID0852"/>
    <n v="200000"/>
    <x v="0"/>
    <n v="22"/>
    <s v="Young adult"/>
    <n v="124849.84"/>
    <n v="57.2"/>
    <s v="B-"/>
    <b v="0"/>
    <b v="0"/>
    <n v="23.205809566311007"/>
    <b v="0"/>
    <n v="9"/>
    <b v="1"/>
    <s v="Childbirth"/>
    <x v="0"/>
  </r>
  <r>
    <s v="PID0853"/>
    <n v="30000"/>
    <x v="1"/>
    <n v="45"/>
    <s v="Adult"/>
    <n v="16466.07"/>
    <n v="68.2"/>
    <s v="A-"/>
    <b v="0"/>
    <b v="0"/>
    <n v="21.285228301239037"/>
    <b v="0"/>
    <n v="5"/>
    <b v="1"/>
    <s v="Diabetes"/>
    <x v="0"/>
  </r>
  <r>
    <s v="PID0854"/>
    <n v="60000"/>
    <x v="0"/>
    <n v="42"/>
    <s v="Adult"/>
    <s v=""/>
    <n v="78.2"/>
    <s v="B-"/>
    <b v="1"/>
    <b v="0"/>
    <n v="29.797286998933085"/>
    <b v="1"/>
    <n v="15"/>
    <b v="0"/>
    <s v="Childbirth"/>
    <x v="0"/>
  </r>
  <r>
    <s v="PID0855"/>
    <n v="18000"/>
    <x v="0"/>
    <n v="33"/>
    <s v="Adult"/>
    <n v="16160.939999999999"/>
    <n v="81"/>
    <s v="AB+"/>
    <b v="1"/>
    <b v="0"/>
    <n v="31.248794413795761"/>
    <b v="1"/>
    <n v="250"/>
    <b v="1"/>
    <s v="Heart Disease"/>
    <x v="0"/>
  </r>
  <r>
    <s v="PID0856"/>
    <n v="2000"/>
    <x v="2"/>
    <n v="88"/>
    <s v="super senior"/>
    <s v=""/>
    <n v="59.8"/>
    <s v="O+"/>
    <b v="0"/>
    <b v="0"/>
    <n v="22.507433475102562"/>
    <b v="0"/>
    <n v="10"/>
    <b v="0"/>
    <s v="Kidney Stones"/>
    <x v="0"/>
  </r>
  <r>
    <s v="PID0857"/>
    <n v="75000"/>
    <x v="1"/>
    <n v="53"/>
    <s v="Senior"/>
    <s v=""/>
    <n v="50.3"/>
    <s v="B-"/>
    <b v="0"/>
    <b v="0"/>
    <n v="20.668967784352397"/>
    <b v="0"/>
    <n v="9"/>
    <b v="0"/>
    <s v="Cancer"/>
    <x v="0"/>
  </r>
  <r>
    <s v="PID0858"/>
    <n v="800"/>
    <x v="1"/>
    <n v="38"/>
    <s v="Adult"/>
    <n v="718.38"/>
    <n v="96.6"/>
    <s v="AB+"/>
    <b v="0"/>
    <b v="0"/>
    <n v="31.906460562822033"/>
    <b v="1"/>
    <n v="7"/>
    <b v="1"/>
    <s v="Childbirth"/>
    <x v="0"/>
  </r>
  <r>
    <s v="PID0859"/>
    <n v="18000"/>
    <x v="2"/>
    <n v="33"/>
    <s v="Adult"/>
    <n v="14168.43"/>
    <n v="85.7"/>
    <s v="A+"/>
    <b v="0"/>
    <b v="1"/>
    <n v="32.655083066605698"/>
    <b v="1"/>
    <n v="25"/>
    <b v="1"/>
    <s v="Diabetes"/>
    <x v="0"/>
  </r>
  <r>
    <s v="PID0860"/>
    <n v="18000"/>
    <x v="2"/>
    <n v="33"/>
    <s v="Adult"/>
    <n v="11696.039999999999"/>
    <n v="73.2"/>
    <s v="AB-"/>
    <b v="0"/>
    <b v="1"/>
    <n v="28.593749999999996"/>
    <b v="1"/>
    <n v="12"/>
    <b v="1"/>
    <s v="Respiratory Infection"/>
    <x v="0"/>
  </r>
  <r>
    <s v="PID0861"/>
    <n v="800"/>
    <x v="1"/>
    <n v="73"/>
    <s v="super senior"/>
    <s v=""/>
    <n v="53.5"/>
    <s v="O+"/>
    <b v="0"/>
    <b v="0"/>
    <n v="20.898437499999996"/>
    <b v="0"/>
    <n v="9"/>
    <b v="0"/>
    <s v="Stroke"/>
    <x v="0"/>
  </r>
  <r>
    <s v="PID0862"/>
    <n v="12000"/>
    <x v="2"/>
    <n v="32"/>
    <s v="Adult"/>
    <n v="8047.14"/>
    <n v="93.4"/>
    <s v="A-"/>
    <b v="0"/>
    <b v="0"/>
    <n v="34.306703397612495"/>
    <b v="1"/>
    <n v="2"/>
    <b v="1"/>
    <s v="Hypertension"/>
    <x v="0"/>
  </r>
  <r>
    <s v="PID0863"/>
    <n v="30000"/>
    <x v="1"/>
    <n v="88"/>
    <s v="super senior"/>
    <n v="20406.63"/>
    <n v="89.8"/>
    <s v="A+"/>
    <b v="0"/>
    <b v="0"/>
    <n v="34.643725164924184"/>
    <b v="1"/>
    <n v="12"/>
    <b v="1"/>
    <s v="Osteoarthritis"/>
    <x v="0"/>
  </r>
  <r>
    <s v="PID0864"/>
    <n v="800"/>
    <x v="2"/>
    <n v="68"/>
    <s v="super senior"/>
    <n v="509.19"/>
    <n v="82.2"/>
    <s v="O-"/>
    <b v="1"/>
    <b v="0"/>
    <n v="34.214360041623308"/>
    <b v="1"/>
    <n v="5"/>
    <b v="1"/>
    <s v="Diabetes"/>
    <x v="0"/>
  </r>
  <r>
    <s v="PID0865"/>
    <n v="3000"/>
    <x v="2"/>
    <n v="48"/>
    <s v="Senior"/>
    <n v="2577.66"/>
    <n v="85.5"/>
    <s v="AB-"/>
    <b v="1"/>
    <b v="1"/>
    <n v="26.684560406978559"/>
    <b v="0"/>
    <n v="3"/>
    <b v="1"/>
    <s v="Allergic Reaction"/>
    <x v="0"/>
  </r>
  <r>
    <s v="PID0866"/>
    <n v="24000"/>
    <x v="0"/>
    <n v="68"/>
    <s v="super senior"/>
    <n v="12221.73"/>
    <n v="79.400000000000006"/>
    <s v="A-"/>
    <b v="1"/>
    <b v="0"/>
    <n v="34.823034077452746"/>
    <b v="1"/>
    <n v="20"/>
    <b v="1"/>
    <s v="Heart Disease"/>
    <x v="0"/>
  </r>
  <r>
    <s v="PID0867"/>
    <n v="100"/>
    <x v="0"/>
    <n v="42"/>
    <s v="Adult"/>
    <s v=""/>
    <n v="72.599999999999994"/>
    <s v="O-"/>
    <b v="1"/>
    <b v="1"/>
    <n v="25.419278036483316"/>
    <b v="0"/>
    <n v="9"/>
    <b v="0"/>
    <s v="Hypertension"/>
    <x v="0"/>
  </r>
  <r>
    <s v="PID0868"/>
    <n v="18000"/>
    <x v="3"/>
    <n v="53"/>
    <s v="Senior"/>
    <n v="9274.59"/>
    <n v="72.3"/>
    <s v="AB+"/>
    <b v="0"/>
    <b v="0"/>
    <n v="28.961704854991183"/>
    <b v="1"/>
    <n v="9"/>
    <b v="1"/>
    <s v="Heart Attack"/>
    <x v="0"/>
  </r>
  <r>
    <s v="PID0869"/>
    <n v="40000"/>
    <x v="0"/>
    <n v="38"/>
    <s v="Adult"/>
    <n v="29834.3"/>
    <n v="57.7"/>
    <s v="O-"/>
    <b v="1"/>
    <b v="1"/>
    <n v="21.193755739210289"/>
    <b v="0"/>
    <n v="25"/>
    <b v="1"/>
    <s v="Appendicitis"/>
    <x v="0"/>
  </r>
  <r>
    <s v="PID0870"/>
    <n v="200000"/>
    <x v="0"/>
    <n v="38"/>
    <s v="Adult"/>
    <n v="169415.36"/>
    <n v="81.099999999999994"/>
    <s v="A+"/>
    <b v="1"/>
    <b v="0"/>
    <n v="26.481632653061222"/>
    <b v="0"/>
    <n v="9"/>
    <b v="1"/>
    <s v="Fractured Arm"/>
    <x v="0"/>
  </r>
  <r>
    <s v="PID0871"/>
    <n v="50000"/>
    <x v="2"/>
    <n v="58"/>
    <s v="Senior"/>
    <n v="37645.199999999997"/>
    <n v="69.8"/>
    <s v="O+"/>
    <b v="0"/>
    <b v="0"/>
    <n v="25.027788733909425"/>
    <b v="0"/>
    <n v="15"/>
    <b v="1"/>
    <s v="Prostate Cancer"/>
    <x v="0"/>
  </r>
  <r>
    <s v="PID0872"/>
    <n v="32000"/>
    <x v="2"/>
    <n v="42"/>
    <s v="Adult"/>
    <n v="20805.599999999999"/>
    <n v="85"/>
    <s v="AB+"/>
    <b v="0"/>
    <b v="0"/>
    <n v="31.992171327486922"/>
    <b v="1"/>
    <n v="1"/>
    <b v="1"/>
    <s v="Appendicitis"/>
    <x v="0"/>
  </r>
  <r>
    <s v="PID0873"/>
    <n v="500"/>
    <x v="0"/>
    <n v="53"/>
    <s v="Senior"/>
    <n v="258.39"/>
    <n v="75.400000000000006"/>
    <s v="A-"/>
    <b v="0"/>
    <b v="0"/>
    <n v="26.399635867091494"/>
    <b v="0"/>
    <n v="30"/>
    <b v="1"/>
    <s v="Hypertension"/>
    <x v="0"/>
  </r>
  <r>
    <s v="PID0874"/>
    <n v="18000"/>
    <x v="0"/>
    <n v="33"/>
    <s v="Adult"/>
    <n v="13544.46"/>
    <n v="106.2"/>
    <s v="B-"/>
    <b v="1"/>
    <b v="0"/>
    <n v="34.284607438016529"/>
    <b v="1"/>
    <n v="15"/>
    <b v="1"/>
    <s v="Cancer"/>
    <x v="0"/>
  </r>
  <r>
    <s v="PID0875"/>
    <n v="16000"/>
    <x v="0"/>
    <n v="45"/>
    <s v="Adult"/>
    <n v="10448.86"/>
    <n v="58.3"/>
    <s v="B-"/>
    <b v="1"/>
    <b v="0"/>
    <n v="21.94286574579397"/>
    <b v="0"/>
    <n v="12"/>
    <b v="1"/>
    <s v="Prostate Cancer"/>
    <x v="0"/>
  </r>
  <r>
    <s v="PID0876"/>
    <n v="14000"/>
    <x v="1"/>
    <n v="73"/>
    <s v="super senior"/>
    <n v="8981.9800000000014"/>
    <n v="56.1"/>
    <s v="AB-"/>
    <b v="1"/>
    <b v="0"/>
    <n v="21.64268353844373"/>
    <b v="0"/>
    <n v="12"/>
    <b v="1"/>
    <s v="Stroke"/>
    <x v="0"/>
  </r>
  <r>
    <s v="PID0877"/>
    <n v="40000"/>
    <x v="0"/>
    <n v="34"/>
    <s v="Adult"/>
    <n v="27412"/>
    <n v="60.1"/>
    <s v="O-"/>
    <b v="0"/>
    <b v="0"/>
    <n v="22.620347020964285"/>
    <b v="0"/>
    <n v="9"/>
    <b v="1"/>
    <s v="Appendicitis"/>
    <x v="0"/>
  </r>
  <r>
    <s v="PID0878"/>
    <n v="48000"/>
    <x v="1"/>
    <n v="33"/>
    <s v="Adult"/>
    <n v="33335.120000000003"/>
    <n v="86"/>
    <s v="A+"/>
    <b v="1"/>
    <b v="0"/>
    <n v="32.368549813692653"/>
    <b v="1"/>
    <n v="7"/>
    <b v="1"/>
    <s v="Hypertension"/>
    <x v="0"/>
  </r>
  <r>
    <s v="PID0879"/>
    <n v="32000"/>
    <x v="3"/>
    <n v="53"/>
    <s v="Senior"/>
    <s v=""/>
    <n v="96.5"/>
    <s v="AB+"/>
    <b v="0"/>
    <b v="0"/>
    <n v="34.601455771092546"/>
    <b v="1"/>
    <n v="12"/>
    <b v="0"/>
    <s v="Childbirth"/>
    <x v="0"/>
  </r>
  <r>
    <s v="PID0880"/>
    <n v="60000"/>
    <x v="2"/>
    <n v="42"/>
    <s v="Adult"/>
    <s v=""/>
    <n v="85"/>
    <s v="A+"/>
    <b v="1"/>
    <b v="1"/>
    <n v="30.116213151927443"/>
    <b v="1"/>
    <n v="3"/>
    <b v="0"/>
    <s v="Childbirth"/>
    <x v="0"/>
  </r>
  <r>
    <s v="PID0881"/>
    <n v="40000"/>
    <x v="2"/>
    <n v="38"/>
    <s v="Adult"/>
    <n v="28303.899999999998"/>
    <n v="83.6"/>
    <s v="O+"/>
    <b v="1"/>
    <b v="0"/>
    <n v="32.251842135720068"/>
    <b v="1"/>
    <n v="4"/>
    <b v="1"/>
    <s v="Heart Attack"/>
    <x v="0"/>
  </r>
  <r>
    <s v="PID0882"/>
    <n v="18000"/>
    <x v="1"/>
    <n v="53"/>
    <s v="Senior"/>
    <n v="11834.49"/>
    <n v="93.6"/>
    <s v="B-"/>
    <b v="0"/>
    <b v="0"/>
    <n v="34.380165289256198"/>
    <b v="1"/>
    <n v="7"/>
    <b v="1"/>
    <s v="Stroke"/>
    <x v="0"/>
  </r>
  <r>
    <s v="PID0883"/>
    <n v="18000"/>
    <x v="2"/>
    <n v="30"/>
    <s v="Young adult"/>
    <n v="13293.48"/>
    <n v="91.7"/>
    <s v="B-"/>
    <b v="0"/>
    <b v="0"/>
    <n v="30.639179391225902"/>
    <b v="1"/>
    <n v="2"/>
    <b v="1"/>
    <s v="Heart Disease"/>
    <x v="0"/>
  </r>
  <r>
    <s v="PID0884"/>
    <n v="800"/>
    <x v="0"/>
    <n v="48"/>
    <s v="Senior"/>
    <n v="514.91"/>
    <n v="74.599999999999994"/>
    <s v="AB-"/>
    <b v="1"/>
    <b v="0"/>
    <n v="29.140624999999993"/>
    <b v="1"/>
    <n v="15"/>
    <b v="1"/>
    <s v="Heart Disease"/>
    <x v="0"/>
  </r>
  <r>
    <s v="PID0885"/>
    <n v="12000"/>
    <x v="0"/>
    <n v="58"/>
    <s v="Senior"/>
    <n v="10234.32"/>
    <n v="64"/>
    <s v="AB-"/>
    <b v="0"/>
    <b v="1"/>
    <n v="24.690405462752206"/>
    <b v="0"/>
    <n v="2"/>
    <b v="1"/>
    <s v="Allergic Reaction"/>
    <x v="0"/>
  </r>
  <r>
    <s v="PID0886"/>
    <n v="30000"/>
    <x v="1"/>
    <n v="45"/>
    <s v="Adult"/>
    <n v="20923.170000000002"/>
    <n v="86.1"/>
    <s v="O-"/>
    <b v="1"/>
    <b v="1"/>
    <n v="29.792387543252598"/>
    <b v="1"/>
    <n v="5"/>
    <b v="1"/>
    <s v="Heart Disease"/>
    <x v="0"/>
  </r>
  <r>
    <s v="PID0887"/>
    <n v="200000"/>
    <x v="1"/>
    <n v="62"/>
    <s v="super senior"/>
    <n v="117180.56"/>
    <n v="75.8"/>
    <s v="O-"/>
    <b v="0"/>
    <b v="1"/>
    <n v="31.147271531886911"/>
    <b v="1"/>
    <n v="12"/>
    <b v="1"/>
    <s v="Osteoarthritis"/>
    <x v="0"/>
  </r>
  <r>
    <s v="PID0888"/>
    <n v="300000"/>
    <x v="1"/>
    <n v="28"/>
    <s v="Young adult"/>
    <n v="205470.9"/>
    <n v="78.7"/>
    <s v="B-"/>
    <b v="0"/>
    <b v="0"/>
    <n v="25.406766528925623"/>
    <b v="0"/>
    <n v="12"/>
    <b v="1"/>
    <s v="Diabetes"/>
    <x v="0"/>
  </r>
  <r>
    <s v="PID0889"/>
    <n v="72000"/>
    <x v="0"/>
    <n v="41"/>
    <s v="Adult"/>
    <n v="39537.440000000002"/>
    <n v="89.3"/>
    <s v="B+"/>
    <b v="0"/>
    <b v="1"/>
    <n v="29.159183673469386"/>
    <b v="1"/>
    <n v="15"/>
    <b v="1"/>
    <s v="Stroke"/>
    <x v="0"/>
  </r>
  <r>
    <s v="PID0890"/>
    <n v="240000"/>
    <x v="1"/>
    <n v="38"/>
    <s v="Adult"/>
    <s v=""/>
    <n v="63"/>
    <s v="B-"/>
    <b v="1"/>
    <b v="0"/>
    <n v="20.109164033323754"/>
    <b v="0"/>
    <n v="40"/>
    <b v="0"/>
    <s v="Diabetes"/>
    <x v="0"/>
  </r>
  <r>
    <s v="PID0891"/>
    <n v="1600"/>
    <x v="2"/>
    <n v="45"/>
    <s v="Adult"/>
    <n v="946.72"/>
    <n v="71"/>
    <s v="B-"/>
    <b v="0"/>
    <b v="0"/>
    <n v="24.567474048442911"/>
    <s v="FALSE"/>
    <n v="2"/>
    <b v="1"/>
    <s v="Cancer"/>
    <x v="0"/>
  </r>
  <r>
    <s v="PID0892"/>
    <n v="40000"/>
    <x v="3"/>
    <n v="48"/>
    <s v="Senior"/>
    <n v="32585.24"/>
    <n v="71.3"/>
    <s v="AB+"/>
    <b v="0"/>
    <b v="0"/>
    <n v="23.550006605892456"/>
    <b v="0"/>
    <n v="12"/>
    <b v="1"/>
    <s v="Appendicitis"/>
    <x v="0"/>
  </r>
  <r>
    <s v="PID0893"/>
    <n v="60000"/>
    <x v="0"/>
    <n v="38"/>
    <s v="Adult"/>
    <n v="31314.45"/>
    <n v="79.400000000000006"/>
    <s v="O-"/>
    <b v="0"/>
    <b v="1"/>
    <n v="30.631534277226958"/>
    <b v="1"/>
    <n v="3"/>
    <b v="1"/>
    <s v="Diabetes"/>
    <x v="0"/>
  </r>
  <r>
    <s v="PID0894"/>
    <n v="18000"/>
    <x v="0"/>
    <n v="38"/>
    <s v="Adult"/>
    <n v="15437.099999999999"/>
    <n v="64.099999999999994"/>
    <s v="B+"/>
    <b v="0"/>
    <b v="0"/>
    <n v="20.231031435424818"/>
    <b v="0"/>
    <n v="12"/>
    <b v="1"/>
    <s v="Fractured Arm"/>
    <x v="0"/>
  </r>
  <r>
    <s v="PID0895"/>
    <n v="24000"/>
    <x v="0"/>
    <n v="48"/>
    <s v="Senior"/>
    <n v="13478.699999999999"/>
    <n v="77.7"/>
    <s v="B+"/>
    <b v="0"/>
    <b v="0"/>
    <n v="29.975695382122602"/>
    <b v="1"/>
    <n v="4"/>
    <b v="1"/>
    <s v="Diabetes"/>
    <x v="0"/>
  </r>
  <r>
    <s v="PID0896"/>
    <n v="240000"/>
    <x v="2"/>
    <n v="48"/>
    <s v="Senior"/>
    <n v="170806.2"/>
    <n v="96.8"/>
    <s v="A-"/>
    <b v="1"/>
    <b v="0"/>
    <n v="33.892370715311095"/>
    <b v="1"/>
    <n v="1"/>
    <b v="1"/>
    <s v="Fractured Arm"/>
    <x v="0"/>
  </r>
  <r>
    <s v="PID0897"/>
    <n v="60000"/>
    <x v="2"/>
    <n v="45"/>
    <s v="Adult"/>
    <s v=""/>
    <n v="88.7"/>
    <s v="A+"/>
    <b v="1"/>
    <b v="0"/>
    <n v="31.427154195011344"/>
    <b v="1"/>
    <n v="2"/>
    <b v="0"/>
    <s v="Allergic Reaction"/>
    <x v="0"/>
  </r>
  <r>
    <s v="PID0898"/>
    <n v="90000"/>
    <x v="3"/>
    <n v="68"/>
    <s v="super senior"/>
    <n v="52313.149999999994"/>
    <n v="56"/>
    <s v="A-"/>
    <b v="0"/>
    <b v="0"/>
    <n v="23.309053069719038"/>
    <b v="0"/>
    <n v="12"/>
    <b v="1"/>
    <s v="Kidney Stones"/>
    <x v="0"/>
  </r>
  <r>
    <s v="PID0899"/>
    <n v="800"/>
    <x v="0"/>
    <n v="45"/>
    <s v="Adult"/>
    <n v="629.91"/>
    <n v="62.9"/>
    <s v="B+"/>
    <b v="0"/>
    <b v="0"/>
    <n v="22.826244737988098"/>
    <b v="0"/>
    <n v="20"/>
    <b v="1"/>
    <s v="Diabetes"/>
    <x v="0"/>
  </r>
  <r>
    <s v="PID0900"/>
    <n v="90000"/>
    <x v="1"/>
    <n v="48"/>
    <s v="Senior"/>
    <s v=""/>
    <n v="61.7"/>
    <s v="AB-"/>
    <b v="0"/>
    <b v="1"/>
    <n v="20.615456580574026"/>
    <b v="0"/>
    <n v="9"/>
    <b v="0"/>
    <s v="Allergic Reaction"/>
    <x v="0"/>
  </r>
  <r>
    <s v="PID0901"/>
    <n v="100"/>
    <x v="3"/>
    <n v="28"/>
    <s v="Young adult"/>
    <n v="67.22"/>
    <n v="54.6"/>
    <s v="AB-"/>
    <b v="0"/>
    <b v="0"/>
    <n v="21.328124999999996"/>
    <b v="0"/>
    <n v="7"/>
    <b v="1"/>
    <s v="Allergic Reaction"/>
    <x v="0"/>
  </r>
  <r>
    <s v="PID0902"/>
    <n v="32000"/>
    <x v="2"/>
    <n v="38"/>
    <s v="Adult"/>
    <n v="24100.36"/>
    <n v="88.7"/>
    <s v="A+"/>
    <b v="0"/>
    <b v="0"/>
    <n v="28.312426186600273"/>
    <b v="1"/>
    <n v="0.5"/>
    <b v="1"/>
    <s v="Heart Disease"/>
    <x v="0"/>
  </r>
  <r>
    <s v="PID0903"/>
    <n v="21000"/>
    <x v="1"/>
    <n v="45"/>
    <s v="Adult"/>
    <n v="17648.539999999997"/>
    <n v="79.8"/>
    <s v="B+"/>
    <b v="0"/>
    <b v="0"/>
    <n v="25.186213861886124"/>
    <b v="0"/>
    <n v="5"/>
    <b v="1"/>
    <s v="Osteoarthritis"/>
    <x v="0"/>
  </r>
  <r>
    <s v="PID0904"/>
    <n v="60000"/>
    <x v="2"/>
    <n v="53"/>
    <s v="Senior"/>
    <n v="34967.399999999994"/>
    <n v="61.1"/>
    <s v="AB+"/>
    <b v="0"/>
    <b v="0"/>
    <n v="22.442607897153355"/>
    <b v="0"/>
    <n v="250"/>
    <b v="1"/>
    <s v="Childbirth"/>
    <x v="0"/>
  </r>
  <r>
    <s v="PID0905"/>
    <n v="18000"/>
    <x v="2"/>
    <n v="53"/>
    <s v="Senior"/>
    <s v=""/>
    <n v="89.8"/>
    <s v="A+"/>
    <b v="1"/>
    <b v="0"/>
    <n v="31.816893424036284"/>
    <b v="1"/>
    <n v="5"/>
    <b v="0"/>
    <s v="Hypertension"/>
    <x v="0"/>
  </r>
  <r>
    <s v="PID0906"/>
    <n v="21000"/>
    <x v="0"/>
    <n v="38"/>
    <s v="Adult"/>
    <n v="14326.13"/>
    <n v="67.3"/>
    <s v="A-"/>
    <b v="0"/>
    <b v="0"/>
    <n v="25.643956713915557"/>
    <b v="0"/>
    <n v="5"/>
    <b v="1"/>
    <s v="Diabetes"/>
    <x v="0"/>
  </r>
  <r>
    <s v="PID0907"/>
    <n v="45000"/>
    <x v="3"/>
    <n v="53"/>
    <s v="Senior"/>
    <n v="29029.98"/>
    <n v="56.2"/>
    <s v="A-"/>
    <b v="0"/>
    <b v="1"/>
    <n v="22.800113594872002"/>
    <b v="0"/>
    <n v="9"/>
    <b v="1"/>
    <s v="Appendicitis"/>
    <x v="0"/>
  </r>
  <r>
    <s v="PID0908"/>
    <n v="800"/>
    <x v="3"/>
    <n v="68"/>
    <s v="super senior"/>
    <s v=""/>
    <n v="47"/>
    <s v="B+"/>
    <b v="0"/>
    <b v="0"/>
    <n v="20.613131003026183"/>
    <b v="0"/>
    <n v="40"/>
    <b v="0"/>
    <s v="Appendicitis"/>
    <x v="0"/>
  </r>
  <r>
    <s v="PID0909"/>
    <n v="90000"/>
    <x v="2"/>
    <n v="46"/>
    <s v="Senior"/>
    <n v="73214.95"/>
    <n v="101.1"/>
    <s v="A-"/>
    <b v="0"/>
    <b v="0"/>
    <n v="33.779945871896821"/>
    <b v="1"/>
    <n v="2"/>
    <b v="1"/>
    <s v="Childbirth"/>
    <x v="0"/>
  </r>
  <r>
    <s v="PID0910"/>
    <n v="240000"/>
    <x v="0"/>
    <n v="28"/>
    <s v="Young adult"/>
    <n v="175275.59999999998"/>
    <n v="98.8"/>
    <s v="B+"/>
    <b v="1"/>
    <b v="0"/>
    <n v="35.005668934240369"/>
    <b v="1"/>
    <n v="20"/>
    <b v="1"/>
    <s v="Kidney Stones"/>
    <x v="0"/>
  </r>
  <r>
    <s v="PID0911"/>
    <n v="24000"/>
    <x v="0"/>
    <n v="33"/>
    <s v="Adult"/>
    <n v="17538.48"/>
    <n v="88.5"/>
    <s v="A+"/>
    <b v="0"/>
    <b v="0"/>
    <n v="30.62283737024222"/>
    <b v="1"/>
    <n v="25"/>
    <b v="1"/>
    <s v="Kidney Stones"/>
    <x v="0"/>
  </r>
  <r>
    <s v="PID0912"/>
    <n v="200000"/>
    <x v="3"/>
    <n v="53"/>
    <s v="Senior"/>
    <n v="167277.44"/>
    <n v="64.7"/>
    <s v="A-"/>
    <b v="0"/>
    <b v="0"/>
    <n v="23.764921946740131"/>
    <b v="0"/>
    <n v="9"/>
    <b v="1"/>
    <s v="Kidney Stones"/>
    <x v="0"/>
  </r>
  <r>
    <s v="PID0913"/>
    <n v="200000"/>
    <x v="1"/>
    <n v="48"/>
    <s v="Senior"/>
    <n v="122030.24"/>
    <n v="61.7"/>
    <s v="B+"/>
    <b v="0"/>
    <b v="0"/>
    <n v="21.860827664399096"/>
    <b v="0"/>
    <n v="15"/>
    <b v="1"/>
    <s v="Diabetes"/>
    <x v="0"/>
  </r>
  <r>
    <s v="PID0914"/>
    <n v="800"/>
    <x v="2"/>
    <n v="33"/>
    <s v="Adult"/>
    <s v=""/>
    <n v="82.2"/>
    <s v="O+"/>
    <b v="1"/>
    <b v="0"/>
    <n v="26.237671167289093"/>
    <b v="0"/>
    <n v="30"/>
    <b v="0"/>
    <s v="Appendicitis"/>
    <x v="0"/>
  </r>
  <r>
    <s v="PID0915"/>
    <n v="21000"/>
    <x v="2"/>
    <n v="48"/>
    <s v="Senior"/>
    <n v="14887.179999999998"/>
    <n v="104.3"/>
    <s v="B-"/>
    <b v="0"/>
    <b v="1"/>
    <n v="34.057142857142857"/>
    <b v="1"/>
    <n v="2"/>
    <b v="1"/>
    <s v="Respiratory Infection"/>
    <x v="0"/>
  </r>
  <r>
    <s v="PID0916"/>
    <n v="30000"/>
    <x v="0"/>
    <n v="53"/>
    <s v="Senior"/>
    <n v="17119.650000000001"/>
    <n v="75.900000000000006"/>
    <s v="AB+"/>
    <b v="0"/>
    <b v="1"/>
    <n v="32.851454293628812"/>
    <b v="1"/>
    <n v="40"/>
    <b v="1"/>
    <s v="Fractured Arm"/>
    <x v="0"/>
  </r>
  <r>
    <s v="PID0917"/>
    <n v="800"/>
    <x v="0"/>
    <n v="68"/>
    <s v="super senior"/>
    <n v="489.64"/>
    <n v="84.4"/>
    <s v="O+"/>
    <b v="1"/>
    <b v="0"/>
    <n v="31.766344235763487"/>
    <b v="1"/>
    <n v="12"/>
    <b v="1"/>
    <s v="Heart Attack"/>
    <x v="0"/>
  </r>
  <r>
    <s v="PID0918"/>
    <n v="240000"/>
    <x v="0"/>
    <n v="53"/>
    <s v="Senior"/>
    <n v="141203.04"/>
    <n v="90.7"/>
    <s v="AB-"/>
    <b v="1"/>
    <b v="0"/>
    <n v="32.914791696908118"/>
    <b v="1"/>
    <n v="12"/>
    <b v="1"/>
    <s v="Heart Disease"/>
    <x v="0"/>
  </r>
  <r>
    <s v="PID0919"/>
    <n v="18000"/>
    <x v="3"/>
    <n v="38"/>
    <s v="Adult"/>
    <s v=""/>
    <n v="87.6"/>
    <s v="O-"/>
    <b v="1"/>
    <b v="0"/>
    <n v="33.794992477142081"/>
    <b v="1"/>
    <n v="30"/>
    <b v="0"/>
    <s v="Appendicitis"/>
    <x v="0"/>
  </r>
  <r>
    <s v="PID0920"/>
    <n v="30000"/>
    <x v="3"/>
    <n v="38"/>
    <s v="Adult"/>
    <n v="26468.73"/>
    <n v="61.7"/>
    <s v="AB+"/>
    <b v="0"/>
    <b v="1"/>
    <n v="20.855868036776638"/>
    <b v="0"/>
    <n v="7"/>
    <b v="1"/>
    <s v="Kidney Stones"/>
    <x v="0"/>
  </r>
  <r>
    <s v="PID0921"/>
    <n v="21000"/>
    <x v="0"/>
    <n v="33"/>
    <s v="Adult"/>
    <s v=""/>
    <n v="78.599999999999994"/>
    <s v="A+"/>
    <b v="0"/>
    <b v="1"/>
    <n v="26.262153763907911"/>
    <b v="0"/>
    <n v="20"/>
    <b v="0"/>
    <s v="Fractured Leg"/>
    <x v="0"/>
  </r>
  <r>
    <s v="PID0922"/>
    <n v="30000"/>
    <x v="0"/>
    <n v="50"/>
    <s v="Senior"/>
    <n v="25596.75"/>
    <n v="73.900000000000006"/>
    <s v="AB-"/>
    <b v="0"/>
    <b v="1"/>
    <n v="28.158817253467458"/>
    <b v="1"/>
    <n v="20"/>
    <b v="1"/>
    <s v="Fractured Leg"/>
    <x v="0"/>
  </r>
  <r>
    <s v="PID0923"/>
    <n v="100"/>
    <x v="0"/>
    <n v="42"/>
    <s v="Adult"/>
    <n v="54.98"/>
    <n v="92"/>
    <s v="A+"/>
    <b v="0"/>
    <b v="0"/>
    <n v="32.596371882086174"/>
    <b v="1"/>
    <n v="3"/>
    <b v="1"/>
    <s v="Allergic Reaction"/>
    <x v="0"/>
  </r>
  <r>
    <s v="PID0924"/>
    <n v="30000"/>
    <x v="1"/>
    <n v="48"/>
    <s v="Senior"/>
    <n v="24991.23"/>
    <n v="96.2"/>
    <s v="B-"/>
    <b v="0"/>
    <b v="1"/>
    <n v="31.412244897959184"/>
    <b v="1"/>
    <n v="150"/>
    <b v="1"/>
    <s v="Appendicitis"/>
    <x v="0"/>
  </r>
  <r>
    <s v="PID0925"/>
    <n v="12000"/>
    <x v="1"/>
    <n v="60"/>
    <s v="Senior"/>
    <n v="7718.94"/>
    <n v="69.7"/>
    <s v="B-"/>
    <b v="1"/>
    <b v="1"/>
    <n v="26.233580488539278"/>
    <b v="0"/>
    <n v="400"/>
    <b v="1"/>
    <s v="Diabetes"/>
    <x v="0"/>
  </r>
  <r>
    <s v="PID0926"/>
    <n v="30000"/>
    <x v="0"/>
    <n v="45"/>
    <s v="Adult"/>
    <s v=""/>
    <n v="92.9"/>
    <s v="B-"/>
    <b v="0"/>
    <b v="0"/>
    <n v="28.994101307699513"/>
    <b v="1"/>
    <n v="15"/>
    <b v="0"/>
    <s v="Hypertension"/>
    <x v="0"/>
  </r>
  <r>
    <s v="PID0927"/>
    <n v="30000"/>
    <x v="0"/>
    <n v="53"/>
    <s v="Senior"/>
    <n v="20388.21"/>
    <n v="75.599999999999994"/>
    <s v="O-"/>
    <b v="1"/>
    <b v="0"/>
    <n v="31.467221644120702"/>
    <b v="1"/>
    <n v="20"/>
    <b v="1"/>
    <s v="Heart Attack"/>
    <x v="0"/>
  </r>
  <r>
    <s v="PID0928"/>
    <n v="21000"/>
    <x v="3"/>
    <n v="62"/>
    <s v="super senior"/>
    <n v="12310.970000000001"/>
    <n v="88.5"/>
    <s v="AB+"/>
    <b v="1"/>
    <b v="0"/>
    <n v="34.570312499999993"/>
    <b v="1"/>
    <n v="5"/>
    <b v="1"/>
    <s v="Diabetes"/>
    <x v="0"/>
  </r>
  <r>
    <s v="PID0929"/>
    <n v="18000"/>
    <x v="0"/>
    <n v="53"/>
    <s v="Senior"/>
    <n v="12931.32"/>
    <n v="67.5"/>
    <s v="AB-"/>
    <b v="1"/>
    <b v="1"/>
    <n v="28.461797942317425"/>
    <b v="1"/>
    <n v="5"/>
    <b v="1"/>
    <s v="Childbirth"/>
    <x v="0"/>
  </r>
  <r>
    <s v="PID0930"/>
    <n v="800"/>
    <x v="0"/>
    <n v="53"/>
    <s v="Senior"/>
    <n v="659.52"/>
    <n v="93.5"/>
    <s v="B+"/>
    <b v="0"/>
    <b v="0"/>
    <n v="33.127834467120188"/>
    <b v="1"/>
    <n v="20"/>
    <b v="1"/>
    <s v="Stroke"/>
    <x v="0"/>
  </r>
  <r>
    <s v="PID0931"/>
    <n v="45000"/>
    <x v="0"/>
    <n v="41"/>
    <s v="Adult"/>
    <n v="26108.25"/>
    <n v="91.6"/>
    <s v="O-"/>
    <b v="1"/>
    <b v="0"/>
    <n v="30.605766981857059"/>
    <b v="1"/>
    <n v="7"/>
    <b v="1"/>
    <s v="Childbirth"/>
    <x v="0"/>
  </r>
  <r>
    <s v="PID0932"/>
    <n v="32000"/>
    <x v="1"/>
    <n v="88"/>
    <s v="super senior"/>
    <n v="24113.32"/>
    <n v="67.5"/>
    <s v="A+"/>
    <b v="0"/>
    <b v="1"/>
    <n v="25.096668649613331"/>
    <b v="0"/>
    <n v="50"/>
    <b v="1"/>
    <s v="Stroke"/>
    <x v="0"/>
  </r>
  <r>
    <s v="PID0933"/>
    <n v="16000"/>
    <x v="0"/>
    <n v="48"/>
    <s v="Senior"/>
    <s v=""/>
    <n v="89.4"/>
    <s v="B+"/>
    <b v="0"/>
    <b v="0"/>
    <n v="30.573509797886533"/>
    <b v="1"/>
    <n v="9"/>
    <b v="0"/>
    <s v="Hypertension"/>
    <x v="0"/>
  </r>
  <r>
    <s v="PID0934"/>
    <n v="90000"/>
    <x v="0"/>
    <n v="33"/>
    <s v="Adult"/>
    <n v="71308.7"/>
    <n v="82.7"/>
    <s v="O-"/>
    <b v="0"/>
    <b v="0"/>
    <n v="30.011612715923938"/>
    <b v="1"/>
    <n v="25"/>
    <b v="1"/>
    <s v="Hypertension"/>
    <x v="0"/>
  </r>
  <r>
    <s v="PID0935"/>
    <n v="18000"/>
    <x v="1"/>
    <n v="50"/>
    <s v="Senior"/>
    <n v="11953.2"/>
    <n v="98.4"/>
    <s v="AB-"/>
    <b v="0"/>
    <b v="0"/>
    <n v="34.863945578231302"/>
    <b v="1"/>
    <n v="0"/>
    <b v="1"/>
    <s v="Cancer"/>
    <x v="0"/>
  </r>
  <r>
    <s v="PID0936"/>
    <n v="3000"/>
    <x v="0"/>
    <n v="62"/>
    <s v="super senior"/>
    <n v="2158.5299999999997"/>
    <n v="65"/>
    <s v="A+"/>
    <b v="0"/>
    <b v="1"/>
    <n v="26.709401709401707"/>
    <b v="0"/>
    <n v="12"/>
    <b v="1"/>
    <s v="Hypertension"/>
    <x v="0"/>
  </r>
  <r>
    <s v="PID0937"/>
    <n v="45000"/>
    <x v="3"/>
    <n v="53"/>
    <s v="Senior"/>
    <n v="23279.82"/>
    <n v="71.3"/>
    <s v="O-"/>
    <b v="0"/>
    <b v="1"/>
    <n v="30.860457063711909"/>
    <b v="1"/>
    <n v="5"/>
    <b v="1"/>
    <s v="Appendicitis"/>
    <x v="0"/>
  </r>
  <r>
    <s v="PID0938"/>
    <n v="240000"/>
    <x v="2"/>
    <n v="38"/>
    <s v="Adult"/>
    <n v="121635.36000000002"/>
    <n v="90.4"/>
    <s v="A+"/>
    <b v="0"/>
    <b v="0"/>
    <n v="30.204818069430988"/>
    <b v="1"/>
    <n v="15"/>
    <b v="1"/>
    <s v="Fractured Leg"/>
    <x v="0"/>
  </r>
  <r>
    <s v="PID0939"/>
    <n v="12000"/>
    <x v="1"/>
    <n v="33"/>
    <s v="Adult"/>
    <n v="9631.86"/>
    <n v="94.2"/>
    <s v="AB-"/>
    <b v="1"/>
    <b v="0"/>
    <n v="34.184932501088696"/>
    <b v="1"/>
    <n v="20"/>
    <b v="1"/>
    <s v="Fractured Arm"/>
    <x v="0"/>
  </r>
  <r>
    <s v="PID0940"/>
    <n v="60000"/>
    <x v="3"/>
    <n v="53"/>
    <s v="Senior"/>
    <n v="51124"/>
    <n v="79.900000000000006"/>
    <s v="A-"/>
    <b v="1"/>
    <b v="0"/>
    <n v="32.415108117976388"/>
    <b v="1"/>
    <n v="5"/>
    <b v="1"/>
    <s v="Heart Disease"/>
    <x v="0"/>
  </r>
  <r>
    <s v="PID0941"/>
    <n v="75000"/>
    <x v="2"/>
    <n v="53"/>
    <s v="Senior"/>
    <n v="39747.550000000003"/>
    <n v="66.599999999999994"/>
    <s v="B-"/>
    <b v="0"/>
    <b v="0"/>
    <n v="23.880382946681486"/>
    <b v="0"/>
    <n v="20"/>
    <b v="1"/>
    <s v="Fractured Arm"/>
    <x v="0"/>
  </r>
  <r>
    <s v="PID0942"/>
    <n v="4000"/>
    <x v="3"/>
    <n v="42"/>
    <s v="Adult"/>
    <n v="2011.16"/>
    <n v="92.8"/>
    <s v="O+"/>
    <b v="1"/>
    <b v="0"/>
    <n v="34.927923519891607"/>
    <b v="1"/>
    <n v="9"/>
    <b v="1"/>
    <s v="Respiratory Infection"/>
    <x v="0"/>
  </r>
  <r>
    <s v="PID0943"/>
    <n v="240000"/>
    <x v="2"/>
    <n v="53"/>
    <s v="Senior"/>
    <s v=""/>
    <n v="50.1"/>
    <s v="AB+"/>
    <b v="0"/>
    <b v="1"/>
    <n v="20.586785009861931"/>
    <b v="0"/>
    <n v="2"/>
    <b v="0"/>
    <s v="Diabetes"/>
    <x v="0"/>
  </r>
  <r>
    <s v="PID0944"/>
    <n v="3000"/>
    <x v="1"/>
    <n v="73"/>
    <s v="super senior"/>
    <n v="2174.79"/>
    <n v="90.7"/>
    <s v="A-"/>
    <b v="0"/>
    <b v="0"/>
    <n v="34.990933991744143"/>
    <b v="1"/>
    <n v="12"/>
    <b v="1"/>
    <s v="Fractured Arm"/>
    <x v="0"/>
  </r>
  <r>
    <s v="PID0945"/>
    <n v="100"/>
    <x v="3"/>
    <n v="42"/>
    <s v="Adult"/>
    <n v="59.3"/>
    <n v="105.5"/>
    <s v="O-"/>
    <b v="0"/>
    <b v="0"/>
    <n v="33.674869928819938"/>
    <b v="1"/>
    <n v="2"/>
    <b v="1"/>
    <s v="Childbirth"/>
    <x v="0"/>
  </r>
  <r>
    <s v="PID0946"/>
    <n v="500"/>
    <x v="2"/>
    <n v="48"/>
    <s v="Senior"/>
    <n v="429.54"/>
    <n v="78.8"/>
    <s v="B-"/>
    <b v="0"/>
    <b v="0"/>
    <n v="28.254867510488005"/>
    <b v="1"/>
    <n v="1"/>
    <b v="1"/>
    <s v="Heart Attack"/>
    <x v="0"/>
  </r>
  <r>
    <s v="PID0947"/>
    <n v="40000"/>
    <x v="3"/>
    <n v="53"/>
    <s v="Senior"/>
    <n v="29043.600000000002"/>
    <n v="69"/>
    <s v="A+"/>
    <b v="0"/>
    <b v="0"/>
    <n v="26.291723822588015"/>
    <b v="0"/>
    <n v="3"/>
    <b v="1"/>
    <s v="Prostate Cancer"/>
    <x v="0"/>
  </r>
  <r>
    <s v="PID0948"/>
    <n v="3000"/>
    <x v="0"/>
    <n v="38"/>
    <s v="Adult"/>
    <s v=""/>
    <n v="92"/>
    <s v="A+"/>
    <b v="1"/>
    <b v="0"/>
    <n v="34.205829863176689"/>
    <b v="1"/>
    <n v="40"/>
    <b v="0"/>
    <s v="Cancer"/>
    <x v="0"/>
  </r>
  <r>
    <s v="PID0949"/>
    <n v="240000"/>
    <x v="1"/>
    <n v="58"/>
    <s v="Senior"/>
    <n v="167688.48000000001"/>
    <n v="78.5"/>
    <s v="AB-"/>
    <b v="1"/>
    <b v="0"/>
    <n v="31.445281204935103"/>
    <b v="1"/>
    <n v="7"/>
    <b v="1"/>
    <s v="Kidney Stones"/>
    <x v="0"/>
  </r>
  <r>
    <s v="PID0950"/>
    <n v="500"/>
    <x v="0"/>
    <n v="45"/>
    <s v="Adult"/>
    <s v=""/>
    <n v="97.8"/>
    <s v="A+"/>
    <b v="0"/>
    <b v="1"/>
    <n v="33.058409951325046"/>
    <b v="1"/>
    <n v="70"/>
    <b v="0"/>
    <s v="Respiratory Infection"/>
    <x v="0"/>
  </r>
  <r>
    <s v="PID0951"/>
    <n v="21000"/>
    <x v="3"/>
    <n v="53"/>
    <s v="Senior"/>
    <n v="13389.46"/>
    <n v="71.5"/>
    <s v="AB+"/>
    <b v="0"/>
    <b v="0"/>
    <n v="26.583878643664491"/>
    <b v="0"/>
    <n v="5"/>
    <b v="1"/>
    <s v="Childbirth"/>
    <x v="0"/>
  </r>
  <r>
    <s v="PID0952"/>
    <n v="60000"/>
    <x v="1"/>
    <n v="68"/>
    <s v="super senior"/>
    <n v="36306.879999999997"/>
    <n v="77.2"/>
    <s v="AB-"/>
    <b v="0"/>
    <b v="0"/>
    <n v="32.133194588969822"/>
    <b v="1"/>
    <n v="12"/>
    <b v="1"/>
    <s v="Diabetes"/>
    <x v="0"/>
  </r>
  <r>
    <s v="PID0953"/>
    <n v="3000"/>
    <x v="1"/>
    <n v="58"/>
    <s v="Senior"/>
    <s v=""/>
    <n v="64.400000000000006"/>
    <s v="O+"/>
    <b v="0"/>
    <b v="0"/>
    <n v="26.462853385930309"/>
    <b v="0"/>
    <n v="70"/>
    <b v="0"/>
    <s v="Osteoarthritis"/>
    <x v="0"/>
  </r>
  <r>
    <s v="PID0954"/>
    <n v="18000"/>
    <x v="1"/>
    <n v="48"/>
    <s v="Senior"/>
    <s v=""/>
    <n v="68.900000000000006"/>
    <s v="AB-"/>
    <b v="1"/>
    <b v="1"/>
    <n v="23.562805649601589"/>
    <b v="0"/>
    <n v="9"/>
    <b v="0"/>
    <s v="Appendicitis"/>
    <x v="0"/>
  </r>
  <r>
    <s v="PID0955"/>
    <n v="300000"/>
    <x v="0"/>
    <n v="38"/>
    <s v="Adult"/>
    <n v="261149.4"/>
    <n v="51.9"/>
    <s v="O-"/>
    <b v="0"/>
    <b v="1"/>
    <n v="20.022375679950617"/>
    <b v="0"/>
    <n v="30"/>
    <b v="1"/>
    <s v="Cancer"/>
    <x v="0"/>
  </r>
  <r>
    <s v="PID0956"/>
    <n v="200"/>
    <x v="0"/>
    <n v="38"/>
    <s v="Adult"/>
    <n v="168.02"/>
    <n v="87"/>
    <s v="O-"/>
    <b v="0"/>
    <b v="1"/>
    <n v="33.150434385002278"/>
    <b v="1"/>
    <n v="15"/>
    <b v="1"/>
    <s v="Diabetes"/>
    <x v="0"/>
  </r>
  <r>
    <s v="PID0957"/>
    <n v="60000"/>
    <x v="3"/>
    <n v="48"/>
    <s v="Senior"/>
    <n v="33469.15"/>
    <n v="97.6"/>
    <s v="AB+"/>
    <b v="0"/>
    <b v="1"/>
    <n v="32.610511543987435"/>
    <b v="1"/>
    <n v="3"/>
    <b v="1"/>
    <s v="Fractured Leg"/>
    <x v="0"/>
  </r>
  <r>
    <s v="PID0958"/>
    <n v="18000"/>
    <x v="0"/>
    <n v="33"/>
    <s v="Adult"/>
    <s v=""/>
    <n v="85.4"/>
    <s v="A+"/>
    <b v="0"/>
    <b v="0"/>
    <n v="28.207160787422382"/>
    <b v="1"/>
    <n v="9"/>
    <b v="0"/>
    <s v="Respiratory Infection"/>
    <x v="0"/>
  </r>
  <r>
    <s v="PID0959"/>
    <n v="250000"/>
    <x v="1"/>
    <n v="42"/>
    <s v="Adult"/>
    <s v=""/>
    <n v="56.2"/>
    <s v="O-"/>
    <b v="0"/>
    <b v="0"/>
    <n v="21.953124999999996"/>
    <s v="FALSE"/>
    <n v="20"/>
    <b v="0"/>
    <s v="Prostate Cancer"/>
    <x v="0"/>
  </r>
  <r>
    <s v="PID0960"/>
    <n v="2000"/>
    <x v="1"/>
    <n v="32"/>
    <s v="Adult"/>
    <n v="1221.58"/>
    <n v="60.3"/>
    <s v="AB+"/>
    <b v="0"/>
    <b v="0"/>
    <n v="22.41969066032124"/>
    <b v="0"/>
    <n v="70"/>
    <b v="1"/>
    <s v="Kidney Stones"/>
    <x v="0"/>
  </r>
  <r>
    <s v="PID0961"/>
    <n v="200000"/>
    <x v="1"/>
    <n v="38"/>
    <s v="Adult"/>
    <n v="175466.69999999998"/>
    <n v="83"/>
    <s v="AB-"/>
    <b v="0"/>
    <b v="0"/>
    <n v="31.239414355075468"/>
    <b v="1"/>
    <n v="7"/>
    <b v="1"/>
    <s v="Stroke"/>
    <x v="0"/>
  </r>
  <r>
    <s v="PID0962"/>
    <n v="32000"/>
    <x v="0"/>
    <n v="45"/>
    <s v="Adult"/>
    <n v="24734.400000000001"/>
    <n v="101"/>
    <s v="A-"/>
    <b v="0"/>
    <b v="0"/>
    <n v="34.540542389111181"/>
    <b v="1"/>
    <n v="25"/>
    <b v="1"/>
    <s v="Appendicitis"/>
    <x v="0"/>
  </r>
  <r>
    <s v="PID0963"/>
    <n v="18000"/>
    <x v="2"/>
    <n v="73"/>
    <s v="super senior"/>
    <n v="12295.349999999999"/>
    <n v="80.900000000000006"/>
    <s v="B+"/>
    <b v="1"/>
    <b v="1"/>
    <n v="30.449019534043437"/>
    <b v="1"/>
    <n v="20"/>
    <b v="1"/>
    <s v="Respiratory Infection"/>
    <x v="0"/>
  </r>
  <r>
    <s v="PID0964"/>
    <n v="200000"/>
    <x v="2"/>
    <n v="32"/>
    <s v="Adult"/>
    <n v="101959.59999999999"/>
    <n v="61.8"/>
    <s v="O+"/>
    <b v="0"/>
    <b v="1"/>
    <n v="21.384083044982699"/>
    <b v="0"/>
    <n v="70"/>
    <b v="1"/>
    <s v="Childbirth"/>
    <x v="0"/>
  </r>
  <r>
    <s v="PID0965"/>
    <n v="200000"/>
    <x v="0"/>
    <n v="42"/>
    <s v="Adult"/>
    <n v="134773.5"/>
    <n v="82.3"/>
    <s v="A+"/>
    <b v="0"/>
    <b v="0"/>
    <n v="29.159580498866216"/>
    <b v="1"/>
    <n v="3"/>
    <b v="1"/>
    <s v="Respiratory Infection"/>
    <x v="0"/>
  </r>
  <r>
    <s v="PID0966"/>
    <n v="75000"/>
    <x v="0"/>
    <n v="48"/>
    <s v="Senior"/>
    <n v="52198.75"/>
    <n v="87.2"/>
    <s v="B-"/>
    <b v="0"/>
    <b v="0"/>
    <n v="30.531143867511645"/>
    <b v="1"/>
    <n v="40"/>
    <b v="1"/>
    <s v="Cancer"/>
    <x v="0"/>
  </r>
  <r>
    <s v="PID0967"/>
    <n v="32000"/>
    <x v="3"/>
    <n v="48"/>
    <s v="Senior"/>
    <n v="24839.56"/>
    <n v="85.2"/>
    <s v="AB-"/>
    <b v="0"/>
    <b v="0"/>
    <n v="31.294765840220389"/>
    <b v="1"/>
    <n v="4"/>
    <b v="1"/>
    <s v="Heart Attack"/>
    <x v="0"/>
  </r>
  <r>
    <s v="PID0968"/>
    <n v="90000"/>
    <x v="1"/>
    <n v="45"/>
    <s v="Adult"/>
    <n v="64257.700000000004"/>
    <n v="59.1"/>
    <s v="AB-"/>
    <b v="1"/>
    <b v="0"/>
    <n v="22.800046294510242"/>
    <b v="0"/>
    <n v="12"/>
    <b v="1"/>
    <s v="Prostate Cancer"/>
    <x v="0"/>
  </r>
  <r>
    <s v="PID0969"/>
    <n v="12000"/>
    <x v="2"/>
    <n v="48"/>
    <s v="Senior"/>
    <n v="7562.2800000000007"/>
    <n v="82.4"/>
    <s v="AB-"/>
    <b v="0"/>
    <b v="0"/>
    <n v="31.788897033293466"/>
    <b v="1"/>
    <n v="2"/>
    <b v="1"/>
    <s v="Respiratory Infection"/>
    <x v="0"/>
  </r>
  <r>
    <s v="PID0970"/>
    <n v="30000"/>
    <x v="0"/>
    <n v="53"/>
    <s v="Senior"/>
    <n v="20021.16"/>
    <n v="86.2"/>
    <s v="A+"/>
    <b v="0"/>
    <b v="0"/>
    <n v="33.254889857644379"/>
    <b v="1"/>
    <n v="120"/>
    <b v="1"/>
    <s v="Stroke"/>
    <x v="0"/>
  </r>
  <r>
    <s v="PID0971"/>
    <n v="100"/>
    <x v="1"/>
    <n v="48"/>
    <s v="Senior"/>
    <s v=""/>
    <n v="61.8"/>
    <s v="B-"/>
    <b v="0"/>
    <b v="0"/>
    <n v="23.26019044751402"/>
    <b v="0"/>
    <n v="30"/>
    <b v="0"/>
    <s v="Appendicitis"/>
    <x v="0"/>
  </r>
  <r>
    <s v="PID0972"/>
    <n v="18000"/>
    <x v="1"/>
    <n v="53"/>
    <s v="Senior"/>
    <n v="10170.93"/>
    <n v="55.9"/>
    <s v="AB-"/>
    <b v="0"/>
    <b v="0"/>
    <n v="23.267429760665969"/>
    <b v="0"/>
    <n v="30"/>
    <b v="1"/>
    <s v="Stroke"/>
    <x v="0"/>
  </r>
  <r>
    <s v="PID0973"/>
    <n v="21000"/>
    <x v="2"/>
    <n v="38"/>
    <s v="Adult"/>
    <n v="18861.990000000002"/>
    <n v="77.2"/>
    <s v="A+"/>
    <b v="0"/>
    <b v="1"/>
    <n v="28.015677166497316"/>
    <b v="1"/>
    <n v="15"/>
    <b v="1"/>
    <s v="Heart Disease"/>
    <x v="0"/>
  </r>
  <r>
    <s v="PID0974"/>
    <n v="500"/>
    <x v="0"/>
    <n v="33"/>
    <s v="Adult"/>
    <n v="429.74"/>
    <n v="70.7"/>
    <s v="O-"/>
    <b v="1"/>
    <b v="0"/>
    <n v="24.463667820069208"/>
    <b v="0"/>
    <n v="7"/>
    <b v="1"/>
    <s v="Osteoarthritis"/>
    <x v="0"/>
  </r>
  <r>
    <s v="PID0975"/>
    <n v="12000"/>
    <x v="3"/>
    <n v="45"/>
    <s v="Adult"/>
    <n v="7510.34"/>
    <n v="91.6"/>
    <s v="AB-"/>
    <b v="1"/>
    <b v="0"/>
    <n v="28.910491099608631"/>
    <b v="1"/>
    <n v="3"/>
    <b v="1"/>
    <s v="Fractured Leg"/>
    <x v="0"/>
  </r>
  <r>
    <s v="PID0976"/>
    <n v="12000"/>
    <x v="0"/>
    <n v="33"/>
    <s v="Adult"/>
    <n v="7631.0999999999995"/>
    <n v="84.2"/>
    <s v="B-"/>
    <b v="1"/>
    <b v="1"/>
    <n v="28.461330448891296"/>
    <b v="1"/>
    <n v="15"/>
    <b v="1"/>
    <s v="Respiratory Infection"/>
    <x v="0"/>
  </r>
  <r>
    <s v="PID0977"/>
    <n v="18000"/>
    <x v="0"/>
    <n v="30"/>
    <s v="Young adult"/>
    <s v=""/>
    <n v="63.3"/>
    <s v="B-"/>
    <b v="0"/>
    <b v="0"/>
    <n v="22.697120728602673"/>
    <b v="0"/>
    <n v="9"/>
    <b v="0"/>
    <s v="Fractured Arm"/>
    <x v="0"/>
  </r>
  <r>
    <s v="PID0978"/>
    <n v="36000"/>
    <x v="2"/>
    <n v="38"/>
    <s v="Adult"/>
    <n v="19800.36"/>
    <n v="89.3"/>
    <s v="AB-"/>
    <b v="0"/>
    <b v="1"/>
    <n v="33.20196311719215"/>
    <b v="1"/>
    <n v="4"/>
    <b v="1"/>
    <s v="Hypertension"/>
    <x v="0"/>
  </r>
  <r>
    <s v="PID0979"/>
    <n v="16000"/>
    <x v="2"/>
    <n v="68"/>
    <s v="super senior"/>
    <n v="12863.76"/>
    <n v="96.5"/>
    <s v="AB-"/>
    <b v="1"/>
    <b v="0"/>
    <n v="33.787332376317359"/>
    <b v="1"/>
    <n v="2"/>
    <b v="1"/>
    <s v="Prostate Cancer"/>
    <x v="0"/>
  </r>
  <r>
    <s v="PID0980"/>
    <n v="40000"/>
    <x v="0"/>
    <n v="53"/>
    <s v="Senior"/>
    <n v="22499"/>
    <n v="80.599999999999994"/>
    <s v="B+"/>
    <b v="0"/>
    <b v="0"/>
    <n v="33.548387096774185"/>
    <b v="1"/>
    <n v="15"/>
    <b v="1"/>
    <s v="Stroke"/>
    <x v="0"/>
  </r>
  <r>
    <s v="PID0981"/>
    <n v="18000"/>
    <x v="0"/>
    <n v="45"/>
    <s v="Adult"/>
    <n v="9721.619999999999"/>
    <n v="67.900000000000006"/>
    <s v="A+"/>
    <b v="0"/>
    <b v="0"/>
    <n v="23.49480968858132"/>
    <b v="0"/>
    <n v="5"/>
    <b v="1"/>
    <s v="Prostate Cancer"/>
    <x v="0"/>
  </r>
  <r>
    <s v="PID0982"/>
    <n v="800"/>
    <x v="0"/>
    <n v="58"/>
    <s v="Senior"/>
    <n v="433.24"/>
    <n v="80.099999999999994"/>
    <s v="B+"/>
    <b v="1"/>
    <b v="0"/>
    <n v="28.045236511326635"/>
    <b v="1"/>
    <n v="15"/>
    <b v="1"/>
    <s v="Heart Disease"/>
    <x v="0"/>
  </r>
  <r>
    <s v="PID0983"/>
    <n v="240000"/>
    <x v="0"/>
    <n v="68"/>
    <s v="super senior"/>
    <n v="173836.79999999999"/>
    <n v="68.8"/>
    <s v="AB+"/>
    <b v="1"/>
    <b v="0"/>
    <n v="28.270874424720574"/>
    <b v="1"/>
    <n v="25"/>
    <b v="1"/>
    <s v="Kidney Stones"/>
    <x v="0"/>
  </r>
  <r>
    <s v="PID0984"/>
    <n v="2000"/>
    <x v="1"/>
    <n v="82"/>
    <s v="super senior"/>
    <s v=""/>
    <n v="62.1"/>
    <s v="A-"/>
    <b v="0"/>
    <b v="0"/>
    <n v="25.848074921956293"/>
    <b v="0"/>
    <n v="20"/>
    <b v="0"/>
    <s v="Cancer"/>
    <x v="0"/>
  </r>
  <r>
    <s v="PID0985"/>
    <n v="240000"/>
    <x v="1"/>
    <n v="68"/>
    <s v="super senior"/>
    <n v="190077.84"/>
    <n v="70.2"/>
    <s v="O-"/>
    <b v="0"/>
    <b v="0"/>
    <n v="29.21956295525494"/>
    <b v="1"/>
    <n v="20"/>
    <b v="1"/>
    <s v="Respiratory Infection"/>
    <x v="0"/>
  </r>
  <r>
    <s v="PID0986"/>
    <n v="21000"/>
    <x v="0"/>
    <n v="30"/>
    <s v="Young adult"/>
    <n v="17085.600000000002"/>
    <n v="78.2"/>
    <s v="B-"/>
    <b v="0"/>
    <b v="1"/>
    <n v="28.37857453912034"/>
    <b v="1"/>
    <n v="5"/>
    <b v="1"/>
    <s v="Respiratory Infection"/>
    <x v="0"/>
  </r>
  <r>
    <s v="PID0987"/>
    <n v="18000"/>
    <x v="0"/>
    <n v="41"/>
    <s v="Adult"/>
    <n v="14608.14"/>
    <n v="83.8"/>
    <s v="A+"/>
    <b v="0"/>
    <b v="0"/>
    <n v="26.448680722131041"/>
    <s v="FALSE"/>
    <n v="30"/>
    <b v="1"/>
    <s v="Diabetes"/>
    <x v="0"/>
  </r>
  <r>
    <s v="PID0988"/>
    <n v="2000"/>
    <x v="0"/>
    <n v="33"/>
    <s v="Adult"/>
    <n v="1656.58"/>
    <n v="103.7"/>
    <s v="A+"/>
    <b v="0"/>
    <b v="1"/>
    <n v="34.251552384727177"/>
    <b v="1"/>
    <n v="200"/>
    <b v="1"/>
    <s v="Prostate Cancer"/>
    <x v="0"/>
  </r>
  <r>
    <s v="PID0989"/>
    <n v="60000"/>
    <x v="0"/>
    <n v="33"/>
    <s v="Adult"/>
    <n v="53236.3"/>
    <n v="65.900000000000006"/>
    <s v="AB+"/>
    <b v="1"/>
    <b v="0"/>
    <n v="24.205693296602391"/>
    <s v="FALSE"/>
    <n v="15"/>
    <b v="1"/>
    <s v="Childbirth"/>
    <x v="0"/>
  </r>
  <r>
    <s v="PID0990"/>
    <n v="100"/>
    <x v="2"/>
    <n v="48"/>
    <s v="Senior"/>
    <n v="59.34"/>
    <n v="85.9"/>
    <s v="A+"/>
    <b v="0"/>
    <b v="0"/>
    <n v="30.07597773187214"/>
    <b v="1"/>
    <n v="2"/>
    <b v="1"/>
    <s v="Prostate Cancer"/>
    <x v="0"/>
  </r>
  <r>
    <s v="PID0991"/>
    <n v="45000"/>
    <x v="0"/>
    <n v="48"/>
    <s v="Senior"/>
    <n v="37119.840000000004"/>
    <n v="79.900000000000006"/>
    <s v="B+"/>
    <b v="0"/>
    <b v="1"/>
    <n v="26.089795918367347"/>
    <b v="0"/>
    <n v="25"/>
    <b v="1"/>
    <s v="Hypertension"/>
    <x v="0"/>
  </r>
  <r>
    <s v="PID0992"/>
    <n v="75000"/>
    <x v="0"/>
    <n v="53"/>
    <s v="Senior"/>
    <s v=""/>
    <n v="47.9"/>
    <s v="O-"/>
    <b v="0"/>
    <b v="1"/>
    <n v="20.462215387244221"/>
    <b v="0"/>
    <n v="12"/>
    <b v="0"/>
    <s v="Diabetes"/>
    <x v="0"/>
  </r>
  <r>
    <s v="PID0993"/>
    <n v="10000"/>
    <x v="0"/>
    <n v="53"/>
    <s v="Senior"/>
    <n v="6685.78"/>
    <n v="94.1"/>
    <s v="B+"/>
    <b v="0"/>
    <b v="0"/>
    <n v="33.740901430671592"/>
    <b v="1"/>
    <n v="5"/>
    <b v="1"/>
    <s v="Cancer"/>
    <x v="0"/>
  </r>
  <r>
    <s v="PID0994"/>
    <n v="240000"/>
    <x v="2"/>
    <n v="38"/>
    <s v="Adult"/>
    <s v=""/>
    <n v="60.8"/>
    <s v="AB-"/>
    <b v="0"/>
    <b v="1"/>
    <n v="23.749999999999993"/>
    <b v="0"/>
    <n v="5"/>
    <b v="0"/>
    <s v="Hypertension"/>
    <x v="0"/>
  </r>
  <r>
    <s v="PID0995"/>
    <n v="90000"/>
    <x v="1"/>
    <n v="48"/>
    <s v="Senior"/>
    <n v="53937.700000000004"/>
    <n v="59"/>
    <s v="AB+"/>
    <b v="0"/>
    <b v="0"/>
    <n v="21.155294202015131"/>
    <b v="0"/>
    <n v="30"/>
    <b v="1"/>
    <s v="Fractured Arm"/>
    <x v="0"/>
  </r>
  <r>
    <s v="PID0996"/>
    <n v="3000"/>
    <x v="1"/>
    <n v="41"/>
    <s v="Adult"/>
    <n v="2309.04"/>
    <n v="81.599999999999994"/>
    <s v="AB+"/>
    <b v="0"/>
    <b v="0"/>
    <n v="31.874999999999993"/>
    <b v="1"/>
    <n v="20"/>
    <b v="1"/>
    <s v="Allergic Reaction"/>
    <x v="0"/>
  </r>
  <r>
    <s v="PID0997"/>
    <n v="200000"/>
    <x v="0"/>
    <n v="68"/>
    <s v="super senior"/>
    <n v="129857.09999999999"/>
    <n v="60.1"/>
    <s v="B-"/>
    <b v="0"/>
    <b v="0"/>
    <n v="21.810132094643638"/>
    <b v="0"/>
    <n v="9"/>
    <b v="1"/>
    <s v="Kidney Stones"/>
    <x v="0"/>
  </r>
  <r>
    <s v="PID0998"/>
    <n v="40000"/>
    <x v="2"/>
    <n v="41"/>
    <s v="Adult"/>
    <n v="22019.699999999997"/>
    <n v="97.6"/>
    <s v="A-"/>
    <b v="0"/>
    <b v="1"/>
    <n v="30.460971879779031"/>
    <b v="1"/>
    <n v="4"/>
    <b v="1"/>
    <s v="Stroke"/>
    <x v="0"/>
  </r>
  <r>
    <s v="PID0999"/>
    <n v="12000"/>
    <x v="2"/>
    <n v="68"/>
    <s v="super senior"/>
    <n v="10652.34"/>
    <n v="74.5"/>
    <s v="O-"/>
    <b v="0"/>
    <b v="1"/>
    <n v="29.842973882390638"/>
    <b v="1"/>
    <n v="0.5"/>
    <b v="1"/>
    <s v="Heart Attack"/>
    <x v="0"/>
  </r>
  <r>
    <s v="PID1000"/>
    <n v="36000"/>
    <x v="1"/>
    <n v="45"/>
    <s v="Adult"/>
    <s v=""/>
    <n v="63.2"/>
    <s v="O-"/>
    <b v="0"/>
    <b v="0"/>
    <n v="23.497917906008333"/>
    <b v="0"/>
    <n v="5"/>
    <b v="0"/>
    <s v="Appendicitis"/>
    <x v="0"/>
  </r>
  <r>
    <m/>
    <m/>
    <x v="4"/>
    <m/>
    <m/>
    <m/>
    <m/>
    <m/>
    <m/>
    <m/>
    <m/>
    <m/>
    <m/>
    <m/>
    <m/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s v="O+"/>
    <b v="0"/>
    <b v="0"/>
    <n v="29.195011337868486"/>
    <b v="1"/>
    <n v="20"/>
    <b v="1"/>
    <s v="Fractured Leg"/>
    <x v="0"/>
    <x v="0"/>
  </r>
  <r>
    <s v="PID0002"/>
    <n v="500"/>
    <x v="1"/>
    <n v="73"/>
    <s v="super senior"/>
    <s v=""/>
    <n v="64.8"/>
    <s v="AB-"/>
    <b v="0"/>
    <b v="0"/>
    <n v="28.047091412742382"/>
    <b v="1"/>
    <n v="15"/>
    <b v="0"/>
    <s v="Prostate Cancer"/>
    <x v="0"/>
    <x v="0"/>
  </r>
  <r>
    <s v="PID0003"/>
    <n v="18000"/>
    <x v="2"/>
    <n v="33"/>
    <s v="Adult"/>
    <n v="12004.650000000001"/>
    <n v="69.400000000000006"/>
    <s v="B+"/>
    <b v="1"/>
    <b v="0"/>
    <n v="24.01384083044983"/>
    <b v="0"/>
    <n v="20"/>
    <b v="1"/>
    <s v="Stroke"/>
    <x v="0"/>
    <x v="0"/>
  </r>
  <r>
    <s v="PID0004"/>
    <n v="48000"/>
    <x v="0"/>
    <n v="33"/>
    <s v="Adult"/>
    <n v="32956.92"/>
    <n v="89.3"/>
    <s v="A-"/>
    <b v="1"/>
    <b v="0"/>
    <n v="31.266412240467773"/>
    <b v="1"/>
    <n v="15"/>
    <b v="1"/>
    <s v="Heart Attack"/>
    <x v="0"/>
    <x v="0"/>
  </r>
  <r>
    <s v="PID0005"/>
    <n v="21000"/>
    <x v="2"/>
    <n v="38"/>
    <s v="Adult"/>
    <n v="16712.080000000002"/>
    <n v="69.400000000000006"/>
    <s v="O+"/>
    <b v="1"/>
    <b v="1"/>
    <n v="26.773658423671925"/>
    <s v="FALSE"/>
    <n v="2"/>
    <b v="1"/>
    <s v="Appendicitis"/>
    <x v="0"/>
    <x v="0"/>
  </r>
  <r>
    <s v="PID0006"/>
    <n v="18000"/>
    <x v="0"/>
    <n v="88"/>
    <s v="super senior"/>
    <n v="13741.14"/>
    <n v="76.599999999999994"/>
    <s v="O+"/>
    <b v="1"/>
    <b v="0"/>
    <n v="31.076311412227675"/>
    <b v="1"/>
    <n v="20"/>
    <b v="1"/>
    <s v="Fractured Arm"/>
    <x v="0"/>
    <x v="0"/>
  </r>
  <r>
    <s v="PID0007"/>
    <n v="3000"/>
    <x v="1"/>
    <n v="38"/>
    <s v="Adult"/>
    <n v="1831.0500000000002"/>
    <n v="91.5"/>
    <s v="O-"/>
    <b v="0"/>
    <b v="1"/>
    <n v="30.928880475932939"/>
    <b v="1"/>
    <n v="40"/>
    <b v="1"/>
    <s v="Childbirth"/>
    <x v="0"/>
    <x v="0"/>
  </r>
  <r>
    <s v="PID0008"/>
    <n v="20000"/>
    <x v="0"/>
    <n v="32"/>
    <s v="Adult"/>
    <n v="16593.84"/>
    <n v="75.599999999999994"/>
    <s v="O-"/>
    <b v="1"/>
    <b v="1"/>
    <n v="29.165541452876042"/>
    <b v="1"/>
    <n v="30"/>
    <b v="1"/>
    <s v="Hypertension"/>
    <x v="0"/>
    <x v="1"/>
  </r>
  <r>
    <s v="PID0009"/>
    <n v="72000"/>
    <x v="0"/>
    <n v="48"/>
    <s v="Senior"/>
    <n v="52009.8"/>
    <n v="90.7"/>
    <s v="AB-"/>
    <b v="0"/>
    <b v="0"/>
    <n v="29.280733471074381"/>
    <b v="1"/>
    <n v="20"/>
    <b v="1"/>
    <s v="Respiratory Infection"/>
    <x v="0"/>
    <x v="1"/>
  </r>
  <r>
    <s v="PID0010"/>
    <n v="250000"/>
    <x v="3"/>
    <n v="32"/>
    <s v="Adult"/>
    <s v=""/>
    <n v="97.9"/>
    <s v="A+"/>
    <b v="1"/>
    <b v="1"/>
    <n v="33.480387127663221"/>
    <b v="1"/>
    <n v="2"/>
    <b v="0"/>
    <s v="Heart Attack"/>
    <x v="1"/>
    <x v="0"/>
  </r>
  <r>
    <s v="PID0011"/>
    <n v="16000"/>
    <x v="0"/>
    <n v="62"/>
    <s v="super senior"/>
    <n v="9710.7800000000007"/>
    <n v="83.9"/>
    <s v="AB-"/>
    <b v="0"/>
    <b v="0"/>
    <n v="30.083545483882538"/>
    <b v="1"/>
    <n v="3"/>
    <b v="1"/>
    <s v="Appendicitis"/>
    <x v="0"/>
    <x v="0"/>
  </r>
  <r>
    <s v="PID0012"/>
    <n v="45000"/>
    <x v="0"/>
    <n v="62"/>
    <s v="super senior"/>
    <n v="38364.959999999999"/>
    <n v="78.7"/>
    <s v="A+"/>
    <b v="0"/>
    <b v="1"/>
    <n v="31.130097701831414"/>
    <b v="1"/>
    <n v="15"/>
    <b v="1"/>
    <s v="Osteoarthritis"/>
    <x v="0"/>
    <x v="1"/>
  </r>
  <r>
    <s v="PID0013"/>
    <n v="18000"/>
    <x v="0"/>
    <n v="53"/>
    <s v="Senior"/>
    <s v=""/>
    <n v="92.9"/>
    <s v="O+"/>
    <b v="1"/>
    <b v="0"/>
    <n v="33.713165916678768"/>
    <b v="1"/>
    <n v="7"/>
    <b v="0"/>
    <s v="Kidney Stones"/>
    <x v="0"/>
    <x v="1"/>
  </r>
  <r>
    <s v="PID0014"/>
    <n v="14000"/>
    <x v="0"/>
    <n v="45"/>
    <s v="Adult"/>
    <n v="10220.91"/>
    <n v="78.3"/>
    <s v="AB+"/>
    <b v="0"/>
    <b v="0"/>
    <n v="26.777469990766392"/>
    <b v="0"/>
    <n v="15"/>
    <b v="1"/>
    <s v="Hypertension"/>
    <x v="0"/>
    <x v="0"/>
  </r>
  <r>
    <s v="PID0015"/>
    <n v="60000"/>
    <x v="2"/>
    <n v="62"/>
    <s v="super senior"/>
    <n v="46847.1"/>
    <n v="60.1"/>
    <s v="AB+"/>
    <b v="1"/>
    <b v="0"/>
    <n v="24.382327883484116"/>
    <b v="0"/>
    <n v="2"/>
    <b v="1"/>
    <s v="Stroke"/>
    <x v="0"/>
    <x v="0"/>
  </r>
  <r>
    <s v="PID0016"/>
    <n v="240000"/>
    <x v="1"/>
    <n v="32"/>
    <s v="Adult"/>
    <n v="0"/>
    <n v="91.6"/>
    <s v="B+"/>
    <b v="1"/>
    <b v="0"/>
    <n v="33.645546372819105"/>
    <b v="1"/>
    <n v="15"/>
    <b v="0"/>
    <s v="Heart Disease"/>
    <x v="0"/>
    <x v="0"/>
  </r>
  <r>
    <s v="PID0017"/>
    <n v="1000"/>
    <x v="0"/>
    <n v="42"/>
    <s v="Adult"/>
    <s v=""/>
    <n v="60.6"/>
    <s v="A+"/>
    <b v="0"/>
    <b v="1"/>
    <n v="21.728997095629101"/>
    <b v="0"/>
    <n v="7"/>
    <b v="0"/>
    <s v="Osteoarthritis"/>
    <x v="0"/>
    <x v="0"/>
  </r>
  <r>
    <s v="PID0018"/>
    <n v="40000"/>
    <x v="0"/>
    <n v="58"/>
    <s v="Senior"/>
    <n v="21677.3"/>
    <n v="93.5"/>
    <s v="O+"/>
    <b v="0"/>
    <b v="0"/>
    <n v="33.525762845566355"/>
    <b v="1"/>
    <n v="3"/>
    <b v="1"/>
    <s v="Childbirth"/>
    <x v="0"/>
    <x v="1"/>
  </r>
  <r>
    <s v="PID0019"/>
    <n v="500"/>
    <x v="0"/>
    <n v="45"/>
    <s v="Adult"/>
    <n v="399.98"/>
    <n v="99"/>
    <s v="O+"/>
    <b v="1"/>
    <b v="0"/>
    <n v="33.856571252693136"/>
    <b v="1"/>
    <n v="4"/>
    <b v="1"/>
    <s v="Allergic Reaction"/>
    <x v="0"/>
    <x v="0"/>
  </r>
  <r>
    <s v="PID0020"/>
    <n v="24000"/>
    <x v="1"/>
    <n v="58"/>
    <s v="Senior"/>
    <n v="12575.07"/>
    <n v="73.7"/>
    <s v="A-"/>
    <b v="0"/>
    <b v="0"/>
    <n v="28.432545040700589"/>
    <b v="1"/>
    <n v="15"/>
    <b v="1"/>
    <s v="Respiratory Infection"/>
    <x v="0"/>
    <x v="1"/>
  </r>
  <r>
    <s v="PID0021"/>
    <n v="24000"/>
    <x v="2"/>
    <n v="46"/>
    <s v="Senior"/>
    <n v="19464.48"/>
    <n v="54"/>
    <s v="A-"/>
    <b v="0"/>
    <b v="1"/>
    <n v="20.832529609197174"/>
    <b v="0"/>
    <n v="30"/>
    <b v="1"/>
    <s v="Kidney Stones"/>
    <x v="0"/>
    <x v="0"/>
  </r>
  <r>
    <s v="PID0022"/>
    <n v="20000"/>
    <x v="0"/>
    <n v="48"/>
    <s v="Senior"/>
    <n v="15581.86"/>
    <n v="76"/>
    <s v="B-"/>
    <b v="0"/>
    <b v="0"/>
    <n v="25.689561925365066"/>
    <b v="0"/>
    <n v="2"/>
    <b v="1"/>
    <s v="Fractured Leg"/>
    <x v="0"/>
    <x v="0"/>
  </r>
  <r>
    <s v="PID0023"/>
    <n v="240000"/>
    <x v="0"/>
    <n v="58"/>
    <s v="Senior"/>
    <s v=""/>
    <n v="86.3"/>
    <s v="A-"/>
    <b v="0"/>
    <b v="0"/>
    <n v="30.216028850530446"/>
    <b v="1"/>
    <n v="40"/>
    <b v="0"/>
    <s v="Kidney Stones"/>
    <x v="0"/>
    <x v="0"/>
  </r>
  <r>
    <s v="PID0024"/>
    <n v="60000"/>
    <x v="1"/>
    <n v="62"/>
    <s v="super senior"/>
    <s v=""/>
    <n v="64.2"/>
    <s v="O-"/>
    <b v="0"/>
    <b v="0"/>
    <n v="24.16349881440777"/>
    <b v="0"/>
    <n v="15"/>
    <b v="0"/>
    <s v="Diabetes"/>
    <x v="0"/>
    <x v="0"/>
  </r>
  <r>
    <s v="PID0025"/>
    <n v="3000"/>
    <x v="1"/>
    <n v="38"/>
    <s v="Adult"/>
    <n v="2157.69"/>
    <n v="61.5"/>
    <s v="B+"/>
    <b v="0"/>
    <b v="0"/>
    <n v="20.081632653061224"/>
    <b v="0"/>
    <n v="12"/>
    <b v="1"/>
    <s v="Osteoarthritis"/>
    <x v="0"/>
    <x v="0"/>
  </r>
  <r>
    <s v="PID0026"/>
    <n v="72000"/>
    <x v="2"/>
    <n v="58"/>
    <s v="Senior"/>
    <n v="42165.48"/>
    <n v="68.400000000000006"/>
    <s v="AB+"/>
    <b v="0"/>
    <b v="0"/>
    <n v="30.400000000000002"/>
    <b v="1"/>
    <n v="2"/>
    <b v="1"/>
    <s v="Kidney Stones"/>
    <x v="0"/>
    <x v="1"/>
  </r>
  <r>
    <s v="PID0027"/>
    <n v="48000"/>
    <x v="1"/>
    <n v="48"/>
    <s v="Senior"/>
    <s v=""/>
    <n v="70.099999999999994"/>
    <s v="A+"/>
    <b v="0"/>
    <b v="0"/>
    <n v="24.543958544868879"/>
    <s v="FALSE"/>
    <n v="0"/>
    <b v="0"/>
    <s v="Osteoarthritis"/>
    <x v="0"/>
    <x v="0"/>
  </r>
  <r>
    <s v="PID0028"/>
    <n v="45000"/>
    <x v="0"/>
    <n v="33"/>
    <s v="Adult"/>
    <n v="22743.989999999998"/>
    <n v="54.5"/>
    <s v="O-"/>
    <b v="1"/>
    <b v="0"/>
    <n v="20.512627498212204"/>
    <b v="0"/>
    <n v="25"/>
    <b v="1"/>
    <s v="Cancer"/>
    <x v="0"/>
    <x v="0"/>
  </r>
  <r>
    <s v="PID0029"/>
    <n v="16000"/>
    <x v="2"/>
    <n v="38"/>
    <s v="Adult"/>
    <s v=""/>
    <n v="95"/>
    <s v="A-"/>
    <b v="1"/>
    <b v="1"/>
    <n v="34.475250399187111"/>
    <b v="1"/>
    <n v="2"/>
    <b v="0"/>
    <s v="Prostate Cancer"/>
    <x v="0"/>
    <x v="1"/>
  </r>
  <r>
    <s v="PID0030"/>
    <n v="60000"/>
    <x v="2"/>
    <n v="28"/>
    <s v="Young adult"/>
    <n v="32726.639999999999"/>
    <n v="73.900000000000006"/>
    <s v="B-"/>
    <b v="0"/>
    <b v="0"/>
    <n v="26.818115836841343"/>
    <b v="0"/>
    <n v="30"/>
    <b v="1"/>
    <s v="Allergic Reaction"/>
    <x v="0"/>
    <x v="0"/>
  </r>
  <r>
    <s v="PID0031"/>
    <n v="21000"/>
    <x v="2"/>
    <n v="45"/>
    <s v="Adult"/>
    <n v="15341.69"/>
    <n v="59.4"/>
    <s v="A+"/>
    <b v="1"/>
    <b v="1"/>
    <n v="22.915782570116889"/>
    <b v="0"/>
    <n v="1"/>
    <b v="1"/>
    <s v="Cancer"/>
    <x v="0"/>
    <x v="0"/>
  </r>
  <r>
    <s v="PID0032"/>
    <n v="45000"/>
    <x v="0"/>
    <n v="53"/>
    <s v="Senior"/>
    <s v=""/>
    <n v="59.4"/>
    <s v="A-"/>
    <b v="0"/>
    <b v="1"/>
    <n v="24.408284023668635"/>
    <b v="0"/>
    <n v="9"/>
    <b v="0"/>
    <s v="Prostate Cancer"/>
    <x v="0"/>
    <x v="0"/>
  </r>
  <r>
    <s v="PID0033"/>
    <n v="32000"/>
    <x v="1"/>
    <n v="28"/>
    <s v="Young adult"/>
    <n v="17963.439999999999"/>
    <n v="73.7"/>
    <s v="A+"/>
    <b v="0"/>
    <b v="1"/>
    <n v="25.501730103806231"/>
    <b v="0"/>
    <n v="15"/>
    <b v="1"/>
    <s v="Stroke"/>
    <x v="0"/>
    <x v="0"/>
  </r>
  <r>
    <s v="PID0034"/>
    <n v="3000"/>
    <x v="2"/>
    <n v="42"/>
    <s v="Adult"/>
    <s v=""/>
    <n v="95.2"/>
    <s v="A-"/>
    <b v="0"/>
    <b v="0"/>
    <n v="31.808613719135288"/>
    <b v="1"/>
    <n v="15"/>
    <b v="0"/>
    <s v="Allergic Reaction"/>
    <x v="0"/>
    <x v="1"/>
  </r>
  <r>
    <s v="PID0035"/>
    <n v="14000"/>
    <x v="2"/>
    <n v="50"/>
    <s v="Senior"/>
    <n v="7827.47"/>
    <n v="78.099999999999994"/>
    <s v="O-"/>
    <b v="0"/>
    <b v="0"/>
    <n v="28.686868686868689"/>
    <b v="1"/>
    <n v="2"/>
    <b v="1"/>
    <s v="Cancer"/>
    <x v="0"/>
    <x v="0"/>
  </r>
  <r>
    <s v="PID0036"/>
    <n v="18000"/>
    <x v="2"/>
    <n v="58"/>
    <s v="Senior"/>
    <n v="13659.84"/>
    <n v="78.2"/>
    <s v="B+"/>
    <b v="0"/>
    <b v="0"/>
    <n v="30.168589174800353"/>
    <b v="1"/>
    <n v="4"/>
    <b v="1"/>
    <s v="Cancer"/>
    <x v="0"/>
    <x v="0"/>
  </r>
  <r>
    <s v="PID0037"/>
    <n v="30000"/>
    <x v="1"/>
    <n v="62"/>
    <s v="super senior"/>
    <n v="23257.38"/>
    <n v="60.6"/>
    <s v="O+"/>
    <b v="0"/>
    <b v="1"/>
    <n v="24.901380670611438"/>
    <b v="0"/>
    <n v="5"/>
    <b v="1"/>
    <s v="Appendicitis"/>
    <x v="0"/>
    <x v="0"/>
  </r>
  <r>
    <s v="PID0038"/>
    <n v="20000"/>
    <x v="0"/>
    <n v="38"/>
    <s v="Adult"/>
    <n v="15921.2"/>
    <n v="99.2"/>
    <s v="O+"/>
    <b v="1"/>
    <b v="0"/>
    <n v="34.732677427260953"/>
    <b v="1"/>
    <n v="15"/>
    <b v="1"/>
    <s v="Allergic Reaction"/>
    <x v="0"/>
    <x v="1"/>
  </r>
  <r>
    <s v="PID0039"/>
    <n v="200000"/>
    <x v="1"/>
    <n v="53"/>
    <s v="Senior"/>
    <s v=""/>
    <n v="58.9"/>
    <s v="O+"/>
    <b v="0"/>
    <b v="0"/>
    <n v="23.2981290297061"/>
    <b v="0"/>
    <n v="25"/>
    <b v="0"/>
    <s v="Cancer"/>
    <x v="0"/>
    <x v="0"/>
  </r>
  <r>
    <s v="PID0040"/>
    <n v="20000"/>
    <x v="0"/>
    <n v="45"/>
    <s v="Adult"/>
    <n v="13998.94"/>
    <n v="79.099999999999994"/>
    <s v="O+"/>
    <b v="1"/>
    <b v="0"/>
    <n v="30.515798001620301"/>
    <b v="1"/>
    <n v="30"/>
    <b v="1"/>
    <s v="Prostate Cancer"/>
    <x v="0"/>
    <x v="1"/>
  </r>
  <r>
    <s v="PID0041"/>
    <n v="240000"/>
    <x v="1"/>
    <n v="53"/>
    <s v="Senior"/>
    <n v="148902.72"/>
    <n v="77.400000000000006"/>
    <s v="A+"/>
    <b v="0"/>
    <b v="0"/>
    <n v="28.429752066115707"/>
    <b v="1"/>
    <n v="7"/>
    <b v="1"/>
    <s v="Osteoarthritis"/>
    <x v="0"/>
    <x v="1"/>
  </r>
  <r>
    <s v="PID0042"/>
    <n v="72000"/>
    <x v="1"/>
    <n v="62"/>
    <s v="super senior"/>
    <n v="50448.4"/>
    <n v="80.099999999999994"/>
    <s v="AB+"/>
    <b v="0"/>
    <b v="0"/>
    <n v="32.914201183431949"/>
    <b v="1"/>
    <n v="12"/>
    <b v="1"/>
    <s v="Prostate Cancer"/>
    <x v="0"/>
    <x v="0"/>
  </r>
  <r>
    <s v="PID0043"/>
    <n v="90000"/>
    <x v="3"/>
    <n v="48"/>
    <s v="Senior"/>
    <n v="69839.149999999994"/>
    <n v="81.2"/>
    <s v="O+"/>
    <b v="0"/>
    <b v="0"/>
    <n v="31.718749999999996"/>
    <b v="1"/>
    <n v="5"/>
    <b v="1"/>
    <s v="Fractured Leg"/>
    <x v="0"/>
    <x v="0"/>
  </r>
  <r>
    <s v="PID0044"/>
    <n v="24000"/>
    <x v="1"/>
    <n v="33"/>
    <s v="Adult"/>
    <n v="20413.2"/>
    <n v="85.2"/>
    <s v="O-"/>
    <b v="1"/>
    <b v="0"/>
    <n v="29.137170411408643"/>
    <b v="1"/>
    <n v="12"/>
    <b v="1"/>
    <s v="Appendicitis"/>
    <x v="0"/>
    <x v="1"/>
  </r>
  <r>
    <s v="PID0045"/>
    <n v="21000"/>
    <x v="2"/>
    <n v="73"/>
    <s v="super senior"/>
    <n v="15544.83"/>
    <n v="74.900000000000006"/>
    <s v="B+"/>
    <b v="0"/>
    <b v="0"/>
    <n v="31.582054309327042"/>
    <b v="1"/>
    <n v="2"/>
    <b v="1"/>
    <s v="Heart Attack"/>
    <x v="0"/>
    <x v="1"/>
  </r>
  <r>
    <s v="PID0046"/>
    <n v="24000"/>
    <x v="0"/>
    <n v="41"/>
    <s v="Adult"/>
    <n v="16811.099999999999"/>
    <n v="90.2"/>
    <s v="O-"/>
    <b v="0"/>
    <b v="1"/>
    <n v="30.847098252453751"/>
    <b v="1"/>
    <n v="30"/>
    <b v="1"/>
    <s v="Heart Attack"/>
    <x v="0"/>
    <x v="0"/>
  </r>
  <r>
    <s v="PID0047"/>
    <n v="800"/>
    <x v="0"/>
    <n v="33"/>
    <s v="Adult"/>
    <n v="621.45000000000005"/>
    <n v="76.5"/>
    <s v="AB-"/>
    <b v="0"/>
    <b v="0"/>
    <n v="24.144678702184066"/>
    <b v="0"/>
    <n v="300"/>
    <b v="1"/>
    <s v="Cancer"/>
    <x v="0"/>
    <x v="0"/>
  </r>
  <r>
    <s v="PID0048"/>
    <n v="300000"/>
    <x v="1"/>
    <n v="38"/>
    <s v="Adult"/>
    <n v="189845.84999999998"/>
    <n v="88.1"/>
    <s v="B-"/>
    <b v="0"/>
    <b v="0"/>
    <n v="28.441373966942148"/>
    <b v="1"/>
    <n v="25"/>
    <b v="1"/>
    <s v="Stroke"/>
    <x v="0"/>
    <x v="0"/>
  </r>
  <r>
    <s v="PID0049"/>
    <n v="1600"/>
    <x v="0"/>
    <n v="53"/>
    <s v="Senior"/>
    <n v="1130.5999999999999"/>
    <n v="48.2"/>
    <s v="A-"/>
    <b v="1"/>
    <b v="0"/>
    <n v="20.590371224742622"/>
    <b v="0"/>
    <n v="20"/>
    <b v="1"/>
    <s v="Prostate Cancer"/>
    <x v="0"/>
    <x v="0"/>
  </r>
  <r>
    <s v="PID0050"/>
    <n v="60000"/>
    <x v="3"/>
    <n v="58"/>
    <s v="Senior"/>
    <n v="43051.95"/>
    <n v="91.1"/>
    <s v="B-"/>
    <b v="0"/>
    <b v="0"/>
    <n v="33.461891643709826"/>
    <b v="1"/>
    <n v="4"/>
    <b v="1"/>
    <s v="Respiratory Infection"/>
    <x v="0"/>
    <x v="1"/>
  </r>
  <r>
    <s v="PID0051"/>
    <n v="72000"/>
    <x v="1"/>
    <n v="62"/>
    <s v="super senior"/>
    <n v="48472.959999999999"/>
    <n v="64.900000000000006"/>
    <s v="O+"/>
    <b v="0"/>
    <b v="0"/>
    <n v="25.997436308283927"/>
    <b v="0"/>
    <n v="9"/>
    <b v="1"/>
    <s v="Prostate Cancer"/>
    <x v="0"/>
    <x v="0"/>
  </r>
  <r>
    <s v="PID0052"/>
    <n v="100"/>
    <x v="1"/>
    <n v="62"/>
    <s v="super senior"/>
    <n v="81.36"/>
    <n v="87.1"/>
    <s v="O-"/>
    <b v="0"/>
    <b v="0"/>
    <n v="31.230951271110474"/>
    <b v="1"/>
    <n v="25"/>
    <b v="1"/>
    <s v="Heart Disease"/>
    <x v="0"/>
    <x v="0"/>
  </r>
  <r>
    <s v="PID0053"/>
    <n v="24000"/>
    <x v="1"/>
    <n v="62"/>
    <s v="super senior"/>
    <n v="19986.12"/>
    <n v="72.099999999999994"/>
    <s v="B+"/>
    <b v="1"/>
    <b v="0"/>
    <n v="28.164062499999993"/>
    <b v="1"/>
    <n v="300"/>
    <b v="1"/>
    <s v="Respiratory Infection"/>
    <x v="0"/>
    <x v="1"/>
  </r>
  <r>
    <s v="PID0054"/>
    <n v="100"/>
    <x v="1"/>
    <n v="42"/>
    <s v="Adult"/>
    <n v="74.3"/>
    <n v="93.1"/>
    <s v="AB-"/>
    <b v="0"/>
    <b v="0"/>
    <n v="33.382337122162859"/>
    <b v="1"/>
    <n v="0"/>
    <b v="1"/>
    <s v="Hypertension"/>
    <x v="0"/>
    <x v="0"/>
  </r>
  <r>
    <s v="PID0055"/>
    <n v="60000"/>
    <x v="2"/>
    <n v="48"/>
    <s v="Senior"/>
    <n v="49152.200000000004"/>
    <n v="75.400000000000006"/>
    <s v="AB+"/>
    <b v="0"/>
    <b v="0"/>
    <n v="23.532349177616183"/>
    <b v="0"/>
    <n v="4"/>
    <b v="1"/>
    <s v="Kidney Stones"/>
    <x v="0"/>
    <x v="0"/>
  </r>
  <r>
    <s v="PID0056"/>
    <n v="48000"/>
    <x v="2"/>
    <n v="62"/>
    <s v="super senior"/>
    <s v=""/>
    <n v="57.7"/>
    <s v="AB-"/>
    <b v="0"/>
    <b v="1"/>
    <n v="22.259943675012536"/>
    <b v="0"/>
    <n v="2"/>
    <b v="0"/>
    <s v="Fractured Leg"/>
    <x v="0"/>
    <x v="0"/>
  </r>
  <r>
    <s v="PID0057"/>
    <n v="500"/>
    <x v="2"/>
    <n v="54"/>
    <s v="Senior"/>
    <n v="301.31"/>
    <n v="62.6"/>
    <s v="O+"/>
    <b v="0"/>
    <b v="0"/>
    <n v="23.274836406900658"/>
    <s v="FALSE"/>
    <n v="2"/>
    <b v="1"/>
    <s v="Cancer"/>
    <x v="0"/>
    <x v="0"/>
  </r>
  <r>
    <s v="PID0058"/>
    <n v="90000"/>
    <x v="0"/>
    <n v="41"/>
    <s v="Adult"/>
    <n v="55462.05"/>
    <n v="63.5"/>
    <s v="AB-"/>
    <b v="1"/>
    <b v="0"/>
    <n v="23.900033874063759"/>
    <b v="0"/>
    <n v="5"/>
    <b v="1"/>
    <s v="Fractured Leg"/>
    <x v="0"/>
    <x v="0"/>
  </r>
  <r>
    <s v="PID0059"/>
    <n v="72000"/>
    <x v="0"/>
    <n v="48"/>
    <s v="Senior"/>
    <n v="51611.56"/>
    <n v="71.7"/>
    <s v="B+"/>
    <b v="1"/>
    <b v="0"/>
    <n v="24.236073553272043"/>
    <b v="0"/>
    <n v="20"/>
    <b v="1"/>
    <s v="Kidney Stones"/>
    <x v="0"/>
    <x v="0"/>
  </r>
  <r>
    <s v="PID0060"/>
    <n v="800"/>
    <x v="2"/>
    <n v="42"/>
    <s v="Adult"/>
    <s v=""/>
    <n v="104"/>
    <s v="B-"/>
    <b v="0"/>
    <b v="0"/>
    <n v="32.824138366367883"/>
    <b v="1"/>
    <n v="1"/>
    <b v="0"/>
    <s v="Heart Attack"/>
    <x v="0"/>
    <x v="0"/>
  </r>
  <r>
    <s v="PID0061"/>
    <n v="14000"/>
    <x v="2"/>
    <n v="38"/>
    <s v="Adult"/>
    <n v="8311.31"/>
    <n v="95.7"/>
    <s v="B-"/>
    <b v="1"/>
    <b v="1"/>
    <n v="30.894886363636367"/>
    <b v="1"/>
    <n v="15"/>
    <b v="1"/>
    <s v="Heart Attack"/>
    <x v="0"/>
    <x v="0"/>
  </r>
  <r>
    <s v="PID0062"/>
    <n v="75000"/>
    <x v="2"/>
    <n v="32"/>
    <s v="Adult"/>
    <n v="67475.95"/>
    <n v="86.7"/>
    <s v="B-"/>
    <b v="0"/>
    <b v="1"/>
    <n v="30.356079969188759"/>
    <b v="1"/>
    <n v="2"/>
    <b v="1"/>
    <s v="Appendicitis"/>
    <x v="0"/>
    <x v="0"/>
  </r>
  <r>
    <s v="PID0063"/>
    <n v="45000"/>
    <x v="1"/>
    <n v="42"/>
    <s v="Adult"/>
    <n v="24489.69"/>
    <n v="105.9"/>
    <s v="O+"/>
    <b v="0"/>
    <b v="0"/>
    <n v="34.187758264462815"/>
    <b v="1"/>
    <n v="40"/>
    <b v="1"/>
    <s v="Hypertension"/>
    <x v="0"/>
    <x v="1"/>
  </r>
  <r>
    <s v="PID0064"/>
    <n v="100"/>
    <x v="1"/>
    <n v="41"/>
    <s v="Adult"/>
    <n v="53.04"/>
    <n v="87.1"/>
    <s v="A+"/>
    <b v="0"/>
    <b v="0"/>
    <n v="31.608361155465236"/>
    <b v="1"/>
    <n v="40"/>
    <b v="1"/>
    <s v="Heart Disease"/>
    <x v="0"/>
    <x v="0"/>
  </r>
  <r>
    <s v="PID0065"/>
    <n v="32000"/>
    <x v="1"/>
    <n v="68"/>
    <s v="super senior"/>
    <n v="18466.8"/>
    <n v="60.7"/>
    <s v="AB+"/>
    <b v="0"/>
    <b v="1"/>
    <n v="23.12909617436366"/>
    <b v="0"/>
    <n v="12"/>
    <b v="1"/>
    <s v="Allergic Reaction"/>
    <x v="0"/>
    <x v="0"/>
  </r>
  <r>
    <s v="PID0066"/>
    <n v="18000"/>
    <x v="1"/>
    <n v="38"/>
    <s v="Adult"/>
    <n v="13355.64"/>
    <n v="65.599999999999994"/>
    <s v="AB-"/>
    <b v="0"/>
    <b v="0"/>
    <n v="24.095500459136822"/>
    <b v="0"/>
    <n v="20"/>
    <b v="1"/>
    <s v="Osteoarthritis"/>
    <x v="0"/>
    <x v="0"/>
  </r>
  <r>
    <s v="PID0067"/>
    <n v="200000"/>
    <x v="2"/>
    <n v="88"/>
    <s v="super senior"/>
    <s v=""/>
    <n v="69"/>
    <s v="A+"/>
    <b v="0"/>
    <b v="0"/>
    <n v="30.666666666666668"/>
    <b v="1"/>
    <n v="4"/>
    <b v="0"/>
    <s v="Childbirth"/>
    <x v="0"/>
    <x v="1"/>
  </r>
  <r>
    <s v="PID0068"/>
    <n v="20000"/>
    <x v="0"/>
    <n v="58"/>
    <s v="Senior"/>
    <n v="17169.96"/>
    <n v="67.900000000000006"/>
    <s v="AB+"/>
    <b v="0"/>
    <b v="1"/>
    <n v="23.773677392248175"/>
    <s v="FALSE"/>
    <n v="5"/>
    <b v="1"/>
    <s v="Allergic Reaction"/>
    <x v="0"/>
    <x v="0"/>
  </r>
  <r>
    <s v="PID0069"/>
    <n v="250000"/>
    <x v="1"/>
    <n v="62"/>
    <s v="super senior"/>
    <n v="174255.5"/>
    <n v="78.8"/>
    <s v="B-"/>
    <b v="0"/>
    <b v="0"/>
    <n v="31.565454254125935"/>
    <b v="1"/>
    <n v="50"/>
    <b v="1"/>
    <s v="Cancer"/>
    <x v="0"/>
    <x v="0"/>
  </r>
  <r>
    <s v="PID0070"/>
    <n v="240000"/>
    <x v="2"/>
    <n v="33"/>
    <s v="Adult"/>
    <n v="208135.44"/>
    <n v="89.6"/>
    <s v="O-"/>
    <b v="0"/>
    <b v="1"/>
    <n v="32.910927456382005"/>
    <b v="1"/>
    <n v="0.5"/>
    <b v="1"/>
    <s v="Childbirth"/>
    <x v="0"/>
    <x v="0"/>
  </r>
  <r>
    <s v="PID0071"/>
    <n v="100"/>
    <x v="0"/>
    <n v="62"/>
    <s v="super senior"/>
    <n v="77.959999999999994"/>
    <n v="72.8"/>
    <s v="AB+"/>
    <b v="1"/>
    <b v="0"/>
    <n v="29.161993270309239"/>
    <b v="1"/>
    <n v="15"/>
    <b v="1"/>
    <s v="Childbirth"/>
    <x v="0"/>
    <x v="1"/>
  </r>
  <r>
    <s v="PID0072"/>
    <n v="18000"/>
    <x v="1"/>
    <n v="32"/>
    <s v="Adult"/>
    <n v="10770.36"/>
    <n v="60"/>
    <s v="A+"/>
    <b v="0"/>
    <b v="0"/>
    <n v="22.582709172343712"/>
    <b v="0"/>
    <n v="7"/>
    <b v="1"/>
    <s v="Hypertension"/>
    <x v="0"/>
    <x v="0"/>
  </r>
  <r>
    <s v="PID0073"/>
    <n v="60000"/>
    <x v="1"/>
    <n v="28"/>
    <s v="Young adult"/>
    <n v="30738.95"/>
    <n v="99.8"/>
    <s v="A+"/>
    <b v="0"/>
    <b v="0"/>
    <n v="33.345584550101904"/>
    <b v="1"/>
    <n v="15"/>
    <b v="1"/>
    <s v="Stroke"/>
    <x v="0"/>
    <x v="1"/>
  </r>
  <r>
    <s v="PID0074"/>
    <n v="100"/>
    <x v="0"/>
    <n v="58"/>
    <s v="Senior"/>
    <n v="56.05"/>
    <n v="73.7"/>
    <s v="B+"/>
    <b v="0"/>
    <b v="1"/>
    <n v="28.082609358329517"/>
    <b v="1"/>
    <n v="25"/>
    <b v="1"/>
    <s v="Osteoarthritis"/>
    <x v="0"/>
    <x v="1"/>
  </r>
  <r>
    <s v="PID0075"/>
    <n v="48000"/>
    <x v="0"/>
    <n v="58"/>
    <s v="Senior"/>
    <s v=""/>
    <n v="60.2"/>
    <s v="B-"/>
    <b v="1"/>
    <b v="0"/>
    <n v="26.056094182825486"/>
    <b v="0"/>
    <n v="2"/>
    <b v="0"/>
    <s v="Kidney Stones"/>
    <x v="0"/>
    <x v="0"/>
  </r>
  <r>
    <s v="PID0076"/>
    <n v="300000"/>
    <x v="3"/>
    <n v="48"/>
    <s v="Senior"/>
    <n v="174141.6"/>
    <n v="81.2"/>
    <s v="AB-"/>
    <b v="1"/>
    <b v="1"/>
    <n v="26.213842975206614"/>
    <s v="FALSE"/>
    <n v="20"/>
    <b v="1"/>
    <s v="Allergic Reaction"/>
    <x v="0"/>
    <x v="0"/>
  </r>
  <r>
    <s v="PID0077"/>
    <n v="300000"/>
    <x v="0"/>
    <n v="38"/>
    <s v="Adult"/>
    <n v="217453.08000000002"/>
    <n v="83.4"/>
    <s v="AB-"/>
    <b v="0"/>
    <b v="0"/>
    <n v="31.008328375966695"/>
    <b v="1"/>
    <n v="4"/>
    <b v="1"/>
    <s v="Respiratory Infection"/>
    <x v="0"/>
    <x v="1"/>
  </r>
  <r>
    <s v="PID0078"/>
    <n v="100"/>
    <x v="2"/>
    <n v="38"/>
    <s v="Adult"/>
    <s v=""/>
    <n v="86.7"/>
    <s v="O-"/>
    <b v="0"/>
    <b v="0"/>
    <n v="30.356079969188759"/>
    <b v="1"/>
    <n v="2"/>
    <b v="0"/>
    <s v="Osteoarthritis"/>
    <x v="0"/>
    <x v="1"/>
  </r>
  <r>
    <s v="PID0079"/>
    <n v="18000"/>
    <x v="2"/>
    <n v="33"/>
    <s v="Adult"/>
    <n v="14773.74"/>
    <n v="86.5"/>
    <s v="B-"/>
    <b v="0"/>
    <b v="1"/>
    <n v="29.238777717685238"/>
    <b v="1"/>
    <n v="4"/>
    <b v="1"/>
    <s v="Heart Attack"/>
    <x v="0"/>
    <x v="0"/>
  </r>
  <r>
    <s v="PID0080"/>
    <n v="75000"/>
    <x v="1"/>
    <n v="38"/>
    <s v="Adult"/>
    <n v="44458.25"/>
    <n v="94.6"/>
    <s v="B+"/>
    <b v="1"/>
    <b v="1"/>
    <n v="30.539772727272727"/>
    <b v="1"/>
    <n v="12"/>
    <b v="1"/>
    <s v="Hypertension"/>
    <x v="0"/>
    <x v="1"/>
  </r>
  <r>
    <s v="PID0081"/>
    <n v="45000"/>
    <x v="0"/>
    <n v="62"/>
    <s v="super senior"/>
    <n v="28657.98"/>
    <n v="87"/>
    <s v="O-"/>
    <b v="1"/>
    <b v="1"/>
    <n v="30.824829931972793"/>
    <b v="1"/>
    <n v="20"/>
    <b v="1"/>
    <s v="Heart Attack"/>
    <x v="0"/>
    <x v="0"/>
  </r>
  <r>
    <s v="PID0082"/>
    <n v="250000"/>
    <x v="3"/>
    <n v="68"/>
    <s v="super senior"/>
    <s v=""/>
    <n v="61.7"/>
    <s v="A-"/>
    <b v="0"/>
    <b v="0"/>
    <n v="22.940214158239147"/>
    <b v="0"/>
    <n v="15"/>
    <b v="0"/>
    <s v="Hypertension"/>
    <x v="0"/>
    <x v="0"/>
  </r>
  <r>
    <s v="PID0083"/>
    <n v="100"/>
    <x v="0"/>
    <n v="38"/>
    <s v="Adult"/>
    <n v="88.17"/>
    <n v="76.2"/>
    <s v="AB-"/>
    <b v="0"/>
    <b v="0"/>
    <n v="29.035208047553724"/>
    <b v="1"/>
    <n v="40"/>
    <b v="1"/>
    <s v="Respiratory Infection"/>
    <x v="0"/>
    <x v="1"/>
  </r>
  <r>
    <s v="PID0084"/>
    <n v="3000"/>
    <x v="0"/>
    <n v="68"/>
    <s v="super senior"/>
    <n v="1770.5099999999998"/>
    <n v="54.5"/>
    <s v="B+"/>
    <b v="0"/>
    <b v="0"/>
    <n v="21.557691547011586"/>
    <b v="0"/>
    <n v="40"/>
    <b v="1"/>
    <s v="Childbirth"/>
    <x v="0"/>
    <x v="0"/>
  </r>
  <r>
    <s v="PID0085"/>
    <n v="14000"/>
    <x v="0"/>
    <n v="54"/>
    <s v="Senior"/>
    <n v="8718.2200000000012"/>
    <n v="69.7"/>
    <s v="B-"/>
    <b v="1"/>
    <b v="1"/>
    <n v="25.601469237832877"/>
    <b v="0"/>
    <n v="12"/>
    <b v="1"/>
    <s v="Appendicitis"/>
    <x v="0"/>
    <x v="0"/>
  </r>
  <r>
    <s v="PID0086"/>
    <n v="32000"/>
    <x v="1"/>
    <n v="38"/>
    <s v="Adult"/>
    <s v=""/>
    <n v="89.6"/>
    <s v="A+"/>
    <b v="0"/>
    <b v="1"/>
    <n v="29.257142857142856"/>
    <b v="1"/>
    <n v="200"/>
    <b v="0"/>
    <s v="Appendicitis"/>
    <x v="0"/>
    <x v="1"/>
  </r>
  <r>
    <s v="PID0087"/>
    <n v="250000"/>
    <x v="2"/>
    <n v="53"/>
    <s v="Senior"/>
    <n v="125433.3"/>
    <n v="73"/>
    <s v="B-"/>
    <b v="1"/>
    <b v="0"/>
    <n v="30.780907404284029"/>
    <b v="1"/>
    <n v="12"/>
    <b v="1"/>
    <s v="Diabetes"/>
    <x v="0"/>
    <x v="0"/>
  </r>
  <r>
    <s v="PID0088"/>
    <n v="800"/>
    <x v="0"/>
    <n v="33"/>
    <s v="Adult"/>
    <n v="714.99"/>
    <n v="94.2"/>
    <s v="B-"/>
    <b v="0"/>
    <b v="1"/>
    <n v="31.113753468093538"/>
    <b v="1"/>
    <n v="25"/>
    <b v="1"/>
    <s v="Fractured Leg"/>
    <x v="0"/>
    <x v="1"/>
  </r>
  <r>
    <s v="PID0089"/>
    <n v="72000"/>
    <x v="2"/>
    <n v="38"/>
    <s v="Adult"/>
    <n v="57203.6"/>
    <n v="89.9"/>
    <s v="AB+"/>
    <b v="1"/>
    <b v="0"/>
    <n v="29.022469008264466"/>
    <b v="1"/>
    <n v="40"/>
    <b v="1"/>
    <s v="Appendicitis"/>
    <x v="0"/>
    <x v="0"/>
  </r>
  <r>
    <s v="PID0090"/>
    <n v="20000"/>
    <x v="0"/>
    <n v="45"/>
    <s v="Adult"/>
    <n v="10879.14"/>
    <n v="67.900000000000006"/>
    <s v="B+"/>
    <b v="1"/>
    <b v="1"/>
    <n v="24.346516547742841"/>
    <b v="0"/>
    <n v="7"/>
    <b v="1"/>
    <s v="Allergic Reaction"/>
    <x v="0"/>
    <x v="0"/>
  </r>
  <r>
    <s v="PID0091"/>
    <n v="500"/>
    <x v="1"/>
    <n v="33"/>
    <s v="Adult"/>
    <n v="372.41"/>
    <n v="91.7"/>
    <s v="B-"/>
    <b v="0"/>
    <b v="0"/>
    <n v="31.360076604767283"/>
    <b v="1"/>
    <n v="7"/>
    <b v="1"/>
    <s v="Appendicitis"/>
    <x v="0"/>
    <x v="1"/>
  </r>
  <r>
    <s v="PID0092"/>
    <n v="18000"/>
    <x v="2"/>
    <n v="68"/>
    <s v="super senior"/>
    <s v=""/>
    <n v="60.4"/>
    <s v="O-"/>
    <b v="0"/>
    <b v="0"/>
    <n v="21.919001306430541"/>
    <b v="0"/>
    <n v="3"/>
    <b v="0"/>
    <s v="Appendicitis"/>
    <x v="0"/>
    <x v="0"/>
  </r>
  <r>
    <s v="PID0093"/>
    <n v="10000"/>
    <x v="2"/>
    <n v="33"/>
    <s v="Adult"/>
    <n v="5506.4"/>
    <n v="58.7"/>
    <s v="B+"/>
    <b v="1"/>
    <b v="0"/>
    <n v="20.311418685121112"/>
    <b v="0"/>
    <n v="1"/>
    <b v="1"/>
    <s v="Allergic Reaction"/>
    <x v="0"/>
    <x v="0"/>
  </r>
  <r>
    <s v="PID0094"/>
    <n v="48000"/>
    <x v="2"/>
    <n v="38"/>
    <s v="Adult"/>
    <n v="38250.120000000003"/>
    <n v="86.8"/>
    <s v="A+"/>
    <b v="0"/>
    <b v="0"/>
    <n v="31.123381978557855"/>
    <b v="1"/>
    <n v="20"/>
    <b v="1"/>
    <s v="Allergic Reaction"/>
    <x v="0"/>
    <x v="0"/>
  </r>
  <r>
    <s v="PID0095"/>
    <n v="10000"/>
    <x v="3"/>
    <n v="62"/>
    <s v="super senior"/>
    <n v="7114.0499999999993"/>
    <n v="87.2"/>
    <s v="AB-"/>
    <b v="0"/>
    <b v="0"/>
    <n v="30.89569160997733"/>
    <b v="1"/>
    <n v="20"/>
    <b v="1"/>
    <s v="Heart Disease"/>
    <x v="0"/>
    <x v="1"/>
  </r>
  <r>
    <s v="PID0096"/>
    <n v="20000"/>
    <x v="1"/>
    <n v="58"/>
    <s v="Senior"/>
    <n v="14220.48"/>
    <n v="77.3"/>
    <s v="O-"/>
    <b v="1"/>
    <b v="0"/>
    <n v="31.763642340565415"/>
    <b v="1"/>
    <n v="5"/>
    <b v="1"/>
    <s v="Cancer"/>
    <x v="0"/>
    <x v="1"/>
  </r>
  <r>
    <s v="PID0097"/>
    <n v="200"/>
    <x v="0"/>
    <n v="42"/>
    <s v="Adult"/>
    <n v="116.84"/>
    <n v="86.2"/>
    <s v="AB+"/>
    <b v="0"/>
    <b v="0"/>
    <n v="33.671874999999993"/>
    <b v="1"/>
    <n v="40"/>
    <b v="1"/>
    <s v="Diabetes"/>
    <x v="0"/>
    <x v="1"/>
  </r>
  <r>
    <s v="PID0098"/>
    <n v="21000"/>
    <x v="0"/>
    <n v="58"/>
    <s v="Senior"/>
    <n v="17306.52"/>
    <n v="92.9"/>
    <s v="A-"/>
    <b v="0"/>
    <b v="1"/>
    <n v="33.310624260461118"/>
    <b v="1"/>
    <n v="9"/>
    <b v="1"/>
    <s v="Osteoarthritis"/>
    <x v="0"/>
    <x v="1"/>
  </r>
  <r>
    <s v="PID0099"/>
    <n v="18000"/>
    <x v="2"/>
    <n v="38"/>
    <s v="Adult"/>
    <n v="14155.89"/>
    <n v="92.2"/>
    <s v="A-"/>
    <b v="1"/>
    <b v="1"/>
    <n v="32.667233560090708"/>
    <b v="1"/>
    <n v="15"/>
    <b v="1"/>
    <s v="Fractured Leg"/>
    <x v="0"/>
    <x v="0"/>
  </r>
  <r>
    <s v="PID0100"/>
    <n v="3000"/>
    <x v="1"/>
    <n v="38"/>
    <s v="Adult"/>
    <n v="1695.5099999999998"/>
    <n v="97.1"/>
    <s v="O+"/>
    <b v="0"/>
    <b v="0"/>
    <n v="34.816594356197783"/>
    <b v="1"/>
    <n v="20"/>
    <b v="1"/>
    <s v="Heart Disease"/>
    <x v="0"/>
    <x v="1"/>
  </r>
  <r>
    <s v="PID0101"/>
    <n v="240000"/>
    <x v="1"/>
    <n v="33"/>
    <s v="Adult"/>
    <n v="169589.52"/>
    <n v="79.8"/>
    <s v="O+"/>
    <b v="0"/>
    <b v="1"/>
    <n v="28.273809523809526"/>
    <b v="1"/>
    <n v="25"/>
    <b v="1"/>
    <s v="Prostate Cancer"/>
    <x v="0"/>
    <x v="1"/>
  </r>
  <r>
    <s v="PID0102"/>
    <n v="72000"/>
    <x v="1"/>
    <n v="33"/>
    <s v="Adult"/>
    <n v="57341.56"/>
    <n v="65.8"/>
    <s v="O+"/>
    <b v="0"/>
    <b v="1"/>
    <n v="20.767579851028909"/>
    <b v="0"/>
    <n v="7"/>
    <b v="1"/>
    <s v="Kidney Stones"/>
    <x v="0"/>
    <x v="0"/>
  </r>
  <r>
    <s v="PID0103"/>
    <n v="18000"/>
    <x v="0"/>
    <n v="73"/>
    <s v="super senior"/>
    <s v=""/>
    <n v="68.3"/>
    <s v="O-"/>
    <b v="0"/>
    <b v="1"/>
    <n v="24.199263038548754"/>
    <b v="0"/>
    <n v="5"/>
    <b v="0"/>
    <s v="Allergic Reaction"/>
    <x v="0"/>
    <x v="0"/>
  </r>
  <r>
    <s v="PID0104"/>
    <n v="40000"/>
    <x v="3"/>
    <n v="41"/>
    <s v="Adult"/>
    <n v="35432.600000000006"/>
    <n v="103.9"/>
    <s v="AB-"/>
    <b v="0"/>
    <b v="1"/>
    <n v="33.164161000989495"/>
    <b v="1"/>
    <n v="12"/>
    <b v="1"/>
    <s v="Respiratory Infection"/>
    <x v="0"/>
    <x v="1"/>
  </r>
  <r>
    <s v="PID0105"/>
    <n v="10000"/>
    <x v="1"/>
    <n v="62"/>
    <s v="super senior"/>
    <n v="8403.3000000000011"/>
    <n v="80"/>
    <s v="O+"/>
    <b v="0"/>
    <b v="1"/>
    <n v="34.626038781163437"/>
    <b v="1"/>
    <n v="7"/>
    <b v="1"/>
    <s v="Heart Disease"/>
    <x v="0"/>
    <x v="0"/>
  </r>
  <r>
    <s v="PID0106"/>
    <n v="32000"/>
    <x v="2"/>
    <n v="48"/>
    <s v="Senior"/>
    <n v="24816.48"/>
    <n v="81"/>
    <s v="AB+"/>
    <b v="0"/>
    <b v="0"/>
    <n v="29.3946871824648"/>
    <b v="1"/>
    <n v="40"/>
    <b v="1"/>
    <s v="Appendicitis"/>
    <x v="0"/>
    <x v="1"/>
  </r>
  <r>
    <s v="PID0107"/>
    <n v="200000"/>
    <x v="1"/>
    <n v="33"/>
    <s v="Adult"/>
    <n v="153134.96"/>
    <n v="64.099999999999994"/>
    <s v="O+"/>
    <b v="0"/>
    <b v="0"/>
    <n v="20.460276421207183"/>
    <b v="0"/>
    <n v="9"/>
    <b v="1"/>
    <s v="Fractured Arm"/>
    <x v="0"/>
    <x v="0"/>
  </r>
  <r>
    <s v="PID0108"/>
    <n v="24000"/>
    <x v="1"/>
    <n v="42"/>
    <s v="Adult"/>
    <n v="20927.52"/>
    <n v="91"/>
    <s v="A-"/>
    <b v="0"/>
    <b v="1"/>
    <n v="30.759870200108171"/>
    <b v="1"/>
    <n v="50"/>
    <b v="1"/>
    <s v="Heart Attack"/>
    <x v="0"/>
    <x v="1"/>
  </r>
  <r>
    <s v="PID0109"/>
    <n v="240000"/>
    <x v="2"/>
    <n v="48"/>
    <s v="Senior"/>
    <s v=""/>
    <n v="79.900000000000006"/>
    <s v="O-"/>
    <b v="0"/>
    <b v="0"/>
    <n v="31.210937499999996"/>
    <b v="1"/>
    <n v="2"/>
    <b v="0"/>
    <s v="Fractured Leg"/>
    <x v="0"/>
    <x v="1"/>
  </r>
  <r>
    <s v="PID0110"/>
    <n v="18000"/>
    <x v="0"/>
    <n v="45"/>
    <s v="Adult"/>
    <n v="12518.82"/>
    <n v="65.3"/>
    <s v="A-"/>
    <b v="0"/>
    <b v="0"/>
    <n v="24.57751514923407"/>
    <b v="0"/>
    <n v="30"/>
    <b v="1"/>
    <s v="Diabetes"/>
    <x v="0"/>
    <x v="0"/>
  </r>
  <r>
    <s v="PID0111"/>
    <n v="24000"/>
    <x v="1"/>
    <n v="42"/>
    <s v="Adult"/>
    <n v="12412.04"/>
    <n v="85.9"/>
    <s v="B+"/>
    <b v="1"/>
    <b v="1"/>
    <n v="29.723183391003467"/>
    <b v="1"/>
    <n v="0"/>
    <b v="1"/>
    <s v="Heart Disease"/>
    <x v="0"/>
    <x v="0"/>
  </r>
  <r>
    <s v="PID0112"/>
    <n v="240000"/>
    <x v="3"/>
    <n v="73"/>
    <s v="super senior"/>
    <n v="179908.08000000002"/>
    <n v="85.3"/>
    <s v="A+"/>
    <b v="0"/>
    <b v="0"/>
    <n v="33.740753925873179"/>
    <b v="1"/>
    <n v="20"/>
    <b v="1"/>
    <s v="Diabetes"/>
    <x v="0"/>
    <x v="1"/>
  </r>
  <r>
    <s v="PID0113"/>
    <n v="800"/>
    <x v="1"/>
    <n v="62"/>
    <s v="super senior"/>
    <n v="678.92"/>
    <n v="84.7"/>
    <s v="AB-"/>
    <b v="0"/>
    <b v="0"/>
    <n v="30.737407461169983"/>
    <b v="1"/>
    <n v="5"/>
    <b v="1"/>
    <s v="Heart Disease"/>
    <x v="0"/>
    <x v="0"/>
  </r>
  <r>
    <s v="PID0114"/>
    <n v="90000"/>
    <x v="0"/>
    <n v="53"/>
    <s v="Senior"/>
    <s v=""/>
    <n v="77.3"/>
    <s v="A+"/>
    <b v="0"/>
    <b v="0"/>
    <n v="33.902021841147317"/>
    <b v="1"/>
    <n v="12"/>
    <b v="0"/>
    <s v="Prostate Cancer"/>
    <x v="0"/>
    <x v="0"/>
  </r>
  <r>
    <s v="PID0115"/>
    <n v="100"/>
    <x v="1"/>
    <n v="33"/>
    <s v="Adult"/>
    <s v=""/>
    <n v="84.1"/>
    <s v="O-"/>
    <b v="1"/>
    <b v="0"/>
    <n v="28.427528393726341"/>
    <b v="1"/>
    <n v="5"/>
    <b v="0"/>
    <s v="Fractured Arm"/>
    <x v="0"/>
    <x v="1"/>
  </r>
  <r>
    <s v="PID0116"/>
    <n v="800"/>
    <x v="0"/>
    <n v="41"/>
    <s v="Adult"/>
    <n v="411.43"/>
    <n v="68.099999999999994"/>
    <s v="B+"/>
    <b v="1"/>
    <b v="0"/>
    <n v="24.713311075627811"/>
    <b v="0"/>
    <n v="12"/>
    <b v="1"/>
    <s v="Cancer"/>
    <x v="0"/>
    <x v="0"/>
  </r>
  <r>
    <s v="PID0117"/>
    <n v="48000"/>
    <x v="1"/>
    <n v="58"/>
    <s v="Senior"/>
    <n v="25741.52"/>
    <n v="56.9"/>
    <s v="O+"/>
    <b v="1"/>
    <b v="1"/>
    <n v="20.899908172635445"/>
    <b v="0"/>
    <n v="7"/>
    <b v="1"/>
    <s v="Allergic Reaction"/>
    <x v="0"/>
    <x v="0"/>
  </r>
  <r>
    <s v="PID0118"/>
    <n v="500"/>
    <x v="0"/>
    <n v="73"/>
    <s v="super senior"/>
    <s v=""/>
    <n v="53"/>
    <s v="B-"/>
    <b v="1"/>
    <b v="0"/>
    <n v="22.939750692520775"/>
    <s v="FALSE"/>
    <n v="7"/>
    <b v="0"/>
    <s v="Childbirth"/>
    <x v="0"/>
    <x v="0"/>
  </r>
  <r>
    <s v="PID0119"/>
    <n v="500"/>
    <x v="3"/>
    <n v="58"/>
    <s v="Senior"/>
    <n v="278.88"/>
    <n v="90.9"/>
    <s v="O-"/>
    <b v="0"/>
    <b v="0"/>
    <n v="33.796847114812621"/>
    <b v="1"/>
    <n v="7"/>
    <b v="1"/>
    <s v="Hypertension"/>
    <x v="0"/>
    <x v="1"/>
  </r>
  <r>
    <s v="PID0120"/>
    <n v="18000"/>
    <x v="2"/>
    <n v="33"/>
    <s v="Adult"/>
    <n v="14820.27"/>
    <n v="75.7"/>
    <s v="AB+"/>
    <b v="0"/>
    <b v="0"/>
    <n v="29.570312499999996"/>
    <b v="1"/>
    <n v="0.5"/>
    <b v="1"/>
    <s v="Appendicitis"/>
    <x v="0"/>
    <x v="0"/>
  </r>
  <r>
    <s v="PID0121"/>
    <n v="20000"/>
    <x v="1"/>
    <n v="33"/>
    <s v="Adult"/>
    <n v="10985.7"/>
    <n v="69.2"/>
    <s v="AB+"/>
    <b v="0"/>
    <b v="1"/>
    <n v="26.696500906600825"/>
    <b v="0"/>
    <n v="150"/>
    <b v="1"/>
    <s v="Prostate Cancer"/>
    <x v="0"/>
    <x v="0"/>
  </r>
  <r>
    <s v="PID0122"/>
    <n v="18000"/>
    <x v="0"/>
    <n v="68"/>
    <s v="super senior"/>
    <n v="10522.68"/>
    <n v="66.3"/>
    <s v="AB-"/>
    <b v="0"/>
    <b v="0"/>
    <n v="24.650505651397982"/>
    <b v="0"/>
    <n v="3"/>
    <b v="1"/>
    <s v="Diabetes"/>
    <x v="0"/>
    <x v="0"/>
  </r>
  <r>
    <s v="PID0123"/>
    <n v="10000"/>
    <x v="0"/>
    <n v="33"/>
    <s v="Adult"/>
    <s v=""/>
    <n v="59.7"/>
    <s v="B-"/>
    <b v="0"/>
    <b v="0"/>
    <n v="21.664973145594427"/>
    <b v="0"/>
    <n v="20"/>
    <b v="0"/>
    <s v="Fractured Leg"/>
    <x v="0"/>
    <x v="0"/>
  </r>
  <r>
    <s v="PID0124"/>
    <n v="90000"/>
    <x v="0"/>
    <n v="68"/>
    <s v="super senior"/>
    <n v="68611.3"/>
    <n v="97.6"/>
    <s v="AB+"/>
    <b v="0"/>
    <b v="0"/>
    <n v="34.172472952627714"/>
    <b v="1"/>
    <n v="25"/>
    <b v="1"/>
    <s v="Stroke"/>
    <x v="0"/>
    <x v="1"/>
  </r>
  <r>
    <s v="PID0125"/>
    <n v="18000"/>
    <x v="0"/>
    <n v="68"/>
    <s v="super senior"/>
    <n v="10076.52"/>
    <n v="86"/>
    <s v="AB+"/>
    <b v="1"/>
    <b v="0"/>
    <n v="32.368549813692653"/>
    <b v="1"/>
    <n v="40"/>
    <b v="1"/>
    <s v="Fractured Arm"/>
    <x v="0"/>
    <x v="1"/>
  </r>
  <r>
    <s v="PID0126"/>
    <n v="800"/>
    <x v="0"/>
    <n v="42"/>
    <s v="Adult"/>
    <n v="499.21"/>
    <n v="71.3"/>
    <s v="A+"/>
    <b v="0"/>
    <b v="1"/>
    <n v="22.758466596444187"/>
    <b v="0"/>
    <n v="4"/>
    <b v="1"/>
    <s v="Prostate Cancer"/>
    <x v="0"/>
    <x v="0"/>
  </r>
  <r>
    <s v="PID0127"/>
    <n v="18000"/>
    <x v="0"/>
    <n v="53"/>
    <s v="Senior"/>
    <n v="11448.42"/>
    <n v="66"/>
    <s v="AB+"/>
    <b v="0"/>
    <b v="1"/>
    <n v="24.242424242424246"/>
    <b v="0"/>
    <n v="4"/>
    <b v="1"/>
    <s v="Diabetes"/>
    <x v="0"/>
    <x v="0"/>
  </r>
  <r>
    <s v="PID0128"/>
    <n v="250000"/>
    <x v="0"/>
    <n v="41"/>
    <s v="Adult"/>
    <n v="211680"/>
    <n v="61.9"/>
    <s v="B-"/>
    <b v="0"/>
    <b v="0"/>
    <n v="20.212244897959184"/>
    <b v="0"/>
    <n v="7"/>
    <b v="1"/>
    <s v="Stroke"/>
    <x v="0"/>
    <x v="0"/>
  </r>
  <r>
    <s v="PID0129"/>
    <n v="40000"/>
    <x v="1"/>
    <n v="48"/>
    <s v="Senior"/>
    <n v="35676.199999999997"/>
    <n v="70.8"/>
    <s v="B-"/>
    <b v="0"/>
    <b v="1"/>
    <n v="22.096688617708562"/>
    <s v="FALSE"/>
    <n v="20"/>
    <b v="1"/>
    <s v="Fractured Arm"/>
    <x v="0"/>
    <x v="0"/>
  </r>
  <r>
    <s v="PID0130"/>
    <n v="90000"/>
    <x v="0"/>
    <n v="48"/>
    <s v="Senior"/>
    <n v="73985"/>
    <n v="84.6"/>
    <s v="O-"/>
    <b v="0"/>
    <b v="0"/>
    <n v="26.701174094180026"/>
    <b v="0"/>
    <n v="50"/>
    <b v="1"/>
    <s v="Cancer"/>
    <x v="0"/>
    <x v="0"/>
  </r>
  <r>
    <s v="PID0131"/>
    <n v="32000"/>
    <x v="0"/>
    <n v="28"/>
    <s v="Young adult"/>
    <n v="23309.4"/>
    <n v="83.6"/>
    <s v="A-"/>
    <b v="1"/>
    <b v="0"/>
    <n v="28.25851811790157"/>
    <b v="1"/>
    <n v="2"/>
    <b v="1"/>
    <s v="Stroke"/>
    <x v="0"/>
    <x v="1"/>
  </r>
  <r>
    <s v="PID0132"/>
    <n v="300000"/>
    <x v="3"/>
    <n v="53"/>
    <s v="Senior"/>
    <s v=""/>
    <n v="78.599999999999994"/>
    <s v="O+"/>
    <b v="0"/>
    <b v="0"/>
    <n v="33.576829424580289"/>
    <b v="1"/>
    <n v="70"/>
    <b v="0"/>
    <s v="Hypertension"/>
    <x v="0"/>
    <x v="1"/>
  </r>
  <r>
    <s v="PID0133"/>
    <n v="24000"/>
    <x v="0"/>
    <n v="58"/>
    <s v="Senior"/>
    <n v="19197.150000000001"/>
    <n v="61.8"/>
    <s v="B-"/>
    <b v="0"/>
    <b v="0"/>
    <n v="22.977394408090426"/>
    <b v="0"/>
    <n v="5"/>
    <b v="1"/>
    <s v="Cancer"/>
    <x v="0"/>
    <x v="0"/>
  </r>
  <r>
    <s v="PID0134"/>
    <n v="32000"/>
    <x v="0"/>
    <n v="53"/>
    <s v="Senior"/>
    <n v="27759.8"/>
    <n v="50.2"/>
    <s v="AB+"/>
    <b v="0"/>
    <b v="0"/>
    <n v="21.167144543767922"/>
    <b v="0"/>
    <n v="5"/>
    <b v="1"/>
    <s v="Childbirth"/>
    <x v="0"/>
    <x v="0"/>
  </r>
  <r>
    <s v="PID0135"/>
    <n v="10000"/>
    <x v="1"/>
    <n v="33"/>
    <s v="Adult"/>
    <s v=""/>
    <n v="83.4"/>
    <s v="O+"/>
    <b v="0"/>
    <b v="0"/>
    <n v="28.858131487889278"/>
    <b v="1"/>
    <n v="7"/>
    <b v="0"/>
    <s v="Respiratory Infection"/>
    <x v="0"/>
    <x v="1"/>
  </r>
  <r>
    <s v="PID0136"/>
    <n v="24000"/>
    <x v="0"/>
    <n v="33"/>
    <s v="Adult"/>
    <s v=""/>
    <n v="58.8"/>
    <s v="O-"/>
    <b v="0"/>
    <b v="1"/>
    <n v="20.10875141069047"/>
    <b v="0"/>
    <n v="4"/>
    <b v="0"/>
    <s v="Cancer"/>
    <x v="0"/>
    <x v="0"/>
  </r>
  <r>
    <s v="PID0137"/>
    <n v="100"/>
    <x v="1"/>
    <n v="41"/>
    <s v="Adult"/>
    <n v="50.09"/>
    <n v="70.599999999999994"/>
    <s v="B-"/>
    <b v="1"/>
    <b v="1"/>
    <n v="23.318800369929974"/>
    <b v="0"/>
    <n v="25"/>
    <b v="1"/>
    <s v="Kidney Stones"/>
    <x v="0"/>
    <x v="0"/>
  </r>
  <r>
    <s v="PID0138"/>
    <n v="800"/>
    <x v="3"/>
    <n v="53"/>
    <s v="Senior"/>
    <n v="598.46"/>
    <n v="77.8"/>
    <s v="O-"/>
    <b v="0"/>
    <b v="0"/>
    <n v="30.774099125825714"/>
    <b v="1"/>
    <n v="20"/>
    <b v="1"/>
    <s v="Appendicitis"/>
    <x v="0"/>
    <x v="0"/>
  </r>
  <r>
    <s v="PID0139"/>
    <n v="10000"/>
    <x v="3"/>
    <n v="58"/>
    <s v="Senior"/>
    <s v=""/>
    <n v="63.1"/>
    <s v="A+"/>
    <b v="0"/>
    <b v="0"/>
    <n v="24.343196635932255"/>
    <b v="0"/>
    <n v="12"/>
    <b v="0"/>
    <s v="Kidney Stones"/>
    <x v="0"/>
    <x v="0"/>
  </r>
  <r>
    <s v="PID0140"/>
    <n v="60000"/>
    <x v="0"/>
    <n v="48"/>
    <s v="Senior"/>
    <n v="41536.300000000003"/>
    <n v="62.3"/>
    <s v="AB+"/>
    <b v="0"/>
    <b v="1"/>
    <n v="21.812961731031827"/>
    <s v="FALSE"/>
    <n v="3"/>
    <b v="1"/>
    <s v="Hypertension"/>
    <x v="0"/>
    <x v="0"/>
  </r>
  <r>
    <s v="PID0141"/>
    <n v="2000"/>
    <x v="1"/>
    <n v="42"/>
    <s v="Adult"/>
    <n v="1789.7"/>
    <n v="90.3"/>
    <s v="A-"/>
    <b v="0"/>
    <b v="0"/>
    <n v="31.245674740484432"/>
    <b v="1"/>
    <n v="5"/>
    <b v="1"/>
    <s v="Appendicitis"/>
    <x v="0"/>
    <x v="0"/>
  </r>
  <r>
    <s v="PID0142"/>
    <n v="32000"/>
    <x v="1"/>
    <n v="48"/>
    <s v="Senior"/>
    <n v="20629.759999999998"/>
    <n v="104.7"/>
    <s v="O-"/>
    <b v="1"/>
    <b v="0"/>
    <n v="34.187755102040818"/>
    <b v="1"/>
    <n v="20"/>
    <b v="1"/>
    <s v="Appendicitis"/>
    <x v="0"/>
    <x v="1"/>
  </r>
  <r>
    <s v="PID0143"/>
    <n v="21000"/>
    <x v="0"/>
    <n v="58"/>
    <s v="Senior"/>
    <s v=""/>
    <n v="70.599999999999994"/>
    <s v="A-"/>
    <b v="0"/>
    <b v="0"/>
    <n v="26.901386983691502"/>
    <b v="0"/>
    <n v="12"/>
    <b v="0"/>
    <s v="Fractured Arm"/>
    <x v="0"/>
    <x v="0"/>
  </r>
  <r>
    <s v="PID0144"/>
    <n v="100"/>
    <x v="0"/>
    <n v="58"/>
    <s v="Senior"/>
    <n v="61.54"/>
    <n v="66.3"/>
    <s v="AB+"/>
    <b v="0"/>
    <b v="0"/>
    <n v="29.466666666666665"/>
    <b v="1"/>
    <n v="3"/>
    <b v="1"/>
    <s v="Heart Disease"/>
    <x v="0"/>
    <x v="0"/>
  </r>
  <r>
    <s v="PID0145"/>
    <n v="40000"/>
    <x v="0"/>
    <n v="73"/>
    <s v="super senior"/>
    <n v="29298.800000000003"/>
    <n v="80.400000000000006"/>
    <s v="AB+"/>
    <b v="0"/>
    <b v="1"/>
    <n v="33.901163771293646"/>
    <b v="1"/>
    <n v="5"/>
    <b v="1"/>
    <s v="Heart Attack"/>
    <x v="0"/>
    <x v="0"/>
  </r>
  <r>
    <s v="PID0146"/>
    <n v="2000"/>
    <x v="1"/>
    <n v="42"/>
    <s v="Adult"/>
    <n v="1319.34"/>
    <n v="59.7"/>
    <s v="AB+"/>
    <b v="0"/>
    <b v="0"/>
    <n v="21.406289217971246"/>
    <b v="0"/>
    <n v="5"/>
    <b v="1"/>
    <s v="Diabetes"/>
    <x v="0"/>
    <x v="0"/>
  </r>
  <r>
    <s v="PID0147"/>
    <n v="500"/>
    <x v="3"/>
    <n v="38"/>
    <s v="Adult"/>
    <n v="259.10000000000002"/>
    <n v="100.2"/>
    <s v="A+"/>
    <b v="0"/>
    <b v="0"/>
    <n v="34.671280276816617"/>
    <b v="1"/>
    <n v="150"/>
    <b v="1"/>
    <s v="Fractured Arm"/>
    <x v="0"/>
    <x v="1"/>
  </r>
  <r>
    <s v="PID0148"/>
    <n v="200000"/>
    <x v="1"/>
    <n v="53"/>
    <s v="Senior"/>
    <n v="106845.8"/>
    <n v="84.7"/>
    <s v="AB+"/>
    <b v="1"/>
    <b v="1"/>
    <n v="29.655824375897208"/>
    <b v="1"/>
    <n v="5"/>
    <b v="1"/>
    <s v="Diabetes"/>
    <x v="0"/>
    <x v="1"/>
  </r>
  <r>
    <s v="PID0149"/>
    <n v="60000"/>
    <x v="2"/>
    <n v="38"/>
    <s v="Adult"/>
    <n v="51135.96"/>
    <n v="64.2"/>
    <s v="B+"/>
    <b v="1"/>
    <b v="0"/>
    <n v="21.95547347901919"/>
    <b v="0"/>
    <n v="4"/>
    <b v="1"/>
    <s v="Cancer"/>
    <x v="0"/>
    <x v="0"/>
  </r>
  <r>
    <s v="PID0150"/>
    <n v="240000"/>
    <x v="2"/>
    <n v="48"/>
    <s v="Senior"/>
    <n v="137764.79999999999"/>
    <n v="66.7"/>
    <s v="B+"/>
    <b v="0"/>
    <b v="1"/>
    <n v="25.104445029922093"/>
    <b v="0"/>
    <n v="3"/>
    <b v="1"/>
    <s v="Prostate Cancer"/>
    <x v="0"/>
    <x v="0"/>
  </r>
  <r>
    <s v="PID0151"/>
    <n v="10000"/>
    <x v="0"/>
    <n v="58"/>
    <s v="Senior"/>
    <n v="8622.85"/>
    <n v="79.900000000000006"/>
    <s v="B-"/>
    <b v="1"/>
    <b v="0"/>
    <n v="32.415108117976388"/>
    <b v="1"/>
    <n v="7"/>
    <b v="1"/>
    <s v="Fractured Leg"/>
    <x v="0"/>
    <x v="1"/>
  </r>
  <r>
    <s v="PID0152"/>
    <n v="24000"/>
    <x v="1"/>
    <n v="32"/>
    <s v="Adult"/>
    <n v="13038.27"/>
    <n v="87.9"/>
    <s v="B+"/>
    <b v="1"/>
    <b v="0"/>
    <n v="29.712006489994597"/>
    <b v="1"/>
    <n v="15"/>
    <b v="1"/>
    <s v="Hypertension"/>
    <x v="0"/>
    <x v="1"/>
  </r>
  <r>
    <s v="PID0153"/>
    <n v="40000"/>
    <x v="3"/>
    <n v="62"/>
    <s v="super senior"/>
    <n v="35399.4"/>
    <n v="71"/>
    <s v="A+"/>
    <b v="0"/>
    <b v="1"/>
    <n v="28.440954975164232"/>
    <b v="1"/>
    <n v="2"/>
    <b v="1"/>
    <s v="Diabetes"/>
    <x v="0"/>
    <x v="0"/>
  </r>
  <r>
    <s v="PID0154"/>
    <n v="60000"/>
    <x v="0"/>
    <n v="41"/>
    <s v="Adult"/>
    <n v="44585.9"/>
    <n v="77"/>
    <s v="B-"/>
    <b v="0"/>
    <b v="0"/>
    <n v="30.078124999999993"/>
    <b v="1"/>
    <n v="20"/>
    <b v="1"/>
    <s v="Stroke"/>
    <x v="0"/>
    <x v="1"/>
  </r>
  <r>
    <s v="PID0155"/>
    <n v="800"/>
    <x v="0"/>
    <n v="38"/>
    <s v="Adult"/>
    <n v="531.89"/>
    <n v="88.8"/>
    <s v="AB-"/>
    <b v="0"/>
    <b v="0"/>
    <n v="31.091348342144887"/>
    <b v="1"/>
    <n v="3"/>
    <b v="1"/>
    <s v="Respiratory Infection"/>
    <x v="0"/>
    <x v="1"/>
  </r>
  <r>
    <s v="PID0156"/>
    <n v="24000"/>
    <x v="0"/>
    <n v="62"/>
    <s v="super senior"/>
    <n v="20033.97"/>
    <n v="76.099999999999994"/>
    <s v="AB+"/>
    <b v="0"/>
    <b v="1"/>
    <n v="26.962868480725625"/>
    <b v="0"/>
    <n v="7"/>
    <b v="1"/>
    <s v="Fractured Leg"/>
    <x v="0"/>
    <x v="0"/>
  </r>
  <r>
    <s v="PID0157"/>
    <n v="24000"/>
    <x v="0"/>
    <n v="38"/>
    <s v="Adult"/>
    <n v="12658.14"/>
    <n v="84.9"/>
    <s v="B-"/>
    <b v="0"/>
    <b v="1"/>
    <n v="32.753365996682227"/>
    <b v="1"/>
    <n v="50"/>
    <b v="1"/>
    <s v="Childbirth"/>
    <x v="0"/>
    <x v="0"/>
  </r>
  <r>
    <s v="PID0158"/>
    <n v="100"/>
    <x v="0"/>
    <n v="28"/>
    <s v="Young adult"/>
    <n v="64.28"/>
    <n v="98.8"/>
    <s v="AB+"/>
    <b v="1"/>
    <b v="0"/>
    <n v="31.895661157024794"/>
    <b v="1"/>
    <n v="7"/>
    <b v="1"/>
    <s v="Heart Attack"/>
    <x v="0"/>
    <x v="0"/>
  </r>
  <r>
    <s v="PID0159"/>
    <n v="800"/>
    <x v="3"/>
    <n v="62"/>
    <s v="super senior"/>
    <n v="632.6"/>
    <n v="82.7"/>
    <s v="O+"/>
    <b v="1"/>
    <b v="1"/>
    <n v="30.748066627007741"/>
    <b v="1"/>
    <n v="25"/>
    <b v="1"/>
    <s v="Respiratory Infection"/>
    <x v="0"/>
    <x v="1"/>
  </r>
  <r>
    <s v="PID0160"/>
    <n v="300000"/>
    <x v="3"/>
    <n v="48"/>
    <s v="Senior"/>
    <n v="198697.35"/>
    <n v="76"/>
    <s v="O+"/>
    <b v="0"/>
    <b v="1"/>
    <n v="29.319856487018246"/>
    <b v="1"/>
    <n v="9"/>
    <b v="1"/>
    <s v="Hypertension"/>
    <x v="0"/>
    <x v="0"/>
  </r>
  <r>
    <s v="PID0161"/>
    <n v="60000"/>
    <x v="1"/>
    <n v="33"/>
    <s v="Adult"/>
    <n v="47214.76"/>
    <n v="72.5"/>
    <s v="A+"/>
    <b v="0"/>
    <b v="0"/>
    <n v="23.673469387755102"/>
    <b v="0"/>
    <n v="12"/>
    <b v="1"/>
    <s v="Appendicitis"/>
    <x v="0"/>
    <x v="0"/>
  </r>
  <r>
    <s v="PID0162"/>
    <n v="60000"/>
    <x v="0"/>
    <n v="62"/>
    <s v="super senior"/>
    <n v="47381.56"/>
    <n v="59.4"/>
    <s v="B+"/>
    <b v="0"/>
    <b v="0"/>
    <n v="22.915782570116889"/>
    <s v="FALSE"/>
    <n v="90"/>
    <b v="1"/>
    <s v="Diabetes"/>
    <x v="0"/>
    <x v="0"/>
  </r>
  <r>
    <s v="PID0163"/>
    <n v="24000"/>
    <x v="2"/>
    <n v="28"/>
    <s v="Young adult"/>
    <n v="17921.32"/>
    <n v="81.5"/>
    <s v="O+"/>
    <b v="1"/>
    <b v="1"/>
    <n v="26.919011758488573"/>
    <b v="0"/>
    <n v="20"/>
    <b v="1"/>
    <s v="Osteoarthritis"/>
    <x v="0"/>
    <x v="0"/>
  </r>
  <r>
    <s v="PID0164"/>
    <n v="40000"/>
    <x v="3"/>
    <n v="38"/>
    <s v="Adult"/>
    <n v="28057"/>
    <n v="85.1"/>
    <s v="O+"/>
    <b v="1"/>
    <b v="0"/>
    <n v="30.513822654093012"/>
    <b v="1"/>
    <n v="5"/>
    <b v="1"/>
    <s v="Hypertension"/>
    <x v="0"/>
    <x v="0"/>
  </r>
  <r>
    <s v="PID0165"/>
    <n v="18000"/>
    <x v="0"/>
    <n v="48"/>
    <s v="Senior"/>
    <s v=""/>
    <n v="100.2"/>
    <s v="AB+"/>
    <b v="0"/>
    <b v="0"/>
    <n v="34.671280276816617"/>
    <b v="1"/>
    <n v="30"/>
    <b v="0"/>
    <s v="Prostate Cancer"/>
    <x v="0"/>
    <x v="1"/>
  </r>
  <r>
    <s v="PID0166"/>
    <n v="20000"/>
    <x v="1"/>
    <n v="68"/>
    <s v="super senior"/>
    <s v=""/>
    <n v="83.5"/>
    <s v="B+"/>
    <b v="0"/>
    <b v="0"/>
    <n v="34.755463059313215"/>
    <b v="1"/>
    <n v="40"/>
    <b v="0"/>
    <s v="Childbirth"/>
    <x v="0"/>
    <x v="1"/>
  </r>
  <r>
    <s v="PID0167"/>
    <n v="250000"/>
    <x v="3"/>
    <n v="62"/>
    <s v="super senior"/>
    <n v="203806.19999999998"/>
    <n v="69.400000000000006"/>
    <s v="O-"/>
    <b v="0"/>
    <b v="1"/>
    <n v="28.517422748191979"/>
    <b v="1"/>
    <n v="20"/>
    <b v="1"/>
    <s v="Heart Disease"/>
    <x v="0"/>
    <x v="0"/>
  </r>
  <r>
    <s v="PID0168"/>
    <n v="100"/>
    <x v="2"/>
    <n v="62"/>
    <s v="super senior"/>
    <n v="72.98"/>
    <n v="87.9"/>
    <s v="B+"/>
    <b v="0"/>
    <b v="0"/>
    <n v="33.910728752748732"/>
    <b v="1"/>
    <n v="0.5"/>
    <b v="1"/>
    <s v="Fractured Arm"/>
    <x v="0"/>
    <x v="1"/>
  </r>
  <r>
    <s v="PID0169"/>
    <n v="21000"/>
    <x v="2"/>
    <n v="53"/>
    <s v="Senior"/>
    <n v="17316.740000000002"/>
    <n v="64.099999999999994"/>
    <s v="AB-"/>
    <b v="1"/>
    <b v="1"/>
    <n v="26.339579224194605"/>
    <b v="0"/>
    <n v="20"/>
    <b v="1"/>
    <s v="Kidney Stones"/>
    <x v="0"/>
    <x v="0"/>
  </r>
  <r>
    <s v="PID0170"/>
    <n v="20000"/>
    <x v="1"/>
    <n v="58"/>
    <s v="Senior"/>
    <n v="12759.74"/>
    <n v="85.4"/>
    <s v="O+"/>
    <b v="1"/>
    <b v="1"/>
    <n v="34.646435960890912"/>
    <b v="1"/>
    <n v="300"/>
    <b v="1"/>
    <s v="Osteoarthritis"/>
    <x v="0"/>
    <x v="0"/>
  </r>
  <r>
    <s v="PID0171"/>
    <n v="100"/>
    <x v="0"/>
    <n v="58"/>
    <s v="Senior"/>
    <n v="83.26"/>
    <n v="80.099999999999994"/>
    <s v="AB-"/>
    <b v="0"/>
    <b v="0"/>
    <n v="31.683873264506936"/>
    <b v="1"/>
    <n v="9"/>
    <b v="1"/>
    <s v="Heart Attack"/>
    <x v="0"/>
    <x v="0"/>
  </r>
  <r>
    <s v="PID0172"/>
    <n v="3000"/>
    <x v="2"/>
    <n v="48"/>
    <s v="Senior"/>
    <s v=""/>
    <n v="80.099999999999994"/>
    <s v="O+"/>
    <b v="0"/>
    <b v="0"/>
    <n v="29.781380130874481"/>
    <b v="1"/>
    <n v="20"/>
    <b v="0"/>
    <s v="Respiratory Infection"/>
    <x v="0"/>
    <x v="1"/>
  </r>
  <r>
    <s v="PID0173"/>
    <n v="100"/>
    <x v="1"/>
    <n v="68"/>
    <s v="super senior"/>
    <s v=""/>
    <n v="87.5"/>
    <s v="A-"/>
    <b v="0"/>
    <b v="0"/>
    <n v="31.753520104514447"/>
    <b v="1"/>
    <n v="200"/>
    <b v="0"/>
    <s v="Diabetes"/>
    <x v="0"/>
    <x v="0"/>
  </r>
  <r>
    <s v="PID0174"/>
    <n v="3000"/>
    <x v="0"/>
    <n v="73"/>
    <s v="super senior"/>
    <n v="2684.7599999999998"/>
    <n v="72.900000000000006"/>
    <s v="O+"/>
    <b v="0"/>
    <b v="0"/>
    <n v="31.552977839335181"/>
    <b v="1"/>
    <n v="15"/>
    <b v="1"/>
    <s v="Stroke"/>
    <x v="0"/>
    <x v="1"/>
  </r>
  <r>
    <s v="PID0175"/>
    <n v="36000"/>
    <x v="0"/>
    <n v="73"/>
    <s v="super senior"/>
    <n v="29560.29"/>
    <n v="72.8"/>
    <s v="AB+"/>
    <b v="0"/>
    <b v="0"/>
    <n v="26.418928726956018"/>
    <b v="0"/>
    <n v="7"/>
    <b v="1"/>
    <s v="Stroke"/>
    <x v="0"/>
    <x v="0"/>
  </r>
  <r>
    <s v="PID0176"/>
    <n v="800"/>
    <x v="3"/>
    <n v="62"/>
    <s v="super senior"/>
    <n v="550.38"/>
    <n v="66.3"/>
    <s v="A-"/>
    <b v="0"/>
    <b v="1"/>
    <n v="29.077672031928422"/>
    <b v="1"/>
    <n v="12"/>
    <b v="1"/>
    <s v="Prostate Cancer"/>
    <x v="0"/>
    <x v="1"/>
  </r>
  <r>
    <s v="PID0177"/>
    <n v="500"/>
    <x v="0"/>
    <n v="38"/>
    <s v="Adult"/>
    <n v="394.97"/>
    <n v="108.4"/>
    <s v="AB-"/>
    <b v="0"/>
    <b v="0"/>
    <n v="34.994834710743802"/>
    <b v="1"/>
    <n v="12"/>
    <b v="1"/>
    <s v="Hypertension"/>
    <x v="0"/>
    <x v="1"/>
  </r>
  <r>
    <s v="PID0178"/>
    <n v="32000"/>
    <x v="1"/>
    <n v="22"/>
    <s v="Young adult"/>
    <n v="20010.64"/>
    <n v="73.900000000000006"/>
    <s v="B-"/>
    <b v="0"/>
    <b v="0"/>
    <n v="31.569054637105388"/>
    <b v="1"/>
    <n v="12"/>
    <b v="1"/>
    <s v="Heart Attack"/>
    <x v="0"/>
    <x v="0"/>
  </r>
  <r>
    <s v="PID0179"/>
    <n v="3000"/>
    <x v="0"/>
    <n v="53"/>
    <s v="Senior"/>
    <n v="1974.03"/>
    <n v="63.3"/>
    <s v="A-"/>
    <b v="0"/>
    <b v="0"/>
    <n v="25.356513379266136"/>
    <b v="0"/>
    <n v="40"/>
    <b v="1"/>
    <s v="Kidney Stones"/>
    <x v="0"/>
    <x v="0"/>
  </r>
  <r>
    <s v="PID0180"/>
    <n v="10000"/>
    <x v="1"/>
    <n v="45"/>
    <s v="Adult"/>
    <s v=""/>
    <n v="66.3"/>
    <s v="A+"/>
    <b v="0"/>
    <b v="0"/>
    <n v="21.162501196974048"/>
    <b v="0"/>
    <n v="12"/>
    <b v="0"/>
    <s v="Hypertension"/>
    <x v="0"/>
    <x v="0"/>
  </r>
  <r>
    <s v="PID0181"/>
    <n v="200000"/>
    <x v="0"/>
    <n v="58"/>
    <s v="Senior"/>
    <n v="163598.39999999999"/>
    <n v="83.1"/>
    <s v="O+"/>
    <b v="0"/>
    <b v="0"/>
    <n v="30.896787626412852"/>
    <b v="1"/>
    <n v="12"/>
    <b v="1"/>
    <s v="Childbirth"/>
    <x v="0"/>
    <x v="0"/>
  </r>
  <r>
    <s v="PID0182"/>
    <n v="60000"/>
    <x v="0"/>
    <n v="33"/>
    <s v="Adult"/>
    <n v="34972.1"/>
    <n v="94.2"/>
    <s v="A+"/>
    <b v="0"/>
    <b v="0"/>
    <n v="33.776757861522469"/>
    <b v="1"/>
    <n v="120"/>
    <b v="1"/>
    <s v="Childbirth"/>
    <x v="0"/>
    <x v="1"/>
  </r>
  <r>
    <s v="PID0183"/>
    <n v="18000"/>
    <x v="1"/>
    <n v="53"/>
    <s v="Senior"/>
    <n v="11502.539999999999"/>
    <n v="82.8"/>
    <s v="B-"/>
    <b v="1"/>
    <b v="1"/>
    <n v="32.343749999999993"/>
    <b v="1"/>
    <n v="12"/>
    <b v="1"/>
    <s v="Respiratory Infection"/>
    <x v="0"/>
    <x v="1"/>
  </r>
  <r>
    <s v="PID0184"/>
    <n v="240000"/>
    <x v="2"/>
    <n v="38"/>
    <s v="Adult"/>
    <n v="164092.20000000001"/>
    <n v="92.6"/>
    <s v="O+"/>
    <b v="0"/>
    <b v="0"/>
    <n v="31.667863616155401"/>
    <b v="1"/>
    <n v="7"/>
    <b v="1"/>
    <s v="Heart Attack"/>
    <x v="0"/>
    <x v="1"/>
  </r>
  <r>
    <s v="PID0185"/>
    <n v="90000"/>
    <x v="0"/>
    <n v="33"/>
    <s v="Adult"/>
    <s v=""/>
    <n v="64.2"/>
    <s v="AB+"/>
    <b v="0"/>
    <b v="0"/>
    <n v="21.95547347901919"/>
    <b v="0"/>
    <n v="5"/>
    <b v="0"/>
    <s v="Osteoarthritis"/>
    <x v="0"/>
    <x v="0"/>
  </r>
  <r>
    <s v="PID0186"/>
    <n v="300000"/>
    <x v="0"/>
    <n v="48"/>
    <s v="Senior"/>
    <n v="194773.68"/>
    <n v="85.3"/>
    <s v="AB-"/>
    <b v="0"/>
    <b v="0"/>
    <n v="31.714753123140991"/>
    <b v="1"/>
    <n v="5"/>
    <b v="1"/>
    <s v="Diabetes"/>
    <x v="0"/>
    <x v="0"/>
  </r>
  <r>
    <s v="PID0187"/>
    <n v="100"/>
    <x v="0"/>
    <n v="38"/>
    <s v="Adult"/>
    <n v="60.96"/>
    <n v="82.1"/>
    <s v="O-"/>
    <b v="1"/>
    <b v="0"/>
    <n v="25.912132306526949"/>
    <b v="0"/>
    <n v="4"/>
    <b v="1"/>
    <s v="Allergic Reaction"/>
    <x v="0"/>
    <x v="0"/>
  </r>
  <r>
    <s v="PID0188"/>
    <n v="10000"/>
    <x v="2"/>
    <n v="38"/>
    <s v="Adult"/>
    <n v="7939.0999999999995"/>
    <n v="96.5"/>
    <s v="A+"/>
    <b v="0"/>
    <b v="0"/>
    <n v="33.787332376317359"/>
    <b v="1"/>
    <n v="0"/>
    <b v="1"/>
    <s v="Heart Disease"/>
    <x v="0"/>
    <x v="1"/>
  </r>
  <r>
    <s v="PID0189"/>
    <n v="240000"/>
    <x v="0"/>
    <n v="42"/>
    <s v="Adult"/>
    <n v="214090.32"/>
    <n v="61.8"/>
    <s v="AB+"/>
    <b v="1"/>
    <b v="1"/>
    <n v="22.159274265839578"/>
    <b v="0"/>
    <n v="20"/>
    <b v="1"/>
    <s v="Fractured Leg"/>
    <x v="0"/>
    <x v="0"/>
  </r>
  <r>
    <s v="PID0190"/>
    <n v="18000"/>
    <x v="2"/>
    <n v="32"/>
    <s v="Adult"/>
    <n v="12382.380000000001"/>
    <n v="96.3"/>
    <s v="B-"/>
    <b v="0"/>
    <b v="0"/>
    <n v="31.088584710743802"/>
    <b v="1"/>
    <n v="30"/>
    <b v="1"/>
    <s v="Heart Disease"/>
    <x v="0"/>
    <x v="0"/>
  </r>
  <r>
    <s v="PID0191"/>
    <n v="75000"/>
    <x v="2"/>
    <n v="41"/>
    <s v="Adult"/>
    <n v="57189.799999999996"/>
    <n v="77.900000000000006"/>
    <s v="AB-"/>
    <b v="0"/>
    <b v="0"/>
    <n v="28.96341463414635"/>
    <b v="1"/>
    <n v="9"/>
    <b v="1"/>
    <s v="Heart Attack"/>
    <x v="0"/>
    <x v="0"/>
  </r>
  <r>
    <s v="PID0192"/>
    <n v="2000"/>
    <x v="2"/>
    <n v="38"/>
    <s v="Adult"/>
    <n v="1230.08"/>
    <n v="102.1"/>
    <s v="B-"/>
    <b v="1"/>
    <b v="0"/>
    <n v="34.916726514141104"/>
    <b v="1"/>
    <n v="4"/>
    <b v="1"/>
    <s v="Hypertension"/>
    <x v="0"/>
    <x v="1"/>
  </r>
  <r>
    <s v="PID0193"/>
    <n v="3000"/>
    <x v="2"/>
    <n v="48"/>
    <s v="Senior"/>
    <s v=""/>
    <n v="79.5"/>
    <s v="B-"/>
    <b v="0"/>
    <b v="0"/>
    <n v="30.292638317329668"/>
    <b v="1"/>
    <n v="15"/>
    <b v="0"/>
    <s v="Respiratory Infection"/>
    <x v="0"/>
    <x v="1"/>
  </r>
  <r>
    <s v="PID0194"/>
    <n v="12000"/>
    <x v="1"/>
    <n v="58"/>
    <s v="Senior"/>
    <n v="8360.16"/>
    <n v="64.400000000000006"/>
    <s v="AB-"/>
    <b v="0"/>
    <b v="0"/>
    <n v="24.844720496894411"/>
    <b v="0"/>
    <n v="5"/>
    <b v="1"/>
    <s v="Prostate Cancer"/>
    <x v="0"/>
    <x v="0"/>
  </r>
  <r>
    <s v="PID0195"/>
    <n v="60000"/>
    <x v="1"/>
    <n v="62"/>
    <s v="super senior"/>
    <s v=""/>
    <n v="68.7"/>
    <s v="O+"/>
    <b v="0"/>
    <b v="0"/>
    <n v="30.533333333333335"/>
    <b v="1"/>
    <n v="12"/>
    <b v="0"/>
    <s v="Appendicitis"/>
    <x v="0"/>
    <x v="0"/>
  </r>
  <r>
    <s v="PID0196"/>
    <n v="75000"/>
    <x v="1"/>
    <n v="45"/>
    <s v="Adult"/>
    <s v=""/>
    <n v="88.1"/>
    <s v="B+"/>
    <b v="0"/>
    <b v="0"/>
    <n v="29.436332653947673"/>
    <b v="1"/>
    <n v="20"/>
    <b v="0"/>
    <s v="Osteoarthritis"/>
    <x v="0"/>
    <x v="1"/>
  </r>
  <r>
    <s v="PID0197"/>
    <n v="21000"/>
    <x v="1"/>
    <n v="38"/>
    <s v="Adult"/>
    <n v="13329.75"/>
    <n v="78.400000000000006"/>
    <s v="A+"/>
    <b v="0"/>
    <b v="0"/>
    <n v="29.873494894071023"/>
    <b v="1"/>
    <n v="9"/>
    <b v="1"/>
    <s v="Kidney Stones"/>
    <x v="0"/>
    <x v="1"/>
  </r>
  <r>
    <s v="PID0198"/>
    <n v="3000"/>
    <x v="2"/>
    <n v="33"/>
    <s v="Adult"/>
    <n v="2153.2200000000003"/>
    <n v="62.3"/>
    <s v="O+"/>
    <b v="1"/>
    <b v="1"/>
    <n v="24.335937499999993"/>
    <b v="0"/>
    <n v="15"/>
    <b v="1"/>
    <s v="Kidney Stones"/>
    <x v="0"/>
    <x v="0"/>
  </r>
  <r>
    <s v="PID0199"/>
    <n v="45000"/>
    <x v="0"/>
    <n v="62"/>
    <s v="super senior"/>
    <n v="40303.020000000004"/>
    <n v="53.7"/>
    <s v="AB+"/>
    <b v="0"/>
    <b v="0"/>
    <n v="20.461819844535892"/>
    <s v="FALSE"/>
    <n v="30"/>
    <b v="1"/>
    <s v="Prostate Cancer"/>
    <x v="0"/>
    <x v="0"/>
  </r>
  <r>
    <s v="PID0200"/>
    <n v="1600"/>
    <x v="2"/>
    <n v="48"/>
    <s v="Senior"/>
    <n v="1266.78"/>
    <n v="89.2"/>
    <s v="B+"/>
    <b v="0"/>
    <b v="0"/>
    <n v="32.370445637973582"/>
    <b v="1"/>
    <n v="0.5"/>
    <b v="1"/>
    <s v="Respiratory Infection"/>
    <x v="0"/>
    <x v="1"/>
  </r>
  <r>
    <s v="PID0201"/>
    <n v="800"/>
    <x v="0"/>
    <n v="54"/>
    <s v="Senior"/>
    <n v="630.48"/>
    <n v="54.1"/>
    <s v="A-"/>
    <b v="0"/>
    <b v="1"/>
    <n v="22.230440499671268"/>
    <b v="0"/>
    <n v="50"/>
    <b v="1"/>
    <s v="Cancer"/>
    <x v="0"/>
    <x v="0"/>
  </r>
  <r>
    <s v="PID0202"/>
    <n v="100"/>
    <x v="2"/>
    <n v="62"/>
    <s v="super senior"/>
    <s v=""/>
    <n v="80"/>
    <s v="A-"/>
    <b v="0"/>
    <b v="1"/>
    <n v="33.732501264968796"/>
    <b v="1"/>
    <n v="3"/>
    <b v="0"/>
    <s v="Kidney Stones"/>
    <x v="0"/>
    <x v="1"/>
  </r>
  <r>
    <s v="PID0203"/>
    <n v="300000"/>
    <x v="3"/>
    <n v="48"/>
    <s v="Senior"/>
    <n v="233626.56"/>
    <n v="90.8"/>
    <s v="O-"/>
    <b v="0"/>
    <b v="0"/>
    <n v="32.171201814058961"/>
    <b v="1"/>
    <n v="12"/>
    <b v="1"/>
    <s v="Kidney Stones"/>
    <x v="0"/>
    <x v="1"/>
  </r>
  <r>
    <s v="PID0204"/>
    <n v="300000"/>
    <x v="3"/>
    <n v="33"/>
    <s v="Adult"/>
    <n v="210807"/>
    <n v="72.400000000000006"/>
    <s v="O-"/>
    <b v="0"/>
    <b v="0"/>
    <n v="26.918500892326001"/>
    <b v="0"/>
    <n v="20"/>
    <b v="1"/>
    <s v="Fractured Arm"/>
    <x v="0"/>
    <x v="0"/>
  </r>
  <r>
    <s v="PID0205"/>
    <n v="45000"/>
    <x v="0"/>
    <n v="68"/>
    <s v="super senior"/>
    <n v="36976.979999999996"/>
    <n v="60.1"/>
    <s v="B+"/>
    <b v="0"/>
    <b v="0"/>
    <n v="21.810132094643638"/>
    <b v="0"/>
    <n v="2"/>
    <b v="1"/>
    <s v="Fractured Leg"/>
    <x v="0"/>
    <x v="0"/>
  </r>
  <r>
    <s v="PID0206"/>
    <n v="18000"/>
    <x v="2"/>
    <n v="45"/>
    <s v="Adult"/>
    <n v="13231.380000000001"/>
    <n v="72.3"/>
    <s v="B-"/>
    <b v="0"/>
    <b v="1"/>
    <n v="25.924199505181253"/>
    <b v="0"/>
    <n v="3"/>
    <b v="1"/>
    <s v="Allergic Reaction"/>
    <x v="0"/>
    <x v="0"/>
  </r>
  <r>
    <s v="PID0207"/>
    <n v="3000"/>
    <x v="0"/>
    <n v="33"/>
    <s v="Adult"/>
    <s v=""/>
    <n v="90"/>
    <s v="B+"/>
    <b v="0"/>
    <b v="0"/>
    <n v="29.054752066115704"/>
    <b v="1"/>
    <n v="25"/>
    <b v="0"/>
    <s v="Allergic Reaction"/>
    <x v="0"/>
    <x v="0"/>
  </r>
  <r>
    <s v="PID0208"/>
    <n v="3000"/>
    <x v="3"/>
    <n v="48"/>
    <s v="Senior"/>
    <s v=""/>
    <n v="61.1"/>
    <s v="AB-"/>
    <b v="0"/>
    <b v="1"/>
    <n v="23.571621465221249"/>
    <b v="0"/>
    <n v="9"/>
    <b v="0"/>
    <s v="Diabetes"/>
    <x v="0"/>
    <x v="0"/>
  </r>
  <r>
    <s v="PID0209"/>
    <n v="75000"/>
    <x v="3"/>
    <n v="48"/>
    <s v="Senior"/>
    <n v="39899.4"/>
    <n v="68.8"/>
    <s v="B-"/>
    <b v="0"/>
    <b v="0"/>
    <n v="26.542185872458621"/>
    <b v="0"/>
    <n v="9"/>
    <b v="1"/>
    <s v="Childbirth"/>
    <x v="0"/>
    <x v="0"/>
  </r>
  <r>
    <s v="PID0210"/>
    <n v="100"/>
    <x v="2"/>
    <n v="62"/>
    <s v="super senior"/>
    <s v=""/>
    <n v="51.9"/>
    <s v="AB-"/>
    <b v="0"/>
    <b v="0"/>
    <n v="20.022375679950617"/>
    <b v="0"/>
    <n v="250"/>
    <b v="0"/>
    <s v="Osteoarthritis"/>
    <x v="0"/>
    <x v="0"/>
  </r>
  <r>
    <s v="PID0211"/>
    <n v="20000"/>
    <x v="3"/>
    <n v="58"/>
    <s v="Senior"/>
    <n v="16134.38"/>
    <n v="82.5"/>
    <s v="AB+"/>
    <b v="0"/>
    <b v="0"/>
    <n v="34.786641929499076"/>
    <b v="1"/>
    <n v="40"/>
    <b v="1"/>
    <s v="Heart Disease"/>
    <x v="0"/>
    <x v="0"/>
  </r>
  <r>
    <s v="PID0212"/>
    <n v="60000"/>
    <x v="0"/>
    <n v="48"/>
    <s v="Senior"/>
    <n v="38509.85"/>
    <n v="100.5"/>
    <s v="O-"/>
    <b v="0"/>
    <b v="1"/>
    <n v="34.775086505190316"/>
    <b v="1"/>
    <n v="15"/>
    <b v="1"/>
    <s v="Fractured Arm"/>
    <x v="0"/>
    <x v="0"/>
  </r>
  <r>
    <s v="PID0213"/>
    <n v="90000"/>
    <x v="3"/>
    <n v="45"/>
    <s v="Adult"/>
    <n v="51209.85"/>
    <n v="93.3"/>
    <s v="B-"/>
    <b v="0"/>
    <b v="1"/>
    <n v="34.269972451790636"/>
    <b v="1"/>
    <n v="5"/>
    <b v="1"/>
    <s v="Heart Disease"/>
    <x v="0"/>
    <x v="0"/>
  </r>
  <r>
    <s v="PID0214"/>
    <n v="32000"/>
    <x v="3"/>
    <n v="48"/>
    <s v="Senior"/>
    <s v=""/>
    <n v="70.900000000000006"/>
    <s v="O+"/>
    <b v="0"/>
    <b v="0"/>
    <n v="25.422209473269035"/>
    <b v="0"/>
    <n v="70"/>
    <b v="0"/>
    <s v="Diabetes"/>
    <x v="0"/>
    <x v="0"/>
  </r>
  <r>
    <s v="PID0215"/>
    <n v="18000"/>
    <x v="2"/>
    <n v="48"/>
    <s v="Senior"/>
    <s v=""/>
    <n v="105.6"/>
    <s v="AB+"/>
    <b v="0"/>
    <b v="1"/>
    <n v="33.329125110465846"/>
    <b v="1"/>
    <n v="2"/>
    <b v="0"/>
    <s v="Childbirth"/>
    <x v="0"/>
    <x v="1"/>
  </r>
  <r>
    <s v="PID0216"/>
    <n v="12000"/>
    <x v="0"/>
    <n v="42"/>
    <s v="Adult"/>
    <n v="9943.16"/>
    <n v="63.3"/>
    <s v="B-"/>
    <b v="1"/>
    <b v="1"/>
    <n v="24.420354153003352"/>
    <b v="0"/>
    <n v="12"/>
    <b v="1"/>
    <s v="Appendicitis"/>
    <x v="0"/>
    <x v="0"/>
  </r>
  <r>
    <s v="PID0217"/>
    <n v="2000"/>
    <x v="2"/>
    <n v="33"/>
    <s v="Adult"/>
    <n v="1476.98"/>
    <n v="94.7"/>
    <s v="O-"/>
    <b v="0"/>
    <b v="0"/>
    <n v="32.38603330939435"/>
    <b v="1"/>
    <n v="12"/>
    <b v="1"/>
    <s v="Fractured Arm"/>
    <x v="0"/>
    <x v="0"/>
  </r>
  <r>
    <s v="PID0218"/>
    <n v="10000"/>
    <x v="0"/>
    <n v="38"/>
    <s v="Adult"/>
    <n v="8451.7999999999993"/>
    <n v="69.3"/>
    <s v="AB+"/>
    <b v="1"/>
    <b v="0"/>
    <n v="26.083029094056986"/>
    <s v="FALSE"/>
    <n v="7"/>
    <b v="1"/>
    <s v="Diabetes"/>
    <x v="0"/>
    <x v="0"/>
  </r>
  <r>
    <s v="PID0219"/>
    <n v="250000"/>
    <x v="3"/>
    <n v="32"/>
    <s v="Adult"/>
    <n v="165091.4"/>
    <n v="99.2"/>
    <s v="A+"/>
    <b v="0"/>
    <b v="0"/>
    <n v="30.960332074529511"/>
    <b v="1"/>
    <n v="15"/>
    <b v="1"/>
    <s v="Osteoarthritis"/>
    <x v="0"/>
    <x v="1"/>
  </r>
  <r>
    <s v="PID0220"/>
    <n v="36000"/>
    <x v="0"/>
    <n v="45"/>
    <s v="Adult"/>
    <n v="32157.69"/>
    <n v="94.7"/>
    <s v="AB+"/>
    <b v="1"/>
    <b v="0"/>
    <n v="30.572055785123968"/>
    <b v="1"/>
    <n v="5"/>
    <b v="1"/>
    <s v="Cancer"/>
    <x v="0"/>
    <x v="0"/>
  </r>
  <r>
    <s v="PID0221"/>
    <n v="800"/>
    <x v="0"/>
    <n v="42"/>
    <s v="Adult"/>
    <n v="527.08000000000004"/>
    <n v="71.599999999999994"/>
    <s v="AB+"/>
    <b v="0"/>
    <b v="0"/>
    <n v="22.854224520412394"/>
    <b v="0"/>
    <n v="30"/>
    <b v="1"/>
    <s v="Fractured Leg"/>
    <x v="0"/>
    <x v="0"/>
  </r>
  <r>
    <s v="PID0222"/>
    <n v="20000"/>
    <x v="3"/>
    <n v="41"/>
    <s v="Adult"/>
    <n v="16606.32"/>
    <n v="63.8"/>
    <s v="O+"/>
    <b v="0"/>
    <b v="0"/>
    <n v="21.317117177319655"/>
    <b v="0"/>
    <n v="0"/>
    <b v="1"/>
    <s v="Appendicitis"/>
    <x v="0"/>
    <x v="0"/>
  </r>
  <r>
    <s v="PID0223"/>
    <n v="250000"/>
    <x v="3"/>
    <n v="62"/>
    <s v="super senior"/>
    <n v="141504.59999999998"/>
    <n v="55.1"/>
    <s v="O-"/>
    <b v="0"/>
    <b v="0"/>
    <n v="24.488888888888891"/>
    <b v="0"/>
    <n v="4"/>
    <b v="1"/>
    <s v="Prostate Cancer"/>
    <x v="0"/>
    <x v="0"/>
  </r>
  <r>
    <s v="PID0224"/>
    <n v="32000"/>
    <x v="1"/>
    <n v="42"/>
    <s v="Adult"/>
    <n v="28723.52"/>
    <n v="64.7"/>
    <s v="A-"/>
    <b v="0"/>
    <b v="0"/>
    <n v="22.653268442981691"/>
    <b v="0"/>
    <n v="9"/>
    <b v="1"/>
    <s v="Cancer"/>
    <x v="0"/>
    <x v="0"/>
  </r>
  <r>
    <s v="PID0225"/>
    <n v="240000"/>
    <x v="2"/>
    <n v="53"/>
    <s v="Senior"/>
    <n v="153766.44"/>
    <n v="53.6"/>
    <s v="O-"/>
    <b v="0"/>
    <b v="1"/>
    <n v="23.507740888557521"/>
    <b v="0"/>
    <n v="2"/>
    <b v="1"/>
    <s v="Allergic Reaction"/>
    <x v="0"/>
    <x v="0"/>
  </r>
  <r>
    <s v="PID0226"/>
    <n v="20000"/>
    <x v="0"/>
    <n v="53"/>
    <s v="Senior"/>
    <n v="11334.86"/>
    <n v="84.1"/>
    <s v="AB+"/>
    <b v="0"/>
    <b v="0"/>
    <n v="31.268590124925641"/>
    <b v="1"/>
    <n v="30"/>
    <b v="1"/>
    <s v="Heart Disease"/>
    <x v="0"/>
    <x v="0"/>
  </r>
  <r>
    <s v="PID0227"/>
    <n v="500"/>
    <x v="0"/>
    <n v="62"/>
    <s v="super senior"/>
    <n v="285.98"/>
    <n v="56.4"/>
    <s v="A+"/>
    <b v="1"/>
    <b v="0"/>
    <n v="25.066666666666666"/>
    <b v="0"/>
    <n v="25"/>
    <b v="1"/>
    <s v="Prostate Cancer"/>
    <x v="0"/>
    <x v="0"/>
  </r>
  <r>
    <s v="PID0228"/>
    <n v="40000"/>
    <x v="1"/>
    <n v="34"/>
    <s v="Adult"/>
    <n v="34307.72"/>
    <n v="81"/>
    <s v="O-"/>
    <b v="0"/>
    <b v="0"/>
    <n v="28.360351528307834"/>
    <b v="1"/>
    <n v="150"/>
    <b v="1"/>
    <s v="Cancer"/>
    <x v="0"/>
    <x v="0"/>
  </r>
  <r>
    <s v="PID0229"/>
    <n v="15000"/>
    <x v="2"/>
    <n v="48"/>
    <s v="Senior"/>
    <n v="11623.199999999999"/>
    <n v="70"/>
    <s v="O+"/>
    <b v="0"/>
    <b v="1"/>
    <n v="22.093170054286073"/>
    <b v="0"/>
    <n v="15"/>
    <b v="1"/>
    <s v="Fractured Leg"/>
    <x v="0"/>
    <x v="0"/>
  </r>
  <r>
    <s v="PID0230"/>
    <n v="40000"/>
    <x v="1"/>
    <n v="73"/>
    <s v="super senior"/>
    <s v=""/>
    <n v="77.8"/>
    <s v="B-"/>
    <b v="0"/>
    <b v="1"/>
    <n v="30.014274140658149"/>
    <b v="1"/>
    <n v="70"/>
    <b v="0"/>
    <s v="Respiratory Infection"/>
    <x v="0"/>
    <x v="1"/>
  </r>
  <r>
    <s v="PID0231"/>
    <n v="32000"/>
    <x v="1"/>
    <n v="38"/>
    <s v="Adult"/>
    <n v="25580.6"/>
    <n v="94.5"/>
    <s v="A-"/>
    <b v="0"/>
    <b v="0"/>
    <n v="33.087076783025807"/>
    <b v="1"/>
    <n v="300"/>
    <b v="1"/>
    <s v="Hypertension"/>
    <x v="0"/>
    <x v="1"/>
  </r>
  <r>
    <s v="PID0232"/>
    <n v="500"/>
    <x v="1"/>
    <n v="62"/>
    <s v="super senior"/>
    <s v=""/>
    <n v="77.599999999999994"/>
    <s v="O-"/>
    <b v="1"/>
    <b v="1"/>
    <n v="32.720526227019732"/>
    <b v="1"/>
    <n v="7"/>
    <b v="0"/>
    <s v="Heart Disease"/>
    <x v="0"/>
    <x v="0"/>
  </r>
  <r>
    <s v="PID0233"/>
    <n v="16000"/>
    <x v="0"/>
    <n v="42"/>
    <s v="Adult"/>
    <n v="9525.4599999999991"/>
    <n v="57.3"/>
    <s v="A-"/>
    <b v="0"/>
    <b v="0"/>
    <n v="22.382812499999993"/>
    <b v="0"/>
    <n v="5"/>
    <b v="1"/>
    <s v="Fractured Arm"/>
    <x v="0"/>
    <x v="0"/>
  </r>
  <r>
    <s v="PID0234"/>
    <n v="500"/>
    <x v="2"/>
    <n v="30"/>
    <s v="Young adult"/>
    <n v="279.56"/>
    <n v="106.4"/>
    <s v="AB+"/>
    <b v="0"/>
    <b v="0"/>
    <n v="34.349173553719012"/>
    <b v="1"/>
    <n v="0.5"/>
    <b v="1"/>
    <s v="Heart Disease"/>
    <x v="0"/>
    <x v="0"/>
  </r>
  <r>
    <s v="PID0235"/>
    <n v="60000"/>
    <x v="3"/>
    <n v="38"/>
    <s v="Adult"/>
    <n v="45790.25"/>
    <n v="89.6"/>
    <s v="B+"/>
    <b v="0"/>
    <b v="1"/>
    <n v="29.937518794480265"/>
    <b v="1"/>
    <n v="40"/>
    <b v="1"/>
    <s v="Diabetes"/>
    <x v="0"/>
    <x v="1"/>
  </r>
  <r>
    <s v="PID0236"/>
    <n v="800"/>
    <x v="1"/>
    <n v="82"/>
    <s v="super senior"/>
    <s v=""/>
    <n v="48.9"/>
    <s v="B+"/>
    <b v="0"/>
    <b v="0"/>
    <n v="20.353798126951091"/>
    <b v="0"/>
    <n v="12"/>
    <b v="0"/>
    <s v="Childbirth"/>
    <x v="0"/>
    <x v="0"/>
  </r>
  <r>
    <s v="PID0237"/>
    <n v="30000"/>
    <x v="1"/>
    <n v="68"/>
    <s v="super senior"/>
    <n v="16813.59"/>
    <n v="89.6"/>
    <s v="O+"/>
    <b v="0"/>
    <b v="0"/>
    <n v="34.566567647853084"/>
    <b v="1"/>
    <n v="9"/>
    <b v="1"/>
    <s v="Prostate Cancer"/>
    <x v="0"/>
    <x v="0"/>
  </r>
  <r>
    <s v="PID0238"/>
    <n v="40000"/>
    <x v="2"/>
    <n v="41"/>
    <s v="Adult"/>
    <n v="26437.399999999998"/>
    <n v="88.1"/>
    <s v="AB-"/>
    <b v="0"/>
    <b v="1"/>
    <n v="30.128928559214803"/>
    <b v="1"/>
    <n v="2"/>
    <b v="1"/>
    <s v="Stroke"/>
    <x v="0"/>
    <x v="0"/>
  </r>
  <r>
    <s v="PID0239"/>
    <n v="18000"/>
    <x v="3"/>
    <n v="38"/>
    <s v="Adult"/>
    <n v="10284.66"/>
    <n v="66.3"/>
    <s v="AB-"/>
    <b v="0"/>
    <b v="0"/>
    <n v="21.898533491874751"/>
    <b v="0"/>
    <n v="2"/>
    <b v="1"/>
    <s v="Kidney Stones"/>
    <x v="0"/>
    <x v="0"/>
  </r>
  <r>
    <s v="PID0240"/>
    <n v="40000"/>
    <x v="1"/>
    <n v="32"/>
    <s v="Adult"/>
    <n v="34094.800000000003"/>
    <n v="67.5"/>
    <s v="AB+"/>
    <b v="0"/>
    <b v="0"/>
    <n v="26.040662011496469"/>
    <b v="0"/>
    <n v="9"/>
    <b v="1"/>
    <s v="Childbirth"/>
    <x v="0"/>
    <x v="0"/>
  </r>
  <r>
    <s v="PID0241"/>
    <n v="16000"/>
    <x v="1"/>
    <n v="73"/>
    <s v="super senior"/>
    <n v="11422.3"/>
    <n v="85.4"/>
    <s v="A-"/>
    <b v="0"/>
    <b v="0"/>
    <n v="31.368227731864103"/>
    <b v="1"/>
    <n v="5"/>
    <b v="1"/>
    <s v="Kidney Stones"/>
    <x v="0"/>
    <x v="0"/>
  </r>
  <r>
    <s v="PID0242"/>
    <n v="500"/>
    <x v="3"/>
    <n v="58"/>
    <s v="Senior"/>
    <n v="365.85"/>
    <n v="80.5"/>
    <s v="B+"/>
    <b v="1"/>
    <b v="0"/>
    <n v="29.213238496153291"/>
    <b v="1"/>
    <n v="40"/>
    <b v="1"/>
    <s v="Diabetes"/>
    <x v="0"/>
    <x v="0"/>
  </r>
  <r>
    <s v="PID0243"/>
    <n v="16000"/>
    <x v="1"/>
    <n v="33"/>
    <s v="Adult"/>
    <n v="12760.94"/>
    <n v="59.5"/>
    <s v="A-"/>
    <b v="0"/>
    <b v="0"/>
    <n v="21.592393671069821"/>
    <b v="0"/>
    <n v="7"/>
    <b v="1"/>
    <s v="Fractured Leg"/>
    <x v="0"/>
    <x v="0"/>
  </r>
  <r>
    <s v="PID0244"/>
    <n v="12000"/>
    <x v="2"/>
    <n v="58"/>
    <s v="Senior"/>
    <s v=""/>
    <n v="74.400000000000006"/>
    <s v="B+"/>
    <b v="0"/>
    <b v="0"/>
    <n v="28.70259635044944"/>
    <b v="1"/>
    <n v="12"/>
    <b v="0"/>
    <s v="Stroke"/>
    <x v="0"/>
    <x v="1"/>
  </r>
  <r>
    <s v="PID0245"/>
    <n v="40000"/>
    <x v="0"/>
    <n v="53"/>
    <s v="Senior"/>
    <n v="25274"/>
    <n v="59"/>
    <s v="B-"/>
    <b v="0"/>
    <b v="0"/>
    <n v="24.557752341311129"/>
    <b v="0"/>
    <n v="15"/>
    <b v="1"/>
    <s v="Appendicitis"/>
    <x v="0"/>
    <x v="0"/>
  </r>
  <r>
    <s v="PID0246"/>
    <n v="200000"/>
    <x v="2"/>
    <n v="58"/>
    <s v="Senior"/>
    <n v="121054.08"/>
    <n v="69"/>
    <s v="B+"/>
    <b v="0"/>
    <b v="1"/>
    <n v="28.353057199211044"/>
    <b v="1"/>
    <n v="400"/>
    <b v="1"/>
    <s v="Appendicitis"/>
    <x v="0"/>
    <x v="1"/>
  </r>
  <r>
    <s v="PID0247"/>
    <n v="30000"/>
    <x v="3"/>
    <n v="68"/>
    <s v="super senior"/>
    <n v="21701.46"/>
    <n v="77.599999999999994"/>
    <s v="AB+"/>
    <b v="0"/>
    <b v="0"/>
    <n v="29.937116623587048"/>
    <b v="1"/>
    <n v="7"/>
    <b v="1"/>
    <s v="Heart Disease"/>
    <x v="0"/>
    <x v="0"/>
  </r>
  <r>
    <s v="PID0248"/>
    <n v="60000"/>
    <x v="0"/>
    <n v="58"/>
    <s v="Senior"/>
    <s v=""/>
    <n v="83.9"/>
    <s v="A+"/>
    <b v="0"/>
    <b v="0"/>
    <n v="29.7264739229025"/>
    <b v="1"/>
    <n v="7"/>
    <b v="0"/>
    <s v="Heart Attack"/>
    <x v="0"/>
    <x v="0"/>
  </r>
  <r>
    <s v="PID0249"/>
    <n v="800"/>
    <x v="2"/>
    <n v="62"/>
    <s v="super senior"/>
    <n v="703.87"/>
    <n v="76.8"/>
    <s v="B+"/>
    <b v="0"/>
    <b v="0"/>
    <n v="33.682733213455549"/>
    <b v="1"/>
    <n v="0.5"/>
    <b v="1"/>
    <s v="Kidney Stones"/>
    <x v="0"/>
    <x v="1"/>
  </r>
  <r>
    <s v="PID0250"/>
    <n v="500"/>
    <x v="3"/>
    <n v="41"/>
    <s v="Adult"/>
    <n v="270.32"/>
    <n v="66.7"/>
    <s v="AB+"/>
    <b v="0"/>
    <b v="0"/>
    <n v="24.499540863177231"/>
    <b v="0"/>
    <n v="5"/>
    <b v="1"/>
    <s v="Allergic Reaction"/>
    <x v="0"/>
    <x v="0"/>
  </r>
  <r>
    <s v="PID0251"/>
    <n v="24000"/>
    <x v="0"/>
    <n v="42"/>
    <s v="Adult"/>
    <n v="18664.68"/>
    <n v="71.400000000000006"/>
    <s v="O-"/>
    <b v="0"/>
    <b v="0"/>
    <n v="25.91087240528379"/>
    <b v="0"/>
    <n v="9"/>
    <b v="1"/>
    <s v="Allergic Reaction"/>
    <x v="0"/>
    <x v="0"/>
  </r>
  <r>
    <s v="PID0252"/>
    <n v="60000"/>
    <x v="3"/>
    <n v="38"/>
    <s v="Adult"/>
    <n v="31082"/>
    <n v="65.599999999999994"/>
    <s v="AB-"/>
    <b v="1"/>
    <b v="0"/>
    <n v="21.918540545958766"/>
    <b v="0"/>
    <n v="2"/>
    <b v="1"/>
    <s v="Diabetes"/>
    <x v="0"/>
    <x v="0"/>
  </r>
  <r>
    <s v="PID0253"/>
    <n v="30000"/>
    <x v="2"/>
    <n v="28"/>
    <s v="Young adult"/>
    <n v="26738.129999999997"/>
    <n v="85.2"/>
    <s v="A-"/>
    <b v="0"/>
    <b v="0"/>
    <n v="31.294765840220389"/>
    <b v="1"/>
    <n v="2"/>
    <b v="1"/>
    <s v="Stroke"/>
    <x v="0"/>
    <x v="1"/>
  </r>
  <r>
    <s v="PID0254"/>
    <n v="40000"/>
    <x v="1"/>
    <n v="48"/>
    <s v="Senior"/>
    <n v="29444.799999999999"/>
    <n v="63.9"/>
    <s v="O-"/>
    <b v="0"/>
    <b v="0"/>
    <n v="21.852877808556482"/>
    <b v="0"/>
    <n v="15"/>
    <b v="1"/>
    <s v="Allergic Reaction"/>
    <x v="0"/>
    <x v="0"/>
  </r>
  <r>
    <s v="PID0255"/>
    <n v="200000"/>
    <x v="0"/>
    <n v="42"/>
    <s v="Adult"/>
    <n v="101161.68"/>
    <n v="86.6"/>
    <s v="A-"/>
    <b v="0"/>
    <b v="1"/>
    <n v="29.615950206901271"/>
    <b v="1"/>
    <n v="20"/>
    <b v="1"/>
    <s v="Heart Attack"/>
    <x v="0"/>
    <x v="0"/>
  </r>
  <r>
    <s v="PID0256"/>
    <n v="36000"/>
    <x v="2"/>
    <n v="53"/>
    <s v="Senior"/>
    <n v="31042.68"/>
    <n v="77.5"/>
    <s v="B-"/>
    <b v="0"/>
    <b v="0"/>
    <n v="30.655432933823818"/>
    <b v="1"/>
    <n v="30"/>
    <b v="1"/>
    <s v="Heart Attack"/>
    <x v="0"/>
    <x v="0"/>
  </r>
  <r>
    <s v="PID0257"/>
    <n v="60000"/>
    <x v="0"/>
    <n v="33"/>
    <s v="Adult"/>
    <n v="47874.1"/>
    <n v="69"/>
    <s v="A+"/>
    <b v="0"/>
    <b v="0"/>
    <n v="25.970115548195267"/>
    <b v="0"/>
    <n v="70"/>
    <b v="1"/>
    <s v="Fractured Arm"/>
    <x v="0"/>
    <x v="0"/>
  </r>
  <r>
    <s v="PID0258"/>
    <n v="3000"/>
    <x v="2"/>
    <n v="62"/>
    <s v="super senior"/>
    <n v="2277.27"/>
    <n v="67.900000000000006"/>
    <s v="O+"/>
    <b v="0"/>
    <b v="0"/>
    <n v="24.346516547742841"/>
    <b v="0"/>
    <n v="7"/>
    <b v="1"/>
    <s v="Prostate Cancer"/>
    <x v="0"/>
    <x v="0"/>
  </r>
  <r>
    <s v="PID0259"/>
    <n v="200000"/>
    <x v="1"/>
    <n v="33"/>
    <s v="Adult"/>
    <n v="161833.76"/>
    <n v="87.7"/>
    <s v="AB+"/>
    <b v="0"/>
    <b v="0"/>
    <n v="34.257812499999993"/>
    <b v="1"/>
    <n v="7"/>
    <b v="1"/>
    <s v="Heart Disease"/>
    <x v="0"/>
    <x v="1"/>
  </r>
  <r>
    <s v="PID0260"/>
    <n v="100"/>
    <x v="3"/>
    <n v="48"/>
    <s v="Senior"/>
    <n v="82.82"/>
    <n v="58.4"/>
    <s v="AB+"/>
    <b v="0"/>
    <b v="1"/>
    <n v="22.812499999999996"/>
    <b v="0"/>
    <n v="3"/>
    <b v="1"/>
    <s v="Allergic Reaction"/>
    <x v="0"/>
    <x v="0"/>
  </r>
  <r>
    <s v="PID0261"/>
    <n v="800"/>
    <x v="0"/>
    <n v="38"/>
    <s v="Adult"/>
    <s v=""/>
    <n v="89.7"/>
    <s v="AB-"/>
    <b v="0"/>
    <b v="1"/>
    <n v="29.970931203849108"/>
    <b v="1"/>
    <n v="4"/>
    <b v="0"/>
    <s v="Kidney Stones"/>
    <x v="0"/>
    <x v="0"/>
  </r>
  <r>
    <s v="PID0262"/>
    <n v="250000"/>
    <x v="2"/>
    <n v="33"/>
    <s v="Adult"/>
    <n v="190210.2"/>
    <n v="65"/>
    <s v="O-"/>
    <b v="0"/>
    <b v="0"/>
    <n v="22.491349480968861"/>
    <b v="0"/>
    <n v="7"/>
    <b v="1"/>
    <s v="Appendicitis"/>
    <x v="0"/>
    <x v="0"/>
  </r>
  <r>
    <s v="PID0263"/>
    <n v="3000"/>
    <x v="3"/>
    <n v="58"/>
    <s v="Senior"/>
    <n v="1570.1100000000001"/>
    <n v="56.2"/>
    <s v="AB+"/>
    <b v="0"/>
    <b v="1"/>
    <n v="22.230133301689015"/>
    <s v="FALSE"/>
    <n v="30"/>
    <b v="1"/>
    <s v="Osteoarthritis"/>
    <x v="0"/>
    <x v="0"/>
  </r>
  <r>
    <s v="PID0264"/>
    <n v="30000"/>
    <x v="0"/>
    <n v="38"/>
    <s v="Adult"/>
    <n v="25604.159999999996"/>
    <n v="96.1"/>
    <s v="O-"/>
    <b v="0"/>
    <b v="0"/>
    <n v="34.049036281179141"/>
    <b v="1"/>
    <n v="15"/>
    <b v="1"/>
    <s v="Hypertension"/>
    <x v="0"/>
    <x v="0"/>
  </r>
  <r>
    <s v="PID0265"/>
    <n v="3000"/>
    <x v="2"/>
    <n v="42"/>
    <s v="Adult"/>
    <n v="2271.75"/>
    <n v="59.7"/>
    <s v="B-"/>
    <b v="1"/>
    <b v="0"/>
    <n v="21.406289217971246"/>
    <s v="FALSE"/>
    <n v="5"/>
    <b v="1"/>
    <s v="Hypertension"/>
    <x v="0"/>
    <x v="0"/>
  </r>
  <r>
    <s v="PID0266"/>
    <n v="100"/>
    <x v="1"/>
    <n v="38"/>
    <s v="Adult"/>
    <s v=""/>
    <n v="94.6"/>
    <s v="AB+"/>
    <b v="0"/>
    <b v="0"/>
    <n v="29.85734124479232"/>
    <b v="1"/>
    <n v="9"/>
    <b v="0"/>
    <s v="Stroke"/>
    <x v="0"/>
    <x v="1"/>
  </r>
  <r>
    <s v="PID0267"/>
    <n v="800"/>
    <x v="1"/>
    <n v="33"/>
    <s v="Adult"/>
    <n v="484.88"/>
    <n v="65.099999999999994"/>
    <s v="B+"/>
    <b v="1"/>
    <b v="0"/>
    <n v="22.525951557093425"/>
    <b v="0"/>
    <n v="7"/>
    <b v="1"/>
    <s v="Allergic Reaction"/>
    <x v="0"/>
    <x v="0"/>
  </r>
  <r>
    <s v="PID0268"/>
    <n v="12000"/>
    <x v="1"/>
    <n v="38"/>
    <s v="Adult"/>
    <n v="9014.58"/>
    <n v="104.7"/>
    <s v="B-"/>
    <b v="1"/>
    <b v="0"/>
    <n v="34.98279260917505"/>
    <b v="1"/>
    <n v="12"/>
    <b v="1"/>
    <s v="Respiratory Infection"/>
    <x v="0"/>
    <x v="1"/>
  </r>
  <r>
    <s v="PID0269"/>
    <n v="40000"/>
    <x v="1"/>
    <n v="42"/>
    <s v="Adult"/>
    <n v="20636.399999999998"/>
    <n v="73"/>
    <s v="B-"/>
    <b v="0"/>
    <b v="0"/>
    <n v="28.515624999999993"/>
    <b v="1"/>
    <n v="12"/>
    <b v="1"/>
    <s v="Respiratory Infection"/>
    <x v="0"/>
    <x v="1"/>
  </r>
  <r>
    <s v="PID0270"/>
    <n v="240000"/>
    <x v="3"/>
    <n v="41"/>
    <s v="Adult"/>
    <n v="161510.04"/>
    <n v="73.2"/>
    <s v="O-"/>
    <b v="0"/>
    <b v="1"/>
    <n v="24.177566389219184"/>
    <s v="FALSE"/>
    <n v="15"/>
    <b v="1"/>
    <s v="Stroke"/>
    <x v="0"/>
    <x v="0"/>
  </r>
  <r>
    <s v="PID0271"/>
    <n v="90000"/>
    <x v="2"/>
    <n v="33"/>
    <s v="Adult"/>
    <n v="50397.700000000004"/>
    <n v="75.2"/>
    <s v="A-"/>
    <b v="0"/>
    <b v="1"/>
    <n v="25.126131845367368"/>
    <b v="0"/>
    <n v="25"/>
    <b v="1"/>
    <s v="Prostate Cancer"/>
    <x v="0"/>
    <x v="0"/>
  </r>
  <r>
    <s v="PID0272"/>
    <n v="32000"/>
    <x v="3"/>
    <n v="68"/>
    <s v="super senior"/>
    <n v="17619.52"/>
    <n v="79.099999999999994"/>
    <s v="B-"/>
    <b v="0"/>
    <b v="1"/>
    <n v="32.090551340825179"/>
    <b v="1"/>
    <n v="9"/>
    <b v="1"/>
    <s v="Heart Attack"/>
    <x v="0"/>
    <x v="0"/>
  </r>
  <r>
    <s v="PID0273"/>
    <n v="15000"/>
    <x v="3"/>
    <n v="48"/>
    <s v="Senior"/>
    <n v="12252.550000000001"/>
    <n v="78"/>
    <s v="AB-"/>
    <b v="1"/>
    <b v="1"/>
    <n v="26.061679307694877"/>
    <b v="0"/>
    <n v="12"/>
    <b v="1"/>
    <s v="Prostate Cancer"/>
    <x v="0"/>
    <x v="0"/>
  </r>
  <r>
    <s v="PID0274"/>
    <n v="90000"/>
    <x v="1"/>
    <n v="68"/>
    <s v="super senior"/>
    <n v="70452.100000000006"/>
    <n v="49.3"/>
    <s v="O-"/>
    <b v="0"/>
    <b v="0"/>
    <n v="21.060275962236744"/>
    <b v="0"/>
    <n v="5"/>
    <b v="1"/>
    <s v="Cancer"/>
    <x v="0"/>
    <x v="0"/>
  </r>
  <r>
    <s v="PID0275"/>
    <n v="12000"/>
    <x v="2"/>
    <n v="42"/>
    <s v="Adult"/>
    <s v=""/>
    <n v="94.1"/>
    <s v="B-"/>
    <b v="1"/>
    <b v="0"/>
    <n v="29.699532887261707"/>
    <b v="1"/>
    <n v="0.5"/>
    <b v="0"/>
    <s v="Cancer"/>
    <x v="0"/>
    <x v="0"/>
  </r>
  <r>
    <s v="PID0276"/>
    <n v="40000"/>
    <x v="1"/>
    <n v="38"/>
    <s v="Adult"/>
    <n v="32398.1"/>
    <n v="100.7"/>
    <s v="A+"/>
    <b v="0"/>
    <b v="0"/>
    <n v="32.881632653061224"/>
    <b v="1"/>
    <n v="40"/>
    <b v="1"/>
    <s v="Fractured Arm"/>
    <x v="0"/>
    <x v="0"/>
  </r>
  <r>
    <s v="PID0277"/>
    <n v="18000"/>
    <x v="0"/>
    <n v="53"/>
    <s v="Senior"/>
    <n v="9142.98"/>
    <n v="52.2"/>
    <s v="AB-"/>
    <b v="1"/>
    <b v="0"/>
    <n v="20.138111955557267"/>
    <b v="0"/>
    <n v="20"/>
    <b v="1"/>
    <s v="Appendicitis"/>
    <x v="0"/>
    <x v="0"/>
  </r>
  <r>
    <s v="PID0278"/>
    <n v="60000"/>
    <x v="1"/>
    <n v="62"/>
    <s v="super senior"/>
    <n v="49946.899999999994"/>
    <n v="67.8"/>
    <s v="O+"/>
    <b v="0"/>
    <b v="0"/>
    <n v="24.310660116891963"/>
    <b v="0"/>
    <n v="15"/>
    <b v="1"/>
    <s v="Childbirth"/>
    <x v="0"/>
    <x v="0"/>
  </r>
  <r>
    <s v="PID0279"/>
    <n v="24000"/>
    <x v="1"/>
    <n v="62"/>
    <s v="super senior"/>
    <s v=""/>
    <n v="71.2"/>
    <s v="AB+"/>
    <b v="0"/>
    <b v="1"/>
    <n v="26.472337894110655"/>
    <b v="0"/>
    <n v="9"/>
    <b v="0"/>
    <s v="Childbirth"/>
    <x v="0"/>
    <x v="0"/>
  </r>
  <r>
    <s v="PID0280"/>
    <n v="24000"/>
    <x v="1"/>
    <n v="48"/>
    <s v="Senior"/>
    <n v="15161.699999999999"/>
    <n v="69"/>
    <s v="AB+"/>
    <b v="1"/>
    <b v="0"/>
    <n v="23.87543252595156"/>
    <b v="0"/>
    <n v="12"/>
    <b v="1"/>
    <s v="Prostate Cancer"/>
    <x v="0"/>
    <x v="0"/>
  </r>
  <r>
    <s v="PID0281"/>
    <n v="20000"/>
    <x v="0"/>
    <n v="48"/>
    <s v="Senior"/>
    <n v="11828.86"/>
    <n v="54.6"/>
    <s v="AB+"/>
    <b v="0"/>
    <b v="1"/>
    <n v="21.064002160410475"/>
    <b v="0"/>
    <n v="30"/>
    <b v="1"/>
    <s v="Prostate Cancer"/>
    <x v="0"/>
    <x v="0"/>
  </r>
  <r>
    <s v="PID0282"/>
    <n v="2000"/>
    <x v="1"/>
    <n v="42"/>
    <s v="Adult"/>
    <n v="1182"/>
    <n v="59.9"/>
    <s v="A+"/>
    <b v="1"/>
    <b v="1"/>
    <n v="22.270969660916126"/>
    <b v="0"/>
    <n v="5"/>
    <b v="1"/>
    <s v="Cancer"/>
    <x v="0"/>
    <x v="0"/>
  </r>
  <r>
    <s v="PID0283"/>
    <n v="12000"/>
    <x v="0"/>
    <n v="48"/>
    <s v="Senior"/>
    <n v="9412.6"/>
    <n v="74"/>
    <s v="O-"/>
    <b v="1"/>
    <b v="0"/>
    <n v="24.441802087462015"/>
    <b v="0"/>
    <n v="4"/>
    <b v="1"/>
    <s v="Kidney Stones"/>
    <x v="0"/>
    <x v="0"/>
  </r>
  <r>
    <s v="PID0284"/>
    <n v="250000"/>
    <x v="1"/>
    <n v="53"/>
    <s v="Senior"/>
    <n v="175454.59999999998"/>
    <n v="84.9"/>
    <s v="AB+"/>
    <b v="0"/>
    <b v="1"/>
    <n v="34.886587771203153"/>
    <b v="1"/>
    <n v="5"/>
    <b v="1"/>
    <s v="Heart Attack"/>
    <x v="0"/>
    <x v="0"/>
  </r>
  <r>
    <s v="PID0285"/>
    <n v="100"/>
    <x v="3"/>
    <n v="33"/>
    <s v="Adult"/>
    <n v="56.47"/>
    <n v="65.5"/>
    <s v="A+"/>
    <b v="0"/>
    <b v="1"/>
    <n v="21.88512813658993"/>
    <b v="0"/>
    <n v="2"/>
    <b v="1"/>
    <s v="Hypertension"/>
    <x v="0"/>
    <x v="0"/>
  </r>
  <r>
    <s v="PID0286"/>
    <n v="20000"/>
    <x v="2"/>
    <n v="48"/>
    <s v="Senior"/>
    <s v=""/>
    <n v="96.3"/>
    <s v="B-"/>
    <b v="0"/>
    <b v="0"/>
    <n v="31.807372175980973"/>
    <b v="1"/>
    <n v="9"/>
    <b v="0"/>
    <s v="Osteoarthritis"/>
    <x v="0"/>
    <x v="0"/>
  </r>
  <r>
    <s v="PID0287"/>
    <n v="20000"/>
    <x v="0"/>
    <n v="33"/>
    <s v="Adult"/>
    <s v=""/>
    <n v="78.099999999999994"/>
    <s v="B-"/>
    <b v="1"/>
    <b v="0"/>
    <n v="28.003872494531894"/>
    <b v="1"/>
    <n v="0"/>
    <b v="0"/>
    <s v="Fractured Leg"/>
    <x v="0"/>
    <x v="0"/>
  </r>
  <r>
    <s v="PID0288"/>
    <n v="300000"/>
    <x v="1"/>
    <n v="30"/>
    <s v="Young adult"/>
    <n v="254042.27999999997"/>
    <n v="59.6"/>
    <s v="AB-"/>
    <b v="0"/>
    <b v="0"/>
    <n v="22.159428911362287"/>
    <b v="0"/>
    <n v="15"/>
    <b v="1"/>
    <s v="Osteoarthritis"/>
    <x v="0"/>
    <x v="0"/>
  </r>
  <r>
    <s v="PID0289"/>
    <n v="800"/>
    <x v="0"/>
    <n v="28"/>
    <s v="Young adult"/>
    <n v="445.65"/>
    <n v="71.400000000000006"/>
    <s v="O-"/>
    <b v="1"/>
    <b v="0"/>
    <n v="24.134667387777181"/>
    <b v="0"/>
    <n v="7"/>
    <b v="1"/>
    <s v="Cancer"/>
    <x v="0"/>
    <x v="0"/>
  </r>
  <r>
    <s v="PID0290"/>
    <n v="40000"/>
    <x v="1"/>
    <n v="53"/>
    <s v="Senior"/>
    <n v="35435.599999999999"/>
    <n v="73"/>
    <s v="B-"/>
    <b v="0"/>
    <b v="0"/>
    <n v="25.864512471655331"/>
    <b v="0"/>
    <n v="12"/>
    <b v="1"/>
    <s v="Cancer"/>
    <x v="0"/>
    <x v="0"/>
  </r>
  <r>
    <s v="PID0291"/>
    <n v="40000"/>
    <x v="0"/>
    <n v="42"/>
    <s v="Adult"/>
    <n v="23892.800000000003"/>
    <n v="92.4"/>
    <s v="A+"/>
    <b v="1"/>
    <b v="0"/>
    <n v="29.162984471657619"/>
    <b v="1"/>
    <n v="15"/>
    <b v="1"/>
    <s v="Heart Attack"/>
    <x v="0"/>
    <x v="1"/>
  </r>
  <r>
    <s v="PID0292"/>
    <n v="3000"/>
    <x v="0"/>
    <n v="41"/>
    <s v="Adult"/>
    <n v="2649.5099999999998"/>
    <n v="99.1"/>
    <s v="A+"/>
    <b v="0"/>
    <b v="0"/>
    <n v="31.992510330578511"/>
    <b v="1"/>
    <n v="15"/>
    <b v="1"/>
    <s v="Kidney Stones"/>
    <x v="0"/>
    <x v="0"/>
  </r>
  <r>
    <s v="PID0293"/>
    <n v="800"/>
    <x v="1"/>
    <n v="33"/>
    <s v="Adult"/>
    <n v="587.24"/>
    <n v="94.6"/>
    <s v="B+"/>
    <b v="0"/>
    <b v="0"/>
    <n v="32.733564013840834"/>
    <b v="1"/>
    <n v="20"/>
    <b v="1"/>
    <s v="Kidney Stones"/>
    <x v="0"/>
    <x v="1"/>
  </r>
  <r>
    <s v="PID0294"/>
    <n v="20000"/>
    <x v="3"/>
    <n v="33"/>
    <s v="Adult"/>
    <n v="16863.14"/>
    <n v="92.6"/>
    <s v="B-"/>
    <b v="0"/>
    <b v="0"/>
    <n v="33.203054967908493"/>
    <b v="1"/>
    <n v="15"/>
    <b v="1"/>
    <s v="Fractured Leg"/>
    <x v="0"/>
    <x v="1"/>
  </r>
  <r>
    <s v="PID0295"/>
    <n v="3000"/>
    <x v="0"/>
    <n v="34"/>
    <s v="Adult"/>
    <n v="2651.88"/>
    <n v="70"/>
    <s v="O+"/>
    <b v="0"/>
    <b v="0"/>
    <n v="22.343515592581952"/>
    <b v="0"/>
    <n v="9"/>
    <b v="1"/>
    <s v="Hypertension"/>
    <x v="0"/>
    <x v="0"/>
  </r>
  <r>
    <s v="PID0296"/>
    <n v="48000"/>
    <x v="0"/>
    <n v="73"/>
    <s v="super senior"/>
    <n v="25412.799999999999"/>
    <n v="73.900000000000006"/>
    <s v="B-"/>
    <b v="0"/>
    <b v="0"/>
    <n v="25.874444172122828"/>
    <b v="0"/>
    <n v="5"/>
    <b v="1"/>
    <s v="Diabetes"/>
    <x v="0"/>
    <x v="0"/>
  </r>
  <r>
    <s v="PID0297"/>
    <n v="60000"/>
    <x v="3"/>
    <n v="58"/>
    <s v="Senior"/>
    <n v="52542.200000000004"/>
    <n v="48.1"/>
    <s v="AB-"/>
    <b v="0"/>
    <b v="1"/>
    <n v="20.281666385562492"/>
    <b v="0"/>
    <n v="4"/>
    <b v="1"/>
    <s v="Kidney Stones"/>
    <x v="0"/>
    <x v="0"/>
  </r>
  <r>
    <s v="PID0298"/>
    <n v="1000"/>
    <x v="0"/>
    <n v="62"/>
    <s v="super senior"/>
    <n v="608.94000000000005"/>
    <n v="62.8"/>
    <s v="AB-"/>
    <b v="1"/>
    <b v="0"/>
    <n v="26.139438085327779"/>
    <b v="0"/>
    <n v="9"/>
    <b v="1"/>
    <s v="Stroke"/>
    <x v="0"/>
    <x v="0"/>
  </r>
  <r>
    <s v="PID0299"/>
    <n v="90000"/>
    <x v="1"/>
    <n v="68"/>
    <s v="super senior"/>
    <n v="46249.5"/>
    <n v="56.5"/>
    <s v="A-"/>
    <b v="1"/>
    <b v="0"/>
    <n v="22.632590930940552"/>
    <b v="0"/>
    <n v="20"/>
    <b v="1"/>
    <s v="Fractured Arm"/>
    <x v="0"/>
    <x v="0"/>
  </r>
  <r>
    <s v="PID0300"/>
    <n v="20000"/>
    <x v="1"/>
    <n v="42"/>
    <s v="Adult"/>
    <s v=""/>
    <n v="71.400000000000006"/>
    <s v="A+"/>
    <b v="0"/>
    <b v="1"/>
    <n v="25.601491627523398"/>
    <b v="0"/>
    <n v="5"/>
    <b v="0"/>
    <s v="Cancer"/>
    <x v="0"/>
    <x v="0"/>
  </r>
  <r>
    <s v="PID0301"/>
    <n v="45000"/>
    <x v="1"/>
    <n v="28"/>
    <s v="Young adult"/>
    <n v="26396.19"/>
    <n v="82.4"/>
    <s v="O+"/>
    <b v="0"/>
    <b v="0"/>
    <n v="30.266299357208453"/>
    <b v="1"/>
    <n v="70"/>
    <b v="1"/>
    <s v="Cancer"/>
    <x v="0"/>
    <x v="0"/>
  </r>
  <r>
    <s v="PID0302"/>
    <n v="40000"/>
    <x v="0"/>
    <n v="38"/>
    <s v="Adult"/>
    <n v="30393.3"/>
    <n v="75.400000000000006"/>
    <s v="AB-"/>
    <b v="0"/>
    <b v="1"/>
    <n v="29.088383935804945"/>
    <b v="1"/>
    <n v="15"/>
    <b v="1"/>
    <s v="Heart Attack"/>
    <x v="0"/>
    <x v="0"/>
  </r>
  <r>
    <s v="PID0303"/>
    <n v="18000"/>
    <x v="1"/>
    <n v="38"/>
    <s v="Adult"/>
    <n v="15337.380000000001"/>
    <n v="90.6"/>
    <s v="A-"/>
    <b v="1"/>
    <b v="0"/>
    <n v="33.685306365258775"/>
    <b v="1"/>
    <n v="20"/>
    <b v="1"/>
    <s v="Osteoarthritis"/>
    <x v="0"/>
    <x v="1"/>
  </r>
  <r>
    <s v="PID0304"/>
    <n v="21000"/>
    <x v="1"/>
    <n v="50"/>
    <s v="Senior"/>
    <n v="17377.78"/>
    <n v="82.5"/>
    <s v="A+"/>
    <b v="1"/>
    <b v="1"/>
    <n v="29.58155545197031"/>
    <b v="1"/>
    <n v="20"/>
    <b v="1"/>
    <s v="Respiratory Infection"/>
    <x v="0"/>
    <x v="1"/>
  </r>
  <r>
    <s v="PID0305"/>
    <n v="800"/>
    <x v="1"/>
    <n v="68"/>
    <s v="super senior"/>
    <n v="555.04"/>
    <n v="74.2"/>
    <s v="AB-"/>
    <b v="1"/>
    <b v="0"/>
    <n v="26.289682539682545"/>
    <b v="0"/>
    <n v="30"/>
    <b v="1"/>
    <s v="Stroke"/>
    <x v="0"/>
    <x v="0"/>
  </r>
  <r>
    <s v="PID0306"/>
    <n v="12000"/>
    <x v="0"/>
    <n v="33"/>
    <s v="Adult"/>
    <n v="6992.64"/>
    <n v="66.8"/>
    <s v="O-"/>
    <b v="0"/>
    <b v="1"/>
    <n v="23.66780045351474"/>
    <b v="0"/>
    <n v="7"/>
    <b v="1"/>
    <s v="Childbirth"/>
    <x v="0"/>
    <x v="0"/>
  </r>
  <r>
    <s v="PID0307"/>
    <n v="30000"/>
    <x v="0"/>
    <n v="62"/>
    <s v="super senior"/>
    <n v="15917.49"/>
    <n v="89.7"/>
    <s v="O-"/>
    <b v="1"/>
    <b v="0"/>
    <n v="34.605146406388641"/>
    <b v="1"/>
    <n v="250"/>
    <b v="1"/>
    <s v="Heart Disease"/>
    <x v="1"/>
    <x v="1"/>
  </r>
  <r>
    <s v="PID0308"/>
    <n v="12000"/>
    <x v="2"/>
    <n v="68"/>
    <s v="super senior"/>
    <n v="9607.2000000000007"/>
    <n v="59.7"/>
    <s v="AB+"/>
    <b v="0"/>
    <b v="0"/>
    <n v="23.031518845723543"/>
    <b v="0"/>
    <n v="2"/>
    <b v="1"/>
    <s v="Osteoarthritis"/>
    <x v="0"/>
    <x v="0"/>
  </r>
  <r>
    <s v="PID0309"/>
    <n v="12000"/>
    <x v="0"/>
    <n v="53"/>
    <s v="Senior"/>
    <n v="9344"/>
    <n v="76.5"/>
    <s v="A+"/>
    <b v="0"/>
    <b v="0"/>
    <n v="31.035741815083774"/>
    <b v="1"/>
    <n v="12"/>
    <b v="1"/>
    <s v="Allergic Reaction"/>
    <x v="0"/>
    <x v="1"/>
  </r>
  <r>
    <s v="PID0310"/>
    <n v="800"/>
    <x v="1"/>
    <n v="45"/>
    <s v="Adult"/>
    <n v="505.63"/>
    <n v="84.5"/>
    <s v="O+"/>
    <b v="0"/>
    <b v="1"/>
    <n v="31.037649219467404"/>
    <b v="1"/>
    <n v="12"/>
    <b v="1"/>
    <s v="Kidney Stones"/>
    <x v="0"/>
    <x v="0"/>
  </r>
  <r>
    <s v="PID0311"/>
    <n v="500"/>
    <x v="0"/>
    <n v="48"/>
    <s v="Senior"/>
    <n v="402.18"/>
    <n v="103.1"/>
    <s v="O-"/>
    <b v="0"/>
    <b v="1"/>
    <n v="33.283832644628099"/>
    <b v="1"/>
    <n v="30"/>
    <b v="1"/>
    <s v="Childbirth"/>
    <x v="0"/>
    <x v="1"/>
  </r>
  <r>
    <s v="PID0312"/>
    <n v="90000"/>
    <x v="3"/>
    <n v="28"/>
    <s v="Young adult"/>
    <s v=""/>
    <n v="80.3"/>
    <s v="O-"/>
    <b v="0"/>
    <b v="0"/>
    <n v="28.792713973251104"/>
    <b v="1"/>
    <n v="5"/>
    <b v="0"/>
    <s v="Prostate Cancer"/>
    <x v="0"/>
    <x v="1"/>
  </r>
  <r>
    <s v="PID0313"/>
    <n v="12000"/>
    <x v="3"/>
    <n v="62"/>
    <s v="super senior"/>
    <n v="10441.56"/>
    <n v="65.099999999999994"/>
    <s v="A+"/>
    <b v="0"/>
    <b v="0"/>
    <n v="25.114771806643258"/>
    <b v="0"/>
    <n v="25"/>
    <b v="1"/>
    <s v="Kidney Stones"/>
    <x v="0"/>
    <x v="0"/>
  </r>
  <r>
    <s v="PID0314"/>
    <n v="60000"/>
    <x v="0"/>
    <n v="38"/>
    <s v="Adult"/>
    <n v="34111.4"/>
    <n v="61.4"/>
    <s v="O+"/>
    <b v="0"/>
    <b v="1"/>
    <n v="23.395823807346435"/>
    <b v="0"/>
    <n v="12"/>
    <b v="1"/>
    <s v="Allergic Reaction"/>
    <x v="0"/>
    <x v="0"/>
  </r>
  <r>
    <s v="PID0315"/>
    <n v="18000"/>
    <x v="3"/>
    <n v="38"/>
    <s v="Adult"/>
    <n v="15787.920000000002"/>
    <n v="82.7"/>
    <s v="A+"/>
    <b v="0"/>
    <b v="1"/>
    <n v="26.101502335563691"/>
    <b v="0"/>
    <n v="2"/>
    <b v="1"/>
    <s v="Stroke"/>
    <x v="0"/>
    <x v="0"/>
  </r>
  <r>
    <s v="PID0316"/>
    <n v="45000"/>
    <x v="1"/>
    <n v="68"/>
    <s v="super senior"/>
    <s v=""/>
    <n v="68.8"/>
    <s v="A-"/>
    <b v="0"/>
    <b v="1"/>
    <n v="28.270874424720574"/>
    <b v="1"/>
    <n v="20"/>
    <b v="0"/>
    <s v="Fractured Arm"/>
    <x v="0"/>
    <x v="1"/>
  </r>
  <r>
    <s v="PID0317"/>
    <n v="16000"/>
    <x v="2"/>
    <n v="48"/>
    <s v="Senior"/>
    <n v="11310.02"/>
    <n v="78.900000000000006"/>
    <s v="O+"/>
    <b v="0"/>
    <b v="0"/>
    <n v="25.471332644628102"/>
    <b v="0"/>
    <n v="70"/>
    <b v="1"/>
    <s v="Cancer"/>
    <x v="0"/>
    <x v="0"/>
  </r>
  <r>
    <s v="PID0318"/>
    <n v="250000"/>
    <x v="2"/>
    <n v="42"/>
    <s v="Adult"/>
    <n v="181231.9"/>
    <n v="62.6"/>
    <s v="O+"/>
    <b v="0"/>
    <b v="0"/>
    <n v="24.150302843254501"/>
    <b v="0"/>
    <n v="2"/>
    <b v="1"/>
    <s v="Allergic Reaction"/>
    <x v="0"/>
    <x v="0"/>
  </r>
  <r>
    <s v="PID0319"/>
    <n v="100"/>
    <x v="1"/>
    <n v="62"/>
    <s v="super senior"/>
    <s v=""/>
    <n v="62.9"/>
    <s v="B+"/>
    <b v="0"/>
    <b v="0"/>
    <n v="23.967383020880959"/>
    <b v="0"/>
    <n v="90"/>
    <b v="0"/>
    <s v="Stroke"/>
    <x v="0"/>
    <x v="0"/>
  </r>
  <r>
    <s v="PID0320"/>
    <n v="75000"/>
    <x v="1"/>
    <n v="58"/>
    <s v="Senior"/>
    <n v="64758.100000000006"/>
    <n v="66.5"/>
    <s v="A-"/>
    <b v="0"/>
    <b v="1"/>
    <n v="25.654874426140964"/>
    <b v="0"/>
    <n v="25"/>
    <b v="1"/>
    <s v="Childbirth"/>
    <x v="0"/>
    <x v="0"/>
  </r>
  <r>
    <s v="PID0321"/>
    <n v="40000"/>
    <x v="3"/>
    <n v="42"/>
    <s v="Adult"/>
    <s v=""/>
    <n v="83.4"/>
    <s v="AB+"/>
    <b v="0"/>
    <b v="0"/>
    <n v="26.029150151368562"/>
    <b v="0"/>
    <n v="5"/>
    <b v="0"/>
    <s v="Prostate Cancer"/>
    <x v="0"/>
    <x v="0"/>
  </r>
  <r>
    <s v="PID0322"/>
    <n v="3000"/>
    <x v="1"/>
    <n v="41"/>
    <s v="Adult"/>
    <n v="1894.17"/>
    <n v="57.3"/>
    <s v="AB+"/>
    <b v="0"/>
    <b v="0"/>
    <n v="22.382812499999993"/>
    <b v="0"/>
    <n v="20"/>
    <b v="1"/>
    <s v="Allergic Reaction"/>
    <x v="0"/>
    <x v="0"/>
  </r>
  <r>
    <s v="PID0323"/>
    <n v="32000"/>
    <x v="2"/>
    <n v="42"/>
    <s v="Adult"/>
    <s v=""/>
    <n v="96.5"/>
    <s v="O-"/>
    <b v="1"/>
    <b v="0"/>
    <n v="33.391003460207614"/>
    <b v="1"/>
    <n v="3"/>
    <b v="0"/>
    <s v="Kidney Stones"/>
    <x v="0"/>
    <x v="1"/>
  </r>
  <r>
    <s v="PID0324"/>
    <n v="12000"/>
    <x v="3"/>
    <n v="73"/>
    <s v="super senior"/>
    <n v="6341.88"/>
    <n v="83.8"/>
    <s v="B+"/>
    <b v="0"/>
    <b v="0"/>
    <n v="34.434582511505582"/>
    <b v="1"/>
    <n v="25"/>
    <b v="1"/>
    <s v="Heart Attack"/>
    <x v="0"/>
    <x v="1"/>
  </r>
  <r>
    <s v="PID0325"/>
    <n v="16000"/>
    <x v="3"/>
    <n v="53"/>
    <s v="Senior"/>
    <n v="13735.36"/>
    <n v="57.4"/>
    <s v="AB-"/>
    <b v="0"/>
    <b v="0"/>
    <n v="22.704798069696608"/>
    <s v="FALSE"/>
    <n v="40"/>
    <b v="1"/>
    <s v="Fractured Leg"/>
    <x v="0"/>
    <x v="0"/>
  </r>
  <r>
    <s v="PID0326"/>
    <n v="60000"/>
    <x v="0"/>
    <n v="68"/>
    <s v="super senior"/>
    <s v=""/>
    <n v="45.3"/>
    <s v="B+"/>
    <b v="1"/>
    <b v="0"/>
    <n v="20.133333333333333"/>
    <b v="0"/>
    <n v="12"/>
    <b v="0"/>
    <s v="Stroke"/>
    <x v="0"/>
    <x v="0"/>
  </r>
  <r>
    <s v="PID0327"/>
    <n v="90000"/>
    <x v="0"/>
    <n v="33"/>
    <s v="Adult"/>
    <n v="49301.899999999994"/>
    <n v="97.5"/>
    <s v="O+"/>
    <b v="0"/>
    <b v="1"/>
    <n v="33.343592900379605"/>
    <b v="1"/>
    <n v="7"/>
    <b v="1"/>
    <s v="Fractured Leg"/>
    <x v="0"/>
    <x v="1"/>
  </r>
  <r>
    <s v="PID0328"/>
    <n v="60000"/>
    <x v="2"/>
    <n v="58"/>
    <s v="Senior"/>
    <n v="52602.28"/>
    <n v="99.9"/>
    <s v="O-"/>
    <b v="0"/>
    <b v="0"/>
    <n v="34.977766884913002"/>
    <b v="1"/>
    <n v="4"/>
    <b v="1"/>
    <s v="Hypertension"/>
    <x v="0"/>
    <x v="1"/>
  </r>
  <r>
    <s v="PID0329"/>
    <n v="72000"/>
    <x v="0"/>
    <n v="28"/>
    <s v="Young adult"/>
    <n v="48491.68"/>
    <n v="82.6"/>
    <s v="A-"/>
    <b v="0"/>
    <b v="0"/>
    <n v="29.617411882821184"/>
    <b v="1"/>
    <n v="4"/>
    <b v="1"/>
    <s v="Heart Disease"/>
    <x v="0"/>
    <x v="0"/>
  </r>
  <r>
    <s v="PID0330"/>
    <n v="500"/>
    <x v="2"/>
    <n v="48"/>
    <s v="Senior"/>
    <s v=""/>
    <n v="88.4"/>
    <s v="A+"/>
    <b v="0"/>
    <b v="0"/>
    <n v="29.881016765819368"/>
    <b v="1"/>
    <n v="4"/>
    <b v="0"/>
    <s v="Diabetes"/>
    <x v="0"/>
    <x v="1"/>
  </r>
  <r>
    <s v="PID0331"/>
    <n v="100"/>
    <x v="2"/>
    <n v="38"/>
    <s v="Adult"/>
    <n v="87.74"/>
    <n v="102"/>
    <s v="A-"/>
    <b v="0"/>
    <b v="0"/>
    <n v="32.192904936245419"/>
    <b v="1"/>
    <n v="9"/>
    <b v="1"/>
    <s v="Appendicitis"/>
    <x v="0"/>
    <x v="0"/>
  </r>
  <r>
    <s v="PID0332"/>
    <n v="72000"/>
    <x v="2"/>
    <n v="62"/>
    <s v="super senior"/>
    <n v="40552.839999999997"/>
    <n v="73.3"/>
    <s v="AB+"/>
    <b v="1"/>
    <b v="0"/>
    <n v="32.577777777777776"/>
    <b v="1"/>
    <n v="7"/>
    <b v="1"/>
    <s v="Heart Attack"/>
    <x v="0"/>
    <x v="1"/>
  </r>
  <r>
    <s v="PID0333"/>
    <n v="48000"/>
    <x v="1"/>
    <n v="41"/>
    <s v="Adult"/>
    <n v="37134"/>
    <n v="91"/>
    <s v="AB-"/>
    <b v="0"/>
    <b v="1"/>
    <n v="33.023660908695021"/>
    <b v="1"/>
    <n v="12"/>
    <b v="1"/>
    <s v="Appendicitis"/>
    <x v="0"/>
    <x v="0"/>
  </r>
  <r>
    <s v="PID0334"/>
    <n v="12000"/>
    <x v="3"/>
    <n v="62"/>
    <s v="super senior"/>
    <n v="8904.5999999999985"/>
    <n v="94.6"/>
    <s v="A+"/>
    <b v="1"/>
    <b v="0"/>
    <n v="33.517573696145128"/>
    <b v="1"/>
    <n v="9"/>
    <b v="1"/>
    <s v="Hypertension"/>
    <x v="0"/>
    <x v="1"/>
  </r>
  <r>
    <s v="PID0335"/>
    <n v="60000"/>
    <x v="2"/>
    <n v="32"/>
    <s v="Adult"/>
    <s v=""/>
    <n v="84.5"/>
    <s v="AB+"/>
    <b v="0"/>
    <b v="1"/>
    <n v="32.599050962540019"/>
    <b v="1"/>
    <n v="12"/>
    <b v="0"/>
    <s v="Fractured Arm"/>
    <x v="0"/>
    <x v="1"/>
  </r>
  <r>
    <s v="PID0336"/>
    <n v="32000"/>
    <x v="1"/>
    <n v="48"/>
    <s v="Senior"/>
    <n v="17880.560000000001"/>
    <n v="87.1"/>
    <s v="O+"/>
    <b v="0"/>
    <b v="0"/>
    <n v="31.230951271110474"/>
    <b v="1"/>
    <n v="9"/>
    <b v="1"/>
    <s v="Heart Attack"/>
    <x v="0"/>
    <x v="0"/>
  </r>
  <r>
    <s v="PID0337"/>
    <n v="54000"/>
    <x v="2"/>
    <n v="58"/>
    <s v="Senior"/>
    <s v=""/>
    <n v="86.6"/>
    <s v="O+"/>
    <b v="1"/>
    <b v="0"/>
    <n v="33.828124999999993"/>
    <b v="1"/>
    <n v="3"/>
    <b v="0"/>
    <s v="Fractured Leg"/>
    <x v="0"/>
    <x v="1"/>
  </r>
  <r>
    <s v="PID0338"/>
    <n v="250000"/>
    <x v="2"/>
    <n v="38"/>
    <s v="Adult"/>
    <n v="180061.4"/>
    <n v="67.3"/>
    <s v="AB+"/>
    <b v="1"/>
    <b v="0"/>
    <n v="21.975510204081633"/>
    <b v="0"/>
    <n v="1"/>
    <b v="1"/>
    <s v="Allergic Reaction"/>
    <x v="0"/>
    <x v="0"/>
  </r>
  <r>
    <s v="PID0339"/>
    <n v="12000"/>
    <x v="2"/>
    <n v="38"/>
    <s v="Adult"/>
    <n v="10036.98"/>
    <n v="104.5"/>
    <s v="A-"/>
    <b v="1"/>
    <b v="1"/>
    <n v="34.915967790437364"/>
    <b v="1"/>
    <n v="2"/>
    <b v="1"/>
    <s v="Hypertension"/>
    <x v="0"/>
    <x v="1"/>
  </r>
  <r>
    <s v="PID0340"/>
    <n v="12000"/>
    <x v="1"/>
    <n v="42"/>
    <s v="Adult"/>
    <n v="10570.68"/>
    <n v="73.400000000000006"/>
    <s v="O+"/>
    <b v="0"/>
    <b v="0"/>
    <n v="28.671874999999996"/>
    <b v="1"/>
    <n v="90"/>
    <b v="1"/>
    <s v="Osteoarthritis"/>
    <x v="0"/>
    <x v="1"/>
  </r>
  <r>
    <s v="PID0341"/>
    <n v="60000"/>
    <x v="0"/>
    <n v="38"/>
    <s v="Adult"/>
    <n v="49311.68"/>
    <n v="80.8"/>
    <s v="A+"/>
    <b v="1"/>
    <b v="1"/>
    <n v="31.562499999999993"/>
    <b v="1"/>
    <n v="25"/>
    <b v="1"/>
    <s v="Fractured Arm"/>
    <x v="0"/>
    <x v="1"/>
  </r>
  <r>
    <s v="PID0342"/>
    <n v="300000"/>
    <x v="2"/>
    <n v="53"/>
    <s v="Senior"/>
    <s v=""/>
    <n v="75.900000000000006"/>
    <s v="B-"/>
    <b v="1"/>
    <b v="0"/>
    <n v="30.022546576480359"/>
    <b v="1"/>
    <n v="0.5"/>
    <b v="0"/>
    <s v="Fractured Leg"/>
    <x v="0"/>
    <x v="1"/>
  </r>
  <r>
    <s v="PID0343"/>
    <n v="500"/>
    <x v="2"/>
    <n v="54"/>
    <s v="Senior"/>
    <n v="447.66"/>
    <n v="82"/>
    <s v="A-"/>
    <b v="0"/>
    <b v="0"/>
    <n v="33.267069657998292"/>
    <b v="1"/>
    <n v="0.5"/>
    <b v="1"/>
    <s v="Kidney Stones"/>
    <x v="0"/>
    <x v="1"/>
  </r>
  <r>
    <s v="PID0344"/>
    <n v="200000"/>
    <x v="0"/>
    <n v="48"/>
    <s v="Senior"/>
    <s v=""/>
    <n v="88.8"/>
    <s v="B+"/>
    <b v="1"/>
    <b v="1"/>
    <n v="30.726643598615919"/>
    <b v="1"/>
    <n v="12"/>
    <b v="0"/>
    <s v="Diabetes"/>
    <x v="0"/>
    <x v="0"/>
  </r>
  <r>
    <s v="PID0345"/>
    <n v="30000"/>
    <x v="0"/>
    <n v="38"/>
    <s v="Adult"/>
    <n v="23792.699999999997"/>
    <n v="85.2"/>
    <s v="AB-"/>
    <b v="0"/>
    <b v="1"/>
    <n v="29.480968858131494"/>
    <b v="1"/>
    <n v="15"/>
    <b v="1"/>
    <s v="Allergic Reaction"/>
    <x v="0"/>
    <x v="0"/>
  </r>
  <r>
    <s v="PID0346"/>
    <n v="240000"/>
    <x v="1"/>
    <n v="33"/>
    <s v="Adult"/>
    <s v=""/>
    <n v="60.2"/>
    <s v="O-"/>
    <b v="1"/>
    <b v="1"/>
    <n v="23.515624999999996"/>
    <b v="0"/>
    <n v="7"/>
    <b v="0"/>
    <s v="Prostate Cancer"/>
    <x v="0"/>
    <x v="0"/>
  </r>
  <r>
    <s v="PID0347"/>
    <n v="40000"/>
    <x v="1"/>
    <n v="41"/>
    <s v="Adult"/>
    <n v="24642.6"/>
    <n v="88.7"/>
    <s v="AB-"/>
    <b v="0"/>
    <b v="0"/>
    <n v="31.804654164724447"/>
    <b v="1"/>
    <n v="9"/>
    <b v="1"/>
    <s v="Kidney Stones"/>
    <x v="0"/>
    <x v="0"/>
  </r>
  <r>
    <s v="PID0348"/>
    <n v="45000"/>
    <x v="2"/>
    <n v="62"/>
    <s v="super senior"/>
    <n v="39752.79"/>
    <n v="70"/>
    <s v="A+"/>
    <b v="0"/>
    <b v="1"/>
    <n v="29.903028749626213"/>
    <b v="1"/>
    <n v="0.5"/>
    <b v="1"/>
    <s v="Heart Attack"/>
    <x v="0"/>
    <x v="0"/>
  </r>
  <r>
    <s v="PID0349"/>
    <n v="24000"/>
    <x v="1"/>
    <n v="53"/>
    <s v="Senior"/>
    <s v=""/>
    <n v="92"/>
    <s v="AB+"/>
    <b v="0"/>
    <b v="1"/>
    <n v="34.205829863176689"/>
    <b v="1"/>
    <n v="9"/>
    <b v="0"/>
    <s v="Prostate Cancer"/>
    <x v="0"/>
    <x v="1"/>
  </r>
  <r>
    <s v="PID0350"/>
    <n v="100"/>
    <x v="1"/>
    <n v="41"/>
    <s v="Adult"/>
    <n v="77.66"/>
    <n v="106.6"/>
    <s v="AB-"/>
    <b v="1"/>
    <b v="0"/>
    <n v="33.269872975250458"/>
    <b v="1"/>
    <n v="200"/>
    <b v="1"/>
    <s v="Prostate Cancer"/>
    <x v="0"/>
    <x v="0"/>
  </r>
  <r>
    <s v="PID0351"/>
    <n v="250000"/>
    <x v="1"/>
    <n v="48"/>
    <s v="Senior"/>
    <n v="125062.2"/>
    <n v="96.1"/>
    <s v="A+"/>
    <b v="0"/>
    <b v="0"/>
    <n v="30.674454977816076"/>
    <b v="1"/>
    <n v="9"/>
    <b v="1"/>
    <s v="Stroke"/>
    <x v="0"/>
    <x v="1"/>
  </r>
  <r>
    <s v="PID0352"/>
    <n v="40000"/>
    <x v="0"/>
    <n v="58"/>
    <s v="Senior"/>
    <s v=""/>
    <n v="72.599999999999994"/>
    <s v="O+"/>
    <b v="0"/>
    <b v="0"/>
    <n v="28.00817869680953"/>
    <b v="1"/>
    <n v="4"/>
    <b v="0"/>
    <s v="Kidney Stones"/>
    <x v="0"/>
    <x v="1"/>
  </r>
  <r>
    <s v="PID0353"/>
    <n v="16000"/>
    <x v="0"/>
    <n v="41"/>
    <s v="Adult"/>
    <n v="9324.06"/>
    <n v="78.900000000000006"/>
    <s v="A+"/>
    <b v="0"/>
    <b v="0"/>
    <n v="30.438640484549207"/>
    <b v="1"/>
    <n v="25"/>
    <b v="1"/>
    <s v="Respiratory Infection"/>
    <x v="0"/>
    <x v="1"/>
  </r>
  <r>
    <s v="PID0354"/>
    <n v="60000"/>
    <x v="2"/>
    <n v="45"/>
    <s v="Adult"/>
    <n v="42781.95"/>
    <n v="56.7"/>
    <s v="O+"/>
    <b v="0"/>
    <b v="1"/>
    <n v="21.340660167864808"/>
    <b v="0"/>
    <n v="2"/>
    <b v="1"/>
    <s v="Diabetes"/>
    <x v="0"/>
    <x v="0"/>
  </r>
  <r>
    <s v="PID0355"/>
    <n v="100"/>
    <x v="0"/>
    <n v="58"/>
    <s v="Senior"/>
    <n v="67.64"/>
    <n v="54"/>
    <s v="O+"/>
    <b v="0"/>
    <b v="1"/>
    <n v="22.476586888657646"/>
    <b v="0"/>
    <n v="7"/>
    <b v="1"/>
    <s v="Diabetes"/>
    <x v="0"/>
    <x v="0"/>
  </r>
  <r>
    <s v="PID0356"/>
    <n v="500"/>
    <x v="2"/>
    <n v="33"/>
    <s v="Adult"/>
    <n v="265.38"/>
    <n v="93.2"/>
    <s v="O-"/>
    <b v="0"/>
    <b v="0"/>
    <n v="30.087809917355372"/>
    <b v="1"/>
    <n v="15"/>
    <b v="1"/>
    <s v="Prostate Cancer"/>
    <x v="0"/>
    <x v="1"/>
  </r>
  <r>
    <s v="PID0357"/>
    <n v="800"/>
    <x v="0"/>
    <n v="38"/>
    <s v="Adult"/>
    <s v=""/>
    <n v="80.5"/>
    <s v="AB+"/>
    <b v="0"/>
    <b v="1"/>
    <n v="31.445312499999993"/>
    <b v="1"/>
    <n v="20"/>
    <b v="0"/>
    <s v="Respiratory Infection"/>
    <x v="0"/>
    <x v="1"/>
  </r>
  <r>
    <s v="PID0358"/>
    <n v="12000"/>
    <x v="1"/>
    <n v="62"/>
    <s v="super senior"/>
    <n v="7609.14"/>
    <n v="79.900000000000006"/>
    <s v="AB-"/>
    <b v="0"/>
    <b v="0"/>
    <n v="30.445054107605543"/>
    <b v="1"/>
    <n v="12"/>
    <b v="1"/>
    <s v="Heart Attack"/>
    <x v="0"/>
    <x v="0"/>
  </r>
  <r>
    <s v="PID0359"/>
    <n v="24000"/>
    <x v="1"/>
    <n v="33"/>
    <s v="Adult"/>
    <n v="16555.14"/>
    <n v="100.8"/>
    <s v="B-"/>
    <b v="0"/>
    <b v="0"/>
    <n v="32.174662453318007"/>
    <b v="1"/>
    <n v="12"/>
    <b v="1"/>
    <s v="Diabetes"/>
    <x v="0"/>
    <x v="0"/>
  </r>
  <r>
    <s v="PID0360"/>
    <n v="240000"/>
    <x v="0"/>
    <n v="41"/>
    <s v="Adult"/>
    <s v=""/>
    <n v="90.4"/>
    <s v="AB-"/>
    <b v="0"/>
    <b v="0"/>
    <n v="30.915495366095556"/>
    <b v="1"/>
    <n v="5"/>
    <b v="0"/>
    <s v="Appendicitis"/>
    <x v="0"/>
    <x v="0"/>
  </r>
  <r>
    <s v="PID0361"/>
    <n v="100"/>
    <x v="3"/>
    <n v="48"/>
    <s v="Senior"/>
    <n v="80.67"/>
    <n v="87.4"/>
    <s v="O-"/>
    <b v="0"/>
    <b v="0"/>
    <n v="31.717230367252146"/>
    <b v="1"/>
    <n v="120"/>
    <b v="1"/>
    <s v="Cancer"/>
    <x v="0"/>
    <x v="1"/>
  </r>
  <r>
    <s v="PID0362"/>
    <n v="500"/>
    <x v="3"/>
    <n v="48"/>
    <s v="Senior"/>
    <n v="329.07"/>
    <n v="95.2"/>
    <s v="B+"/>
    <b v="0"/>
    <b v="0"/>
    <n v="30.387181205911453"/>
    <b v="1"/>
    <n v="9"/>
    <b v="1"/>
    <s v="Stroke"/>
    <x v="0"/>
    <x v="0"/>
  </r>
  <r>
    <s v="PID0363"/>
    <n v="60000"/>
    <x v="1"/>
    <n v="53"/>
    <s v="Senior"/>
    <n v="37716.720000000001"/>
    <n v="94"/>
    <s v="O-"/>
    <b v="1"/>
    <b v="0"/>
    <n v="34.112353026564087"/>
    <b v="1"/>
    <n v="5"/>
    <b v="1"/>
    <s v="Prostate Cancer"/>
    <x v="0"/>
    <x v="0"/>
  </r>
  <r>
    <s v="PID0364"/>
    <n v="30000"/>
    <x v="2"/>
    <n v="62"/>
    <s v="super senior"/>
    <n v="26951.94"/>
    <n v="74.099999999999994"/>
    <s v="B-"/>
    <b v="1"/>
    <b v="1"/>
    <n v="30.062071483630163"/>
    <b v="1"/>
    <n v="0.5"/>
    <b v="1"/>
    <s v="Allergic Reaction"/>
    <x v="0"/>
    <x v="1"/>
  </r>
  <r>
    <s v="PID0365"/>
    <n v="500"/>
    <x v="0"/>
    <n v="48"/>
    <s v="Senior"/>
    <n v="440.1"/>
    <n v="87.5"/>
    <s v="B-"/>
    <b v="0"/>
    <b v="0"/>
    <n v="33.340954122847123"/>
    <b v="1"/>
    <n v="15"/>
    <b v="1"/>
    <s v="Heart Attack"/>
    <x v="0"/>
    <x v="0"/>
  </r>
  <r>
    <s v="PID0366"/>
    <n v="1000"/>
    <x v="1"/>
    <n v="68"/>
    <s v="super senior"/>
    <s v=""/>
    <n v="72.599999999999994"/>
    <s v="B-"/>
    <b v="0"/>
    <b v="1"/>
    <n v="25.722789115646261"/>
    <b v="0"/>
    <n v="30"/>
    <b v="0"/>
    <s v="Childbirth"/>
    <x v="0"/>
    <x v="0"/>
  </r>
  <r>
    <s v="PID0367"/>
    <n v="20000"/>
    <x v="1"/>
    <n v="53"/>
    <s v="Senior"/>
    <n v="16143.4"/>
    <n v="76.7"/>
    <s v="AB-"/>
    <b v="1"/>
    <b v="0"/>
    <n v="31.92507804370447"/>
    <b v="1"/>
    <n v="7"/>
    <b v="1"/>
    <s v="Fractured Leg"/>
    <x v="0"/>
    <x v="1"/>
  </r>
  <r>
    <s v="PID0368"/>
    <n v="100"/>
    <x v="2"/>
    <n v="34"/>
    <s v="Adult"/>
    <n v="65.930000000000007"/>
    <n v="84.2"/>
    <s v="B+"/>
    <b v="0"/>
    <b v="0"/>
    <n v="31.305770374776923"/>
    <b v="1"/>
    <n v="4"/>
    <b v="1"/>
    <s v="Hypertension"/>
    <x v="0"/>
    <x v="0"/>
  </r>
  <r>
    <s v="PID0369"/>
    <n v="500"/>
    <x v="2"/>
    <n v="62"/>
    <s v="super senior"/>
    <s v=""/>
    <n v="79.400000000000006"/>
    <s v="B+"/>
    <b v="0"/>
    <b v="0"/>
    <n v="33.918578324576018"/>
    <b v="1"/>
    <n v="0.5"/>
    <b v="0"/>
    <s v="Cancer"/>
    <x v="0"/>
    <x v="0"/>
  </r>
  <r>
    <s v="PID0370"/>
    <n v="72000"/>
    <x v="2"/>
    <n v="53"/>
    <s v="Senior"/>
    <s v=""/>
    <n v="73"/>
    <s v="B+"/>
    <b v="0"/>
    <b v="0"/>
    <n v="30.780907404284029"/>
    <b v="1"/>
    <n v="4"/>
    <b v="0"/>
    <s v="Kidney Stones"/>
    <x v="0"/>
    <x v="1"/>
  </r>
  <r>
    <s v="PID0371"/>
    <n v="72000"/>
    <x v="3"/>
    <n v="53"/>
    <s v="Senior"/>
    <n v="54838.92"/>
    <n v="56.4"/>
    <s v="A+"/>
    <b v="1"/>
    <b v="0"/>
    <n v="22.309244096356945"/>
    <b v="0"/>
    <n v="7"/>
    <b v="1"/>
    <s v="Cancer"/>
    <x v="0"/>
    <x v="0"/>
  </r>
  <r>
    <s v="PID0372"/>
    <n v="500"/>
    <x v="3"/>
    <n v="48"/>
    <s v="Senior"/>
    <s v=""/>
    <n v="76.3"/>
    <s v="B+"/>
    <b v="1"/>
    <b v="0"/>
    <n v="28.025711662075299"/>
    <b v="1"/>
    <n v="15"/>
    <b v="0"/>
    <s v="Heart Disease"/>
    <x v="0"/>
    <x v="0"/>
  </r>
  <r>
    <s v="PID0373"/>
    <n v="240000"/>
    <x v="2"/>
    <n v="33"/>
    <s v="Adult"/>
    <n v="196046.63999999998"/>
    <n v="58.4"/>
    <s v="O-"/>
    <b v="0"/>
    <b v="1"/>
    <n v="20.447463324113304"/>
    <s v="FALSE"/>
    <n v="400"/>
    <b v="1"/>
    <s v="Childbirth"/>
    <x v="0"/>
    <x v="0"/>
  </r>
  <r>
    <s v="PID0374"/>
    <n v="18000"/>
    <x v="0"/>
    <n v="68"/>
    <s v="super senior"/>
    <n v="9141.42"/>
    <n v="49.6"/>
    <s v="B-"/>
    <b v="1"/>
    <b v="0"/>
    <n v="20.381328073635764"/>
    <b v="0"/>
    <n v="12"/>
    <b v="1"/>
    <s v="Osteoarthritis"/>
    <x v="0"/>
    <x v="0"/>
  </r>
  <r>
    <s v="PID0375"/>
    <n v="16000"/>
    <x v="0"/>
    <n v="38"/>
    <s v="Adult"/>
    <n v="13267.3"/>
    <n v="86"/>
    <s v="O-"/>
    <b v="0"/>
    <b v="0"/>
    <n v="29.069767441860467"/>
    <b v="1"/>
    <n v="25"/>
    <b v="1"/>
    <s v="Fractured Leg"/>
    <x v="0"/>
    <x v="0"/>
  </r>
  <r>
    <s v="PID0376"/>
    <n v="800"/>
    <x v="2"/>
    <n v="53"/>
    <s v="Senior"/>
    <n v="698.61"/>
    <n v="54.8"/>
    <s v="AB+"/>
    <b v="0"/>
    <b v="0"/>
    <n v="23.71883656509695"/>
    <b v="0"/>
    <n v="5"/>
    <b v="1"/>
    <s v="Fractured Leg"/>
    <x v="0"/>
    <x v="0"/>
  </r>
  <r>
    <s v="PID0377"/>
    <n v="72000"/>
    <x v="0"/>
    <n v="62"/>
    <s v="super senior"/>
    <s v=""/>
    <n v="64.599999999999994"/>
    <s v="A-"/>
    <b v="0"/>
    <b v="0"/>
    <n v="24.615150129553413"/>
    <s v="FALSE"/>
    <n v="15"/>
    <b v="0"/>
    <s v="Childbirth"/>
    <x v="0"/>
    <x v="0"/>
  </r>
  <r>
    <s v="PID0378"/>
    <n v="30000"/>
    <x v="2"/>
    <n v="58"/>
    <s v="Senior"/>
    <n v="23847.09"/>
    <n v="90.5"/>
    <s v="A+"/>
    <b v="1"/>
    <b v="1"/>
    <n v="34.484072549916164"/>
    <b v="1"/>
    <n v="20"/>
    <b v="1"/>
    <s v="Fractured Leg"/>
    <x v="0"/>
    <x v="0"/>
  </r>
  <r>
    <s v="PID0379"/>
    <n v="21000"/>
    <x v="0"/>
    <n v="53"/>
    <s v="Senior"/>
    <s v=""/>
    <n v="65"/>
    <s v="B-"/>
    <b v="0"/>
    <b v="0"/>
    <n v="23.875114784205696"/>
    <b v="0"/>
    <n v="5"/>
    <b v="0"/>
    <s v="Fractured Leg"/>
    <x v="0"/>
    <x v="0"/>
  </r>
  <r>
    <s v="PID0380"/>
    <n v="100"/>
    <x v="1"/>
    <n v="34"/>
    <s v="Adult"/>
    <s v=""/>
    <n v="64.2"/>
    <s v="B-"/>
    <b v="1"/>
    <b v="0"/>
    <n v="21.204914783987316"/>
    <s v="FALSE"/>
    <n v="9"/>
    <b v="0"/>
    <s v="Kidney Stones"/>
    <x v="0"/>
    <x v="0"/>
  </r>
  <r>
    <s v="PID0381"/>
    <n v="90000"/>
    <x v="1"/>
    <n v="62"/>
    <s v="super senior"/>
    <n v="45637.1"/>
    <n v="65.400000000000006"/>
    <s v="AB+"/>
    <b v="0"/>
    <b v="0"/>
    <n v="26.532516532110836"/>
    <b v="0"/>
    <n v="12"/>
    <b v="1"/>
    <s v="Stroke"/>
    <x v="0"/>
    <x v="0"/>
  </r>
  <r>
    <s v="PID0382"/>
    <n v="18000"/>
    <x v="3"/>
    <n v="38"/>
    <s v="Adult"/>
    <n v="11172.539999999999"/>
    <n v="63"/>
    <s v="B-"/>
    <b v="0"/>
    <b v="0"/>
    <n v="20.571428571428573"/>
    <b v="0"/>
    <n v="120"/>
    <b v="1"/>
    <s v="Prostate Cancer"/>
    <x v="0"/>
    <x v="0"/>
  </r>
  <r>
    <s v="PID0383"/>
    <n v="250000"/>
    <x v="1"/>
    <n v="68"/>
    <s v="super senior"/>
    <s v=""/>
    <n v="93.2"/>
    <s v="AB+"/>
    <b v="0"/>
    <b v="0"/>
    <n v="33.822035128465672"/>
    <b v="1"/>
    <n v="200"/>
    <b v="0"/>
    <s v="Cancer"/>
    <x v="0"/>
    <x v="1"/>
  </r>
  <r>
    <s v="PID0384"/>
    <n v="100"/>
    <x v="1"/>
    <n v="42"/>
    <s v="Adult"/>
    <n v="57.71"/>
    <n v="81"/>
    <s v="B-"/>
    <b v="1"/>
    <b v="0"/>
    <n v="30.864197530864192"/>
    <b v="1"/>
    <n v="15"/>
    <b v="1"/>
    <s v="Hypertension"/>
    <x v="0"/>
    <x v="1"/>
  </r>
  <r>
    <s v="PID0385"/>
    <n v="30000"/>
    <x v="2"/>
    <n v="38"/>
    <s v="Adult"/>
    <n v="15793.41"/>
    <n v="61.8"/>
    <s v="A-"/>
    <b v="0"/>
    <b v="0"/>
    <n v="23.841672774970096"/>
    <b v="0"/>
    <n v="2"/>
    <b v="1"/>
    <s v="Diabetes"/>
    <x v="0"/>
    <x v="0"/>
  </r>
  <r>
    <s v="PID0386"/>
    <n v="60000"/>
    <x v="2"/>
    <n v="33"/>
    <s v="Adult"/>
    <n v="46224.04"/>
    <n v="93.4"/>
    <s v="A-"/>
    <b v="0"/>
    <b v="0"/>
    <n v="29.150151368559037"/>
    <b v="1"/>
    <n v="2"/>
    <b v="1"/>
    <s v="Childbirth"/>
    <x v="0"/>
    <x v="1"/>
  </r>
  <r>
    <s v="PID0387"/>
    <n v="24000"/>
    <x v="2"/>
    <n v="48"/>
    <s v="Senior"/>
    <n v="15849.300000000001"/>
    <n v="89.4"/>
    <s v="B-"/>
    <b v="0"/>
    <b v="0"/>
    <n v="30.934256055363328"/>
    <b v="1"/>
    <n v="3"/>
    <b v="1"/>
    <s v="Heart Disease"/>
    <x v="0"/>
    <x v="0"/>
  </r>
  <r>
    <s v="PID0388"/>
    <n v="30000"/>
    <x v="3"/>
    <n v="58"/>
    <s v="Senior"/>
    <n v="23214.36"/>
    <n v="92.9"/>
    <s v="B-"/>
    <b v="0"/>
    <b v="1"/>
    <n v="34.540452111838199"/>
    <b v="1"/>
    <n v="2"/>
    <b v="1"/>
    <s v="Heart Disease"/>
    <x v="0"/>
    <x v="0"/>
  </r>
  <r>
    <s v="PID0389"/>
    <n v="16000"/>
    <x v="3"/>
    <n v="68"/>
    <s v="super senior"/>
    <s v=""/>
    <n v="81.400000000000006"/>
    <s v="AB+"/>
    <b v="0"/>
    <b v="1"/>
    <n v="33.448389217619983"/>
    <b v="1"/>
    <n v="20"/>
    <b v="0"/>
    <s v="Diabetes"/>
    <x v="0"/>
    <x v="0"/>
  </r>
  <r>
    <s v="PID0390"/>
    <n v="75000"/>
    <x v="0"/>
    <n v="58"/>
    <s v="Senior"/>
    <n v="52324.55"/>
    <n v="70.7"/>
    <s v="O-"/>
    <b v="0"/>
    <b v="1"/>
    <n v="30.600761772853186"/>
    <b v="1"/>
    <n v="12"/>
    <b v="1"/>
    <s v="Kidney Stones"/>
    <x v="0"/>
    <x v="1"/>
  </r>
  <r>
    <s v="PID0391"/>
    <n v="4000"/>
    <x v="0"/>
    <n v="42"/>
    <s v="Adult"/>
    <s v=""/>
    <n v="72.8"/>
    <s v="AB-"/>
    <b v="0"/>
    <b v="0"/>
    <n v="28.085336213880634"/>
    <b v="1"/>
    <n v="12"/>
    <b v="0"/>
    <s v="Childbirth"/>
    <x v="0"/>
    <x v="0"/>
  </r>
  <r>
    <s v="PID0392"/>
    <n v="250000"/>
    <x v="0"/>
    <n v="38"/>
    <s v="Adult"/>
    <n v="154333.29999999999"/>
    <n v="90.2"/>
    <s v="AB+"/>
    <b v="0"/>
    <b v="1"/>
    <n v="30.847098252453751"/>
    <b v="1"/>
    <n v="12"/>
    <b v="1"/>
    <s v="Heart Disease"/>
    <x v="0"/>
    <x v="0"/>
  </r>
  <r>
    <s v="PID0393"/>
    <n v="90000"/>
    <x v="3"/>
    <n v="68"/>
    <s v="super senior"/>
    <n v="54359.3"/>
    <n v="76.599999999999994"/>
    <s v="B-"/>
    <b v="0"/>
    <b v="0"/>
    <n v="30.299434357818118"/>
    <b v="1"/>
    <n v="9"/>
    <b v="1"/>
    <s v="Appendicitis"/>
    <x v="0"/>
    <x v="1"/>
  </r>
  <r>
    <s v="PID0394"/>
    <n v="45000"/>
    <x v="1"/>
    <n v="68"/>
    <s v="super senior"/>
    <n v="34948.050000000003"/>
    <n v="81.099999999999994"/>
    <s v="AB-"/>
    <b v="0"/>
    <b v="0"/>
    <n v="32.079427237846602"/>
    <b v="1"/>
    <n v="25"/>
    <b v="1"/>
    <s v="Heart Disease"/>
    <x v="0"/>
    <x v="0"/>
  </r>
  <r>
    <s v="PID0395"/>
    <n v="48000"/>
    <x v="3"/>
    <n v="45"/>
    <s v="Adult"/>
    <n v="31165.759999999998"/>
    <n v="79.3"/>
    <s v="B+"/>
    <b v="0"/>
    <b v="0"/>
    <n v="29.846813956114268"/>
    <b v="1"/>
    <n v="0"/>
    <b v="1"/>
    <s v="Heart Disease"/>
    <x v="0"/>
    <x v="0"/>
  </r>
  <r>
    <s v="PID0396"/>
    <n v="12000"/>
    <x v="2"/>
    <n v="68"/>
    <s v="super senior"/>
    <n v="9210.5399999999991"/>
    <n v="83.4"/>
    <s v="AB+"/>
    <b v="0"/>
    <b v="0"/>
    <n v="29.904263329628172"/>
    <b v="1"/>
    <n v="0.5"/>
    <b v="1"/>
    <s v="Cancer"/>
    <x v="0"/>
    <x v="0"/>
  </r>
  <r>
    <s v="PID0397"/>
    <n v="800"/>
    <x v="2"/>
    <n v="42"/>
    <s v="Adult"/>
    <n v="630.55999999999995"/>
    <n v="86.9"/>
    <s v="A-"/>
    <b v="0"/>
    <b v="1"/>
    <n v="29.035383741521603"/>
    <b v="1"/>
    <n v="12"/>
    <b v="1"/>
    <s v="Respiratory Infection"/>
    <x v="0"/>
    <x v="1"/>
  </r>
  <r>
    <s v="PID0398"/>
    <n v="24000"/>
    <x v="0"/>
    <n v="32"/>
    <s v="Adult"/>
    <n v="17480.04"/>
    <n v="65"/>
    <s v="A+"/>
    <b v="0"/>
    <b v="0"/>
    <n v="23.030045351473927"/>
    <b v="0"/>
    <n v="12"/>
    <b v="1"/>
    <s v="Osteoarthritis"/>
    <x v="0"/>
    <x v="0"/>
  </r>
  <r>
    <s v="PID0399"/>
    <n v="60000"/>
    <x v="1"/>
    <n v="42"/>
    <s v="Adult"/>
    <n v="39419.75"/>
    <n v="89.7"/>
    <s v="AB+"/>
    <b v="1"/>
    <b v="0"/>
    <n v="30.320443482963768"/>
    <b v="1"/>
    <n v="15"/>
    <b v="1"/>
    <s v="Stroke"/>
    <x v="0"/>
    <x v="1"/>
  </r>
  <r>
    <s v="PID0400"/>
    <n v="24000"/>
    <x v="2"/>
    <n v="41"/>
    <s v="Adult"/>
    <n v="20401.560000000001"/>
    <n v="72"/>
    <s v="A-"/>
    <b v="0"/>
    <b v="0"/>
    <n v="26.1286108288576"/>
    <b v="0"/>
    <n v="3"/>
    <b v="1"/>
    <s v="Diabetes"/>
    <x v="0"/>
    <x v="0"/>
  </r>
  <r>
    <s v="PID0401"/>
    <n v="60000"/>
    <x v="2"/>
    <n v="62"/>
    <s v="super senior"/>
    <n v="31762.350000000002"/>
    <n v="46.9"/>
    <s v="O-"/>
    <b v="1"/>
    <b v="1"/>
    <n v="20.844444444444445"/>
    <b v="0"/>
    <n v="2"/>
    <b v="1"/>
    <s v="Appendicitis"/>
    <x v="0"/>
    <x v="0"/>
  </r>
  <r>
    <s v="PID0402"/>
    <n v="250000"/>
    <x v="1"/>
    <n v="42"/>
    <s v="Adult"/>
    <n v="207131.6"/>
    <n v="87.8"/>
    <s v="A-"/>
    <b v="1"/>
    <b v="0"/>
    <n v="30.026332888752098"/>
    <b v="1"/>
    <n v="7"/>
    <b v="1"/>
    <s v="Diabetes"/>
    <x v="0"/>
    <x v="0"/>
  </r>
  <r>
    <s v="PID0403"/>
    <n v="1600"/>
    <x v="0"/>
    <n v="48"/>
    <s v="Senior"/>
    <n v="1276.22"/>
    <n v="92.7"/>
    <s v="A+"/>
    <b v="1"/>
    <b v="0"/>
    <n v="34.89028567127103"/>
    <b v="1"/>
    <n v="7"/>
    <b v="1"/>
    <s v="Heart Disease"/>
    <x v="0"/>
    <x v="1"/>
  </r>
  <r>
    <s v="PID0404"/>
    <n v="12000"/>
    <x v="0"/>
    <n v="68"/>
    <s v="super senior"/>
    <n v="8430.7800000000007"/>
    <n v="97.4"/>
    <s v="O+"/>
    <b v="1"/>
    <b v="0"/>
    <n v="34.924163648750408"/>
    <b v="1"/>
    <n v="7"/>
    <b v="1"/>
    <s v="Childbirth"/>
    <x v="0"/>
    <x v="0"/>
  </r>
  <r>
    <s v="PID0405"/>
    <n v="32000"/>
    <x v="0"/>
    <n v="33"/>
    <s v="Adult"/>
    <n v="25608.2"/>
    <n v="58.1"/>
    <s v="O+"/>
    <b v="1"/>
    <b v="0"/>
    <n v="22.13839353757049"/>
    <b v="0"/>
    <n v="15"/>
    <b v="1"/>
    <s v="Fractured Arm"/>
    <x v="0"/>
    <x v="0"/>
  </r>
  <r>
    <s v="PID0406"/>
    <n v="12000"/>
    <x v="0"/>
    <n v="38"/>
    <s v="Adult"/>
    <s v=""/>
    <n v="86.9"/>
    <s v="B+"/>
    <b v="0"/>
    <b v="0"/>
    <n v="32.707290451277807"/>
    <b v="1"/>
    <n v="15"/>
    <b v="0"/>
    <s v="Fractured Leg"/>
    <x v="0"/>
    <x v="1"/>
  </r>
  <r>
    <s v="PID0407"/>
    <n v="100"/>
    <x v="2"/>
    <n v="62"/>
    <s v="super senior"/>
    <n v="60.99"/>
    <n v="80.5"/>
    <s v="AB+"/>
    <b v="0"/>
    <b v="1"/>
    <n v="34.842451523545705"/>
    <b v="1"/>
    <n v="200"/>
    <b v="1"/>
    <s v="Childbirth"/>
    <x v="0"/>
    <x v="1"/>
  </r>
  <r>
    <s v="PID0408"/>
    <n v="24000"/>
    <x v="3"/>
    <n v="53"/>
    <s v="Senior"/>
    <n v="16421.2"/>
    <n v="74.099999999999994"/>
    <s v="B+"/>
    <b v="0"/>
    <b v="0"/>
    <n v="28.945312499999993"/>
    <b v="1"/>
    <n v="7"/>
    <b v="1"/>
    <s v="Diabetes"/>
    <x v="0"/>
    <x v="1"/>
  </r>
  <r>
    <s v="PID0409"/>
    <n v="48000"/>
    <x v="3"/>
    <n v="62"/>
    <s v="super senior"/>
    <s v=""/>
    <n v="84.6"/>
    <s v="AB-"/>
    <b v="0"/>
    <b v="0"/>
    <n v="30.334540499838646"/>
    <b v="1"/>
    <n v="5"/>
    <b v="0"/>
    <s v="Fractured Arm"/>
    <x v="0"/>
    <x v="1"/>
  </r>
  <r>
    <s v="PID0410"/>
    <n v="60000"/>
    <x v="0"/>
    <n v="58"/>
    <s v="Senior"/>
    <s v=""/>
    <n v="87.2"/>
    <s v="A+"/>
    <b v="0"/>
    <b v="1"/>
    <n v="33.226642280140219"/>
    <b v="1"/>
    <n v="20"/>
    <b v="0"/>
    <s v="Fractured Arm"/>
    <x v="0"/>
    <x v="1"/>
  </r>
  <r>
    <s v="PID0411"/>
    <n v="800"/>
    <x v="2"/>
    <n v="38"/>
    <s v="Adult"/>
    <n v="401.91"/>
    <n v="87.6"/>
    <s v="AB-"/>
    <b v="1"/>
    <b v="0"/>
    <n v="31.789809841776744"/>
    <b v="1"/>
    <n v="0.5"/>
    <b v="1"/>
    <s v="Heart Disease"/>
    <x v="0"/>
    <x v="0"/>
  </r>
  <r>
    <s v="PID0412"/>
    <n v="40000"/>
    <x v="0"/>
    <n v="48"/>
    <s v="Senior"/>
    <s v=""/>
    <n v="86.3"/>
    <s v="O+"/>
    <b v="0"/>
    <b v="0"/>
    <n v="32.08655562165378"/>
    <b v="1"/>
    <n v="90"/>
    <b v="0"/>
    <s v="Diabetes"/>
    <x v="0"/>
    <x v="1"/>
  </r>
  <r>
    <s v="PID0413"/>
    <n v="72000"/>
    <x v="2"/>
    <n v="62"/>
    <s v="super senior"/>
    <n v="36270.04"/>
    <n v="73.400000000000006"/>
    <s v="O+"/>
    <b v="0"/>
    <b v="0"/>
    <n v="29.033661643131204"/>
    <b v="1"/>
    <n v="25"/>
    <b v="1"/>
    <s v="Fractured Leg"/>
    <x v="0"/>
    <x v="0"/>
  </r>
  <r>
    <s v="PID0414"/>
    <n v="60000"/>
    <x v="3"/>
    <n v="68"/>
    <s v="super senior"/>
    <n v="36798"/>
    <n v="55.9"/>
    <s v="O+"/>
    <b v="0"/>
    <b v="0"/>
    <n v="24.194944598337951"/>
    <s v="FALSE"/>
    <n v="40"/>
    <b v="1"/>
    <s v="Fractured Leg"/>
    <x v="0"/>
    <x v="0"/>
  </r>
  <r>
    <s v="PID0415"/>
    <n v="500"/>
    <x v="2"/>
    <n v="58"/>
    <s v="Senior"/>
    <n v="398.78"/>
    <n v="55"/>
    <s v="AB-"/>
    <b v="1"/>
    <b v="0"/>
    <n v="22.892819979188342"/>
    <b v="0"/>
    <n v="2"/>
    <b v="1"/>
    <s v="Prostate Cancer"/>
    <x v="0"/>
    <x v="0"/>
  </r>
  <r>
    <s v="PID0416"/>
    <n v="32000"/>
    <x v="3"/>
    <n v="33"/>
    <s v="Adult"/>
    <n v="23542.2"/>
    <n v="86.7"/>
    <s v="A+"/>
    <b v="0"/>
    <b v="1"/>
    <n v="32.632014754036661"/>
    <b v="1"/>
    <n v="15"/>
    <b v="1"/>
    <s v="Heart Disease"/>
    <x v="0"/>
    <x v="0"/>
  </r>
  <r>
    <s v="PID0417"/>
    <n v="32000"/>
    <x v="3"/>
    <n v="48"/>
    <s v="Senior"/>
    <n v="20557.72"/>
    <n v="95.4"/>
    <s v="O+"/>
    <b v="1"/>
    <b v="0"/>
    <n v="31.875438537872967"/>
    <b v="1"/>
    <n v="9"/>
    <b v="1"/>
    <s v="Heart Attack"/>
    <x v="0"/>
    <x v="0"/>
  </r>
  <r>
    <s v="PID0418"/>
    <n v="90000"/>
    <x v="0"/>
    <n v="38"/>
    <s v="Adult"/>
    <n v="66424.05"/>
    <n v="68.7"/>
    <s v="B+"/>
    <b v="0"/>
    <b v="0"/>
    <n v="22.432653061224492"/>
    <b v="0"/>
    <n v="25"/>
    <b v="1"/>
    <s v="Prostate Cancer"/>
    <x v="0"/>
    <x v="0"/>
  </r>
  <r>
    <s v="PID0419"/>
    <n v="200000"/>
    <x v="0"/>
    <n v="48"/>
    <s v="Senior"/>
    <n v="114686.88"/>
    <n v="86.5"/>
    <s v="AB+"/>
    <b v="1"/>
    <b v="0"/>
    <n v="33.370626133251029"/>
    <b v="1"/>
    <n v="12"/>
    <b v="1"/>
    <s v="Osteoarthritis"/>
    <x v="0"/>
    <x v="1"/>
  </r>
  <r>
    <s v="PID0420"/>
    <n v="240000"/>
    <x v="1"/>
    <n v="73"/>
    <s v="super senior"/>
    <n v="131303.88"/>
    <n v="92.2"/>
    <s v="A-"/>
    <b v="0"/>
    <b v="0"/>
    <n v="34.702096428168169"/>
    <b v="1"/>
    <n v="25"/>
    <b v="1"/>
    <s v="Prostate Cancer"/>
    <x v="0"/>
    <x v="1"/>
  </r>
  <r>
    <s v="PID0421"/>
    <n v="45000"/>
    <x v="1"/>
    <n v="73"/>
    <s v="super senior"/>
    <n v="26761.53"/>
    <n v="72"/>
    <s v="AB+"/>
    <b v="0"/>
    <b v="0"/>
    <n v="26.1286108288576"/>
    <b v="0"/>
    <n v="12"/>
    <b v="1"/>
    <s v="Stroke"/>
    <x v="0"/>
    <x v="0"/>
  </r>
  <r>
    <s v="PID0422"/>
    <n v="800"/>
    <x v="0"/>
    <n v="53"/>
    <s v="Senior"/>
    <s v=""/>
    <n v="69.3"/>
    <s v="A-"/>
    <b v="0"/>
    <b v="0"/>
    <n v="28.844953173777309"/>
    <b v="1"/>
    <n v="20"/>
    <b v="0"/>
    <s v="Childbirth"/>
    <x v="0"/>
    <x v="1"/>
  </r>
  <r>
    <s v="PID0423"/>
    <n v="250000"/>
    <x v="0"/>
    <n v="48"/>
    <s v="Senior"/>
    <n v="160812.4"/>
    <n v="106.1"/>
    <s v="A-"/>
    <b v="0"/>
    <b v="0"/>
    <n v="33.113822914390937"/>
    <b v="1"/>
    <n v="5"/>
    <b v="1"/>
    <s v="Heart Attack"/>
    <x v="0"/>
    <x v="1"/>
  </r>
  <r>
    <s v="PID0424"/>
    <n v="800"/>
    <x v="2"/>
    <n v="53"/>
    <s v="Senior"/>
    <n v="411.18"/>
    <n v="86.3"/>
    <s v="AB-"/>
    <b v="0"/>
    <b v="0"/>
    <n v="34.569780483896807"/>
    <b v="1"/>
    <n v="5"/>
    <b v="1"/>
    <s v="Cancer"/>
    <x v="0"/>
    <x v="1"/>
  </r>
  <r>
    <s v="PID0425"/>
    <n v="45000"/>
    <x v="1"/>
    <n v="42"/>
    <s v="Adult"/>
    <n v="33185.19"/>
    <n v="60.9"/>
    <s v="B+"/>
    <b v="1"/>
    <b v="0"/>
    <n v="22.369146005509645"/>
    <b v="0"/>
    <n v="12"/>
    <b v="1"/>
    <s v="Appendicitis"/>
    <x v="0"/>
    <x v="0"/>
  </r>
  <r>
    <s v="PID0426"/>
    <n v="800"/>
    <x v="0"/>
    <n v="53"/>
    <s v="Senior"/>
    <s v=""/>
    <n v="77.599999999999994"/>
    <s v="O+"/>
    <b v="1"/>
    <b v="1"/>
    <n v="34.033595017762373"/>
    <b v="1"/>
    <n v="9"/>
    <b v="0"/>
    <s v="Hypertension"/>
    <x v="0"/>
    <x v="0"/>
  </r>
  <r>
    <s v="PID0427"/>
    <n v="40000"/>
    <x v="2"/>
    <n v="45"/>
    <s v="Adult"/>
    <n v="24492.959999999999"/>
    <n v="66"/>
    <s v="B+"/>
    <b v="0"/>
    <b v="0"/>
    <n v="22.309356408869661"/>
    <b v="0"/>
    <n v="3"/>
    <b v="1"/>
    <s v="Hypertension"/>
    <x v="0"/>
    <x v="0"/>
  </r>
  <r>
    <s v="PID0428"/>
    <n v="3000"/>
    <x v="3"/>
    <n v="58"/>
    <s v="Senior"/>
    <n v="2095.89"/>
    <n v="83.6"/>
    <s v="A+"/>
    <b v="0"/>
    <b v="0"/>
    <n v="34.352399737015119"/>
    <b v="1"/>
    <n v="5"/>
    <b v="1"/>
    <s v="Diabetes"/>
    <x v="0"/>
    <x v="1"/>
  </r>
  <r>
    <s v="PID0429"/>
    <n v="40000"/>
    <x v="2"/>
    <n v="62"/>
    <s v="super senior"/>
    <n v="33618.6"/>
    <n v="58.9"/>
    <s v="AB+"/>
    <b v="0"/>
    <b v="0"/>
    <n v="22.168692837517408"/>
    <b v="0"/>
    <n v="2"/>
    <b v="1"/>
    <s v="Fractured Leg"/>
    <x v="0"/>
    <x v="0"/>
  </r>
  <r>
    <s v="PID0430"/>
    <n v="72000"/>
    <x v="0"/>
    <n v="53"/>
    <s v="Senior"/>
    <n v="58499.199999999997"/>
    <n v="79"/>
    <s v="B-"/>
    <b v="0"/>
    <b v="0"/>
    <n v="29.372397382510414"/>
    <b v="1"/>
    <n v="5"/>
    <b v="1"/>
    <s v="Heart Attack"/>
    <x v="0"/>
    <x v="0"/>
  </r>
  <r>
    <s v="PID0431"/>
    <n v="12000"/>
    <x v="3"/>
    <n v="48"/>
    <s v="Senior"/>
    <n v="6952.4400000000005"/>
    <n v="98.2"/>
    <s v="O-"/>
    <b v="0"/>
    <b v="0"/>
    <n v="31.34476044559354"/>
    <b v="1"/>
    <n v="120"/>
    <b v="1"/>
    <s v="Kidney Stones"/>
    <x v="0"/>
    <x v="0"/>
  </r>
  <r>
    <s v="PID0432"/>
    <n v="54000"/>
    <x v="2"/>
    <n v="33"/>
    <s v="Adult"/>
    <n v="34491.06"/>
    <n v="74.7"/>
    <s v="A-"/>
    <b v="0"/>
    <b v="0"/>
    <n v="24.673008323424494"/>
    <b v="0"/>
    <n v="0.5"/>
    <b v="1"/>
    <s v="Prostate Cancer"/>
    <x v="0"/>
    <x v="0"/>
  </r>
  <r>
    <s v="PID0433"/>
    <n v="45000"/>
    <x v="0"/>
    <n v="48"/>
    <s v="Senior"/>
    <n v="24593.67"/>
    <n v="80.400000000000006"/>
    <s v="O-"/>
    <b v="0"/>
    <b v="0"/>
    <n v="29.531680440771357"/>
    <b v="1"/>
    <n v="200"/>
    <b v="1"/>
    <s v="Heart Disease"/>
    <x v="0"/>
    <x v="1"/>
  </r>
  <r>
    <s v="PID0434"/>
    <n v="100"/>
    <x v="0"/>
    <n v="53"/>
    <s v="Senior"/>
    <n v="52.32"/>
    <n v="60.8"/>
    <s v="O-"/>
    <b v="0"/>
    <b v="1"/>
    <n v="25.636700961376285"/>
    <b v="0"/>
    <n v="12"/>
    <b v="1"/>
    <s v="Diabetes"/>
    <x v="0"/>
    <x v="0"/>
  </r>
  <r>
    <s v="PID0435"/>
    <n v="24000"/>
    <x v="1"/>
    <n v="54"/>
    <s v="Senior"/>
    <n v="18705.88"/>
    <n v="56"/>
    <s v="B+"/>
    <b v="0"/>
    <b v="0"/>
    <n v="21.338210638622158"/>
    <b v="0"/>
    <n v="12"/>
    <b v="1"/>
    <s v="Cancer"/>
    <x v="0"/>
    <x v="0"/>
  </r>
  <r>
    <s v="PID0436"/>
    <n v="18000"/>
    <x v="1"/>
    <n v="34"/>
    <s v="Adult"/>
    <n v="13355.46"/>
    <n v="74.400000000000006"/>
    <s v="A-"/>
    <b v="0"/>
    <b v="0"/>
    <n v="29.062499999999996"/>
    <b v="1"/>
    <n v="5"/>
    <b v="1"/>
    <s v="Kidney Stones"/>
    <x v="0"/>
    <x v="0"/>
  </r>
  <r>
    <s v="PID0437"/>
    <n v="54000"/>
    <x v="0"/>
    <n v="62"/>
    <s v="super senior"/>
    <n v="27150.75"/>
    <n v="63.4"/>
    <s v="AB+"/>
    <b v="0"/>
    <b v="0"/>
    <n v="23.287419651056016"/>
    <b v="0"/>
    <n v="200"/>
    <b v="1"/>
    <s v="Fractured Arm"/>
    <x v="0"/>
    <x v="0"/>
  </r>
  <r>
    <s v="PID0438"/>
    <n v="500"/>
    <x v="2"/>
    <n v="62"/>
    <s v="super senior"/>
    <n v="393.88"/>
    <n v="86"/>
    <s v="O+"/>
    <b v="0"/>
    <b v="1"/>
    <n v="32.769394909312595"/>
    <b v="1"/>
    <n v="3"/>
    <b v="1"/>
    <s v="Kidney Stones"/>
    <x v="0"/>
    <x v="1"/>
  </r>
  <r>
    <s v="PID0439"/>
    <n v="48000"/>
    <x v="0"/>
    <n v="68"/>
    <s v="super senior"/>
    <n v="33606.400000000001"/>
    <n v="78.8"/>
    <s v="B-"/>
    <b v="0"/>
    <b v="0"/>
    <n v="30.781249999999993"/>
    <b v="1"/>
    <n v="150"/>
    <b v="1"/>
    <s v="Diabetes"/>
    <x v="0"/>
    <x v="0"/>
  </r>
  <r>
    <s v="PID0440"/>
    <n v="72000"/>
    <x v="1"/>
    <n v="48"/>
    <s v="Senior"/>
    <n v="36669.199999999997"/>
    <n v="74.599999999999994"/>
    <s v="O-"/>
    <b v="0"/>
    <b v="1"/>
    <n v="25.512123388393011"/>
    <s v="FALSE"/>
    <n v="25"/>
    <b v="1"/>
    <s v="Stroke"/>
    <x v="0"/>
    <x v="0"/>
  </r>
  <r>
    <s v="PID0441"/>
    <n v="200"/>
    <x v="0"/>
    <n v="73"/>
    <s v="super senior"/>
    <n v="101.26"/>
    <n v="88.5"/>
    <s v="AB-"/>
    <b v="0"/>
    <b v="0"/>
    <n v="34.570312499999993"/>
    <b v="1"/>
    <n v="4"/>
    <b v="1"/>
    <s v="Fractured Arm"/>
    <x v="0"/>
    <x v="0"/>
  </r>
  <r>
    <s v="PID0442"/>
    <n v="20000"/>
    <x v="0"/>
    <n v="58"/>
    <s v="Senior"/>
    <n v="10124.379999999999"/>
    <n v="59.1"/>
    <s v="B-"/>
    <b v="0"/>
    <b v="0"/>
    <n v="20.692552781765347"/>
    <b v="0"/>
    <n v="12"/>
    <b v="1"/>
    <s v="Diabetes"/>
    <x v="0"/>
    <x v="0"/>
  </r>
  <r>
    <s v="PID0443"/>
    <n v="60000"/>
    <x v="2"/>
    <n v="45"/>
    <s v="Adult"/>
    <n v="37390.25"/>
    <n v="72.900000000000006"/>
    <s v="B-"/>
    <b v="0"/>
    <b v="0"/>
    <n v="25.524316375477053"/>
    <b v="0"/>
    <n v="1"/>
    <b v="1"/>
    <s v="Fractured Leg"/>
    <x v="0"/>
    <x v="0"/>
  </r>
  <r>
    <s v="PID0444"/>
    <n v="45000"/>
    <x v="2"/>
    <n v="58"/>
    <s v="Senior"/>
    <n v="39564"/>
    <n v="83"/>
    <s v="B+"/>
    <b v="0"/>
    <b v="0"/>
    <n v="31.239414355075468"/>
    <b v="1"/>
    <n v="2"/>
    <b v="1"/>
    <s v="Diabetes"/>
    <x v="0"/>
    <x v="1"/>
  </r>
  <r>
    <s v="PID0445"/>
    <n v="24000"/>
    <x v="2"/>
    <n v="42"/>
    <s v="Adult"/>
    <n v="14404.98"/>
    <n v="69.2"/>
    <s v="A+"/>
    <b v="0"/>
    <b v="1"/>
    <n v="26.696500906600825"/>
    <b v="0"/>
    <n v="20"/>
    <b v="1"/>
    <s v="Prostate Cancer"/>
    <x v="0"/>
    <x v="0"/>
  </r>
  <r>
    <s v="PID0446"/>
    <n v="15000"/>
    <x v="2"/>
    <n v="68"/>
    <s v="super senior"/>
    <n v="9615.15"/>
    <n v="77.7"/>
    <s v="O+"/>
    <b v="0"/>
    <b v="0"/>
    <n v="30.734543728491751"/>
    <b v="1"/>
    <n v="0.5"/>
    <b v="1"/>
    <s v="Fractured Leg"/>
    <x v="0"/>
    <x v="1"/>
  </r>
  <r>
    <s v="PID0447"/>
    <n v="250000"/>
    <x v="0"/>
    <n v="33"/>
    <s v="Adult"/>
    <n v="166346.30000000002"/>
    <n v="89.9"/>
    <s v="A+"/>
    <b v="0"/>
    <b v="0"/>
    <n v="33.836425909894992"/>
    <b v="1"/>
    <n v="7"/>
    <b v="1"/>
    <s v="Heart Attack"/>
    <x v="0"/>
    <x v="1"/>
  </r>
  <r>
    <s v="PID0448"/>
    <n v="24000"/>
    <x v="2"/>
    <n v="45"/>
    <s v="Adult"/>
    <n v="21098.2"/>
    <n v="84.7"/>
    <s v="O+"/>
    <b v="0"/>
    <b v="0"/>
    <n v="31.491671624033319"/>
    <b v="1"/>
    <n v="1"/>
    <b v="1"/>
    <s v="Prostate Cancer"/>
    <x v="0"/>
    <x v="1"/>
  </r>
  <r>
    <s v="PID0449"/>
    <n v="250000"/>
    <x v="2"/>
    <n v="62"/>
    <s v="super senior"/>
    <n v="185578.5"/>
    <n v="74.599999999999994"/>
    <s v="B+"/>
    <b v="0"/>
    <b v="0"/>
    <n v="29.508326411138796"/>
    <b v="1"/>
    <n v="2"/>
    <b v="1"/>
    <s v="Fractured Leg"/>
    <x v="0"/>
    <x v="0"/>
  </r>
  <r>
    <s v="PID0450"/>
    <n v="300000"/>
    <x v="1"/>
    <n v="58"/>
    <s v="Senior"/>
    <s v=""/>
    <n v="93.5"/>
    <s v="A-"/>
    <b v="0"/>
    <b v="0"/>
    <n v="33.127834467120188"/>
    <b v="1"/>
    <n v="15"/>
    <b v="0"/>
    <s v="Fractured Leg"/>
    <x v="0"/>
    <x v="1"/>
  </r>
  <r>
    <s v="PID0451"/>
    <n v="18000"/>
    <x v="3"/>
    <n v="41"/>
    <s v="Adult"/>
    <n v="15254.939999999999"/>
    <n v="83.6"/>
    <s v="AB-"/>
    <b v="1"/>
    <b v="0"/>
    <n v="31.082688875669248"/>
    <b v="1"/>
    <n v="12"/>
    <b v="1"/>
    <s v="Hypertension"/>
    <x v="0"/>
    <x v="0"/>
  </r>
  <r>
    <s v="PID0452"/>
    <n v="3000"/>
    <x v="0"/>
    <n v="33"/>
    <s v="Adult"/>
    <n v="2236.71"/>
    <n v="69.3"/>
    <s v="O+"/>
    <b v="0"/>
    <b v="1"/>
    <n v="24.553571428571431"/>
    <b v="0"/>
    <n v="2"/>
    <b v="1"/>
    <s v="Cancer"/>
    <x v="0"/>
    <x v="0"/>
  </r>
  <r>
    <s v="PID0453"/>
    <n v="18000"/>
    <x v="2"/>
    <n v="41"/>
    <s v="Adult"/>
    <s v=""/>
    <n v="72"/>
    <s v="B-"/>
    <b v="0"/>
    <b v="1"/>
    <n v="24.056934745564501"/>
    <b v="0"/>
    <n v="2"/>
    <b v="0"/>
    <s v="Fractured Arm"/>
    <x v="0"/>
    <x v="0"/>
  </r>
  <r>
    <s v="PID0454"/>
    <n v="32000"/>
    <x v="0"/>
    <n v="48"/>
    <s v="Senior"/>
    <n v="18500.68"/>
    <n v="84.8"/>
    <s v="AB-"/>
    <b v="0"/>
    <b v="1"/>
    <n v="26.764297437192273"/>
    <b v="0"/>
    <n v="25"/>
    <b v="1"/>
    <s v="Childbirth"/>
    <x v="0"/>
    <x v="0"/>
  </r>
  <r>
    <s v="PID0455"/>
    <n v="100"/>
    <x v="0"/>
    <n v="28"/>
    <s v="Young adult"/>
    <n v="73.209999999999994"/>
    <n v="97.4"/>
    <s v="AB-"/>
    <b v="0"/>
    <b v="0"/>
    <n v="32.923201730665227"/>
    <b v="1"/>
    <n v="12"/>
    <b v="1"/>
    <s v="Fractured Arm"/>
    <x v="0"/>
    <x v="1"/>
  </r>
  <r>
    <s v="PID0456"/>
    <n v="54000"/>
    <x v="0"/>
    <n v="53"/>
    <s v="Senior"/>
    <s v=""/>
    <n v="89.3"/>
    <s v="O+"/>
    <b v="0"/>
    <b v="0"/>
    <n v="32.800734618916437"/>
    <b v="1"/>
    <n v="4"/>
    <b v="0"/>
    <s v="Cancer"/>
    <x v="0"/>
    <x v="0"/>
  </r>
  <r>
    <s v="PID0457"/>
    <n v="800"/>
    <x v="3"/>
    <n v="48"/>
    <s v="Senior"/>
    <n v="565.26"/>
    <n v="69.5"/>
    <s v="AB-"/>
    <b v="1"/>
    <b v="0"/>
    <n v="25.221367397300046"/>
    <b v="0"/>
    <n v="2"/>
    <b v="1"/>
    <s v="Fractured Arm"/>
    <x v="0"/>
    <x v="0"/>
  </r>
  <r>
    <s v="PID0458"/>
    <n v="72000"/>
    <x v="2"/>
    <n v="38"/>
    <s v="Adult"/>
    <n v="45460.44"/>
    <n v="87.7"/>
    <s v="O-"/>
    <b v="0"/>
    <b v="0"/>
    <n v="31.826099579039052"/>
    <b v="1"/>
    <n v="2"/>
    <b v="1"/>
    <s v="Childbirth"/>
    <x v="0"/>
    <x v="1"/>
  </r>
  <r>
    <s v="PID0459"/>
    <n v="40000"/>
    <x v="0"/>
    <n v="62"/>
    <s v="super senior"/>
    <n v="21188.600000000002"/>
    <n v="81.2"/>
    <s v="B-"/>
    <b v="0"/>
    <b v="0"/>
    <n v="33.798126951092605"/>
    <b v="1"/>
    <n v="25"/>
    <b v="1"/>
    <s v="Heart Attack"/>
    <x v="0"/>
    <x v="0"/>
  </r>
  <r>
    <s v="PID0460"/>
    <n v="40000"/>
    <x v="1"/>
    <n v="32"/>
    <s v="Adult"/>
    <n v="35616"/>
    <n v="95.7"/>
    <s v="A-"/>
    <b v="0"/>
    <b v="0"/>
    <n v="31.609195402298852"/>
    <b v="1"/>
    <n v="20"/>
    <b v="1"/>
    <s v="Kidney Stones"/>
    <x v="0"/>
    <x v="0"/>
  </r>
  <r>
    <s v="PID0461"/>
    <n v="32000"/>
    <x v="2"/>
    <n v="58"/>
    <s v="Senior"/>
    <s v=""/>
    <n v="54.9"/>
    <s v="AB+"/>
    <b v="0"/>
    <b v="0"/>
    <n v="20.919067215363508"/>
    <s v="FALSE"/>
    <n v="1"/>
    <b v="0"/>
    <s v="Childbirth"/>
    <x v="0"/>
    <x v="0"/>
  </r>
  <r>
    <s v="PID0462"/>
    <n v="54000"/>
    <x v="0"/>
    <n v="38"/>
    <s v="Adult"/>
    <n v="27921.96"/>
    <n v="89.1"/>
    <s v="O+"/>
    <b v="0"/>
    <b v="0"/>
    <n v="30.830449826989621"/>
    <b v="1"/>
    <n v="25"/>
    <b v="1"/>
    <s v="Prostate Cancer"/>
    <x v="0"/>
    <x v="0"/>
  </r>
  <r>
    <s v="PID0463"/>
    <n v="40000"/>
    <x v="3"/>
    <n v="48"/>
    <s v="Senior"/>
    <n v="23114.3"/>
    <n v="86.6"/>
    <s v="B-"/>
    <b v="0"/>
    <b v="0"/>
    <n v="29.27257977285019"/>
    <b v="1"/>
    <n v="7"/>
    <b v="1"/>
    <s v="Stroke"/>
    <x v="0"/>
    <x v="1"/>
  </r>
  <r>
    <s v="PID0464"/>
    <n v="800"/>
    <x v="0"/>
    <n v="68"/>
    <s v="super senior"/>
    <s v=""/>
    <n v="88.4"/>
    <s v="O+"/>
    <b v="0"/>
    <b v="0"/>
    <n v="32.470156106519745"/>
    <b v="1"/>
    <n v="12"/>
    <b v="0"/>
    <s v="Cancer"/>
    <x v="0"/>
    <x v="0"/>
  </r>
  <r>
    <s v="PID0465"/>
    <n v="32000"/>
    <x v="1"/>
    <n v="33"/>
    <s v="Adult"/>
    <n v="26512.240000000002"/>
    <n v="84.7"/>
    <s v="A-"/>
    <b v="0"/>
    <b v="1"/>
    <n v="30.00992063492064"/>
    <b v="1"/>
    <n v="7"/>
    <b v="1"/>
    <s v="Heart Disease"/>
    <x v="1"/>
    <x v="1"/>
  </r>
  <r>
    <s v="PID0466"/>
    <n v="12000"/>
    <x v="0"/>
    <n v="68"/>
    <s v="super senior"/>
    <s v=""/>
    <n v="74.8"/>
    <s v="B-"/>
    <b v="0"/>
    <b v="1"/>
    <n v="31.134235171696144"/>
    <b v="1"/>
    <n v="9"/>
    <b v="0"/>
    <s v="Stroke"/>
    <x v="0"/>
    <x v="1"/>
  </r>
  <r>
    <s v="PID0467"/>
    <n v="40000"/>
    <x v="1"/>
    <n v="68"/>
    <s v="super senior"/>
    <s v=""/>
    <n v="85.2"/>
    <s v="O-"/>
    <b v="1"/>
    <b v="1"/>
    <n v="33.701198528539216"/>
    <b v="1"/>
    <n v="7"/>
    <b v="0"/>
    <s v="Hypertension"/>
    <x v="0"/>
    <x v="0"/>
  </r>
  <r>
    <s v="PID0468"/>
    <n v="21000"/>
    <x v="2"/>
    <n v="28"/>
    <s v="Young adult"/>
    <n v="13118.279999999999"/>
    <n v="93.5"/>
    <s v="B-"/>
    <b v="1"/>
    <b v="1"/>
    <n v="32.352941176470594"/>
    <b v="1"/>
    <n v="5"/>
    <b v="1"/>
    <s v="Stroke"/>
    <x v="0"/>
    <x v="0"/>
  </r>
  <r>
    <s v="PID0469"/>
    <n v="3000"/>
    <x v="3"/>
    <n v="28"/>
    <s v="Young adult"/>
    <n v="2092.17"/>
    <n v="63.4"/>
    <s v="B-"/>
    <b v="0"/>
    <b v="1"/>
    <n v="21.93771626297578"/>
    <s v="FALSE"/>
    <n v="3"/>
    <b v="1"/>
    <s v="Hypertension"/>
    <x v="0"/>
    <x v="0"/>
  </r>
  <r>
    <s v="PID0470"/>
    <n v="75000"/>
    <x v="2"/>
    <n v="62"/>
    <s v="super senior"/>
    <n v="38626.699999999997"/>
    <n v="91.5"/>
    <s v="A-"/>
    <b v="1"/>
    <b v="1"/>
    <n v="34.438631487824161"/>
    <b v="1"/>
    <n v="12"/>
    <b v="1"/>
    <s v="Appendicitis"/>
    <x v="0"/>
    <x v="1"/>
  </r>
  <r>
    <s v="PID0471"/>
    <n v="800"/>
    <x v="3"/>
    <n v="30"/>
    <s v="Young adult"/>
    <n v="628.30999999999995"/>
    <n v="93.4"/>
    <s v="O+"/>
    <b v="1"/>
    <b v="1"/>
    <n v="31.941452070722622"/>
    <b v="1"/>
    <n v="15"/>
    <b v="1"/>
    <s v="Stroke"/>
    <x v="0"/>
    <x v="0"/>
  </r>
  <r>
    <s v="PID0472"/>
    <n v="75000"/>
    <x v="0"/>
    <n v="58"/>
    <s v="Senior"/>
    <s v=""/>
    <n v="52.2"/>
    <s v="B-"/>
    <b v="0"/>
    <b v="1"/>
    <n v="20.390624999999996"/>
    <b v="0"/>
    <n v="200"/>
    <b v="0"/>
    <s v="Kidney Stones"/>
    <x v="0"/>
    <x v="0"/>
  </r>
  <r>
    <s v="PID0473"/>
    <n v="20000"/>
    <x v="0"/>
    <n v="53"/>
    <s v="Senior"/>
    <n v="15777.76"/>
    <n v="92.6"/>
    <s v="O-"/>
    <b v="0"/>
    <b v="0"/>
    <n v="34.012855831037648"/>
    <b v="1"/>
    <n v="5"/>
    <b v="1"/>
    <s v="Fractured Arm"/>
    <x v="0"/>
    <x v="0"/>
  </r>
  <r>
    <s v="PID0474"/>
    <n v="100"/>
    <x v="2"/>
    <n v="58"/>
    <s v="Senior"/>
    <n v="53.65"/>
    <n v="65"/>
    <s v="B+"/>
    <b v="0"/>
    <b v="0"/>
    <n v="28.133656509695292"/>
    <b v="1"/>
    <n v="7"/>
    <b v="1"/>
    <s v="Childbirth"/>
    <x v="0"/>
    <x v="1"/>
  </r>
  <r>
    <s v="PID0475"/>
    <n v="75000"/>
    <x v="1"/>
    <n v="68"/>
    <s v="super senior"/>
    <n v="52660.649999999994"/>
    <n v="70.900000000000006"/>
    <s v="B-"/>
    <b v="1"/>
    <b v="0"/>
    <n v="29.895429246078599"/>
    <b v="1"/>
    <n v="12"/>
    <b v="1"/>
    <s v="Stroke"/>
    <x v="0"/>
    <x v="0"/>
  </r>
  <r>
    <s v="PID0476"/>
    <n v="250000"/>
    <x v="0"/>
    <n v="42"/>
    <s v="Adult"/>
    <s v=""/>
    <n v="102.5"/>
    <s v="O+"/>
    <b v="1"/>
    <b v="1"/>
    <n v="33.090134297520663"/>
    <b v="1"/>
    <n v="30"/>
    <b v="0"/>
    <s v="Stroke"/>
    <x v="0"/>
    <x v="0"/>
  </r>
  <r>
    <s v="PID0477"/>
    <n v="20000"/>
    <x v="1"/>
    <n v="38"/>
    <s v="Adult"/>
    <n v="16069.82"/>
    <n v="80.900000000000006"/>
    <s v="A+"/>
    <b v="1"/>
    <b v="0"/>
    <n v="25.822720163426858"/>
    <b v="0"/>
    <n v="15"/>
    <b v="1"/>
    <s v="Allergic Reaction"/>
    <x v="0"/>
    <x v="0"/>
  </r>
  <r>
    <s v="PID0478"/>
    <n v="72000"/>
    <x v="2"/>
    <n v="32"/>
    <s v="Adult"/>
    <n v="42648.72"/>
    <n v="67"/>
    <s v="AB-"/>
    <b v="0"/>
    <b v="0"/>
    <n v="21.877551020408163"/>
    <b v="0"/>
    <n v="0.5"/>
    <b v="1"/>
    <s v="Diabetes"/>
    <x v="0"/>
    <x v="0"/>
  </r>
  <r>
    <s v="PID0479"/>
    <n v="4000"/>
    <x v="0"/>
    <n v="48"/>
    <s v="Senior"/>
    <n v="2417.92"/>
    <n v="72.400000000000006"/>
    <s v="A-"/>
    <b v="1"/>
    <b v="0"/>
    <n v="28.281249999999996"/>
    <b v="1"/>
    <n v="15"/>
    <b v="1"/>
    <s v="Heart Disease"/>
    <x v="0"/>
    <x v="0"/>
  </r>
  <r>
    <s v="PID0480"/>
    <n v="30000"/>
    <x v="0"/>
    <n v="32"/>
    <s v="Adult"/>
    <n v="20098.86"/>
    <n v="56.7"/>
    <s v="B+"/>
    <b v="0"/>
    <b v="0"/>
    <n v="20.576281027725361"/>
    <s v="FALSE"/>
    <n v="20"/>
    <b v="1"/>
    <s v="Hypertension"/>
    <x v="0"/>
    <x v="0"/>
  </r>
  <r>
    <s v="PID0481"/>
    <n v="45000"/>
    <x v="2"/>
    <n v="42"/>
    <s v="Adult"/>
    <n v="32491.47"/>
    <n v="65"/>
    <s v="A+"/>
    <b v="0"/>
    <b v="1"/>
    <n v="24.767565919829291"/>
    <b v="0"/>
    <n v="4"/>
    <b v="1"/>
    <s v="Kidney Stones"/>
    <x v="0"/>
    <x v="0"/>
  </r>
  <r>
    <s v="PID0482"/>
    <n v="100"/>
    <x v="1"/>
    <n v="58"/>
    <s v="Senior"/>
    <s v=""/>
    <n v="83.3"/>
    <s v="O-"/>
    <b v="0"/>
    <b v="0"/>
    <n v="32.539062499999993"/>
    <b v="1"/>
    <n v="40"/>
    <b v="0"/>
    <s v="Heart Attack"/>
    <x v="0"/>
    <x v="0"/>
  </r>
  <r>
    <s v="PID0483"/>
    <n v="500"/>
    <x v="2"/>
    <n v="62"/>
    <s v="super senior"/>
    <n v="344.06"/>
    <n v="81.8"/>
    <s v="AB+"/>
    <b v="0"/>
    <b v="0"/>
    <n v="34.943825024563203"/>
    <b v="1"/>
    <n v="15"/>
    <b v="1"/>
    <s v="Heart Attack"/>
    <x v="0"/>
    <x v="0"/>
  </r>
  <r>
    <s v="PID0484"/>
    <n v="500"/>
    <x v="2"/>
    <n v="33"/>
    <s v="Adult"/>
    <n v="261.82"/>
    <n v="67.2"/>
    <s v="O-"/>
    <b v="0"/>
    <b v="0"/>
    <n v="24.683195592286506"/>
    <b v="0"/>
    <n v="0.5"/>
    <b v="1"/>
    <s v="Cancer"/>
    <x v="0"/>
    <x v="0"/>
  </r>
  <r>
    <s v="PID0485"/>
    <n v="60000"/>
    <x v="0"/>
    <n v="62"/>
    <s v="super senior"/>
    <s v=""/>
    <n v="66.599999999999994"/>
    <s v="AB-"/>
    <b v="1"/>
    <b v="1"/>
    <n v="28.826177285318558"/>
    <b v="1"/>
    <n v="30"/>
    <b v="0"/>
    <s v="Respiratory Infection"/>
    <x v="0"/>
    <x v="1"/>
  </r>
  <r>
    <s v="PID0486"/>
    <n v="48000"/>
    <x v="0"/>
    <n v="48"/>
    <s v="Senior"/>
    <n v="24552.12"/>
    <n v="92.5"/>
    <s v="O-"/>
    <b v="0"/>
    <b v="0"/>
    <n v="33.976124885215796"/>
    <b v="1"/>
    <n v="9"/>
    <b v="1"/>
    <s v="Heart Disease"/>
    <x v="0"/>
    <x v="0"/>
  </r>
  <r>
    <s v="PID0487"/>
    <n v="15000"/>
    <x v="0"/>
    <n v="48"/>
    <s v="Senior"/>
    <n v="11420.150000000001"/>
    <n v="93.9"/>
    <s v="A+"/>
    <b v="0"/>
    <b v="0"/>
    <n v="30.66122448979592"/>
    <b v="1"/>
    <n v="7"/>
    <b v="1"/>
    <s v="Cancer"/>
    <x v="0"/>
    <x v="1"/>
  </r>
  <r>
    <s v="PID0488"/>
    <n v="800"/>
    <x v="0"/>
    <n v="48"/>
    <s v="Senior"/>
    <n v="655.24"/>
    <n v="95.9"/>
    <s v="O+"/>
    <b v="0"/>
    <b v="0"/>
    <n v="30.267642974371924"/>
    <b v="1"/>
    <n v="3"/>
    <b v="1"/>
    <s v="Prostate Cancer"/>
    <x v="0"/>
    <x v="1"/>
  </r>
  <r>
    <s v="PID0489"/>
    <n v="21000"/>
    <x v="1"/>
    <n v="58"/>
    <s v="Senior"/>
    <n v="11200.84"/>
    <n v="64"/>
    <s v="B+"/>
    <b v="0"/>
    <b v="1"/>
    <n v="28.444444444444443"/>
    <b v="1"/>
    <n v="12"/>
    <b v="1"/>
    <s v="Osteoarthritis"/>
    <x v="0"/>
    <x v="1"/>
  </r>
  <r>
    <s v="PID0490"/>
    <n v="40000"/>
    <x v="0"/>
    <n v="38"/>
    <s v="Adult"/>
    <n v="23810.400000000001"/>
    <n v="60.9"/>
    <s v="AB+"/>
    <b v="0"/>
    <b v="0"/>
    <n v="22.100449992742053"/>
    <b v="0"/>
    <n v="7"/>
    <b v="1"/>
    <s v="Hypertension"/>
    <x v="0"/>
    <x v="0"/>
  </r>
  <r>
    <s v="PID0491"/>
    <n v="500"/>
    <x v="1"/>
    <n v="53"/>
    <s v="Senior"/>
    <n v="287.83999999999997"/>
    <n v="85.3"/>
    <s v="A-"/>
    <b v="0"/>
    <b v="0"/>
    <n v="32.907681030824421"/>
    <b v="1"/>
    <n v="5"/>
    <b v="1"/>
    <s v="Osteoarthritis"/>
    <x v="0"/>
    <x v="1"/>
  </r>
  <r>
    <s v="PID0492"/>
    <n v="100"/>
    <x v="1"/>
    <n v="38"/>
    <s v="Adult"/>
    <n v="51.38"/>
    <n v="86.1"/>
    <s v="O+"/>
    <b v="0"/>
    <b v="0"/>
    <n v="28.114285714285714"/>
    <b v="1"/>
    <n v="20"/>
    <b v="1"/>
    <s v="Diabetes"/>
    <x v="0"/>
    <x v="1"/>
  </r>
  <r>
    <s v="PID0493"/>
    <n v="300000"/>
    <x v="2"/>
    <n v="73"/>
    <s v="super senior"/>
    <n v="211507.65"/>
    <n v="90.8"/>
    <s v="B+"/>
    <b v="0"/>
    <b v="1"/>
    <n v="33.759666864961339"/>
    <b v="1"/>
    <n v="5"/>
    <b v="1"/>
    <s v="Respiratory Infection"/>
    <x v="0"/>
    <x v="1"/>
  </r>
  <r>
    <s v="PID0494"/>
    <n v="500"/>
    <x v="0"/>
    <n v="45"/>
    <s v="Adult"/>
    <n v="284.92"/>
    <n v="56.6"/>
    <s v="A+"/>
    <b v="0"/>
    <b v="0"/>
    <n v="22.109374999999996"/>
    <b v="0"/>
    <n v="15"/>
    <b v="1"/>
    <s v="Diabetes"/>
    <x v="0"/>
    <x v="0"/>
  </r>
  <r>
    <s v="PID0495"/>
    <n v="300000"/>
    <x v="0"/>
    <n v="58"/>
    <s v="Senior"/>
    <n v="185608.34999999998"/>
    <n v="89.2"/>
    <s v="B-"/>
    <b v="1"/>
    <b v="0"/>
    <n v="32.370445637973582"/>
    <b v="1"/>
    <n v="2"/>
    <b v="1"/>
    <s v="Fractured Arm"/>
    <x v="0"/>
    <x v="1"/>
  </r>
  <r>
    <s v="PID0496"/>
    <n v="20000"/>
    <x v="3"/>
    <n v="58"/>
    <s v="Senior"/>
    <n v="16429.98"/>
    <n v="60.3"/>
    <s v="O+"/>
    <b v="0"/>
    <b v="1"/>
    <n v="22.976680384087786"/>
    <s v="FALSE"/>
    <n v="20"/>
    <b v="1"/>
    <s v="Kidney Stones"/>
    <x v="0"/>
    <x v="0"/>
  </r>
  <r>
    <s v="PID0497"/>
    <n v="3000"/>
    <x v="1"/>
    <n v="50"/>
    <s v="Senior"/>
    <n v="1761.06"/>
    <n v="55.5"/>
    <s v="A-"/>
    <b v="0"/>
    <b v="0"/>
    <n v="20.140804180577735"/>
    <b v="0"/>
    <n v="5"/>
    <b v="1"/>
    <s v="Prostate Cancer"/>
    <x v="0"/>
    <x v="0"/>
  </r>
  <r>
    <s v="PID0498"/>
    <n v="60000"/>
    <x v="2"/>
    <n v="48"/>
    <s v="Senior"/>
    <n v="38814.75"/>
    <n v="91.9"/>
    <s v="O-"/>
    <b v="1"/>
    <b v="1"/>
    <n v="28.682001185980464"/>
    <b v="1"/>
    <n v="2"/>
    <b v="1"/>
    <s v="Appendicitis"/>
    <x v="0"/>
    <x v="0"/>
  </r>
  <r>
    <s v="PID0499"/>
    <n v="100"/>
    <x v="1"/>
    <n v="58"/>
    <s v="Senior"/>
    <s v=""/>
    <n v="47.9"/>
    <s v="B-"/>
    <b v="0"/>
    <b v="0"/>
    <n v="20.732340720221607"/>
    <b v="0"/>
    <n v="400"/>
    <b v="0"/>
    <s v="Appendicitis"/>
    <x v="0"/>
    <x v="0"/>
  </r>
  <r>
    <s v="PID0500"/>
    <n v="40000"/>
    <x v="0"/>
    <n v="68"/>
    <s v="super senior"/>
    <n v="30912.5"/>
    <n v="70.900000000000006"/>
    <s v="A+"/>
    <b v="1"/>
    <b v="1"/>
    <n v="26.36079714455682"/>
    <s v="FALSE"/>
    <n v="30"/>
    <b v="1"/>
    <s v="Osteoarthritis"/>
    <x v="0"/>
    <x v="0"/>
  </r>
  <r>
    <s v="PID0501"/>
    <n v="18000"/>
    <x v="2"/>
    <n v="42"/>
    <s v="Adult"/>
    <n v="15163.32"/>
    <n v="87.8"/>
    <s v="A+"/>
    <b v="0"/>
    <b v="0"/>
    <n v="30.380622837370243"/>
    <b v="1"/>
    <n v="3"/>
    <b v="1"/>
    <s v="Heart Disease"/>
    <x v="0"/>
    <x v="0"/>
  </r>
  <r>
    <s v="PID0502"/>
    <n v="24000"/>
    <x v="0"/>
    <n v="48"/>
    <s v="Senior"/>
    <n v="15407.22"/>
    <n v="94.4"/>
    <s v="A+"/>
    <b v="0"/>
    <b v="0"/>
    <n v="29.79421790178008"/>
    <b v="1"/>
    <n v="15"/>
    <b v="1"/>
    <s v="Respiratory Infection"/>
    <x v="0"/>
    <x v="1"/>
  </r>
  <r>
    <s v="PID0503"/>
    <n v="18000"/>
    <x v="0"/>
    <n v="53"/>
    <s v="Senior"/>
    <n v="13926.54"/>
    <n v="79.5"/>
    <s v="O+"/>
    <b v="0"/>
    <b v="0"/>
    <n v="28.850341123530267"/>
    <b v="1"/>
    <n v="30"/>
    <b v="1"/>
    <s v="Fractured Leg"/>
    <x v="0"/>
    <x v="1"/>
  </r>
  <r>
    <s v="PID0504"/>
    <n v="800"/>
    <x v="0"/>
    <n v="38"/>
    <s v="Adult"/>
    <n v="675.79"/>
    <n v="95"/>
    <s v="B+"/>
    <b v="0"/>
    <b v="1"/>
    <n v="29.983587930816814"/>
    <b v="1"/>
    <n v="3"/>
    <b v="1"/>
    <s v="Diabetes"/>
    <x v="0"/>
    <x v="1"/>
  </r>
  <r>
    <s v="PID0505"/>
    <n v="3000"/>
    <x v="3"/>
    <n v="48"/>
    <s v="Senior"/>
    <n v="2550.7200000000003"/>
    <n v="91.7"/>
    <s v="AB-"/>
    <b v="0"/>
    <b v="0"/>
    <n v="29.60356404958678"/>
    <b v="1"/>
    <n v="30"/>
    <b v="1"/>
    <s v="Diabetes"/>
    <x v="0"/>
    <x v="0"/>
  </r>
  <r>
    <s v="PID0506"/>
    <n v="200000"/>
    <x v="2"/>
    <n v="45"/>
    <s v="Adult"/>
    <n v="136126"/>
    <n v="94.5"/>
    <s v="B-"/>
    <b v="0"/>
    <b v="0"/>
    <n v="31.942942130881562"/>
    <b v="1"/>
    <n v="2"/>
    <b v="1"/>
    <s v="Heart Disease"/>
    <x v="0"/>
    <x v="1"/>
  </r>
  <r>
    <s v="PID0507"/>
    <n v="20000"/>
    <x v="1"/>
    <n v="42"/>
    <s v="Adult"/>
    <s v=""/>
    <n v="73"/>
    <s v="A-"/>
    <b v="0"/>
    <b v="1"/>
    <n v="25.559329155141629"/>
    <b v="0"/>
    <n v="7"/>
    <b v="0"/>
    <s v="Hypertension"/>
    <x v="0"/>
    <x v="0"/>
  </r>
  <r>
    <s v="PID0508"/>
    <n v="1600"/>
    <x v="0"/>
    <n v="68"/>
    <s v="super senior"/>
    <n v="831.9"/>
    <n v="80"/>
    <s v="B-"/>
    <b v="0"/>
    <b v="1"/>
    <n v="28.685144680698485"/>
    <b v="1"/>
    <n v="12"/>
    <b v="1"/>
    <s v="Prostate Cancer"/>
    <x v="0"/>
    <x v="1"/>
  </r>
  <r>
    <s v="PID0509"/>
    <n v="21000"/>
    <x v="0"/>
    <n v="41"/>
    <s v="Adult"/>
    <s v=""/>
    <n v="87.1"/>
    <s v="AB-"/>
    <b v="0"/>
    <b v="1"/>
    <n v="29.441590048674961"/>
    <b v="1"/>
    <n v="25"/>
    <b v="0"/>
    <s v="Stroke"/>
    <x v="0"/>
    <x v="0"/>
  </r>
  <r>
    <s v="PID0510"/>
    <n v="250000"/>
    <x v="2"/>
    <n v="33"/>
    <s v="Adult"/>
    <n v="208992.5"/>
    <n v="78.5"/>
    <s v="O+"/>
    <b v="1"/>
    <b v="0"/>
    <n v="29.545711167149687"/>
    <b v="1"/>
    <n v="12"/>
    <b v="1"/>
    <s v="Fractured Leg"/>
    <x v="0"/>
    <x v="1"/>
  </r>
  <r>
    <s v="PID0511"/>
    <n v="18000"/>
    <x v="2"/>
    <n v="53"/>
    <s v="Senior"/>
    <n v="14072.099999999999"/>
    <n v="74.3"/>
    <s v="B-"/>
    <b v="1"/>
    <b v="0"/>
    <n v="32.15893351800554"/>
    <b v="1"/>
    <n v="0.5"/>
    <b v="1"/>
    <s v="Appendicitis"/>
    <x v="0"/>
    <x v="1"/>
  </r>
  <r>
    <s v="PID0512"/>
    <n v="12000"/>
    <x v="2"/>
    <n v="38"/>
    <s v="Adult"/>
    <n v="8253.24"/>
    <n v="81.7"/>
    <s v="O+"/>
    <b v="0"/>
    <b v="0"/>
    <n v="30.750122323008021"/>
    <b v="1"/>
    <n v="2"/>
    <b v="1"/>
    <s v="Fractured Arm"/>
    <x v="0"/>
    <x v="1"/>
  </r>
  <r>
    <s v="PID0513"/>
    <n v="21000"/>
    <x v="2"/>
    <n v="45"/>
    <s v="Adult"/>
    <n v="12593.21"/>
    <n v="61.8"/>
    <s v="B-"/>
    <b v="0"/>
    <b v="0"/>
    <n v="22.699724517906336"/>
    <b v="0"/>
    <n v="2"/>
    <b v="1"/>
    <s v="Fractured Leg"/>
    <x v="0"/>
    <x v="0"/>
  </r>
  <r>
    <s v="PID0514"/>
    <n v="3000"/>
    <x v="2"/>
    <n v="58"/>
    <s v="Senior"/>
    <n v="2591.46"/>
    <n v="80.8"/>
    <s v="O+"/>
    <b v="1"/>
    <b v="0"/>
    <n v="30.411381685422864"/>
    <b v="1"/>
    <n v="3"/>
    <b v="1"/>
    <s v="Allergic Reaction"/>
    <x v="0"/>
    <x v="0"/>
  </r>
  <r>
    <s v="PID0515"/>
    <n v="100"/>
    <x v="0"/>
    <n v="58"/>
    <s v="Senior"/>
    <s v=""/>
    <n v="89"/>
    <s v="A+"/>
    <b v="0"/>
    <b v="0"/>
    <n v="33.912513336381643"/>
    <b v="1"/>
    <n v="9"/>
    <b v="0"/>
    <s v="Osteoarthritis"/>
    <x v="0"/>
    <x v="1"/>
  </r>
  <r>
    <s v="PID0516"/>
    <n v="40000"/>
    <x v="1"/>
    <n v="62"/>
    <s v="super senior"/>
    <s v=""/>
    <n v="86.6"/>
    <s v="AB+"/>
    <b v="0"/>
    <b v="0"/>
    <n v="32.198096371207619"/>
    <b v="1"/>
    <n v="20"/>
    <b v="0"/>
    <s v="Hypertension"/>
    <x v="0"/>
    <x v="0"/>
  </r>
  <r>
    <s v="PID0517"/>
    <n v="32000"/>
    <x v="2"/>
    <n v="68"/>
    <s v="super senior"/>
    <n v="19961.72"/>
    <n v="82.7"/>
    <s v="A-"/>
    <b v="0"/>
    <b v="0"/>
    <n v="32.304687499999993"/>
    <b v="1"/>
    <n v="30"/>
    <b v="1"/>
    <s v="Hypertension"/>
    <x v="0"/>
    <x v="0"/>
  </r>
  <r>
    <s v="PID0518"/>
    <n v="12000"/>
    <x v="2"/>
    <n v="42"/>
    <s v="Adult"/>
    <s v=""/>
    <n v="69"/>
    <s v="AB+"/>
    <b v="0"/>
    <b v="0"/>
    <n v="21.777553339224845"/>
    <b v="0"/>
    <n v="15"/>
    <b v="0"/>
    <s v="Appendicitis"/>
    <x v="0"/>
    <x v="0"/>
  </r>
  <r>
    <s v="PID0519"/>
    <n v="500"/>
    <x v="2"/>
    <n v="48"/>
    <s v="Senior"/>
    <n v="440.14"/>
    <n v="89"/>
    <s v="O-"/>
    <b v="0"/>
    <b v="0"/>
    <n v="28.408184110568481"/>
    <b v="1"/>
    <n v="2"/>
    <b v="1"/>
    <s v="Respiratory Infection"/>
    <x v="0"/>
    <x v="1"/>
  </r>
  <r>
    <s v="PID0520"/>
    <n v="18000"/>
    <x v="0"/>
    <n v="73"/>
    <s v="super senior"/>
    <n v="13589.579999999998"/>
    <n v="70.400000000000006"/>
    <s v="A-"/>
    <b v="0"/>
    <b v="0"/>
    <n v="24.648996883862615"/>
    <b v="0"/>
    <n v="250"/>
    <b v="1"/>
    <s v="Cancer"/>
    <x v="0"/>
    <x v="0"/>
  </r>
  <r>
    <s v="PID0521"/>
    <n v="30000"/>
    <x v="0"/>
    <n v="33"/>
    <s v="Adult"/>
    <n v="25487.22"/>
    <n v="68.2"/>
    <s v="A-"/>
    <b v="0"/>
    <b v="0"/>
    <n v="25.050505050505055"/>
    <b v="0"/>
    <n v="40"/>
    <b v="1"/>
    <s v="Childbirth"/>
    <x v="0"/>
    <x v="0"/>
  </r>
  <r>
    <s v="PID0522"/>
    <n v="100"/>
    <x v="2"/>
    <n v="38"/>
    <s v="Adult"/>
    <n v="78.08"/>
    <n v="95"/>
    <s v="B+"/>
    <b v="1"/>
    <b v="0"/>
    <n v="29.983587930816814"/>
    <b v="1"/>
    <n v="12"/>
    <b v="1"/>
    <s v="Cancer"/>
    <x v="0"/>
    <x v="1"/>
  </r>
  <r>
    <s v="PID0523"/>
    <n v="3000"/>
    <x v="2"/>
    <n v="62"/>
    <s v="super senior"/>
    <n v="2243.25"/>
    <n v="84"/>
    <s v="B+"/>
    <b v="0"/>
    <b v="0"/>
    <n v="32.406157169862269"/>
    <b v="1"/>
    <n v="2"/>
    <b v="1"/>
    <s v="Hypertension"/>
    <x v="0"/>
    <x v="1"/>
  </r>
  <r>
    <s v="PID0524"/>
    <n v="800"/>
    <x v="1"/>
    <n v="33"/>
    <s v="Adult"/>
    <s v=""/>
    <n v="60"/>
    <s v="O+"/>
    <b v="0"/>
    <b v="1"/>
    <n v="23.437499999999996"/>
    <b v="0"/>
    <n v="12"/>
    <b v="0"/>
    <s v="Fractured Arm"/>
    <x v="0"/>
    <x v="0"/>
  </r>
  <r>
    <s v="PID0525"/>
    <n v="60000"/>
    <x v="3"/>
    <n v="33"/>
    <s v="Adult"/>
    <n v="41143.879999999997"/>
    <n v="75.599999999999994"/>
    <s v="O-"/>
    <b v="0"/>
    <b v="1"/>
    <n v="23.86062365862896"/>
    <b v="0"/>
    <n v="40"/>
    <b v="1"/>
    <s v="Prostate Cancer"/>
    <x v="0"/>
    <x v="0"/>
  </r>
  <r>
    <s v="PID0526"/>
    <n v="60000"/>
    <x v="0"/>
    <n v="48"/>
    <s v="Senior"/>
    <n v="33533.699999999997"/>
    <n v="85.6"/>
    <s v="O+"/>
    <b v="0"/>
    <b v="0"/>
    <n v="31.064015096530699"/>
    <b v="1"/>
    <n v="5"/>
    <b v="1"/>
    <s v="Heart Attack"/>
    <x v="0"/>
    <x v="1"/>
  </r>
  <r>
    <s v="PID0527"/>
    <n v="60000"/>
    <x v="0"/>
    <n v="32"/>
    <s v="Adult"/>
    <n v="44740.639999999999"/>
    <n v="87.9"/>
    <s v="O-"/>
    <b v="0"/>
    <b v="1"/>
    <n v="31.143707482993204"/>
    <b v="1"/>
    <n v="15"/>
    <b v="1"/>
    <s v="Heart Disease"/>
    <x v="0"/>
    <x v="0"/>
  </r>
  <r>
    <s v="PID0528"/>
    <n v="240000"/>
    <x v="2"/>
    <n v="58"/>
    <s v="Senior"/>
    <n v="151588.20000000001"/>
    <n v="88"/>
    <s v="B-"/>
    <b v="0"/>
    <b v="0"/>
    <n v="33.121306786104107"/>
    <b v="1"/>
    <n v="3"/>
    <b v="1"/>
    <s v="Heart Disease"/>
    <x v="0"/>
    <x v="1"/>
  </r>
  <r>
    <s v="PID0529"/>
    <n v="500"/>
    <x v="0"/>
    <n v="54"/>
    <s v="Senior"/>
    <n v="425.63"/>
    <n v="79.3"/>
    <s v="O+"/>
    <b v="0"/>
    <b v="1"/>
    <n v="30.592955518691404"/>
    <b v="1"/>
    <n v="5"/>
    <b v="1"/>
    <s v="Childbirth"/>
    <x v="0"/>
    <x v="0"/>
  </r>
  <r>
    <s v="PID0530"/>
    <n v="54000"/>
    <x v="1"/>
    <n v="48"/>
    <s v="Senior"/>
    <n v="33776.94"/>
    <n v="106.3"/>
    <s v="B+"/>
    <b v="1"/>
    <b v="0"/>
    <n v="34.316890495867767"/>
    <b v="1"/>
    <n v="40"/>
    <b v="1"/>
    <s v="Respiratory Infection"/>
    <x v="0"/>
    <x v="1"/>
  </r>
  <r>
    <s v="PID0531"/>
    <n v="500"/>
    <x v="0"/>
    <n v="62"/>
    <s v="super senior"/>
    <n v="421.74"/>
    <n v="80.3"/>
    <s v="B+"/>
    <b v="0"/>
    <b v="0"/>
    <n v="30.597469897881414"/>
    <b v="1"/>
    <n v="9"/>
    <b v="1"/>
    <s v="Respiratory Infection"/>
    <x v="0"/>
    <x v="1"/>
  </r>
  <r>
    <s v="PID0532"/>
    <n v="500"/>
    <x v="3"/>
    <n v="33"/>
    <s v="Adult"/>
    <n v="331.85"/>
    <n v="62.1"/>
    <s v="AB-"/>
    <b v="1"/>
    <b v="1"/>
    <n v="20.047778925619834"/>
    <b v="0"/>
    <n v="20"/>
    <b v="1"/>
    <s v="Appendicitis"/>
    <x v="0"/>
    <x v="0"/>
  </r>
  <r>
    <s v="PID0533"/>
    <n v="4000"/>
    <x v="2"/>
    <n v="68"/>
    <s v="super senior"/>
    <n v="3017.36"/>
    <n v="59.3"/>
    <s v="B+"/>
    <b v="0"/>
    <b v="1"/>
    <n v="22.595640908398103"/>
    <b v="0"/>
    <n v="7"/>
    <b v="1"/>
    <s v="Appendicitis"/>
    <x v="0"/>
    <x v="0"/>
  </r>
  <r>
    <s v="PID0534"/>
    <n v="30000"/>
    <x v="2"/>
    <n v="38"/>
    <s v="Adult"/>
    <n v="20327.550000000003"/>
    <n v="82.2"/>
    <s v="B+"/>
    <b v="1"/>
    <b v="0"/>
    <n v="28.442906574394467"/>
    <b v="1"/>
    <n v="0"/>
    <b v="1"/>
    <s v="Heart Attack"/>
    <x v="0"/>
    <x v="1"/>
  </r>
  <r>
    <s v="PID0535"/>
    <n v="500"/>
    <x v="1"/>
    <n v="68"/>
    <s v="super senior"/>
    <n v="364.49"/>
    <n v="71.5"/>
    <s v="A-"/>
    <b v="0"/>
    <b v="0"/>
    <n v="30.148423005565864"/>
    <b v="1"/>
    <n v="20"/>
    <b v="1"/>
    <s v="Prostate Cancer"/>
    <x v="0"/>
    <x v="0"/>
  </r>
  <r>
    <s v="PID0536"/>
    <n v="24000"/>
    <x v="0"/>
    <n v="41"/>
    <s v="Adult"/>
    <n v="21240.06"/>
    <n v="84.1"/>
    <s v="B+"/>
    <b v="1"/>
    <b v="0"/>
    <n v="30.519669037596167"/>
    <b v="1"/>
    <n v="25"/>
    <b v="1"/>
    <s v="Appendicitis"/>
    <x v="0"/>
    <x v="0"/>
  </r>
  <r>
    <s v="PID0537"/>
    <n v="24000"/>
    <x v="0"/>
    <n v="33"/>
    <s v="Adult"/>
    <s v=""/>
    <n v="80.2"/>
    <s v="AB+"/>
    <b v="0"/>
    <b v="1"/>
    <n v="28.415532879818599"/>
    <b v="1"/>
    <n v="9"/>
    <b v="0"/>
    <s v="Diabetes"/>
    <x v="0"/>
    <x v="1"/>
  </r>
  <r>
    <s v="PID0538"/>
    <n v="12000"/>
    <x v="2"/>
    <n v="58"/>
    <s v="Senior"/>
    <n v="10189.74"/>
    <n v="71.900000000000006"/>
    <s v="O+"/>
    <b v="1"/>
    <b v="0"/>
    <n v="30.714682387116071"/>
    <b v="1"/>
    <n v="2"/>
    <b v="1"/>
    <s v="Heart Disease"/>
    <x v="0"/>
    <x v="0"/>
  </r>
  <r>
    <s v="PID0539"/>
    <n v="3000"/>
    <x v="0"/>
    <n v="38"/>
    <s v="Adult"/>
    <n v="1854.3000000000002"/>
    <n v="105.9"/>
    <s v="AB-"/>
    <b v="1"/>
    <b v="0"/>
    <n v="34.978200554894968"/>
    <b v="1"/>
    <n v="2"/>
    <b v="1"/>
    <s v="Allergic Reaction"/>
    <x v="0"/>
    <x v="1"/>
  </r>
  <r>
    <s v="PID0540"/>
    <n v="18000"/>
    <x v="0"/>
    <n v="48"/>
    <s v="Senior"/>
    <n v="13947.39"/>
    <n v="67.400000000000006"/>
    <s v="O+"/>
    <b v="1"/>
    <b v="0"/>
    <n v="21.035548203863801"/>
    <b v="0"/>
    <n v="20"/>
    <b v="1"/>
    <s v="Hypertension"/>
    <x v="0"/>
    <x v="0"/>
  </r>
  <r>
    <s v="PID0541"/>
    <n v="36000"/>
    <x v="0"/>
    <n v="48"/>
    <s v="Senior"/>
    <s v=""/>
    <n v="96.3"/>
    <s v="B+"/>
    <b v="1"/>
    <b v="0"/>
    <n v="33.717306816988206"/>
    <b v="1"/>
    <n v="5"/>
    <b v="0"/>
    <s v="Heart Attack"/>
    <x v="0"/>
    <x v="0"/>
  </r>
  <r>
    <s v="PID0542"/>
    <n v="60000"/>
    <x v="1"/>
    <n v="73"/>
    <s v="super senior"/>
    <n v="51130.649999999994"/>
    <n v="68.7"/>
    <s v="B+"/>
    <b v="0"/>
    <b v="1"/>
    <n v="30.533333333333335"/>
    <b v="1"/>
    <n v="9"/>
    <b v="1"/>
    <s v="Diabetes"/>
    <x v="0"/>
    <x v="1"/>
  </r>
  <r>
    <s v="PID0543"/>
    <n v="30000"/>
    <x v="3"/>
    <n v="58"/>
    <s v="Senior"/>
    <s v=""/>
    <n v="83.1"/>
    <s v="AB+"/>
    <b v="0"/>
    <b v="0"/>
    <n v="29.443027210884356"/>
    <b v="1"/>
    <n v="5"/>
    <b v="0"/>
    <s v="Hypertension"/>
    <x v="0"/>
    <x v="0"/>
  </r>
  <r>
    <s v="PID0544"/>
    <n v="18000"/>
    <x v="2"/>
    <n v="58"/>
    <s v="Senior"/>
    <n v="11185.2"/>
    <n v="76.400000000000006"/>
    <s v="AB-"/>
    <b v="0"/>
    <b v="1"/>
    <n v="30.60406986059926"/>
    <b v="1"/>
    <n v="4"/>
    <b v="1"/>
    <s v="Respiratory Infection"/>
    <x v="0"/>
    <x v="1"/>
  </r>
  <r>
    <s v="PID0545"/>
    <n v="800"/>
    <x v="0"/>
    <n v="58"/>
    <s v="Senior"/>
    <n v="553.55999999999995"/>
    <n v="84.4"/>
    <s v="AB-"/>
    <b v="0"/>
    <b v="1"/>
    <n v="31.000918273645553"/>
    <b v="1"/>
    <n v="40"/>
    <b v="1"/>
    <s v="Kidney Stones"/>
    <x v="0"/>
    <x v="1"/>
  </r>
  <r>
    <s v="PID0546"/>
    <n v="40000"/>
    <x v="2"/>
    <n v="68"/>
    <s v="super senior"/>
    <n v="25096.68"/>
    <n v="78.3"/>
    <s v="AB+"/>
    <b v="1"/>
    <b v="0"/>
    <n v="31.365165838807876"/>
    <b v="1"/>
    <n v="25"/>
    <b v="1"/>
    <s v="Cancer"/>
    <x v="0"/>
    <x v="1"/>
  </r>
  <r>
    <s v="PID0547"/>
    <n v="60000"/>
    <x v="1"/>
    <n v="38"/>
    <s v="Adult"/>
    <n v="38975.100000000006"/>
    <n v="80.8"/>
    <s v="A-"/>
    <b v="1"/>
    <b v="1"/>
    <n v="29.322107707940194"/>
    <b v="1"/>
    <n v="50"/>
    <b v="1"/>
    <s v="Childbirth"/>
    <x v="0"/>
    <x v="1"/>
  </r>
  <r>
    <s v="PID0548"/>
    <n v="40000"/>
    <x v="0"/>
    <n v="33"/>
    <s v="Adult"/>
    <n v="20817"/>
    <n v="85.4"/>
    <s v="A-"/>
    <b v="0"/>
    <b v="0"/>
    <n v="32.142722721969214"/>
    <b v="1"/>
    <n v="20"/>
    <b v="1"/>
    <s v="Heart Attack"/>
    <x v="0"/>
    <x v="0"/>
  </r>
  <r>
    <s v="PID0549"/>
    <n v="32000"/>
    <x v="2"/>
    <n v="58"/>
    <s v="Senior"/>
    <n v="16508.88"/>
    <n v="54.1"/>
    <s v="B+"/>
    <b v="1"/>
    <b v="1"/>
    <n v="21.671206537413873"/>
    <b v="0"/>
    <n v="4"/>
    <b v="1"/>
    <s v="Appendicitis"/>
    <x v="0"/>
    <x v="0"/>
  </r>
  <r>
    <s v="PID0550"/>
    <n v="240000"/>
    <x v="1"/>
    <n v="38"/>
    <s v="Adult"/>
    <n v="196347.36000000002"/>
    <n v="91.8"/>
    <s v="AB-"/>
    <b v="1"/>
    <b v="0"/>
    <n v="34.131469363474125"/>
    <b v="1"/>
    <n v="30"/>
    <b v="1"/>
    <s v="Stroke"/>
    <x v="0"/>
    <x v="0"/>
  </r>
  <r>
    <s v="PID0551"/>
    <n v="800"/>
    <x v="2"/>
    <n v="58"/>
    <s v="Senior"/>
    <n v="674.58"/>
    <n v="76"/>
    <s v="A-"/>
    <b v="0"/>
    <b v="0"/>
    <n v="33.777777777777779"/>
    <b v="1"/>
    <n v="4"/>
    <b v="1"/>
    <s v="Appendicitis"/>
    <x v="0"/>
    <x v="1"/>
  </r>
  <r>
    <s v="PID0552"/>
    <n v="18000"/>
    <x v="1"/>
    <n v="45"/>
    <s v="Adult"/>
    <n v="15280.02"/>
    <n v="68.3"/>
    <s v="AB-"/>
    <b v="0"/>
    <b v="0"/>
    <n v="24.785890550152416"/>
    <b v="0"/>
    <n v="25"/>
    <b v="1"/>
    <s v="Osteoarthritis"/>
    <x v="0"/>
    <x v="0"/>
  </r>
  <r>
    <s v="PID0553"/>
    <n v="12000"/>
    <x v="0"/>
    <n v="58"/>
    <s v="Senior"/>
    <n v="8012.82"/>
    <n v="94.6"/>
    <s v="O+"/>
    <b v="0"/>
    <b v="0"/>
    <n v="34.747474747474747"/>
    <b v="1"/>
    <n v="0"/>
    <b v="1"/>
    <s v="Cancer"/>
    <x v="0"/>
    <x v="1"/>
  </r>
  <r>
    <s v="PID0554"/>
    <n v="16000"/>
    <x v="2"/>
    <n v="58"/>
    <s v="Senior"/>
    <s v=""/>
    <n v="87.6"/>
    <s v="B-"/>
    <b v="0"/>
    <b v="0"/>
    <n v="34.6505280645544"/>
    <b v="1"/>
    <n v="2"/>
    <b v="0"/>
    <s v="Heart Disease"/>
    <x v="0"/>
    <x v="0"/>
  </r>
  <r>
    <s v="PID0555"/>
    <n v="200000"/>
    <x v="0"/>
    <n v="48"/>
    <s v="Senior"/>
    <n v="110010.4"/>
    <n v="78.900000000000006"/>
    <s v="AB-"/>
    <b v="1"/>
    <b v="0"/>
    <n v="30.064014631915864"/>
    <b v="1"/>
    <n v="9"/>
    <b v="1"/>
    <s v="Hypertension"/>
    <x v="0"/>
    <x v="1"/>
  </r>
  <r>
    <s v="PID0556"/>
    <n v="250000"/>
    <x v="1"/>
    <n v="48"/>
    <s v="Senior"/>
    <n v="131051.8"/>
    <n v="92.1"/>
    <s v="B+"/>
    <b v="1"/>
    <b v="0"/>
    <n v="29.397682658239965"/>
    <b v="1"/>
    <n v="20"/>
    <b v="1"/>
    <s v="Prostate Cancer"/>
    <x v="0"/>
    <x v="1"/>
  </r>
  <r>
    <s v="PID0557"/>
    <n v="3000"/>
    <x v="0"/>
    <n v="48"/>
    <s v="Senior"/>
    <n v="1931.88"/>
    <n v="61.8"/>
    <s v="A-"/>
    <b v="0"/>
    <b v="1"/>
    <n v="23.54823959762231"/>
    <b v="0"/>
    <n v="4"/>
    <b v="1"/>
    <s v="Prostate Cancer"/>
    <x v="0"/>
    <x v="0"/>
  </r>
  <r>
    <s v="PID0558"/>
    <n v="100"/>
    <x v="1"/>
    <n v="38"/>
    <s v="Adult"/>
    <n v="83.8"/>
    <n v="71.599999999999994"/>
    <s v="A+"/>
    <b v="0"/>
    <b v="1"/>
    <n v="25.368480725623584"/>
    <b v="0"/>
    <n v="12"/>
    <b v="1"/>
    <s v="Kidney Stones"/>
    <x v="0"/>
    <x v="0"/>
  </r>
  <r>
    <s v="PID0559"/>
    <n v="240000"/>
    <x v="0"/>
    <n v="33"/>
    <s v="Adult"/>
    <n v="130677.12"/>
    <n v="111.9"/>
    <s v="B+"/>
    <b v="0"/>
    <b v="0"/>
    <n v="34.924003620361411"/>
    <b v="1"/>
    <n v="5"/>
    <b v="1"/>
    <s v="Kidney Stones"/>
    <x v="0"/>
    <x v="1"/>
  </r>
  <r>
    <s v="PID0560"/>
    <n v="200000"/>
    <x v="2"/>
    <n v="38"/>
    <s v="Adult"/>
    <s v=""/>
    <n v="99.1"/>
    <s v="AB+"/>
    <b v="0"/>
    <b v="0"/>
    <n v="32.732197119830886"/>
    <b v="1"/>
    <n v="20"/>
    <b v="0"/>
    <s v="Heart Disease"/>
    <x v="0"/>
    <x v="0"/>
  </r>
  <r>
    <s v="PID0561"/>
    <n v="250000"/>
    <x v="1"/>
    <n v="38"/>
    <s v="Adult"/>
    <n v="173905.2"/>
    <n v="95.1"/>
    <s v="AB+"/>
    <b v="1"/>
    <b v="1"/>
    <n v="33.694727891156468"/>
    <b v="1"/>
    <n v="7"/>
    <b v="1"/>
    <s v="Diabetes"/>
    <x v="0"/>
    <x v="0"/>
  </r>
  <r>
    <s v="PID0562"/>
    <n v="12000"/>
    <x v="1"/>
    <n v="38"/>
    <s v="Adult"/>
    <s v=""/>
    <n v="94.9"/>
    <s v="A-"/>
    <b v="0"/>
    <b v="0"/>
    <n v="29.952026259310696"/>
    <b v="1"/>
    <n v="25"/>
    <b v="0"/>
    <s v="Heart Attack"/>
    <x v="0"/>
    <x v="0"/>
  </r>
  <r>
    <s v="PID0563"/>
    <n v="30000"/>
    <x v="2"/>
    <n v="41"/>
    <s v="Adult"/>
    <n v="15006.119999999999"/>
    <n v="69.2"/>
    <s v="AB-"/>
    <b v="1"/>
    <b v="1"/>
    <n v="25.11249818551314"/>
    <b v="0"/>
    <n v="15"/>
    <b v="1"/>
    <s v="Kidney Stones"/>
    <x v="0"/>
    <x v="0"/>
  </r>
  <r>
    <s v="PID0564"/>
    <n v="60000"/>
    <x v="1"/>
    <n v="34"/>
    <s v="Adult"/>
    <n v="38081.199999999997"/>
    <n v="79.599999999999994"/>
    <s v="O-"/>
    <b v="0"/>
    <b v="1"/>
    <n v="29.237832874196513"/>
    <b v="1"/>
    <n v="5"/>
    <b v="1"/>
    <s v="Heart Attack"/>
    <x v="0"/>
    <x v="0"/>
  </r>
  <r>
    <s v="PID0565"/>
    <n v="100"/>
    <x v="0"/>
    <n v="53"/>
    <s v="Senior"/>
    <n v="57.68"/>
    <n v="90.9"/>
    <s v="B-"/>
    <b v="1"/>
    <b v="1"/>
    <n v="34.212804396100722"/>
    <b v="1"/>
    <n v="7"/>
    <b v="1"/>
    <s v="Heart Attack"/>
    <x v="0"/>
    <x v="1"/>
  </r>
  <r>
    <s v="PID0566"/>
    <n v="32000"/>
    <x v="0"/>
    <n v="42"/>
    <s v="Adult"/>
    <n v="24633.200000000001"/>
    <n v="87.1"/>
    <s v="B-"/>
    <b v="0"/>
    <b v="0"/>
    <n v="28.440816326530609"/>
    <b v="1"/>
    <n v="30"/>
    <b v="1"/>
    <s v="Heart Disease"/>
    <x v="0"/>
    <x v="0"/>
  </r>
  <r>
    <s v="PID0567"/>
    <n v="800"/>
    <x v="0"/>
    <n v="53"/>
    <s v="Senior"/>
    <n v="453.8"/>
    <n v="72.2"/>
    <s v="A-"/>
    <b v="1"/>
    <b v="0"/>
    <n v="30.44358239163434"/>
    <b v="1"/>
    <n v="5"/>
    <b v="1"/>
    <s v="Fractured Leg"/>
    <x v="0"/>
    <x v="0"/>
  </r>
  <r>
    <s v="PID0568"/>
    <n v="18000"/>
    <x v="3"/>
    <n v="58"/>
    <s v="Senior"/>
    <s v=""/>
    <n v="69.400000000000006"/>
    <s v="AB+"/>
    <b v="1"/>
    <b v="0"/>
    <n v="28.886576482830385"/>
    <b v="1"/>
    <n v="12"/>
    <b v="0"/>
    <s v="Hypertension"/>
    <x v="0"/>
    <x v="1"/>
  </r>
  <r>
    <s v="PID0569"/>
    <n v="500"/>
    <x v="2"/>
    <n v="42"/>
    <s v="Adult"/>
    <s v=""/>
    <n v="101.2"/>
    <s v="A+"/>
    <b v="0"/>
    <b v="0"/>
    <n v="33.813358281265664"/>
    <b v="1"/>
    <n v="2"/>
    <b v="0"/>
    <s v="Diabetes"/>
    <x v="0"/>
    <x v="1"/>
  </r>
  <r>
    <s v="PID0570"/>
    <n v="90000"/>
    <x v="2"/>
    <n v="38"/>
    <s v="Adult"/>
    <n v="46471.95"/>
    <n v="89.6"/>
    <s v="B-"/>
    <b v="0"/>
    <b v="0"/>
    <n v="33.31350386674599"/>
    <b v="1"/>
    <n v="12"/>
    <b v="1"/>
    <s v="Heart Disease"/>
    <x v="0"/>
    <x v="0"/>
  </r>
  <r>
    <s v="PID0571"/>
    <n v="3000"/>
    <x v="1"/>
    <n v="33"/>
    <s v="Adult"/>
    <n v="2695.2"/>
    <n v="87.9"/>
    <s v="AB+"/>
    <b v="0"/>
    <b v="0"/>
    <n v="29.369507835209998"/>
    <b v="1"/>
    <n v="15"/>
    <b v="1"/>
    <s v="Respiratory Infection"/>
    <x v="0"/>
    <x v="1"/>
  </r>
  <r>
    <s v="PID0572"/>
    <n v="300000"/>
    <x v="3"/>
    <n v="48"/>
    <s v="Senior"/>
    <n v="150311.76"/>
    <n v="69.400000000000006"/>
    <s v="B-"/>
    <b v="0"/>
    <b v="0"/>
    <n v="25.491276400367315"/>
    <b v="0"/>
    <n v="3"/>
    <b v="1"/>
    <s v="Allergic Reaction"/>
    <x v="0"/>
    <x v="0"/>
  </r>
  <r>
    <s v="PID0573"/>
    <n v="60000"/>
    <x v="3"/>
    <n v="53"/>
    <s v="Senior"/>
    <n v="41877.64"/>
    <n v="68.2"/>
    <s v="O+"/>
    <b v="1"/>
    <b v="1"/>
    <n v="30.311111111111114"/>
    <b v="1"/>
    <n v="40"/>
    <b v="1"/>
    <s v="Kidney Stones"/>
    <x v="0"/>
    <x v="0"/>
  </r>
  <r>
    <s v="PID0574"/>
    <n v="250000"/>
    <x v="3"/>
    <n v="73"/>
    <s v="super senior"/>
    <n v="131494.9"/>
    <n v="79.599999999999994"/>
    <s v="B+"/>
    <b v="1"/>
    <b v="0"/>
    <n v="32.708744247205779"/>
    <b v="1"/>
    <n v="15"/>
    <b v="1"/>
    <s v="Heart Disease"/>
    <x v="0"/>
    <x v="0"/>
  </r>
  <r>
    <s v="PID0575"/>
    <n v="12000"/>
    <x v="0"/>
    <n v="48"/>
    <s v="Senior"/>
    <n v="10342.44"/>
    <n v="86.2"/>
    <s v="O-"/>
    <b v="0"/>
    <b v="0"/>
    <n v="32.443825510933799"/>
    <b v="1"/>
    <n v="2"/>
    <b v="1"/>
    <s v="Appendicitis"/>
    <x v="0"/>
    <x v="0"/>
  </r>
  <r>
    <s v="PID0576"/>
    <n v="36000"/>
    <x v="1"/>
    <n v="45"/>
    <s v="Adult"/>
    <n v="18829.23"/>
    <n v="94.5"/>
    <s v="O-"/>
    <b v="0"/>
    <b v="0"/>
    <n v="34.293801712875599"/>
    <b v="1"/>
    <n v="7"/>
    <b v="1"/>
    <s v="Heart Disease"/>
    <x v="0"/>
    <x v="0"/>
  </r>
  <r>
    <s v="PID0577"/>
    <n v="45000"/>
    <x v="3"/>
    <n v="41"/>
    <s v="Adult"/>
    <n v="31528.77"/>
    <n v="84.1"/>
    <s v="B-"/>
    <b v="1"/>
    <b v="0"/>
    <n v="31.268590124925641"/>
    <b v="1"/>
    <n v="0"/>
    <b v="1"/>
    <s v="Appendicitis"/>
    <x v="0"/>
    <x v="1"/>
  </r>
  <r>
    <s v="PID0578"/>
    <n v="90000"/>
    <x v="1"/>
    <n v="42"/>
    <s v="Adult"/>
    <s v=""/>
    <n v="66.099999999999994"/>
    <s v="B+"/>
    <b v="0"/>
    <b v="0"/>
    <n v="21.832474567314041"/>
    <b v="0"/>
    <n v="15"/>
    <b v="0"/>
    <s v="Fractured Leg"/>
    <x v="0"/>
    <x v="0"/>
  </r>
  <r>
    <s v="PID0579"/>
    <n v="1000"/>
    <x v="2"/>
    <n v="34"/>
    <s v="Adult"/>
    <s v=""/>
    <n v="94"/>
    <s v="AB+"/>
    <b v="1"/>
    <b v="1"/>
    <n v="34.112353026564087"/>
    <b v="1"/>
    <n v="2"/>
    <b v="0"/>
    <s v="Fractured Arm"/>
    <x v="0"/>
    <x v="1"/>
  </r>
  <r>
    <s v="PID0580"/>
    <n v="18000"/>
    <x v="2"/>
    <n v="58"/>
    <s v="Senior"/>
    <n v="11325.24"/>
    <n v="76.099999999999994"/>
    <s v="A+"/>
    <b v="0"/>
    <b v="0"/>
    <n v="30.483896811408421"/>
    <b v="1"/>
    <n v="15"/>
    <b v="1"/>
    <s v="Allergic Reaction"/>
    <x v="0"/>
    <x v="1"/>
  </r>
  <r>
    <s v="PID0581"/>
    <n v="45000"/>
    <x v="2"/>
    <n v="58"/>
    <s v="Senior"/>
    <n v="30751.68"/>
    <n v="74.599999999999994"/>
    <s v="AB+"/>
    <b v="1"/>
    <b v="0"/>
    <n v="30.264919469349667"/>
    <b v="1"/>
    <n v="30"/>
    <b v="1"/>
    <s v="Kidney Stones"/>
    <x v="0"/>
    <x v="1"/>
  </r>
  <r>
    <s v="PID0582"/>
    <n v="3000"/>
    <x v="3"/>
    <n v="62"/>
    <s v="super senior"/>
    <n v="2133.06"/>
    <n v="92.9"/>
    <s v="A-"/>
    <b v="0"/>
    <b v="0"/>
    <n v="33.310624260461118"/>
    <b v="1"/>
    <n v="20"/>
    <b v="1"/>
    <s v="Osteoarthritis"/>
    <x v="0"/>
    <x v="1"/>
  </r>
  <r>
    <s v="PID0583"/>
    <n v="32000"/>
    <x v="2"/>
    <n v="58"/>
    <s v="Senior"/>
    <n v="16682.400000000001"/>
    <n v="72.900000000000006"/>
    <s v="O-"/>
    <b v="0"/>
    <b v="0"/>
    <n v="26.455218464218323"/>
    <s v="FALSE"/>
    <n v="7"/>
    <b v="1"/>
    <s v="Kidney Stones"/>
    <x v="0"/>
    <x v="0"/>
  </r>
  <r>
    <s v="PID0584"/>
    <n v="18000"/>
    <x v="0"/>
    <n v="58"/>
    <s v="Senior"/>
    <n v="13722.36"/>
    <n v="79.5"/>
    <s v="B-"/>
    <b v="0"/>
    <b v="0"/>
    <n v="33.961296937075481"/>
    <b v="1"/>
    <n v="2"/>
    <b v="1"/>
    <s v="Respiratory Infection"/>
    <x v="0"/>
    <x v="1"/>
  </r>
  <r>
    <s v="PID0585"/>
    <n v="32000"/>
    <x v="0"/>
    <n v="41"/>
    <s v="Adult"/>
    <n v="16856.32"/>
    <n v="71.099999999999994"/>
    <s v="O+"/>
    <b v="0"/>
    <b v="1"/>
    <n v="24.602076124567475"/>
    <b v="0"/>
    <n v="30"/>
    <b v="1"/>
    <s v="Childbirth"/>
    <x v="0"/>
    <x v="0"/>
  </r>
  <r>
    <s v="PID0586"/>
    <n v="24000"/>
    <x v="1"/>
    <n v="48"/>
    <s v="Senior"/>
    <n v="21199.89"/>
    <n v="81.3"/>
    <s v="B-"/>
    <b v="1"/>
    <b v="0"/>
    <n v="26.546938775510203"/>
    <b v="0"/>
    <n v="25"/>
    <b v="1"/>
    <s v="Kidney Stones"/>
    <x v="0"/>
    <x v="0"/>
  </r>
  <r>
    <s v="PID0587"/>
    <n v="40000"/>
    <x v="0"/>
    <n v="53"/>
    <s v="Senior"/>
    <n v="23629.8"/>
    <n v="48.8"/>
    <s v="AB-"/>
    <b v="0"/>
    <b v="0"/>
    <n v="21.402570062716546"/>
    <b v="0"/>
    <n v="15"/>
    <b v="1"/>
    <s v="Hypertension"/>
    <x v="0"/>
    <x v="0"/>
  </r>
  <r>
    <s v="PID0588"/>
    <n v="18000"/>
    <x v="1"/>
    <n v="33"/>
    <s v="Adult"/>
    <n v="9227.67"/>
    <n v="58"/>
    <s v="O+"/>
    <b v="0"/>
    <b v="0"/>
    <n v="22.375679950619187"/>
    <b v="0"/>
    <n v="400"/>
    <b v="1"/>
    <s v="Prostate Cancer"/>
    <x v="0"/>
    <x v="0"/>
  </r>
  <r>
    <s v="PID0589"/>
    <n v="800"/>
    <x v="0"/>
    <n v="58"/>
    <s v="Senior"/>
    <n v="461.92"/>
    <n v="82.8"/>
    <s v="B+"/>
    <b v="0"/>
    <b v="0"/>
    <n v="31.164138657834318"/>
    <b v="1"/>
    <n v="2"/>
    <b v="1"/>
    <s v="Appendicitis"/>
    <x v="0"/>
    <x v="1"/>
  </r>
  <r>
    <s v="PID0590"/>
    <n v="3000"/>
    <x v="3"/>
    <n v="62"/>
    <s v="super senior"/>
    <n v="1978.02"/>
    <n v="73.8"/>
    <s v="A-"/>
    <b v="0"/>
    <b v="0"/>
    <n v="26.462045967944352"/>
    <b v="0"/>
    <n v="3"/>
    <b v="1"/>
    <s v="Cancer"/>
    <x v="0"/>
    <x v="0"/>
  </r>
  <r>
    <s v="PID0591"/>
    <n v="40000"/>
    <x v="2"/>
    <n v="88"/>
    <s v="super senior"/>
    <n v="35905.4"/>
    <n v="61.8"/>
    <s v="O+"/>
    <b v="1"/>
    <b v="0"/>
    <n v="26.748614958448751"/>
    <b v="0"/>
    <n v="0.5"/>
    <b v="1"/>
    <s v="Hypertension"/>
    <x v="0"/>
    <x v="0"/>
  </r>
  <r>
    <s v="PID0592"/>
    <n v="800"/>
    <x v="0"/>
    <n v="38"/>
    <s v="Adult"/>
    <n v="718.39"/>
    <n v="91.5"/>
    <s v="AB-"/>
    <b v="0"/>
    <b v="0"/>
    <n v="32.419217687074834"/>
    <b v="1"/>
    <n v="9"/>
    <b v="1"/>
    <s v="Stroke"/>
    <x v="0"/>
    <x v="0"/>
  </r>
  <r>
    <s v="PID0593"/>
    <n v="40000"/>
    <x v="1"/>
    <n v="53"/>
    <s v="Senior"/>
    <n v="28460.959999999999"/>
    <n v="66.599999999999994"/>
    <s v="AB-"/>
    <b v="0"/>
    <b v="0"/>
    <n v="28.826177285318558"/>
    <b v="1"/>
    <n v="5"/>
    <b v="1"/>
    <s v="Respiratory Infection"/>
    <x v="0"/>
    <x v="1"/>
  </r>
  <r>
    <s v="PID0594"/>
    <n v="100"/>
    <x v="0"/>
    <n v="38"/>
    <s v="Adult"/>
    <s v=""/>
    <n v="64.099999999999994"/>
    <s v="AB-"/>
    <b v="0"/>
    <b v="0"/>
    <n v="20.930612244897958"/>
    <b v="0"/>
    <n v="400"/>
    <b v="0"/>
    <s v="Cancer"/>
    <x v="0"/>
    <x v="0"/>
  </r>
  <r>
    <s v="PID0595"/>
    <n v="800"/>
    <x v="0"/>
    <n v="32"/>
    <s v="Adult"/>
    <n v="487.16"/>
    <n v="86.6"/>
    <s v="A+"/>
    <b v="0"/>
    <b v="0"/>
    <n v="33.828124999999993"/>
    <b v="1"/>
    <n v="70"/>
    <b v="1"/>
    <s v="Childbirth"/>
    <x v="0"/>
    <x v="0"/>
  </r>
  <r>
    <s v="PID0596"/>
    <n v="100"/>
    <x v="2"/>
    <n v="41"/>
    <s v="Adult"/>
    <s v=""/>
    <n v="96.7"/>
    <s v="A+"/>
    <b v="0"/>
    <b v="0"/>
    <n v="33.070004445812394"/>
    <b v="1"/>
    <n v="4"/>
    <b v="0"/>
    <s v="Respiratory Infection"/>
    <x v="0"/>
    <x v="1"/>
  </r>
  <r>
    <s v="PID0597"/>
    <n v="45000"/>
    <x v="1"/>
    <n v="48"/>
    <s v="Senior"/>
    <n v="25481.370000000003"/>
    <n v="89.8"/>
    <s v="AB-"/>
    <b v="0"/>
    <b v="1"/>
    <n v="31.816893424036284"/>
    <b v="1"/>
    <n v="12"/>
    <b v="1"/>
    <s v="Osteoarthritis"/>
    <x v="0"/>
    <x v="1"/>
  </r>
  <r>
    <s v="PID0598"/>
    <n v="240000"/>
    <x v="2"/>
    <n v="32"/>
    <s v="Adult"/>
    <n v="158937.12"/>
    <n v="85.5"/>
    <s v="AB-"/>
    <b v="0"/>
    <b v="0"/>
    <n v="33.398437499999993"/>
    <b v="1"/>
    <n v="12"/>
    <b v="1"/>
    <s v="Hypertension"/>
    <x v="0"/>
    <x v="1"/>
  </r>
  <r>
    <s v="PID0599"/>
    <n v="21000"/>
    <x v="1"/>
    <n v="48"/>
    <s v="Senior"/>
    <n v="13683.88"/>
    <n v="63.1"/>
    <s v="O+"/>
    <b v="1"/>
    <b v="0"/>
    <n v="23.460737656157054"/>
    <b v="0"/>
    <n v="15"/>
    <b v="1"/>
    <s v="Osteoarthritis"/>
    <x v="0"/>
    <x v="0"/>
  </r>
  <r>
    <s v="PID0600"/>
    <n v="18000"/>
    <x v="1"/>
    <n v="62"/>
    <s v="super senior"/>
    <n v="12421.41"/>
    <n v="79"/>
    <s v="O-"/>
    <b v="0"/>
    <b v="1"/>
    <n v="31.645569620253159"/>
    <b v="1"/>
    <n v="15"/>
    <b v="1"/>
    <s v="Heart Disease"/>
    <x v="0"/>
    <x v="0"/>
  </r>
  <r>
    <s v="PID0601"/>
    <n v="4000"/>
    <x v="2"/>
    <n v="33"/>
    <s v="Adult"/>
    <n v="2881.04"/>
    <n v="111.7"/>
    <s v="O+"/>
    <b v="1"/>
    <b v="1"/>
    <n v="34.861583596017603"/>
    <b v="1"/>
    <n v="120"/>
    <b v="1"/>
    <s v="Childbirth"/>
    <x v="0"/>
    <x v="0"/>
  </r>
  <r>
    <s v="PID0602"/>
    <n v="100"/>
    <x v="2"/>
    <n v="53"/>
    <s v="Senior"/>
    <n v="64.599999999999994"/>
    <n v="61.3"/>
    <s v="AB-"/>
    <b v="1"/>
    <b v="1"/>
    <n v="21.462833934386051"/>
    <b v="0"/>
    <n v="300"/>
    <b v="1"/>
    <s v="Appendicitis"/>
    <x v="0"/>
    <x v="0"/>
  </r>
  <r>
    <s v="PID0603"/>
    <n v="800"/>
    <x v="0"/>
    <n v="34"/>
    <s v="Adult"/>
    <s v=""/>
    <n v="90.4"/>
    <s v="AB+"/>
    <b v="0"/>
    <b v="0"/>
    <n v="31.651552816778128"/>
    <b v="1"/>
    <n v="25"/>
    <b v="0"/>
    <s v="Heart Attack"/>
    <x v="0"/>
    <x v="0"/>
  </r>
  <r>
    <s v="PID0604"/>
    <n v="200000"/>
    <x v="0"/>
    <n v="48"/>
    <s v="Senior"/>
    <n v="118892.32"/>
    <n v="73.400000000000006"/>
    <s v="AB+"/>
    <b v="1"/>
    <b v="1"/>
    <n v="28.316808765093938"/>
    <b v="1"/>
    <n v="40"/>
    <b v="1"/>
    <s v="Respiratory Infection"/>
    <x v="0"/>
    <x v="1"/>
  </r>
  <r>
    <s v="PID0605"/>
    <n v="90000"/>
    <x v="2"/>
    <n v="58"/>
    <s v="Senior"/>
    <n v="68940.3"/>
    <n v="75.099999999999994"/>
    <s v="A-"/>
    <b v="0"/>
    <b v="1"/>
    <n v="26.9281795690057"/>
    <b v="0"/>
    <n v="5"/>
    <b v="1"/>
    <s v="Fractured Arm"/>
    <x v="0"/>
    <x v="0"/>
  </r>
  <r>
    <s v="PID0606"/>
    <n v="200000"/>
    <x v="1"/>
    <n v="48"/>
    <s v="Senior"/>
    <s v=""/>
    <n v="61.2"/>
    <s v="B+"/>
    <b v="1"/>
    <b v="1"/>
    <n v="22.754312908982754"/>
    <s v="FALSE"/>
    <n v="20"/>
    <b v="0"/>
    <s v="Diabetes"/>
    <x v="0"/>
    <x v="0"/>
  </r>
  <r>
    <s v="PID0607"/>
    <n v="500"/>
    <x v="0"/>
    <n v="48"/>
    <s v="Senior"/>
    <s v=""/>
    <n v="83.8"/>
    <s v="AB+"/>
    <b v="0"/>
    <b v="0"/>
    <n v="28.996539792387544"/>
    <b v="1"/>
    <n v="7"/>
    <b v="0"/>
    <s v="Respiratory Infection"/>
    <x v="0"/>
    <x v="1"/>
  </r>
  <r>
    <s v="PID0608"/>
    <n v="21000"/>
    <x v="0"/>
    <n v="73"/>
    <s v="super senior"/>
    <n v="14377.929999999998"/>
    <n v="84.2"/>
    <s v="O+"/>
    <b v="0"/>
    <b v="0"/>
    <n v="29.832766439909303"/>
    <b v="1"/>
    <n v="90"/>
    <b v="1"/>
    <s v="Respiratory Infection"/>
    <x v="0"/>
    <x v="1"/>
  </r>
  <r>
    <s v="PID0609"/>
    <n v="45000"/>
    <x v="1"/>
    <n v="38"/>
    <s v="Adult"/>
    <n v="27291.27"/>
    <n v="79.5"/>
    <s v="O-"/>
    <b v="1"/>
    <b v="1"/>
    <n v="25.665030991735538"/>
    <b v="0"/>
    <n v="7"/>
    <b v="1"/>
    <s v="Prostate Cancer"/>
    <x v="0"/>
    <x v="0"/>
  </r>
  <r>
    <s v="PID0610"/>
    <n v="45000"/>
    <x v="0"/>
    <n v="38"/>
    <s v="Adult"/>
    <s v=""/>
    <n v="69.099999999999994"/>
    <s v="B+"/>
    <b v="0"/>
    <b v="1"/>
    <n v="23.63120276324339"/>
    <b v="0"/>
    <n v="20"/>
    <b v="0"/>
    <s v="Childbirth"/>
    <x v="0"/>
    <x v="0"/>
  </r>
  <r>
    <s v="PID0611"/>
    <n v="100"/>
    <x v="1"/>
    <n v="38"/>
    <s v="Adult"/>
    <n v="74.73"/>
    <n v="81.900000000000006"/>
    <s v="AB+"/>
    <b v="0"/>
    <b v="0"/>
    <n v="31.207133058984908"/>
    <b v="1"/>
    <n v="30"/>
    <b v="1"/>
    <s v="Respiratory Infection"/>
    <x v="0"/>
    <x v="1"/>
  </r>
  <r>
    <s v="PID0612"/>
    <n v="45000"/>
    <x v="0"/>
    <n v="38"/>
    <s v="Adult"/>
    <n v="39937.17"/>
    <n v="83.6"/>
    <s v="O+"/>
    <b v="0"/>
    <b v="0"/>
    <n v="26.385557379118797"/>
    <b v="0"/>
    <n v="25"/>
    <b v="1"/>
    <s v="Fractured Leg"/>
    <x v="0"/>
    <x v="0"/>
  </r>
  <r>
    <s v="PID0613"/>
    <n v="75000"/>
    <x v="2"/>
    <n v="53"/>
    <s v="Senior"/>
    <n v="39015.199999999997"/>
    <n v="72.099999999999994"/>
    <s v="O-"/>
    <b v="0"/>
    <b v="0"/>
    <n v="29.250679540752156"/>
    <b v="1"/>
    <n v="12"/>
    <b v="1"/>
    <s v="Heart Disease"/>
    <x v="0"/>
    <x v="1"/>
  </r>
  <r>
    <s v="PID0614"/>
    <n v="24000"/>
    <x v="0"/>
    <n v="54"/>
    <s v="Senior"/>
    <s v=""/>
    <n v="61.6"/>
    <s v="AB+"/>
    <b v="1"/>
    <b v="0"/>
    <n v="26.662049861495845"/>
    <b v="0"/>
    <n v="2"/>
    <b v="0"/>
    <s v="Diabetes"/>
    <x v="0"/>
    <x v="0"/>
  </r>
  <r>
    <s v="PID0615"/>
    <n v="40000"/>
    <x v="2"/>
    <n v="48"/>
    <s v="Senior"/>
    <n v="21460.080000000002"/>
    <n v="71.3"/>
    <s v="A-"/>
    <b v="0"/>
    <b v="0"/>
    <n v="23.823047879982624"/>
    <b v="0"/>
    <n v="1"/>
    <b v="1"/>
    <s v="Diabetes"/>
    <x v="0"/>
    <x v="0"/>
  </r>
  <r>
    <s v="PID0616"/>
    <n v="40000"/>
    <x v="1"/>
    <n v="33"/>
    <s v="Adult"/>
    <n v="34573.9"/>
    <n v="84.2"/>
    <s v="B-"/>
    <b v="1"/>
    <b v="1"/>
    <n v="29.134948096885818"/>
    <b v="1"/>
    <n v="15"/>
    <b v="1"/>
    <s v="Fractured Arm"/>
    <x v="0"/>
    <x v="0"/>
  </r>
  <r>
    <s v="PID0617"/>
    <n v="45000"/>
    <x v="0"/>
    <n v="42"/>
    <s v="Adult"/>
    <n v="23031.39"/>
    <n v="67.900000000000006"/>
    <s v="AB-"/>
    <b v="0"/>
    <b v="1"/>
    <n v="25.245389649018449"/>
    <b v="0"/>
    <n v="20"/>
    <b v="1"/>
    <s v="Cancer"/>
    <x v="0"/>
    <x v="0"/>
  </r>
  <r>
    <s v="PID0618"/>
    <n v="3000"/>
    <x v="0"/>
    <n v="45"/>
    <s v="Adult"/>
    <n v="2212.29"/>
    <n v="86"/>
    <s v="O+"/>
    <b v="0"/>
    <b v="0"/>
    <n v="31.588613406795229"/>
    <b v="1"/>
    <n v="9"/>
    <b v="1"/>
    <s v="Heart Attack"/>
    <x v="0"/>
    <x v="0"/>
  </r>
  <r>
    <s v="PID0619"/>
    <n v="90000"/>
    <x v="1"/>
    <n v="33"/>
    <s v="Adult"/>
    <n v="75623.599999999991"/>
    <n v="66.2"/>
    <s v="A-"/>
    <b v="0"/>
    <b v="0"/>
    <n v="24.916255786819228"/>
    <b v="0"/>
    <n v="40"/>
    <b v="1"/>
    <s v="Prostate Cancer"/>
    <x v="0"/>
    <x v="0"/>
  </r>
  <r>
    <s v="PID0620"/>
    <n v="30000"/>
    <x v="2"/>
    <n v="33"/>
    <s v="Adult"/>
    <n v="20027.579999999998"/>
    <n v="68.3"/>
    <s v="B+"/>
    <b v="0"/>
    <b v="0"/>
    <n v="23.086803677663603"/>
    <b v="0"/>
    <n v="5"/>
    <b v="1"/>
    <s v="Stroke"/>
    <x v="0"/>
    <x v="0"/>
  </r>
  <r>
    <s v="PID0621"/>
    <n v="3000"/>
    <x v="3"/>
    <n v="42"/>
    <s v="Adult"/>
    <s v=""/>
    <n v="81.2"/>
    <s v="B-"/>
    <b v="0"/>
    <b v="0"/>
    <n v="26.213842975206614"/>
    <b v="0"/>
    <n v="9"/>
    <b v="0"/>
    <s v="Osteoarthritis"/>
    <x v="0"/>
    <x v="0"/>
  </r>
  <r>
    <s v="PID0622"/>
    <n v="3000"/>
    <x v="3"/>
    <n v="41"/>
    <s v="Adult"/>
    <s v=""/>
    <n v="75"/>
    <s v="AB-"/>
    <b v="0"/>
    <b v="1"/>
    <n v="24.212293388429753"/>
    <b v="0"/>
    <n v="150"/>
    <b v="0"/>
    <s v="Childbirth"/>
    <x v="0"/>
    <x v="0"/>
  </r>
  <r>
    <s v="PID0623"/>
    <n v="500"/>
    <x v="0"/>
    <n v="32"/>
    <s v="Adult"/>
    <n v="377"/>
    <n v="78.400000000000006"/>
    <s v="AB-"/>
    <b v="0"/>
    <b v="0"/>
    <n v="28.451154013644945"/>
    <b v="1"/>
    <n v="5"/>
    <b v="1"/>
    <s v="Respiratory Infection"/>
    <x v="0"/>
    <x v="1"/>
  </r>
  <r>
    <s v="PID0624"/>
    <n v="30000"/>
    <x v="0"/>
    <n v="54"/>
    <s v="Senior"/>
    <n v="18896.43"/>
    <n v="93.9"/>
    <s v="A+"/>
    <b v="1"/>
    <b v="0"/>
    <n v="34.490358126721766"/>
    <b v="1"/>
    <n v="9"/>
    <b v="1"/>
    <s v="Heart Disease"/>
    <x v="0"/>
    <x v="0"/>
  </r>
  <r>
    <s v="PID0625"/>
    <n v="90000"/>
    <x v="0"/>
    <n v="30"/>
    <s v="Young adult"/>
    <n v="50164.899999999994"/>
    <n v="81"/>
    <s v="A-"/>
    <b v="0"/>
    <b v="0"/>
    <n v="26.149276859504134"/>
    <b v="0"/>
    <n v="20"/>
    <b v="1"/>
    <s v="Kidney Stones"/>
    <x v="0"/>
    <x v="0"/>
  </r>
  <r>
    <s v="PID0626"/>
    <n v="4000"/>
    <x v="3"/>
    <n v="58"/>
    <s v="Senior"/>
    <n v="3414.52"/>
    <n v="58.5"/>
    <s v="O+"/>
    <b v="1"/>
    <b v="0"/>
    <n v="23.433744592212783"/>
    <b v="0"/>
    <n v="12"/>
    <b v="1"/>
    <s v="Hypertension"/>
    <x v="0"/>
    <x v="0"/>
  </r>
  <r>
    <s v="PID0627"/>
    <n v="12000"/>
    <x v="1"/>
    <n v="38"/>
    <s v="Adult"/>
    <s v=""/>
    <n v="87.8"/>
    <s v="O+"/>
    <b v="1"/>
    <b v="1"/>
    <n v="33.455265965554027"/>
    <b v="1"/>
    <n v="20"/>
    <b v="0"/>
    <s v="Kidney Stones"/>
    <x v="0"/>
    <x v="1"/>
  </r>
  <r>
    <s v="PID0628"/>
    <n v="240000"/>
    <x v="2"/>
    <n v="68"/>
    <s v="super senior"/>
    <n v="152671.08000000002"/>
    <n v="98.2"/>
    <s v="B-"/>
    <b v="0"/>
    <b v="0"/>
    <n v="34.382549630615181"/>
    <b v="1"/>
    <n v="150"/>
    <b v="1"/>
    <s v="Respiratory Infection"/>
    <x v="0"/>
    <x v="1"/>
  </r>
  <r>
    <s v="PID0629"/>
    <n v="75000"/>
    <x v="0"/>
    <n v="53"/>
    <s v="Senior"/>
    <s v=""/>
    <n v="79.5"/>
    <s v="AB+"/>
    <b v="0"/>
    <b v="0"/>
    <n v="28.850341123530267"/>
    <b v="1"/>
    <n v="12"/>
    <b v="0"/>
    <s v="Diabetes"/>
    <x v="0"/>
    <x v="1"/>
  </r>
  <r>
    <s v="PID0630"/>
    <n v="100"/>
    <x v="3"/>
    <n v="48"/>
    <s v="Senior"/>
    <n v="50.16"/>
    <n v="86.6"/>
    <s v="AB+"/>
    <b v="0"/>
    <b v="0"/>
    <n v="29.615950206901271"/>
    <b v="1"/>
    <n v="0"/>
    <b v="1"/>
    <s v="Heart Attack"/>
    <x v="0"/>
    <x v="0"/>
  </r>
  <r>
    <s v="PID0631"/>
    <n v="45000"/>
    <x v="2"/>
    <n v="42"/>
    <s v="Adult"/>
    <n v="25246.350000000002"/>
    <n v="98.3"/>
    <s v="A+"/>
    <b v="1"/>
    <b v="1"/>
    <n v="34.828514739229028"/>
    <b v="1"/>
    <n v="2"/>
    <b v="1"/>
    <s v="Heart Attack"/>
    <x v="0"/>
    <x v="1"/>
  </r>
  <r>
    <s v="PID0632"/>
    <n v="16000"/>
    <x v="1"/>
    <n v="42"/>
    <s v="Adult"/>
    <n v="12849.12"/>
    <n v="70.099999999999994"/>
    <s v="O+"/>
    <b v="0"/>
    <b v="1"/>
    <n v="22.889795918367344"/>
    <b v="0"/>
    <n v="5"/>
    <b v="1"/>
    <s v="Childbirth"/>
    <x v="0"/>
    <x v="0"/>
  </r>
  <r>
    <s v="PID0633"/>
    <n v="300000"/>
    <x v="0"/>
    <n v="33"/>
    <s v="Adult"/>
    <n v="150218.16"/>
    <n v="66.599999999999994"/>
    <s v="B+"/>
    <b v="0"/>
    <b v="1"/>
    <n v="25.377229080932779"/>
    <b v="0"/>
    <n v="25"/>
    <b v="1"/>
    <s v="Appendicitis"/>
    <x v="0"/>
    <x v="0"/>
  </r>
  <r>
    <s v="PID0634"/>
    <n v="500"/>
    <x v="0"/>
    <n v="62"/>
    <s v="super senior"/>
    <s v=""/>
    <n v="60.4"/>
    <s v="O-"/>
    <b v="0"/>
    <b v="1"/>
    <n v="25.140478668054108"/>
    <s v="FALSE"/>
    <n v="250"/>
    <b v="0"/>
    <s v="Diabetes"/>
    <x v="0"/>
    <x v="0"/>
  </r>
  <r>
    <s v="PID0635"/>
    <n v="21000"/>
    <x v="3"/>
    <n v="48"/>
    <s v="Senior"/>
    <n v="13295.94"/>
    <n v="87.1"/>
    <s v="B-"/>
    <b v="1"/>
    <b v="0"/>
    <n v="30.13840830449827"/>
    <b v="1"/>
    <n v="9"/>
    <b v="1"/>
    <s v="Allergic Reaction"/>
    <x v="0"/>
    <x v="0"/>
  </r>
  <r>
    <s v="PID0636"/>
    <n v="3000"/>
    <x v="0"/>
    <n v="53"/>
    <s v="Senior"/>
    <n v="1702.98"/>
    <n v="77.900000000000006"/>
    <s v="AB-"/>
    <b v="1"/>
    <b v="0"/>
    <n v="32.01019066403682"/>
    <b v="1"/>
    <n v="12"/>
    <b v="1"/>
    <s v="Fractured Arm"/>
    <x v="0"/>
    <x v="0"/>
  </r>
  <r>
    <s v="PID0637"/>
    <n v="75000"/>
    <x v="0"/>
    <n v="68"/>
    <s v="super senior"/>
    <n v="43878.649999999994"/>
    <n v="90.5"/>
    <s v="B-"/>
    <b v="0"/>
    <b v="0"/>
    <n v="32.450069920040157"/>
    <b v="1"/>
    <n v="4"/>
    <b v="1"/>
    <s v="Heart Attack"/>
    <x v="0"/>
    <x v="0"/>
  </r>
  <r>
    <s v="PID0638"/>
    <n v="12000"/>
    <x v="2"/>
    <n v="38"/>
    <s v="Adult"/>
    <n v="8131.7999999999993"/>
    <n v="89"/>
    <s v="O-"/>
    <b v="1"/>
    <b v="0"/>
    <n v="32.29786616344898"/>
    <b v="1"/>
    <n v="2"/>
    <b v="1"/>
    <s v="Heart Attack"/>
    <x v="0"/>
    <x v="0"/>
  </r>
  <r>
    <s v="PID0639"/>
    <n v="30000"/>
    <x v="2"/>
    <n v="48"/>
    <s v="Senior"/>
    <n v="16801.439999999999"/>
    <n v="86"/>
    <s v="B-"/>
    <b v="0"/>
    <b v="0"/>
    <n v="30.110990511536716"/>
    <b v="1"/>
    <n v="15"/>
    <b v="1"/>
    <s v="Diabetes"/>
    <x v="0"/>
    <x v="1"/>
  </r>
  <r>
    <s v="PID0640"/>
    <n v="18000"/>
    <x v="2"/>
    <n v="54"/>
    <s v="Senior"/>
    <s v=""/>
    <n v="72.900000000000006"/>
    <s v="A-"/>
    <b v="1"/>
    <b v="0"/>
    <n v="28.123914972416188"/>
    <b v="1"/>
    <n v="1"/>
    <b v="0"/>
    <s v="Respiratory Infection"/>
    <x v="0"/>
    <x v="1"/>
  </r>
  <r>
    <s v="PID0641"/>
    <n v="250000"/>
    <x v="1"/>
    <n v="41"/>
    <s v="Adult"/>
    <n v="144130.1"/>
    <n v="83.5"/>
    <s v="B+"/>
    <b v="0"/>
    <b v="0"/>
    <n v="28.555794945453304"/>
    <b v="1"/>
    <n v="12"/>
    <b v="1"/>
    <s v="Prostate Cancer"/>
    <x v="0"/>
    <x v="1"/>
  </r>
  <r>
    <s v="PID0642"/>
    <n v="16000"/>
    <x v="0"/>
    <n v="58"/>
    <s v="Senior"/>
    <n v="10594.86"/>
    <n v="95.3"/>
    <s v="O-"/>
    <b v="0"/>
    <b v="0"/>
    <n v="34.171178600882065"/>
    <b v="1"/>
    <n v="5"/>
    <b v="1"/>
    <s v="Childbirth"/>
    <x v="0"/>
    <x v="0"/>
  </r>
  <r>
    <s v="PID0643"/>
    <n v="10000"/>
    <x v="2"/>
    <n v="48"/>
    <s v="Senior"/>
    <s v=""/>
    <n v="72"/>
    <s v="B+"/>
    <b v="0"/>
    <b v="1"/>
    <n v="28.124999999999993"/>
    <b v="1"/>
    <n v="30"/>
    <b v="0"/>
    <s v="Prostate Cancer"/>
    <x v="0"/>
    <x v="1"/>
  </r>
  <r>
    <s v="PID0644"/>
    <n v="200000"/>
    <x v="2"/>
    <n v="53"/>
    <s v="Senior"/>
    <s v=""/>
    <n v="72.7"/>
    <s v="A+"/>
    <b v="1"/>
    <b v="0"/>
    <n v="29.494097123615564"/>
    <b v="1"/>
    <n v="0.5"/>
    <b v="0"/>
    <s v="Respiratory Infection"/>
    <x v="0"/>
    <x v="1"/>
  </r>
  <r>
    <s v="PID0645"/>
    <n v="45000"/>
    <x v="0"/>
    <n v="42"/>
    <s v="Adult"/>
    <n v="30544.590000000004"/>
    <n v="81.900000000000006"/>
    <s v="B-"/>
    <b v="1"/>
    <b v="0"/>
    <n v="30.450624628197509"/>
    <b v="1"/>
    <n v="400"/>
    <b v="1"/>
    <s v="Heart Attack"/>
    <x v="0"/>
    <x v="0"/>
  </r>
  <r>
    <s v="PID0646"/>
    <n v="90000"/>
    <x v="1"/>
    <n v="53"/>
    <s v="Senior"/>
    <n v="48103.05"/>
    <n v="79.2"/>
    <s v="B+"/>
    <b v="0"/>
    <b v="0"/>
    <n v="29.809176107493698"/>
    <b v="1"/>
    <n v="9"/>
    <b v="1"/>
    <s v="Hypertension"/>
    <x v="0"/>
    <x v="0"/>
  </r>
  <r>
    <s v="PID0647"/>
    <n v="3000"/>
    <x v="2"/>
    <n v="53"/>
    <s v="Senior"/>
    <n v="2095.17"/>
    <n v="78.599999999999994"/>
    <s v="O-"/>
    <b v="1"/>
    <b v="0"/>
    <n v="33.142182492831843"/>
    <b v="1"/>
    <n v="2"/>
    <b v="1"/>
    <s v="Heart Attack"/>
    <x v="0"/>
    <x v="0"/>
  </r>
  <r>
    <s v="PID0648"/>
    <n v="90000"/>
    <x v="0"/>
    <n v="38"/>
    <s v="Adult"/>
    <n v="71874.399999999994"/>
    <n v="59.9"/>
    <s v="A-"/>
    <b v="0"/>
    <b v="0"/>
    <n v="20.014033211934912"/>
    <s v="FALSE"/>
    <n v="150"/>
    <b v="1"/>
    <s v="Allergic Reaction"/>
    <x v="0"/>
    <x v="0"/>
  </r>
  <r>
    <s v="PID0649"/>
    <n v="200000"/>
    <x v="1"/>
    <n v="82"/>
    <s v="super senior"/>
    <n v="159176.6"/>
    <n v="55.1"/>
    <s v="AB+"/>
    <b v="0"/>
    <b v="0"/>
    <n v="23.848684210526315"/>
    <b v="0"/>
    <n v="5"/>
    <b v="1"/>
    <s v="Cancer"/>
    <x v="0"/>
    <x v="0"/>
  </r>
  <r>
    <s v="PID0650"/>
    <n v="3000"/>
    <x v="1"/>
    <n v="62"/>
    <s v="super senior"/>
    <n v="2477.58"/>
    <n v="55.7"/>
    <s v="O-"/>
    <b v="0"/>
    <b v="0"/>
    <n v="20.213383655102341"/>
    <b v="0"/>
    <n v="9"/>
    <b v="1"/>
    <s v="Stroke"/>
    <x v="0"/>
    <x v="0"/>
  </r>
  <r>
    <s v="PID0651"/>
    <n v="40000"/>
    <x v="1"/>
    <n v="45"/>
    <s v="Adult"/>
    <n v="23723.899999999998"/>
    <n v="62.6"/>
    <s v="A+"/>
    <b v="0"/>
    <b v="0"/>
    <n v="22.99357208448118"/>
    <b v="0"/>
    <n v="5"/>
    <b v="1"/>
    <s v="Osteoarthritis"/>
    <x v="0"/>
    <x v="0"/>
  </r>
  <r>
    <s v="PID0652"/>
    <n v="500"/>
    <x v="1"/>
    <n v="38"/>
    <s v="Adult"/>
    <n v="394.89"/>
    <n v="98.5"/>
    <s v="B+"/>
    <b v="1"/>
    <b v="0"/>
    <n v="30.741861989326175"/>
    <b v="1"/>
    <n v="15"/>
    <b v="1"/>
    <s v="Heart Attack"/>
    <x v="0"/>
    <x v="0"/>
  </r>
  <r>
    <s v="PID0653"/>
    <n v="60000"/>
    <x v="1"/>
    <n v="38"/>
    <s v="Adult"/>
    <n v="53382.16"/>
    <n v="80.3"/>
    <s v="AB+"/>
    <b v="0"/>
    <b v="1"/>
    <n v="26.52265821112432"/>
    <b v="0"/>
    <n v="25"/>
    <b v="1"/>
    <s v="Fractured Leg"/>
    <x v="0"/>
    <x v="0"/>
  </r>
  <r>
    <s v="PID0654"/>
    <n v="200"/>
    <x v="2"/>
    <n v="68"/>
    <s v="super senior"/>
    <n v="122.98"/>
    <n v="49.6"/>
    <s v="B-"/>
    <b v="0"/>
    <b v="1"/>
    <n v="22.044444444444444"/>
    <b v="0"/>
    <n v="12"/>
    <b v="1"/>
    <s v="Fractured Arm"/>
    <x v="0"/>
    <x v="0"/>
  </r>
  <r>
    <s v="PID0655"/>
    <n v="200000"/>
    <x v="2"/>
    <n v="38"/>
    <s v="Adult"/>
    <n v="124213.09999999999"/>
    <n v="103.8"/>
    <s v="O-"/>
    <b v="0"/>
    <b v="1"/>
    <n v="33.13224169300009"/>
    <b v="1"/>
    <n v="20"/>
    <b v="1"/>
    <s v="Respiratory Infection"/>
    <x v="0"/>
    <x v="1"/>
  </r>
  <r>
    <s v="PID0656"/>
    <n v="250000"/>
    <x v="0"/>
    <n v="33"/>
    <s v="Adult"/>
    <n v="200949.1"/>
    <n v="81"/>
    <s v="B+"/>
    <b v="0"/>
    <b v="0"/>
    <n v="25.280109859242845"/>
    <s v="FALSE"/>
    <n v="0"/>
    <b v="1"/>
    <s v="Allergic Reaction"/>
    <x v="0"/>
    <x v="0"/>
  </r>
  <r>
    <s v="PID0657"/>
    <n v="60000"/>
    <x v="0"/>
    <n v="28"/>
    <s v="Young adult"/>
    <n v="48097.399999999994"/>
    <n v="85.2"/>
    <s v="A+"/>
    <b v="1"/>
    <b v="1"/>
    <n v="26.890544123216767"/>
    <b v="0"/>
    <n v="7"/>
    <b v="1"/>
    <s v="Stroke"/>
    <x v="0"/>
    <x v="0"/>
  </r>
  <r>
    <s v="PID0658"/>
    <n v="40000"/>
    <x v="0"/>
    <n v="42"/>
    <s v="Adult"/>
    <s v=""/>
    <n v="62.9"/>
    <s v="AB+"/>
    <b v="0"/>
    <b v="0"/>
    <n v="23.386377156454493"/>
    <b v="0"/>
    <n v="7"/>
    <b v="0"/>
    <s v="Fractured Leg"/>
    <x v="0"/>
    <x v="0"/>
  </r>
  <r>
    <s v="PID0659"/>
    <n v="21000"/>
    <x v="0"/>
    <n v="58"/>
    <s v="Senior"/>
    <n v="16672.600000000002"/>
    <n v="75.099999999999994"/>
    <s v="B-"/>
    <b v="0"/>
    <b v="0"/>
    <n v="31.259105098855354"/>
    <b v="1"/>
    <n v="3"/>
    <b v="1"/>
    <s v="Hypertension"/>
    <x v="0"/>
    <x v="1"/>
  </r>
  <r>
    <s v="PID0660"/>
    <n v="300000"/>
    <x v="1"/>
    <n v="33"/>
    <s v="Adult"/>
    <n v="202307.52"/>
    <n v="74.400000000000006"/>
    <s v="O+"/>
    <b v="1"/>
    <b v="0"/>
    <n v="28.002559373706202"/>
    <b v="1"/>
    <n v="20"/>
    <b v="1"/>
    <s v="Respiratory Infection"/>
    <x v="0"/>
    <x v="1"/>
  </r>
  <r>
    <s v="PID0661"/>
    <n v="20000"/>
    <x v="1"/>
    <n v="58"/>
    <s v="Senior"/>
    <n v="10666.44"/>
    <n v="72.099999999999994"/>
    <s v="O+"/>
    <b v="1"/>
    <b v="1"/>
    <n v="25.24421413816043"/>
    <s v="FALSE"/>
    <n v="15"/>
    <b v="1"/>
    <s v="Diabetes"/>
    <x v="0"/>
    <x v="0"/>
  </r>
  <r>
    <s v="PID0662"/>
    <n v="90000"/>
    <x v="2"/>
    <n v="48"/>
    <s v="Senior"/>
    <n v="64432.799999999996"/>
    <n v="58.2"/>
    <s v="A-"/>
    <b v="1"/>
    <b v="0"/>
    <n v="21.377410468319564"/>
    <b v="0"/>
    <n v="12"/>
    <b v="1"/>
    <s v="Prostate Cancer"/>
    <x v="0"/>
    <x v="0"/>
  </r>
  <r>
    <s v="PID0663"/>
    <n v="200000"/>
    <x v="2"/>
    <n v="68"/>
    <s v="super senior"/>
    <n v="126889.5"/>
    <n v="82.9"/>
    <s v="B+"/>
    <b v="0"/>
    <b v="0"/>
    <n v="33.207819259734016"/>
    <b v="1"/>
    <n v="15"/>
    <b v="1"/>
    <s v="Prostate Cancer"/>
    <x v="0"/>
    <x v="1"/>
  </r>
  <r>
    <s v="PID0664"/>
    <n v="60000"/>
    <x v="2"/>
    <n v="73"/>
    <s v="super senior"/>
    <s v=""/>
    <n v="75.5"/>
    <s v="AB-"/>
    <b v="1"/>
    <b v="0"/>
    <n v="29.126962694340492"/>
    <b v="1"/>
    <n v="30"/>
    <b v="0"/>
    <s v="Fractured Leg"/>
    <x v="0"/>
    <x v="1"/>
  </r>
  <r>
    <s v="PID0665"/>
    <n v="24000"/>
    <x v="0"/>
    <n v="48"/>
    <s v="Senior"/>
    <n v="16320.78"/>
    <n v="73.900000000000006"/>
    <s v="B-"/>
    <b v="1"/>
    <b v="0"/>
    <n v="23.324075243024872"/>
    <b v="0"/>
    <n v="15"/>
    <b v="1"/>
    <s v="Osteoarthritis"/>
    <x v="0"/>
    <x v="0"/>
  </r>
  <r>
    <s v="PID0666"/>
    <n v="36000"/>
    <x v="3"/>
    <n v="58"/>
    <s v="Senior"/>
    <n v="25044.27"/>
    <n v="62.3"/>
    <s v="AB+"/>
    <b v="0"/>
    <b v="1"/>
    <n v="23.738759335467147"/>
    <b v="0"/>
    <n v="7"/>
    <b v="1"/>
    <s v="Kidney Stones"/>
    <x v="0"/>
    <x v="0"/>
  </r>
  <r>
    <s v="PID0667"/>
    <n v="250000"/>
    <x v="1"/>
    <n v="48"/>
    <s v="Senior"/>
    <n v="170546.6"/>
    <n v="86.6"/>
    <s v="B+"/>
    <b v="0"/>
    <b v="1"/>
    <n v="30.321067189524179"/>
    <b v="1"/>
    <n v="5"/>
    <b v="1"/>
    <s v="Respiratory Infection"/>
    <x v="0"/>
    <x v="1"/>
  </r>
  <r>
    <s v="PID0668"/>
    <n v="60000"/>
    <x v="1"/>
    <n v="53"/>
    <s v="Senior"/>
    <n v="31337.919999999998"/>
    <n v="52.7"/>
    <s v="A-"/>
    <b v="1"/>
    <b v="1"/>
    <n v="21.11039897452331"/>
    <s v="FALSE"/>
    <n v="20"/>
    <b v="1"/>
    <s v="Fractured Arm"/>
    <x v="0"/>
    <x v="0"/>
  </r>
  <r>
    <s v="PID0669"/>
    <n v="90000"/>
    <x v="2"/>
    <n v="58"/>
    <s v="Senior"/>
    <n v="73656"/>
    <n v="70.8"/>
    <s v="A-"/>
    <b v="0"/>
    <b v="1"/>
    <n v="30.644044321329638"/>
    <b v="1"/>
    <n v="0"/>
    <b v="1"/>
    <s v="Heart Attack"/>
    <x v="0"/>
    <x v="1"/>
  </r>
  <r>
    <s v="PID0670"/>
    <n v="60000"/>
    <x v="0"/>
    <n v="33"/>
    <s v="Adult"/>
    <n v="32882.85"/>
    <n v="78.3"/>
    <s v="A+"/>
    <b v="0"/>
    <b v="0"/>
    <n v="28.414864276382641"/>
    <b v="1"/>
    <n v="200"/>
    <b v="1"/>
    <s v="Cancer"/>
    <x v="0"/>
    <x v="1"/>
  </r>
  <r>
    <s v="PID0671"/>
    <n v="12000"/>
    <x v="0"/>
    <n v="28"/>
    <s v="Young adult"/>
    <s v=""/>
    <n v="95"/>
    <s v="O+"/>
    <b v="0"/>
    <b v="1"/>
    <n v="31.741788900397605"/>
    <b v="1"/>
    <n v="20"/>
    <b v="0"/>
    <s v="Kidney Stones"/>
    <x v="0"/>
    <x v="0"/>
  </r>
  <r>
    <s v="PID0672"/>
    <n v="12000"/>
    <x v="2"/>
    <n v="42"/>
    <s v="Adult"/>
    <n v="9054.18"/>
    <n v="90.6"/>
    <s v="A+"/>
    <b v="1"/>
    <b v="0"/>
    <n v="29.92469282600079"/>
    <b v="1"/>
    <n v="20"/>
    <b v="1"/>
    <s v="Heart Attack"/>
    <x v="0"/>
    <x v="0"/>
  </r>
  <r>
    <s v="PID0673"/>
    <n v="12000"/>
    <x v="1"/>
    <n v="53"/>
    <s v="Senior"/>
    <n v="8400.9000000000015"/>
    <n v="66.2"/>
    <s v="O-"/>
    <b v="1"/>
    <b v="1"/>
    <n v="28.279721474646504"/>
    <b v="1"/>
    <n v="15"/>
    <b v="1"/>
    <s v="Childbirth"/>
    <x v="0"/>
    <x v="1"/>
  </r>
  <r>
    <s v="PID0674"/>
    <n v="48000"/>
    <x v="2"/>
    <n v="38"/>
    <s v="Adult"/>
    <n v="43134.92"/>
    <n v="66.900000000000006"/>
    <s v="A-"/>
    <b v="0"/>
    <b v="0"/>
    <n v="21.59736570247934"/>
    <b v="0"/>
    <n v="2"/>
    <b v="1"/>
    <s v="Prostate Cancer"/>
    <x v="0"/>
    <x v="0"/>
  </r>
  <r>
    <s v="PID0675"/>
    <n v="18000"/>
    <x v="0"/>
    <n v="41"/>
    <s v="Adult"/>
    <n v="9478.98"/>
    <n v="58.7"/>
    <s v="AB-"/>
    <b v="0"/>
    <b v="0"/>
    <n v="21.047724909462513"/>
    <b v="0"/>
    <n v="15"/>
    <b v="1"/>
    <s v="Fractured Leg"/>
    <x v="0"/>
    <x v="0"/>
  </r>
  <r>
    <s v="PID0676"/>
    <n v="60000"/>
    <x v="2"/>
    <n v="41"/>
    <s v="Adult"/>
    <n v="50145.04"/>
    <n v="104.7"/>
    <s v="B-"/>
    <b v="0"/>
    <b v="0"/>
    <n v="33.41951546490472"/>
    <b v="1"/>
    <n v="9"/>
    <b v="1"/>
    <s v="Respiratory Infection"/>
    <x v="0"/>
    <x v="1"/>
  </r>
  <r>
    <s v="PID0677"/>
    <n v="24000"/>
    <x v="2"/>
    <n v="38"/>
    <s v="Adult"/>
    <n v="15096.18"/>
    <n v="83.5"/>
    <s v="AB-"/>
    <b v="1"/>
    <b v="1"/>
    <n v="28.555794945453304"/>
    <b v="1"/>
    <n v="0"/>
    <b v="1"/>
    <s v="Heart Disease"/>
    <x v="0"/>
    <x v="0"/>
  </r>
  <r>
    <s v="PID0678"/>
    <n v="60000"/>
    <x v="0"/>
    <n v="48"/>
    <s v="Senior"/>
    <n v="43140.5"/>
    <n v="87.8"/>
    <s v="O-"/>
    <b v="1"/>
    <b v="0"/>
    <n v="34.296874999999993"/>
    <b v="1"/>
    <n v="12"/>
    <b v="1"/>
    <s v="Heart Disease"/>
    <x v="0"/>
    <x v="0"/>
  </r>
  <r>
    <s v="PID0679"/>
    <n v="500"/>
    <x v="0"/>
    <n v="58"/>
    <s v="Senior"/>
    <n v="288.08999999999997"/>
    <n v="46.1"/>
    <s v="B-"/>
    <b v="1"/>
    <b v="1"/>
    <n v="20.488888888888891"/>
    <b v="0"/>
    <n v="12"/>
    <b v="1"/>
    <s v="Osteoarthritis"/>
    <x v="0"/>
    <x v="0"/>
  </r>
  <r>
    <s v="PID0680"/>
    <n v="36000"/>
    <x v="1"/>
    <n v="42"/>
    <s v="Adult"/>
    <n v="31428.06"/>
    <n v="88.9"/>
    <s v="AB-"/>
    <b v="1"/>
    <b v="1"/>
    <n v="32.653810835629024"/>
    <b v="1"/>
    <n v="20"/>
    <b v="1"/>
    <s v="Heart Attack"/>
    <x v="0"/>
    <x v="0"/>
  </r>
  <r>
    <s v="PID0681"/>
    <n v="2000"/>
    <x v="3"/>
    <n v="48"/>
    <s v="Senior"/>
    <n v="1304.68"/>
    <n v="67.5"/>
    <s v="AB+"/>
    <b v="0"/>
    <b v="0"/>
    <n v="23.633626273589865"/>
    <s v="FALSE"/>
    <n v="7"/>
    <b v="1"/>
    <s v="Kidney Stones"/>
    <x v="0"/>
    <x v="0"/>
  </r>
  <r>
    <s v="PID0682"/>
    <n v="100"/>
    <x v="0"/>
    <n v="68"/>
    <s v="super senior"/>
    <n v="86.42"/>
    <n v="60.5"/>
    <s v="A+"/>
    <b v="0"/>
    <b v="1"/>
    <n v="23.931015387049559"/>
    <b v="0"/>
    <n v="40"/>
    <b v="1"/>
    <s v="Osteoarthritis"/>
    <x v="0"/>
    <x v="0"/>
  </r>
  <r>
    <s v="PID0683"/>
    <n v="24000"/>
    <x v="0"/>
    <n v="45"/>
    <s v="Adult"/>
    <n v="15400.439999999999"/>
    <n v="57.6"/>
    <s v="O-"/>
    <b v="0"/>
    <b v="0"/>
    <n v="22.499999999999996"/>
    <b v="0"/>
    <n v="30"/>
    <b v="1"/>
    <s v="Osteoarthritis"/>
    <x v="0"/>
    <x v="0"/>
  </r>
  <r>
    <s v="PID0684"/>
    <n v="18000"/>
    <x v="0"/>
    <n v="68"/>
    <s v="super senior"/>
    <s v=""/>
    <n v="62"/>
    <s v="A+"/>
    <b v="0"/>
    <b v="1"/>
    <n v="23.335466144755166"/>
    <b v="0"/>
    <n v="9"/>
    <b v="0"/>
    <s v="Childbirth"/>
    <x v="0"/>
    <x v="0"/>
  </r>
  <r>
    <s v="PID0685"/>
    <n v="500"/>
    <x v="0"/>
    <n v="50"/>
    <s v="Senior"/>
    <n v="309.23"/>
    <n v="66.2"/>
    <s v="O+"/>
    <b v="0"/>
    <b v="0"/>
    <n v="22.906574394463671"/>
    <b v="0"/>
    <n v="25"/>
    <b v="1"/>
    <s v="Prostate Cancer"/>
    <x v="0"/>
    <x v="0"/>
  </r>
  <r>
    <s v="PID0686"/>
    <n v="20000"/>
    <x v="3"/>
    <n v="48"/>
    <s v="Senior"/>
    <n v="15489.94"/>
    <n v="66.8"/>
    <s v="B+"/>
    <b v="1"/>
    <b v="0"/>
    <n v="23.952095808383234"/>
    <b v="0"/>
    <n v="3"/>
    <b v="1"/>
    <s v="Diabetes"/>
    <x v="0"/>
    <x v="0"/>
  </r>
  <r>
    <s v="PID0687"/>
    <n v="500"/>
    <x v="0"/>
    <n v="58"/>
    <s v="Senior"/>
    <n v="262.81"/>
    <n v="67.2"/>
    <s v="O-"/>
    <b v="0"/>
    <b v="0"/>
    <n v="26.581227008425298"/>
    <s v="FALSE"/>
    <n v="40"/>
    <b v="1"/>
    <s v="Hypertension"/>
    <x v="0"/>
    <x v="0"/>
  </r>
  <r>
    <s v="PID0688"/>
    <n v="200000"/>
    <x v="0"/>
    <n v="42"/>
    <s v="Adult"/>
    <n v="167637.20000000001"/>
    <n v="91"/>
    <s v="B+"/>
    <b v="0"/>
    <b v="1"/>
    <n v="28.721121070571897"/>
    <b v="1"/>
    <n v="2"/>
    <b v="1"/>
    <s v="Heart Attack"/>
    <x v="0"/>
    <x v="0"/>
  </r>
  <r>
    <s v="PID0689"/>
    <n v="100"/>
    <x v="0"/>
    <n v="41"/>
    <s v="Adult"/>
    <n v="59.02"/>
    <n v="70.8"/>
    <s v="AB+"/>
    <b v="0"/>
    <b v="0"/>
    <n v="23.118367346938776"/>
    <b v="0"/>
    <n v="5"/>
    <b v="1"/>
    <s v="Cancer"/>
    <x v="0"/>
    <x v="0"/>
  </r>
  <r>
    <s v="PID0690"/>
    <n v="250000"/>
    <x v="2"/>
    <n v="48"/>
    <s v="Senior"/>
    <n v="139263.20000000001"/>
    <n v="85.7"/>
    <s v="B+"/>
    <b v="1"/>
    <b v="0"/>
    <n v="31.863474122546108"/>
    <b v="1"/>
    <n v="7"/>
    <b v="1"/>
    <s v="Diabetes"/>
    <x v="0"/>
    <x v="1"/>
  </r>
  <r>
    <s v="PID0691"/>
    <n v="18000"/>
    <x v="0"/>
    <n v="50"/>
    <s v="Senior"/>
    <s v=""/>
    <n v="74.2"/>
    <s v="A-"/>
    <b v="1"/>
    <b v="0"/>
    <n v="26.92698504862825"/>
    <s v="FALSE"/>
    <n v="4"/>
    <b v="0"/>
    <s v="Hypertension"/>
    <x v="0"/>
    <x v="0"/>
  </r>
  <r>
    <s v="PID0692"/>
    <n v="18000"/>
    <x v="2"/>
    <n v="41"/>
    <s v="Adult"/>
    <n v="15191.880000000001"/>
    <n v="69.900000000000006"/>
    <s v="AB-"/>
    <b v="1"/>
    <b v="0"/>
    <n v="23.087594133967499"/>
    <b v="0"/>
    <n v="0.5"/>
    <b v="1"/>
    <s v="Cancer"/>
    <x v="0"/>
    <x v="0"/>
  </r>
  <r>
    <s v="PID0693"/>
    <n v="90000"/>
    <x v="3"/>
    <n v="73"/>
    <s v="super senior"/>
    <s v=""/>
    <n v="83.7"/>
    <s v="AB+"/>
    <b v="0"/>
    <b v="0"/>
    <n v="34.39349112426035"/>
    <b v="1"/>
    <n v="5"/>
    <b v="0"/>
    <s v="Prostate Cancer"/>
    <x v="0"/>
    <x v="1"/>
  </r>
  <r>
    <s v="PID0694"/>
    <n v="18000"/>
    <x v="2"/>
    <n v="42"/>
    <s v="Adult"/>
    <n v="15334.74"/>
    <n v="101.1"/>
    <s v="A+"/>
    <b v="0"/>
    <b v="1"/>
    <n v="33.012244897959185"/>
    <b v="1"/>
    <n v="90"/>
    <b v="1"/>
    <s v="Kidney Stones"/>
    <x v="0"/>
    <x v="1"/>
  </r>
  <r>
    <s v="PID0695"/>
    <n v="60000"/>
    <x v="2"/>
    <n v="33"/>
    <s v="Adult"/>
    <n v="48267.05"/>
    <n v="81.5"/>
    <s v="O-"/>
    <b v="0"/>
    <b v="1"/>
    <n v="30.301903628792392"/>
    <b v="1"/>
    <n v="9"/>
    <b v="1"/>
    <s v="Prostate Cancer"/>
    <x v="0"/>
    <x v="0"/>
  </r>
  <r>
    <s v="PID0696"/>
    <n v="60000"/>
    <x v="0"/>
    <n v="42"/>
    <s v="Adult"/>
    <n v="44041.1"/>
    <n v="85.2"/>
    <s v="B+"/>
    <b v="1"/>
    <b v="1"/>
    <n v="29.480968858131494"/>
    <b v="1"/>
    <n v="7"/>
    <b v="1"/>
    <s v="Heart Attack"/>
    <x v="0"/>
    <x v="1"/>
  </r>
  <r>
    <s v="PID0697"/>
    <n v="24000"/>
    <x v="2"/>
    <n v="38"/>
    <s v="Adult"/>
    <n v="19459.29"/>
    <n v="84.2"/>
    <s v="A+"/>
    <b v="0"/>
    <b v="1"/>
    <n v="31.305770374776923"/>
    <b v="1"/>
    <n v="2"/>
    <b v="1"/>
    <s v="Hypertension"/>
    <x v="0"/>
    <x v="0"/>
  </r>
  <r>
    <s v="PID0698"/>
    <n v="48000"/>
    <x v="2"/>
    <n v="42"/>
    <s v="Adult"/>
    <n v="28136.92"/>
    <n v="60.6"/>
    <s v="A+"/>
    <b v="1"/>
    <b v="0"/>
    <n v="20.247920077516788"/>
    <b v="0"/>
    <n v="5"/>
    <b v="1"/>
    <s v="Fractured Leg"/>
    <x v="0"/>
    <x v="0"/>
  </r>
  <r>
    <s v="PID0699"/>
    <n v="90000"/>
    <x v="0"/>
    <n v="38"/>
    <s v="Adult"/>
    <n v="66656.2"/>
    <n v="93.6"/>
    <s v="O+"/>
    <b v="0"/>
    <b v="0"/>
    <n v="29.212571392902841"/>
    <b v="1"/>
    <n v="15"/>
    <b v="1"/>
    <s v="Cancer"/>
    <x v="0"/>
    <x v="0"/>
  </r>
  <r>
    <s v="PID0700"/>
    <n v="18000"/>
    <x v="0"/>
    <n v="33"/>
    <s v="Adult"/>
    <s v=""/>
    <n v="92.1"/>
    <s v="O+"/>
    <b v="0"/>
    <b v="0"/>
    <n v="33.422848018580346"/>
    <b v="1"/>
    <n v="12"/>
    <b v="0"/>
    <s v="Diabetes"/>
    <x v="0"/>
    <x v="1"/>
  </r>
  <r>
    <s v="PID0701"/>
    <n v="24000"/>
    <x v="0"/>
    <n v="58"/>
    <s v="Senior"/>
    <n v="14503.32"/>
    <n v="55.7"/>
    <s v="O-"/>
    <b v="1"/>
    <b v="1"/>
    <n v="21.223898795915254"/>
    <b v="0"/>
    <n v="40"/>
    <b v="1"/>
    <s v="Kidney Stones"/>
    <x v="0"/>
    <x v="0"/>
  </r>
  <r>
    <s v="PID0702"/>
    <n v="12000"/>
    <x v="0"/>
    <n v="38"/>
    <s v="Adult"/>
    <n v="8919.66"/>
    <n v="82.2"/>
    <s v="O-"/>
    <b v="1"/>
    <b v="0"/>
    <n v="30.938311566110883"/>
    <b v="1"/>
    <n v="5"/>
    <b v="1"/>
    <s v="Stroke"/>
    <x v="0"/>
    <x v="1"/>
  </r>
  <r>
    <s v="PID0703"/>
    <n v="20000"/>
    <x v="3"/>
    <n v="73"/>
    <s v="super senior"/>
    <n v="13780.9"/>
    <n v="54.2"/>
    <s v="B+"/>
    <b v="0"/>
    <b v="1"/>
    <n v="21.43902535500969"/>
    <b v="0"/>
    <n v="200"/>
    <b v="1"/>
    <s v="Osteoarthritis"/>
    <x v="0"/>
    <x v="0"/>
  </r>
  <r>
    <s v="PID0704"/>
    <n v="20000"/>
    <x v="2"/>
    <n v="62"/>
    <s v="super senior"/>
    <n v="12907.56"/>
    <n v="67"/>
    <s v="AB+"/>
    <b v="0"/>
    <b v="0"/>
    <n v="25.847768218818715"/>
    <b v="0"/>
    <n v="5"/>
    <b v="1"/>
    <s v="Fractured Leg"/>
    <x v="0"/>
    <x v="0"/>
  </r>
  <r>
    <s v="PID0705"/>
    <n v="60000"/>
    <x v="2"/>
    <n v="68"/>
    <s v="super senior"/>
    <n v="35408.32"/>
    <n v="80"/>
    <s v="AB-"/>
    <b v="0"/>
    <b v="0"/>
    <n v="32.455677715120288"/>
    <b v="1"/>
    <n v="1"/>
    <b v="1"/>
    <s v="Heart Attack"/>
    <x v="0"/>
    <x v="0"/>
  </r>
  <r>
    <s v="PID0706"/>
    <n v="250000"/>
    <x v="1"/>
    <n v="53"/>
    <s v="Senior"/>
    <n v="126508.5"/>
    <n v="80.599999999999994"/>
    <s v="O-"/>
    <b v="0"/>
    <b v="0"/>
    <n v="32.286492549270946"/>
    <b v="1"/>
    <n v="250"/>
    <b v="1"/>
    <s v="Allergic Reaction"/>
    <x v="0"/>
    <x v="1"/>
  </r>
  <r>
    <s v="PID0707"/>
    <n v="12000"/>
    <x v="2"/>
    <n v="42"/>
    <s v="Adult"/>
    <n v="6771.42"/>
    <n v="80.900000000000006"/>
    <s v="O+"/>
    <b v="0"/>
    <b v="0"/>
    <n v="26.416326530612245"/>
    <b v="0"/>
    <n v="40"/>
    <b v="1"/>
    <s v="Childbirth"/>
    <x v="0"/>
    <x v="0"/>
  </r>
  <r>
    <s v="PID0708"/>
    <n v="90000"/>
    <x v="0"/>
    <n v="53"/>
    <s v="Senior"/>
    <n v="59766.450000000004"/>
    <n v="61.8"/>
    <s v="A+"/>
    <b v="0"/>
    <b v="0"/>
    <n v="26.748614958448751"/>
    <b v="0"/>
    <n v="2"/>
    <b v="1"/>
    <s v="Cancer"/>
    <x v="0"/>
    <x v="0"/>
  </r>
  <r>
    <s v="PID0709"/>
    <n v="90000"/>
    <x v="1"/>
    <n v="38"/>
    <s v="Adult"/>
    <n v="75760.05"/>
    <n v="86.7"/>
    <s v="AB+"/>
    <b v="1"/>
    <b v="0"/>
    <n v="28.96855892278392"/>
    <b v="1"/>
    <n v="5"/>
    <b v="1"/>
    <s v="Appendicitis"/>
    <x v="0"/>
    <x v="0"/>
  </r>
  <r>
    <s v="PID0710"/>
    <n v="16000"/>
    <x v="1"/>
    <n v="42"/>
    <s v="Adult"/>
    <n v="13875.26"/>
    <n v="64.8"/>
    <s v="O-"/>
    <b v="0"/>
    <b v="1"/>
    <n v="21.903731746890212"/>
    <b v="0"/>
    <n v="15"/>
    <b v="1"/>
    <s v="Fractured Arm"/>
    <x v="0"/>
    <x v="0"/>
  </r>
  <r>
    <s v="PID0711"/>
    <n v="40000"/>
    <x v="2"/>
    <n v="53"/>
    <s v="Senior"/>
    <n v="35384.899999999994"/>
    <n v="65.099999999999994"/>
    <s v="B-"/>
    <b v="0"/>
    <b v="0"/>
    <n v="28.551379325468179"/>
    <b v="1"/>
    <n v="1"/>
    <b v="1"/>
    <s v="Prostate Cancer"/>
    <x v="0"/>
    <x v="1"/>
  </r>
  <r>
    <s v="PID0712"/>
    <n v="500"/>
    <x v="1"/>
    <n v="58"/>
    <s v="Senior"/>
    <n v="406.64"/>
    <n v="96.4"/>
    <s v="A+"/>
    <b v="1"/>
    <b v="0"/>
    <n v="33.752319596652782"/>
    <b v="1"/>
    <n v="40"/>
    <b v="1"/>
    <s v="Fractured Leg"/>
    <x v="0"/>
    <x v="0"/>
  </r>
  <r>
    <s v="PID0713"/>
    <n v="500"/>
    <x v="3"/>
    <n v="32"/>
    <s v="Adult"/>
    <n v="344.07"/>
    <n v="64.8"/>
    <s v="B-"/>
    <b v="0"/>
    <b v="0"/>
    <n v="23.801652892561986"/>
    <b v="0"/>
    <n v="20"/>
    <b v="1"/>
    <s v="Kidney Stones"/>
    <x v="0"/>
    <x v="0"/>
  </r>
  <r>
    <s v="PID0714"/>
    <n v="12000"/>
    <x v="0"/>
    <n v="48"/>
    <s v="Senior"/>
    <n v="6670.62"/>
    <n v="68.5"/>
    <s v="B+"/>
    <b v="1"/>
    <b v="1"/>
    <n v="23.154407787993513"/>
    <b v="0"/>
    <n v="5"/>
    <b v="1"/>
    <s v="Prostate Cancer"/>
    <x v="0"/>
    <x v="0"/>
  </r>
  <r>
    <s v="PID0715"/>
    <n v="60000"/>
    <x v="3"/>
    <n v="53"/>
    <s v="Senior"/>
    <n v="51497"/>
    <n v="84.9"/>
    <s v="O-"/>
    <b v="1"/>
    <b v="0"/>
    <n v="32.350251486053949"/>
    <b v="1"/>
    <n v="20"/>
    <b v="1"/>
    <s v="Childbirth"/>
    <x v="0"/>
    <x v="1"/>
  </r>
  <r>
    <s v="PID0716"/>
    <n v="36000"/>
    <x v="0"/>
    <n v="58"/>
    <s v="Senior"/>
    <n v="18567.12"/>
    <n v="84.3"/>
    <s v="A-"/>
    <b v="0"/>
    <b v="0"/>
    <n v="30.226971207286027"/>
    <b v="1"/>
    <n v="12"/>
    <b v="1"/>
    <s v="Fractured Leg"/>
    <x v="0"/>
    <x v="1"/>
  </r>
  <r>
    <s v="PID0717"/>
    <n v="250000"/>
    <x v="2"/>
    <n v="53"/>
    <s v="Senior"/>
    <n v="154206.1"/>
    <n v="57.7"/>
    <s v="O-"/>
    <b v="0"/>
    <b v="0"/>
    <n v="20.443594104308396"/>
    <b v="0"/>
    <n v="3"/>
    <b v="1"/>
    <s v="Osteoarthritis"/>
    <x v="0"/>
    <x v="0"/>
  </r>
  <r>
    <s v="PID0718"/>
    <n v="3000"/>
    <x v="2"/>
    <n v="73"/>
    <s v="super senior"/>
    <n v="2193.54"/>
    <n v="71.900000000000006"/>
    <s v="O+"/>
    <b v="0"/>
    <b v="0"/>
    <n v="28.085937499999996"/>
    <b v="1"/>
    <n v="12"/>
    <b v="1"/>
    <s v="Fractured Arm"/>
    <x v="0"/>
    <x v="1"/>
  </r>
  <r>
    <s v="PID0719"/>
    <n v="100"/>
    <x v="3"/>
    <n v="45"/>
    <s v="Adult"/>
    <n v="65.45"/>
    <n v="94.9"/>
    <s v="B+"/>
    <b v="0"/>
    <b v="0"/>
    <n v="34.857667584940316"/>
    <b v="1"/>
    <n v="20"/>
    <b v="1"/>
    <s v="Heart Disease"/>
    <x v="0"/>
    <x v="0"/>
  </r>
  <r>
    <s v="PID0720"/>
    <n v="800"/>
    <x v="0"/>
    <n v="38"/>
    <s v="Adult"/>
    <n v="557.95000000000005"/>
    <n v="80.8"/>
    <s v="B+"/>
    <b v="1"/>
    <b v="0"/>
    <n v="31.17163689672466"/>
    <b v="1"/>
    <n v="40"/>
    <b v="1"/>
    <s v="Appendicitis"/>
    <x v="0"/>
    <x v="1"/>
  </r>
  <r>
    <s v="PID0721"/>
    <n v="500"/>
    <x v="1"/>
    <n v="62"/>
    <s v="super senior"/>
    <n v="366.9"/>
    <n v="79.2"/>
    <s v="O+"/>
    <b v="0"/>
    <b v="0"/>
    <n v="28.398293233891501"/>
    <b v="1"/>
    <n v="15"/>
    <b v="1"/>
    <s v="Heart Disease"/>
    <x v="0"/>
    <x v="0"/>
  </r>
  <r>
    <s v="PID0722"/>
    <n v="20000"/>
    <x v="0"/>
    <n v="42"/>
    <s v="Adult"/>
    <n v="15172.92"/>
    <n v="85.8"/>
    <s v="B+"/>
    <b v="0"/>
    <b v="0"/>
    <n v="29.688581314878896"/>
    <b v="1"/>
    <n v="25"/>
    <b v="1"/>
    <s v="Fractured Leg"/>
    <x v="0"/>
    <x v="1"/>
  </r>
  <r>
    <s v="PID0723"/>
    <n v="100"/>
    <x v="3"/>
    <n v="33"/>
    <s v="Adult"/>
    <n v="87.14"/>
    <n v="89.2"/>
    <s v="A-"/>
    <b v="0"/>
    <b v="0"/>
    <n v="28.472022726547287"/>
    <b v="1"/>
    <n v="12"/>
    <b v="1"/>
    <s v="Respiratory Infection"/>
    <x v="0"/>
    <x v="1"/>
  </r>
  <r>
    <s v="PID0724"/>
    <n v="20000"/>
    <x v="0"/>
    <n v="54"/>
    <s v="Senior"/>
    <n v="13300.26"/>
    <n v="53.3"/>
    <s v="A-"/>
    <b v="0"/>
    <b v="0"/>
    <n v="23.688888888888886"/>
    <b v="0"/>
    <n v="40"/>
    <b v="1"/>
    <s v="Fractured Leg"/>
    <x v="0"/>
    <x v="0"/>
  </r>
  <r>
    <s v="PID0725"/>
    <n v="24000"/>
    <x v="0"/>
    <n v="38"/>
    <s v="Adult"/>
    <n v="14020.68"/>
    <n v="66.099999999999994"/>
    <s v="B-"/>
    <b v="1"/>
    <b v="0"/>
    <n v="22.343158464034612"/>
    <b v="0"/>
    <n v="25"/>
    <b v="1"/>
    <s v="Appendicitis"/>
    <x v="0"/>
    <x v="0"/>
  </r>
  <r>
    <s v="PID0726"/>
    <n v="24000"/>
    <x v="0"/>
    <n v="62"/>
    <s v="super senior"/>
    <s v=""/>
    <n v="70.400000000000006"/>
    <s v="B+"/>
    <b v="0"/>
    <b v="0"/>
    <n v="28.200608876782564"/>
    <b v="1"/>
    <n v="7"/>
    <b v="0"/>
    <s v="Fractured Arm"/>
    <x v="0"/>
    <x v="0"/>
  </r>
  <r>
    <s v="PID0727"/>
    <n v="12000"/>
    <x v="0"/>
    <n v="48"/>
    <s v="Senior"/>
    <n v="8729.76"/>
    <n v="95.6"/>
    <s v="AB-"/>
    <b v="0"/>
    <b v="1"/>
    <n v="33.472217359336163"/>
    <b v="1"/>
    <n v="3"/>
    <b v="1"/>
    <s v="Appendicitis"/>
    <x v="0"/>
    <x v="0"/>
  </r>
  <r>
    <s v="PID0728"/>
    <n v="24000"/>
    <x v="2"/>
    <n v="48"/>
    <s v="Senior"/>
    <n v="12841.380000000001"/>
    <n v="57.6"/>
    <s v="O-"/>
    <b v="0"/>
    <b v="0"/>
    <n v="20.902888663086081"/>
    <b v="0"/>
    <n v="15"/>
    <b v="1"/>
    <s v="Allergic Reaction"/>
    <x v="0"/>
    <x v="0"/>
  </r>
  <r>
    <s v="PID0729"/>
    <n v="90000"/>
    <x v="1"/>
    <n v="62"/>
    <s v="super senior"/>
    <n v="60509.45"/>
    <n v="46.5"/>
    <s v="AB-"/>
    <b v="0"/>
    <b v="1"/>
    <n v="20.393842375334415"/>
    <b v="0"/>
    <n v="30"/>
    <b v="1"/>
    <s v="Childbirth"/>
    <x v="0"/>
    <x v="0"/>
  </r>
  <r>
    <s v="PID0730"/>
    <n v="90000"/>
    <x v="0"/>
    <n v="53"/>
    <s v="Senior"/>
    <s v=""/>
    <n v="73.900000000000006"/>
    <s v="A+"/>
    <b v="0"/>
    <b v="0"/>
    <n v="28.158817253467458"/>
    <b v="1"/>
    <n v="40"/>
    <b v="0"/>
    <s v="Heart Disease"/>
    <x v="0"/>
    <x v="0"/>
  </r>
  <r>
    <s v="PID0731"/>
    <n v="60000"/>
    <x v="1"/>
    <n v="46"/>
    <s v="Senior"/>
    <n v="38631.699999999997"/>
    <n v="79.8"/>
    <s v="O-"/>
    <b v="0"/>
    <b v="0"/>
    <n v="29.669839381320646"/>
    <b v="1"/>
    <n v="15"/>
    <b v="1"/>
    <s v="Osteoarthritis"/>
    <x v="0"/>
    <x v="1"/>
  </r>
  <r>
    <s v="PID0732"/>
    <n v="48000"/>
    <x v="1"/>
    <n v="48"/>
    <s v="Senior"/>
    <n v="29553.119999999999"/>
    <n v="91.3"/>
    <s v="B+"/>
    <b v="1"/>
    <b v="0"/>
    <n v="29.812244897959182"/>
    <b v="1"/>
    <n v="12"/>
    <b v="1"/>
    <s v="Heart Attack"/>
    <x v="0"/>
    <x v="0"/>
  </r>
  <r>
    <s v="PID0733"/>
    <n v="800"/>
    <x v="1"/>
    <n v="48"/>
    <s v="Senior"/>
    <n v="663.33"/>
    <n v="75.3"/>
    <s v="A+"/>
    <b v="1"/>
    <b v="0"/>
    <n v="23.501139165444275"/>
    <b v="0"/>
    <n v="15"/>
    <b v="1"/>
    <s v="Prostate Cancer"/>
    <x v="0"/>
    <x v="0"/>
  </r>
  <r>
    <s v="PID0734"/>
    <n v="40000"/>
    <x v="0"/>
    <n v="73"/>
    <s v="super senior"/>
    <n v="24648.699999999997"/>
    <n v="79.099999999999994"/>
    <s v="AB-"/>
    <b v="0"/>
    <b v="0"/>
    <n v="30.898437499999993"/>
    <b v="1"/>
    <n v="9"/>
    <b v="1"/>
    <s v="Respiratory Infection"/>
    <x v="0"/>
    <x v="1"/>
  </r>
  <r>
    <s v="PID0735"/>
    <n v="12000"/>
    <x v="0"/>
    <n v="53"/>
    <s v="Senior"/>
    <n v="10012.26"/>
    <n v="63.8"/>
    <s v="O+"/>
    <b v="0"/>
    <b v="0"/>
    <n v="24.310318549001671"/>
    <b v="0"/>
    <n v="20"/>
    <b v="1"/>
    <s v="Prostate Cancer"/>
    <x v="0"/>
    <x v="0"/>
  </r>
  <r>
    <s v="PID0736"/>
    <n v="15000"/>
    <x v="3"/>
    <n v="53"/>
    <s v="Senior"/>
    <n v="10751.5"/>
    <n v="65.099999999999994"/>
    <s v="O-"/>
    <b v="0"/>
    <b v="0"/>
    <n v="22.793319561640001"/>
    <s v="FALSE"/>
    <n v="7"/>
    <b v="1"/>
    <s v="Cancer"/>
    <x v="0"/>
    <x v="0"/>
  </r>
  <r>
    <s v="PID0737"/>
    <n v="12000"/>
    <x v="3"/>
    <n v="42"/>
    <s v="Adult"/>
    <n v="10198.380000000001"/>
    <n v="65.400000000000006"/>
    <s v="O-"/>
    <b v="0"/>
    <b v="0"/>
    <n v="20.875227425069426"/>
    <b v="0"/>
    <n v="20"/>
    <b v="1"/>
    <s v="Hypertension"/>
    <x v="0"/>
    <x v="0"/>
  </r>
  <r>
    <s v="PID0738"/>
    <n v="20000"/>
    <x v="0"/>
    <n v="38"/>
    <s v="Adult"/>
    <n v="10425.280000000001"/>
    <n v="86.7"/>
    <s v="A-"/>
    <b v="0"/>
    <b v="0"/>
    <n v="29.650148763722175"/>
    <b v="1"/>
    <n v="3"/>
    <b v="1"/>
    <s v="Stroke"/>
    <x v="0"/>
    <x v="1"/>
  </r>
  <r>
    <s v="PID0739"/>
    <n v="45000"/>
    <x v="2"/>
    <n v="48"/>
    <s v="Senior"/>
    <s v=""/>
    <n v="82.9"/>
    <s v="O-"/>
    <b v="0"/>
    <b v="0"/>
    <n v="30.084192190448544"/>
    <b v="1"/>
    <n v="25"/>
    <b v="0"/>
    <s v="Osteoarthritis"/>
    <x v="0"/>
    <x v="1"/>
  </r>
  <r>
    <s v="PID0740"/>
    <n v="24000"/>
    <x v="1"/>
    <n v="58"/>
    <s v="Senior"/>
    <s v=""/>
    <n v="68.3"/>
    <s v="B-"/>
    <b v="0"/>
    <b v="0"/>
    <n v="25.706650607851255"/>
    <b v="0"/>
    <n v="7"/>
    <b v="0"/>
    <s v="Fractured Arm"/>
    <x v="0"/>
    <x v="0"/>
  </r>
  <r>
    <s v="PID0741"/>
    <n v="90000"/>
    <x v="0"/>
    <n v="48"/>
    <s v="Senior"/>
    <n v="66268.25"/>
    <n v="91.6"/>
    <s v="A-"/>
    <b v="1"/>
    <b v="0"/>
    <n v="33.645546372819105"/>
    <b v="1"/>
    <n v="5"/>
    <b v="1"/>
    <s v="Respiratory Infection"/>
    <x v="0"/>
    <x v="1"/>
  </r>
  <r>
    <s v="PID0742"/>
    <n v="3000"/>
    <x v="2"/>
    <n v="58"/>
    <s v="Senior"/>
    <n v="1767.42"/>
    <n v="66.8"/>
    <s v="A-"/>
    <b v="1"/>
    <b v="0"/>
    <n v="23.952095808383234"/>
    <b v="0"/>
    <n v="3"/>
    <b v="1"/>
    <s v="Prostate Cancer"/>
    <x v="0"/>
    <x v="0"/>
  </r>
  <r>
    <s v="PID0743"/>
    <n v="20000"/>
    <x v="2"/>
    <n v="42"/>
    <s v="Adult"/>
    <n v="10044.68"/>
    <n v="87.4"/>
    <s v="B+"/>
    <b v="0"/>
    <b v="1"/>
    <n v="29.2024457883658"/>
    <b v="1"/>
    <n v="2"/>
    <b v="1"/>
    <s v="Respiratory Infection"/>
    <x v="0"/>
    <x v="1"/>
  </r>
  <r>
    <s v="PID0744"/>
    <n v="3000"/>
    <x v="1"/>
    <n v="48"/>
    <s v="Senior"/>
    <n v="2420.9700000000003"/>
    <n v="85.8"/>
    <s v="A-"/>
    <b v="1"/>
    <b v="0"/>
    <n v="29.342361752334053"/>
    <b v="1"/>
    <n v="25"/>
    <b v="1"/>
    <s v="Fractured Arm"/>
    <x v="0"/>
    <x v="1"/>
  </r>
  <r>
    <s v="PID0745"/>
    <n v="12000"/>
    <x v="2"/>
    <n v="38"/>
    <s v="Adult"/>
    <n v="7689"/>
    <n v="75.400000000000006"/>
    <s v="AB-"/>
    <b v="1"/>
    <b v="0"/>
    <n v="24.620408163265306"/>
    <b v="0"/>
    <n v="0.5"/>
    <b v="1"/>
    <s v="Allergic Reaction"/>
    <x v="0"/>
    <x v="0"/>
  </r>
  <r>
    <s v="PID0746"/>
    <n v="500"/>
    <x v="0"/>
    <n v="38"/>
    <s v="Adult"/>
    <n v="405.67"/>
    <n v="77.900000000000006"/>
    <s v="O+"/>
    <b v="0"/>
    <b v="0"/>
    <n v="24.3125994819138"/>
    <b v="0"/>
    <n v="20"/>
    <b v="1"/>
    <s v="Childbirth"/>
    <x v="0"/>
    <x v="0"/>
  </r>
  <r>
    <s v="PID0747"/>
    <n v="300000"/>
    <x v="0"/>
    <n v="38"/>
    <s v="Adult"/>
    <s v=""/>
    <n v="97.6"/>
    <s v="O-"/>
    <b v="0"/>
    <b v="0"/>
    <n v="30.804191389976012"/>
    <b v="1"/>
    <n v="40"/>
    <b v="0"/>
    <s v="Respiratory Infection"/>
    <x v="0"/>
    <x v="1"/>
  </r>
  <r>
    <s v="PID0748"/>
    <n v="200000"/>
    <x v="1"/>
    <n v="42"/>
    <s v="Adult"/>
    <n v="141389.44"/>
    <n v="97.1"/>
    <s v="O+"/>
    <b v="0"/>
    <b v="0"/>
    <n v="30.304921818919507"/>
    <b v="1"/>
    <n v="20"/>
    <b v="1"/>
    <s v="Hypertension"/>
    <x v="0"/>
    <x v="1"/>
  </r>
  <r>
    <s v="PID0749"/>
    <n v="240000"/>
    <x v="0"/>
    <n v="53"/>
    <s v="Senior"/>
    <n v="211079.16"/>
    <n v="73"/>
    <s v="A-"/>
    <b v="1"/>
    <b v="0"/>
    <n v="28.515624999999993"/>
    <b v="1"/>
    <n v="25"/>
    <b v="1"/>
    <s v="Heart Disease"/>
    <x v="0"/>
    <x v="1"/>
  </r>
  <r>
    <s v="PID0750"/>
    <n v="100"/>
    <x v="3"/>
    <n v="73"/>
    <s v="super senior"/>
    <s v=""/>
    <n v="95.1"/>
    <s v="O+"/>
    <b v="0"/>
    <b v="0"/>
    <n v="33.694727891156468"/>
    <b v="1"/>
    <n v="15"/>
    <b v="0"/>
    <s v="Heart Attack"/>
    <x v="0"/>
    <x v="0"/>
  </r>
  <r>
    <s v="PID0751"/>
    <n v="20000"/>
    <x v="1"/>
    <n v="62"/>
    <s v="super senior"/>
    <n v="15758.62"/>
    <n v="84.2"/>
    <s v="A-"/>
    <b v="1"/>
    <b v="1"/>
    <n v="30.927456382001839"/>
    <b v="1"/>
    <n v="120"/>
    <b v="1"/>
    <s v="Fractured Leg"/>
    <x v="1"/>
    <x v="1"/>
  </r>
  <r>
    <s v="PID0752"/>
    <n v="18000"/>
    <x v="0"/>
    <n v="58"/>
    <s v="Senior"/>
    <n v="13560.54"/>
    <n v="84.8"/>
    <s v="O-"/>
    <b v="0"/>
    <b v="0"/>
    <n v="33.968915237942632"/>
    <b v="1"/>
    <n v="20"/>
    <b v="1"/>
    <s v="Fractured Arm"/>
    <x v="0"/>
    <x v="1"/>
  </r>
  <r>
    <s v="PID0753"/>
    <n v="32000"/>
    <x v="0"/>
    <n v="68"/>
    <s v="super senior"/>
    <n v="27093.279999999999"/>
    <n v="68.900000000000006"/>
    <s v="O-"/>
    <b v="0"/>
    <b v="0"/>
    <n v="26.580764630994175"/>
    <b v="0"/>
    <n v="9"/>
    <b v="1"/>
    <s v="Fractured Arm"/>
    <x v="0"/>
    <x v="0"/>
  </r>
  <r>
    <s v="PID0754"/>
    <n v="24000"/>
    <x v="3"/>
    <n v="38"/>
    <s v="Adult"/>
    <n v="13327.14"/>
    <n v="70.7"/>
    <s v="O-"/>
    <b v="0"/>
    <b v="0"/>
    <n v="23.622573423769587"/>
    <b v="0"/>
    <n v="40"/>
    <b v="1"/>
    <s v="Osteoarthritis"/>
    <x v="0"/>
    <x v="0"/>
  </r>
  <r>
    <s v="PID0755"/>
    <n v="20000"/>
    <x v="2"/>
    <n v="53"/>
    <s v="Senior"/>
    <n v="11426.44"/>
    <n v="60.8"/>
    <s v="B-"/>
    <b v="0"/>
    <b v="0"/>
    <n v="24.355071302675849"/>
    <b v="0"/>
    <n v="40"/>
    <b v="1"/>
    <s v="Cancer"/>
    <x v="0"/>
    <x v="0"/>
  </r>
  <r>
    <s v="PID0756"/>
    <n v="60000"/>
    <x v="1"/>
    <n v="58"/>
    <s v="Senior"/>
    <s v=""/>
    <n v="58"/>
    <s v="O-"/>
    <b v="0"/>
    <b v="1"/>
    <n v="22.942130453700404"/>
    <b v="0"/>
    <n v="30"/>
    <b v="0"/>
    <s v="Appendicitis"/>
    <x v="0"/>
    <x v="0"/>
  </r>
  <r>
    <s v="PID0757"/>
    <n v="15000"/>
    <x v="0"/>
    <n v="45"/>
    <s v="Adult"/>
    <n v="12315.599999999999"/>
    <n v="86.6"/>
    <s v="AB+"/>
    <b v="0"/>
    <b v="0"/>
    <n v="31.426912469153724"/>
    <b v="1"/>
    <n v="20"/>
    <b v="1"/>
    <s v="Heart Disease"/>
    <x v="0"/>
    <x v="0"/>
  </r>
  <r>
    <s v="PID0758"/>
    <n v="12000"/>
    <x v="1"/>
    <n v="38"/>
    <s v="Adult"/>
    <n v="9147.9000000000015"/>
    <n v="89.9"/>
    <s v="B+"/>
    <b v="1"/>
    <b v="0"/>
    <n v="33.021120293847574"/>
    <b v="1"/>
    <n v="25"/>
    <b v="1"/>
    <s v="Allergic Reaction"/>
    <x v="0"/>
    <x v="1"/>
  </r>
  <r>
    <s v="PID0759"/>
    <n v="18000"/>
    <x v="2"/>
    <n v="58"/>
    <s v="Senior"/>
    <s v=""/>
    <n v="77.8"/>
    <s v="A+"/>
    <b v="0"/>
    <b v="1"/>
    <n v="31.16487742348982"/>
    <b v="1"/>
    <n v="3"/>
    <b v="0"/>
    <s v="Cancer"/>
    <x v="0"/>
    <x v="0"/>
  </r>
  <r>
    <s v="PID0760"/>
    <n v="240000"/>
    <x v="0"/>
    <n v="42"/>
    <s v="Adult"/>
    <n v="167045.76000000001"/>
    <n v="105.8"/>
    <s v="AB+"/>
    <b v="0"/>
    <b v="0"/>
    <n v="33.392248453478096"/>
    <b v="1"/>
    <n v="2"/>
    <b v="1"/>
    <s v="Heart Attack"/>
    <x v="0"/>
    <x v="0"/>
  </r>
  <r>
    <s v="PID0761"/>
    <n v="72000"/>
    <x v="3"/>
    <n v="48"/>
    <s v="Senior"/>
    <n v="54255.64"/>
    <n v="68.7"/>
    <s v="O-"/>
    <b v="0"/>
    <b v="0"/>
    <n v="26.177411979881111"/>
    <s v="FALSE"/>
    <n v="5"/>
    <b v="1"/>
    <s v="Fractured Leg"/>
    <x v="0"/>
    <x v="0"/>
  </r>
  <r>
    <s v="PID0762"/>
    <n v="32000"/>
    <x v="1"/>
    <n v="68"/>
    <s v="super senior"/>
    <n v="28784.2"/>
    <n v="47"/>
    <s v="AB-"/>
    <b v="0"/>
    <b v="0"/>
    <n v="20.077747874749029"/>
    <b v="0"/>
    <n v="7"/>
    <b v="1"/>
    <s v="Stroke"/>
    <x v="0"/>
    <x v="0"/>
  </r>
  <r>
    <s v="PID0763"/>
    <n v="12000"/>
    <x v="1"/>
    <n v="73"/>
    <s v="super senior"/>
    <n v="9897.48"/>
    <n v="56"/>
    <s v="AB+"/>
    <b v="0"/>
    <b v="0"/>
    <n v="23.92242299970097"/>
    <s v="FALSE"/>
    <n v="30"/>
    <b v="1"/>
    <s v="Cancer"/>
    <x v="0"/>
    <x v="0"/>
  </r>
  <r>
    <s v="PID0764"/>
    <n v="240000"/>
    <x v="1"/>
    <n v="48"/>
    <s v="Senior"/>
    <n v="180338.76"/>
    <n v="92.3"/>
    <s v="AB+"/>
    <b v="0"/>
    <b v="1"/>
    <n v="30.138775510204081"/>
    <b v="1"/>
    <n v="7"/>
    <b v="1"/>
    <s v="Cancer"/>
    <x v="0"/>
    <x v="1"/>
  </r>
  <r>
    <s v="PID0765"/>
    <n v="200000"/>
    <x v="0"/>
    <n v="41"/>
    <s v="Adult"/>
    <s v=""/>
    <n v="74.7"/>
    <s v="AB+"/>
    <b v="0"/>
    <b v="1"/>
    <n v="23.313879092412847"/>
    <b v="0"/>
    <n v="3"/>
    <b v="0"/>
    <s v="Stroke"/>
    <x v="0"/>
    <x v="0"/>
  </r>
  <r>
    <s v="PID0766"/>
    <n v="3000"/>
    <x v="2"/>
    <n v="53"/>
    <s v="Senior"/>
    <s v=""/>
    <n v="69.8"/>
    <s v="B-"/>
    <b v="1"/>
    <b v="1"/>
    <n v="29.431607353685276"/>
    <b v="1"/>
    <n v="2"/>
    <b v="0"/>
    <s v="Stroke"/>
    <x v="0"/>
    <x v="1"/>
  </r>
  <r>
    <s v="PID0767"/>
    <n v="20000"/>
    <x v="0"/>
    <n v="48"/>
    <s v="Senior"/>
    <n v="11516.22"/>
    <n v="91"/>
    <s v="B+"/>
    <b v="0"/>
    <b v="1"/>
    <n v="33.834027364663896"/>
    <b v="1"/>
    <n v="30"/>
    <b v="1"/>
    <s v="Diabetes"/>
    <x v="0"/>
    <x v="1"/>
  </r>
  <r>
    <s v="PID0768"/>
    <n v="15000"/>
    <x v="0"/>
    <n v="42"/>
    <s v="Adult"/>
    <n v="9725.4499999999989"/>
    <n v="70.099999999999994"/>
    <s v="A+"/>
    <b v="1"/>
    <b v="1"/>
    <n v="23.422098967556547"/>
    <b v="0"/>
    <n v="20"/>
    <b v="1"/>
    <s v="Diabetes"/>
    <x v="0"/>
    <x v="0"/>
  </r>
  <r>
    <s v="PID0769"/>
    <n v="72000"/>
    <x v="2"/>
    <n v="48"/>
    <s v="Senior"/>
    <n v="62499.040000000001"/>
    <n v="87"/>
    <s v="AB-"/>
    <b v="0"/>
    <b v="1"/>
    <n v="33.150434385002278"/>
    <b v="1"/>
    <n v="0.5"/>
    <b v="1"/>
    <s v="Prostate Cancer"/>
    <x v="0"/>
    <x v="1"/>
  </r>
  <r>
    <s v="PID0770"/>
    <n v="12000"/>
    <x v="0"/>
    <n v="54"/>
    <s v="Senior"/>
    <n v="10477.24"/>
    <n v="86.4"/>
    <s v="O+"/>
    <b v="0"/>
    <b v="1"/>
    <n v="32.123735871505062"/>
    <b v="1"/>
    <n v="15"/>
    <b v="1"/>
    <s v="Prostate Cancer"/>
    <x v="0"/>
    <x v="1"/>
  </r>
  <r>
    <s v="PID0771"/>
    <n v="1600"/>
    <x v="2"/>
    <n v="38"/>
    <s v="Adult"/>
    <s v=""/>
    <n v="77.400000000000006"/>
    <s v="A-"/>
    <b v="0"/>
    <b v="0"/>
    <n v="24.156549421054276"/>
    <b v="0"/>
    <n v="2"/>
    <b v="0"/>
    <s v="Fractured Leg"/>
    <x v="0"/>
    <x v="0"/>
  </r>
  <r>
    <s v="PID0772"/>
    <n v="15000"/>
    <x v="2"/>
    <n v="58"/>
    <s v="Senior"/>
    <n v="8053.95"/>
    <n v="50.4"/>
    <s v="O-"/>
    <b v="1"/>
    <b v="0"/>
    <n v="22.4"/>
    <b v="0"/>
    <n v="0.5"/>
    <b v="1"/>
    <s v="Allergic Reaction"/>
    <x v="0"/>
    <x v="0"/>
  </r>
  <r>
    <s v="PID0773"/>
    <n v="32000"/>
    <x v="1"/>
    <n v="73"/>
    <s v="super senior"/>
    <n v="22571.599999999999"/>
    <n v="75.900000000000006"/>
    <s v="B+"/>
    <b v="1"/>
    <b v="0"/>
    <n v="31.18836291913215"/>
    <b v="1"/>
    <n v="9"/>
    <b v="1"/>
    <s v="Fractured Arm"/>
    <x v="0"/>
    <x v="1"/>
  </r>
  <r>
    <s v="PID0774"/>
    <n v="90000"/>
    <x v="1"/>
    <n v="42"/>
    <s v="Adult"/>
    <s v=""/>
    <n v="88.9"/>
    <s v="AB+"/>
    <b v="1"/>
    <b v="1"/>
    <n v="34.29651633810424"/>
    <b v="1"/>
    <n v="9"/>
    <b v="0"/>
    <s v="Osteoarthritis"/>
    <x v="0"/>
    <x v="1"/>
  </r>
  <r>
    <s v="PID0775"/>
    <n v="12000"/>
    <x v="0"/>
    <n v="38"/>
    <s v="Adult"/>
    <n v="6521.22"/>
    <n v="55.4"/>
    <s v="B-"/>
    <b v="0"/>
    <b v="1"/>
    <n v="20.104514443315431"/>
    <b v="0"/>
    <n v="7"/>
    <b v="1"/>
    <s v="Fractured Arm"/>
    <x v="0"/>
    <x v="0"/>
  </r>
  <r>
    <s v="PID0776"/>
    <n v="12000"/>
    <x v="1"/>
    <n v="48"/>
    <s v="Senior"/>
    <s v=""/>
    <n v="98.2"/>
    <s v="B-"/>
    <b v="0"/>
    <b v="0"/>
    <n v="31.701962809917358"/>
    <b v="1"/>
    <n v="40"/>
    <b v="0"/>
    <s v="Diabetes"/>
    <x v="0"/>
    <x v="0"/>
  </r>
  <r>
    <s v="PID0777"/>
    <n v="240000"/>
    <x v="1"/>
    <n v="48"/>
    <s v="Senior"/>
    <n v="194104.2"/>
    <n v="86.2"/>
    <s v="B+"/>
    <b v="0"/>
    <b v="1"/>
    <n v="30.541383219954653"/>
    <b v="1"/>
    <n v="30"/>
    <b v="1"/>
    <s v="Cancer"/>
    <x v="0"/>
    <x v="1"/>
  </r>
  <r>
    <s v="PID0778"/>
    <n v="40000"/>
    <x v="1"/>
    <n v="58"/>
    <s v="Senior"/>
    <s v=""/>
    <n v="77.7"/>
    <s v="AB+"/>
    <b v="1"/>
    <b v="1"/>
    <n v="28.197125852808828"/>
    <b v="1"/>
    <n v="5"/>
    <b v="0"/>
    <s v="Cancer"/>
    <x v="0"/>
    <x v="1"/>
  </r>
  <r>
    <s v="PID0779"/>
    <n v="240000"/>
    <x v="3"/>
    <n v="33"/>
    <s v="Adult"/>
    <s v=""/>
    <n v="89.8"/>
    <s v="A-"/>
    <b v="0"/>
    <b v="0"/>
    <n v="28.026590930370464"/>
    <b v="1"/>
    <n v="30"/>
    <b v="0"/>
    <s v="Childbirth"/>
    <x v="0"/>
    <x v="1"/>
  </r>
  <r>
    <s v="PID0780"/>
    <n v="90000"/>
    <x v="0"/>
    <n v="41"/>
    <s v="Adult"/>
    <n v="77124.45"/>
    <n v="87.7"/>
    <s v="AB+"/>
    <b v="0"/>
    <b v="0"/>
    <n v="33.417162017985056"/>
    <b v="1"/>
    <n v="120"/>
    <b v="1"/>
    <s v="Heart Attack"/>
    <x v="0"/>
    <x v="1"/>
  </r>
  <r>
    <s v="PID0781"/>
    <n v="4000"/>
    <x v="0"/>
    <n v="62"/>
    <s v="super senior"/>
    <n v="3240.2"/>
    <n v="56"/>
    <s v="B+"/>
    <b v="0"/>
    <b v="1"/>
    <n v="21.874999999999996"/>
    <b v="0"/>
    <n v="7"/>
    <b v="1"/>
    <s v="Allergic Reaction"/>
    <x v="0"/>
    <x v="0"/>
  </r>
  <r>
    <s v="PID0782"/>
    <n v="45000"/>
    <x v="0"/>
    <n v="58"/>
    <s v="Senior"/>
    <n v="29182.86"/>
    <n v="56.2"/>
    <s v="O-"/>
    <b v="1"/>
    <b v="1"/>
    <n v="24.977777777777778"/>
    <b v="0"/>
    <n v="15"/>
    <b v="1"/>
    <s v="Fractured Leg"/>
    <x v="0"/>
    <x v="0"/>
  </r>
  <r>
    <s v="PID0783"/>
    <n v="100"/>
    <x v="0"/>
    <n v="82"/>
    <s v="super senior"/>
    <s v=""/>
    <n v="87.5"/>
    <s v="AB-"/>
    <b v="0"/>
    <b v="0"/>
    <n v="32.933117543001245"/>
    <b v="1"/>
    <n v="40"/>
    <b v="0"/>
    <s v="Stroke"/>
    <x v="0"/>
    <x v="1"/>
  </r>
  <r>
    <s v="PID0784"/>
    <n v="72000"/>
    <x v="2"/>
    <n v="48"/>
    <s v="Senior"/>
    <n v="51103.32"/>
    <n v="62.5"/>
    <s v="O-"/>
    <b v="0"/>
    <b v="0"/>
    <n v="20.882755855524742"/>
    <b v="0"/>
    <n v="15"/>
    <b v="1"/>
    <s v="Fractured Leg"/>
    <x v="0"/>
    <x v="0"/>
  </r>
  <r>
    <s v="PID0785"/>
    <n v="3000"/>
    <x v="2"/>
    <n v="73"/>
    <s v="super senior"/>
    <n v="2647.71"/>
    <n v="74.3"/>
    <s v="A-"/>
    <b v="0"/>
    <b v="0"/>
    <n v="31.739929087103249"/>
    <b v="1"/>
    <n v="2"/>
    <b v="1"/>
    <s v="Fractured Arm"/>
    <x v="0"/>
    <x v="0"/>
  </r>
  <r>
    <s v="PID0786"/>
    <n v="500"/>
    <x v="0"/>
    <n v="33"/>
    <s v="Adult"/>
    <s v=""/>
    <n v="95"/>
    <s v="O+"/>
    <b v="1"/>
    <b v="0"/>
    <n v="31.37798916633637"/>
    <b v="1"/>
    <n v="30"/>
    <b v="0"/>
    <s v="Heart Disease"/>
    <x v="0"/>
    <x v="1"/>
  </r>
  <r>
    <s v="PID0787"/>
    <n v="32000"/>
    <x v="0"/>
    <n v="73"/>
    <s v="super senior"/>
    <n v="27234.04"/>
    <n v="81.099999999999994"/>
    <s v="O+"/>
    <b v="0"/>
    <b v="1"/>
    <n v="29.079565420058085"/>
    <b v="1"/>
    <n v="20"/>
    <b v="1"/>
    <s v="Fractured Leg"/>
    <x v="0"/>
    <x v="1"/>
  </r>
  <r>
    <s v="PID0788"/>
    <n v="40000"/>
    <x v="3"/>
    <n v="30"/>
    <s v="Young adult"/>
    <s v=""/>
    <n v="80.2"/>
    <s v="A-"/>
    <b v="1"/>
    <b v="0"/>
    <n v="28.415532879818599"/>
    <b v="1"/>
    <n v="9"/>
    <b v="0"/>
    <s v="Heart Attack"/>
    <x v="0"/>
    <x v="0"/>
  </r>
  <r>
    <s v="PID0789"/>
    <n v="75000"/>
    <x v="2"/>
    <n v="73"/>
    <s v="super senior"/>
    <s v=""/>
    <n v="70.599999999999994"/>
    <s v="A+"/>
    <b v="1"/>
    <b v="0"/>
    <n v="29.010519395134775"/>
    <b v="1"/>
    <n v="3"/>
    <b v="0"/>
    <s v="Kidney Stones"/>
    <x v="0"/>
    <x v="0"/>
  </r>
  <r>
    <s v="PID0790"/>
    <n v="12000"/>
    <x v="1"/>
    <n v="38"/>
    <s v="Adult"/>
    <n v="6106.7999999999993"/>
    <n v="56.7"/>
    <s v="B+"/>
    <b v="0"/>
    <b v="0"/>
    <n v="21.604938271604937"/>
    <b v="0"/>
    <n v="5"/>
    <b v="1"/>
    <s v="Allergic Reaction"/>
    <x v="0"/>
    <x v="0"/>
  </r>
  <r>
    <s v="PID0791"/>
    <n v="32000"/>
    <x v="0"/>
    <n v="58"/>
    <s v="Senior"/>
    <s v=""/>
    <n v="55.7"/>
    <s v="A-"/>
    <b v="1"/>
    <b v="1"/>
    <n v="22.887902695595002"/>
    <b v="0"/>
    <n v="20"/>
    <b v="0"/>
    <s v="Fractured Leg"/>
    <x v="0"/>
    <x v="0"/>
  </r>
  <r>
    <s v="PID0792"/>
    <n v="1000"/>
    <x v="0"/>
    <n v="41"/>
    <s v="Adult"/>
    <n v="788.3"/>
    <n v="91.3"/>
    <s v="B+"/>
    <b v="1"/>
    <b v="0"/>
    <n v="33.945568114217735"/>
    <b v="1"/>
    <n v="4"/>
    <b v="1"/>
    <s v="Heart Disease"/>
    <x v="0"/>
    <x v="0"/>
  </r>
  <r>
    <s v="PID0793"/>
    <n v="30000"/>
    <x v="0"/>
    <n v="82"/>
    <s v="super senior"/>
    <n v="23372.489999999998"/>
    <n v="82"/>
    <s v="O-"/>
    <b v="1"/>
    <b v="0"/>
    <n v="32.031249999999993"/>
    <b v="1"/>
    <n v="30"/>
    <b v="1"/>
    <s v="Heart Attack"/>
    <x v="0"/>
    <x v="0"/>
  </r>
  <r>
    <s v="PID0794"/>
    <n v="500"/>
    <x v="1"/>
    <n v="68"/>
    <s v="super senior"/>
    <n v="401.53"/>
    <n v="59.9"/>
    <s v="O+"/>
    <b v="1"/>
    <b v="0"/>
    <n v="20.972655019081966"/>
    <b v="0"/>
    <n v="7"/>
    <b v="1"/>
    <s v="Diabetes"/>
    <x v="0"/>
    <x v="0"/>
  </r>
  <r>
    <s v="PID0795"/>
    <n v="250000"/>
    <x v="0"/>
    <n v="38"/>
    <s v="Adult"/>
    <n v="164113.4"/>
    <n v="78.900000000000006"/>
    <s v="AB+"/>
    <b v="1"/>
    <b v="0"/>
    <n v="29.696262561631983"/>
    <b v="1"/>
    <n v="250"/>
    <b v="1"/>
    <s v="Heart Disease"/>
    <x v="0"/>
    <x v="1"/>
  </r>
  <r>
    <s v="PID0796"/>
    <n v="3000"/>
    <x v="0"/>
    <n v="45"/>
    <s v="Adult"/>
    <n v="1659.81"/>
    <n v="84.1"/>
    <s v="B+"/>
    <b v="0"/>
    <b v="0"/>
    <n v="28.760986286378717"/>
    <b v="1"/>
    <n v="40"/>
    <b v="1"/>
    <s v="Kidney Stones"/>
    <x v="0"/>
    <x v="0"/>
  </r>
  <r>
    <s v="PID0797"/>
    <n v="200000"/>
    <x v="3"/>
    <n v="38"/>
    <s v="Adult"/>
    <n v="138011.92000000001"/>
    <n v="73.5"/>
    <s v="O+"/>
    <b v="0"/>
    <b v="0"/>
    <n v="24.558120886097097"/>
    <b v="0"/>
    <n v="25"/>
    <b v="1"/>
    <s v="Osteoarthritis"/>
    <x v="0"/>
    <x v="0"/>
  </r>
  <r>
    <s v="PID0798"/>
    <n v="36000"/>
    <x v="0"/>
    <n v="54"/>
    <s v="Senior"/>
    <n v="27101.040000000001"/>
    <n v="64.2"/>
    <s v="AB-"/>
    <b v="0"/>
    <b v="1"/>
    <n v="25.078124999999996"/>
    <b v="0"/>
    <n v="2"/>
    <b v="1"/>
    <s v="Kidney Stones"/>
    <x v="0"/>
    <x v="0"/>
  </r>
  <r>
    <s v="PID0799"/>
    <n v="12000"/>
    <x v="2"/>
    <n v="58"/>
    <s v="Senior"/>
    <n v="8430.9000000000015"/>
    <n v="76.099999999999994"/>
    <s v="AB-"/>
    <b v="1"/>
    <b v="0"/>
    <n v="30.483896811408421"/>
    <b v="1"/>
    <n v="25"/>
    <b v="1"/>
    <s v="Kidney Stones"/>
    <x v="0"/>
    <x v="1"/>
  </r>
  <r>
    <s v="PID0800"/>
    <n v="15000"/>
    <x v="1"/>
    <n v="53"/>
    <s v="Senior"/>
    <n v="7930.4"/>
    <n v="57.1"/>
    <s v="AB+"/>
    <b v="1"/>
    <b v="0"/>
    <n v="25.37777777777778"/>
    <b v="0"/>
    <n v="20"/>
    <b v="1"/>
    <s v="Stroke"/>
    <x v="0"/>
    <x v="0"/>
  </r>
  <r>
    <s v="PID0801"/>
    <n v="300000"/>
    <x v="1"/>
    <n v="38"/>
    <s v="Adult"/>
    <s v=""/>
    <n v="67.5"/>
    <s v="O-"/>
    <b v="0"/>
    <b v="0"/>
    <n v="26.367187499999996"/>
    <b v="0"/>
    <n v="15"/>
    <b v="0"/>
    <s v="Stroke"/>
    <x v="0"/>
    <x v="0"/>
  </r>
  <r>
    <s v="PID0802"/>
    <n v="500"/>
    <x v="1"/>
    <n v="42"/>
    <s v="Adult"/>
    <n v="307.77999999999997"/>
    <n v="92.2"/>
    <s v="O-"/>
    <b v="1"/>
    <b v="0"/>
    <n v="31.531069388871792"/>
    <b v="1"/>
    <n v="20"/>
    <b v="1"/>
    <s v="Respiratory Infection"/>
    <x v="0"/>
    <x v="1"/>
  </r>
  <r>
    <s v="PID0803"/>
    <n v="60000"/>
    <x v="3"/>
    <n v="62"/>
    <s v="super senior"/>
    <n v="34598.1"/>
    <n v="69.7"/>
    <s v="O-"/>
    <b v="1"/>
    <b v="1"/>
    <n v="25.293946871824652"/>
    <b v="0"/>
    <n v="25"/>
    <b v="1"/>
    <s v="Stroke"/>
    <x v="0"/>
    <x v="0"/>
  </r>
  <r>
    <s v="PID0804"/>
    <n v="48000"/>
    <x v="0"/>
    <n v="28"/>
    <s v="Young adult"/>
    <n v="41058.559999999998"/>
    <n v="75.7"/>
    <s v="O-"/>
    <b v="0"/>
    <b v="0"/>
    <n v="28.844688309708882"/>
    <b v="1"/>
    <n v="7"/>
    <b v="1"/>
    <s v="Respiratory Infection"/>
    <x v="0"/>
    <x v="1"/>
  </r>
  <r>
    <s v="PID0805"/>
    <n v="24000"/>
    <x v="2"/>
    <n v="58"/>
    <s v="Senior"/>
    <n v="15079.59"/>
    <n v="91"/>
    <s v="A-"/>
    <b v="1"/>
    <b v="1"/>
    <n v="33.425160697887975"/>
    <b v="1"/>
    <n v="40"/>
    <b v="1"/>
    <s v="Heart Disease"/>
    <x v="0"/>
    <x v="0"/>
  </r>
  <r>
    <s v="PID0806"/>
    <n v="3000"/>
    <x v="2"/>
    <n v="48"/>
    <s v="Senior"/>
    <n v="2123.9700000000003"/>
    <n v="76.400000000000006"/>
    <s v="A-"/>
    <b v="0"/>
    <b v="1"/>
    <n v="26.749763663737269"/>
    <b v="0"/>
    <n v="25"/>
    <b v="1"/>
    <s v="Diabetes"/>
    <x v="0"/>
    <x v="0"/>
  </r>
  <r>
    <s v="PID0807"/>
    <n v="800"/>
    <x v="3"/>
    <n v="32"/>
    <s v="Adult"/>
    <n v="689.34"/>
    <n v="83.8"/>
    <s v="O-"/>
    <b v="0"/>
    <b v="0"/>
    <n v="28.658390615916009"/>
    <b v="1"/>
    <n v="20"/>
    <b v="1"/>
    <s v="Osteoarthritis"/>
    <x v="0"/>
    <x v="1"/>
  </r>
  <r>
    <s v="PID0808"/>
    <n v="15000"/>
    <x v="0"/>
    <n v="28"/>
    <s v="Young adult"/>
    <n v="9070.75"/>
    <n v="82.5"/>
    <s v="A+"/>
    <b v="0"/>
    <b v="0"/>
    <n v="32.226562499999993"/>
    <b v="1"/>
    <n v="20"/>
    <b v="1"/>
    <s v="Childbirth"/>
    <x v="0"/>
    <x v="1"/>
  </r>
  <r>
    <s v="PID0809"/>
    <n v="12000"/>
    <x v="1"/>
    <n v="58"/>
    <s v="Senior"/>
    <s v=""/>
    <n v="55.7"/>
    <s v="A-"/>
    <b v="0"/>
    <b v="1"/>
    <n v="21.223898795915254"/>
    <b v="0"/>
    <n v="7"/>
    <b v="0"/>
    <s v="Fractured Leg"/>
    <x v="0"/>
    <x v="0"/>
  </r>
  <r>
    <s v="PID0810"/>
    <n v="24000"/>
    <x v="0"/>
    <n v="42"/>
    <s v="Adult"/>
    <n v="21522.510000000002"/>
    <n v="76.400000000000006"/>
    <s v="B+"/>
    <b v="1"/>
    <b v="0"/>
    <n v="29.474171521160446"/>
    <b v="1"/>
    <n v="12"/>
    <b v="1"/>
    <s v="Hypertension"/>
    <x v="0"/>
    <x v="1"/>
  </r>
  <r>
    <s v="PID0811"/>
    <n v="800"/>
    <x v="1"/>
    <n v="53"/>
    <s v="Senior"/>
    <n v="641.27"/>
    <n v="65.2"/>
    <s v="B-"/>
    <b v="0"/>
    <b v="0"/>
    <n v="23.100907029478464"/>
    <s v="FALSE"/>
    <n v="20"/>
    <b v="1"/>
    <s v="Stroke"/>
    <x v="0"/>
    <x v="0"/>
  </r>
  <r>
    <s v="PID0812"/>
    <n v="60000"/>
    <x v="3"/>
    <n v="38"/>
    <s v="Adult"/>
    <n v="30478.600000000002"/>
    <n v="74"/>
    <s v="AB-"/>
    <b v="1"/>
    <b v="1"/>
    <n v="24.725182932941294"/>
    <b v="0"/>
    <n v="25"/>
    <b v="1"/>
    <s v="Fractured Arm"/>
    <x v="0"/>
    <x v="0"/>
  </r>
  <r>
    <s v="PID0813"/>
    <n v="250000"/>
    <x v="2"/>
    <n v="32"/>
    <s v="Adult"/>
    <n v="148709.1"/>
    <n v="109.1"/>
    <s v="O-"/>
    <b v="0"/>
    <b v="0"/>
    <n v="34.433783613180154"/>
    <b v="1"/>
    <n v="20"/>
    <b v="1"/>
    <s v="Childbirth"/>
    <x v="0"/>
    <x v="0"/>
  </r>
  <r>
    <s v="PID0814"/>
    <n v="36000"/>
    <x v="1"/>
    <n v="62"/>
    <s v="super senior"/>
    <n v="28755.81"/>
    <n v="95.5"/>
    <s v="AB+"/>
    <b v="0"/>
    <b v="0"/>
    <n v="34.656699085498623"/>
    <b v="1"/>
    <n v="7"/>
    <b v="1"/>
    <s v="Heart Disease"/>
    <x v="0"/>
    <x v="0"/>
  </r>
  <r>
    <s v="PID0815"/>
    <n v="3000"/>
    <x v="3"/>
    <n v="58"/>
    <s v="Senior"/>
    <n v="2108.46"/>
    <n v="61.6"/>
    <s v="A-"/>
    <b v="1"/>
    <b v="0"/>
    <n v="25.312294543063771"/>
    <b v="0"/>
    <n v="120"/>
    <b v="1"/>
    <s v="Hypertension"/>
    <x v="0"/>
    <x v="0"/>
  </r>
  <r>
    <s v="PID0816"/>
    <n v="12000"/>
    <x v="2"/>
    <n v="33"/>
    <s v="Adult"/>
    <s v=""/>
    <n v="104.7"/>
    <s v="O-"/>
    <b v="0"/>
    <b v="0"/>
    <n v="34.98279260917505"/>
    <b v="1"/>
    <n v="9"/>
    <b v="0"/>
    <s v="Kidney Stones"/>
    <x v="0"/>
    <x v="0"/>
  </r>
  <r>
    <s v="PID0817"/>
    <n v="32000"/>
    <x v="1"/>
    <n v="38"/>
    <s v="Adult"/>
    <n v="23164.48"/>
    <n v="58.9"/>
    <s v="B-"/>
    <b v="0"/>
    <b v="0"/>
    <n v="20.868764172335602"/>
    <s v="FALSE"/>
    <n v="5"/>
    <b v="1"/>
    <s v="Fractured Leg"/>
    <x v="0"/>
    <x v="0"/>
  </r>
  <r>
    <s v="PID0818"/>
    <n v="100"/>
    <x v="2"/>
    <n v="53"/>
    <s v="Senior"/>
    <n v="83.65"/>
    <n v="75.900000000000006"/>
    <s v="A+"/>
    <b v="0"/>
    <b v="0"/>
    <n v="26.892006802721095"/>
    <b v="0"/>
    <n v="9"/>
    <b v="1"/>
    <s v="Cancer"/>
    <x v="0"/>
    <x v="0"/>
  </r>
  <r>
    <s v="PID0819"/>
    <n v="240000"/>
    <x v="0"/>
    <n v="38"/>
    <s v="Adult"/>
    <n v="211141.56"/>
    <n v="68.3"/>
    <s v="B+"/>
    <b v="1"/>
    <b v="0"/>
    <n v="24.785890550152416"/>
    <b v="0"/>
    <n v="25"/>
    <b v="1"/>
    <s v="Appendicitis"/>
    <x v="0"/>
    <x v="0"/>
  </r>
  <r>
    <s v="PID0820"/>
    <n v="16000"/>
    <x v="3"/>
    <n v="42"/>
    <s v="Adult"/>
    <n v="11177.24"/>
    <n v="93.1"/>
    <s v="A+"/>
    <b v="0"/>
    <b v="1"/>
    <n v="31.83885640025991"/>
    <b v="1"/>
    <n v="3"/>
    <b v="1"/>
    <s v="Cancer"/>
    <x v="0"/>
    <x v="0"/>
  </r>
  <r>
    <s v="PID0821"/>
    <n v="300000"/>
    <x v="0"/>
    <n v="48"/>
    <s v="Senior"/>
    <s v=""/>
    <n v="105"/>
    <s v="AB-"/>
    <b v="0"/>
    <b v="0"/>
    <n v="33.515273388872927"/>
    <b v="1"/>
    <n v="2"/>
    <b v="0"/>
    <s v="Diabetes"/>
    <x v="0"/>
    <x v="1"/>
  </r>
  <r>
    <s v="PID0822"/>
    <n v="500"/>
    <x v="0"/>
    <n v="58"/>
    <s v="Senior"/>
    <n v="358.5"/>
    <n v="96.6"/>
    <s v="B-"/>
    <b v="1"/>
    <b v="1"/>
    <n v="33.822345155981935"/>
    <b v="1"/>
    <n v="25"/>
    <b v="1"/>
    <s v="Allergic Reaction"/>
    <x v="0"/>
    <x v="0"/>
  </r>
  <r>
    <s v="PID0823"/>
    <n v="90000"/>
    <x v="3"/>
    <n v="62"/>
    <s v="super senior"/>
    <n v="69662"/>
    <n v="58.7"/>
    <s v="AB-"/>
    <b v="0"/>
    <b v="0"/>
    <n v="21.561065197428839"/>
    <s v="FALSE"/>
    <n v="40"/>
    <b v="1"/>
    <s v="Fractured Arm"/>
    <x v="0"/>
    <x v="0"/>
  </r>
  <r>
    <s v="PID0824"/>
    <n v="100"/>
    <x v="3"/>
    <n v="38"/>
    <s v="Adult"/>
    <n v="67.66"/>
    <n v="76.7"/>
    <s v="O+"/>
    <b v="1"/>
    <b v="1"/>
    <n v="29.225727785398561"/>
    <b v="1"/>
    <n v="12"/>
    <b v="1"/>
    <s v="Fractured Leg"/>
    <x v="0"/>
    <x v="0"/>
  </r>
  <r>
    <s v="PID0825"/>
    <n v="240000"/>
    <x v="1"/>
    <n v="42"/>
    <s v="Adult"/>
    <n v="172631.04000000001"/>
    <n v="103.1"/>
    <s v="AB+"/>
    <b v="0"/>
    <b v="0"/>
    <n v="33.283832644628099"/>
    <b v="1"/>
    <n v="40"/>
    <b v="1"/>
    <s v="Kidney Stones"/>
    <x v="0"/>
    <x v="0"/>
  </r>
  <r>
    <s v="PID0826"/>
    <n v="40000"/>
    <x v="0"/>
    <n v="48"/>
    <s v="Senior"/>
    <n v="25682.5"/>
    <n v="78.400000000000006"/>
    <s v="B+"/>
    <b v="0"/>
    <b v="1"/>
    <n v="26.500811249323963"/>
    <b v="0"/>
    <n v="0"/>
    <b v="1"/>
    <s v="Diabetes"/>
    <x v="0"/>
    <x v="0"/>
  </r>
  <r>
    <s v="PID0827"/>
    <n v="30000"/>
    <x v="2"/>
    <n v="68"/>
    <s v="super senior"/>
    <n v="24743.82"/>
    <n v="69.900000000000006"/>
    <s v="A-"/>
    <b v="0"/>
    <b v="0"/>
    <n v="28.722879684418146"/>
    <b v="1"/>
    <n v="1"/>
    <b v="1"/>
    <s v="Childbirth"/>
    <x v="0"/>
    <x v="1"/>
  </r>
  <r>
    <s v="PID0828"/>
    <n v="500"/>
    <x v="0"/>
    <n v="53"/>
    <s v="Senior"/>
    <n v="314.77999999999997"/>
    <n v="75.2"/>
    <s v="AB-"/>
    <b v="0"/>
    <b v="0"/>
    <n v="30.508337052213072"/>
    <b v="1"/>
    <n v="5"/>
    <b v="1"/>
    <s v="Appendicitis"/>
    <x v="0"/>
    <x v="0"/>
  </r>
  <r>
    <s v="PID0829"/>
    <n v="800"/>
    <x v="0"/>
    <n v="38"/>
    <s v="Adult"/>
    <n v="418.62"/>
    <n v="83.9"/>
    <s v="A+"/>
    <b v="0"/>
    <b v="1"/>
    <n v="28.692589172736916"/>
    <b v="1"/>
    <n v="150"/>
    <b v="1"/>
    <s v="Prostate Cancer"/>
    <x v="0"/>
    <x v="0"/>
  </r>
  <r>
    <s v="PID0830"/>
    <n v="500"/>
    <x v="0"/>
    <n v="38"/>
    <s v="Adult"/>
    <n v="251.3"/>
    <n v="82"/>
    <s v="AB-"/>
    <b v="1"/>
    <b v="0"/>
    <n v="32.031249999999993"/>
    <b v="1"/>
    <n v="15"/>
    <b v="1"/>
    <s v="Hypertension"/>
    <x v="0"/>
    <x v="1"/>
  </r>
  <r>
    <s v="PID0831"/>
    <n v="30000"/>
    <x v="2"/>
    <n v="42"/>
    <s v="Adult"/>
    <n v="21453.75"/>
    <n v="85.5"/>
    <s v="B-"/>
    <b v="0"/>
    <b v="1"/>
    <n v="31.789113622843551"/>
    <b v="1"/>
    <n v="2"/>
    <b v="1"/>
    <s v="Fractured Arm"/>
    <x v="0"/>
    <x v="0"/>
  </r>
  <r>
    <s v="PID0832"/>
    <n v="12000"/>
    <x v="0"/>
    <n v="48"/>
    <s v="Senior"/>
    <s v=""/>
    <n v="102.2"/>
    <s v="O-"/>
    <b v="1"/>
    <b v="0"/>
    <n v="34.545700378583021"/>
    <b v="1"/>
    <n v="25"/>
    <b v="0"/>
    <s v="Fractured Arm"/>
    <x v="0"/>
    <x v="1"/>
  </r>
  <r>
    <s v="PID0833"/>
    <n v="60000"/>
    <x v="0"/>
    <n v="38"/>
    <s v="Adult"/>
    <n v="44875.9"/>
    <n v="90.9"/>
    <s v="B-"/>
    <b v="1"/>
    <b v="0"/>
    <n v="28.369901064261416"/>
    <b v="1"/>
    <n v="12"/>
    <b v="1"/>
    <s v="Stroke"/>
    <x v="0"/>
    <x v="1"/>
  </r>
  <r>
    <s v="PID0834"/>
    <n v="15000"/>
    <x v="3"/>
    <n v="73"/>
    <s v="super senior"/>
    <n v="8541.8499999999985"/>
    <n v="58.8"/>
    <s v="AB-"/>
    <b v="0"/>
    <b v="0"/>
    <n v="23.258573632372133"/>
    <b v="0"/>
    <n v="120"/>
    <b v="1"/>
    <s v="Fractured Leg"/>
    <x v="0"/>
    <x v="0"/>
  </r>
  <r>
    <s v="PID0835"/>
    <n v="250000"/>
    <x v="0"/>
    <n v="48"/>
    <s v="Senior"/>
    <s v=""/>
    <n v="91.5"/>
    <s v="A+"/>
    <b v="0"/>
    <b v="1"/>
    <n v="28.878929428102513"/>
    <b v="1"/>
    <n v="40"/>
    <b v="0"/>
    <s v="Cancer"/>
    <x v="0"/>
    <x v="1"/>
  </r>
  <r>
    <s v="PID0836"/>
    <n v="500"/>
    <x v="1"/>
    <n v="41"/>
    <s v="Adult"/>
    <n v="353.6"/>
    <n v="92.6"/>
    <s v="AB-"/>
    <b v="0"/>
    <b v="0"/>
    <n v="30.236734693877548"/>
    <b v="1"/>
    <n v="20"/>
    <b v="1"/>
    <s v="Heart Disease"/>
    <x v="0"/>
    <x v="0"/>
  </r>
  <r>
    <s v="PID0837"/>
    <n v="1000"/>
    <x v="0"/>
    <n v="28"/>
    <s v="Young adult"/>
    <s v=""/>
    <n v="68.099999999999994"/>
    <s v="AB+"/>
    <b v="0"/>
    <b v="0"/>
    <n v="24.418229409444582"/>
    <b v="0"/>
    <n v="25"/>
    <b v="0"/>
    <s v="Allergic Reaction"/>
    <x v="0"/>
    <x v="0"/>
  </r>
  <r>
    <s v="PID0838"/>
    <n v="250000"/>
    <x v="1"/>
    <n v="73"/>
    <s v="super senior"/>
    <n v="212641.6"/>
    <n v="87.2"/>
    <s v="O+"/>
    <b v="0"/>
    <b v="1"/>
    <n v="31.266807701961348"/>
    <b v="1"/>
    <n v="12"/>
    <b v="1"/>
    <s v="Fractured Leg"/>
    <x v="0"/>
    <x v="0"/>
  </r>
  <r>
    <s v="PID0839"/>
    <n v="15000"/>
    <x v="0"/>
    <n v="45"/>
    <s v="Adult"/>
    <n v="12903.95"/>
    <n v="80"/>
    <s v="A-"/>
    <b v="1"/>
    <b v="0"/>
    <n v="28.344671201814062"/>
    <b v="1"/>
    <n v="30"/>
    <b v="1"/>
    <s v="Kidney Stones"/>
    <x v="0"/>
    <x v="0"/>
  </r>
  <r>
    <s v="PID0840"/>
    <n v="45000"/>
    <x v="0"/>
    <n v="45"/>
    <s v="Adult"/>
    <n v="31870.590000000004"/>
    <n v="102.8"/>
    <s v="A-"/>
    <b v="0"/>
    <b v="0"/>
    <n v="34.748512709572744"/>
    <b v="1"/>
    <n v="12"/>
    <b v="1"/>
    <s v="Respiratory Infection"/>
    <x v="0"/>
    <x v="1"/>
  </r>
  <r>
    <s v="PID0841"/>
    <n v="240000"/>
    <x v="2"/>
    <n v="54"/>
    <s v="Senior"/>
    <n v="186596.28"/>
    <n v="97.1"/>
    <s v="AB-"/>
    <b v="0"/>
    <b v="1"/>
    <n v="34.816594356197783"/>
    <b v="1"/>
    <n v="20"/>
    <b v="1"/>
    <s v="Respiratory Infection"/>
    <x v="0"/>
    <x v="1"/>
  </r>
  <r>
    <s v="PID0842"/>
    <n v="800"/>
    <x v="0"/>
    <n v="38"/>
    <s v="Adult"/>
    <n v="506.14"/>
    <n v="89.8"/>
    <s v="A-"/>
    <b v="0"/>
    <b v="0"/>
    <n v="31.441476138790662"/>
    <b v="1"/>
    <n v="7"/>
    <b v="1"/>
    <s v="Allergic Reaction"/>
    <x v="0"/>
    <x v="0"/>
  </r>
  <r>
    <s v="PID0843"/>
    <n v="800"/>
    <x v="0"/>
    <n v="42"/>
    <s v="Adult"/>
    <s v=""/>
    <n v="70.7"/>
    <s v="A+"/>
    <b v="0"/>
    <b v="1"/>
    <n v="26.609958974745005"/>
    <b v="0"/>
    <n v="400"/>
    <b v="0"/>
    <s v="Hypertension"/>
    <x v="0"/>
    <x v="0"/>
  </r>
  <r>
    <s v="PID0844"/>
    <n v="60000"/>
    <x v="1"/>
    <n v="73"/>
    <s v="super senior"/>
    <s v=""/>
    <n v="67.599999999999994"/>
    <s v="O-"/>
    <b v="0"/>
    <b v="0"/>
    <n v="23.95124716553288"/>
    <b v="0"/>
    <n v="20"/>
    <b v="0"/>
    <s v="Fractured Leg"/>
    <x v="0"/>
    <x v="0"/>
  </r>
  <r>
    <s v="PID0845"/>
    <n v="32000"/>
    <x v="2"/>
    <n v="58"/>
    <s v="Senior"/>
    <n v="26443.52"/>
    <n v="59.9"/>
    <s v="B+"/>
    <b v="0"/>
    <b v="0"/>
    <n v="26.62222222222222"/>
    <s v="FALSE"/>
    <n v="3"/>
    <b v="1"/>
    <s v="Hypertension"/>
    <x v="0"/>
    <x v="0"/>
  </r>
  <r>
    <s v="PID0846"/>
    <n v="250000"/>
    <x v="2"/>
    <n v="45"/>
    <s v="Adult"/>
    <n v="130103.79999999999"/>
    <n v="101.2"/>
    <s v="AB+"/>
    <b v="0"/>
    <b v="0"/>
    <n v="33.044897959183672"/>
    <b v="1"/>
    <n v="15"/>
    <b v="1"/>
    <s v="Diabetes"/>
    <x v="0"/>
    <x v="1"/>
  </r>
  <r>
    <s v="PID0847"/>
    <n v="12000"/>
    <x v="2"/>
    <n v="68"/>
    <s v="super senior"/>
    <n v="9364.9599999999991"/>
    <n v="70"/>
    <s v="O-"/>
    <b v="0"/>
    <b v="1"/>
    <n v="29.136316337148799"/>
    <b v="1"/>
    <n v="3"/>
    <b v="1"/>
    <s v="Stroke"/>
    <x v="0"/>
    <x v="0"/>
  </r>
  <r>
    <s v="PID0848"/>
    <n v="240000"/>
    <x v="3"/>
    <n v="38"/>
    <s v="Adult"/>
    <n v="167436.72"/>
    <n v="84.9"/>
    <s v="A+"/>
    <b v="1"/>
    <b v="1"/>
    <n v="29.725849935226364"/>
    <b v="1"/>
    <n v="9"/>
    <b v="1"/>
    <s v="Allergic Reaction"/>
    <x v="0"/>
    <x v="0"/>
  </r>
  <r>
    <s v="PID0849"/>
    <n v="300000"/>
    <x v="3"/>
    <n v="62"/>
    <s v="super senior"/>
    <n v="231831.84"/>
    <n v="82.6"/>
    <s v="O+"/>
    <b v="0"/>
    <b v="0"/>
    <n v="31.866054550364563"/>
    <b v="1"/>
    <n v="20"/>
    <b v="1"/>
    <s v="Heart Attack"/>
    <x v="0"/>
    <x v="1"/>
  </r>
  <r>
    <s v="PID0850"/>
    <n v="300000"/>
    <x v="3"/>
    <n v="38"/>
    <s v="Adult"/>
    <n v="201137.88"/>
    <n v="62.7"/>
    <s v="A+"/>
    <b v="0"/>
    <b v="0"/>
    <n v="20.473469387755102"/>
    <b v="0"/>
    <n v="9"/>
    <b v="1"/>
    <s v="Diabetes"/>
    <x v="0"/>
    <x v="0"/>
  </r>
  <r>
    <s v="PID0851"/>
    <n v="1600"/>
    <x v="2"/>
    <n v="53"/>
    <s v="Senior"/>
    <s v=""/>
    <n v="75"/>
    <s v="B-"/>
    <b v="1"/>
    <b v="0"/>
    <n v="32.461911357340718"/>
    <b v="1"/>
    <n v="5"/>
    <b v="0"/>
    <s v="Fractured Arm"/>
    <x v="0"/>
    <x v="1"/>
  </r>
  <r>
    <s v="PID0852"/>
    <n v="200000"/>
    <x v="0"/>
    <n v="22"/>
    <s v="Young adult"/>
    <n v="124849.84"/>
    <n v="57.2"/>
    <s v="B-"/>
    <b v="0"/>
    <b v="0"/>
    <n v="23.205809566311007"/>
    <b v="0"/>
    <n v="9"/>
    <b v="1"/>
    <s v="Childbirth"/>
    <x v="0"/>
    <x v="0"/>
  </r>
  <r>
    <s v="PID0853"/>
    <n v="30000"/>
    <x v="1"/>
    <n v="45"/>
    <s v="Adult"/>
    <n v="16466.07"/>
    <n v="68.2"/>
    <s v="A-"/>
    <b v="0"/>
    <b v="0"/>
    <n v="21.285228301239037"/>
    <b v="0"/>
    <n v="5"/>
    <b v="1"/>
    <s v="Diabetes"/>
    <x v="0"/>
    <x v="0"/>
  </r>
  <r>
    <s v="PID0854"/>
    <n v="60000"/>
    <x v="0"/>
    <n v="42"/>
    <s v="Adult"/>
    <s v=""/>
    <n v="78.2"/>
    <s v="B-"/>
    <b v="1"/>
    <b v="0"/>
    <n v="29.797286998933085"/>
    <b v="1"/>
    <n v="15"/>
    <b v="0"/>
    <s v="Childbirth"/>
    <x v="0"/>
    <x v="1"/>
  </r>
  <r>
    <s v="PID0855"/>
    <n v="18000"/>
    <x v="0"/>
    <n v="33"/>
    <s v="Adult"/>
    <n v="16160.939999999999"/>
    <n v="81"/>
    <s v="AB+"/>
    <b v="1"/>
    <b v="0"/>
    <n v="31.248794413795761"/>
    <b v="1"/>
    <n v="250"/>
    <b v="1"/>
    <s v="Heart Disease"/>
    <x v="0"/>
    <x v="1"/>
  </r>
  <r>
    <s v="PID0856"/>
    <n v="2000"/>
    <x v="2"/>
    <n v="88"/>
    <s v="super senior"/>
    <s v=""/>
    <n v="59.8"/>
    <s v="O+"/>
    <b v="0"/>
    <b v="0"/>
    <n v="22.507433475102562"/>
    <b v="0"/>
    <n v="10"/>
    <b v="0"/>
    <s v="Kidney Stones"/>
    <x v="0"/>
    <x v="0"/>
  </r>
  <r>
    <s v="PID0857"/>
    <n v="75000"/>
    <x v="1"/>
    <n v="53"/>
    <s v="Senior"/>
    <s v=""/>
    <n v="50.3"/>
    <s v="B-"/>
    <b v="0"/>
    <b v="0"/>
    <n v="20.668967784352397"/>
    <b v="0"/>
    <n v="9"/>
    <b v="0"/>
    <s v="Cancer"/>
    <x v="0"/>
    <x v="0"/>
  </r>
  <r>
    <s v="PID0858"/>
    <n v="800"/>
    <x v="1"/>
    <n v="38"/>
    <s v="Adult"/>
    <n v="718.38"/>
    <n v="96.6"/>
    <s v="AB+"/>
    <b v="0"/>
    <b v="0"/>
    <n v="31.906460562822033"/>
    <b v="1"/>
    <n v="7"/>
    <b v="1"/>
    <s v="Childbirth"/>
    <x v="0"/>
    <x v="1"/>
  </r>
  <r>
    <s v="PID0859"/>
    <n v="18000"/>
    <x v="2"/>
    <n v="33"/>
    <s v="Adult"/>
    <n v="14168.43"/>
    <n v="85.7"/>
    <s v="A+"/>
    <b v="0"/>
    <b v="1"/>
    <n v="32.655083066605698"/>
    <b v="1"/>
    <n v="25"/>
    <b v="1"/>
    <s v="Diabetes"/>
    <x v="0"/>
    <x v="1"/>
  </r>
  <r>
    <s v="PID0860"/>
    <n v="18000"/>
    <x v="2"/>
    <n v="33"/>
    <s v="Adult"/>
    <n v="11696.039999999999"/>
    <n v="73.2"/>
    <s v="AB-"/>
    <b v="0"/>
    <b v="1"/>
    <n v="28.593749999999996"/>
    <b v="1"/>
    <n v="12"/>
    <b v="1"/>
    <s v="Respiratory Infection"/>
    <x v="0"/>
    <x v="1"/>
  </r>
  <r>
    <s v="PID0861"/>
    <n v="800"/>
    <x v="1"/>
    <n v="73"/>
    <s v="super senior"/>
    <s v=""/>
    <n v="53.5"/>
    <s v="O+"/>
    <b v="0"/>
    <b v="0"/>
    <n v="20.898437499999996"/>
    <b v="0"/>
    <n v="9"/>
    <b v="0"/>
    <s v="Stroke"/>
    <x v="0"/>
    <x v="0"/>
  </r>
  <r>
    <s v="PID0862"/>
    <n v="12000"/>
    <x v="2"/>
    <n v="32"/>
    <s v="Adult"/>
    <n v="8047.14"/>
    <n v="93.4"/>
    <s v="A-"/>
    <b v="0"/>
    <b v="0"/>
    <n v="34.306703397612495"/>
    <b v="1"/>
    <n v="2"/>
    <b v="1"/>
    <s v="Hypertension"/>
    <x v="0"/>
    <x v="0"/>
  </r>
  <r>
    <s v="PID0863"/>
    <n v="30000"/>
    <x v="1"/>
    <n v="88"/>
    <s v="super senior"/>
    <n v="20406.63"/>
    <n v="89.8"/>
    <s v="A+"/>
    <b v="0"/>
    <b v="0"/>
    <n v="34.643725164924184"/>
    <b v="1"/>
    <n v="12"/>
    <b v="1"/>
    <s v="Osteoarthritis"/>
    <x v="0"/>
    <x v="0"/>
  </r>
  <r>
    <s v="PID0864"/>
    <n v="800"/>
    <x v="2"/>
    <n v="68"/>
    <s v="super senior"/>
    <n v="509.19"/>
    <n v="82.2"/>
    <s v="O-"/>
    <b v="1"/>
    <b v="0"/>
    <n v="34.214360041623308"/>
    <b v="1"/>
    <n v="5"/>
    <b v="1"/>
    <s v="Diabetes"/>
    <x v="0"/>
    <x v="0"/>
  </r>
  <r>
    <s v="PID0865"/>
    <n v="3000"/>
    <x v="2"/>
    <n v="48"/>
    <s v="Senior"/>
    <n v="2577.66"/>
    <n v="85.5"/>
    <s v="AB-"/>
    <b v="1"/>
    <b v="1"/>
    <n v="26.684560406978559"/>
    <b v="0"/>
    <n v="3"/>
    <b v="1"/>
    <s v="Allergic Reaction"/>
    <x v="0"/>
    <x v="0"/>
  </r>
  <r>
    <s v="PID0866"/>
    <n v="24000"/>
    <x v="0"/>
    <n v="68"/>
    <s v="super senior"/>
    <n v="12221.73"/>
    <n v="79.400000000000006"/>
    <s v="A-"/>
    <b v="1"/>
    <b v="0"/>
    <n v="34.823034077452746"/>
    <b v="1"/>
    <n v="20"/>
    <b v="1"/>
    <s v="Heart Disease"/>
    <x v="0"/>
    <x v="0"/>
  </r>
  <r>
    <s v="PID0867"/>
    <n v="100"/>
    <x v="0"/>
    <n v="42"/>
    <s v="Adult"/>
    <s v=""/>
    <n v="72.599999999999994"/>
    <s v="O-"/>
    <b v="1"/>
    <b v="1"/>
    <n v="25.419278036483316"/>
    <b v="0"/>
    <n v="9"/>
    <b v="0"/>
    <s v="Hypertension"/>
    <x v="0"/>
    <x v="0"/>
  </r>
  <r>
    <s v="PID0868"/>
    <n v="18000"/>
    <x v="3"/>
    <n v="53"/>
    <s v="Senior"/>
    <n v="9274.59"/>
    <n v="72.3"/>
    <s v="AB+"/>
    <b v="0"/>
    <b v="0"/>
    <n v="28.961704854991183"/>
    <b v="1"/>
    <n v="9"/>
    <b v="1"/>
    <s v="Heart Attack"/>
    <x v="0"/>
    <x v="0"/>
  </r>
  <r>
    <s v="PID0869"/>
    <n v="40000"/>
    <x v="0"/>
    <n v="38"/>
    <s v="Adult"/>
    <n v="29834.3"/>
    <n v="57.7"/>
    <s v="O-"/>
    <b v="1"/>
    <b v="1"/>
    <n v="21.193755739210289"/>
    <b v="0"/>
    <n v="25"/>
    <b v="1"/>
    <s v="Appendicitis"/>
    <x v="0"/>
    <x v="0"/>
  </r>
  <r>
    <s v="PID0870"/>
    <n v="200000"/>
    <x v="0"/>
    <n v="38"/>
    <s v="Adult"/>
    <n v="169415.36"/>
    <n v="81.099999999999994"/>
    <s v="A+"/>
    <b v="1"/>
    <b v="0"/>
    <n v="26.481632653061222"/>
    <b v="0"/>
    <n v="9"/>
    <b v="1"/>
    <s v="Fractured Arm"/>
    <x v="0"/>
    <x v="0"/>
  </r>
  <r>
    <s v="PID0871"/>
    <n v="50000"/>
    <x v="2"/>
    <n v="58"/>
    <s v="Senior"/>
    <n v="37645.199999999997"/>
    <n v="69.8"/>
    <s v="O+"/>
    <b v="0"/>
    <b v="0"/>
    <n v="25.027788733909425"/>
    <b v="0"/>
    <n v="15"/>
    <b v="1"/>
    <s v="Prostate Cancer"/>
    <x v="0"/>
    <x v="0"/>
  </r>
  <r>
    <s v="PID0872"/>
    <n v="32000"/>
    <x v="2"/>
    <n v="42"/>
    <s v="Adult"/>
    <n v="20805.599999999999"/>
    <n v="85"/>
    <s v="AB+"/>
    <b v="0"/>
    <b v="0"/>
    <n v="31.992171327486922"/>
    <b v="1"/>
    <n v="1"/>
    <b v="1"/>
    <s v="Appendicitis"/>
    <x v="0"/>
    <x v="0"/>
  </r>
  <r>
    <s v="PID0873"/>
    <n v="500"/>
    <x v="0"/>
    <n v="53"/>
    <s v="Senior"/>
    <n v="258.39"/>
    <n v="75.400000000000006"/>
    <s v="A-"/>
    <b v="0"/>
    <b v="0"/>
    <n v="26.399635867091494"/>
    <b v="0"/>
    <n v="30"/>
    <b v="1"/>
    <s v="Hypertension"/>
    <x v="0"/>
    <x v="0"/>
  </r>
  <r>
    <s v="PID0874"/>
    <n v="18000"/>
    <x v="0"/>
    <n v="33"/>
    <s v="Adult"/>
    <n v="13544.46"/>
    <n v="106.2"/>
    <s v="B-"/>
    <b v="1"/>
    <b v="0"/>
    <n v="34.284607438016529"/>
    <b v="1"/>
    <n v="15"/>
    <b v="1"/>
    <s v="Cancer"/>
    <x v="0"/>
    <x v="1"/>
  </r>
  <r>
    <s v="PID0875"/>
    <n v="16000"/>
    <x v="0"/>
    <n v="45"/>
    <s v="Adult"/>
    <n v="10448.86"/>
    <n v="58.3"/>
    <s v="B-"/>
    <b v="1"/>
    <b v="0"/>
    <n v="21.94286574579397"/>
    <b v="0"/>
    <n v="12"/>
    <b v="1"/>
    <s v="Prostate Cancer"/>
    <x v="0"/>
    <x v="0"/>
  </r>
  <r>
    <s v="PID0876"/>
    <n v="14000"/>
    <x v="1"/>
    <n v="73"/>
    <s v="super senior"/>
    <n v="8981.9800000000014"/>
    <n v="56.1"/>
    <s v="AB-"/>
    <b v="1"/>
    <b v="0"/>
    <n v="21.64268353844373"/>
    <b v="0"/>
    <n v="12"/>
    <b v="1"/>
    <s v="Stroke"/>
    <x v="0"/>
    <x v="0"/>
  </r>
  <r>
    <s v="PID0877"/>
    <n v="40000"/>
    <x v="0"/>
    <n v="34"/>
    <s v="Adult"/>
    <n v="27412"/>
    <n v="60.1"/>
    <s v="O-"/>
    <b v="0"/>
    <b v="0"/>
    <n v="22.620347020964285"/>
    <b v="0"/>
    <n v="9"/>
    <b v="1"/>
    <s v="Appendicitis"/>
    <x v="0"/>
    <x v="0"/>
  </r>
  <r>
    <s v="PID0878"/>
    <n v="48000"/>
    <x v="1"/>
    <n v="33"/>
    <s v="Adult"/>
    <n v="33335.120000000003"/>
    <n v="86"/>
    <s v="A+"/>
    <b v="1"/>
    <b v="0"/>
    <n v="32.368549813692653"/>
    <b v="1"/>
    <n v="7"/>
    <b v="1"/>
    <s v="Hypertension"/>
    <x v="0"/>
    <x v="1"/>
  </r>
  <r>
    <s v="PID0879"/>
    <n v="32000"/>
    <x v="3"/>
    <n v="53"/>
    <s v="Senior"/>
    <s v=""/>
    <n v="96.5"/>
    <s v="AB+"/>
    <b v="0"/>
    <b v="0"/>
    <n v="34.601455771092546"/>
    <b v="1"/>
    <n v="12"/>
    <b v="0"/>
    <s v="Childbirth"/>
    <x v="0"/>
    <x v="0"/>
  </r>
  <r>
    <s v="PID0880"/>
    <n v="60000"/>
    <x v="2"/>
    <n v="42"/>
    <s v="Adult"/>
    <s v=""/>
    <n v="85"/>
    <s v="A+"/>
    <b v="1"/>
    <b v="1"/>
    <n v="30.116213151927443"/>
    <b v="1"/>
    <n v="3"/>
    <b v="0"/>
    <s v="Childbirth"/>
    <x v="0"/>
    <x v="1"/>
  </r>
  <r>
    <s v="PID0881"/>
    <n v="40000"/>
    <x v="2"/>
    <n v="38"/>
    <s v="Adult"/>
    <n v="28303.899999999998"/>
    <n v="83.6"/>
    <s v="O+"/>
    <b v="1"/>
    <b v="0"/>
    <n v="32.251842135720068"/>
    <b v="1"/>
    <n v="4"/>
    <b v="1"/>
    <s v="Heart Attack"/>
    <x v="0"/>
    <x v="0"/>
  </r>
  <r>
    <s v="PID0882"/>
    <n v="18000"/>
    <x v="1"/>
    <n v="53"/>
    <s v="Senior"/>
    <n v="11834.49"/>
    <n v="93.6"/>
    <s v="B-"/>
    <b v="0"/>
    <b v="0"/>
    <n v="34.380165289256198"/>
    <b v="1"/>
    <n v="7"/>
    <b v="1"/>
    <s v="Stroke"/>
    <x v="0"/>
    <x v="0"/>
  </r>
  <r>
    <s v="PID0883"/>
    <n v="18000"/>
    <x v="2"/>
    <n v="30"/>
    <s v="Young adult"/>
    <n v="13293.48"/>
    <n v="91.7"/>
    <s v="B-"/>
    <b v="0"/>
    <b v="0"/>
    <n v="30.639179391225902"/>
    <b v="1"/>
    <n v="2"/>
    <b v="1"/>
    <s v="Heart Disease"/>
    <x v="0"/>
    <x v="0"/>
  </r>
  <r>
    <s v="PID0884"/>
    <n v="800"/>
    <x v="0"/>
    <n v="48"/>
    <s v="Senior"/>
    <n v="514.91"/>
    <n v="74.599999999999994"/>
    <s v="AB-"/>
    <b v="1"/>
    <b v="0"/>
    <n v="29.140624999999993"/>
    <b v="1"/>
    <n v="15"/>
    <b v="1"/>
    <s v="Heart Disease"/>
    <x v="0"/>
    <x v="0"/>
  </r>
  <r>
    <s v="PID0885"/>
    <n v="12000"/>
    <x v="0"/>
    <n v="58"/>
    <s v="Senior"/>
    <n v="10234.32"/>
    <n v="64"/>
    <s v="AB-"/>
    <b v="0"/>
    <b v="1"/>
    <n v="24.690405462752206"/>
    <b v="0"/>
    <n v="2"/>
    <b v="1"/>
    <s v="Allergic Reaction"/>
    <x v="0"/>
    <x v="0"/>
  </r>
  <r>
    <s v="PID0886"/>
    <n v="30000"/>
    <x v="1"/>
    <n v="45"/>
    <s v="Adult"/>
    <n v="20923.170000000002"/>
    <n v="86.1"/>
    <s v="O-"/>
    <b v="1"/>
    <b v="1"/>
    <n v="29.792387543252598"/>
    <b v="1"/>
    <n v="5"/>
    <b v="1"/>
    <s v="Heart Disease"/>
    <x v="0"/>
    <x v="0"/>
  </r>
  <r>
    <s v="PID0887"/>
    <n v="200000"/>
    <x v="1"/>
    <n v="62"/>
    <s v="super senior"/>
    <n v="117180.56"/>
    <n v="75.8"/>
    <s v="O-"/>
    <b v="0"/>
    <b v="1"/>
    <n v="31.147271531886911"/>
    <b v="1"/>
    <n v="12"/>
    <b v="1"/>
    <s v="Osteoarthritis"/>
    <x v="0"/>
    <x v="0"/>
  </r>
  <r>
    <s v="PID0888"/>
    <n v="300000"/>
    <x v="1"/>
    <n v="28"/>
    <s v="Young adult"/>
    <n v="205470.9"/>
    <n v="78.7"/>
    <s v="B-"/>
    <b v="0"/>
    <b v="0"/>
    <n v="25.406766528925623"/>
    <b v="0"/>
    <n v="12"/>
    <b v="1"/>
    <s v="Diabetes"/>
    <x v="0"/>
    <x v="0"/>
  </r>
  <r>
    <s v="PID0889"/>
    <n v="72000"/>
    <x v="0"/>
    <n v="41"/>
    <s v="Adult"/>
    <n v="39537.440000000002"/>
    <n v="89.3"/>
    <s v="B+"/>
    <b v="0"/>
    <b v="1"/>
    <n v="29.159183673469386"/>
    <b v="1"/>
    <n v="15"/>
    <b v="1"/>
    <s v="Stroke"/>
    <x v="0"/>
    <x v="0"/>
  </r>
  <r>
    <s v="PID0890"/>
    <n v="240000"/>
    <x v="1"/>
    <n v="38"/>
    <s v="Adult"/>
    <s v=""/>
    <n v="63"/>
    <s v="B-"/>
    <b v="1"/>
    <b v="0"/>
    <n v="20.109164033323754"/>
    <b v="0"/>
    <n v="40"/>
    <b v="0"/>
    <s v="Diabetes"/>
    <x v="0"/>
    <x v="0"/>
  </r>
  <r>
    <s v="PID0891"/>
    <n v="1600"/>
    <x v="2"/>
    <n v="45"/>
    <s v="Adult"/>
    <n v="946.72"/>
    <n v="71"/>
    <s v="B-"/>
    <b v="0"/>
    <b v="0"/>
    <n v="24.567474048442911"/>
    <s v="FALSE"/>
    <n v="2"/>
    <b v="1"/>
    <s v="Cancer"/>
    <x v="0"/>
    <x v="0"/>
  </r>
  <r>
    <s v="PID0892"/>
    <n v="40000"/>
    <x v="3"/>
    <n v="48"/>
    <s v="Senior"/>
    <n v="32585.24"/>
    <n v="71.3"/>
    <s v="AB+"/>
    <b v="0"/>
    <b v="0"/>
    <n v="23.550006605892456"/>
    <b v="0"/>
    <n v="12"/>
    <b v="1"/>
    <s v="Appendicitis"/>
    <x v="0"/>
    <x v="0"/>
  </r>
  <r>
    <s v="PID0893"/>
    <n v="60000"/>
    <x v="0"/>
    <n v="38"/>
    <s v="Adult"/>
    <n v="31314.45"/>
    <n v="79.400000000000006"/>
    <s v="O-"/>
    <b v="0"/>
    <b v="1"/>
    <n v="30.631534277226958"/>
    <b v="1"/>
    <n v="3"/>
    <b v="1"/>
    <s v="Diabetes"/>
    <x v="0"/>
    <x v="0"/>
  </r>
  <r>
    <s v="PID0894"/>
    <n v="18000"/>
    <x v="0"/>
    <n v="38"/>
    <s v="Adult"/>
    <n v="15437.099999999999"/>
    <n v="64.099999999999994"/>
    <s v="B+"/>
    <b v="0"/>
    <b v="0"/>
    <n v="20.231031435424818"/>
    <b v="0"/>
    <n v="12"/>
    <b v="1"/>
    <s v="Fractured Arm"/>
    <x v="0"/>
    <x v="0"/>
  </r>
  <r>
    <s v="PID0895"/>
    <n v="24000"/>
    <x v="0"/>
    <n v="48"/>
    <s v="Senior"/>
    <n v="13478.699999999999"/>
    <n v="77.7"/>
    <s v="B+"/>
    <b v="0"/>
    <b v="0"/>
    <n v="29.975695382122602"/>
    <b v="1"/>
    <n v="4"/>
    <b v="1"/>
    <s v="Diabetes"/>
    <x v="0"/>
    <x v="0"/>
  </r>
  <r>
    <s v="PID0896"/>
    <n v="240000"/>
    <x v="2"/>
    <n v="48"/>
    <s v="Senior"/>
    <n v="170806.2"/>
    <n v="96.8"/>
    <s v="A-"/>
    <b v="1"/>
    <b v="0"/>
    <n v="33.892370715311095"/>
    <b v="1"/>
    <n v="1"/>
    <b v="1"/>
    <s v="Fractured Arm"/>
    <x v="0"/>
    <x v="0"/>
  </r>
  <r>
    <s v="PID0897"/>
    <n v="60000"/>
    <x v="2"/>
    <n v="45"/>
    <s v="Adult"/>
    <s v=""/>
    <n v="88.7"/>
    <s v="A+"/>
    <b v="1"/>
    <b v="0"/>
    <n v="31.427154195011344"/>
    <b v="1"/>
    <n v="2"/>
    <b v="0"/>
    <s v="Allergic Reaction"/>
    <x v="0"/>
    <x v="1"/>
  </r>
  <r>
    <s v="PID0898"/>
    <n v="90000"/>
    <x v="3"/>
    <n v="68"/>
    <s v="super senior"/>
    <n v="52313.149999999994"/>
    <n v="56"/>
    <s v="A-"/>
    <b v="0"/>
    <b v="0"/>
    <n v="23.309053069719038"/>
    <b v="0"/>
    <n v="12"/>
    <b v="1"/>
    <s v="Kidney Stones"/>
    <x v="0"/>
    <x v="0"/>
  </r>
  <r>
    <s v="PID0899"/>
    <n v="800"/>
    <x v="0"/>
    <n v="45"/>
    <s v="Adult"/>
    <n v="629.91"/>
    <n v="62.9"/>
    <s v="B+"/>
    <b v="0"/>
    <b v="0"/>
    <n v="22.826244737988098"/>
    <b v="0"/>
    <n v="20"/>
    <b v="1"/>
    <s v="Diabetes"/>
    <x v="0"/>
    <x v="0"/>
  </r>
  <r>
    <s v="PID0900"/>
    <n v="90000"/>
    <x v="1"/>
    <n v="48"/>
    <s v="Senior"/>
    <s v=""/>
    <n v="61.7"/>
    <s v="AB-"/>
    <b v="0"/>
    <b v="1"/>
    <n v="20.615456580574026"/>
    <b v="0"/>
    <n v="9"/>
    <b v="0"/>
    <s v="Allergic Reaction"/>
    <x v="0"/>
    <x v="0"/>
  </r>
  <r>
    <s v="PID0901"/>
    <n v="100"/>
    <x v="3"/>
    <n v="28"/>
    <s v="Young adult"/>
    <n v="67.22"/>
    <n v="54.6"/>
    <s v="AB-"/>
    <b v="0"/>
    <b v="0"/>
    <n v="21.328124999999996"/>
    <b v="0"/>
    <n v="7"/>
    <b v="1"/>
    <s v="Allergic Reaction"/>
    <x v="0"/>
    <x v="0"/>
  </r>
  <r>
    <s v="PID0902"/>
    <n v="32000"/>
    <x v="2"/>
    <n v="38"/>
    <s v="Adult"/>
    <n v="24100.36"/>
    <n v="88.7"/>
    <s v="A+"/>
    <b v="0"/>
    <b v="0"/>
    <n v="28.312426186600273"/>
    <b v="1"/>
    <n v="0.5"/>
    <b v="1"/>
    <s v="Heart Disease"/>
    <x v="0"/>
    <x v="1"/>
  </r>
  <r>
    <s v="PID0903"/>
    <n v="21000"/>
    <x v="1"/>
    <n v="45"/>
    <s v="Adult"/>
    <n v="17648.539999999997"/>
    <n v="79.8"/>
    <s v="B+"/>
    <b v="0"/>
    <b v="0"/>
    <n v="25.186213861886124"/>
    <b v="0"/>
    <n v="5"/>
    <b v="1"/>
    <s v="Osteoarthritis"/>
    <x v="0"/>
    <x v="0"/>
  </r>
  <r>
    <s v="PID0904"/>
    <n v="60000"/>
    <x v="2"/>
    <n v="53"/>
    <s v="Senior"/>
    <n v="34967.399999999994"/>
    <n v="61.1"/>
    <s v="AB+"/>
    <b v="0"/>
    <b v="0"/>
    <n v="22.442607897153355"/>
    <b v="0"/>
    <n v="250"/>
    <b v="1"/>
    <s v="Childbirth"/>
    <x v="0"/>
    <x v="0"/>
  </r>
  <r>
    <s v="PID0905"/>
    <n v="18000"/>
    <x v="2"/>
    <n v="53"/>
    <s v="Senior"/>
    <s v=""/>
    <n v="89.8"/>
    <s v="A+"/>
    <b v="1"/>
    <b v="0"/>
    <n v="31.816893424036284"/>
    <b v="1"/>
    <n v="5"/>
    <b v="0"/>
    <s v="Hypertension"/>
    <x v="0"/>
    <x v="0"/>
  </r>
  <r>
    <s v="PID0906"/>
    <n v="21000"/>
    <x v="0"/>
    <n v="38"/>
    <s v="Adult"/>
    <n v="14326.13"/>
    <n v="67.3"/>
    <s v="A-"/>
    <b v="0"/>
    <b v="0"/>
    <n v="25.643956713915557"/>
    <b v="0"/>
    <n v="5"/>
    <b v="1"/>
    <s v="Diabetes"/>
    <x v="0"/>
    <x v="0"/>
  </r>
  <r>
    <s v="PID0907"/>
    <n v="45000"/>
    <x v="3"/>
    <n v="53"/>
    <s v="Senior"/>
    <n v="29029.98"/>
    <n v="56.2"/>
    <s v="A-"/>
    <b v="0"/>
    <b v="1"/>
    <n v="22.800113594872002"/>
    <b v="0"/>
    <n v="9"/>
    <b v="1"/>
    <s v="Appendicitis"/>
    <x v="0"/>
    <x v="0"/>
  </r>
  <r>
    <s v="PID0908"/>
    <n v="800"/>
    <x v="3"/>
    <n v="68"/>
    <s v="super senior"/>
    <s v=""/>
    <n v="47"/>
    <s v="B+"/>
    <b v="0"/>
    <b v="0"/>
    <n v="20.613131003026183"/>
    <b v="0"/>
    <n v="40"/>
    <b v="0"/>
    <s v="Appendicitis"/>
    <x v="0"/>
    <x v="0"/>
  </r>
  <r>
    <s v="PID0909"/>
    <n v="90000"/>
    <x v="2"/>
    <n v="46"/>
    <s v="Senior"/>
    <n v="73214.95"/>
    <n v="101.1"/>
    <s v="A-"/>
    <b v="0"/>
    <b v="0"/>
    <n v="33.779945871896821"/>
    <b v="1"/>
    <n v="2"/>
    <b v="1"/>
    <s v="Childbirth"/>
    <x v="0"/>
    <x v="1"/>
  </r>
  <r>
    <s v="PID0910"/>
    <n v="240000"/>
    <x v="0"/>
    <n v="28"/>
    <s v="Young adult"/>
    <n v="175275.59999999998"/>
    <n v="98.8"/>
    <s v="B+"/>
    <b v="1"/>
    <b v="0"/>
    <n v="35.005668934240369"/>
    <b v="1"/>
    <n v="20"/>
    <b v="1"/>
    <s v="Kidney Stones"/>
    <x v="0"/>
    <x v="0"/>
  </r>
  <r>
    <s v="PID0911"/>
    <n v="24000"/>
    <x v="0"/>
    <n v="33"/>
    <s v="Adult"/>
    <n v="17538.48"/>
    <n v="88.5"/>
    <s v="A+"/>
    <b v="0"/>
    <b v="0"/>
    <n v="30.62283737024222"/>
    <b v="1"/>
    <n v="25"/>
    <b v="1"/>
    <s v="Kidney Stones"/>
    <x v="0"/>
    <x v="1"/>
  </r>
  <r>
    <s v="PID0912"/>
    <n v="200000"/>
    <x v="3"/>
    <n v="53"/>
    <s v="Senior"/>
    <n v="167277.44"/>
    <n v="64.7"/>
    <s v="A-"/>
    <b v="0"/>
    <b v="0"/>
    <n v="23.764921946740131"/>
    <b v="0"/>
    <n v="9"/>
    <b v="1"/>
    <s v="Kidney Stones"/>
    <x v="0"/>
    <x v="0"/>
  </r>
  <r>
    <s v="PID0913"/>
    <n v="200000"/>
    <x v="1"/>
    <n v="48"/>
    <s v="Senior"/>
    <n v="122030.24"/>
    <n v="61.7"/>
    <s v="B+"/>
    <b v="0"/>
    <b v="0"/>
    <n v="21.860827664399096"/>
    <b v="0"/>
    <n v="15"/>
    <b v="1"/>
    <s v="Diabetes"/>
    <x v="0"/>
    <x v="0"/>
  </r>
  <r>
    <s v="PID0914"/>
    <n v="800"/>
    <x v="2"/>
    <n v="33"/>
    <s v="Adult"/>
    <s v=""/>
    <n v="82.2"/>
    <s v="O+"/>
    <b v="1"/>
    <b v="0"/>
    <n v="26.237671167289093"/>
    <b v="0"/>
    <n v="30"/>
    <b v="0"/>
    <s v="Appendicitis"/>
    <x v="0"/>
    <x v="0"/>
  </r>
  <r>
    <s v="PID0915"/>
    <n v="21000"/>
    <x v="2"/>
    <n v="48"/>
    <s v="Senior"/>
    <n v="14887.179999999998"/>
    <n v="104.3"/>
    <s v="B-"/>
    <b v="0"/>
    <b v="1"/>
    <n v="34.057142857142857"/>
    <b v="1"/>
    <n v="2"/>
    <b v="1"/>
    <s v="Respiratory Infection"/>
    <x v="0"/>
    <x v="1"/>
  </r>
  <r>
    <s v="PID0916"/>
    <n v="30000"/>
    <x v="0"/>
    <n v="53"/>
    <s v="Senior"/>
    <n v="17119.650000000001"/>
    <n v="75.900000000000006"/>
    <s v="AB+"/>
    <b v="0"/>
    <b v="1"/>
    <n v="32.851454293628812"/>
    <b v="1"/>
    <n v="40"/>
    <b v="1"/>
    <s v="Fractured Arm"/>
    <x v="0"/>
    <x v="1"/>
  </r>
  <r>
    <s v="PID0917"/>
    <n v="800"/>
    <x v="0"/>
    <n v="68"/>
    <s v="super senior"/>
    <n v="489.64"/>
    <n v="84.4"/>
    <s v="O+"/>
    <b v="1"/>
    <b v="0"/>
    <n v="31.766344235763487"/>
    <b v="1"/>
    <n v="12"/>
    <b v="1"/>
    <s v="Heart Attack"/>
    <x v="0"/>
    <x v="0"/>
  </r>
  <r>
    <s v="PID0918"/>
    <n v="240000"/>
    <x v="0"/>
    <n v="53"/>
    <s v="Senior"/>
    <n v="141203.04"/>
    <n v="90.7"/>
    <s v="AB-"/>
    <b v="1"/>
    <b v="0"/>
    <n v="32.914791696908118"/>
    <b v="1"/>
    <n v="12"/>
    <b v="1"/>
    <s v="Heart Disease"/>
    <x v="0"/>
    <x v="1"/>
  </r>
  <r>
    <s v="PID0919"/>
    <n v="18000"/>
    <x v="3"/>
    <n v="38"/>
    <s v="Adult"/>
    <s v=""/>
    <n v="87.6"/>
    <s v="O-"/>
    <b v="1"/>
    <b v="0"/>
    <n v="33.794992477142081"/>
    <b v="1"/>
    <n v="30"/>
    <b v="0"/>
    <s v="Appendicitis"/>
    <x v="0"/>
    <x v="1"/>
  </r>
  <r>
    <s v="PID0920"/>
    <n v="30000"/>
    <x v="3"/>
    <n v="38"/>
    <s v="Adult"/>
    <n v="26468.73"/>
    <n v="61.7"/>
    <s v="AB+"/>
    <b v="0"/>
    <b v="1"/>
    <n v="20.855868036776638"/>
    <b v="0"/>
    <n v="7"/>
    <b v="1"/>
    <s v="Kidney Stones"/>
    <x v="0"/>
    <x v="0"/>
  </r>
  <r>
    <s v="PID0921"/>
    <n v="21000"/>
    <x v="0"/>
    <n v="33"/>
    <s v="Adult"/>
    <s v=""/>
    <n v="78.599999999999994"/>
    <s v="A+"/>
    <b v="0"/>
    <b v="1"/>
    <n v="26.262153763907911"/>
    <b v="0"/>
    <n v="20"/>
    <b v="0"/>
    <s v="Fractured Leg"/>
    <x v="0"/>
    <x v="0"/>
  </r>
  <r>
    <s v="PID0922"/>
    <n v="30000"/>
    <x v="0"/>
    <n v="50"/>
    <s v="Senior"/>
    <n v="25596.75"/>
    <n v="73.900000000000006"/>
    <s v="AB-"/>
    <b v="0"/>
    <b v="1"/>
    <n v="28.158817253467458"/>
    <b v="1"/>
    <n v="20"/>
    <b v="1"/>
    <s v="Fractured Leg"/>
    <x v="0"/>
    <x v="1"/>
  </r>
  <r>
    <s v="PID0923"/>
    <n v="100"/>
    <x v="0"/>
    <n v="42"/>
    <s v="Adult"/>
    <n v="54.98"/>
    <n v="92"/>
    <s v="A+"/>
    <b v="0"/>
    <b v="0"/>
    <n v="32.596371882086174"/>
    <b v="1"/>
    <n v="3"/>
    <b v="1"/>
    <s v="Allergic Reaction"/>
    <x v="0"/>
    <x v="0"/>
  </r>
  <r>
    <s v="PID0924"/>
    <n v="30000"/>
    <x v="1"/>
    <n v="48"/>
    <s v="Senior"/>
    <n v="24991.23"/>
    <n v="96.2"/>
    <s v="B-"/>
    <b v="0"/>
    <b v="1"/>
    <n v="31.412244897959184"/>
    <b v="1"/>
    <n v="150"/>
    <b v="1"/>
    <s v="Appendicitis"/>
    <x v="0"/>
    <x v="0"/>
  </r>
  <r>
    <s v="PID0925"/>
    <n v="12000"/>
    <x v="1"/>
    <n v="60"/>
    <s v="Senior"/>
    <n v="7718.94"/>
    <n v="69.7"/>
    <s v="B-"/>
    <b v="1"/>
    <b v="1"/>
    <n v="26.233580488539278"/>
    <b v="0"/>
    <n v="400"/>
    <b v="1"/>
    <s v="Diabetes"/>
    <x v="0"/>
    <x v="0"/>
  </r>
  <r>
    <s v="PID0926"/>
    <n v="30000"/>
    <x v="0"/>
    <n v="45"/>
    <s v="Adult"/>
    <s v=""/>
    <n v="92.9"/>
    <s v="B-"/>
    <b v="0"/>
    <b v="0"/>
    <n v="28.994101307699513"/>
    <b v="1"/>
    <n v="15"/>
    <b v="0"/>
    <s v="Hypertension"/>
    <x v="0"/>
    <x v="1"/>
  </r>
  <r>
    <s v="PID0927"/>
    <n v="30000"/>
    <x v="0"/>
    <n v="53"/>
    <s v="Senior"/>
    <n v="20388.21"/>
    <n v="75.599999999999994"/>
    <s v="O-"/>
    <b v="1"/>
    <b v="0"/>
    <n v="31.467221644120702"/>
    <b v="1"/>
    <n v="20"/>
    <b v="1"/>
    <s v="Heart Attack"/>
    <x v="0"/>
    <x v="0"/>
  </r>
  <r>
    <s v="PID0928"/>
    <n v="21000"/>
    <x v="3"/>
    <n v="62"/>
    <s v="super senior"/>
    <n v="12310.970000000001"/>
    <n v="88.5"/>
    <s v="AB+"/>
    <b v="1"/>
    <b v="0"/>
    <n v="34.570312499999993"/>
    <b v="1"/>
    <n v="5"/>
    <b v="1"/>
    <s v="Diabetes"/>
    <x v="0"/>
    <x v="1"/>
  </r>
  <r>
    <s v="PID0929"/>
    <n v="18000"/>
    <x v="0"/>
    <n v="53"/>
    <s v="Senior"/>
    <n v="12931.32"/>
    <n v="67.5"/>
    <s v="AB-"/>
    <b v="1"/>
    <b v="1"/>
    <n v="28.461797942317425"/>
    <b v="1"/>
    <n v="5"/>
    <b v="1"/>
    <s v="Childbirth"/>
    <x v="0"/>
    <x v="0"/>
  </r>
  <r>
    <s v="PID0930"/>
    <n v="800"/>
    <x v="0"/>
    <n v="53"/>
    <s v="Senior"/>
    <n v="659.52"/>
    <n v="93.5"/>
    <s v="B+"/>
    <b v="0"/>
    <b v="0"/>
    <n v="33.127834467120188"/>
    <b v="1"/>
    <n v="20"/>
    <b v="1"/>
    <s v="Stroke"/>
    <x v="0"/>
    <x v="1"/>
  </r>
  <r>
    <s v="PID0931"/>
    <n v="45000"/>
    <x v="0"/>
    <n v="41"/>
    <s v="Adult"/>
    <n v="26108.25"/>
    <n v="91.6"/>
    <s v="O-"/>
    <b v="1"/>
    <b v="0"/>
    <n v="30.605766981857059"/>
    <b v="1"/>
    <n v="7"/>
    <b v="1"/>
    <s v="Childbirth"/>
    <x v="0"/>
    <x v="0"/>
  </r>
  <r>
    <s v="PID0932"/>
    <n v="32000"/>
    <x v="1"/>
    <n v="88"/>
    <s v="super senior"/>
    <n v="24113.32"/>
    <n v="67.5"/>
    <s v="A+"/>
    <b v="0"/>
    <b v="1"/>
    <n v="25.096668649613331"/>
    <b v="0"/>
    <n v="50"/>
    <b v="1"/>
    <s v="Stroke"/>
    <x v="0"/>
    <x v="0"/>
  </r>
  <r>
    <s v="PID0933"/>
    <n v="16000"/>
    <x v="0"/>
    <n v="48"/>
    <s v="Senior"/>
    <s v=""/>
    <n v="89.4"/>
    <s v="B+"/>
    <b v="0"/>
    <b v="0"/>
    <n v="30.573509797886533"/>
    <b v="1"/>
    <n v="9"/>
    <b v="0"/>
    <s v="Hypertension"/>
    <x v="0"/>
    <x v="1"/>
  </r>
  <r>
    <s v="PID0934"/>
    <n v="90000"/>
    <x v="0"/>
    <n v="33"/>
    <s v="Adult"/>
    <n v="71308.7"/>
    <n v="82.7"/>
    <s v="O-"/>
    <b v="0"/>
    <b v="0"/>
    <n v="30.011612715923938"/>
    <b v="1"/>
    <n v="25"/>
    <b v="1"/>
    <s v="Hypertension"/>
    <x v="0"/>
    <x v="0"/>
  </r>
  <r>
    <s v="PID0935"/>
    <n v="18000"/>
    <x v="1"/>
    <n v="50"/>
    <s v="Senior"/>
    <n v="11953.2"/>
    <n v="98.4"/>
    <s v="AB-"/>
    <b v="0"/>
    <b v="0"/>
    <n v="34.863945578231302"/>
    <b v="1"/>
    <n v="0"/>
    <b v="1"/>
    <s v="Cancer"/>
    <x v="0"/>
    <x v="0"/>
  </r>
  <r>
    <s v="PID0936"/>
    <n v="3000"/>
    <x v="0"/>
    <n v="62"/>
    <s v="super senior"/>
    <n v="2158.5299999999997"/>
    <n v="65"/>
    <s v="A+"/>
    <b v="0"/>
    <b v="1"/>
    <n v="26.709401709401707"/>
    <b v="0"/>
    <n v="12"/>
    <b v="1"/>
    <s v="Hypertension"/>
    <x v="0"/>
    <x v="0"/>
  </r>
  <r>
    <s v="PID0937"/>
    <n v="45000"/>
    <x v="3"/>
    <n v="53"/>
    <s v="Senior"/>
    <n v="23279.82"/>
    <n v="71.3"/>
    <s v="O-"/>
    <b v="0"/>
    <b v="1"/>
    <n v="30.860457063711909"/>
    <b v="1"/>
    <n v="5"/>
    <b v="1"/>
    <s v="Appendicitis"/>
    <x v="0"/>
    <x v="1"/>
  </r>
  <r>
    <s v="PID0938"/>
    <n v="240000"/>
    <x v="2"/>
    <n v="38"/>
    <s v="Adult"/>
    <n v="121635.36000000002"/>
    <n v="90.4"/>
    <s v="A+"/>
    <b v="0"/>
    <b v="0"/>
    <n v="30.204818069430988"/>
    <b v="1"/>
    <n v="15"/>
    <b v="1"/>
    <s v="Fractured Leg"/>
    <x v="0"/>
    <x v="0"/>
  </r>
  <r>
    <s v="PID0939"/>
    <n v="12000"/>
    <x v="1"/>
    <n v="33"/>
    <s v="Adult"/>
    <n v="9631.86"/>
    <n v="94.2"/>
    <s v="AB-"/>
    <b v="1"/>
    <b v="0"/>
    <n v="34.184932501088696"/>
    <b v="1"/>
    <n v="20"/>
    <b v="1"/>
    <s v="Fractured Arm"/>
    <x v="0"/>
    <x v="1"/>
  </r>
  <r>
    <s v="PID0940"/>
    <n v="60000"/>
    <x v="3"/>
    <n v="53"/>
    <s v="Senior"/>
    <n v="51124"/>
    <n v="79.900000000000006"/>
    <s v="A-"/>
    <b v="1"/>
    <b v="0"/>
    <n v="32.415108117976388"/>
    <b v="1"/>
    <n v="5"/>
    <b v="1"/>
    <s v="Heart Disease"/>
    <x v="0"/>
    <x v="0"/>
  </r>
  <r>
    <s v="PID0941"/>
    <n v="75000"/>
    <x v="2"/>
    <n v="53"/>
    <s v="Senior"/>
    <n v="39747.550000000003"/>
    <n v="66.599999999999994"/>
    <s v="B-"/>
    <b v="0"/>
    <b v="0"/>
    <n v="23.880382946681486"/>
    <b v="0"/>
    <n v="20"/>
    <b v="1"/>
    <s v="Fractured Arm"/>
    <x v="0"/>
    <x v="0"/>
  </r>
  <r>
    <s v="PID0942"/>
    <n v="4000"/>
    <x v="3"/>
    <n v="42"/>
    <s v="Adult"/>
    <n v="2011.16"/>
    <n v="92.8"/>
    <s v="O+"/>
    <b v="1"/>
    <b v="0"/>
    <n v="34.927923519891607"/>
    <b v="1"/>
    <n v="9"/>
    <b v="1"/>
    <s v="Respiratory Infection"/>
    <x v="0"/>
    <x v="1"/>
  </r>
  <r>
    <s v="PID0943"/>
    <n v="240000"/>
    <x v="2"/>
    <n v="53"/>
    <s v="Senior"/>
    <s v=""/>
    <n v="50.1"/>
    <s v="AB+"/>
    <b v="0"/>
    <b v="1"/>
    <n v="20.586785009861931"/>
    <b v="0"/>
    <n v="2"/>
    <b v="0"/>
    <s v="Diabetes"/>
    <x v="0"/>
    <x v="0"/>
  </r>
  <r>
    <s v="PID0944"/>
    <n v="3000"/>
    <x v="1"/>
    <n v="73"/>
    <s v="super senior"/>
    <n v="2174.79"/>
    <n v="90.7"/>
    <s v="A-"/>
    <b v="0"/>
    <b v="0"/>
    <n v="34.990933991744143"/>
    <b v="1"/>
    <n v="12"/>
    <b v="1"/>
    <s v="Fractured Arm"/>
    <x v="0"/>
    <x v="0"/>
  </r>
  <r>
    <s v="PID0945"/>
    <n v="100"/>
    <x v="3"/>
    <n v="42"/>
    <s v="Adult"/>
    <n v="59.3"/>
    <n v="105.5"/>
    <s v="O-"/>
    <b v="0"/>
    <b v="0"/>
    <n v="33.674869928819938"/>
    <b v="1"/>
    <n v="2"/>
    <b v="1"/>
    <s v="Childbirth"/>
    <x v="0"/>
    <x v="0"/>
  </r>
  <r>
    <s v="PID0946"/>
    <n v="500"/>
    <x v="2"/>
    <n v="48"/>
    <s v="Senior"/>
    <n v="429.54"/>
    <n v="78.8"/>
    <s v="B-"/>
    <b v="0"/>
    <b v="0"/>
    <n v="28.254867510488005"/>
    <b v="1"/>
    <n v="1"/>
    <b v="1"/>
    <s v="Heart Attack"/>
    <x v="0"/>
    <x v="0"/>
  </r>
  <r>
    <s v="PID0947"/>
    <n v="40000"/>
    <x v="3"/>
    <n v="53"/>
    <s v="Senior"/>
    <n v="29043.600000000002"/>
    <n v="69"/>
    <s v="A+"/>
    <b v="0"/>
    <b v="0"/>
    <n v="26.291723822588015"/>
    <b v="0"/>
    <n v="3"/>
    <b v="1"/>
    <s v="Prostate Cancer"/>
    <x v="0"/>
    <x v="0"/>
  </r>
  <r>
    <s v="PID0948"/>
    <n v="3000"/>
    <x v="0"/>
    <n v="38"/>
    <s v="Adult"/>
    <s v=""/>
    <n v="92"/>
    <s v="A+"/>
    <b v="1"/>
    <b v="0"/>
    <n v="34.205829863176689"/>
    <b v="1"/>
    <n v="40"/>
    <b v="0"/>
    <s v="Cancer"/>
    <x v="0"/>
    <x v="1"/>
  </r>
  <r>
    <s v="PID0949"/>
    <n v="240000"/>
    <x v="1"/>
    <n v="58"/>
    <s v="Senior"/>
    <n v="167688.48000000001"/>
    <n v="78.5"/>
    <s v="AB-"/>
    <b v="1"/>
    <b v="0"/>
    <n v="31.445281204935103"/>
    <b v="1"/>
    <n v="7"/>
    <b v="1"/>
    <s v="Kidney Stones"/>
    <x v="0"/>
    <x v="1"/>
  </r>
  <r>
    <s v="PID0950"/>
    <n v="500"/>
    <x v="0"/>
    <n v="45"/>
    <s v="Adult"/>
    <s v=""/>
    <n v="97.8"/>
    <s v="A+"/>
    <b v="0"/>
    <b v="1"/>
    <n v="33.058409951325046"/>
    <b v="1"/>
    <n v="70"/>
    <b v="0"/>
    <s v="Respiratory Infection"/>
    <x v="0"/>
    <x v="1"/>
  </r>
  <r>
    <s v="PID0951"/>
    <n v="21000"/>
    <x v="3"/>
    <n v="53"/>
    <s v="Senior"/>
    <n v="13389.46"/>
    <n v="71.5"/>
    <s v="AB+"/>
    <b v="0"/>
    <b v="0"/>
    <n v="26.583878643664491"/>
    <b v="0"/>
    <n v="5"/>
    <b v="1"/>
    <s v="Childbirth"/>
    <x v="0"/>
    <x v="0"/>
  </r>
  <r>
    <s v="PID0952"/>
    <n v="60000"/>
    <x v="1"/>
    <n v="68"/>
    <s v="super senior"/>
    <n v="36306.879999999997"/>
    <n v="77.2"/>
    <s v="AB-"/>
    <b v="0"/>
    <b v="0"/>
    <n v="32.133194588969822"/>
    <b v="1"/>
    <n v="12"/>
    <b v="1"/>
    <s v="Diabetes"/>
    <x v="0"/>
    <x v="1"/>
  </r>
  <r>
    <s v="PID0953"/>
    <n v="3000"/>
    <x v="1"/>
    <n v="58"/>
    <s v="Senior"/>
    <s v=""/>
    <n v="64.400000000000006"/>
    <s v="O+"/>
    <b v="0"/>
    <b v="0"/>
    <n v="26.462853385930309"/>
    <b v="0"/>
    <n v="70"/>
    <b v="0"/>
    <s v="Osteoarthritis"/>
    <x v="0"/>
    <x v="0"/>
  </r>
  <r>
    <s v="PID0954"/>
    <n v="18000"/>
    <x v="1"/>
    <n v="48"/>
    <s v="Senior"/>
    <s v=""/>
    <n v="68.900000000000006"/>
    <s v="AB-"/>
    <b v="1"/>
    <b v="1"/>
    <n v="23.562805649601589"/>
    <b v="0"/>
    <n v="9"/>
    <b v="0"/>
    <s v="Appendicitis"/>
    <x v="0"/>
    <x v="0"/>
  </r>
  <r>
    <s v="PID0955"/>
    <n v="300000"/>
    <x v="0"/>
    <n v="38"/>
    <s v="Adult"/>
    <n v="261149.4"/>
    <n v="51.9"/>
    <s v="O-"/>
    <b v="0"/>
    <b v="1"/>
    <n v="20.022375679950617"/>
    <b v="0"/>
    <n v="30"/>
    <b v="1"/>
    <s v="Cancer"/>
    <x v="0"/>
    <x v="0"/>
  </r>
  <r>
    <s v="PID0956"/>
    <n v="200"/>
    <x v="0"/>
    <n v="38"/>
    <s v="Adult"/>
    <n v="168.02"/>
    <n v="87"/>
    <s v="O-"/>
    <b v="0"/>
    <b v="1"/>
    <n v="33.150434385002278"/>
    <b v="1"/>
    <n v="15"/>
    <b v="1"/>
    <s v="Diabetes"/>
    <x v="0"/>
    <x v="0"/>
  </r>
  <r>
    <s v="PID0957"/>
    <n v="60000"/>
    <x v="3"/>
    <n v="48"/>
    <s v="Senior"/>
    <n v="33469.15"/>
    <n v="97.6"/>
    <s v="AB+"/>
    <b v="0"/>
    <b v="1"/>
    <n v="32.610511543987435"/>
    <b v="1"/>
    <n v="3"/>
    <b v="1"/>
    <s v="Fractured Leg"/>
    <x v="0"/>
    <x v="0"/>
  </r>
  <r>
    <s v="PID0958"/>
    <n v="18000"/>
    <x v="0"/>
    <n v="33"/>
    <s v="Adult"/>
    <s v=""/>
    <n v="85.4"/>
    <s v="A+"/>
    <b v="0"/>
    <b v="0"/>
    <n v="28.207160787422382"/>
    <b v="1"/>
    <n v="9"/>
    <b v="0"/>
    <s v="Respiratory Infection"/>
    <x v="0"/>
    <x v="1"/>
  </r>
  <r>
    <s v="PID0959"/>
    <n v="250000"/>
    <x v="1"/>
    <n v="42"/>
    <s v="Adult"/>
    <s v=""/>
    <n v="56.2"/>
    <s v="O-"/>
    <b v="0"/>
    <b v="0"/>
    <n v="21.953124999999996"/>
    <s v="FALSE"/>
    <n v="20"/>
    <b v="0"/>
    <s v="Prostate Cancer"/>
    <x v="0"/>
    <x v="0"/>
  </r>
  <r>
    <s v="PID0960"/>
    <n v="2000"/>
    <x v="1"/>
    <n v="32"/>
    <s v="Adult"/>
    <n v="1221.58"/>
    <n v="60.3"/>
    <s v="AB+"/>
    <b v="0"/>
    <b v="0"/>
    <n v="22.41969066032124"/>
    <b v="0"/>
    <n v="70"/>
    <b v="1"/>
    <s v="Kidney Stones"/>
    <x v="0"/>
    <x v="0"/>
  </r>
  <r>
    <s v="PID0961"/>
    <n v="200000"/>
    <x v="1"/>
    <n v="38"/>
    <s v="Adult"/>
    <n v="175466.69999999998"/>
    <n v="83"/>
    <s v="AB-"/>
    <b v="0"/>
    <b v="0"/>
    <n v="31.239414355075468"/>
    <b v="1"/>
    <n v="7"/>
    <b v="1"/>
    <s v="Stroke"/>
    <x v="0"/>
    <x v="0"/>
  </r>
  <r>
    <s v="PID0962"/>
    <n v="32000"/>
    <x v="0"/>
    <n v="45"/>
    <s v="Adult"/>
    <n v="24734.400000000001"/>
    <n v="101"/>
    <s v="A-"/>
    <b v="0"/>
    <b v="0"/>
    <n v="34.540542389111181"/>
    <b v="1"/>
    <n v="25"/>
    <b v="1"/>
    <s v="Appendicitis"/>
    <x v="0"/>
    <x v="1"/>
  </r>
  <r>
    <s v="PID0963"/>
    <n v="18000"/>
    <x v="2"/>
    <n v="73"/>
    <s v="super senior"/>
    <n v="12295.349999999999"/>
    <n v="80.900000000000006"/>
    <s v="B+"/>
    <b v="1"/>
    <b v="1"/>
    <n v="30.449019534043437"/>
    <b v="1"/>
    <n v="20"/>
    <b v="1"/>
    <s v="Respiratory Infection"/>
    <x v="0"/>
    <x v="1"/>
  </r>
  <r>
    <s v="PID0964"/>
    <n v="200000"/>
    <x v="2"/>
    <n v="32"/>
    <s v="Adult"/>
    <n v="101959.59999999999"/>
    <n v="61.8"/>
    <s v="O+"/>
    <b v="0"/>
    <b v="1"/>
    <n v="21.384083044982699"/>
    <b v="0"/>
    <n v="70"/>
    <b v="1"/>
    <s v="Childbirth"/>
    <x v="0"/>
    <x v="0"/>
  </r>
  <r>
    <s v="PID0965"/>
    <n v="200000"/>
    <x v="0"/>
    <n v="42"/>
    <s v="Adult"/>
    <n v="134773.5"/>
    <n v="82.3"/>
    <s v="A+"/>
    <b v="0"/>
    <b v="0"/>
    <n v="29.159580498866216"/>
    <b v="1"/>
    <n v="3"/>
    <b v="1"/>
    <s v="Respiratory Infection"/>
    <x v="0"/>
    <x v="1"/>
  </r>
  <r>
    <s v="PID0966"/>
    <n v="75000"/>
    <x v="0"/>
    <n v="48"/>
    <s v="Senior"/>
    <n v="52198.75"/>
    <n v="87.2"/>
    <s v="B-"/>
    <b v="0"/>
    <b v="0"/>
    <n v="30.531143867511645"/>
    <b v="1"/>
    <n v="40"/>
    <b v="1"/>
    <s v="Cancer"/>
    <x v="0"/>
    <x v="1"/>
  </r>
  <r>
    <s v="PID0967"/>
    <n v="32000"/>
    <x v="3"/>
    <n v="48"/>
    <s v="Senior"/>
    <n v="24839.56"/>
    <n v="85.2"/>
    <s v="AB-"/>
    <b v="0"/>
    <b v="0"/>
    <n v="31.294765840220389"/>
    <b v="1"/>
    <n v="4"/>
    <b v="1"/>
    <s v="Heart Attack"/>
    <x v="0"/>
    <x v="1"/>
  </r>
  <r>
    <s v="PID0968"/>
    <n v="90000"/>
    <x v="1"/>
    <n v="45"/>
    <s v="Adult"/>
    <n v="64257.700000000004"/>
    <n v="59.1"/>
    <s v="AB-"/>
    <b v="1"/>
    <b v="0"/>
    <n v="22.800046294510242"/>
    <b v="0"/>
    <n v="12"/>
    <b v="1"/>
    <s v="Prostate Cancer"/>
    <x v="0"/>
    <x v="0"/>
  </r>
  <r>
    <s v="PID0969"/>
    <n v="12000"/>
    <x v="2"/>
    <n v="48"/>
    <s v="Senior"/>
    <n v="7562.2800000000007"/>
    <n v="82.4"/>
    <s v="AB-"/>
    <b v="0"/>
    <b v="0"/>
    <n v="31.788897033293466"/>
    <b v="1"/>
    <n v="2"/>
    <b v="1"/>
    <s v="Respiratory Infection"/>
    <x v="0"/>
    <x v="1"/>
  </r>
  <r>
    <s v="PID0970"/>
    <n v="30000"/>
    <x v="0"/>
    <n v="53"/>
    <s v="Senior"/>
    <n v="20021.16"/>
    <n v="86.2"/>
    <s v="A+"/>
    <b v="0"/>
    <b v="0"/>
    <n v="33.254889857644379"/>
    <b v="1"/>
    <n v="120"/>
    <b v="1"/>
    <s v="Stroke"/>
    <x v="0"/>
    <x v="1"/>
  </r>
  <r>
    <s v="PID0971"/>
    <n v="100"/>
    <x v="1"/>
    <n v="48"/>
    <s v="Senior"/>
    <s v=""/>
    <n v="61.8"/>
    <s v="B-"/>
    <b v="0"/>
    <b v="0"/>
    <n v="23.26019044751402"/>
    <b v="0"/>
    <n v="30"/>
    <b v="0"/>
    <s v="Appendicitis"/>
    <x v="0"/>
    <x v="0"/>
  </r>
  <r>
    <s v="PID0972"/>
    <n v="18000"/>
    <x v="1"/>
    <n v="53"/>
    <s v="Senior"/>
    <n v="10170.93"/>
    <n v="55.9"/>
    <s v="AB-"/>
    <b v="0"/>
    <b v="0"/>
    <n v="23.267429760665969"/>
    <b v="0"/>
    <n v="30"/>
    <b v="1"/>
    <s v="Stroke"/>
    <x v="0"/>
    <x v="0"/>
  </r>
  <r>
    <s v="PID0973"/>
    <n v="21000"/>
    <x v="2"/>
    <n v="38"/>
    <s v="Adult"/>
    <n v="18861.990000000002"/>
    <n v="77.2"/>
    <s v="A+"/>
    <b v="0"/>
    <b v="1"/>
    <n v="28.015677166497316"/>
    <b v="1"/>
    <n v="15"/>
    <b v="1"/>
    <s v="Heart Disease"/>
    <x v="0"/>
    <x v="1"/>
  </r>
  <r>
    <s v="PID0974"/>
    <n v="500"/>
    <x v="0"/>
    <n v="33"/>
    <s v="Adult"/>
    <n v="429.74"/>
    <n v="70.7"/>
    <s v="O-"/>
    <b v="1"/>
    <b v="0"/>
    <n v="24.463667820069208"/>
    <b v="0"/>
    <n v="7"/>
    <b v="1"/>
    <s v="Osteoarthritis"/>
    <x v="0"/>
    <x v="0"/>
  </r>
  <r>
    <s v="PID0975"/>
    <n v="12000"/>
    <x v="3"/>
    <n v="45"/>
    <s v="Adult"/>
    <n v="7510.34"/>
    <n v="91.6"/>
    <s v="AB-"/>
    <b v="1"/>
    <b v="0"/>
    <n v="28.910491099608631"/>
    <b v="1"/>
    <n v="3"/>
    <b v="1"/>
    <s v="Fractured Leg"/>
    <x v="0"/>
    <x v="1"/>
  </r>
  <r>
    <s v="PID0976"/>
    <n v="12000"/>
    <x v="0"/>
    <n v="33"/>
    <s v="Adult"/>
    <n v="7631.0999999999995"/>
    <n v="84.2"/>
    <s v="B-"/>
    <b v="1"/>
    <b v="1"/>
    <n v="28.461330448891296"/>
    <b v="1"/>
    <n v="15"/>
    <b v="1"/>
    <s v="Respiratory Infection"/>
    <x v="0"/>
    <x v="1"/>
  </r>
  <r>
    <s v="PID0977"/>
    <n v="18000"/>
    <x v="0"/>
    <n v="30"/>
    <s v="Young adult"/>
    <s v=""/>
    <n v="63.3"/>
    <s v="B-"/>
    <b v="0"/>
    <b v="0"/>
    <n v="22.697120728602673"/>
    <b v="0"/>
    <n v="9"/>
    <b v="0"/>
    <s v="Fractured Arm"/>
    <x v="0"/>
    <x v="0"/>
  </r>
  <r>
    <s v="PID0978"/>
    <n v="36000"/>
    <x v="2"/>
    <n v="38"/>
    <s v="Adult"/>
    <n v="19800.36"/>
    <n v="89.3"/>
    <s v="AB-"/>
    <b v="0"/>
    <b v="1"/>
    <n v="33.20196311719215"/>
    <b v="1"/>
    <n v="4"/>
    <b v="1"/>
    <s v="Hypertension"/>
    <x v="0"/>
    <x v="0"/>
  </r>
  <r>
    <s v="PID0979"/>
    <n v="16000"/>
    <x v="2"/>
    <n v="68"/>
    <s v="super senior"/>
    <n v="12863.76"/>
    <n v="96.5"/>
    <s v="AB-"/>
    <b v="1"/>
    <b v="0"/>
    <n v="33.787332376317359"/>
    <b v="1"/>
    <n v="2"/>
    <b v="1"/>
    <s v="Prostate Cancer"/>
    <x v="0"/>
    <x v="1"/>
  </r>
  <r>
    <s v="PID0980"/>
    <n v="40000"/>
    <x v="0"/>
    <n v="53"/>
    <s v="Senior"/>
    <n v="22499"/>
    <n v="80.599999999999994"/>
    <s v="B+"/>
    <b v="0"/>
    <b v="0"/>
    <n v="33.548387096774185"/>
    <b v="1"/>
    <n v="15"/>
    <b v="1"/>
    <s v="Stroke"/>
    <x v="0"/>
    <x v="1"/>
  </r>
  <r>
    <s v="PID0981"/>
    <n v="18000"/>
    <x v="0"/>
    <n v="45"/>
    <s v="Adult"/>
    <n v="9721.619999999999"/>
    <n v="67.900000000000006"/>
    <s v="A+"/>
    <b v="0"/>
    <b v="0"/>
    <n v="23.49480968858132"/>
    <b v="0"/>
    <n v="5"/>
    <b v="1"/>
    <s v="Prostate Cancer"/>
    <x v="0"/>
    <x v="0"/>
  </r>
  <r>
    <s v="PID0982"/>
    <n v="800"/>
    <x v="0"/>
    <n v="58"/>
    <s v="Senior"/>
    <n v="433.24"/>
    <n v="80.099999999999994"/>
    <s v="B+"/>
    <b v="1"/>
    <b v="0"/>
    <n v="28.045236511326635"/>
    <b v="1"/>
    <n v="15"/>
    <b v="1"/>
    <s v="Heart Disease"/>
    <x v="0"/>
    <x v="0"/>
  </r>
  <r>
    <s v="PID0983"/>
    <n v="240000"/>
    <x v="0"/>
    <n v="68"/>
    <s v="super senior"/>
    <n v="173836.79999999999"/>
    <n v="68.8"/>
    <s v="AB+"/>
    <b v="1"/>
    <b v="0"/>
    <n v="28.270874424720574"/>
    <b v="1"/>
    <n v="25"/>
    <b v="1"/>
    <s v="Kidney Stones"/>
    <x v="0"/>
    <x v="1"/>
  </r>
  <r>
    <s v="PID0984"/>
    <n v="2000"/>
    <x v="1"/>
    <n v="82"/>
    <s v="super senior"/>
    <s v=""/>
    <n v="62.1"/>
    <s v="A-"/>
    <b v="0"/>
    <b v="0"/>
    <n v="25.848074921956293"/>
    <b v="0"/>
    <n v="20"/>
    <b v="0"/>
    <s v="Cancer"/>
    <x v="0"/>
    <x v="0"/>
  </r>
  <r>
    <s v="PID0985"/>
    <n v="240000"/>
    <x v="1"/>
    <n v="68"/>
    <s v="super senior"/>
    <n v="190077.84"/>
    <n v="70.2"/>
    <s v="O-"/>
    <b v="0"/>
    <b v="0"/>
    <n v="29.21956295525494"/>
    <b v="1"/>
    <n v="20"/>
    <b v="1"/>
    <s v="Respiratory Infection"/>
    <x v="0"/>
    <x v="1"/>
  </r>
  <r>
    <s v="PID0986"/>
    <n v="21000"/>
    <x v="0"/>
    <n v="30"/>
    <s v="Young adult"/>
    <n v="17085.600000000002"/>
    <n v="78.2"/>
    <s v="B-"/>
    <b v="0"/>
    <b v="1"/>
    <n v="28.37857453912034"/>
    <b v="1"/>
    <n v="5"/>
    <b v="1"/>
    <s v="Respiratory Infection"/>
    <x v="0"/>
    <x v="1"/>
  </r>
  <r>
    <s v="PID0987"/>
    <n v="18000"/>
    <x v="0"/>
    <n v="41"/>
    <s v="Adult"/>
    <n v="14608.14"/>
    <n v="83.8"/>
    <s v="A+"/>
    <b v="0"/>
    <b v="0"/>
    <n v="26.448680722131041"/>
    <s v="FALSE"/>
    <n v="30"/>
    <b v="1"/>
    <s v="Diabetes"/>
    <x v="0"/>
    <x v="0"/>
  </r>
  <r>
    <s v="PID0988"/>
    <n v="2000"/>
    <x v="0"/>
    <n v="33"/>
    <s v="Adult"/>
    <n v="1656.58"/>
    <n v="103.7"/>
    <s v="A+"/>
    <b v="0"/>
    <b v="1"/>
    <n v="34.251552384727177"/>
    <b v="1"/>
    <n v="200"/>
    <b v="1"/>
    <s v="Prostate Cancer"/>
    <x v="0"/>
    <x v="1"/>
  </r>
  <r>
    <s v="PID0989"/>
    <n v="60000"/>
    <x v="0"/>
    <n v="33"/>
    <s v="Adult"/>
    <n v="53236.3"/>
    <n v="65.900000000000006"/>
    <s v="AB+"/>
    <b v="1"/>
    <b v="0"/>
    <n v="24.205693296602391"/>
    <s v="FALSE"/>
    <n v="15"/>
    <b v="1"/>
    <s v="Childbirth"/>
    <x v="0"/>
    <x v="0"/>
  </r>
  <r>
    <s v="PID0990"/>
    <n v="100"/>
    <x v="2"/>
    <n v="48"/>
    <s v="Senior"/>
    <n v="59.34"/>
    <n v="85.9"/>
    <s v="A+"/>
    <b v="0"/>
    <b v="0"/>
    <n v="30.07597773187214"/>
    <b v="1"/>
    <n v="2"/>
    <b v="1"/>
    <s v="Prostate Cancer"/>
    <x v="0"/>
    <x v="0"/>
  </r>
  <r>
    <s v="PID0991"/>
    <n v="45000"/>
    <x v="0"/>
    <n v="48"/>
    <s v="Senior"/>
    <n v="37119.840000000004"/>
    <n v="79.900000000000006"/>
    <s v="B+"/>
    <b v="0"/>
    <b v="1"/>
    <n v="26.089795918367347"/>
    <b v="0"/>
    <n v="25"/>
    <b v="1"/>
    <s v="Hypertension"/>
    <x v="0"/>
    <x v="0"/>
  </r>
  <r>
    <s v="PID0992"/>
    <n v="75000"/>
    <x v="0"/>
    <n v="53"/>
    <s v="Senior"/>
    <s v=""/>
    <n v="47.9"/>
    <s v="O-"/>
    <b v="0"/>
    <b v="1"/>
    <n v="20.462215387244221"/>
    <b v="0"/>
    <n v="12"/>
    <b v="0"/>
    <s v="Diabetes"/>
    <x v="0"/>
    <x v="0"/>
  </r>
  <r>
    <s v="PID0993"/>
    <n v="10000"/>
    <x v="0"/>
    <n v="53"/>
    <s v="Senior"/>
    <n v="6685.78"/>
    <n v="94.1"/>
    <s v="B+"/>
    <b v="0"/>
    <b v="0"/>
    <n v="33.740901430671592"/>
    <b v="1"/>
    <n v="5"/>
    <b v="1"/>
    <s v="Cancer"/>
    <x v="0"/>
    <x v="1"/>
  </r>
  <r>
    <s v="PID0994"/>
    <n v="240000"/>
    <x v="2"/>
    <n v="38"/>
    <s v="Adult"/>
    <s v=""/>
    <n v="60.8"/>
    <s v="AB-"/>
    <b v="0"/>
    <b v="1"/>
    <n v="23.749999999999993"/>
    <b v="0"/>
    <n v="5"/>
    <b v="0"/>
    <s v="Hypertension"/>
    <x v="0"/>
    <x v="0"/>
  </r>
  <r>
    <s v="PID0995"/>
    <n v="90000"/>
    <x v="1"/>
    <n v="48"/>
    <s v="Senior"/>
    <n v="53937.700000000004"/>
    <n v="59"/>
    <s v="AB+"/>
    <b v="0"/>
    <b v="0"/>
    <n v="21.155294202015131"/>
    <b v="0"/>
    <n v="30"/>
    <b v="1"/>
    <s v="Fractured Arm"/>
    <x v="0"/>
    <x v="0"/>
  </r>
  <r>
    <s v="PID0996"/>
    <n v="3000"/>
    <x v="1"/>
    <n v="41"/>
    <s v="Adult"/>
    <n v="2309.04"/>
    <n v="81.599999999999994"/>
    <s v="AB+"/>
    <b v="0"/>
    <b v="0"/>
    <n v="31.874999999999993"/>
    <b v="1"/>
    <n v="20"/>
    <b v="1"/>
    <s v="Allergic Reaction"/>
    <x v="0"/>
    <x v="1"/>
  </r>
  <r>
    <s v="PID0997"/>
    <n v="200000"/>
    <x v="0"/>
    <n v="68"/>
    <s v="super senior"/>
    <n v="129857.09999999999"/>
    <n v="60.1"/>
    <s v="B-"/>
    <b v="0"/>
    <b v="0"/>
    <n v="21.810132094643638"/>
    <b v="0"/>
    <n v="9"/>
    <b v="1"/>
    <s v="Kidney Stones"/>
    <x v="0"/>
    <x v="0"/>
  </r>
  <r>
    <s v="PID0998"/>
    <n v="40000"/>
    <x v="2"/>
    <n v="41"/>
    <s v="Adult"/>
    <n v="22019.699999999997"/>
    <n v="97.6"/>
    <s v="A-"/>
    <b v="0"/>
    <b v="1"/>
    <n v="30.460971879779031"/>
    <b v="1"/>
    <n v="4"/>
    <b v="1"/>
    <s v="Stroke"/>
    <x v="0"/>
    <x v="1"/>
  </r>
  <r>
    <s v="PID0999"/>
    <n v="12000"/>
    <x v="2"/>
    <n v="68"/>
    <s v="super senior"/>
    <n v="10652.34"/>
    <n v="74.5"/>
    <s v="O-"/>
    <b v="0"/>
    <b v="1"/>
    <n v="29.842973882390638"/>
    <b v="1"/>
    <n v="0.5"/>
    <b v="1"/>
    <s v="Heart Attack"/>
    <x v="0"/>
    <x v="0"/>
  </r>
  <r>
    <s v="PID1000"/>
    <n v="36000"/>
    <x v="1"/>
    <n v="45"/>
    <s v="Adult"/>
    <s v=""/>
    <n v="63.2"/>
    <s v="O-"/>
    <b v="0"/>
    <b v="0"/>
    <n v="23.497917906008333"/>
    <b v="0"/>
    <n v="5"/>
    <b v="0"/>
    <s v="Appendicitis"/>
    <x v="0"/>
    <x v="0"/>
  </r>
  <r>
    <m/>
    <m/>
    <x v="4"/>
    <m/>
    <m/>
    <m/>
    <m/>
    <m/>
    <m/>
    <m/>
    <m/>
    <m/>
    <m/>
    <m/>
    <m/>
    <x v="2"/>
    <x v="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s v="O+"/>
    <b v="0"/>
    <b v="0"/>
    <n v="29.195011337868486"/>
    <b v="1"/>
    <n v="20"/>
    <b v="1"/>
    <s v="Fractured Leg"/>
    <b v="0"/>
    <b v="0"/>
    <b v="1"/>
    <x v="0"/>
  </r>
  <r>
    <s v="PID0002"/>
    <n v="500"/>
    <x v="1"/>
    <n v="73"/>
    <s v="super senior"/>
    <s v=""/>
    <n v="64.8"/>
    <s v="AB-"/>
    <b v="0"/>
    <b v="0"/>
    <n v="28.047091412742382"/>
    <b v="1"/>
    <n v="15"/>
    <b v="0"/>
    <s v="Prostate Cancer"/>
    <b v="0"/>
    <b v="0"/>
    <b v="1"/>
    <x v="0"/>
  </r>
  <r>
    <s v="PID0003"/>
    <n v="18000"/>
    <x v="2"/>
    <n v="33"/>
    <s v="Adult"/>
    <n v="12004.650000000001"/>
    <n v="69.400000000000006"/>
    <s v="B+"/>
    <b v="1"/>
    <b v="0"/>
    <n v="24.01384083044983"/>
    <b v="0"/>
    <n v="20"/>
    <b v="1"/>
    <s v="Stroke"/>
    <b v="0"/>
    <b v="0"/>
    <b v="0"/>
    <x v="0"/>
  </r>
  <r>
    <s v="PID0004"/>
    <n v="48000"/>
    <x v="0"/>
    <n v="33"/>
    <s v="Adult"/>
    <n v="32956.92"/>
    <n v="89.3"/>
    <s v="A-"/>
    <b v="1"/>
    <b v="0"/>
    <n v="31.266412240467773"/>
    <b v="1"/>
    <n v="15"/>
    <b v="1"/>
    <s v="Heart Attack"/>
    <b v="0"/>
    <b v="0"/>
    <b v="0"/>
    <x v="1"/>
  </r>
  <r>
    <s v="PID0005"/>
    <n v="21000"/>
    <x v="2"/>
    <n v="38"/>
    <s v="Adult"/>
    <n v="16712.080000000002"/>
    <n v="69.400000000000006"/>
    <s v="O+"/>
    <b v="1"/>
    <b v="1"/>
    <n v="26.773658423671925"/>
    <s v="FALSE"/>
    <n v="2"/>
    <b v="1"/>
    <s v="Appendicitis"/>
    <b v="0"/>
    <b v="0"/>
    <b v="0"/>
    <x v="1"/>
  </r>
  <r>
    <s v="PID0006"/>
    <n v="18000"/>
    <x v="0"/>
    <n v="88"/>
    <s v="super senior"/>
    <n v="13741.14"/>
    <n v="76.599999999999994"/>
    <s v="O+"/>
    <b v="1"/>
    <b v="0"/>
    <n v="31.076311412227675"/>
    <b v="1"/>
    <n v="20"/>
    <b v="1"/>
    <s v="Fractured Arm"/>
    <b v="0"/>
    <b v="0"/>
    <b v="1"/>
    <x v="1"/>
  </r>
  <r>
    <s v="PID0007"/>
    <n v="3000"/>
    <x v="1"/>
    <n v="38"/>
    <s v="Adult"/>
    <n v="1831.0500000000002"/>
    <n v="91.5"/>
    <s v="O-"/>
    <b v="0"/>
    <b v="1"/>
    <n v="30.928880475932939"/>
    <b v="1"/>
    <n v="40"/>
    <b v="1"/>
    <s v="Childbirth"/>
    <b v="0"/>
    <b v="0"/>
    <b v="1"/>
    <x v="1"/>
  </r>
  <r>
    <s v="PID0008"/>
    <n v="20000"/>
    <x v="0"/>
    <n v="32"/>
    <s v="Adult"/>
    <n v="16593.84"/>
    <n v="75.599999999999994"/>
    <s v="O-"/>
    <b v="1"/>
    <b v="1"/>
    <n v="29.165541452876042"/>
    <b v="1"/>
    <n v="30"/>
    <b v="1"/>
    <s v="Hypertension"/>
    <b v="0"/>
    <b v="1"/>
    <b v="0"/>
    <x v="0"/>
  </r>
  <r>
    <s v="PID0009"/>
    <n v="72000"/>
    <x v="0"/>
    <n v="48"/>
    <s v="Senior"/>
    <n v="52009.8"/>
    <n v="90.7"/>
    <s v="AB-"/>
    <b v="0"/>
    <b v="0"/>
    <n v="29.280733471074381"/>
    <b v="1"/>
    <n v="20"/>
    <b v="1"/>
    <s v="Respiratory Infection"/>
    <b v="0"/>
    <b v="1"/>
    <b v="1"/>
    <x v="0"/>
  </r>
  <r>
    <s v="PID0010"/>
    <n v="250000"/>
    <x v="3"/>
    <n v="32"/>
    <s v="Adult"/>
    <s v=""/>
    <n v="97.9"/>
    <s v="A+"/>
    <b v="1"/>
    <b v="1"/>
    <n v="33.480387127663221"/>
    <b v="1"/>
    <n v="2"/>
    <b v="0"/>
    <s v="Heart Attack"/>
    <b v="1"/>
    <b v="0"/>
    <b v="0"/>
    <x v="1"/>
  </r>
  <r>
    <s v="PID0011"/>
    <n v="16000"/>
    <x v="0"/>
    <n v="62"/>
    <s v="super senior"/>
    <n v="9710.7800000000007"/>
    <n v="83.9"/>
    <s v="AB-"/>
    <b v="0"/>
    <b v="0"/>
    <n v="30.083545483882538"/>
    <b v="1"/>
    <n v="3"/>
    <b v="1"/>
    <s v="Appendicitis"/>
    <b v="0"/>
    <b v="0"/>
    <b v="1"/>
    <x v="1"/>
  </r>
  <r>
    <s v="PID0012"/>
    <n v="45000"/>
    <x v="0"/>
    <n v="62"/>
    <s v="super senior"/>
    <n v="38364.959999999999"/>
    <n v="78.7"/>
    <s v="A+"/>
    <b v="0"/>
    <b v="1"/>
    <n v="31.130097701831414"/>
    <b v="1"/>
    <n v="15"/>
    <b v="1"/>
    <s v="Osteoarthritis"/>
    <b v="0"/>
    <b v="1"/>
    <b v="0"/>
    <x v="1"/>
  </r>
  <r>
    <s v="PID0013"/>
    <n v="18000"/>
    <x v="0"/>
    <n v="53"/>
    <s v="Senior"/>
    <s v=""/>
    <n v="92.9"/>
    <s v="O+"/>
    <b v="1"/>
    <b v="0"/>
    <n v="33.713165916678768"/>
    <b v="1"/>
    <n v="7"/>
    <b v="0"/>
    <s v="Kidney Stones"/>
    <b v="0"/>
    <b v="1"/>
    <b v="1"/>
    <x v="0"/>
  </r>
  <r>
    <s v="PID0014"/>
    <n v="14000"/>
    <x v="0"/>
    <n v="45"/>
    <s v="Adult"/>
    <n v="10220.91"/>
    <n v="78.3"/>
    <s v="AB+"/>
    <b v="0"/>
    <b v="0"/>
    <n v="26.777469990766392"/>
    <b v="0"/>
    <n v="15"/>
    <b v="1"/>
    <s v="Hypertension"/>
    <b v="0"/>
    <b v="0"/>
    <b v="0"/>
    <x v="0"/>
  </r>
  <r>
    <s v="PID0015"/>
    <n v="60000"/>
    <x v="2"/>
    <n v="62"/>
    <s v="super senior"/>
    <n v="46847.1"/>
    <n v="60.1"/>
    <s v="AB+"/>
    <b v="1"/>
    <b v="0"/>
    <n v="24.382327883484116"/>
    <b v="0"/>
    <n v="2"/>
    <b v="1"/>
    <s v="Stroke"/>
    <b v="0"/>
    <b v="0"/>
    <b v="0"/>
    <x v="0"/>
  </r>
  <r>
    <s v="PID0016"/>
    <n v="240000"/>
    <x v="1"/>
    <n v="32"/>
    <s v="Adult"/>
    <n v="0"/>
    <n v="91.6"/>
    <s v="B+"/>
    <b v="1"/>
    <b v="0"/>
    <n v="33.645546372819105"/>
    <b v="1"/>
    <n v="15"/>
    <b v="0"/>
    <s v="Heart Disease"/>
    <b v="0"/>
    <b v="0"/>
    <b v="0"/>
    <x v="0"/>
  </r>
  <r>
    <s v="PID0017"/>
    <n v="1000"/>
    <x v="0"/>
    <n v="42"/>
    <s v="Adult"/>
    <s v=""/>
    <n v="60.6"/>
    <s v="A+"/>
    <b v="0"/>
    <b v="1"/>
    <n v="21.728997095629101"/>
    <b v="0"/>
    <n v="7"/>
    <b v="0"/>
    <s v="Osteoarthritis"/>
    <b v="0"/>
    <b v="0"/>
    <b v="0"/>
    <x v="1"/>
  </r>
  <r>
    <s v="PID0018"/>
    <n v="40000"/>
    <x v="0"/>
    <n v="58"/>
    <s v="Senior"/>
    <n v="21677.3"/>
    <n v="93.5"/>
    <s v="O+"/>
    <b v="0"/>
    <b v="0"/>
    <n v="33.525762845566355"/>
    <b v="1"/>
    <n v="3"/>
    <b v="1"/>
    <s v="Childbirth"/>
    <b v="0"/>
    <b v="1"/>
    <b v="0"/>
    <x v="0"/>
  </r>
  <r>
    <s v="PID0019"/>
    <n v="500"/>
    <x v="0"/>
    <n v="45"/>
    <s v="Adult"/>
    <n v="399.98"/>
    <n v="99"/>
    <s v="O+"/>
    <b v="1"/>
    <b v="0"/>
    <n v="33.856571252693136"/>
    <b v="1"/>
    <n v="4"/>
    <b v="1"/>
    <s v="Allergic Reaction"/>
    <b v="0"/>
    <b v="0"/>
    <b v="1"/>
    <x v="0"/>
  </r>
  <r>
    <s v="PID0020"/>
    <n v="24000"/>
    <x v="1"/>
    <n v="58"/>
    <s v="Senior"/>
    <n v="12575.07"/>
    <n v="73.7"/>
    <s v="A-"/>
    <b v="0"/>
    <b v="0"/>
    <n v="28.432545040700589"/>
    <b v="1"/>
    <n v="15"/>
    <b v="1"/>
    <s v="Respiratory Infection"/>
    <b v="0"/>
    <b v="1"/>
    <b v="1"/>
    <x v="1"/>
  </r>
  <r>
    <s v="PID0021"/>
    <n v="24000"/>
    <x v="2"/>
    <n v="46"/>
    <s v="Senior"/>
    <n v="19464.48"/>
    <n v="54"/>
    <s v="A-"/>
    <b v="0"/>
    <b v="1"/>
    <n v="20.832529609197174"/>
    <b v="0"/>
    <n v="30"/>
    <b v="1"/>
    <s v="Kidney Stones"/>
    <b v="0"/>
    <b v="0"/>
    <b v="0"/>
    <x v="0"/>
  </r>
  <r>
    <s v="PID0022"/>
    <n v="20000"/>
    <x v="0"/>
    <n v="48"/>
    <s v="Senior"/>
    <n v="15581.86"/>
    <n v="76"/>
    <s v="B-"/>
    <b v="0"/>
    <b v="0"/>
    <n v="25.689561925365066"/>
    <b v="0"/>
    <n v="2"/>
    <b v="1"/>
    <s v="Fractured Leg"/>
    <b v="0"/>
    <b v="0"/>
    <b v="0"/>
    <x v="0"/>
  </r>
  <r>
    <s v="PID0023"/>
    <n v="240000"/>
    <x v="0"/>
    <n v="58"/>
    <s v="Senior"/>
    <s v=""/>
    <n v="86.3"/>
    <s v="A-"/>
    <b v="0"/>
    <b v="0"/>
    <n v="30.216028850530446"/>
    <b v="1"/>
    <n v="40"/>
    <b v="0"/>
    <s v="Kidney Stones"/>
    <b v="0"/>
    <b v="0"/>
    <b v="1"/>
    <x v="1"/>
  </r>
  <r>
    <s v="PID0024"/>
    <n v="60000"/>
    <x v="1"/>
    <n v="62"/>
    <s v="super senior"/>
    <s v=""/>
    <n v="64.2"/>
    <s v="O-"/>
    <b v="0"/>
    <b v="0"/>
    <n v="24.16349881440777"/>
    <b v="0"/>
    <n v="15"/>
    <b v="0"/>
    <s v="Diabetes"/>
    <b v="0"/>
    <b v="0"/>
    <b v="0"/>
    <x v="1"/>
  </r>
  <r>
    <s v="PID0025"/>
    <n v="3000"/>
    <x v="1"/>
    <n v="38"/>
    <s v="Adult"/>
    <n v="2157.69"/>
    <n v="61.5"/>
    <s v="B+"/>
    <b v="0"/>
    <b v="0"/>
    <n v="20.081632653061224"/>
    <b v="0"/>
    <n v="12"/>
    <b v="1"/>
    <s v="Osteoarthritis"/>
    <b v="0"/>
    <b v="0"/>
    <b v="0"/>
    <x v="1"/>
  </r>
  <r>
    <s v="PID0026"/>
    <n v="72000"/>
    <x v="2"/>
    <n v="58"/>
    <s v="Senior"/>
    <n v="42165.48"/>
    <n v="68.400000000000006"/>
    <s v="AB+"/>
    <b v="0"/>
    <b v="0"/>
    <n v="30.400000000000002"/>
    <b v="1"/>
    <n v="2"/>
    <b v="1"/>
    <s v="Kidney Stones"/>
    <b v="0"/>
    <b v="1"/>
    <b v="0"/>
    <x v="0"/>
  </r>
  <r>
    <s v="PID0027"/>
    <n v="48000"/>
    <x v="1"/>
    <n v="48"/>
    <s v="Senior"/>
    <s v=""/>
    <n v="70.099999999999994"/>
    <s v="A+"/>
    <b v="0"/>
    <b v="0"/>
    <n v="24.543958544868879"/>
    <s v="FALSE"/>
    <n v="0"/>
    <b v="0"/>
    <s v="Osteoarthritis"/>
    <b v="0"/>
    <b v="0"/>
    <b v="0"/>
    <x v="0"/>
  </r>
  <r>
    <s v="PID0028"/>
    <n v="45000"/>
    <x v="0"/>
    <n v="33"/>
    <s v="Adult"/>
    <n v="22743.989999999998"/>
    <n v="54.5"/>
    <s v="O-"/>
    <b v="1"/>
    <b v="0"/>
    <n v="20.512627498212204"/>
    <b v="0"/>
    <n v="25"/>
    <b v="1"/>
    <s v="Cancer"/>
    <b v="0"/>
    <b v="0"/>
    <b v="0"/>
    <x v="1"/>
  </r>
  <r>
    <s v="PID0029"/>
    <n v="16000"/>
    <x v="2"/>
    <n v="38"/>
    <s v="Adult"/>
    <s v=""/>
    <n v="95"/>
    <s v="A-"/>
    <b v="1"/>
    <b v="1"/>
    <n v="34.475250399187111"/>
    <b v="1"/>
    <n v="2"/>
    <b v="0"/>
    <s v="Prostate Cancer"/>
    <b v="0"/>
    <b v="1"/>
    <b v="0"/>
    <x v="1"/>
  </r>
  <r>
    <s v="PID0030"/>
    <n v="60000"/>
    <x v="2"/>
    <n v="28"/>
    <s v="Young adult"/>
    <n v="32726.639999999999"/>
    <n v="73.900000000000006"/>
    <s v="B-"/>
    <b v="0"/>
    <b v="0"/>
    <n v="26.818115836841343"/>
    <b v="0"/>
    <n v="30"/>
    <b v="1"/>
    <s v="Allergic Reaction"/>
    <b v="0"/>
    <b v="0"/>
    <b v="0"/>
    <x v="0"/>
  </r>
  <r>
    <s v="PID0031"/>
    <n v="21000"/>
    <x v="2"/>
    <n v="45"/>
    <s v="Adult"/>
    <n v="15341.69"/>
    <n v="59.4"/>
    <s v="A+"/>
    <b v="1"/>
    <b v="1"/>
    <n v="22.915782570116889"/>
    <b v="0"/>
    <n v="1"/>
    <b v="1"/>
    <s v="Cancer"/>
    <b v="0"/>
    <b v="0"/>
    <b v="0"/>
    <x v="0"/>
  </r>
  <r>
    <s v="PID0032"/>
    <n v="45000"/>
    <x v="0"/>
    <n v="53"/>
    <s v="Senior"/>
    <s v=""/>
    <n v="59.4"/>
    <s v="A-"/>
    <b v="0"/>
    <b v="1"/>
    <n v="24.408284023668635"/>
    <b v="0"/>
    <n v="9"/>
    <b v="0"/>
    <s v="Prostate Cancer"/>
    <b v="0"/>
    <b v="0"/>
    <b v="0"/>
    <x v="0"/>
  </r>
  <r>
    <s v="PID0033"/>
    <n v="32000"/>
    <x v="1"/>
    <n v="28"/>
    <s v="Young adult"/>
    <n v="17963.439999999999"/>
    <n v="73.7"/>
    <s v="A+"/>
    <b v="0"/>
    <b v="1"/>
    <n v="25.501730103806231"/>
    <b v="0"/>
    <n v="15"/>
    <b v="1"/>
    <s v="Stroke"/>
    <b v="0"/>
    <b v="0"/>
    <b v="0"/>
    <x v="0"/>
  </r>
  <r>
    <s v="PID0034"/>
    <n v="3000"/>
    <x v="2"/>
    <n v="42"/>
    <s v="Adult"/>
    <s v=""/>
    <n v="95.2"/>
    <s v="A-"/>
    <b v="0"/>
    <b v="0"/>
    <n v="31.808613719135288"/>
    <b v="1"/>
    <n v="15"/>
    <b v="0"/>
    <s v="Allergic Reaction"/>
    <b v="0"/>
    <b v="1"/>
    <b v="0"/>
    <x v="1"/>
  </r>
  <r>
    <s v="PID0035"/>
    <n v="14000"/>
    <x v="2"/>
    <n v="50"/>
    <s v="Senior"/>
    <n v="7827.47"/>
    <n v="78.099999999999994"/>
    <s v="O-"/>
    <b v="0"/>
    <b v="0"/>
    <n v="28.686868686868689"/>
    <b v="1"/>
    <n v="2"/>
    <b v="1"/>
    <s v="Cancer"/>
    <b v="0"/>
    <b v="0"/>
    <b v="1"/>
    <x v="1"/>
  </r>
  <r>
    <s v="PID0036"/>
    <n v="18000"/>
    <x v="2"/>
    <n v="58"/>
    <s v="Senior"/>
    <n v="13659.84"/>
    <n v="78.2"/>
    <s v="B+"/>
    <b v="0"/>
    <b v="0"/>
    <n v="30.168589174800353"/>
    <b v="1"/>
    <n v="4"/>
    <b v="1"/>
    <s v="Cancer"/>
    <b v="0"/>
    <b v="0"/>
    <b v="1"/>
    <x v="0"/>
  </r>
  <r>
    <s v="PID0037"/>
    <n v="30000"/>
    <x v="1"/>
    <n v="62"/>
    <s v="super senior"/>
    <n v="23257.38"/>
    <n v="60.6"/>
    <s v="O+"/>
    <b v="0"/>
    <b v="1"/>
    <n v="24.901380670611438"/>
    <b v="0"/>
    <n v="5"/>
    <b v="1"/>
    <s v="Appendicitis"/>
    <b v="0"/>
    <b v="0"/>
    <b v="0"/>
    <x v="0"/>
  </r>
  <r>
    <s v="PID0038"/>
    <n v="20000"/>
    <x v="0"/>
    <n v="38"/>
    <s v="Adult"/>
    <n v="15921.2"/>
    <n v="99.2"/>
    <s v="O+"/>
    <b v="1"/>
    <b v="0"/>
    <n v="34.732677427260953"/>
    <b v="1"/>
    <n v="15"/>
    <b v="1"/>
    <s v="Allergic Reaction"/>
    <b v="0"/>
    <b v="1"/>
    <b v="1"/>
    <x v="1"/>
  </r>
  <r>
    <s v="PID0039"/>
    <n v="200000"/>
    <x v="1"/>
    <n v="53"/>
    <s v="Senior"/>
    <s v=""/>
    <n v="58.9"/>
    <s v="O+"/>
    <b v="0"/>
    <b v="0"/>
    <n v="23.2981290297061"/>
    <b v="0"/>
    <n v="25"/>
    <b v="0"/>
    <s v="Cancer"/>
    <b v="0"/>
    <b v="0"/>
    <b v="0"/>
    <x v="0"/>
  </r>
  <r>
    <s v="PID0040"/>
    <n v="20000"/>
    <x v="0"/>
    <n v="45"/>
    <s v="Adult"/>
    <n v="13998.94"/>
    <n v="79.099999999999994"/>
    <s v="O+"/>
    <b v="1"/>
    <b v="0"/>
    <n v="30.515798001620301"/>
    <b v="1"/>
    <n v="30"/>
    <b v="1"/>
    <s v="Prostate Cancer"/>
    <b v="0"/>
    <b v="1"/>
    <b v="0"/>
    <x v="1"/>
  </r>
  <r>
    <s v="PID0041"/>
    <n v="240000"/>
    <x v="1"/>
    <n v="53"/>
    <s v="Senior"/>
    <n v="148902.72"/>
    <n v="77.400000000000006"/>
    <s v="A+"/>
    <b v="0"/>
    <b v="0"/>
    <n v="28.429752066115707"/>
    <b v="1"/>
    <n v="7"/>
    <b v="1"/>
    <s v="Osteoarthritis"/>
    <b v="0"/>
    <b v="1"/>
    <b v="0"/>
    <x v="0"/>
  </r>
  <r>
    <s v="PID0042"/>
    <n v="72000"/>
    <x v="1"/>
    <n v="62"/>
    <s v="super senior"/>
    <n v="50448.4"/>
    <n v="80.099999999999994"/>
    <s v="AB+"/>
    <b v="0"/>
    <b v="0"/>
    <n v="32.914201183431949"/>
    <b v="1"/>
    <n v="12"/>
    <b v="1"/>
    <s v="Prostate Cancer"/>
    <b v="0"/>
    <b v="0"/>
    <b v="1"/>
    <x v="0"/>
  </r>
  <r>
    <s v="PID0043"/>
    <n v="90000"/>
    <x v="3"/>
    <n v="48"/>
    <s v="Senior"/>
    <n v="69839.149999999994"/>
    <n v="81.2"/>
    <s v="O+"/>
    <b v="0"/>
    <b v="0"/>
    <n v="31.718749999999996"/>
    <b v="1"/>
    <n v="5"/>
    <b v="1"/>
    <s v="Fractured Leg"/>
    <b v="0"/>
    <b v="0"/>
    <b v="1"/>
    <x v="0"/>
  </r>
  <r>
    <s v="PID0044"/>
    <n v="24000"/>
    <x v="1"/>
    <n v="33"/>
    <s v="Adult"/>
    <n v="20413.2"/>
    <n v="85.2"/>
    <s v="O-"/>
    <b v="1"/>
    <b v="0"/>
    <n v="29.137170411408643"/>
    <b v="1"/>
    <n v="12"/>
    <b v="1"/>
    <s v="Appendicitis"/>
    <b v="0"/>
    <b v="1"/>
    <b v="0"/>
    <x v="0"/>
  </r>
  <r>
    <s v="PID0045"/>
    <n v="21000"/>
    <x v="2"/>
    <n v="73"/>
    <s v="super senior"/>
    <n v="15544.83"/>
    <n v="74.900000000000006"/>
    <s v="B+"/>
    <b v="0"/>
    <b v="0"/>
    <n v="31.582054309327042"/>
    <b v="1"/>
    <n v="2"/>
    <b v="1"/>
    <s v="Heart Attack"/>
    <b v="0"/>
    <b v="1"/>
    <b v="1"/>
    <x v="1"/>
  </r>
  <r>
    <s v="PID0046"/>
    <n v="24000"/>
    <x v="0"/>
    <n v="41"/>
    <s v="Adult"/>
    <n v="16811.099999999999"/>
    <n v="90.2"/>
    <s v="O-"/>
    <b v="0"/>
    <b v="1"/>
    <n v="30.847098252453751"/>
    <b v="1"/>
    <n v="30"/>
    <b v="1"/>
    <s v="Heart Attack"/>
    <b v="0"/>
    <b v="0"/>
    <b v="0"/>
    <x v="0"/>
  </r>
  <r>
    <s v="PID0047"/>
    <n v="800"/>
    <x v="0"/>
    <n v="33"/>
    <s v="Adult"/>
    <n v="621.45000000000005"/>
    <n v="76.5"/>
    <s v="AB-"/>
    <b v="0"/>
    <b v="0"/>
    <n v="24.144678702184066"/>
    <b v="0"/>
    <n v="300"/>
    <b v="1"/>
    <s v="Cancer"/>
    <b v="0"/>
    <b v="0"/>
    <b v="0"/>
    <x v="1"/>
  </r>
  <r>
    <s v="PID0048"/>
    <n v="300000"/>
    <x v="1"/>
    <n v="38"/>
    <s v="Adult"/>
    <n v="189845.84999999998"/>
    <n v="88.1"/>
    <s v="B-"/>
    <b v="0"/>
    <b v="0"/>
    <n v="28.441373966942148"/>
    <b v="1"/>
    <n v="25"/>
    <b v="1"/>
    <s v="Stroke"/>
    <b v="0"/>
    <b v="0"/>
    <b v="1"/>
    <x v="0"/>
  </r>
  <r>
    <s v="PID0049"/>
    <n v="1600"/>
    <x v="0"/>
    <n v="53"/>
    <s v="Senior"/>
    <n v="1130.5999999999999"/>
    <n v="48.2"/>
    <s v="A-"/>
    <b v="1"/>
    <b v="0"/>
    <n v="20.590371224742622"/>
    <b v="0"/>
    <n v="20"/>
    <b v="1"/>
    <s v="Prostate Cancer"/>
    <b v="0"/>
    <b v="0"/>
    <b v="0"/>
    <x v="1"/>
  </r>
  <r>
    <s v="PID0050"/>
    <n v="60000"/>
    <x v="3"/>
    <n v="58"/>
    <s v="Senior"/>
    <n v="43051.95"/>
    <n v="91.1"/>
    <s v="B-"/>
    <b v="0"/>
    <b v="0"/>
    <n v="33.461891643709826"/>
    <b v="1"/>
    <n v="4"/>
    <b v="1"/>
    <s v="Respiratory Infection"/>
    <b v="0"/>
    <b v="1"/>
    <b v="0"/>
    <x v="0"/>
  </r>
  <r>
    <s v="PID0051"/>
    <n v="72000"/>
    <x v="1"/>
    <n v="62"/>
    <s v="super senior"/>
    <n v="48472.959999999999"/>
    <n v="64.900000000000006"/>
    <s v="O+"/>
    <b v="0"/>
    <b v="0"/>
    <n v="25.997436308283927"/>
    <b v="0"/>
    <n v="9"/>
    <b v="1"/>
    <s v="Prostate Cancer"/>
    <b v="0"/>
    <b v="0"/>
    <b v="0"/>
    <x v="1"/>
  </r>
  <r>
    <s v="PID0052"/>
    <n v="100"/>
    <x v="1"/>
    <n v="62"/>
    <s v="super senior"/>
    <n v="81.36"/>
    <n v="87.1"/>
    <s v="O-"/>
    <b v="0"/>
    <b v="0"/>
    <n v="31.230951271110474"/>
    <b v="1"/>
    <n v="25"/>
    <b v="1"/>
    <s v="Heart Disease"/>
    <b v="0"/>
    <b v="0"/>
    <b v="1"/>
    <x v="1"/>
  </r>
  <r>
    <s v="PID0053"/>
    <n v="24000"/>
    <x v="1"/>
    <n v="62"/>
    <s v="super senior"/>
    <n v="19986.12"/>
    <n v="72.099999999999994"/>
    <s v="B+"/>
    <b v="1"/>
    <b v="0"/>
    <n v="28.164062499999993"/>
    <b v="1"/>
    <n v="300"/>
    <b v="1"/>
    <s v="Respiratory Infection"/>
    <b v="0"/>
    <b v="1"/>
    <b v="0"/>
    <x v="0"/>
  </r>
  <r>
    <s v="PID0054"/>
    <n v="100"/>
    <x v="1"/>
    <n v="42"/>
    <s v="Adult"/>
    <n v="74.3"/>
    <n v="93.1"/>
    <s v="AB-"/>
    <b v="0"/>
    <b v="0"/>
    <n v="33.382337122162859"/>
    <b v="1"/>
    <n v="0"/>
    <b v="1"/>
    <s v="Hypertension"/>
    <b v="0"/>
    <b v="0"/>
    <b v="1"/>
    <x v="1"/>
  </r>
  <r>
    <s v="PID0055"/>
    <n v="60000"/>
    <x v="2"/>
    <n v="48"/>
    <s v="Senior"/>
    <n v="49152.200000000004"/>
    <n v="75.400000000000006"/>
    <s v="AB+"/>
    <b v="0"/>
    <b v="0"/>
    <n v="23.532349177616183"/>
    <b v="0"/>
    <n v="4"/>
    <b v="1"/>
    <s v="Kidney Stones"/>
    <b v="0"/>
    <b v="0"/>
    <b v="0"/>
    <x v="0"/>
  </r>
  <r>
    <s v="PID0056"/>
    <n v="48000"/>
    <x v="2"/>
    <n v="62"/>
    <s v="super senior"/>
    <s v=""/>
    <n v="57.7"/>
    <s v="AB-"/>
    <b v="0"/>
    <b v="1"/>
    <n v="22.259943675012536"/>
    <b v="0"/>
    <n v="2"/>
    <b v="0"/>
    <s v="Fractured Leg"/>
    <b v="0"/>
    <b v="0"/>
    <b v="0"/>
    <x v="0"/>
  </r>
  <r>
    <s v="PID0057"/>
    <n v="500"/>
    <x v="2"/>
    <n v="54"/>
    <s v="Senior"/>
    <n v="301.31"/>
    <n v="62.6"/>
    <s v="O+"/>
    <b v="0"/>
    <b v="0"/>
    <n v="23.274836406900658"/>
    <s v="FALSE"/>
    <n v="2"/>
    <b v="1"/>
    <s v="Cancer"/>
    <b v="0"/>
    <b v="0"/>
    <b v="0"/>
    <x v="1"/>
  </r>
  <r>
    <s v="PID0058"/>
    <n v="90000"/>
    <x v="0"/>
    <n v="41"/>
    <s v="Adult"/>
    <n v="55462.05"/>
    <n v="63.5"/>
    <s v="AB-"/>
    <b v="1"/>
    <b v="0"/>
    <n v="23.900033874063759"/>
    <b v="0"/>
    <n v="5"/>
    <b v="1"/>
    <s v="Fractured Leg"/>
    <b v="0"/>
    <b v="0"/>
    <b v="0"/>
    <x v="1"/>
  </r>
  <r>
    <s v="PID0059"/>
    <n v="72000"/>
    <x v="0"/>
    <n v="48"/>
    <s v="Senior"/>
    <n v="51611.56"/>
    <n v="71.7"/>
    <s v="B+"/>
    <b v="1"/>
    <b v="0"/>
    <n v="24.236073553272043"/>
    <b v="0"/>
    <n v="20"/>
    <b v="1"/>
    <s v="Kidney Stones"/>
    <b v="0"/>
    <b v="0"/>
    <b v="0"/>
    <x v="0"/>
  </r>
  <r>
    <s v="PID0060"/>
    <n v="800"/>
    <x v="2"/>
    <n v="42"/>
    <s v="Adult"/>
    <s v=""/>
    <n v="104"/>
    <s v="B-"/>
    <b v="0"/>
    <b v="0"/>
    <n v="32.824138366367883"/>
    <b v="1"/>
    <n v="1"/>
    <b v="0"/>
    <s v="Heart Attack"/>
    <b v="0"/>
    <b v="0"/>
    <b v="0"/>
    <x v="1"/>
  </r>
  <r>
    <s v="PID0061"/>
    <n v="14000"/>
    <x v="2"/>
    <n v="38"/>
    <s v="Adult"/>
    <n v="8311.31"/>
    <n v="95.7"/>
    <s v="B-"/>
    <b v="1"/>
    <b v="1"/>
    <n v="30.894886363636367"/>
    <b v="1"/>
    <n v="15"/>
    <b v="1"/>
    <s v="Heart Attack"/>
    <b v="0"/>
    <b v="0"/>
    <b v="0"/>
    <x v="1"/>
  </r>
  <r>
    <s v="PID0062"/>
    <n v="75000"/>
    <x v="2"/>
    <n v="32"/>
    <s v="Adult"/>
    <n v="67475.95"/>
    <n v="86.7"/>
    <s v="B-"/>
    <b v="0"/>
    <b v="1"/>
    <n v="30.356079969188759"/>
    <b v="1"/>
    <n v="2"/>
    <b v="1"/>
    <s v="Appendicitis"/>
    <b v="0"/>
    <b v="0"/>
    <b v="1"/>
    <x v="0"/>
  </r>
  <r>
    <s v="PID0063"/>
    <n v="45000"/>
    <x v="1"/>
    <n v="42"/>
    <s v="Adult"/>
    <n v="24489.69"/>
    <n v="105.9"/>
    <s v="O+"/>
    <b v="0"/>
    <b v="0"/>
    <n v="34.187758264462815"/>
    <b v="1"/>
    <n v="40"/>
    <b v="1"/>
    <s v="Hypertension"/>
    <b v="0"/>
    <b v="1"/>
    <b v="0"/>
    <x v="1"/>
  </r>
  <r>
    <s v="PID0064"/>
    <n v="100"/>
    <x v="1"/>
    <n v="41"/>
    <s v="Adult"/>
    <n v="53.04"/>
    <n v="87.1"/>
    <s v="A+"/>
    <b v="0"/>
    <b v="0"/>
    <n v="31.608361155465236"/>
    <b v="1"/>
    <n v="40"/>
    <b v="1"/>
    <s v="Heart Disease"/>
    <b v="0"/>
    <b v="0"/>
    <b v="0"/>
    <x v="0"/>
  </r>
  <r>
    <s v="PID0065"/>
    <n v="32000"/>
    <x v="1"/>
    <n v="68"/>
    <s v="super senior"/>
    <n v="18466.8"/>
    <n v="60.7"/>
    <s v="AB+"/>
    <b v="0"/>
    <b v="1"/>
    <n v="23.12909617436366"/>
    <b v="0"/>
    <n v="12"/>
    <b v="1"/>
    <s v="Allergic Reaction"/>
    <b v="0"/>
    <b v="0"/>
    <b v="0"/>
    <x v="1"/>
  </r>
  <r>
    <s v="PID0066"/>
    <n v="18000"/>
    <x v="1"/>
    <n v="38"/>
    <s v="Adult"/>
    <n v="13355.64"/>
    <n v="65.599999999999994"/>
    <s v="AB-"/>
    <b v="0"/>
    <b v="0"/>
    <n v="24.095500459136822"/>
    <b v="0"/>
    <n v="20"/>
    <b v="1"/>
    <s v="Osteoarthritis"/>
    <b v="0"/>
    <b v="0"/>
    <b v="0"/>
    <x v="0"/>
  </r>
  <r>
    <s v="PID0067"/>
    <n v="200000"/>
    <x v="2"/>
    <n v="88"/>
    <s v="super senior"/>
    <s v=""/>
    <n v="69"/>
    <s v="A+"/>
    <b v="0"/>
    <b v="0"/>
    <n v="30.666666666666668"/>
    <b v="1"/>
    <n v="4"/>
    <b v="0"/>
    <s v="Childbirth"/>
    <b v="0"/>
    <b v="1"/>
    <b v="0"/>
    <x v="1"/>
  </r>
  <r>
    <s v="PID0068"/>
    <n v="20000"/>
    <x v="0"/>
    <n v="58"/>
    <s v="Senior"/>
    <n v="17169.96"/>
    <n v="67.900000000000006"/>
    <s v="AB+"/>
    <b v="0"/>
    <b v="1"/>
    <n v="23.773677392248175"/>
    <s v="FALSE"/>
    <n v="5"/>
    <b v="1"/>
    <s v="Allergic Reaction"/>
    <b v="0"/>
    <b v="0"/>
    <b v="0"/>
    <x v="1"/>
  </r>
  <r>
    <s v="PID0069"/>
    <n v="250000"/>
    <x v="1"/>
    <n v="62"/>
    <s v="super senior"/>
    <n v="174255.5"/>
    <n v="78.8"/>
    <s v="B-"/>
    <b v="0"/>
    <b v="0"/>
    <n v="31.565454254125935"/>
    <b v="1"/>
    <n v="50"/>
    <b v="1"/>
    <s v="Cancer"/>
    <b v="0"/>
    <b v="0"/>
    <b v="1"/>
    <x v="0"/>
  </r>
  <r>
    <s v="PID0070"/>
    <n v="240000"/>
    <x v="2"/>
    <n v="33"/>
    <s v="Adult"/>
    <n v="208135.44"/>
    <n v="89.6"/>
    <s v="O-"/>
    <b v="0"/>
    <b v="1"/>
    <n v="32.910927456382005"/>
    <b v="1"/>
    <n v="0.5"/>
    <b v="1"/>
    <s v="Childbirth"/>
    <b v="0"/>
    <b v="0"/>
    <b v="1"/>
    <x v="0"/>
  </r>
  <r>
    <s v="PID0071"/>
    <n v="100"/>
    <x v="0"/>
    <n v="62"/>
    <s v="super senior"/>
    <n v="77.959999999999994"/>
    <n v="72.8"/>
    <s v="AB+"/>
    <b v="1"/>
    <b v="0"/>
    <n v="29.161993270309239"/>
    <b v="1"/>
    <n v="15"/>
    <b v="1"/>
    <s v="Childbirth"/>
    <b v="0"/>
    <b v="1"/>
    <b v="0"/>
    <x v="1"/>
  </r>
  <r>
    <s v="PID0072"/>
    <n v="18000"/>
    <x v="1"/>
    <n v="32"/>
    <s v="Adult"/>
    <n v="10770.36"/>
    <n v="60"/>
    <s v="A+"/>
    <b v="0"/>
    <b v="0"/>
    <n v="22.582709172343712"/>
    <b v="0"/>
    <n v="7"/>
    <b v="1"/>
    <s v="Hypertension"/>
    <b v="0"/>
    <b v="0"/>
    <b v="0"/>
    <x v="0"/>
  </r>
  <r>
    <s v="PID0073"/>
    <n v="60000"/>
    <x v="1"/>
    <n v="28"/>
    <s v="Young adult"/>
    <n v="30738.95"/>
    <n v="99.8"/>
    <s v="A+"/>
    <b v="0"/>
    <b v="0"/>
    <n v="33.345584550101904"/>
    <b v="1"/>
    <n v="15"/>
    <b v="1"/>
    <s v="Stroke"/>
    <b v="0"/>
    <b v="1"/>
    <b v="1"/>
    <x v="0"/>
  </r>
  <r>
    <s v="PID0074"/>
    <n v="100"/>
    <x v="0"/>
    <n v="58"/>
    <s v="Senior"/>
    <n v="56.05"/>
    <n v="73.7"/>
    <s v="B+"/>
    <b v="0"/>
    <b v="1"/>
    <n v="28.082609358329517"/>
    <b v="1"/>
    <n v="25"/>
    <b v="1"/>
    <s v="Osteoarthritis"/>
    <b v="0"/>
    <b v="1"/>
    <b v="0"/>
    <x v="1"/>
  </r>
  <r>
    <s v="PID0075"/>
    <n v="48000"/>
    <x v="0"/>
    <n v="58"/>
    <s v="Senior"/>
    <s v=""/>
    <n v="60.2"/>
    <s v="B-"/>
    <b v="1"/>
    <b v="0"/>
    <n v="26.056094182825486"/>
    <b v="0"/>
    <n v="2"/>
    <b v="0"/>
    <s v="Kidney Stones"/>
    <b v="0"/>
    <b v="0"/>
    <b v="0"/>
    <x v="1"/>
  </r>
  <r>
    <s v="PID0076"/>
    <n v="300000"/>
    <x v="3"/>
    <n v="48"/>
    <s v="Senior"/>
    <n v="174141.6"/>
    <n v="81.2"/>
    <s v="AB-"/>
    <b v="1"/>
    <b v="1"/>
    <n v="26.213842975206614"/>
    <s v="FALSE"/>
    <n v="20"/>
    <b v="1"/>
    <s v="Allergic Reaction"/>
    <b v="0"/>
    <b v="0"/>
    <b v="0"/>
    <x v="1"/>
  </r>
  <r>
    <s v="PID0077"/>
    <n v="300000"/>
    <x v="0"/>
    <n v="38"/>
    <s v="Adult"/>
    <n v="217453.08000000002"/>
    <n v="83.4"/>
    <s v="AB-"/>
    <b v="0"/>
    <b v="0"/>
    <n v="31.008328375966695"/>
    <b v="1"/>
    <n v="4"/>
    <b v="1"/>
    <s v="Respiratory Infection"/>
    <b v="0"/>
    <b v="1"/>
    <b v="0"/>
    <x v="0"/>
  </r>
  <r>
    <s v="PID0078"/>
    <n v="100"/>
    <x v="2"/>
    <n v="38"/>
    <s v="Adult"/>
    <s v=""/>
    <n v="86.7"/>
    <s v="O-"/>
    <b v="0"/>
    <b v="0"/>
    <n v="30.356079969188759"/>
    <b v="1"/>
    <n v="2"/>
    <b v="0"/>
    <s v="Osteoarthritis"/>
    <b v="0"/>
    <b v="1"/>
    <b v="0"/>
    <x v="0"/>
  </r>
  <r>
    <s v="PID0079"/>
    <n v="18000"/>
    <x v="2"/>
    <n v="33"/>
    <s v="Adult"/>
    <n v="14773.74"/>
    <n v="86.5"/>
    <s v="B-"/>
    <b v="0"/>
    <b v="1"/>
    <n v="29.238777717685238"/>
    <b v="1"/>
    <n v="4"/>
    <b v="1"/>
    <s v="Heart Attack"/>
    <b v="0"/>
    <b v="0"/>
    <b v="1"/>
    <x v="0"/>
  </r>
  <r>
    <s v="PID0080"/>
    <n v="75000"/>
    <x v="1"/>
    <n v="38"/>
    <s v="Adult"/>
    <n v="44458.25"/>
    <n v="94.6"/>
    <s v="B+"/>
    <b v="1"/>
    <b v="1"/>
    <n v="30.539772727272727"/>
    <b v="1"/>
    <n v="12"/>
    <b v="1"/>
    <s v="Hypertension"/>
    <b v="0"/>
    <b v="1"/>
    <b v="0"/>
    <x v="1"/>
  </r>
  <r>
    <s v="PID0081"/>
    <n v="45000"/>
    <x v="0"/>
    <n v="62"/>
    <s v="super senior"/>
    <n v="28657.98"/>
    <n v="87"/>
    <s v="O-"/>
    <b v="1"/>
    <b v="1"/>
    <n v="30.824829931972793"/>
    <b v="1"/>
    <n v="20"/>
    <b v="1"/>
    <s v="Heart Attack"/>
    <b v="0"/>
    <b v="0"/>
    <b v="0"/>
    <x v="1"/>
  </r>
  <r>
    <s v="PID0082"/>
    <n v="250000"/>
    <x v="3"/>
    <n v="68"/>
    <s v="super senior"/>
    <s v=""/>
    <n v="61.7"/>
    <s v="A-"/>
    <b v="0"/>
    <b v="0"/>
    <n v="22.940214158239147"/>
    <b v="0"/>
    <n v="15"/>
    <b v="0"/>
    <s v="Hypertension"/>
    <b v="0"/>
    <b v="0"/>
    <b v="0"/>
    <x v="0"/>
  </r>
  <r>
    <s v="PID0083"/>
    <n v="100"/>
    <x v="0"/>
    <n v="38"/>
    <s v="Adult"/>
    <n v="88.17"/>
    <n v="76.2"/>
    <s v="AB-"/>
    <b v="0"/>
    <b v="0"/>
    <n v="29.035208047553724"/>
    <b v="1"/>
    <n v="40"/>
    <b v="1"/>
    <s v="Respiratory Infection"/>
    <b v="0"/>
    <b v="1"/>
    <b v="1"/>
    <x v="1"/>
  </r>
  <r>
    <s v="PID0084"/>
    <n v="3000"/>
    <x v="0"/>
    <n v="68"/>
    <s v="super senior"/>
    <n v="1770.5099999999998"/>
    <n v="54.5"/>
    <s v="B+"/>
    <b v="0"/>
    <b v="0"/>
    <n v="21.557691547011586"/>
    <b v="0"/>
    <n v="40"/>
    <b v="1"/>
    <s v="Childbirth"/>
    <b v="0"/>
    <b v="0"/>
    <b v="0"/>
    <x v="0"/>
  </r>
  <r>
    <s v="PID0085"/>
    <n v="14000"/>
    <x v="0"/>
    <n v="54"/>
    <s v="Senior"/>
    <n v="8718.2200000000012"/>
    <n v="69.7"/>
    <s v="B-"/>
    <b v="1"/>
    <b v="1"/>
    <n v="25.601469237832877"/>
    <b v="0"/>
    <n v="12"/>
    <b v="1"/>
    <s v="Appendicitis"/>
    <b v="0"/>
    <b v="0"/>
    <b v="0"/>
    <x v="1"/>
  </r>
  <r>
    <s v="PID0086"/>
    <n v="32000"/>
    <x v="1"/>
    <n v="38"/>
    <s v="Adult"/>
    <s v=""/>
    <n v="89.6"/>
    <s v="A+"/>
    <b v="0"/>
    <b v="1"/>
    <n v="29.257142857142856"/>
    <b v="1"/>
    <n v="200"/>
    <b v="0"/>
    <s v="Appendicitis"/>
    <b v="0"/>
    <b v="1"/>
    <b v="1"/>
    <x v="1"/>
  </r>
  <r>
    <s v="PID0087"/>
    <n v="250000"/>
    <x v="2"/>
    <n v="53"/>
    <s v="Senior"/>
    <n v="125433.3"/>
    <n v="73"/>
    <s v="B-"/>
    <b v="1"/>
    <b v="0"/>
    <n v="30.780907404284029"/>
    <b v="1"/>
    <n v="12"/>
    <b v="1"/>
    <s v="Diabetes"/>
    <b v="0"/>
    <b v="0"/>
    <b v="1"/>
    <x v="1"/>
  </r>
  <r>
    <s v="PID0088"/>
    <n v="800"/>
    <x v="0"/>
    <n v="33"/>
    <s v="Adult"/>
    <n v="714.99"/>
    <n v="94.2"/>
    <s v="B-"/>
    <b v="0"/>
    <b v="1"/>
    <n v="31.113753468093538"/>
    <b v="1"/>
    <n v="25"/>
    <b v="1"/>
    <s v="Fractured Leg"/>
    <b v="0"/>
    <b v="1"/>
    <b v="1"/>
    <x v="0"/>
  </r>
  <r>
    <s v="PID0089"/>
    <n v="72000"/>
    <x v="2"/>
    <n v="38"/>
    <s v="Adult"/>
    <n v="57203.6"/>
    <n v="89.9"/>
    <s v="AB+"/>
    <b v="1"/>
    <b v="0"/>
    <n v="29.022469008264466"/>
    <b v="1"/>
    <n v="40"/>
    <b v="1"/>
    <s v="Appendicitis"/>
    <b v="0"/>
    <b v="0"/>
    <b v="1"/>
    <x v="1"/>
  </r>
  <r>
    <s v="PID0090"/>
    <n v="20000"/>
    <x v="0"/>
    <n v="45"/>
    <s v="Adult"/>
    <n v="10879.14"/>
    <n v="67.900000000000006"/>
    <s v="B+"/>
    <b v="1"/>
    <b v="1"/>
    <n v="24.346516547742841"/>
    <b v="0"/>
    <n v="7"/>
    <b v="1"/>
    <s v="Allergic Reaction"/>
    <b v="0"/>
    <b v="0"/>
    <b v="0"/>
    <x v="0"/>
  </r>
  <r>
    <s v="PID0091"/>
    <n v="500"/>
    <x v="1"/>
    <n v="33"/>
    <s v="Adult"/>
    <n v="372.41"/>
    <n v="91.7"/>
    <s v="B-"/>
    <b v="0"/>
    <b v="0"/>
    <n v="31.360076604767283"/>
    <b v="1"/>
    <n v="7"/>
    <b v="1"/>
    <s v="Appendicitis"/>
    <b v="0"/>
    <b v="1"/>
    <b v="0"/>
    <x v="1"/>
  </r>
  <r>
    <s v="PID0092"/>
    <n v="18000"/>
    <x v="2"/>
    <n v="68"/>
    <s v="super senior"/>
    <s v=""/>
    <n v="60.4"/>
    <s v="O-"/>
    <b v="0"/>
    <b v="0"/>
    <n v="21.919001306430541"/>
    <b v="0"/>
    <n v="3"/>
    <b v="0"/>
    <s v="Appendicitis"/>
    <b v="0"/>
    <b v="0"/>
    <b v="0"/>
    <x v="1"/>
  </r>
  <r>
    <s v="PID0093"/>
    <n v="10000"/>
    <x v="2"/>
    <n v="33"/>
    <s v="Adult"/>
    <n v="5506.4"/>
    <n v="58.7"/>
    <s v="B+"/>
    <b v="1"/>
    <b v="0"/>
    <n v="20.311418685121112"/>
    <b v="0"/>
    <n v="1"/>
    <b v="1"/>
    <s v="Allergic Reaction"/>
    <b v="0"/>
    <b v="0"/>
    <b v="0"/>
    <x v="1"/>
  </r>
  <r>
    <s v="PID0094"/>
    <n v="48000"/>
    <x v="2"/>
    <n v="38"/>
    <s v="Adult"/>
    <n v="38250.120000000003"/>
    <n v="86.8"/>
    <s v="A+"/>
    <b v="0"/>
    <b v="0"/>
    <n v="31.123381978557855"/>
    <b v="1"/>
    <n v="20"/>
    <b v="1"/>
    <s v="Allergic Reaction"/>
    <b v="0"/>
    <b v="0"/>
    <b v="1"/>
    <x v="0"/>
  </r>
  <r>
    <s v="PID0095"/>
    <n v="10000"/>
    <x v="3"/>
    <n v="62"/>
    <s v="super senior"/>
    <n v="7114.0499999999993"/>
    <n v="87.2"/>
    <s v="AB-"/>
    <b v="0"/>
    <b v="0"/>
    <n v="30.89569160997733"/>
    <b v="1"/>
    <n v="20"/>
    <b v="1"/>
    <s v="Heart Disease"/>
    <b v="0"/>
    <b v="1"/>
    <b v="0"/>
    <x v="0"/>
  </r>
  <r>
    <s v="PID0096"/>
    <n v="20000"/>
    <x v="1"/>
    <n v="58"/>
    <s v="Senior"/>
    <n v="14220.48"/>
    <n v="77.3"/>
    <s v="O-"/>
    <b v="1"/>
    <b v="0"/>
    <n v="31.763642340565415"/>
    <b v="1"/>
    <n v="5"/>
    <b v="1"/>
    <s v="Cancer"/>
    <b v="0"/>
    <b v="1"/>
    <b v="0"/>
    <x v="0"/>
  </r>
  <r>
    <s v="PID0097"/>
    <n v="200"/>
    <x v="0"/>
    <n v="42"/>
    <s v="Adult"/>
    <n v="116.84"/>
    <n v="86.2"/>
    <s v="AB+"/>
    <b v="0"/>
    <b v="0"/>
    <n v="33.671874999999993"/>
    <b v="1"/>
    <n v="40"/>
    <b v="1"/>
    <s v="Diabetes"/>
    <b v="0"/>
    <b v="1"/>
    <b v="1"/>
    <x v="0"/>
  </r>
  <r>
    <s v="PID0098"/>
    <n v="21000"/>
    <x v="0"/>
    <n v="58"/>
    <s v="Senior"/>
    <n v="17306.52"/>
    <n v="92.9"/>
    <s v="A-"/>
    <b v="0"/>
    <b v="1"/>
    <n v="33.310624260461118"/>
    <b v="1"/>
    <n v="9"/>
    <b v="1"/>
    <s v="Osteoarthritis"/>
    <b v="0"/>
    <b v="1"/>
    <b v="1"/>
    <x v="0"/>
  </r>
  <r>
    <s v="PID0099"/>
    <n v="18000"/>
    <x v="2"/>
    <n v="38"/>
    <s v="Adult"/>
    <n v="14155.89"/>
    <n v="92.2"/>
    <s v="A-"/>
    <b v="1"/>
    <b v="1"/>
    <n v="32.667233560090708"/>
    <b v="1"/>
    <n v="15"/>
    <b v="1"/>
    <s v="Fractured Leg"/>
    <b v="0"/>
    <b v="0"/>
    <b v="1"/>
    <x v="1"/>
  </r>
  <r>
    <s v="PID0100"/>
    <n v="3000"/>
    <x v="1"/>
    <n v="38"/>
    <s v="Adult"/>
    <n v="1695.5099999999998"/>
    <n v="97.1"/>
    <s v="O+"/>
    <b v="0"/>
    <b v="0"/>
    <n v="34.816594356197783"/>
    <b v="1"/>
    <n v="20"/>
    <b v="1"/>
    <s v="Heart Disease"/>
    <b v="0"/>
    <b v="1"/>
    <b v="0"/>
    <x v="1"/>
  </r>
  <r>
    <s v="PID0101"/>
    <n v="240000"/>
    <x v="1"/>
    <n v="33"/>
    <s v="Adult"/>
    <n v="169589.52"/>
    <n v="79.8"/>
    <s v="O+"/>
    <b v="0"/>
    <b v="1"/>
    <n v="28.273809523809526"/>
    <b v="1"/>
    <n v="25"/>
    <b v="1"/>
    <s v="Prostate Cancer"/>
    <b v="0"/>
    <b v="1"/>
    <b v="1"/>
    <x v="1"/>
  </r>
  <r>
    <s v="PID0102"/>
    <n v="72000"/>
    <x v="1"/>
    <n v="33"/>
    <s v="Adult"/>
    <n v="57341.56"/>
    <n v="65.8"/>
    <s v="O+"/>
    <b v="0"/>
    <b v="1"/>
    <n v="20.767579851028909"/>
    <b v="0"/>
    <n v="7"/>
    <b v="1"/>
    <s v="Kidney Stones"/>
    <b v="0"/>
    <b v="0"/>
    <b v="0"/>
    <x v="0"/>
  </r>
  <r>
    <s v="PID0103"/>
    <n v="18000"/>
    <x v="0"/>
    <n v="73"/>
    <s v="super senior"/>
    <s v=""/>
    <n v="68.3"/>
    <s v="O-"/>
    <b v="0"/>
    <b v="1"/>
    <n v="24.199263038548754"/>
    <b v="0"/>
    <n v="5"/>
    <b v="0"/>
    <s v="Allergic Reaction"/>
    <b v="0"/>
    <b v="0"/>
    <b v="0"/>
    <x v="0"/>
  </r>
  <r>
    <s v="PID0104"/>
    <n v="40000"/>
    <x v="3"/>
    <n v="41"/>
    <s v="Adult"/>
    <n v="35432.600000000006"/>
    <n v="103.9"/>
    <s v="AB-"/>
    <b v="0"/>
    <b v="1"/>
    <n v="33.164161000989495"/>
    <b v="1"/>
    <n v="12"/>
    <b v="1"/>
    <s v="Respiratory Infection"/>
    <b v="0"/>
    <b v="1"/>
    <b v="0"/>
    <x v="1"/>
  </r>
  <r>
    <s v="PID0105"/>
    <n v="10000"/>
    <x v="1"/>
    <n v="62"/>
    <s v="super senior"/>
    <n v="8403.3000000000011"/>
    <n v="80"/>
    <s v="O+"/>
    <b v="0"/>
    <b v="1"/>
    <n v="34.626038781163437"/>
    <b v="1"/>
    <n v="7"/>
    <b v="1"/>
    <s v="Heart Disease"/>
    <b v="0"/>
    <b v="0"/>
    <b v="1"/>
    <x v="0"/>
  </r>
  <r>
    <s v="PID0106"/>
    <n v="32000"/>
    <x v="2"/>
    <n v="48"/>
    <s v="Senior"/>
    <n v="24816.48"/>
    <n v="81"/>
    <s v="AB+"/>
    <b v="0"/>
    <b v="0"/>
    <n v="29.3946871824648"/>
    <b v="1"/>
    <n v="40"/>
    <b v="1"/>
    <s v="Appendicitis"/>
    <b v="0"/>
    <b v="1"/>
    <b v="1"/>
    <x v="0"/>
  </r>
  <r>
    <s v="PID0107"/>
    <n v="200000"/>
    <x v="1"/>
    <n v="33"/>
    <s v="Adult"/>
    <n v="153134.96"/>
    <n v="64.099999999999994"/>
    <s v="O+"/>
    <b v="0"/>
    <b v="0"/>
    <n v="20.460276421207183"/>
    <b v="0"/>
    <n v="9"/>
    <b v="1"/>
    <s v="Fractured Arm"/>
    <b v="0"/>
    <b v="0"/>
    <b v="0"/>
    <x v="1"/>
  </r>
  <r>
    <s v="PID0108"/>
    <n v="24000"/>
    <x v="1"/>
    <n v="42"/>
    <s v="Adult"/>
    <n v="20927.52"/>
    <n v="91"/>
    <s v="A-"/>
    <b v="0"/>
    <b v="1"/>
    <n v="30.759870200108171"/>
    <b v="1"/>
    <n v="50"/>
    <b v="1"/>
    <s v="Heart Attack"/>
    <b v="0"/>
    <b v="1"/>
    <b v="0"/>
    <x v="0"/>
  </r>
  <r>
    <s v="PID0109"/>
    <n v="240000"/>
    <x v="2"/>
    <n v="48"/>
    <s v="Senior"/>
    <s v=""/>
    <n v="79.900000000000006"/>
    <s v="O-"/>
    <b v="0"/>
    <b v="0"/>
    <n v="31.210937499999996"/>
    <b v="1"/>
    <n v="2"/>
    <b v="0"/>
    <s v="Fractured Leg"/>
    <b v="0"/>
    <b v="1"/>
    <b v="0"/>
    <x v="1"/>
  </r>
  <r>
    <s v="PID0110"/>
    <n v="18000"/>
    <x v="0"/>
    <n v="45"/>
    <s v="Adult"/>
    <n v="12518.82"/>
    <n v="65.3"/>
    <s v="A-"/>
    <b v="0"/>
    <b v="0"/>
    <n v="24.57751514923407"/>
    <b v="0"/>
    <n v="30"/>
    <b v="1"/>
    <s v="Diabetes"/>
    <b v="0"/>
    <b v="0"/>
    <b v="0"/>
    <x v="1"/>
  </r>
  <r>
    <s v="PID0111"/>
    <n v="24000"/>
    <x v="1"/>
    <n v="42"/>
    <s v="Adult"/>
    <n v="12412.04"/>
    <n v="85.9"/>
    <s v="B+"/>
    <b v="1"/>
    <b v="1"/>
    <n v="29.723183391003467"/>
    <b v="1"/>
    <n v="0"/>
    <b v="1"/>
    <s v="Heart Disease"/>
    <b v="0"/>
    <b v="0"/>
    <b v="1"/>
    <x v="0"/>
  </r>
  <r>
    <s v="PID0112"/>
    <n v="240000"/>
    <x v="3"/>
    <n v="73"/>
    <s v="super senior"/>
    <n v="179908.08000000002"/>
    <n v="85.3"/>
    <s v="A+"/>
    <b v="0"/>
    <b v="0"/>
    <n v="33.740753925873179"/>
    <b v="1"/>
    <n v="20"/>
    <b v="1"/>
    <s v="Diabetes"/>
    <b v="0"/>
    <b v="1"/>
    <b v="0"/>
    <x v="0"/>
  </r>
  <r>
    <s v="PID0113"/>
    <n v="800"/>
    <x v="1"/>
    <n v="62"/>
    <s v="super senior"/>
    <n v="678.92"/>
    <n v="84.7"/>
    <s v="AB-"/>
    <b v="0"/>
    <b v="0"/>
    <n v="30.737407461169983"/>
    <b v="1"/>
    <n v="5"/>
    <b v="1"/>
    <s v="Heart Disease"/>
    <b v="0"/>
    <b v="0"/>
    <b v="0"/>
    <x v="0"/>
  </r>
  <r>
    <s v="PID0114"/>
    <n v="90000"/>
    <x v="0"/>
    <n v="53"/>
    <s v="Senior"/>
    <s v=""/>
    <n v="77.3"/>
    <s v="A+"/>
    <b v="0"/>
    <b v="0"/>
    <n v="33.902021841147317"/>
    <b v="1"/>
    <n v="12"/>
    <b v="0"/>
    <s v="Prostate Cancer"/>
    <b v="0"/>
    <b v="0"/>
    <b v="1"/>
    <x v="0"/>
  </r>
  <r>
    <s v="PID0115"/>
    <n v="100"/>
    <x v="1"/>
    <n v="33"/>
    <s v="Adult"/>
    <s v=""/>
    <n v="84.1"/>
    <s v="O-"/>
    <b v="1"/>
    <b v="0"/>
    <n v="28.427528393726341"/>
    <b v="1"/>
    <n v="5"/>
    <b v="0"/>
    <s v="Fractured Arm"/>
    <b v="0"/>
    <b v="1"/>
    <b v="0"/>
    <x v="0"/>
  </r>
  <r>
    <s v="PID0116"/>
    <n v="800"/>
    <x v="0"/>
    <n v="41"/>
    <s v="Adult"/>
    <n v="411.43"/>
    <n v="68.099999999999994"/>
    <s v="B+"/>
    <b v="1"/>
    <b v="0"/>
    <n v="24.713311075627811"/>
    <b v="0"/>
    <n v="12"/>
    <b v="1"/>
    <s v="Cancer"/>
    <b v="0"/>
    <b v="0"/>
    <b v="0"/>
    <x v="1"/>
  </r>
  <r>
    <s v="PID0117"/>
    <n v="48000"/>
    <x v="1"/>
    <n v="58"/>
    <s v="Senior"/>
    <n v="25741.52"/>
    <n v="56.9"/>
    <s v="O+"/>
    <b v="1"/>
    <b v="1"/>
    <n v="20.899908172635445"/>
    <b v="0"/>
    <n v="7"/>
    <b v="1"/>
    <s v="Allergic Reaction"/>
    <b v="0"/>
    <b v="0"/>
    <b v="0"/>
    <x v="0"/>
  </r>
  <r>
    <s v="PID0118"/>
    <n v="500"/>
    <x v="0"/>
    <n v="73"/>
    <s v="super senior"/>
    <s v=""/>
    <n v="53"/>
    <s v="B-"/>
    <b v="1"/>
    <b v="0"/>
    <n v="22.939750692520775"/>
    <s v="FALSE"/>
    <n v="7"/>
    <b v="0"/>
    <s v="Childbirth"/>
    <b v="0"/>
    <b v="0"/>
    <b v="0"/>
    <x v="1"/>
  </r>
  <r>
    <s v="PID0119"/>
    <n v="500"/>
    <x v="3"/>
    <n v="58"/>
    <s v="Senior"/>
    <n v="278.88"/>
    <n v="90.9"/>
    <s v="O-"/>
    <b v="0"/>
    <b v="0"/>
    <n v="33.796847114812621"/>
    <b v="1"/>
    <n v="7"/>
    <b v="1"/>
    <s v="Hypertension"/>
    <b v="0"/>
    <b v="1"/>
    <b v="0"/>
    <x v="0"/>
  </r>
  <r>
    <s v="PID0120"/>
    <n v="18000"/>
    <x v="2"/>
    <n v="33"/>
    <s v="Adult"/>
    <n v="14820.27"/>
    <n v="75.7"/>
    <s v="AB+"/>
    <b v="0"/>
    <b v="0"/>
    <n v="29.570312499999996"/>
    <b v="1"/>
    <n v="0.5"/>
    <b v="1"/>
    <s v="Appendicitis"/>
    <b v="0"/>
    <b v="0"/>
    <b v="1"/>
    <x v="1"/>
  </r>
  <r>
    <s v="PID0121"/>
    <n v="20000"/>
    <x v="1"/>
    <n v="33"/>
    <s v="Adult"/>
    <n v="10985.7"/>
    <n v="69.2"/>
    <s v="AB+"/>
    <b v="0"/>
    <b v="1"/>
    <n v="26.696500906600825"/>
    <b v="0"/>
    <n v="150"/>
    <b v="1"/>
    <s v="Prostate Cancer"/>
    <b v="0"/>
    <b v="0"/>
    <b v="0"/>
    <x v="1"/>
  </r>
  <r>
    <s v="PID0122"/>
    <n v="18000"/>
    <x v="0"/>
    <n v="68"/>
    <s v="super senior"/>
    <n v="10522.68"/>
    <n v="66.3"/>
    <s v="AB-"/>
    <b v="0"/>
    <b v="0"/>
    <n v="24.650505651397982"/>
    <b v="0"/>
    <n v="3"/>
    <b v="1"/>
    <s v="Diabetes"/>
    <b v="0"/>
    <b v="0"/>
    <b v="0"/>
    <x v="0"/>
  </r>
  <r>
    <s v="PID0123"/>
    <n v="10000"/>
    <x v="0"/>
    <n v="33"/>
    <s v="Adult"/>
    <s v=""/>
    <n v="59.7"/>
    <s v="B-"/>
    <b v="0"/>
    <b v="0"/>
    <n v="21.664973145594427"/>
    <b v="0"/>
    <n v="20"/>
    <b v="0"/>
    <s v="Fractured Leg"/>
    <b v="0"/>
    <b v="0"/>
    <b v="0"/>
    <x v="0"/>
  </r>
  <r>
    <s v="PID0124"/>
    <n v="90000"/>
    <x v="0"/>
    <n v="68"/>
    <s v="super senior"/>
    <n v="68611.3"/>
    <n v="97.6"/>
    <s v="AB+"/>
    <b v="0"/>
    <b v="0"/>
    <n v="34.172472952627714"/>
    <b v="1"/>
    <n v="25"/>
    <b v="1"/>
    <s v="Stroke"/>
    <b v="0"/>
    <b v="1"/>
    <b v="1"/>
    <x v="1"/>
  </r>
  <r>
    <s v="PID0125"/>
    <n v="18000"/>
    <x v="0"/>
    <n v="68"/>
    <s v="super senior"/>
    <n v="10076.52"/>
    <n v="86"/>
    <s v="AB+"/>
    <b v="1"/>
    <b v="0"/>
    <n v="32.368549813692653"/>
    <b v="1"/>
    <n v="40"/>
    <b v="1"/>
    <s v="Fractured Arm"/>
    <b v="0"/>
    <b v="1"/>
    <b v="0"/>
    <x v="0"/>
  </r>
  <r>
    <s v="PID0126"/>
    <n v="800"/>
    <x v="0"/>
    <n v="42"/>
    <s v="Adult"/>
    <n v="499.21"/>
    <n v="71.3"/>
    <s v="A+"/>
    <b v="0"/>
    <b v="1"/>
    <n v="22.758466596444187"/>
    <b v="0"/>
    <n v="4"/>
    <b v="1"/>
    <s v="Prostate Cancer"/>
    <b v="0"/>
    <b v="0"/>
    <b v="0"/>
    <x v="1"/>
  </r>
  <r>
    <s v="PID0127"/>
    <n v="18000"/>
    <x v="0"/>
    <n v="53"/>
    <s v="Senior"/>
    <n v="11448.42"/>
    <n v="66"/>
    <s v="AB+"/>
    <b v="0"/>
    <b v="1"/>
    <n v="24.242424242424246"/>
    <b v="0"/>
    <n v="4"/>
    <b v="1"/>
    <s v="Diabetes"/>
    <b v="0"/>
    <b v="0"/>
    <b v="0"/>
    <x v="1"/>
  </r>
  <r>
    <s v="PID0128"/>
    <n v="250000"/>
    <x v="0"/>
    <n v="41"/>
    <s v="Adult"/>
    <n v="211680"/>
    <n v="61.9"/>
    <s v="B-"/>
    <b v="0"/>
    <b v="0"/>
    <n v="20.212244897959184"/>
    <b v="0"/>
    <n v="7"/>
    <b v="1"/>
    <s v="Stroke"/>
    <b v="0"/>
    <b v="0"/>
    <b v="0"/>
    <x v="1"/>
  </r>
  <r>
    <s v="PID0129"/>
    <n v="40000"/>
    <x v="1"/>
    <n v="48"/>
    <s v="Senior"/>
    <n v="35676.199999999997"/>
    <n v="70.8"/>
    <s v="B-"/>
    <b v="0"/>
    <b v="1"/>
    <n v="22.096688617708562"/>
    <s v="FALSE"/>
    <n v="20"/>
    <b v="1"/>
    <s v="Fractured Arm"/>
    <b v="0"/>
    <b v="0"/>
    <b v="0"/>
    <x v="0"/>
  </r>
  <r>
    <s v="PID0130"/>
    <n v="90000"/>
    <x v="0"/>
    <n v="48"/>
    <s v="Senior"/>
    <n v="73985"/>
    <n v="84.6"/>
    <s v="O-"/>
    <b v="0"/>
    <b v="0"/>
    <n v="26.701174094180026"/>
    <b v="0"/>
    <n v="50"/>
    <b v="1"/>
    <s v="Cancer"/>
    <b v="0"/>
    <b v="0"/>
    <b v="0"/>
    <x v="0"/>
  </r>
  <r>
    <s v="PID0131"/>
    <n v="32000"/>
    <x v="0"/>
    <n v="28"/>
    <s v="Young adult"/>
    <n v="23309.4"/>
    <n v="83.6"/>
    <s v="A-"/>
    <b v="1"/>
    <b v="0"/>
    <n v="28.25851811790157"/>
    <b v="1"/>
    <n v="2"/>
    <b v="1"/>
    <s v="Stroke"/>
    <b v="0"/>
    <b v="1"/>
    <b v="1"/>
    <x v="1"/>
  </r>
  <r>
    <s v="PID0132"/>
    <n v="300000"/>
    <x v="3"/>
    <n v="53"/>
    <s v="Senior"/>
    <s v=""/>
    <n v="78.599999999999994"/>
    <s v="O+"/>
    <b v="0"/>
    <b v="0"/>
    <n v="33.576829424580289"/>
    <b v="1"/>
    <n v="70"/>
    <b v="0"/>
    <s v="Hypertension"/>
    <b v="0"/>
    <b v="1"/>
    <b v="0"/>
    <x v="1"/>
  </r>
  <r>
    <s v="PID0133"/>
    <n v="24000"/>
    <x v="0"/>
    <n v="58"/>
    <s v="Senior"/>
    <n v="19197.150000000001"/>
    <n v="61.8"/>
    <s v="B-"/>
    <b v="0"/>
    <b v="0"/>
    <n v="22.977394408090426"/>
    <b v="0"/>
    <n v="5"/>
    <b v="1"/>
    <s v="Cancer"/>
    <b v="0"/>
    <b v="0"/>
    <b v="0"/>
    <x v="1"/>
  </r>
  <r>
    <s v="PID0134"/>
    <n v="32000"/>
    <x v="0"/>
    <n v="53"/>
    <s v="Senior"/>
    <n v="27759.8"/>
    <n v="50.2"/>
    <s v="AB+"/>
    <b v="0"/>
    <b v="0"/>
    <n v="21.167144543767922"/>
    <b v="0"/>
    <n v="5"/>
    <b v="1"/>
    <s v="Childbirth"/>
    <b v="0"/>
    <b v="0"/>
    <b v="0"/>
    <x v="1"/>
  </r>
  <r>
    <s v="PID0135"/>
    <n v="10000"/>
    <x v="1"/>
    <n v="33"/>
    <s v="Adult"/>
    <s v=""/>
    <n v="83.4"/>
    <s v="O+"/>
    <b v="0"/>
    <b v="0"/>
    <n v="28.858131487889278"/>
    <b v="1"/>
    <n v="7"/>
    <b v="0"/>
    <s v="Respiratory Infection"/>
    <b v="0"/>
    <b v="1"/>
    <b v="0"/>
    <x v="1"/>
  </r>
  <r>
    <s v="PID0136"/>
    <n v="24000"/>
    <x v="0"/>
    <n v="33"/>
    <s v="Adult"/>
    <s v=""/>
    <n v="58.8"/>
    <s v="O-"/>
    <b v="0"/>
    <b v="1"/>
    <n v="20.10875141069047"/>
    <b v="0"/>
    <n v="4"/>
    <b v="0"/>
    <s v="Cancer"/>
    <b v="0"/>
    <b v="0"/>
    <b v="0"/>
    <x v="0"/>
  </r>
  <r>
    <s v="PID0137"/>
    <n v="100"/>
    <x v="1"/>
    <n v="41"/>
    <s v="Adult"/>
    <n v="50.09"/>
    <n v="70.599999999999994"/>
    <s v="B-"/>
    <b v="1"/>
    <b v="1"/>
    <n v="23.318800369929974"/>
    <b v="0"/>
    <n v="25"/>
    <b v="1"/>
    <s v="Kidney Stones"/>
    <b v="0"/>
    <b v="0"/>
    <b v="0"/>
    <x v="1"/>
  </r>
  <r>
    <s v="PID0138"/>
    <n v="800"/>
    <x v="3"/>
    <n v="53"/>
    <s v="Senior"/>
    <n v="598.46"/>
    <n v="77.8"/>
    <s v="O-"/>
    <b v="0"/>
    <b v="0"/>
    <n v="30.774099125825714"/>
    <b v="1"/>
    <n v="20"/>
    <b v="1"/>
    <s v="Appendicitis"/>
    <b v="0"/>
    <b v="0"/>
    <b v="1"/>
    <x v="1"/>
  </r>
  <r>
    <s v="PID0139"/>
    <n v="10000"/>
    <x v="3"/>
    <n v="58"/>
    <s v="Senior"/>
    <s v=""/>
    <n v="63.1"/>
    <s v="A+"/>
    <b v="0"/>
    <b v="0"/>
    <n v="24.343196635932255"/>
    <b v="0"/>
    <n v="12"/>
    <b v="0"/>
    <s v="Kidney Stones"/>
    <b v="0"/>
    <b v="0"/>
    <b v="0"/>
    <x v="0"/>
  </r>
  <r>
    <s v="PID0140"/>
    <n v="60000"/>
    <x v="0"/>
    <n v="48"/>
    <s v="Senior"/>
    <n v="41536.300000000003"/>
    <n v="62.3"/>
    <s v="AB+"/>
    <b v="0"/>
    <b v="1"/>
    <n v="21.812961731031827"/>
    <s v="FALSE"/>
    <n v="3"/>
    <b v="1"/>
    <s v="Hypertension"/>
    <b v="0"/>
    <b v="0"/>
    <b v="0"/>
    <x v="1"/>
  </r>
  <r>
    <s v="PID0141"/>
    <n v="2000"/>
    <x v="1"/>
    <n v="42"/>
    <s v="Adult"/>
    <n v="1789.7"/>
    <n v="90.3"/>
    <s v="A-"/>
    <b v="0"/>
    <b v="0"/>
    <n v="31.245674740484432"/>
    <b v="1"/>
    <n v="5"/>
    <b v="1"/>
    <s v="Appendicitis"/>
    <b v="0"/>
    <b v="0"/>
    <b v="1"/>
    <x v="1"/>
  </r>
  <r>
    <s v="PID0142"/>
    <n v="32000"/>
    <x v="1"/>
    <n v="48"/>
    <s v="Senior"/>
    <n v="20629.759999999998"/>
    <n v="104.7"/>
    <s v="O-"/>
    <b v="1"/>
    <b v="0"/>
    <n v="34.187755102040818"/>
    <b v="1"/>
    <n v="20"/>
    <b v="1"/>
    <s v="Appendicitis"/>
    <b v="0"/>
    <b v="1"/>
    <b v="0"/>
    <x v="1"/>
  </r>
  <r>
    <s v="PID0143"/>
    <n v="21000"/>
    <x v="0"/>
    <n v="58"/>
    <s v="Senior"/>
    <s v=""/>
    <n v="70.599999999999994"/>
    <s v="A-"/>
    <b v="0"/>
    <b v="0"/>
    <n v="26.901386983691502"/>
    <b v="0"/>
    <n v="12"/>
    <b v="0"/>
    <s v="Fractured Arm"/>
    <b v="0"/>
    <b v="0"/>
    <b v="0"/>
    <x v="0"/>
  </r>
  <r>
    <s v="PID0144"/>
    <n v="100"/>
    <x v="0"/>
    <n v="58"/>
    <s v="Senior"/>
    <n v="61.54"/>
    <n v="66.3"/>
    <s v="AB+"/>
    <b v="0"/>
    <b v="0"/>
    <n v="29.466666666666665"/>
    <b v="1"/>
    <n v="3"/>
    <b v="1"/>
    <s v="Heart Disease"/>
    <b v="0"/>
    <b v="0"/>
    <b v="0"/>
    <x v="0"/>
  </r>
  <r>
    <s v="PID0145"/>
    <n v="40000"/>
    <x v="0"/>
    <n v="73"/>
    <s v="super senior"/>
    <n v="29298.800000000003"/>
    <n v="80.400000000000006"/>
    <s v="AB+"/>
    <b v="0"/>
    <b v="1"/>
    <n v="33.901163771293646"/>
    <b v="1"/>
    <n v="5"/>
    <b v="1"/>
    <s v="Heart Attack"/>
    <b v="0"/>
    <b v="0"/>
    <b v="0"/>
    <x v="1"/>
  </r>
  <r>
    <s v="PID0146"/>
    <n v="2000"/>
    <x v="1"/>
    <n v="42"/>
    <s v="Adult"/>
    <n v="1319.34"/>
    <n v="59.7"/>
    <s v="AB+"/>
    <b v="0"/>
    <b v="0"/>
    <n v="21.406289217971246"/>
    <b v="0"/>
    <n v="5"/>
    <b v="1"/>
    <s v="Diabetes"/>
    <b v="0"/>
    <b v="0"/>
    <b v="0"/>
    <x v="0"/>
  </r>
  <r>
    <s v="PID0147"/>
    <n v="500"/>
    <x v="3"/>
    <n v="38"/>
    <s v="Adult"/>
    <n v="259.10000000000002"/>
    <n v="100.2"/>
    <s v="A+"/>
    <b v="0"/>
    <b v="0"/>
    <n v="34.671280276816617"/>
    <b v="1"/>
    <n v="150"/>
    <b v="1"/>
    <s v="Fractured Arm"/>
    <b v="0"/>
    <b v="1"/>
    <b v="0"/>
    <x v="1"/>
  </r>
  <r>
    <s v="PID0148"/>
    <n v="200000"/>
    <x v="1"/>
    <n v="53"/>
    <s v="Senior"/>
    <n v="106845.8"/>
    <n v="84.7"/>
    <s v="AB+"/>
    <b v="1"/>
    <b v="1"/>
    <n v="29.655824375897208"/>
    <b v="1"/>
    <n v="5"/>
    <b v="1"/>
    <s v="Diabetes"/>
    <b v="0"/>
    <b v="1"/>
    <b v="0"/>
    <x v="1"/>
  </r>
  <r>
    <s v="PID0149"/>
    <n v="60000"/>
    <x v="2"/>
    <n v="38"/>
    <s v="Adult"/>
    <n v="51135.96"/>
    <n v="64.2"/>
    <s v="B+"/>
    <b v="1"/>
    <b v="0"/>
    <n v="21.95547347901919"/>
    <b v="0"/>
    <n v="4"/>
    <b v="1"/>
    <s v="Cancer"/>
    <b v="0"/>
    <b v="0"/>
    <b v="0"/>
    <x v="0"/>
  </r>
  <r>
    <s v="PID0150"/>
    <n v="240000"/>
    <x v="2"/>
    <n v="48"/>
    <s v="Senior"/>
    <n v="137764.79999999999"/>
    <n v="66.7"/>
    <s v="B+"/>
    <b v="0"/>
    <b v="1"/>
    <n v="25.104445029922093"/>
    <b v="0"/>
    <n v="3"/>
    <b v="1"/>
    <s v="Prostate Cancer"/>
    <b v="0"/>
    <b v="0"/>
    <b v="0"/>
    <x v="0"/>
  </r>
  <r>
    <s v="PID0151"/>
    <n v="10000"/>
    <x v="0"/>
    <n v="58"/>
    <s v="Senior"/>
    <n v="8622.85"/>
    <n v="79.900000000000006"/>
    <s v="B-"/>
    <b v="1"/>
    <b v="0"/>
    <n v="32.415108117976388"/>
    <b v="1"/>
    <n v="7"/>
    <b v="1"/>
    <s v="Fractured Leg"/>
    <b v="0"/>
    <b v="1"/>
    <b v="1"/>
    <x v="0"/>
  </r>
  <r>
    <s v="PID0152"/>
    <n v="24000"/>
    <x v="1"/>
    <n v="32"/>
    <s v="Adult"/>
    <n v="13038.27"/>
    <n v="87.9"/>
    <s v="B+"/>
    <b v="1"/>
    <b v="0"/>
    <n v="29.712006489994597"/>
    <b v="1"/>
    <n v="15"/>
    <b v="1"/>
    <s v="Hypertension"/>
    <b v="0"/>
    <b v="1"/>
    <b v="0"/>
    <x v="0"/>
  </r>
  <r>
    <s v="PID0153"/>
    <n v="40000"/>
    <x v="3"/>
    <n v="62"/>
    <s v="super senior"/>
    <n v="35399.4"/>
    <n v="71"/>
    <s v="A+"/>
    <b v="0"/>
    <b v="1"/>
    <n v="28.440954975164232"/>
    <b v="1"/>
    <n v="2"/>
    <b v="1"/>
    <s v="Diabetes"/>
    <b v="0"/>
    <b v="0"/>
    <b v="1"/>
    <x v="1"/>
  </r>
  <r>
    <s v="PID0154"/>
    <n v="60000"/>
    <x v="0"/>
    <n v="41"/>
    <s v="Adult"/>
    <n v="44585.9"/>
    <n v="77"/>
    <s v="B-"/>
    <b v="0"/>
    <b v="0"/>
    <n v="30.078124999999993"/>
    <b v="1"/>
    <n v="20"/>
    <b v="1"/>
    <s v="Stroke"/>
    <b v="0"/>
    <b v="1"/>
    <b v="0"/>
    <x v="1"/>
  </r>
  <r>
    <s v="PID0155"/>
    <n v="800"/>
    <x v="0"/>
    <n v="38"/>
    <s v="Adult"/>
    <n v="531.89"/>
    <n v="88.8"/>
    <s v="AB-"/>
    <b v="0"/>
    <b v="0"/>
    <n v="31.091348342144887"/>
    <b v="1"/>
    <n v="3"/>
    <b v="1"/>
    <s v="Respiratory Infection"/>
    <b v="0"/>
    <b v="1"/>
    <b v="0"/>
    <x v="1"/>
  </r>
  <r>
    <s v="PID0156"/>
    <n v="24000"/>
    <x v="0"/>
    <n v="62"/>
    <s v="super senior"/>
    <n v="20033.97"/>
    <n v="76.099999999999994"/>
    <s v="AB+"/>
    <b v="0"/>
    <b v="1"/>
    <n v="26.962868480725625"/>
    <b v="0"/>
    <n v="7"/>
    <b v="1"/>
    <s v="Fractured Leg"/>
    <b v="0"/>
    <b v="0"/>
    <b v="0"/>
    <x v="1"/>
  </r>
  <r>
    <s v="PID0157"/>
    <n v="24000"/>
    <x v="0"/>
    <n v="38"/>
    <s v="Adult"/>
    <n v="12658.14"/>
    <n v="84.9"/>
    <s v="B-"/>
    <b v="0"/>
    <b v="1"/>
    <n v="32.753365996682227"/>
    <b v="1"/>
    <n v="50"/>
    <b v="1"/>
    <s v="Childbirth"/>
    <b v="0"/>
    <b v="0"/>
    <b v="1"/>
    <x v="0"/>
  </r>
  <r>
    <s v="PID0158"/>
    <n v="100"/>
    <x v="0"/>
    <n v="28"/>
    <s v="Young adult"/>
    <n v="64.28"/>
    <n v="98.8"/>
    <s v="AB+"/>
    <b v="1"/>
    <b v="0"/>
    <n v="31.895661157024794"/>
    <b v="1"/>
    <n v="7"/>
    <b v="1"/>
    <s v="Heart Attack"/>
    <b v="0"/>
    <b v="0"/>
    <b v="0"/>
    <x v="0"/>
  </r>
  <r>
    <s v="PID0159"/>
    <n v="800"/>
    <x v="3"/>
    <n v="62"/>
    <s v="super senior"/>
    <n v="632.6"/>
    <n v="82.7"/>
    <s v="O+"/>
    <b v="1"/>
    <b v="1"/>
    <n v="30.748066627007741"/>
    <b v="1"/>
    <n v="25"/>
    <b v="1"/>
    <s v="Respiratory Infection"/>
    <b v="0"/>
    <b v="1"/>
    <b v="0"/>
    <x v="1"/>
  </r>
  <r>
    <s v="PID0160"/>
    <n v="300000"/>
    <x v="3"/>
    <n v="48"/>
    <s v="Senior"/>
    <n v="198697.35"/>
    <n v="76"/>
    <s v="O+"/>
    <b v="0"/>
    <b v="1"/>
    <n v="29.319856487018246"/>
    <b v="1"/>
    <n v="9"/>
    <b v="1"/>
    <s v="Hypertension"/>
    <b v="0"/>
    <b v="0"/>
    <b v="1"/>
    <x v="0"/>
  </r>
  <r>
    <s v="PID0161"/>
    <n v="60000"/>
    <x v="1"/>
    <n v="33"/>
    <s v="Adult"/>
    <n v="47214.76"/>
    <n v="72.5"/>
    <s v="A+"/>
    <b v="0"/>
    <b v="0"/>
    <n v="23.673469387755102"/>
    <b v="0"/>
    <n v="12"/>
    <b v="1"/>
    <s v="Appendicitis"/>
    <b v="0"/>
    <b v="0"/>
    <b v="0"/>
    <x v="1"/>
  </r>
  <r>
    <s v="PID0162"/>
    <n v="60000"/>
    <x v="0"/>
    <n v="62"/>
    <s v="super senior"/>
    <n v="47381.56"/>
    <n v="59.4"/>
    <s v="B+"/>
    <b v="0"/>
    <b v="0"/>
    <n v="22.915782570116889"/>
    <s v="FALSE"/>
    <n v="90"/>
    <b v="1"/>
    <s v="Diabetes"/>
    <b v="0"/>
    <b v="0"/>
    <b v="0"/>
    <x v="0"/>
  </r>
  <r>
    <s v="PID0163"/>
    <n v="24000"/>
    <x v="2"/>
    <n v="28"/>
    <s v="Young adult"/>
    <n v="17921.32"/>
    <n v="81.5"/>
    <s v="O+"/>
    <b v="1"/>
    <b v="1"/>
    <n v="26.919011758488573"/>
    <b v="0"/>
    <n v="20"/>
    <b v="1"/>
    <s v="Osteoarthritis"/>
    <b v="0"/>
    <b v="0"/>
    <b v="0"/>
    <x v="0"/>
  </r>
  <r>
    <s v="PID0164"/>
    <n v="40000"/>
    <x v="3"/>
    <n v="38"/>
    <s v="Adult"/>
    <n v="28057"/>
    <n v="85.1"/>
    <s v="O+"/>
    <b v="1"/>
    <b v="0"/>
    <n v="30.513822654093012"/>
    <b v="1"/>
    <n v="5"/>
    <b v="1"/>
    <s v="Hypertension"/>
    <b v="0"/>
    <b v="0"/>
    <b v="1"/>
    <x v="0"/>
  </r>
  <r>
    <s v="PID0165"/>
    <n v="18000"/>
    <x v="0"/>
    <n v="48"/>
    <s v="Senior"/>
    <s v=""/>
    <n v="100.2"/>
    <s v="AB+"/>
    <b v="0"/>
    <b v="0"/>
    <n v="34.671280276816617"/>
    <b v="1"/>
    <n v="30"/>
    <b v="0"/>
    <s v="Prostate Cancer"/>
    <b v="0"/>
    <b v="1"/>
    <b v="1"/>
    <x v="1"/>
  </r>
  <r>
    <s v="PID0166"/>
    <n v="20000"/>
    <x v="1"/>
    <n v="68"/>
    <s v="super senior"/>
    <s v=""/>
    <n v="83.5"/>
    <s v="B+"/>
    <b v="0"/>
    <b v="0"/>
    <n v="34.755463059313215"/>
    <b v="1"/>
    <n v="40"/>
    <b v="0"/>
    <s v="Childbirth"/>
    <b v="0"/>
    <b v="1"/>
    <b v="1"/>
    <x v="1"/>
  </r>
  <r>
    <s v="PID0167"/>
    <n v="250000"/>
    <x v="3"/>
    <n v="62"/>
    <s v="super senior"/>
    <n v="203806.19999999998"/>
    <n v="69.400000000000006"/>
    <s v="O-"/>
    <b v="0"/>
    <b v="1"/>
    <n v="28.517422748191979"/>
    <b v="1"/>
    <n v="20"/>
    <b v="1"/>
    <s v="Heart Disease"/>
    <b v="0"/>
    <b v="0"/>
    <b v="1"/>
    <x v="1"/>
  </r>
  <r>
    <s v="PID0168"/>
    <n v="100"/>
    <x v="2"/>
    <n v="62"/>
    <s v="super senior"/>
    <n v="72.98"/>
    <n v="87.9"/>
    <s v="B+"/>
    <b v="0"/>
    <b v="0"/>
    <n v="33.910728752748732"/>
    <b v="1"/>
    <n v="0.5"/>
    <b v="1"/>
    <s v="Fractured Arm"/>
    <b v="0"/>
    <b v="1"/>
    <b v="1"/>
    <x v="1"/>
  </r>
  <r>
    <s v="PID0169"/>
    <n v="21000"/>
    <x v="2"/>
    <n v="53"/>
    <s v="Senior"/>
    <n v="17316.740000000002"/>
    <n v="64.099999999999994"/>
    <s v="AB-"/>
    <b v="1"/>
    <b v="1"/>
    <n v="26.339579224194605"/>
    <b v="0"/>
    <n v="20"/>
    <b v="1"/>
    <s v="Kidney Stones"/>
    <b v="0"/>
    <b v="0"/>
    <b v="0"/>
    <x v="1"/>
  </r>
  <r>
    <s v="PID0170"/>
    <n v="20000"/>
    <x v="1"/>
    <n v="58"/>
    <s v="Senior"/>
    <n v="12759.74"/>
    <n v="85.4"/>
    <s v="O+"/>
    <b v="1"/>
    <b v="1"/>
    <n v="34.646435960890912"/>
    <b v="1"/>
    <n v="300"/>
    <b v="1"/>
    <s v="Osteoarthritis"/>
    <b v="0"/>
    <b v="0"/>
    <b v="1"/>
    <x v="0"/>
  </r>
  <r>
    <s v="PID0171"/>
    <n v="100"/>
    <x v="0"/>
    <n v="58"/>
    <s v="Senior"/>
    <n v="83.26"/>
    <n v="80.099999999999994"/>
    <s v="AB-"/>
    <b v="0"/>
    <b v="0"/>
    <n v="31.683873264506936"/>
    <b v="1"/>
    <n v="9"/>
    <b v="1"/>
    <s v="Heart Attack"/>
    <b v="0"/>
    <b v="0"/>
    <b v="0"/>
    <x v="0"/>
  </r>
  <r>
    <s v="PID0172"/>
    <n v="3000"/>
    <x v="2"/>
    <n v="48"/>
    <s v="Senior"/>
    <s v=""/>
    <n v="80.099999999999994"/>
    <s v="O+"/>
    <b v="0"/>
    <b v="0"/>
    <n v="29.781380130874481"/>
    <b v="1"/>
    <n v="20"/>
    <b v="0"/>
    <s v="Respiratory Infection"/>
    <b v="0"/>
    <b v="1"/>
    <b v="0"/>
    <x v="1"/>
  </r>
  <r>
    <s v="PID0173"/>
    <n v="100"/>
    <x v="1"/>
    <n v="68"/>
    <s v="super senior"/>
    <s v=""/>
    <n v="87.5"/>
    <s v="A-"/>
    <b v="0"/>
    <b v="0"/>
    <n v="31.753520104514447"/>
    <b v="1"/>
    <n v="200"/>
    <b v="0"/>
    <s v="Diabetes"/>
    <b v="0"/>
    <b v="0"/>
    <b v="1"/>
    <x v="0"/>
  </r>
  <r>
    <s v="PID0174"/>
    <n v="3000"/>
    <x v="0"/>
    <n v="73"/>
    <s v="super senior"/>
    <n v="2684.7599999999998"/>
    <n v="72.900000000000006"/>
    <s v="O+"/>
    <b v="0"/>
    <b v="0"/>
    <n v="31.552977839335181"/>
    <b v="1"/>
    <n v="15"/>
    <b v="1"/>
    <s v="Stroke"/>
    <b v="0"/>
    <b v="1"/>
    <b v="1"/>
    <x v="1"/>
  </r>
  <r>
    <s v="PID0175"/>
    <n v="36000"/>
    <x v="0"/>
    <n v="73"/>
    <s v="super senior"/>
    <n v="29560.29"/>
    <n v="72.8"/>
    <s v="AB+"/>
    <b v="0"/>
    <b v="0"/>
    <n v="26.418928726956018"/>
    <b v="0"/>
    <n v="7"/>
    <b v="1"/>
    <s v="Stroke"/>
    <b v="0"/>
    <b v="0"/>
    <b v="0"/>
    <x v="1"/>
  </r>
  <r>
    <s v="PID0176"/>
    <n v="800"/>
    <x v="3"/>
    <n v="62"/>
    <s v="super senior"/>
    <n v="550.38"/>
    <n v="66.3"/>
    <s v="A-"/>
    <b v="0"/>
    <b v="1"/>
    <n v="29.077672031928422"/>
    <b v="1"/>
    <n v="12"/>
    <b v="1"/>
    <s v="Prostate Cancer"/>
    <b v="0"/>
    <b v="1"/>
    <b v="0"/>
    <x v="1"/>
  </r>
  <r>
    <s v="PID0177"/>
    <n v="500"/>
    <x v="0"/>
    <n v="38"/>
    <s v="Adult"/>
    <n v="394.97"/>
    <n v="108.4"/>
    <s v="AB-"/>
    <b v="0"/>
    <b v="0"/>
    <n v="34.994834710743802"/>
    <b v="1"/>
    <n v="12"/>
    <b v="1"/>
    <s v="Hypertension"/>
    <b v="0"/>
    <b v="1"/>
    <b v="1"/>
    <x v="0"/>
  </r>
  <r>
    <s v="PID0178"/>
    <n v="32000"/>
    <x v="1"/>
    <n v="22"/>
    <s v="Young adult"/>
    <n v="20010.64"/>
    <n v="73.900000000000006"/>
    <s v="B-"/>
    <b v="0"/>
    <b v="0"/>
    <n v="31.569054637105388"/>
    <b v="1"/>
    <n v="12"/>
    <b v="1"/>
    <s v="Heart Attack"/>
    <b v="0"/>
    <b v="0"/>
    <b v="0"/>
    <x v="0"/>
  </r>
  <r>
    <s v="PID0179"/>
    <n v="3000"/>
    <x v="0"/>
    <n v="53"/>
    <s v="Senior"/>
    <n v="1974.03"/>
    <n v="63.3"/>
    <s v="A-"/>
    <b v="0"/>
    <b v="0"/>
    <n v="25.356513379266136"/>
    <b v="0"/>
    <n v="40"/>
    <b v="1"/>
    <s v="Kidney Stones"/>
    <b v="0"/>
    <b v="0"/>
    <b v="0"/>
    <x v="0"/>
  </r>
  <r>
    <s v="PID0180"/>
    <n v="10000"/>
    <x v="1"/>
    <n v="45"/>
    <s v="Adult"/>
    <s v=""/>
    <n v="66.3"/>
    <s v="A+"/>
    <b v="0"/>
    <b v="0"/>
    <n v="21.162501196974048"/>
    <b v="0"/>
    <n v="12"/>
    <b v="0"/>
    <s v="Hypertension"/>
    <b v="0"/>
    <b v="0"/>
    <b v="0"/>
    <x v="0"/>
  </r>
  <r>
    <s v="PID0181"/>
    <n v="200000"/>
    <x v="0"/>
    <n v="58"/>
    <s v="Senior"/>
    <n v="163598.39999999999"/>
    <n v="83.1"/>
    <s v="O+"/>
    <b v="0"/>
    <b v="0"/>
    <n v="30.896787626412852"/>
    <b v="1"/>
    <n v="12"/>
    <b v="1"/>
    <s v="Childbirth"/>
    <b v="0"/>
    <b v="0"/>
    <b v="1"/>
    <x v="0"/>
  </r>
  <r>
    <s v="PID0182"/>
    <n v="60000"/>
    <x v="0"/>
    <n v="33"/>
    <s v="Adult"/>
    <n v="34972.1"/>
    <n v="94.2"/>
    <s v="A+"/>
    <b v="0"/>
    <b v="0"/>
    <n v="33.776757861522469"/>
    <b v="1"/>
    <n v="120"/>
    <b v="1"/>
    <s v="Childbirth"/>
    <b v="0"/>
    <b v="1"/>
    <b v="1"/>
    <x v="1"/>
  </r>
  <r>
    <s v="PID0183"/>
    <n v="18000"/>
    <x v="1"/>
    <n v="53"/>
    <s v="Senior"/>
    <n v="11502.539999999999"/>
    <n v="82.8"/>
    <s v="B-"/>
    <b v="1"/>
    <b v="1"/>
    <n v="32.343749999999993"/>
    <b v="1"/>
    <n v="12"/>
    <b v="1"/>
    <s v="Respiratory Infection"/>
    <b v="0"/>
    <b v="1"/>
    <b v="0"/>
    <x v="1"/>
  </r>
  <r>
    <s v="PID0184"/>
    <n v="240000"/>
    <x v="2"/>
    <n v="38"/>
    <s v="Adult"/>
    <n v="164092.20000000001"/>
    <n v="92.6"/>
    <s v="O+"/>
    <b v="0"/>
    <b v="0"/>
    <n v="31.667863616155401"/>
    <b v="1"/>
    <n v="7"/>
    <b v="1"/>
    <s v="Heart Attack"/>
    <b v="0"/>
    <b v="1"/>
    <b v="0"/>
    <x v="0"/>
  </r>
  <r>
    <s v="PID0185"/>
    <n v="90000"/>
    <x v="0"/>
    <n v="33"/>
    <s v="Adult"/>
    <s v=""/>
    <n v="64.2"/>
    <s v="AB+"/>
    <b v="0"/>
    <b v="0"/>
    <n v="21.95547347901919"/>
    <b v="0"/>
    <n v="5"/>
    <b v="0"/>
    <s v="Osteoarthritis"/>
    <b v="0"/>
    <b v="0"/>
    <b v="0"/>
    <x v="0"/>
  </r>
  <r>
    <s v="PID0186"/>
    <n v="300000"/>
    <x v="0"/>
    <n v="48"/>
    <s v="Senior"/>
    <n v="194773.68"/>
    <n v="85.3"/>
    <s v="AB-"/>
    <b v="0"/>
    <b v="0"/>
    <n v="31.714753123140991"/>
    <b v="1"/>
    <n v="5"/>
    <b v="1"/>
    <s v="Diabetes"/>
    <b v="0"/>
    <b v="0"/>
    <b v="1"/>
    <x v="1"/>
  </r>
  <r>
    <s v="PID0187"/>
    <n v="100"/>
    <x v="0"/>
    <n v="38"/>
    <s v="Adult"/>
    <n v="60.96"/>
    <n v="82.1"/>
    <s v="O-"/>
    <b v="1"/>
    <b v="0"/>
    <n v="25.912132306526949"/>
    <b v="0"/>
    <n v="4"/>
    <b v="1"/>
    <s v="Allergic Reaction"/>
    <b v="0"/>
    <b v="0"/>
    <b v="0"/>
    <x v="0"/>
  </r>
  <r>
    <s v="PID0188"/>
    <n v="10000"/>
    <x v="2"/>
    <n v="38"/>
    <s v="Adult"/>
    <n v="7939.0999999999995"/>
    <n v="96.5"/>
    <s v="A+"/>
    <b v="0"/>
    <b v="0"/>
    <n v="33.787332376317359"/>
    <b v="1"/>
    <n v="0"/>
    <b v="1"/>
    <s v="Heart Disease"/>
    <b v="0"/>
    <b v="1"/>
    <b v="0"/>
    <x v="1"/>
  </r>
  <r>
    <s v="PID0189"/>
    <n v="240000"/>
    <x v="0"/>
    <n v="42"/>
    <s v="Adult"/>
    <n v="214090.32"/>
    <n v="61.8"/>
    <s v="AB+"/>
    <b v="1"/>
    <b v="1"/>
    <n v="22.159274265839578"/>
    <b v="0"/>
    <n v="20"/>
    <b v="1"/>
    <s v="Fractured Leg"/>
    <b v="0"/>
    <b v="0"/>
    <b v="0"/>
    <x v="1"/>
  </r>
  <r>
    <s v="PID0190"/>
    <n v="18000"/>
    <x v="2"/>
    <n v="32"/>
    <s v="Adult"/>
    <n v="12382.380000000001"/>
    <n v="96.3"/>
    <s v="B-"/>
    <b v="0"/>
    <b v="0"/>
    <n v="31.088584710743802"/>
    <b v="1"/>
    <n v="30"/>
    <b v="1"/>
    <s v="Heart Disease"/>
    <b v="0"/>
    <b v="0"/>
    <b v="0"/>
    <x v="0"/>
  </r>
  <r>
    <s v="PID0191"/>
    <n v="75000"/>
    <x v="2"/>
    <n v="41"/>
    <s v="Adult"/>
    <n v="57189.799999999996"/>
    <n v="77.900000000000006"/>
    <s v="AB-"/>
    <b v="0"/>
    <b v="0"/>
    <n v="28.96341463414635"/>
    <b v="1"/>
    <n v="9"/>
    <b v="1"/>
    <s v="Heart Attack"/>
    <b v="0"/>
    <b v="0"/>
    <b v="0"/>
    <x v="0"/>
  </r>
  <r>
    <s v="PID0192"/>
    <n v="2000"/>
    <x v="2"/>
    <n v="38"/>
    <s v="Adult"/>
    <n v="1230.08"/>
    <n v="102.1"/>
    <s v="B-"/>
    <b v="1"/>
    <b v="0"/>
    <n v="34.916726514141104"/>
    <b v="1"/>
    <n v="4"/>
    <b v="1"/>
    <s v="Hypertension"/>
    <b v="0"/>
    <b v="1"/>
    <b v="0"/>
    <x v="0"/>
  </r>
  <r>
    <s v="PID0193"/>
    <n v="3000"/>
    <x v="2"/>
    <n v="48"/>
    <s v="Senior"/>
    <s v=""/>
    <n v="79.5"/>
    <s v="B-"/>
    <b v="0"/>
    <b v="0"/>
    <n v="30.292638317329668"/>
    <b v="1"/>
    <n v="15"/>
    <b v="0"/>
    <s v="Respiratory Infection"/>
    <b v="0"/>
    <b v="1"/>
    <b v="1"/>
    <x v="0"/>
  </r>
  <r>
    <s v="PID0194"/>
    <n v="12000"/>
    <x v="1"/>
    <n v="58"/>
    <s v="Senior"/>
    <n v="8360.16"/>
    <n v="64.400000000000006"/>
    <s v="AB-"/>
    <b v="0"/>
    <b v="0"/>
    <n v="24.844720496894411"/>
    <b v="0"/>
    <n v="5"/>
    <b v="1"/>
    <s v="Prostate Cancer"/>
    <b v="0"/>
    <b v="0"/>
    <b v="0"/>
    <x v="0"/>
  </r>
  <r>
    <s v="PID0195"/>
    <n v="60000"/>
    <x v="1"/>
    <n v="62"/>
    <s v="super senior"/>
    <s v=""/>
    <n v="68.7"/>
    <s v="O+"/>
    <b v="0"/>
    <b v="0"/>
    <n v="30.533333333333335"/>
    <b v="1"/>
    <n v="12"/>
    <b v="0"/>
    <s v="Appendicitis"/>
    <b v="0"/>
    <b v="0"/>
    <b v="1"/>
    <x v="1"/>
  </r>
  <r>
    <s v="PID0196"/>
    <n v="75000"/>
    <x v="1"/>
    <n v="45"/>
    <s v="Adult"/>
    <s v=""/>
    <n v="88.1"/>
    <s v="B+"/>
    <b v="0"/>
    <b v="0"/>
    <n v="29.436332653947673"/>
    <b v="1"/>
    <n v="20"/>
    <b v="0"/>
    <s v="Osteoarthritis"/>
    <b v="0"/>
    <b v="1"/>
    <b v="0"/>
    <x v="1"/>
  </r>
  <r>
    <s v="PID0197"/>
    <n v="21000"/>
    <x v="1"/>
    <n v="38"/>
    <s v="Adult"/>
    <n v="13329.75"/>
    <n v="78.400000000000006"/>
    <s v="A+"/>
    <b v="0"/>
    <b v="0"/>
    <n v="29.873494894071023"/>
    <b v="1"/>
    <n v="9"/>
    <b v="1"/>
    <s v="Kidney Stones"/>
    <b v="0"/>
    <b v="1"/>
    <b v="0"/>
    <x v="0"/>
  </r>
  <r>
    <s v="PID0198"/>
    <n v="3000"/>
    <x v="2"/>
    <n v="33"/>
    <s v="Adult"/>
    <n v="2153.2200000000003"/>
    <n v="62.3"/>
    <s v="O+"/>
    <b v="1"/>
    <b v="1"/>
    <n v="24.335937499999993"/>
    <b v="0"/>
    <n v="15"/>
    <b v="1"/>
    <s v="Kidney Stones"/>
    <b v="0"/>
    <b v="0"/>
    <b v="0"/>
    <x v="0"/>
  </r>
  <r>
    <s v="PID0199"/>
    <n v="45000"/>
    <x v="0"/>
    <n v="62"/>
    <s v="super senior"/>
    <n v="40303.020000000004"/>
    <n v="53.7"/>
    <s v="AB+"/>
    <b v="0"/>
    <b v="0"/>
    <n v="20.461819844535892"/>
    <s v="FALSE"/>
    <n v="30"/>
    <b v="1"/>
    <s v="Prostate Cancer"/>
    <b v="0"/>
    <b v="0"/>
    <b v="0"/>
    <x v="1"/>
  </r>
  <r>
    <s v="PID0200"/>
    <n v="1600"/>
    <x v="2"/>
    <n v="48"/>
    <s v="Senior"/>
    <n v="1266.78"/>
    <n v="89.2"/>
    <s v="B+"/>
    <b v="0"/>
    <b v="0"/>
    <n v="32.370445637973582"/>
    <b v="1"/>
    <n v="0.5"/>
    <b v="1"/>
    <s v="Respiratory Infection"/>
    <b v="0"/>
    <b v="1"/>
    <b v="0"/>
    <x v="0"/>
  </r>
  <r>
    <s v="PID0201"/>
    <n v="800"/>
    <x v="0"/>
    <n v="54"/>
    <s v="Senior"/>
    <n v="630.48"/>
    <n v="54.1"/>
    <s v="A-"/>
    <b v="0"/>
    <b v="1"/>
    <n v="22.230440499671268"/>
    <b v="0"/>
    <n v="50"/>
    <b v="1"/>
    <s v="Cancer"/>
    <b v="0"/>
    <b v="0"/>
    <b v="0"/>
    <x v="1"/>
  </r>
  <r>
    <s v="PID0202"/>
    <n v="100"/>
    <x v="2"/>
    <n v="62"/>
    <s v="super senior"/>
    <s v=""/>
    <n v="80"/>
    <s v="A-"/>
    <b v="0"/>
    <b v="1"/>
    <n v="33.732501264968796"/>
    <b v="1"/>
    <n v="3"/>
    <b v="0"/>
    <s v="Kidney Stones"/>
    <b v="0"/>
    <b v="1"/>
    <b v="1"/>
    <x v="1"/>
  </r>
  <r>
    <s v="PID0203"/>
    <n v="300000"/>
    <x v="3"/>
    <n v="48"/>
    <s v="Senior"/>
    <n v="233626.56"/>
    <n v="90.8"/>
    <s v="O-"/>
    <b v="0"/>
    <b v="0"/>
    <n v="32.171201814058961"/>
    <b v="1"/>
    <n v="12"/>
    <b v="1"/>
    <s v="Kidney Stones"/>
    <b v="0"/>
    <b v="1"/>
    <b v="0"/>
    <x v="0"/>
  </r>
  <r>
    <s v="PID0204"/>
    <n v="300000"/>
    <x v="3"/>
    <n v="33"/>
    <s v="Adult"/>
    <n v="210807"/>
    <n v="72.400000000000006"/>
    <s v="O-"/>
    <b v="0"/>
    <b v="0"/>
    <n v="26.918500892326001"/>
    <b v="0"/>
    <n v="20"/>
    <b v="1"/>
    <s v="Fractured Arm"/>
    <b v="0"/>
    <b v="0"/>
    <b v="0"/>
    <x v="0"/>
  </r>
  <r>
    <s v="PID0205"/>
    <n v="45000"/>
    <x v="0"/>
    <n v="68"/>
    <s v="super senior"/>
    <n v="36976.979999999996"/>
    <n v="60.1"/>
    <s v="B+"/>
    <b v="0"/>
    <b v="0"/>
    <n v="21.810132094643638"/>
    <b v="0"/>
    <n v="2"/>
    <b v="1"/>
    <s v="Fractured Leg"/>
    <b v="0"/>
    <b v="0"/>
    <b v="0"/>
    <x v="1"/>
  </r>
  <r>
    <s v="PID0206"/>
    <n v="18000"/>
    <x v="2"/>
    <n v="45"/>
    <s v="Adult"/>
    <n v="13231.380000000001"/>
    <n v="72.3"/>
    <s v="B-"/>
    <b v="0"/>
    <b v="1"/>
    <n v="25.924199505181253"/>
    <b v="0"/>
    <n v="3"/>
    <b v="1"/>
    <s v="Allergic Reaction"/>
    <b v="0"/>
    <b v="0"/>
    <b v="0"/>
    <x v="1"/>
  </r>
  <r>
    <s v="PID0207"/>
    <n v="3000"/>
    <x v="0"/>
    <n v="33"/>
    <s v="Adult"/>
    <s v=""/>
    <n v="90"/>
    <s v="B+"/>
    <b v="0"/>
    <b v="0"/>
    <n v="29.054752066115704"/>
    <b v="1"/>
    <n v="25"/>
    <b v="0"/>
    <s v="Allergic Reaction"/>
    <b v="0"/>
    <b v="0"/>
    <b v="1"/>
    <x v="0"/>
  </r>
  <r>
    <s v="PID0208"/>
    <n v="3000"/>
    <x v="3"/>
    <n v="48"/>
    <s v="Senior"/>
    <s v=""/>
    <n v="61.1"/>
    <s v="AB-"/>
    <b v="0"/>
    <b v="1"/>
    <n v="23.571621465221249"/>
    <b v="0"/>
    <n v="9"/>
    <b v="0"/>
    <s v="Diabetes"/>
    <b v="0"/>
    <b v="0"/>
    <b v="0"/>
    <x v="1"/>
  </r>
  <r>
    <s v="PID0209"/>
    <n v="75000"/>
    <x v="3"/>
    <n v="48"/>
    <s v="Senior"/>
    <n v="39899.4"/>
    <n v="68.8"/>
    <s v="B-"/>
    <b v="0"/>
    <b v="0"/>
    <n v="26.542185872458621"/>
    <b v="0"/>
    <n v="9"/>
    <b v="1"/>
    <s v="Childbirth"/>
    <b v="0"/>
    <b v="0"/>
    <b v="0"/>
    <x v="1"/>
  </r>
  <r>
    <s v="PID0210"/>
    <n v="100"/>
    <x v="2"/>
    <n v="62"/>
    <s v="super senior"/>
    <s v=""/>
    <n v="51.9"/>
    <s v="AB-"/>
    <b v="0"/>
    <b v="0"/>
    <n v="20.022375679950617"/>
    <b v="0"/>
    <n v="250"/>
    <b v="0"/>
    <s v="Osteoarthritis"/>
    <b v="0"/>
    <b v="0"/>
    <b v="0"/>
    <x v="1"/>
  </r>
  <r>
    <s v="PID0211"/>
    <n v="20000"/>
    <x v="3"/>
    <n v="58"/>
    <s v="Senior"/>
    <n v="16134.38"/>
    <n v="82.5"/>
    <s v="AB+"/>
    <b v="0"/>
    <b v="0"/>
    <n v="34.786641929499076"/>
    <b v="1"/>
    <n v="40"/>
    <b v="1"/>
    <s v="Heart Disease"/>
    <b v="0"/>
    <b v="0"/>
    <b v="0"/>
    <x v="1"/>
  </r>
  <r>
    <s v="PID0212"/>
    <n v="60000"/>
    <x v="0"/>
    <n v="48"/>
    <s v="Senior"/>
    <n v="38509.85"/>
    <n v="100.5"/>
    <s v="O-"/>
    <b v="0"/>
    <b v="1"/>
    <n v="34.775086505190316"/>
    <b v="1"/>
    <n v="15"/>
    <b v="1"/>
    <s v="Fractured Arm"/>
    <b v="0"/>
    <b v="0"/>
    <b v="1"/>
    <x v="0"/>
  </r>
  <r>
    <s v="PID0213"/>
    <n v="90000"/>
    <x v="3"/>
    <n v="45"/>
    <s v="Adult"/>
    <n v="51209.85"/>
    <n v="93.3"/>
    <s v="B-"/>
    <b v="0"/>
    <b v="1"/>
    <n v="34.269972451790636"/>
    <b v="1"/>
    <n v="5"/>
    <b v="1"/>
    <s v="Heart Disease"/>
    <b v="0"/>
    <b v="0"/>
    <b v="0"/>
    <x v="0"/>
  </r>
  <r>
    <s v="PID0214"/>
    <n v="32000"/>
    <x v="3"/>
    <n v="48"/>
    <s v="Senior"/>
    <s v=""/>
    <n v="70.900000000000006"/>
    <s v="O+"/>
    <b v="0"/>
    <b v="0"/>
    <n v="25.422209473269035"/>
    <b v="0"/>
    <n v="70"/>
    <b v="0"/>
    <s v="Diabetes"/>
    <b v="0"/>
    <b v="0"/>
    <b v="0"/>
    <x v="1"/>
  </r>
  <r>
    <s v="PID0215"/>
    <n v="18000"/>
    <x v="2"/>
    <n v="48"/>
    <s v="Senior"/>
    <s v=""/>
    <n v="105.6"/>
    <s v="AB+"/>
    <b v="0"/>
    <b v="1"/>
    <n v="33.329125110465846"/>
    <b v="1"/>
    <n v="2"/>
    <b v="0"/>
    <s v="Childbirth"/>
    <b v="0"/>
    <b v="1"/>
    <b v="0"/>
    <x v="1"/>
  </r>
  <r>
    <s v="PID0216"/>
    <n v="12000"/>
    <x v="0"/>
    <n v="42"/>
    <s v="Adult"/>
    <n v="9943.16"/>
    <n v="63.3"/>
    <s v="B-"/>
    <b v="1"/>
    <b v="1"/>
    <n v="24.420354153003352"/>
    <b v="0"/>
    <n v="12"/>
    <b v="1"/>
    <s v="Appendicitis"/>
    <b v="0"/>
    <b v="0"/>
    <b v="0"/>
    <x v="0"/>
  </r>
  <r>
    <s v="PID0217"/>
    <n v="2000"/>
    <x v="2"/>
    <n v="33"/>
    <s v="Adult"/>
    <n v="1476.98"/>
    <n v="94.7"/>
    <s v="O-"/>
    <b v="0"/>
    <b v="0"/>
    <n v="32.38603330939435"/>
    <b v="1"/>
    <n v="12"/>
    <b v="1"/>
    <s v="Fractured Arm"/>
    <b v="0"/>
    <b v="0"/>
    <b v="1"/>
    <x v="0"/>
  </r>
  <r>
    <s v="PID0218"/>
    <n v="10000"/>
    <x v="0"/>
    <n v="38"/>
    <s v="Adult"/>
    <n v="8451.7999999999993"/>
    <n v="69.3"/>
    <s v="AB+"/>
    <b v="1"/>
    <b v="0"/>
    <n v="26.083029094056986"/>
    <s v="FALSE"/>
    <n v="7"/>
    <b v="1"/>
    <s v="Diabetes"/>
    <b v="0"/>
    <b v="0"/>
    <b v="0"/>
    <x v="1"/>
  </r>
  <r>
    <s v="PID0219"/>
    <n v="250000"/>
    <x v="3"/>
    <n v="32"/>
    <s v="Adult"/>
    <n v="165091.4"/>
    <n v="99.2"/>
    <s v="A+"/>
    <b v="0"/>
    <b v="0"/>
    <n v="30.960332074529511"/>
    <b v="1"/>
    <n v="15"/>
    <b v="1"/>
    <s v="Osteoarthritis"/>
    <b v="0"/>
    <b v="1"/>
    <b v="0"/>
    <x v="0"/>
  </r>
  <r>
    <s v="PID0220"/>
    <n v="36000"/>
    <x v="0"/>
    <n v="45"/>
    <s v="Adult"/>
    <n v="32157.69"/>
    <n v="94.7"/>
    <s v="AB+"/>
    <b v="1"/>
    <b v="0"/>
    <n v="30.572055785123968"/>
    <b v="1"/>
    <n v="5"/>
    <b v="1"/>
    <s v="Cancer"/>
    <b v="0"/>
    <b v="0"/>
    <b v="1"/>
    <x v="1"/>
  </r>
  <r>
    <s v="PID0221"/>
    <n v="800"/>
    <x v="0"/>
    <n v="42"/>
    <s v="Adult"/>
    <n v="527.08000000000004"/>
    <n v="71.599999999999994"/>
    <s v="AB+"/>
    <b v="0"/>
    <b v="0"/>
    <n v="22.854224520412394"/>
    <b v="0"/>
    <n v="30"/>
    <b v="1"/>
    <s v="Fractured Leg"/>
    <b v="0"/>
    <b v="0"/>
    <b v="0"/>
    <x v="0"/>
  </r>
  <r>
    <s v="PID0222"/>
    <n v="20000"/>
    <x v="3"/>
    <n v="41"/>
    <s v="Adult"/>
    <n v="16606.32"/>
    <n v="63.8"/>
    <s v="O+"/>
    <b v="0"/>
    <b v="0"/>
    <n v="21.317117177319655"/>
    <b v="0"/>
    <n v="0"/>
    <b v="1"/>
    <s v="Appendicitis"/>
    <b v="0"/>
    <b v="0"/>
    <b v="0"/>
    <x v="0"/>
  </r>
  <r>
    <s v="PID0223"/>
    <n v="250000"/>
    <x v="3"/>
    <n v="62"/>
    <s v="super senior"/>
    <n v="141504.59999999998"/>
    <n v="55.1"/>
    <s v="O-"/>
    <b v="0"/>
    <b v="0"/>
    <n v="24.488888888888891"/>
    <b v="0"/>
    <n v="4"/>
    <b v="1"/>
    <s v="Prostate Cancer"/>
    <b v="0"/>
    <b v="0"/>
    <b v="0"/>
    <x v="0"/>
  </r>
  <r>
    <s v="PID0224"/>
    <n v="32000"/>
    <x v="1"/>
    <n v="42"/>
    <s v="Adult"/>
    <n v="28723.52"/>
    <n v="64.7"/>
    <s v="A-"/>
    <b v="0"/>
    <b v="0"/>
    <n v="22.653268442981691"/>
    <b v="0"/>
    <n v="9"/>
    <b v="1"/>
    <s v="Cancer"/>
    <b v="0"/>
    <b v="0"/>
    <b v="0"/>
    <x v="1"/>
  </r>
  <r>
    <s v="PID0225"/>
    <n v="240000"/>
    <x v="2"/>
    <n v="53"/>
    <s v="Senior"/>
    <n v="153766.44"/>
    <n v="53.6"/>
    <s v="O-"/>
    <b v="0"/>
    <b v="1"/>
    <n v="23.507740888557521"/>
    <b v="0"/>
    <n v="2"/>
    <b v="1"/>
    <s v="Allergic Reaction"/>
    <b v="0"/>
    <b v="0"/>
    <b v="0"/>
    <x v="1"/>
  </r>
  <r>
    <s v="PID0226"/>
    <n v="20000"/>
    <x v="0"/>
    <n v="53"/>
    <s v="Senior"/>
    <n v="11334.86"/>
    <n v="84.1"/>
    <s v="AB+"/>
    <b v="0"/>
    <b v="0"/>
    <n v="31.268590124925641"/>
    <b v="1"/>
    <n v="30"/>
    <b v="1"/>
    <s v="Heart Disease"/>
    <b v="0"/>
    <b v="0"/>
    <b v="1"/>
    <x v="1"/>
  </r>
  <r>
    <s v="PID0227"/>
    <n v="500"/>
    <x v="0"/>
    <n v="62"/>
    <s v="super senior"/>
    <n v="285.98"/>
    <n v="56.4"/>
    <s v="A+"/>
    <b v="1"/>
    <b v="0"/>
    <n v="25.066666666666666"/>
    <b v="0"/>
    <n v="25"/>
    <b v="1"/>
    <s v="Prostate Cancer"/>
    <b v="0"/>
    <b v="0"/>
    <b v="0"/>
    <x v="1"/>
  </r>
  <r>
    <s v="PID0228"/>
    <n v="40000"/>
    <x v="1"/>
    <n v="34"/>
    <s v="Adult"/>
    <n v="34307.72"/>
    <n v="81"/>
    <s v="O-"/>
    <b v="0"/>
    <b v="0"/>
    <n v="28.360351528307834"/>
    <b v="1"/>
    <n v="150"/>
    <b v="1"/>
    <s v="Cancer"/>
    <b v="0"/>
    <b v="0"/>
    <b v="1"/>
    <x v="0"/>
  </r>
  <r>
    <s v="PID0229"/>
    <n v="15000"/>
    <x v="2"/>
    <n v="48"/>
    <s v="Senior"/>
    <n v="11623.199999999999"/>
    <n v="70"/>
    <s v="O+"/>
    <b v="0"/>
    <b v="1"/>
    <n v="22.093170054286073"/>
    <b v="0"/>
    <n v="15"/>
    <b v="1"/>
    <s v="Fractured Leg"/>
    <b v="0"/>
    <b v="0"/>
    <b v="0"/>
    <x v="0"/>
  </r>
  <r>
    <s v="PID0230"/>
    <n v="40000"/>
    <x v="1"/>
    <n v="73"/>
    <s v="super senior"/>
    <s v=""/>
    <n v="77.8"/>
    <s v="B-"/>
    <b v="0"/>
    <b v="1"/>
    <n v="30.014274140658149"/>
    <b v="1"/>
    <n v="70"/>
    <b v="0"/>
    <s v="Respiratory Infection"/>
    <b v="0"/>
    <b v="1"/>
    <b v="0"/>
    <x v="0"/>
  </r>
  <r>
    <s v="PID0231"/>
    <n v="32000"/>
    <x v="1"/>
    <n v="38"/>
    <s v="Adult"/>
    <n v="25580.6"/>
    <n v="94.5"/>
    <s v="A-"/>
    <b v="0"/>
    <b v="0"/>
    <n v="33.087076783025807"/>
    <b v="1"/>
    <n v="300"/>
    <b v="1"/>
    <s v="Hypertension"/>
    <b v="0"/>
    <b v="1"/>
    <b v="0"/>
    <x v="0"/>
  </r>
  <r>
    <s v="PID0232"/>
    <n v="500"/>
    <x v="1"/>
    <n v="62"/>
    <s v="super senior"/>
    <s v=""/>
    <n v="77.599999999999994"/>
    <s v="O-"/>
    <b v="1"/>
    <b v="1"/>
    <n v="32.720526227019732"/>
    <b v="1"/>
    <n v="7"/>
    <b v="0"/>
    <s v="Heart Disease"/>
    <b v="0"/>
    <b v="0"/>
    <b v="0"/>
    <x v="1"/>
  </r>
  <r>
    <s v="PID0233"/>
    <n v="16000"/>
    <x v="0"/>
    <n v="42"/>
    <s v="Adult"/>
    <n v="9525.4599999999991"/>
    <n v="57.3"/>
    <s v="A-"/>
    <b v="0"/>
    <b v="0"/>
    <n v="22.382812499999993"/>
    <b v="0"/>
    <n v="5"/>
    <b v="1"/>
    <s v="Fractured Arm"/>
    <b v="0"/>
    <b v="0"/>
    <b v="0"/>
    <x v="0"/>
  </r>
  <r>
    <s v="PID0234"/>
    <n v="500"/>
    <x v="2"/>
    <n v="30"/>
    <s v="Young adult"/>
    <n v="279.56"/>
    <n v="106.4"/>
    <s v="AB+"/>
    <b v="0"/>
    <b v="0"/>
    <n v="34.349173553719012"/>
    <b v="1"/>
    <n v="0.5"/>
    <b v="1"/>
    <s v="Heart Disease"/>
    <b v="0"/>
    <b v="0"/>
    <b v="0"/>
    <x v="0"/>
  </r>
  <r>
    <s v="PID0235"/>
    <n v="60000"/>
    <x v="3"/>
    <n v="38"/>
    <s v="Adult"/>
    <n v="45790.25"/>
    <n v="89.6"/>
    <s v="B+"/>
    <b v="0"/>
    <b v="1"/>
    <n v="29.937518794480265"/>
    <b v="1"/>
    <n v="40"/>
    <b v="1"/>
    <s v="Diabetes"/>
    <b v="0"/>
    <b v="1"/>
    <b v="0"/>
    <x v="0"/>
  </r>
  <r>
    <s v="PID0236"/>
    <n v="800"/>
    <x v="1"/>
    <n v="82"/>
    <s v="super senior"/>
    <s v=""/>
    <n v="48.9"/>
    <s v="B+"/>
    <b v="0"/>
    <b v="0"/>
    <n v="20.353798126951091"/>
    <b v="0"/>
    <n v="12"/>
    <b v="0"/>
    <s v="Childbirth"/>
    <b v="0"/>
    <b v="0"/>
    <b v="0"/>
    <x v="0"/>
  </r>
  <r>
    <s v="PID0237"/>
    <n v="30000"/>
    <x v="1"/>
    <n v="68"/>
    <s v="super senior"/>
    <n v="16813.59"/>
    <n v="89.6"/>
    <s v="O+"/>
    <b v="0"/>
    <b v="0"/>
    <n v="34.566567647853084"/>
    <b v="1"/>
    <n v="9"/>
    <b v="1"/>
    <s v="Prostate Cancer"/>
    <b v="0"/>
    <b v="0"/>
    <b v="1"/>
    <x v="0"/>
  </r>
  <r>
    <s v="PID0238"/>
    <n v="40000"/>
    <x v="2"/>
    <n v="41"/>
    <s v="Adult"/>
    <n v="26437.399999999998"/>
    <n v="88.1"/>
    <s v="AB-"/>
    <b v="0"/>
    <b v="1"/>
    <n v="30.128928559214803"/>
    <b v="1"/>
    <n v="2"/>
    <b v="1"/>
    <s v="Stroke"/>
    <b v="0"/>
    <b v="0"/>
    <b v="1"/>
    <x v="0"/>
  </r>
  <r>
    <s v="PID0239"/>
    <n v="18000"/>
    <x v="3"/>
    <n v="38"/>
    <s v="Adult"/>
    <n v="10284.66"/>
    <n v="66.3"/>
    <s v="AB-"/>
    <b v="0"/>
    <b v="0"/>
    <n v="21.898533491874751"/>
    <b v="0"/>
    <n v="2"/>
    <b v="1"/>
    <s v="Kidney Stones"/>
    <b v="0"/>
    <b v="0"/>
    <b v="0"/>
    <x v="1"/>
  </r>
  <r>
    <s v="PID0240"/>
    <n v="40000"/>
    <x v="1"/>
    <n v="32"/>
    <s v="Adult"/>
    <n v="34094.800000000003"/>
    <n v="67.5"/>
    <s v="AB+"/>
    <b v="0"/>
    <b v="0"/>
    <n v="26.040662011496469"/>
    <b v="0"/>
    <n v="9"/>
    <b v="1"/>
    <s v="Childbirth"/>
    <b v="0"/>
    <b v="0"/>
    <b v="0"/>
    <x v="0"/>
  </r>
  <r>
    <s v="PID0241"/>
    <n v="16000"/>
    <x v="1"/>
    <n v="73"/>
    <s v="super senior"/>
    <n v="11422.3"/>
    <n v="85.4"/>
    <s v="A-"/>
    <b v="0"/>
    <b v="0"/>
    <n v="31.368227731864103"/>
    <b v="1"/>
    <n v="5"/>
    <b v="1"/>
    <s v="Kidney Stones"/>
    <b v="0"/>
    <b v="0"/>
    <b v="1"/>
    <x v="0"/>
  </r>
  <r>
    <s v="PID0242"/>
    <n v="500"/>
    <x v="3"/>
    <n v="58"/>
    <s v="Senior"/>
    <n v="365.85"/>
    <n v="80.5"/>
    <s v="B+"/>
    <b v="1"/>
    <b v="0"/>
    <n v="29.213238496153291"/>
    <b v="1"/>
    <n v="40"/>
    <b v="1"/>
    <s v="Diabetes"/>
    <b v="0"/>
    <b v="0"/>
    <b v="1"/>
    <x v="1"/>
  </r>
  <r>
    <s v="PID0243"/>
    <n v="16000"/>
    <x v="1"/>
    <n v="33"/>
    <s v="Adult"/>
    <n v="12760.94"/>
    <n v="59.5"/>
    <s v="A-"/>
    <b v="0"/>
    <b v="0"/>
    <n v="21.592393671069821"/>
    <b v="0"/>
    <n v="7"/>
    <b v="1"/>
    <s v="Fractured Leg"/>
    <b v="0"/>
    <b v="0"/>
    <b v="0"/>
    <x v="0"/>
  </r>
  <r>
    <s v="PID0244"/>
    <n v="12000"/>
    <x v="2"/>
    <n v="58"/>
    <s v="Senior"/>
    <s v=""/>
    <n v="74.400000000000006"/>
    <s v="B+"/>
    <b v="0"/>
    <b v="0"/>
    <n v="28.70259635044944"/>
    <b v="1"/>
    <n v="12"/>
    <b v="0"/>
    <s v="Stroke"/>
    <b v="0"/>
    <b v="1"/>
    <b v="1"/>
    <x v="0"/>
  </r>
  <r>
    <s v="PID0245"/>
    <n v="40000"/>
    <x v="0"/>
    <n v="53"/>
    <s v="Senior"/>
    <n v="25274"/>
    <n v="59"/>
    <s v="B-"/>
    <b v="0"/>
    <b v="0"/>
    <n v="24.557752341311129"/>
    <b v="0"/>
    <n v="15"/>
    <b v="1"/>
    <s v="Appendicitis"/>
    <b v="0"/>
    <b v="0"/>
    <b v="0"/>
    <x v="0"/>
  </r>
  <r>
    <s v="PID0246"/>
    <n v="200000"/>
    <x v="2"/>
    <n v="58"/>
    <s v="Senior"/>
    <n v="121054.08"/>
    <n v="69"/>
    <s v="B+"/>
    <b v="0"/>
    <b v="1"/>
    <n v="28.353057199211044"/>
    <b v="1"/>
    <n v="400"/>
    <b v="1"/>
    <s v="Appendicitis"/>
    <b v="0"/>
    <b v="1"/>
    <b v="1"/>
    <x v="1"/>
  </r>
  <r>
    <s v="PID0247"/>
    <n v="30000"/>
    <x v="3"/>
    <n v="68"/>
    <s v="super senior"/>
    <n v="21701.46"/>
    <n v="77.599999999999994"/>
    <s v="AB+"/>
    <b v="0"/>
    <b v="0"/>
    <n v="29.937116623587048"/>
    <b v="1"/>
    <n v="7"/>
    <b v="1"/>
    <s v="Heart Disease"/>
    <b v="0"/>
    <b v="0"/>
    <b v="0"/>
    <x v="1"/>
  </r>
  <r>
    <s v="PID0248"/>
    <n v="60000"/>
    <x v="0"/>
    <n v="58"/>
    <s v="Senior"/>
    <s v=""/>
    <n v="83.9"/>
    <s v="A+"/>
    <b v="0"/>
    <b v="0"/>
    <n v="29.7264739229025"/>
    <b v="1"/>
    <n v="7"/>
    <b v="0"/>
    <s v="Heart Attack"/>
    <b v="0"/>
    <b v="0"/>
    <b v="0"/>
    <x v="1"/>
  </r>
  <r>
    <s v="PID0249"/>
    <n v="800"/>
    <x v="2"/>
    <n v="62"/>
    <s v="super senior"/>
    <n v="703.87"/>
    <n v="76.8"/>
    <s v="B+"/>
    <b v="0"/>
    <b v="0"/>
    <n v="33.682733213455549"/>
    <b v="1"/>
    <n v="0.5"/>
    <b v="1"/>
    <s v="Kidney Stones"/>
    <b v="0"/>
    <b v="1"/>
    <b v="0"/>
    <x v="1"/>
  </r>
  <r>
    <s v="PID0250"/>
    <n v="500"/>
    <x v="3"/>
    <n v="41"/>
    <s v="Adult"/>
    <n v="270.32"/>
    <n v="66.7"/>
    <s v="AB+"/>
    <b v="0"/>
    <b v="0"/>
    <n v="24.499540863177231"/>
    <b v="0"/>
    <n v="5"/>
    <b v="1"/>
    <s v="Allergic Reaction"/>
    <b v="0"/>
    <b v="0"/>
    <b v="0"/>
    <x v="1"/>
  </r>
  <r>
    <s v="PID0251"/>
    <n v="24000"/>
    <x v="0"/>
    <n v="42"/>
    <s v="Adult"/>
    <n v="18664.68"/>
    <n v="71.400000000000006"/>
    <s v="O-"/>
    <b v="0"/>
    <b v="0"/>
    <n v="25.91087240528379"/>
    <b v="0"/>
    <n v="9"/>
    <b v="1"/>
    <s v="Allergic Reaction"/>
    <b v="0"/>
    <b v="0"/>
    <b v="0"/>
    <x v="0"/>
  </r>
  <r>
    <s v="PID0252"/>
    <n v="60000"/>
    <x v="3"/>
    <n v="38"/>
    <s v="Adult"/>
    <n v="31082"/>
    <n v="65.599999999999994"/>
    <s v="AB-"/>
    <b v="1"/>
    <b v="0"/>
    <n v="21.918540545958766"/>
    <b v="0"/>
    <n v="2"/>
    <b v="1"/>
    <s v="Diabetes"/>
    <b v="0"/>
    <b v="0"/>
    <b v="0"/>
    <x v="1"/>
  </r>
  <r>
    <s v="PID0253"/>
    <n v="30000"/>
    <x v="2"/>
    <n v="28"/>
    <s v="Young adult"/>
    <n v="26738.129999999997"/>
    <n v="85.2"/>
    <s v="A-"/>
    <b v="0"/>
    <b v="0"/>
    <n v="31.294765840220389"/>
    <b v="1"/>
    <n v="2"/>
    <b v="1"/>
    <s v="Stroke"/>
    <b v="0"/>
    <b v="1"/>
    <b v="0"/>
    <x v="0"/>
  </r>
  <r>
    <s v="PID0254"/>
    <n v="40000"/>
    <x v="1"/>
    <n v="48"/>
    <s v="Senior"/>
    <n v="29444.799999999999"/>
    <n v="63.9"/>
    <s v="O-"/>
    <b v="0"/>
    <b v="0"/>
    <n v="21.852877808556482"/>
    <b v="0"/>
    <n v="15"/>
    <b v="1"/>
    <s v="Allergic Reaction"/>
    <b v="0"/>
    <b v="0"/>
    <b v="0"/>
    <x v="1"/>
  </r>
  <r>
    <s v="PID0255"/>
    <n v="200000"/>
    <x v="0"/>
    <n v="42"/>
    <s v="Adult"/>
    <n v="101161.68"/>
    <n v="86.6"/>
    <s v="A-"/>
    <b v="0"/>
    <b v="1"/>
    <n v="29.615950206901271"/>
    <b v="1"/>
    <n v="20"/>
    <b v="1"/>
    <s v="Heart Attack"/>
    <b v="0"/>
    <b v="0"/>
    <b v="0"/>
    <x v="0"/>
  </r>
  <r>
    <s v="PID0256"/>
    <n v="36000"/>
    <x v="2"/>
    <n v="53"/>
    <s v="Senior"/>
    <n v="31042.68"/>
    <n v="77.5"/>
    <s v="B-"/>
    <b v="0"/>
    <b v="0"/>
    <n v="30.655432933823818"/>
    <b v="1"/>
    <n v="30"/>
    <b v="1"/>
    <s v="Heart Attack"/>
    <b v="0"/>
    <b v="0"/>
    <b v="0"/>
    <x v="0"/>
  </r>
  <r>
    <s v="PID0257"/>
    <n v="60000"/>
    <x v="0"/>
    <n v="33"/>
    <s v="Adult"/>
    <n v="47874.1"/>
    <n v="69"/>
    <s v="A+"/>
    <b v="0"/>
    <b v="0"/>
    <n v="25.970115548195267"/>
    <b v="0"/>
    <n v="70"/>
    <b v="1"/>
    <s v="Fractured Arm"/>
    <b v="0"/>
    <b v="0"/>
    <b v="0"/>
    <x v="0"/>
  </r>
  <r>
    <s v="PID0258"/>
    <n v="3000"/>
    <x v="2"/>
    <n v="62"/>
    <s v="super senior"/>
    <n v="2277.27"/>
    <n v="67.900000000000006"/>
    <s v="O+"/>
    <b v="0"/>
    <b v="0"/>
    <n v="24.346516547742841"/>
    <b v="0"/>
    <n v="7"/>
    <b v="1"/>
    <s v="Prostate Cancer"/>
    <b v="0"/>
    <b v="0"/>
    <b v="0"/>
    <x v="0"/>
  </r>
  <r>
    <s v="PID0259"/>
    <n v="200000"/>
    <x v="1"/>
    <n v="33"/>
    <s v="Adult"/>
    <n v="161833.76"/>
    <n v="87.7"/>
    <s v="AB+"/>
    <b v="0"/>
    <b v="0"/>
    <n v="34.257812499999993"/>
    <b v="1"/>
    <n v="7"/>
    <b v="1"/>
    <s v="Heart Disease"/>
    <b v="0"/>
    <b v="1"/>
    <b v="0"/>
    <x v="1"/>
  </r>
  <r>
    <s v="PID0260"/>
    <n v="100"/>
    <x v="3"/>
    <n v="48"/>
    <s v="Senior"/>
    <n v="82.82"/>
    <n v="58.4"/>
    <s v="AB+"/>
    <b v="0"/>
    <b v="1"/>
    <n v="22.812499999999996"/>
    <b v="0"/>
    <n v="3"/>
    <b v="1"/>
    <s v="Allergic Reaction"/>
    <b v="0"/>
    <b v="0"/>
    <b v="0"/>
    <x v="1"/>
  </r>
  <r>
    <s v="PID0261"/>
    <n v="800"/>
    <x v="0"/>
    <n v="38"/>
    <s v="Adult"/>
    <s v=""/>
    <n v="89.7"/>
    <s v="AB-"/>
    <b v="0"/>
    <b v="1"/>
    <n v="29.970931203849108"/>
    <b v="1"/>
    <n v="4"/>
    <b v="0"/>
    <s v="Kidney Stones"/>
    <b v="0"/>
    <b v="0"/>
    <b v="1"/>
    <x v="1"/>
  </r>
  <r>
    <s v="PID0262"/>
    <n v="250000"/>
    <x v="2"/>
    <n v="33"/>
    <s v="Adult"/>
    <n v="190210.2"/>
    <n v="65"/>
    <s v="O-"/>
    <b v="0"/>
    <b v="0"/>
    <n v="22.491349480968861"/>
    <b v="0"/>
    <n v="7"/>
    <b v="1"/>
    <s v="Appendicitis"/>
    <b v="0"/>
    <b v="0"/>
    <b v="0"/>
    <x v="0"/>
  </r>
  <r>
    <s v="PID0263"/>
    <n v="3000"/>
    <x v="3"/>
    <n v="58"/>
    <s v="Senior"/>
    <n v="1570.1100000000001"/>
    <n v="56.2"/>
    <s v="AB+"/>
    <b v="0"/>
    <b v="1"/>
    <n v="22.230133301689015"/>
    <s v="FALSE"/>
    <n v="30"/>
    <b v="1"/>
    <s v="Osteoarthritis"/>
    <b v="0"/>
    <b v="0"/>
    <b v="0"/>
    <x v="0"/>
  </r>
  <r>
    <s v="PID0264"/>
    <n v="30000"/>
    <x v="0"/>
    <n v="38"/>
    <s v="Adult"/>
    <n v="25604.159999999996"/>
    <n v="96.1"/>
    <s v="O-"/>
    <b v="0"/>
    <b v="0"/>
    <n v="34.049036281179141"/>
    <b v="1"/>
    <n v="15"/>
    <b v="1"/>
    <s v="Hypertension"/>
    <b v="0"/>
    <b v="0"/>
    <b v="1"/>
    <x v="1"/>
  </r>
  <r>
    <s v="PID0265"/>
    <n v="3000"/>
    <x v="2"/>
    <n v="42"/>
    <s v="Adult"/>
    <n v="2271.75"/>
    <n v="59.7"/>
    <s v="B-"/>
    <b v="1"/>
    <b v="0"/>
    <n v="21.406289217971246"/>
    <s v="FALSE"/>
    <n v="5"/>
    <b v="1"/>
    <s v="Hypertension"/>
    <b v="0"/>
    <b v="0"/>
    <b v="0"/>
    <x v="1"/>
  </r>
  <r>
    <s v="PID0266"/>
    <n v="100"/>
    <x v="1"/>
    <n v="38"/>
    <s v="Adult"/>
    <s v=""/>
    <n v="94.6"/>
    <s v="AB+"/>
    <b v="0"/>
    <b v="0"/>
    <n v="29.85734124479232"/>
    <b v="1"/>
    <n v="9"/>
    <b v="0"/>
    <s v="Stroke"/>
    <b v="0"/>
    <b v="1"/>
    <b v="0"/>
    <x v="0"/>
  </r>
  <r>
    <s v="PID0267"/>
    <n v="800"/>
    <x v="1"/>
    <n v="33"/>
    <s v="Adult"/>
    <n v="484.88"/>
    <n v="65.099999999999994"/>
    <s v="B+"/>
    <b v="1"/>
    <b v="0"/>
    <n v="22.525951557093425"/>
    <b v="0"/>
    <n v="7"/>
    <b v="1"/>
    <s v="Allergic Reaction"/>
    <b v="0"/>
    <b v="0"/>
    <b v="0"/>
    <x v="0"/>
  </r>
  <r>
    <s v="PID0268"/>
    <n v="12000"/>
    <x v="1"/>
    <n v="38"/>
    <s v="Adult"/>
    <n v="9014.58"/>
    <n v="104.7"/>
    <s v="B-"/>
    <b v="1"/>
    <b v="0"/>
    <n v="34.98279260917505"/>
    <b v="1"/>
    <n v="12"/>
    <b v="1"/>
    <s v="Respiratory Infection"/>
    <b v="0"/>
    <b v="1"/>
    <b v="1"/>
    <x v="1"/>
  </r>
  <r>
    <s v="PID0269"/>
    <n v="40000"/>
    <x v="1"/>
    <n v="42"/>
    <s v="Adult"/>
    <n v="20636.399999999998"/>
    <n v="73"/>
    <s v="B-"/>
    <b v="0"/>
    <b v="0"/>
    <n v="28.515624999999993"/>
    <b v="1"/>
    <n v="12"/>
    <b v="1"/>
    <s v="Respiratory Infection"/>
    <b v="0"/>
    <b v="1"/>
    <b v="0"/>
    <x v="1"/>
  </r>
  <r>
    <s v="PID0270"/>
    <n v="240000"/>
    <x v="3"/>
    <n v="41"/>
    <s v="Adult"/>
    <n v="161510.04"/>
    <n v="73.2"/>
    <s v="O-"/>
    <b v="0"/>
    <b v="1"/>
    <n v="24.177566389219184"/>
    <s v="FALSE"/>
    <n v="15"/>
    <b v="1"/>
    <s v="Stroke"/>
    <b v="0"/>
    <b v="0"/>
    <b v="0"/>
    <x v="0"/>
  </r>
  <r>
    <s v="PID0271"/>
    <n v="90000"/>
    <x v="2"/>
    <n v="33"/>
    <s v="Adult"/>
    <n v="50397.700000000004"/>
    <n v="75.2"/>
    <s v="A-"/>
    <b v="0"/>
    <b v="1"/>
    <n v="25.126131845367368"/>
    <b v="0"/>
    <n v="25"/>
    <b v="1"/>
    <s v="Prostate Cancer"/>
    <b v="0"/>
    <b v="0"/>
    <b v="0"/>
    <x v="1"/>
  </r>
  <r>
    <s v="PID0272"/>
    <n v="32000"/>
    <x v="3"/>
    <n v="68"/>
    <s v="super senior"/>
    <n v="17619.52"/>
    <n v="79.099999999999994"/>
    <s v="B-"/>
    <b v="0"/>
    <b v="1"/>
    <n v="32.090551340825179"/>
    <b v="1"/>
    <n v="9"/>
    <b v="1"/>
    <s v="Heart Attack"/>
    <b v="0"/>
    <b v="0"/>
    <b v="0"/>
    <x v="1"/>
  </r>
  <r>
    <s v="PID0273"/>
    <n v="15000"/>
    <x v="3"/>
    <n v="48"/>
    <s v="Senior"/>
    <n v="12252.550000000001"/>
    <n v="78"/>
    <s v="AB-"/>
    <b v="1"/>
    <b v="1"/>
    <n v="26.061679307694877"/>
    <b v="0"/>
    <n v="12"/>
    <b v="1"/>
    <s v="Prostate Cancer"/>
    <b v="0"/>
    <b v="0"/>
    <b v="0"/>
    <x v="1"/>
  </r>
  <r>
    <s v="PID0274"/>
    <n v="90000"/>
    <x v="1"/>
    <n v="68"/>
    <s v="super senior"/>
    <n v="70452.100000000006"/>
    <n v="49.3"/>
    <s v="O-"/>
    <b v="0"/>
    <b v="0"/>
    <n v="21.060275962236744"/>
    <b v="0"/>
    <n v="5"/>
    <b v="1"/>
    <s v="Cancer"/>
    <b v="0"/>
    <b v="0"/>
    <b v="0"/>
    <x v="0"/>
  </r>
  <r>
    <s v="PID0275"/>
    <n v="12000"/>
    <x v="2"/>
    <n v="42"/>
    <s v="Adult"/>
    <s v=""/>
    <n v="94.1"/>
    <s v="B-"/>
    <b v="1"/>
    <b v="0"/>
    <n v="29.699532887261707"/>
    <b v="1"/>
    <n v="0.5"/>
    <b v="0"/>
    <s v="Cancer"/>
    <b v="0"/>
    <b v="0"/>
    <b v="1"/>
    <x v="0"/>
  </r>
  <r>
    <s v="PID0276"/>
    <n v="40000"/>
    <x v="1"/>
    <n v="38"/>
    <s v="Adult"/>
    <n v="32398.1"/>
    <n v="100.7"/>
    <s v="A+"/>
    <b v="0"/>
    <b v="0"/>
    <n v="32.881632653061224"/>
    <b v="1"/>
    <n v="40"/>
    <b v="1"/>
    <s v="Fractured Arm"/>
    <b v="0"/>
    <b v="0"/>
    <b v="1"/>
    <x v="1"/>
  </r>
  <r>
    <s v="PID0277"/>
    <n v="18000"/>
    <x v="0"/>
    <n v="53"/>
    <s v="Senior"/>
    <n v="9142.98"/>
    <n v="52.2"/>
    <s v="AB-"/>
    <b v="1"/>
    <b v="0"/>
    <n v="20.138111955557267"/>
    <b v="0"/>
    <n v="20"/>
    <b v="1"/>
    <s v="Appendicitis"/>
    <b v="0"/>
    <b v="0"/>
    <b v="0"/>
    <x v="1"/>
  </r>
  <r>
    <s v="PID0278"/>
    <n v="60000"/>
    <x v="1"/>
    <n v="62"/>
    <s v="super senior"/>
    <n v="49946.899999999994"/>
    <n v="67.8"/>
    <s v="O+"/>
    <b v="0"/>
    <b v="0"/>
    <n v="24.310660116891963"/>
    <b v="0"/>
    <n v="15"/>
    <b v="1"/>
    <s v="Childbirth"/>
    <b v="0"/>
    <b v="0"/>
    <b v="0"/>
    <x v="1"/>
  </r>
  <r>
    <s v="PID0279"/>
    <n v="24000"/>
    <x v="1"/>
    <n v="62"/>
    <s v="super senior"/>
    <s v=""/>
    <n v="71.2"/>
    <s v="AB+"/>
    <b v="0"/>
    <b v="1"/>
    <n v="26.472337894110655"/>
    <b v="0"/>
    <n v="9"/>
    <b v="0"/>
    <s v="Childbirth"/>
    <b v="0"/>
    <b v="0"/>
    <b v="0"/>
    <x v="1"/>
  </r>
  <r>
    <s v="PID0280"/>
    <n v="24000"/>
    <x v="1"/>
    <n v="48"/>
    <s v="Senior"/>
    <n v="15161.699999999999"/>
    <n v="69"/>
    <s v="AB+"/>
    <b v="1"/>
    <b v="0"/>
    <n v="23.87543252595156"/>
    <b v="0"/>
    <n v="12"/>
    <b v="1"/>
    <s v="Prostate Cancer"/>
    <b v="0"/>
    <b v="0"/>
    <b v="0"/>
    <x v="1"/>
  </r>
  <r>
    <s v="PID0281"/>
    <n v="20000"/>
    <x v="0"/>
    <n v="48"/>
    <s v="Senior"/>
    <n v="11828.86"/>
    <n v="54.6"/>
    <s v="AB+"/>
    <b v="0"/>
    <b v="1"/>
    <n v="21.064002160410475"/>
    <b v="0"/>
    <n v="30"/>
    <b v="1"/>
    <s v="Prostate Cancer"/>
    <b v="0"/>
    <b v="0"/>
    <b v="0"/>
    <x v="1"/>
  </r>
  <r>
    <s v="PID0282"/>
    <n v="2000"/>
    <x v="1"/>
    <n v="42"/>
    <s v="Adult"/>
    <n v="1182"/>
    <n v="59.9"/>
    <s v="A+"/>
    <b v="1"/>
    <b v="1"/>
    <n v="22.270969660916126"/>
    <b v="0"/>
    <n v="5"/>
    <b v="1"/>
    <s v="Cancer"/>
    <b v="0"/>
    <b v="0"/>
    <b v="0"/>
    <x v="1"/>
  </r>
  <r>
    <s v="PID0283"/>
    <n v="12000"/>
    <x v="0"/>
    <n v="48"/>
    <s v="Senior"/>
    <n v="9412.6"/>
    <n v="74"/>
    <s v="O-"/>
    <b v="1"/>
    <b v="0"/>
    <n v="24.441802087462015"/>
    <b v="0"/>
    <n v="4"/>
    <b v="1"/>
    <s v="Kidney Stones"/>
    <b v="0"/>
    <b v="0"/>
    <b v="0"/>
    <x v="0"/>
  </r>
  <r>
    <s v="PID0284"/>
    <n v="250000"/>
    <x v="1"/>
    <n v="53"/>
    <s v="Senior"/>
    <n v="175454.59999999998"/>
    <n v="84.9"/>
    <s v="AB+"/>
    <b v="0"/>
    <b v="1"/>
    <n v="34.886587771203153"/>
    <b v="1"/>
    <n v="5"/>
    <b v="1"/>
    <s v="Heart Attack"/>
    <b v="0"/>
    <b v="0"/>
    <b v="1"/>
    <x v="1"/>
  </r>
  <r>
    <s v="PID0285"/>
    <n v="100"/>
    <x v="3"/>
    <n v="33"/>
    <s v="Adult"/>
    <n v="56.47"/>
    <n v="65.5"/>
    <s v="A+"/>
    <b v="0"/>
    <b v="1"/>
    <n v="21.88512813658993"/>
    <b v="0"/>
    <n v="2"/>
    <b v="1"/>
    <s v="Hypertension"/>
    <b v="0"/>
    <b v="0"/>
    <b v="0"/>
    <x v="0"/>
  </r>
  <r>
    <s v="PID0286"/>
    <n v="20000"/>
    <x v="2"/>
    <n v="48"/>
    <s v="Senior"/>
    <s v=""/>
    <n v="96.3"/>
    <s v="B-"/>
    <b v="0"/>
    <b v="0"/>
    <n v="31.807372175980973"/>
    <b v="1"/>
    <n v="9"/>
    <b v="0"/>
    <s v="Osteoarthritis"/>
    <b v="0"/>
    <b v="0"/>
    <b v="1"/>
    <x v="1"/>
  </r>
  <r>
    <s v="PID0287"/>
    <n v="20000"/>
    <x v="0"/>
    <n v="33"/>
    <s v="Adult"/>
    <s v=""/>
    <n v="78.099999999999994"/>
    <s v="B-"/>
    <b v="1"/>
    <b v="0"/>
    <n v="28.003872494531894"/>
    <b v="1"/>
    <n v="0"/>
    <b v="0"/>
    <s v="Fractured Leg"/>
    <b v="0"/>
    <b v="0"/>
    <b v="1"/>
    <x v="0"/>
  </r>
  <r>
    <s v="PID0288"/>
    <n v="300000"/>
    <x v="1"/>
    <n v="30"/>
    <s v="Young adult"/>
    <n v="254042.27999999997"/>
    <n v="59.6"/>
    <s v="AB-"/>
    <b v="0"/>
    <b v="0"/>
    <n v="22.159428911362287"/>
    <b v="0"/>
    <n v="15"/>
    <b v="1"/>
    <s v="Osteoarthritis"/>
    <b v="0"/>
    <b v="0"/>
    <b v="0"/>
    <x v="0"/>
  </r>
  <r>
    <s v="PID0289"/>
    <n v="800"/>
    <x v="0"/>
    <n v="28"/>
    <s v="Young adult"/>
    <n v="445.65"/>
    <n v="71.400000000000006"/>
    <s v="O-"/>
    <b v="1"/>
    <b v="0"/>
    <n v="24.134667387777181"/>
    <b v="0"/>
    <n v="7"/>
    <b v="1"/>
    <s v="Cancer"/>
    <b v="0"/>
    <b v="0"/>
    <b v="0"/>
    <x v="0"/>
  </r>
  <r>
    <s v="PID0290"/>
    <n v="40000"/>
    <x v="1"/>
    <n v="53"/>
    <s v="Senior"/>
    <n v="35435.599999999999"/>
    <n v="73"/>
    <s v="B-"/>
    <b v="0"/>
    <b v="0"/>
    <n v="25.864512471655331"/>
    <b v="0"/>
    <n v="12"/>
    <b v="1"/>
    <s v="Cancer"/>
    <b v="0"/>
    <b v="0"/>
    <b v="0"/>
    <x v="1"/>
  </r>
  <r>
    <s v="PID0291"/>
    <n v="40000"/>
    <x v="0"/>
    <n v="42"/>
    <s v="Adult"/>
    <n v="23892.800000000003"/>
    <n v="92.4"/>
    <s v="A+"/>
    <b v="1"/>
    <b v="0"/>
    <n v="29.162984471657619"/>
    <b v="1"/>
    <n v="15"/>
    <b v="1"/>
    <s v="Heart Attack"/>
    <b v="0"/>
    <b v="1"/>
    <b v="0"/>
    <x v="0"/>
  </r>
  <r>
    <s v="PID0292"/>
    <n v="3000"/>
    <x v="0"/>
    <n v="41"/>
    <s v="Adult"/>
    <n v="2649.5099999999998"/>
    <n v="99.1"/>
    <s v="A+"/>
    <b v="0"/>
    <b v="0"/>
    <n v="31.992510330578511"/>
    <b v="1"/>
    <n v="15"/>
    <b v="1"/>
    <s v="Kidney Stones"/>
    <b v="0"/>
    <b v="0"/>
    <b v="1"/>
    <x v="1"/>
  </r>
  <r>
    <s v="PID0293"/>
    <n v="800"/>
    <x v="1"/>
    <n v="33"/>
    <s v="Adult"/>
    <n v="587.24"/>
    <n v="94.6"/>
    <s v="B+"/>
    <b v="0"/>
    <b v="0"/>
    <n v="32.733564013840834"/>
    <b v="1"/>
    <n v="20"/>
    <b v="1"/>
    <s v="Kidney Stones"/>
    <b v="0"/>
    <b v="1"/>
    <b v="1"/>
    <x v="0"/>
  </r>
  <r>
    <s v="PID0294"/>
    <n v="20000"/>
    <x v="3"/>
    <n v="33"/>
    <s v="Adult"/>
    <n v="16863.14"/>
    <n v="92.6"/>
    <s v="B-"/>
    <b v="0"/>
    <b v="0"/>
    <n v="33.203054967908493"/>
    <b v="1"/>
    <n v="15"/>
    <b v="1"/>
    <s v="Fractured Leg"/>
    <b v="0"/>
    <b v="1"/>
    <b v="0"/>
    <x v="0"/>
  </r>
  <r>
    <s v="PID0295"/>
    <n v="3000"/>
    <x v="0"/>
    <n v="34"/>
    <s v="Adult"/>
    <n v="2651.88"/>
    <n v="70"/>
    <s v="O+"/>
    <b v="0"/>
    <b v="0"/>
    <n v="22.343515592581952"/>
    <b v="0"/>
    <n v="9"/>
    <b v="1"/>
    <s v="Hypertension"/>
    <b v="0"/>
    <b v="0"/>
    <b v="0"/>
    <x v="1"/>
  </r>
  <r>
    <s v="PID0296"/>
    <n v="48000"/>
    <x v="0"/>
    <n v="73"/>
    <s v="super senior"/>
    <n v="25412.799999999999"/>
    <n v="73.900000000000006"/>
    <s v="B-"/>
    <b v="0"/>
    <b v="0"/>
    <n v="25.874444172122828"/>
    <b v="0"/>
    <n v="5"/>
    <b v="1"/>
    <s v="Diabetes"/>
    <b v="0"/>
    <b v="0"/>
    <b v="0"/>
    <x v="0"/>
  </r>
  <r>
    <s v="PID0297"/>
    <n v="60000"/>
    <x v="3"/>
    <n v="58"/>
    <s v="Senior"/>
    <n v="52542.200000000004"/>
    <n v="48.1"/>
    <s v="AB-"/>
    <b v="0"/>
    <b v="1"/>
    <n v="20.281666385562492"/>
    <b v="0"/>
    <n v="4"/>
    <b v="1"/>
    <s v="Kidney Stones"/>
    <b v="0"/>
    <b v="0"/>
    <b v="0"/>
    <x v="0"/>
  </r>
  <r>
    <s v="PID0298"/>
    <n v="1000"/>
    <x v="0"/>
    <n v="62"/>
    <s v="super senior"/>
    <n v="608.94000000000005"/>
    <n v="62.8"/>
    <s v="AB-"/>
    <b v="1"/>
    <b v="0"/>
    <n v="26.139438085327779"/>
    <b v="0"/>
    <n v="9"/>
    <b v="1"/>
    <s v="Stroke"/>
    <b v="0"/>
    <b v="0"/>
    <b v="0"/>
    <x v="0"/>
  </r>
  <r>
    <s v="PID0299"/>
    <n v="90000"/>
    <x v="1"/>
    <n v="68"/>
    <s v="super senior"/>
    <n v="46249.5"/>
    <n v="56.5"/>
    <s v="A-"/>
    <b v="1"/>
    <b v="0"/>
    <n v="22.632590930940552"/>
    <b v="0"/>
    <n v="20"/>
    <b v="1"/>
    <s v="Fractured Arm"/>
    <b v="0"/>
    <b v="0"/>
    <b v="0"/>
    <x v="0"/>
  </r>
  <r>
    <s v="PID0300"/>
    <n v="20000"/>
    <x v="1"/>
    <n v="42"/>
    <s v="Adult"/>
    <s v=""/>
    <n v="71.400000000000006"/>
    <s v="A+"/>
    <b v="0"/>
    <b v="1"/>
    <n v="25.601491627523398"/>
    <b v="0"/>
    <n v="5"/>
    <b v="0"/>
    <s v="Cancer"/>
    <b v="0"/>
    <b v="0"/>
    <b v="0"/>
    <x v="1"/>
  </r>
  <r>
    <s v="PID0301"/>
    <n v="45000"/>
    <x v="1"/>
    <n v="28"/>
    <s v="Young adult"/>
    <n v="26396.19"/>
    <n v="82.4"/>
    <s v="O+"/>
    <b v="0"/>
    <b v="0"/>
    <n v="30.266299357208453"/>
    <b v="1"/>
    <n v="70"/>
    <b v="1"/>
    <s v="Cancer"/>
    <b v="0"/>
    <b v="0"/>
    <b v="1"/>
    <x v="0"/>
  </r>
  <r>
    <s v="PID0302"/>
    <n v="40000"/>
    <x v="0"/>
    <n v="38"/>
    <s v="Adult"/>
    <n v="30393.3"/>
    <n v="75.400000000000006"/>
    <s v="AB-"/>
    <b v="0"/>
    <b v="1"/>
    <n v="29.088383935804945"/>
    <b v="1"/>
    <n v="15"/>
    <b v="1"/>
    <s v="Heart Attack"/>
    <b v="0"/>
    <b v="0"/>
    <b v="0"/>
    <x v="1"/>
  </r>
  <r>
    <s v="PID0303"/>
    <n v="18000"/>
    <x v="1"/>
    <n v="38"/>
    <s v="Adult"/>
    <n v="15337.380000000001"/>
    <n v="90.6"/>
    <s v="A-"/>
    <b v="1"/>
    <b v="0"/>
    <n v="33.685306365258775"/>
    <b v="1"/>
    <n v="20"/>
    <b v="1"/>
    <s v="Osteoarthritis"/>
    <b v="0"/>
    <b v="1"/>
    <b v="0"/>
    <x v="1"/>
  </r>
  <r>
    <s v="PID0304"/>
    <n v="21000"/>
    <x v="1"/>
    <n v="50"/>
    <s v="Senior"/>
    <n v="17377.78"/>
    <n v="82.5"/>
    <s v="A+"/>
    <b v="1"/>
    <b v="1"/>
    <n v="29.58155545197031"/>
    <b v="1"/>
    <n v="20"/>
    <b v="1"/>
    <s v="Respiratory Infection"/>
    <b v="0"/>
    <b v="1"/>
    <b v="0"/>
    <x v="0"/>
  </r>
  <r>
    <s v="PID0305"/>
    <n v="800"/>
    <x v="1"/>
    <n v="68"/>
    <s v="super senior"/>
    <n v="555.04"/>
    <n v="74.2"/>
    <s v="AB-"/>
    <b v="1"/>
    <b v="0"/>
    <n v="26.289682539682545"/>
    <b v="0"/>
    <n v="30"/>
    <b v="1"/>
    <s v="Stroke"/>
    <b v="0"/>
    <b v="0"/>
    <b v="0"/>
    <x v="1"/>
  </r>
  <r>
    <s v="PID0306"/>
    <n v="12000"/>
    <x v="0"/>
    <n v="33"/>
    <s v="Adult"/>
    <n v="6992.64"/>
    <n v="66.8"/>
    <s v="O-"/>
    <b v="0"/>
    <b v="1"/>
    <n v="23.66780045351474"/>
    <b v="0"/>
    <n v="7"/>
    <b v="1"/>
    <s v="Childbirth"/>
    <b v="0"/>
    <b v="0"/>
    <b v="0"/>
    <x v="0"/>
  </r>
  <r>
    <s v="PID0307"/>
    <n v="30000"/>
    <x v="0"/>
    <n v="62"/>
    <s v="super senior"/>
    <n v="15917.49"/>
    <n v="89.7"/>
    <s v="O-"/>
    <b v="1"/>
    <b v="0"/>
    <n v="34.605146406388641"/>
    <b v="1"/>
    <n v="250"/>
    <b v="1"/>
    <s v="Heart Disease"/>
    <b v="1"/>
    <b v="1"/>
    <b v="1"/>
    <x v="0"/>
  </r>
  <r>
    <s v="PID0308"/>
    <n v="12000"/>
    <x v="2"/>
    <n v="68"/>
    <s v="super senior"/>
    <n v="9607.2000000000007"/>
    <n v="59.7"/>
    <s v="AB+"/>
    <b v="0"/>
    <b v="0"/>
    <n v="23.031518845723543"/>
    <b v="0"/>
    <n v="2"/>
    <b v="1"/>
    <s v="Osteoarthritis"/>
    <b v="0"/>
    <b v="0"/>
    <b v="0"/>
    <x v="0"/>
  </r>
  <r>
    <s v="PID0309"/>
    <n v="12000"/>
    <x v="0"/>
    <n v="53"/>
    <s v="Senior"/>
    <n v="9344"/>
    <n v="76.5"/>
    <s v="A+"/>
    <b v="0"/>
    <b v="0"/>
    <n v="31.035741815083774"/>
    <b v="1"/>
    <n v="12"/>
    <b v="1"/>
    <s v="Allergic Reaction"/>
    <b v="0"/>
    <b v="1"/>
    <b v="0"/>
    <x v="0"/>
  </r>
  <r>
    <s v="PID0310"/>
    <n v="800"/>
    <x v="1"/>
    <n v="45"/>
    <s v="Adult"/>
    <n v="505.63"/>
    <n v="84.5"/>
    <s v="O+"/>
    <b v="0"/>
    <b v="1"/>
    <n v="31.037649219467404"/>
    <b v="1"/>
    <n v="12"/>
    <b v="1"/>
    <s v="Kidney Stones"/>
    <b v="0"/>
    <b v="0"/>
    <b v="1"/>
    <x v="1"/>
  </r>
  <r>
    <s v="PID0311"/>
    <n v="500"/>
    <x v="0"/>
    <n v="48"/>
    <s v="Senior"/>
    <n v="402.18"/>
    <n v="103.1"/>
    <s v="O-"/>
    <b v="0"/>
    <b v="1"/>
    <n v="33.283832644628099"/>
    <b v="1"/>
    <n v="30"/>
    <b v="1"/>
    <s v="Childbirth"/>
    <b v="0"/>
    <b v="1"/>
    <b v="1"/>
    <x v="0"/>
  </r>
  <r>
    <s v="PID0312"/>
    <n v="90000"/>
    <x v="3"/>
    <n v="28"/>
    <s v="Young adult"/>
    <s v=""/>
    <n v="80.3"/>
    <s v="O-"/>
    <b v="0"/>
    <b v="0"/>
    <n v="28.792713973251104"/>
    <b v="1"/>
    <n v="5"/>
    <b v="0"/>
    <s v="Prostate Cancer"/>
    <b v="0"/>
    <b v="1"/>
    <b v="1"/>
    <x v="0"/>
  </r>
  <r>
    <s v="PID0313"/>
    <n v="12000"/>
    <x v="3"/>
    <n v="62"/>
    <s v="super senior"/>
    <n v="10441.56"/>
    <n v="65.099999999999994"/>
    <s v="A+"/>
    <b v="0"/>
    <b v="0"/>
    <n v="25.114771806643258"/>
    <b v="0"/>
    <n v="25"/>
    <b v="1"/>
    <s v="Kidney Stones"/>
    <b v="0"/>
    <b v="0"/>
    <b v="0"/>
    <x v="0"/>
  </r>
  <r>
    <s v="PID0314"/>
    <n v="60000"/>
    <x v="0"/>
    <n v="38"/>
    <s v="Adult"/>
    <n v="34111.4"/>
    <n v="61.4"/>
    <s v="O+"/>
    <b v="0"/>
    <b v="1"/>
    <n v="23.395823807346435"/>
    <b v="0"/>
    <n v="12"/>
    <b v="1"/>
    <s v="Allergic Reaction"/>
    <b v="0"/>
    <b v="0"/>
    <b v="0"/>
    <x v="0"/>
  </r>
  <r>
    <s v="PID0315"/>
    <n v="18000"/>
    <x v="3"/>
    <n v="38"/>
    <s v="Adult"/>
    <n v="15787.920000000002"/>
    <n v="82.7"/>
    <s v="A+"/>
    <b v="0"/>
    <b v="1"/>
    <n v="26.101502335563691"/>
    <b v="0"/>
    <n v="2"/>
    <b v="1"/>
    <s v="Stroke"/>
    <b v="0"/>
    <b v="0"/>
    <b v="0"/>
    <x v="1"/>
  </r>
  <r>
    <s v="PID0316"/>
    <n v="45000"/>
    <x v="1"/>
    <n v="68"/>
    <s v="super senior"/>
    <s v=""/>
    <n v="68.8"/>
    <s v="A-"/>
    <b v="0"/>
    <b v="1"/>
    <n v="28.270874424720574"/>
    <b v="1"/>
    <n v="20"/>
    <b v="0"/>
    <s v="Fractured Arm"/>
    <b v="0"/>
    <b v="1"/>
    <b v="1"/>
    <x v="0"/>
  </r>
  <r>
    <s v="PID0317"/>
    <n v="16000"/>
    <x v="2"/>
    <n v="48"/>
    <s v="Senior"/>
    <n v="11310.02"/>
    <n v="78.900000000000006"/>
    <s v="O+"/>
    <b v="0"/>
    <b v="0"/>
    <n v="25.471332644628102"/>
    <b v="0"/>
    <n v="70"/>
    <b v="1"/>
    <s v="Cancer"/>
    <b v="0"/>
    <b v="0"/>
    <b v="0"/>
    <x v="0"/>
  </r>
  <r>
    <s v="PID0318"/>
    <n v="250000"/>
    <x v="2"/>
    <n v="42"/>
    <s v="Adult"/>
    <n v="181231.9"/>
    <n v="62.6"/>
    <s v="O+"/>
    <b v="0"/>
    <b v="0"/>
    <n v="24.150302843254501"/>
    <b v="0"/>
    <n v="2"/>
    <b v="1"/>
    <s v="Allergic Reaction"/>
    <b v="0"/>
    <b v="0"/>
    <b v="0"/>
    <x v="0"/>
  </r>
  <r>
    <s v="PID0319"/>
    <n v="100"/>
    <x v="1"/>
    <n v="62"/>
    <s v="super senior"/>
    <s v=""/>
    <n v="62.9"/>
    <s v="B+"/>
    <b v="0"/>
    <b v="0"/>
    <n v="23.967383020880959"/>
    <b v="0"/>
    <n v="90"/>
    <b v="0"/>
    <s v="Stroke"/>
    <b v="0"/>
    <b v="0"/>
    <b v="0"/>
    <x v="0"/>
  </r>
  <r>
    <s v="PID0320"/>
    <n v="75000"/>
    <x v="1"/>
    <n v="58"/>
    <s v="Senior"/>
    <n v="64758.100000000006"/>
    <n v="66.5"/>
    <s v="A-"/>
    <b v="0"/>
    <b v="1"/>
    <n v="25.654874426140964"/>
    <b v="0"/>
    <n v="25"/>
    <b v="1"/>
    <s v="Childbirth"/>
    <b v="0"/>
    <b v="0"/>
    <b v="0"/>
    <x v="1"/>
  </r>
  <r>
    <s v="PID0321"/>
    <n v="40000"/>
    <x v="3"/>
    <n v="42"/>
    <s v="Adult"/>
    <s v=""/>
    <n v="83.4"/>
    <s v="AB+"/>
    <b v="0"/>
    <b v="0"/>
    <n v="26.029150151368562"/>
    <b v="0"/>
    <n v="5"/>
    <b v="0"/>
    <s v="Prostate Cancer"/>
    <b v="0"/>
    <b v="0"/>
    <b v="0"/>
    <x v="0"/>
  </r>
  <r>
    <s v="PID0322"/>
    <n v="3000"/>
    <x v="1"/>
    <n v="41"/>
    <s v="Adult"/>
    <n v="1894.17"/>
    <n v="57.3"/>
    <s v="AB+"/>
    <b v="0"/>
    <b v="0"/>
    <n v="22.382812499999993"/>
    <b v="0"/>
    <n v="20"/>
    <b v="1"/>
    <s v="Allergic Reaction"/>
    <b v="0"/>
    <b v="0"/>
    <b v="0"/>
    <x v="0"/>
  </r>
  <r>
    <s v="PID0323"/>
    <n v="32000"/>
    <x v="2"/>
    <n v="42"/>
    <s v="Adult"/>
    <s v=""/>
    <n v="96.5"/>
    <s v="O-"/>
    <b v="1"/>
    <b v="0"/>
    <n v="33.391003460207614"/>
    <b v="1"/>
    <n v="3"/>
    <b v="0"/>
    <s v="Kidney Stones"/>
    <b v="0"/>
    <b v="1"/>
    <b v="1"/>
    <x v="1"/>
  </r>
  <r>
    <s v="PID0324"/>
    <n v="12000"/>
    <x v="3"/>
    <n v="73"/>
    <s v="super senior"/>
    <n v="6341.88"/>
    <n v="83.8"/>
    <s v="B+"/>
    <b v="0"/>
    <b v="0"/>
    <n v="34.434582511505582"/>
    <b v="1"/>
    <n v="25"/>
    <b v="1"/>
    <s v="Heart Attack"/>
    <b v="0"/>
    <b v="1"/>
    <b v="0"/>
    <x v="1"/>
  </r>
  <r>
    <s v="PID0325"/>
    <n v="16000"/>
    <x v="3"/>
    <n v="53"/>
    <s v="Senior"/>
    <n v="13735.36"/>
    <n v="57.4"/>
    <s v="AB-"/>
    <b v="0"/>
    <b v="0"/>
    <n v="22.704798069696608"/>
    <s v="FALSE"/>
    <n v="40"/>
    <b v="1"/>
    <s v="Fractured Leg"/>
    <b v="0"/>
    <b v="0"/>
    <b v="0"/>
    <x v="1"/>
  </r>
  <r>
    <s v="PID0326"/>
    <n v="60000"/>
    <x v="0"/>
    <n v="68"/>
    <s v="super senior"/>
    <s v=""/>
    <n v="45.3"/>
    <s v="B+"/>
    <b v="1"/>
    <b v="0"/>
    <n v="20.133333333333333"/>
    <b v="0"/>
    <n v="12"/>
    <b v="0"/>
    <s v="Stroke"/>
    <b v="0"/>
    <b v="0"/>
    <b v="0"/>
    <x v="0"/>
  </r>
  <r>
    <s v="PID0327"/>
    <n v="90000"/>
    <x v="0"/>
    <n v="33"/>
    <s v="Adult"/>
    <n v="49301.899999999994"/>
    <n v="97.5"/>
    <s v="O+"/>
    <b v="0"/>
    <b v="1"/>
    <n v="33.343592900379605"/>
    <b v="1"/>
    <n v="7"/>
    <b v="1"/>
    <s v="Fractured Leg"/>
    <b v="0"/>
    <b v="1"/>
    <b v="0"/>
    <x v="0"/>
  </r>
  <r>
    <s v="PID0328"/>
    <n v="60000"/>
    <x v="2"/>
    <n v="58"/>
    <s v="Senior"/>
    <n v="52602.28"/>
    <n v="99.9"/>
    <s v="O-"/>
    <b v="0"/>
    <b v="0"/>
    <n v="34.977766884913002"/>
    <b v="1"/>
    <n v="4"/>
    <b v="1"/>
    <s v="Hypertension"/>
    <b v="0"/>
    <b v="1"/>
    <b v="1"/>
    <x v="0"/>
  </r>
  <r>
    <s v="PID0329"/>
    <n v="72000"/>
    <x v="0"/>
    <n v="28"/>
    <s v="Young adult"/>
    <n v="48491.68"/>
    <n v="82.6"/>
    <s v="A-"/>
    <b v="0"/>
    <b v="0"/>
    <n v="29.617411882821184"/>
    <b v="1"/>
    <n v="4"/>
    <b v="1"/>
    <s v="Heart Disease"/>
    <b v="0"/>
    <b v="0"/>
    <b v="0"/>
    <x v="1"/>
  </r>
  <r>
    <s v="PID0330"/>
    <n v="500"/>
    <x v="2"/>
    <n v="48"/>
    <s v="Senior"/>
    <s v=""/>
    <n v="88.4"/>
    <s v="A+"/>
    <b v="0"/>
    <b v="0"/>
    <n v="29.881016765819368"/>
    <b v="1"/>
    <n v="4"/>
    <b v="0"/>
    <s v="Diabetes"/>
    <b v="0"/>
    <b v="1"/>
    <b v="0"/>
    <x v="0"/>
  </r>
  <r>
    <s v="PID0331"/>
    <n v="100"/>
    <x v="2"/>
    <n v="38"/>
    <s v="Adult"/>
    <n v="87.74"/>
    <n v="102"/>
    <s v="A-"/>
    <b v="0"/>
    <b v="0"/>
    <n v="32.192904936245419"/>
    <b v="1"/>
    <n v="9"/>
    <b v="1"/>
    <s v="Appendicitis"/>
    <b v="0"/>
    <b v="0"/>
    <b v="1"/>
    <x v="0"/>
  </r>
  <r>
    <s v="PID0332"/>
    <n v="72000"/>
    <x v="2"/>
    <n v="62"/>
    <s v="super senior"/>
    <n v="40552.839999999997"/>
    <n v="73.3"/>
    <s v="AB+"/>
    <b v="1"/>
    <b v="0"/>
    <n v="32.577777777777776"/>
    <b v="1"/>
    <n v="7"/>
    <b v="1"/>
    <s v="Heart Attack"/>
    <b v="0"/>
    <b v="1"/>
    <b v="0"/>
    <x v="1"/>
  </r>
  <r>
    <s v="PID0333"/>
    <n v="48000"/>
    <x v="1"/>
    <n v="41"/>
    <s v="Adult"/>
    <n v="37134"/>
    <n v="91"/>
    <s v="AB-"/>
    <b v="0"/>
    <b v="1"/>
    <n v="33.023660908695021"/>
    <b v="1"/>
    <n v="12"/>
    <b v="1"/>
    <s v="Appendicitis"/>
    <b v="0"/>
    <b v="0"/>
    <b v="1"/>
    <x v="0"/>
  </r>
  <r>
    <s v="PID0334"/>
    <n v="12000"/>
    <x v="3"/>
    <n v="62"/>
    <s v="super senior"/>
    <n v="8904.5999999999985"/>
    <n v="94.6"/>
    <s v="A+"/>
    <b v="1"/>
    <b v="0"/>
    <n v="33.517573696145128"/>
    <b v="1"/>
    <n v="9"/>
    <b v="1"/>
    <s v="Hypertension"/>
    <b v="0"/>
    <b v="1"/>
    <b v="0"/>
    <x v="1"/>
  </r>
  <r>
    <s v="PID0335"/>
    <n v="60000"/>
    <x v="2"/>
    <n v="32"/>
    <s v="Adult"/>
    <s v=""/>
    <n v="84.5"/>
    <s v="AB+"/>
    <b v="0"/>
    <b v="1"/>
    <n v="32.599050962540019"/>
    <b v="1"/>
    <n v="12"/>
    <b v="0"/>
    <s v="Fractured Arm"/>
    <b v="0"/>
    <b v="1"/>
    <b v="0"/>
    <x v="0"/>
  </r>
  <r>
    <s v="PID0336"/>
    <n v="32000"/>
    <x v="1"/>
    <n v="48"/>
    <s v="Senior"/>
    <n v="17880.560000000001"/>
    <n v="87.1"/>
    <s v="O+"/>
    <b v="0"/>
    <b v="0"/>
    <n v="31.230951271110474"/>
    <b v="1"/>
    <n v="9"/>
    <b v="1"/>
    <s v="Heart Attack"/>
    <b v="0"/>
    <b v="0"/>
    <b v="0"/>
    <x v="1"/>
  </r>
  <r>
    <s v="PID0337"/>
    <n v="54000"/>
    <x v="2"/>
    <n v="58"/>
    <s v="Senior"/>
    <s v=""/>
    <n v="86.6"/>
    <s v="O+"/>
    <b v="1"/>
    <b v="0"/>
    <n v="33.828124999999993"/>
    <b v="1"/>
    <n v="3"/>
    <b v="0"/>
    <s v="Fractured Leg"/>
    <b v="0"/>
    <b v="1"/>
    <b v="0"/>
    <x v="0"/>
  </r>
  <r>
    <s v="PID0338"/>
    <n v="250000"/>
    <x v="2"/>
    <n v="38"/>
    <s v="Adult"/>
    <n v="180061.4"/>
    <n v="67.3"/>
    <s v="AB+"/>
    <b v="1"/>
    <b v="0"/>
    <n v="21.975510204081633"/>
    <b v="0"/>
    <n v="1"/>
    <b v="1"/>
    <s v="Allergic Reaction"/>
    <b v="0"/>
    <b v="0"/>
    <b v="0"/>
    <x v="1"/>
  </r>
  <r>
    <s v="PID0339"/>
    <n v="12000"/>
    <x v="2"/>
    <n v="38"/>
    <s v="Adult"/>
    <n v="10036.98"/>
    <n v="104.5"/>
    <s v="A-"/>
    <b v="1"/>
    <b v="1"/>
    <n v="34.915967790437364"/>
    <b v="1"/>
    <n v="2"/>
    <b v="1"/>
    <s v="Hypertension"/>
    <b v="0"/>
    <b v="1"/>
    <b v="0"/>
    <x v="0"/>
  </r>
  <r>
    <s v="PID0340"/>
    <n v="12000"/>
    <x v="1"/>
    <n v="42"/>
    <s v="Adult"/>
    <n v="10570.68"/>
    <n v="73.400000000000006"/>
    <s v="O+"/>
    <b v="0"/>
    <b v="0"/>
    <n v="28.671874999999996"/>
    <b v="1"/>
    <n v="90"/>
    <b v="1"/>
    <s v="Osteoarthritis"/>
    <b v="0"/>
    <b v="1"/>
    <b v="1"/>
    <x v="1"/>
  </r>
  <r>
    <s v="PID0341"/>
    <n v="60000"/>
    <x v="0"/>
    <n v="38"/>
    <s v="Adult"/>
    <n v="49311.68"/>
    <n v="80.8"/>
    <s v="A+"/>
    <b v="1"/>
    <b v="1"/>
    <n v="31.562499999999993"/>
    <b v="1"/>
    <n v="25"/>
    <b v="1"/>
    <s v="Fractured Arm"/>
    <b v="0"/>
    <b v="1"/>
    <b v="0"/>
    <x v="1"/>
  </r>
  <r>
    <s v="PID0342"/>
    <n v="300000"/>
    <x v="2"/>
    <n v="53"/>
    <s v="Senior"/>
    <s v=""/>
    <n v="75.900000000000006"/>
    <s v="B-"/>
    <b v="1"/>
    <b v="0"/>
    <n v="30.022546576480359"/>
    <b v="1"/>
    <n v="0.5"/>
    <b v="0"/>
    <s v="Fractured Leg"/>
    <b v="0"/>
    <b v="1"/>
    <b v="0"/>
    <x v="1"/>
  </r>
  <r>
    <s v="PID0343"/>
    <n v="500"/>
    <x v="2"/>
    <n v="54"/>
    <s v="Senior"/>
    <n v="447.66"/>
    <n v="82"/>
    <s v="A-"/>
    <b v="0"/>
    <b v="0"/>
    <n v="33.267069657998292"/>
    <b v="1"/>
    <n v="0.5"/>
    <b v="1"/>
    <s v="Kidney Stones"/>
    <b v="0"/>
    <b v="1"/>
    <b v="0"/>
    <x v="1"/>
  </r>
  <r>
    <s v="PID0344"/>
    <n v="200000"/>
    <x v="0"/>
    <n v="48"/>
    <s v="Senior"/>
    <s v=""/>
    <n v="88.8"/>
    <s v="B+"/>
    <b v="1"/>
    <b v="1"/>
    <n v="30.726643598615919"/>
    <b v="1"/>
    <n v="12"/>
    <b v="0"/>
    <s v="Diabetes"/>
    <b v="0"/>
    <b v="0"/>
    <b v="1"/>
    <x v="1"/>
  </r>
  <r>
    <s v="PID0345"/>
    <n v="30000"/>
    <x v="0"/>
    <n v="38"/>
    <s v="Adult"/>
    <n v="23792.699999999997"/>
    <n v="85.2"/>
    <s v="AB-"/>
    <b v="0"/>
    <b v="1"/>
    <n v="29.480968858131494"/>
    <b v="1"/>
    <n v="15"/>
    <b v="1"/>
    <s v="Allergic Reaction"/>
    <b v="0"/>
    <b v="0"/>
    <b v="1"/>
    <x v="0"/>
  </r>
  <r>
    <s v="PID0346"/>
    <n v="240000"/>
    <x v="1"/>
    <n v="33"/>
    <s v="Adult"/>
    <s v=""/>
    <n v="60.2"/>
    <s v="O-"/>
    <b v="1"/>
    <b v="1"/>
    <n v="23.515624999999996"/>
    <b v="0"/>
    <n v="7"/>
    <b v="0"/>
    <s v="Prostate Cancer"/>
    <b v="0"/>
    <b v="0"/>
    <b v="0"/>
    <x v="1"/>
  </r>
  <r>
    <s v="PID0347"/>
    <n v="40000"/>
    <x v="1"/>
    <n v="41"/>
    <s v="Adult"/>
    <n v="24642.6"/>
    <n v="88.7"/>
    <s v="AB-"/>
    <b v="0"/>
    <b v="0"/>
    <n v="31.804654164724447"/>
    <b v="1"/>
    <n v="9"/>
    <b v="1"/>
    <s v="Kidney Stones"/>
    <b v="0"/>
    <b v="0"/>
    <b v="1"/>
    <x v="1"/>
  </r>
  <r>
    <s v="PID0348"/>
    <n v="45000"/>
    <x v="2"/>
    <n v="62"/>
    <s v="super senior"/>
    <n v="39752.79"/>
    <n v="70"/>
    <s v="A+"/>
    <b v="0"/>
    <b v="1"/>
    <n v="29.903028749626213"/>
    <b v="1"/>
    <n v="0.5"/>
    <b v="1"/>
    <s v="Heart Attack"/>
    <b v="0"/>
    <b v="0"/>
    <b v="0"/>
    <x v="0"/>
  </r>
  <r>
    <s v="PID0349"/>
    <n v="24000"/>
    <x v="1"/>
    <n v="53"/>
    <s v="Senior"/>
    <s v=""/>
    <n v="92"/>
    <s v="AB+"/>
    <b v="0"/>
    <b v="1"/>
    <n v="34.205829863176689"/>
    <b v="1"/>
    <n v="9"/>
    <b v="0"/>
    <s v="Prostate Cancer"/>
    <b v="0"/>
    <b v="1"/>
    <b v="1"/>
    <x v="1"/>
  </r>
  <r>
    <s v="PID0350"/>
    <n v="100"/>
    <x v="1"/>
    <n v="41"/>
    <s v="Adult"/>
    <n v="77.66"/>
    <n v="106.6"/>
    <s v="AB-"/>
    <b v="1"/>
    <b v="0"/>
    <n v="33.269872975250458"/>
    <b v="1"/>
    <n v="200"/>
    <b v="1"/>
    <s v="Prostate Cancer"/>
    <b v="0"/>
    <b v="0"/>
    <b v="1"/>
    <x v="1"/>
  </r>
  <r>
    <s v="PID0351"/>
    <n v="250000"/>
    <x v="1"/>
    <n v="48"/>
    <s v="Senior"/>
    <n v="125062.2"/>
    <n v="96.1"/>
    <s v="A+"/>
    <b v="0"/>
    <b v="0"/>
    <n v="30.674454977816076"/>
    <b v="1"/>
    <n v="9"/>
    <b v="1"/>
    <s v="Stroke"/>
    <b v="0"/>
    <b v="1"/>
    <b v="0"/>
    <x v="1"/>
  </r>
  <r>
    <s v="PID0352"/>
    <n v="40000"/>
    <x v="0"/>
    <n v="58"/>
    <s v="Senior"/>
    <s v=""/>
    <n v="72.599999999999994"/>
    <s v="O+"/>
    <b v="0"/>
    <b v="0"/>
    <n v="28.00817869680953"/>
    <b v="1"/>
    <n v="4"/>
    <b v="0"/>
    <s v="Kidney Stones"/>
    <b v="0"/>
    <b v="1"/>
    <b v="0"/>
    <x v="1"/>
  </r>
  <r>
    <s v="PID0353"/>
    <n v="16000"/>
    <x v="0"/>
    <n v="41"/>
    <s v="Adult"/>
    <n v="9324.06"/>
    <n v="78.900000000000006"/>
    <s v="A+"/>
    <b v="0"/>
    <b v="0"/>
    <n v="30.438640484549207"/>
    <b v="1"/>
    <n v="25"/>
    <b v="1"/>
    <s v="Respiratory Infection"/>
    <b v="0"/>
    <b v="1"/>
    <b v="1"/>
    <x v="1"/>
  </r>
  <r>
    <s v="PID0354"/>
    <n v="60000"/>
    <x v="2"/>
    <n v="45"/>
    <s v="Adult"/>
    <n v="42781.95"/>
    <n v="56.7"/>
    <s v="O+"/>
    <b v="0"/>
    <b v="1"/>
    <n v="21.340660167864808"/>
    <b v="0"/>
    <n v="2"/>
    <b v="1"/>
    <s v="Diabetes"/>
    <b v="0"/>
    <b v="0"/>
    <b v="0"/>
    <x v="1"/>
  </r>
  <r>
    <s v="PID0355"/>
    <n v="100"/>
    <x v="0"/>
    <n v="58"/>
    <s v="Senior"/>
    <n v="67.64"/>
    <n v="54"/>
    <s v="O+"/>
    <b v="0"/>
    <b v="1"/>
    <n v="22.476586888657646"/>
    <b v="0"/>
    <n v="7"/>
    <b v="1"/>
    <s v="Diabetes"/>
    <b v="0"/>
    <b v="0"/>
    <b v="0"/>
    <x v="0"/>
  </r>
  <r>
    <s v="PID0356"/>
    <n v="500"/>
    <x v="2"/>
    <n v="33"/>
    <s v="Adult"/>
    <n v="265.38"/>
    <n v="93.2"/>
    <s v="O-"/>
    <b v="0"/>
    <b v="0"/>
    <n v="30.087809917355372"/>
    <b v="1"/>
    <n v="15"/>
    <b v="1"/>
    <s v="Prostate Cancer"/>
    <b v="0"/>
    <b v="1"/>
    <b v="0"/>
    <x v="0"/>
  </r>
  <r>
    <s v="PID0357"/>
    <n v="800"/>
    <x v="0"/>
    <n v="38"/>
    <s v="Adult"/>
    <s v=""/>
    <n v="80.5"/>
    <s v="AB+"/>
    <b v="0"/>
    <b v="1"/>
    <n v="31.445312499999993"/>
    <b v="1"/>
    <n v="20"/>
    <b v="0"/>
    <s v="Respiratory Infection"/>
    <b v="0"/>
    <b v="1"/>
    <b v="0"/>
    <x v="1"/>
  </r>
  <r>
    <s v="PID0358"/>
    <n v="12000"/>
    <x v="1"/>
    <n v="62"/>
    <s v="super senior"/>
    <n v="7609.14"/>
    <n v="79.900000000000006"/>
    <s v="AB-"/>
    <b v="0"/>
    <b v="0"/>
    <n v="30.445054107605543"/>
    <b v="1"/>
    <n v="12"/>
    <b v="1"/>
    <s v="Heart Attack"/>
    <b v="0"/>
    <b v="0"/>
    <b v="0"/>
    <x v="1"/>
  </r>
  <r>
    <s v="PID0359"/>
    <n v="24000"/>
    <x v="1"/>
    <n v="33"/>
    <s v="Adult"/>
    <n v="16555.14"/>
    <n v="100.8"/>
    <s v="B-"/>
    <b v="0"/>
    <b v="0"/>
    <n v="32.174662453318007"/>
    <b v="1"/>
    <n v="12"/>
    <b v="1"/>
    <s v="Diabetes"/>
    <b v="0"/>
    <b v="0"/>
    <b v="1"/>
    <x v="1"/>
  </r>
  <r>
    <s v="PID0360"/>
    <n v="240000"/>
    <x v="0"/>
    <n v="41"/>
    <s v="Adult"/>
    <s v=""/>
    <n v="90.4"/>
    <s v="AB-"/>
    <b v="0"/>
    <b v="0"/>
    <n v="30.915495366095556"/>
    <b v="1"/>
    <n v="5"/>
    <b v="0"/>
    <s v="Appendicitis"/>
    <b v="0"/>
    <b v="0"/>
    <b v="1"/>
    <x v="0"/>
  </r>
  <r>
    <s v="PID0361"/>
    <n v="100"/>
    <x v="3"/>
    <n v="48"/>
    <s v="Senior"/>
    <n v="80.67"/>
    <n v="87.4"/>
    <s v="O-"/>
    <b v="0"/>
    <b v="0"/>
    <n v="31.717230367252146"/>
    <b v="1"/>
    <n v="120"/>
    <b v="1"/>
    <s v="Cancer"/>
    <b v="0"/>
    <b v="1"/>
    <b v="0"/>
    <x v="1"/>
  </r>
  <r>
    <s v="PID0362"/>
    <n v="500"/>
    <x v="3"/>
    <n v="48"/>
    <s v="Senior"/>
    <n v="329.07"/>
    <n v="95.2"/>
    <s v="B+"/>
    <b v="0"/>
    <b v="0"/>
    <n v="30.387181205911453"/>
    <b v="1"/>
    <n v="9"/>
    <b v="1"/>
    <s v="Stroke"/>
    <b v="0"/>
    <b v="0"/>
    <b v="1"/>
    <x v="1"/>
  </r>
  <r>
    <s v="PID0363"/>
    <n v="60000"/>
    <x v="1"/>
    <n v="53"/>
    <s v="Senior"/>
    <n v="37716.720000000001"/>
    <n v="94"/>
    <s v="O-"/>
    <b v="1"/>
    <b v="0"/>
    <n v="34.112353026564087"/>
    <b v="1"/>
    <n v="5"/>
    <b v="1"/>
    <s v="Prostate Cancer"/>
    <b v="0"/>
    <b v="0"/>
    <b v="1"/>
    <x v="1"/>
  </r>
  <r>
    <s v="PID0364"/>
    <n v="30000"/>
    <x v="2"/>
    <n v="62"/>
    <s v="super senior"/>
    <n v="26951.94"/>
    <n v="74.099999999999994"/>
    <s v="B-"/>
    <b v="1"/>
    <b v="1"/>
    <n v="30.062071483630163"/>
    <b v="1"/>
    <n v="0.5"/>
    <b v="1"/>
    <s v="Allergic Reaction"/>
    <b v="0"/>
    <b v="1"/>
    <b v="0"/>
    <x v="0"/>
  </r>
  <r>
    <s v="PID0365"/>
    <n v="500"/>
    <x v="0"/>
    <n v="48"/>
    <s v="Senior"/>
    <n v="440.1"/>
    <n v="87.5"/>
    <s v="B-"/>
    <b v="0"/>
    <b v="0"/>
    <n v="33.340954122847123"/>
    <b v="1"/>
    <n v="15"/>
    <b v="1"/>
    <s v="Heart Attack"/>
    <b v="0"/>
    <b v="0"/>
    <b v="0"/>
    <x v="1"/>
  </r>
  <r>
    <s v="PID0366"/>
    <n v="1000"/>
    <x v="1"/>
    <n v="68"/>
    <s v="super senior"/>
    <s v=""/>
    <n v="72.599999999999994"/>
    <s v="B-"/>
    <b v="0"/>
    <b v="1"/>
    <n v="25.722789115646261"/>
    <b v="0"/>
    <n v="30"/>
    <b v="0"/>
    <s v="Childbirth"/>
    <b v="0"/>
    <b v="0"/>
    <b v="0"/>
    <x v="1"/>
  </r>
  <r>
    <s v="PID0367"/>
    <n v="20000"/>
    <x v="1"/>
    <n v="53"/>
    <s v="Senior"/>
    <n v="16143.4"/>
    <n v="76.7"/>
    <s v="AB-"/>
    <b v="1"/>
    <b v="0"/>
    <n v="31.92507804370447"/>
    <b v="1"/>
    <n v="7"/>
    <b v="1"/>
    <s v="Fractured Leg"/>
    <b v="0"/>
    <b v="1"/>
    <b v="1"/>
    <x v="0"/>
  </r>
  <r>
    <s v="PID0368"/>
    <n v="100"/>
    <x v="2"/>
    <n v="34"/>
    <s v="Adult"/>
    <n v="65.930000000000007"/>
    <n v="84.2"/>
    <s v="B+"/>
    <b v="0"/>
    <b v="0"/>
    <n v="31.305770374776923"/>
    <b v="1"/>
    <n v="4"/>
    <b v="1"/>
    <s v="Hypertension"/>
    <b v="0"/>
    <b v="0"/>
    <b v="1"/>
    <x v="1"/>
  </r>
  <r>
    <s v="PID0369"/>
    <n v="500"/>
    <x v="2"/>
    <n v="62"/>
    <s v="super senior"/>
    <s v=""/>
    <n v="79.400000000000006"/>
    <s v="B+"/>
    <b v="0"/>
    <b v="0"/>
    <n v="33.918578324576018"/>
    <b v="1"/>
    <n v="0.5"/>
    <b v="0"/>
    <s v="Cancer"/>
    <b v="0"/>
    <b v="0"/>
    <b v="1"/>
    <x v="1"/>
  </r>
  <r>
    <s v="PID0370"/>
    <n v="72000"/>
    <x v="2"/>
    <n v="53"/>
    <s v="Senior"/>
    <s v=""/>
    <n v="73"/>
    <s v="B+"/>
    <b v="0"/>
    <b v="0"/>
    <n v="30.780907404284029"/>
    <b v="1"/>
    <n v="4"/>
    <b v="0"/>
    <s v="Kidney Stones"/>
    <b v="0"/>
    <b v="1"/>
    <b v="0"/>
    <x v="1"/>
  </r>
  <r>
    <s v="PID0371"/>
    <n v="72000"/>
    <x v="3"/>
    <n v="53"/>
    <s v="Senior"/>
    <n v="54838.92"/>
    <n v="56.4"/>
    <s v="A+"/>
    <b v="1"/>
    <b v="0"/>
    <n v="22.309244096356945"/>
    <b v="0"/>
    <n v="7"/>
    <b v="1"/>
    <s v="Cancer"/>
    <b v="0"/>
    <b v="0"/>
    <b v="0"/>
    <x v="0"/>
  </r>
  <r>
    <s v="PID0372"/>
    <n v="500"/>
    <x v="3"/>
    <n v="48"/>
    <s v="Senior"/>
    <s v=""/>
    <n v="76.3"/>
    <s v="B+"/>
    <b v="1"/>
    <b v="0"/>
    <n v="28.025711662075299"/>
    <b v="1"/>
    <n v="15"/>
    <b v="0"/>
    <s v="Heart Disease"/>
    <b v="0"/>
    <b v="0"/>
    <b v="1"/>
    <x v="1"/>
  </r>
  <r>
    <s v="PID0373"/>
    <n v="240000"/>
    <x v="2"/>
    <n v="33"/>
    <s v="Adult"/>
    <n v="196046.63999999998"/>
    <n v="58.4"/>
    <s v="O-"/>
    <b v="0"/>
    <b v="1"/>
    <n v="20.447463324113304"/>
    <s v="FALSE"/>
    <n v="400"/>
    <b v="1"/>
    <s v="Childbirth"/>
    <b v="0"/>
    <b v="0"/>
    <b v="0"/>
    <x v="0"/>
  </r>
  <r>
    <s v="PID0374"/>
    <n v="18000"/>
    <x v="0"/>
    <n v="68"/>
    <s v="super senior"/>
    <n v="9141.42"/>
    <n v="49.6"/>
    <s v="B-"/>
    <b v="1"/>
    <b v="0"/>
    <n v="20.381328073635764"/>
    <b v="0"/>
    <n v="12"/>
    <b v="1"/>
    <s v="Osteoarthritis"/>
    <b v="0"/>
    <b v="0"/>
    <b v="0"/>
    <x v="1"/>
  </r>
  <r>
    <s v="PID0375"/>
    <n v="16000"/>
    <x v="0"/>
    <n v="38"/>
    <s v="Adult"/>
    <n v="13267.3"/>
    <n v="86"/>
    <s v="O-"/>
    <b v="0"/>
    <b v="0"/>
    <n v="29.069767441860467"/>
    <b v="1"/>
    <n v="25"/>
    <b v="1"/>
    <s v="Fractured Leg"/>
    <b v="0"/>
    <b v="0"/>
    <b v="1"/>
    <x v="1"/>
  </r>
  <r>
    <s v="PID0376"/>
    <n v="800"/>
    <x v="2"/>
    <n v="53"/>
    <s v="Senior"/>
    <n v="698.61"/>
    <n v="54.8"/>
    <s v="AB+"/>
    <b v="0"/>
    <b v="0"/>
    <n v="23.71883656509695"/>
    <b v="0"/>
    <n v="5"/>
    <b v="1"/>
    <s v="Fractured Leg"/>
    <b v="0"/>
    <b v="0"/>
    <b v="0"/>
    <x v="0"/>
  </r>
  <r>
    <s v="PID0377"/>
    <n v="72000"/>
    <x v="0"/>
    <n v="62"/>
    <s v="super senior"/>
    <s v=""/>
    <n v="64.599999999999994"/>
    <s v="A-"/>
    <b v="0"/>
    <b v="0"/>
    <n v="24.615150129553413"/>
    <s v="FALSE"/>
    <n v="15"/>
    <b v="0"/>
    <s v="Childbirth"/>
    <b v="0"/>
    <b v="0"/>
    <b v="0"/>
    <x v="1"/>
  </r>
  <r>
    <s v="PID0378"/>
    <n v="30000"/>
    <x v="2"/>
    <n v="58"/>
    <s v="Senior"/>
    <n v="23847.09"/>
    <n v="90.5"/>
    <s v="A+"/>
    <b v="1"/>
    <b v="1"/>
    <n v="34.484072549916164"/>
    <b v="1"/>
    <n v="20"/>
    <b v="1"/>
    <s v="Fractured Leg"/>
    <b v="0"/>
    <b v="0"/>
    <b v="1"/>
    <x v="1"/>
  </r>
  <r>
    <s v="PID0379"/>
    <n v="21000"/>
    <x v="0"/>
    <n v="53"/>
    <s v="Senior"/>
    <s v=""/>
    <n v="65"/>
    <s v="B-"/>
    <b v="0"/>
    <b v="0"/>
    <n v="23.875114784205696"/>
    <b v="0"/>
    <n v="5"/>
    <b v="0"/>
    <s v="Fractured Leg"/>
    <b v="0"/>
    <b v="0"/>
    <b v="0"/>
    <x v="0"/>
  </r>
  <r>
    <s v="PID0380"/>
    <n v="100"/>
    <x v="1"/>
    <n v="34"/>
    <s v="Adult"/>
    <s v=""/>
    <n v="64.2"/>
    <s v="B-"/>
    <b v="1"/>
    <b v="0"/>
    <n v="21.204914783987316"/>
    <s v="FALSE"/>
    <n v="9"/>
    <b v="0"/>
    <s v="Kidney Stones"/>
    <b v="0"/>
    <b v="0"/>
    <b v="0"/>
    <x v="1"/>
  </r>
  <r>
    <s v="PID0381"/>
    <n v="90000"/>
    <x v="1"/>
    <n v="62"/>
    <s v="super senior"/>
    <n v="45637.1"/>
    <n v="65.400000000000006"/>
    <s v="AB+"/>
    <b v="0"/>
    <b v="0"/>
    <n v="26.532516532110836"/>
    <b v="0"/>
    <n v="12"/>
    <b v="1"/>
    <s v="Stroke"/>
    <b v="0"/>
    <b v="0"/>
    <b v="0"/>
    <x v="0"/>
  </r>
  <r>
    <s v="PID0382"/>
    <n v="18000"/>
    <x v="3"/>
    <n v="38"/>
    <s v="Adult"/>
    <n v="11172.539999999999"/>
    <n v="63"/>
    <s v="B-"/>
    <b v="0"/>
    <b v="0"/>
    <n v="20.571428571428573"/>
    <b v="0"/>
    <n v="120"/>
    <b v="1"/>
    <s v="Prostate Cancer"/>
    <b v="0"/>
    <b v="0"/>
    <b v="0"/>
    <x v="0"/>
  </r>
  <r>
    <s v="PID0383"/>
    <n v="250000"/>
    <x v="1"/>
    <n v="68"/>
    <s v="super senior"/>
    <s v=""/>
    <n v="93.2"/>
    <s v="AB+"/>
    <b v="0"/>
    <b v="0"/>
    <n v="33.822035128465672"/>
    <b v="1"/>
    <n v="200"/>
    <b v="0"/>
    <s v="Cancer"/>
    <b v="0"/>
    <b v="1"/>
    <b v="1"/>
    <x v="0"/>
  </r>
  <r>
    <s v="PID0384"/>
    <n v="100"/>
    <x v="1"/>
    <n v="42"/>
    <s v="Adult"/>
    <n v="57.71"/>
    <n v="81"/>
    <s v="B-"/>
    <b v="1"/>
    <b v="0"/>
    <n v="30.864197530864192"/>
    <b v="1"/>
    <n v="15"/>
    <b v="1"/>
    <s v="Hypertension"/>
    <b v="0"/>
    <b v="1"/>
    <b v="0"/>
    <x v="1"/>
  </r>
  <r>
    <s v="PID0385"/>
    <n v="30000"/>
    <x v="2"/>
    <n v="38"/>
    <s v="Adult"/>
    <n v="15793.41"/>
    <n v="61.8"/>
    <s v="A-"/>
    <b v="0"/>
    <b v="0"/>
    <n v="23.841672774970096"/>
    <b v="0"/>
    <n v="2"/>
    <b v="1"/>
    <s v="Diabetes"/>
    <b v="0"/>
    <b v="0"/>
    <b v="0"/>
    <x v="1"/>
  </r>
  <r>
    <s v="PID0386"/>
    <n v="60000"/>
    <x v="2"/>
    <n v="33"/>
    <s v="Adult"/>
    <n v="46224.04"/>
    <n v="93.4"/>
    <s v="A-"/>
    <b v="0"/>
    <b v="0"/>
    <n v="29.150151368559037"/>
    <b v="1"/>
    <n v="2"/>
    <b v="1"/>
    <s v="Childbirth"/>
    <b v="0"/>
    <b v="1"/>
    <b v="0"/>
    <x v="0"/>
  </r>
  <r>
    <s v="PID0387"/>
    <n v="24000"/>
    <x v="2"/>
    <n v="48"/>
    <s v="Senior"/>
    <n v="15849.300000000001"/>
    <n v="89.4"/>
    <s v="B-"/>
    <b v="0"/>
    <b v="0"/>
    <n v="30.934256055363328"/>
    <b v="1"/>
    <n v="3"/>
    <b v="1"/>
    <s v="Heart Disease"/>
    <b v="0"/>
    <b v="0"/>
    <b v="1"/>
    <x v="1"/>
  </r>
  <r>
    <s v="PID0388"/>
    <n v="30000"/>
    <x v="3"/>
    <n v="58"/>
    <s v="Senior"/>
    <n v="23214.36"/>
    <n v="92.9"/>
    <s v="B-"/>
    <b v="0"/>
    <b v="1"/>
    <n v="34.540452111838199"/>
    <b v="1"/>
    <n v="2"/>
    <b v="1"/>
    <s v="Heart Disease"/>
    <b v="0"/>
    <b v="0"/>
    <b v="0"/>
    <x v="0"/>
  </r>
  <r>
    <s v="PID0389"/>
    <n v="16000"/>
    <x v="3"/>
    <n v="68"/>
    <s v="super senior"/>
    <s v=""/>
    <n v="81.400000000000006"/>
    <s v="AB+"/>
    <b v="0"/>
    <b v="1"/>
    <n v="33.448389217619983"/>
    <b v="1"/>
    <n v="20"/>
    <b v="0"/>
    <s v="Diabetes"/>
    <b v="0"/>
    <b v="0"/>
    <b v="1"/>
    <x v="1"/>
  </r>
  <r>
    <s v="PID0390"/>
    <n v="75000"/>
    <x v="0"/>
    <n v="58"/>
    <s v="Senior"/>
    <n v="52324.55"/>
    <n v="70.7"/>
    <s v="O-"/>
    <b v="0"/>
    <b v="1"/>
    <n v="30.600761772853186"/>
    <b v="1"/>
    <n v="12"/>
    <b v="1"/>
    <s v="Kidney Stones"/>
    <b v="0"/>
    <b v="1"/>
    <b v="0"/>
    <x v="0"/>
  </r>
  <r>
    <s v="PID0391"/>
    <n v="4000"/>
    <x v="0"/>
    <n v="42"/>
    <s v="Adult"/>
    <s v=""/>
    <n v="72.8"/>
    <s v="AB-"/>
    <b v="0"/>
    <b v="0"/>
    <n v="28.085336213880634"/>
    <b v="1"/>
    <n v="12"/>
    <b v="0"/>
    <s v="Childbirth"/>
    <b v="0"/>
    <b v="0"/>
    <b v="1"/>
    <x v="0"/>
  </r>
  <r>
    <s v="PID0392"/>
    <n v="250000"/>
    <x v="0"/>
    <n v="38"/>
    <s v="Adult"/>
    <n v="154333.29999999999"/>
    <n v="90.2"/>
    <s v="AB+"/>
    <b v="0"/>
    <b v="1"/>
    <n v="30.847098252453751"/>
    <b v="1"/>
    <n v="12"/>
    <b v="1"/>
    <s v="Heart Disease"/>
    <b v="0"/>
    <b v="0"/>
    <b v="0"/>
    <x v="1"/>
  </r>
  <r>
    <s v="PID0393"/>
    <n v="90000"/>
    <x v="3"/>
    <n v="68"/>
    <s v="super senior"/>
    <n v="54359.3"/>
    <n v="76.599999999999994"/>
    <s v="B-"/>
    <b v="0"/>
    <b v="0"/>
    <n v="30.299434357818118"/>
    <b v="1"/>
    <n v="9"/>
    <b v="1"/>
    <s v="Appendicitis"/>
    <b v="0"/>
    <b v="1"/>
    <b v="0"/>
    <x v="0"/>
  </r>
  <r>
    <s v="PID0394"/>
    <n v="45000"/>
    <x v="1"/>
    <n v="68"/>
    <s v="super senior"/>
    <n v="34948.050000000003"/>
    <n v="81.099999999999994"/>
    <s v="AB-"/>
    <b v="0"/>
    <b v="0"/>
    <n v="32.079427237846602"/>
    <b v="1"/>
    <n v="25"/>
    <b v="1"/>
    <s v="Heart Disease"/>
    <b v="0"/>
    <b v="0"/>
    <b v="0"/>
    <x v="1"/>
  </r>
  <r>
    <s v="PID0395"/>
    <n v="48000"/>
    <x v="3"/>
    <n v="45"/>
    <s v="Adult"/>
    <n v="31165.759999999998"/>
    <n v="79.3"/>
    <s v="B+"/>
    <b v="0"/>
    <b v="0"/>
    <n v="29.846813956114268"/>
    <b v="1"/>
    <n v="0"/>
    <b v="1"/>
    <s v="Heart Disease"/>
    <b v="0"/>
    <b v="0"/>
    <b v="1"/>
    <x v="1"/>
  </r>
  <r>
    <s v="PID0396"/>
    <n v="12000"/>
    <x v="2"/>
    <n v="68"/>
    <s v="super senior"/>
    <n v="9210.5399999999991"/>
    <n v="83.4"/>
    <s v="AB+"/>
    <b v="0"/>
    <b v="0"/>
    <n v="29.904263329628172"/>
    <b v="1"/>
    <n v="0.5"/>
    <b v="1"/>
    <s v="Cancer"/>
    <b v="0"/>
    <b v="0"/>
    <b v="1"/>
    <x v="0"/>
  </r>
  <r>
    <s v="PID0397"/>
    <n v="800"/>
    <x v="2"/>
    <n v="42"/>
    <s v="Adult"/>
    <n v="630.55999999999995"/>
    <n v="86.9"/>
    <s v="A-"/>
    <b v="0"/>
    <b v="1"/>
    <n v="29.035383741521603"/>
    <b v="1"/>
    <n v="12"/>
    <b v="1"/>
    <s v="Respiratory Infection"/>
    <b v="0"/>
    <b v="1"/>
    <b v="1"/>
    <x v="0"/>
  </r>
  <r>
    <s v="PID0398"/>
    <n v="24000"/>
    <x v="0"/>
    <n v="32"/>
    <s v="Adult"/>
    <n v="17480.04"/>
    <n v="65"/>
    <s v="A+"/>
    <b v="0"/>
    <b v="0"/>
    <n v="23.030045351473927"/>
    <b v="0"/>
    <n v="12"/>
    <b v="1"/>
    <s v="Osteoarthritis"/>
    <b v="0"/>
    <b v="0"/>
    <b v="0"/>
    <x v="0"/>
  </r>
  <r>
    <s v="PID0399"/>
    <n v="60000"/>
    <x v="1"/>
    <n v="42"/>
    <s v="Adult"/>
    <n v="39419.75"/>
    <n v="89.7"/>
    <s v="AB+"/>
    <b v="1"/>
    <b v="0"/>
    <n v="30.320443482963768"/>
    <b v="1"/>
    <n v="15"/>
    <b v="1"/>
    <s v="Stroke"/>
    <b v="0"/>
    <b v="1"/>
    <b v="0"/>
    <x v="0"/>
  </r>
  <r>
    <s v="PID0400"/>
    <n v="24000"/>
    <x v="2"/>
    <n v="41"/>
    <s v="Adult"/>
    <n v="20401.560000000001"/>
    <n v="72"/>
    <s v="A-"/>
    <b v="0"/>
    <b v="0"/>
    <n v="26.1286108288576"/>
    <b v="0"/>
    <n v="3"/>
    <b v="1"/>
    <s v="Diabetes"/>
    <b v="0"/>
    <b v="0"/>
    <b v="0"/>
    <x v="0"/>
  </r>
  <r>
    <s v="PID0401"/>
    <n v="60000"/>
    <x v="2"/>
    <n v="62"/>
    <s v="super senior"/>
    <n v="31762.350000000002"/>
    <n v="46.9"/>
    <s v="O-"/>
    <b v="1"/>
    <b v="1"/>
    <n v="20.844444444444445"/>
    <b v="0"/>
    <n v="2"/>
    <b v="1"/>
    <s v="Appendicitis"/>
    <b v="0"/>
    <b v="0"/>
    <b v="0"/>
    <x v="0"/>
  </r>
  <r>
    <s v="PID0402"/>
    <n v="250000"/>
    <x v="1"/>
    <n v="42"/>
    <s v="Adult"/>
    <n v="207131.6"/>
    <n v="87.8"/>
    <s v="A-"/>
    <b v="1"/>
    <b v="0"/>
    <n v="30.026332888752098"/>
    <b v="1"/>
    <n v="7"/>
    <b v="1"/>
    <s v="Diabetes"/>
    <b v="0"/>
    <b v="0"/>
    <b v="1"/>
    <x v="0"/>
  </r>
  <r>
    <s v="PID0403"/>
    <n v="1600"/>
    <x v="0"/>
    <n v="48"/>
    <s v="Senior"/>
    <n v="1276.22"/>
    <n v="92.7"/>
    <s v="A+"/>
    <b v="1"/>
    <b v="0"/>
    <n v="34.89028567127103"/>
    <b v="1"/>
    <n v="7"/>
    <b v="1"/>
    <s v="Heart Disease"/>
    <b v="0"/>
    <b v="1"/>
    <b v="1"/>
    <x v="1"/>
  </r>
  <r>
    <s v="PID0404"/>
    <n v="12000"/>
    <x v="0"/>
    <n v="68"/>
    <s v="super senior"/>
    <n v="8430.7800000000007"/>
    <n v="97.4"/>
    <s v="O+"/>
    <b v="1"/>
    <b v="0"/>
    <n v="34.924163648750408"/>
    <b v="1"/>
    <n v="7"/>
    <b v="1"/>
    <s v="Childbirth"/>
    <b v="0"/>
    <b v="0"/>
    <b v="1"/>
    <x v="1"/>
  </r>
  <r>
    <s v="PID0405"/>
    <n v="32000"/>
    <x v="0"/>
    <n v="33"/>
    <s v="Adult"/>
    <n v="25608.2"/>
    <n v="58.1"/>
    <s v="O+"/>
    <b v="1"/>
    <b v="0"/>
    <n v="22.13839353757049"/>
    <b v="0"/>
    <n v="15"/>
    <b v="1"/>
    <s v="Fractured Arm"/>
    <b v="0"/>
    <b v="0"/>
    <b v="0"/>
    <x v="0"/>
  </r>
  <r>
    <s v="PID0406"/>
    <n v="12000"/>
    <x v="0"/>
    <n v="38"/>
    <s v="Adult"/>
    <s v=""/>
    <n v="86.9"/>
    <s v="B+"/>
    <b v="0"/>
    <b v="0"/>
    <n v="32.707290451277807"/>
    <b v="1"/>
    <n v="15"/>
    <b v="0"/>
    <s v="Fractured Leg"/>
    <b v="0"/>
    <b v="1"/>
    <b v="0"/>
    <x v="0"/>
  </r>
  <r>
    <s v="PID0407"/>
    <n v="100"/>
    <x v="2"/>
    <n v="62"/>
    <s v="super senior"/>
    <n v="60.99"/>
    <n v="80.5"/>
    <s v="AB+"/>
    <b v="0"/>
    <b v="1"/>
    <n v="34.842451523545705"/>
    <b v="1"/>
    <n v="200"/>
    <b v="1"/>
    <s v="Childbirth"/>
    <b v="0"/>
    <b v="1"/>
    <b v="1"/>
    <x v="1"/>
  </r>
  <r>
    <s v="PID0408"/>
    <n v="24000"/>
    <x v="3"/>
    <n v="53"/>
    <s v="Senior"/>
    <n v="16421.2"/>
    <n v="74.099999999999994"/>
    <s v="B+"/>
    <b v="0"/>
    <b v="0"/>
    <n v="28.945312499999993"/>
    <b v="1"/>
    <n v="7"/>
    <b v="1"/>
    <s v="Diabetes"/>
    <b v="0"/>
    <b v="1"/>
    <b v="0"/>
    <x v="1"/>
  </r>
  <r>
    <s v="PID0409"/>
    <n v="48000"/>
    <x v="3"/>
    <n v="62"/>
    <s v="super senior"/>
    <s v=""/>
    <n v="84.6"/>
    <s v="AB-"/>
    <b v="0"/>
    <b v="0"/>
    <n v="30.334540499838646"/>
    <b v="1"/>
    <n v="5"/>
    <b v="0"/>
    <s v="Fractured Arm"/>
    <b v="0"/>
    <b v="1"/>
    <b v="0"/>
    <x v="0"/>
  </r>
  <r>
    <s v="PID0410"/>
    <n v="60000"/>
    <x v="0"/>
    <n v="58"/>
    <s v="Senior"/>
    <s v=""/>
    <n v="87.2"/>
    <s v="A+"/>
    <b v="0"/>
    <b v="1"/>
    <n v="33.226642280140219"/>
    <b v="1"/>
    <n v="20"/>
    <b v="0"/>
    <s v="Fractured Arm"/>
    <b v="0"/>
    <b v="1"/>
    <b v="1"/>
    <x v="0"/>
  </r>
  <r>
    <s v="PID0411"/>
    <n v="800"/>
    <x v="2"/>
    <n v="38"/>
    <s v="Adult"/>
    <n v="401.91"/>
    <n v="87.6"/>
    <s v="AB-"/>
    <b v="1"/>
    <b v="0"/>
    <n v="31.789809841776744"/>
    <b v="1"/>
    <n v="0.5"/>
    <b v="1"/>
    <s v="Heart Disease"/>
    <b v="0"/>
    <b v="0"/>
    <b v="1"/>
    <x v="0"/>
  </r>
  <r>
    <s v="PID0412"/>
    <n v="40000"/>
    <x v="0"/>
    <n v="48"/>
    <s v="Senior"/>
    <s v=""/>
    <n v="86.3"/>
    <s v="O+"/>
    <b v="0"/>
    <b v="0"/>
    <n v="32.08655562165378"/>
    <b v="1"/>
    <n v="90"/>
    <b v="0"/>
    <s v="Diabetes"/>
    <b v="0"/>
    <b v="1"/>
    <b v="0"/>
    <x v="1"/>
  </r>
  <r>
    <s v="PID0413"/>
    <n v="72000"/>
    <x v="2"/>
    <n v="62"/>
    <s v="super senior"/>
    <n v="36270.04"/>
    <n v="73.400000000000006"/>
    <s v="O+"/>
    <b v="0"/>
    <b v="0"/>
    <n v="29.033661643131204"/>
    <b v="1"/>
    <n v="25"/>
    <b v="1"/>
    <s v="Fractured Leg"/>
    <b v="0"/>
    <b v="0"/>
    <b v="1"/>
    <x v="0"/>
  </r>
  <r>
    <s v="PID0414"/>
    <n v="60000"/>
    <x v="3"/>
    <n v="68"/>
    <s v="super senior"/>
    <n v="36798"/>
    <n v="55.9"/>
    <s v="O+"/>
    <b v="0"/>
    <b v="0"/>
    <n v="24.194944598337951"/>
    <s v="FALSE"/>
    <n v="40"/>
    <b v="1"/>
    <s v="Fractured Leg"/>
    <b v="0"/>
    <b v="0"/>
    <b v="0"/>
    <x v="1"/>
  </r>
  <r>
    <s v="PID0415"/>
    <n v="500"/>
    <x v="2"/>
    <n v="58"/>
    <s v="Senior"/>
    <n v="398.78"/>
    <n v="55"/>
    <s v="AB-"/>
    <b v="1"/>
    <b v="0"/>
    <n v="22.892819979188342"/>
    <b v="0"/>
    <n v="2"/>
    <b v="1"/>
    <s v="Prostate Cancer"/>
    <b v="0"/>
    <b v="0"/>
    <b v="0"/>
    <x v="0"/>
  </r>
  <r>
    <s v="PID0416"/>
    <n v="32000"/>
    <x v="3"/>
    <n v="33"/>
    <s v="Adult"/>
    <n v="23542.2"/>
    <n v="86.7"/>
    <s v="A+"/>
    <b v="0"/>
    <b v="1"/>
    <n v="32.632014754036661"/>
    <b v="1"/>
    <n v="15"/>
    <b v="1"/>
    <s v="Heart Disease"/>
    <b v="0"/>
    <b v="0"/>
    <b v="0"/>
    <x v="1"/>
  </r>
  <r>
    <s v="PID0417"/>
    <n v="32000"/>
    <x v="3"/>
    <n v="48"/>
    <s v="Senior"/>
    <n v="20557.72"/>
    <n v="95.4"/>
    <s v="O+"/>
    <b v="1"/>
    <b v="0"/>
    <n v="31.875438537872967"/>
    <b v="1"/>
    <n v="9"/>
    <b v="1"/>
    <s v="Heart Attack"/>
    <b v="0"/>
    <b v="0"/>
    <b v="0"/>
    <x v="0"/>
  </r>
  <r>
    <s v="PID0418"/>
    <n v="90000"/>
    <x v="0"/>
    <n v="38"/>
    <s v="Adult"/>
    <n v="66424.05"/>
    <n v="68.7"/>
    <s v="B+"/>
    <b v="0"/>
    <b v="0"/>
    <n v="22.432653061224492"/>
    <b v="0"/>
    <n v="25"/>
    <b v="1"/>
    <s v="Prostate Cancer"/>
    <b v="0"/>
    <b v="0"/>
    <b v="0"/>
    <x v="1"/>
  </r>
  <r>
    <s v="PID0419"/>
    <n v="200000"/>
    <x v="0"/>
    <n v="48"/>
    <s v="Senior"/>
    <n v="114686.88"/>
    <n v="86.5"/>
    <s v="AB+"/>
    <b v="1"/>
    <b v="0"/>
    <n v="33.370626133251029"/>
    <b v="1"/>
    <n v="12"/>
    <b v="1"/>
    <s v="Osteoarthritis"/>
    <b v="0"/>
    <b v="1"/>
    <b v="0"/>
    <x v="1"/>
  </r>
  <r>
    <s v="PID0420"/>
    <n v="240000"/>
    <x v="1"/>
    <n v="73"/>
    <s v="super senior"/>
    <n v="131303.88"/>
    <n v="92.2"/>
    <s v="A-"/>
    <b v="0"/>
    <b v="0"/>
    <n v="34.702096428168169"/>
    <b v="1"/>
    <n v="25"/>
    <b v="1"/>
    <s v="Prostate Cancer"/>
    <b v="0"/>
    <b v="1"/>
    <b v="0"/>
    <x v="1"/>
  </r>
  <r>
    <s v="PID0421"/>
    <n v="45000"/>
    <x v="1"/>
    <n v="73"/>
    <s v="super senior"/>
    <n v="26761.53"/>
    <n v="72"/>
    <s v="AB+"/>
    <b v="0"/>
    <b v="0"/>
    <n v="26.1286108288576"/>
    <b v="0"/>
    <n v="12"/>
    <b v="1"/>
    <s v="Stroke"/>
    <b v="0"/>
    <b v="0"/>
    <b v="0"/>
    <x v="0"/>
  </r>
  <r>
    <s v="PID0422"/>
    <n v="800"/>
    <x v="0"/>
    <n v="53"/>
    <s v="Senior"/>
    <s v=""/>
    <n v="69.3"/>
    <s v="A-"/>
    <b v="0"/>
    <b v="0"/>
    <n v="28.844953173777309"/>
    <b v="1"/>
    <n v="20"/>
    <b v="0"/>
    <s v="Childbirth"/>
    <b v="0"/>
    <b v="1"/>
    <b v="0"/>
    <x v="0"/>
  </r>
  <r>
    <s v="PID0423"/>
    <n v="250000"/>
    <x v="0"/>
    <n v="48"/>
    <s v="Senior"/>
    <n v="160812.4"/>
    <n v="106.1"/>
    <s v="A-"/>
    <b v="0"/>
    <b v="0"/>
    <n v="33.113822914390937"/>
    <b v="1"/>
    <n v="5"/>
    <b v="1"/>
    <s v="Heart Attack"/>
    <b v="0"/>
    <b v="1"/>
    <b v="1"/>
    <x v="0"/>
  </r>
  <r>
    <s v="PID0424"/>
    <n v="800"/>
    <x v="2"/>
    <n v="53"/>
    <s v="Senior"/>
    <n v="411.18"/>
    <n v="86.3"/>
    <s v="AB-"/>
    <b v="0"/>
    <b v="0"/>
    <n v="34.569780483896807"/>
    <b v="1"/>
    <n v="5"/>
    <b v="1"/>
    <s v="Cancer"/>
    <b v="0"/>
    <b v="1"/>
    <b v="1"/>
    <x v="1"/>
  </r>
  <r>
    <s v="PID0425"/>
    <n v="45000"/>
    <x v="1"/>
    <n v="42"/>
    <s v="Adult"/>
    <n v="33185.19"/>
    <n v="60.9"/>
    <s v="B+"/>
    <b v="1"/>
    <b v="0"/>
    <n v="22.369146005509645"/>
    <b v="0"/>
    <n v="12"/>
    <b v="1"/>
    <s v="Appendicitis"/>
    <b v="0"/>
    <b v="0"/>
    <b v="0"/>
    <x v="1"/>
  </r>
  <r>
    <s v="PID0426"/>
    <n v="800"/>
    <x v="0"/>
    <n v="53"/>
    <s v="Senior"/>
    <s v=""/>
    <n v="77.599999999999994"/>
    <s v="O+"/>
    <b v="1"/>
    <b v="1"/>
    <n v="34.033595017762373"/>
    <b v="1"/>
    <n v="9"/>
    <b v="0"/>
    <s v="Hypertension"/>
    <b v="0"/>
    <b v="0"/>
    <b v="1"/>
    <x v="0"/>
  </r>
  <r>
    <s v="PID0427"/>
    <n v="40000"/>
    <x v="2"/>
    <n v="45"/>
    <s v="Adult"/>
    <n v="24492.959999999999"/>
    <n v="66"/>
    <s v="B+"/>
    <b v="0"/>
    <b v="0"/>
    <n v="22.309356408869661"/>
    <b v="0"/>
    <n v="3"/>
    <b v="1"/>
    <s v="Hypertension"/>
    <b v="0"/>
    <b v="0"/>
    <b v="0"/>
    <x v="0"/>
  </r>
  <r>
    <s v="PID0428"/>
    <n v="3000"/>
    <x v="3"/>
    <n v="58"/>
    <s v="Senior"/>
    <n v="2095.89"/>
    <n v="83.6"/>
    <s v="A+"/>
    <b v="0"/>
    <b v="0"/>
    <n v="34.352399737015119"/>
    <b v="1"/>
    <n v="5"/>
    <b v="1"/>
    <s v="Diabetes"/>
    <b v="0"/>
    <b v="1"/>
    <b v="0"/>
    <x v="0"/>
  </r>
  <r>
    <s v="PID0429"/>
    <n v="40000"/>
    <x v="2"/>
    <n v="62"/>
    <s v="super senior"/>
    <n v="33618.6"/>
    <n v="58.9"/>
    <s v="AB+"/>
    <b v="0"/>
    <b v="0"/>
    <n v="22.168692837517408"/>
    <b v="0"/>
    <n v="2"/>
    <b v="1"/>
    <s v="Fractured Leg"/>
    <b v="0"/>
    <b v="0"/>
    <b v="0"/>
    <x v="1"/>
  </r>
  <r>
    <s v="PID0430"/>
    <n v="72000"/>
    <x v="0"/>
    <n v="53"/>
    <s v="Senior"/>
    <n v="58499.199999999997"/>
    <n v="79"/>
    <s v="B-"/>
    <b v="0"/>
    <b v="0"/>
    <n v="29.372397382510414"/>
    <b v="1"/>
    <n v="5"/>
    <b v="1"/>
    <s v="Heart Attack"/>
    <b v="0"/>
    <b v="0"/>
    <b v="0"/>
    <x v="0"/>
  </r>
  <r>
    <s v="PID0431"/>
    <n v="12000"/>
    <x v="3"/>
    <n v="48"/>
    <s v="Senior"/>
    <n v="6952.4400000000005"/>
    <n v="98.2"/>
    <s v="O-"/>
    <b v="0"/>
    <b v="0"/>
    <n v="31.34476044559354"/>
    <b v="1"/>
    <n v="120"/>
    <b v="1"/>
    <s v="Kidney Stones"/>
    <b v="0"/>
    <b v="0"/>
    <b v="1"/>
    <x v="1"/>
  </r>
  <r>
    <s v="PID0432"/>
    <n v="54000"/>
    <x v="2"/>
    <n v="33"/>
    <s v="Adult"/>
    <n v="34491.06"/>
    <n v="74.7"/>
    <s v="A-"/>
    <b v="0"/>
    <b v="0"/>
    <n v="24.673008323424494"/>
    <b v="0"/>
    <n v="0.5"/>
    <b v="1"/>
    <s v="Prostate Cancer"/>
    <b v="0"/>
    <b v="0"/>
    <b v="0"/>
    <x v="0"/>
  </r>
  <r>
    <s v="PID0433"/>
    <n v="45000"/>
    <x v="0"/>
    <n v="48"/>
    <s v="Senior"/>
    <n v="24593.67"/>
    <n v="80.400000000000006"/>
    <s v="O-"/>
    <b v="0"/>
    <b v="0"/>
    <n v="29.531680440771357"/>
    <b v="1"/>
    <n v="200"/>
    <b v="1"/>
    <s v="Heart Disease"/>
    <b v="0"/>
    <b v="1"/>
    <b v="1"/>
    <x v="0"/>
  </r>
  <r>
    <s v="PID0434"/>
    <n v="100"/>
    <x v="0"/>
    <n v="53"/>
    <s v="Senior"/>
    <n v="52.32"/>
    <n v="60.8"/>
    <s v="O-"/>
    <b v="0"/>
    <b v="1"/>
    <n v="25.636700961376285"/>
    <b v="0"/>
    <n v="12"/>
    <b v="1"/>
    <s v="Diabetes"/>
    <b v="0"/>
    <b v="0"/>
    <b v="0"/>
    <x v="0"/>
  </r>
  <r>
    <s v="PID0435"/>
    <n v="24000"/>
    <x v="1"/>
    <n v="54"/>
    <s v="Senior"/>
    <n v="18705.88"/>
    <n v="56"/>
    <s v="B+"/>
    <b v="0"/>
    <b v="0"/>
    <n v="21.338210638622158"/>
    <b v="0"/>
    <n v="12"/>
    <b v="1"/>
    <s v="Cancer"/>
    <b v="0"/>
    <b v="0"/>
    <b v="0"/>
    <x v="1"/>
  </r>
  <r>
    <s v="PID0436"/>
    <n v="18000"/>
    <x v="1"/>
    <n v="34"/>
    <s v="Adult"/>
    <n v="13355.46"/>
    <n v="74.400000000000006"/>
    <s v="A-"/>
    <b v="0"/>
    <b v="0"/>
    <n v="29.062499999999996"/>
    <b v="1"/>
    <n v="5"/>
    <b v="1"/>
    <s v="Kidney Stones"/>
    <b v="0"/>
    <b v="0"/>
    <b v="1"/>
    <x v="0"/>
  </r>
  <r>
    <s v="PID0437"/>
    <n v="54000"/>
    <x v="0"/>
    <n v="62"/>
    <s v="super senior"/>
    <n v="27150.75"/>
    <n v="63.4"/>
    <s v="AB+"/>
    <b v="0"/>
    <b v="0"/>
    <n v="23.287419651056016"/>
    <b v="0"/>
    <n v="200"/>
    <b v="1"/>
    <s v="Fractured Arm"/>
    <b v="0"/>
    <b v="0"/>
    <b v="0"/>
    <x v="1"/>
  </r>
  <r>
    <s v="PID0438"/>
    <n v="500"/>
    <x v="2"/>
    <n v="62"/>
    <s v="super senior"/>
    <n v="393.88"/>
    <n v="86"/>
    <s v="O+"/>
    <b v="0"/>
    <b v="1"/>
    <n v="32.769394909312595"/>
    <b v="1"/>
    <n v="3"/>
    <b v="1"/>
    <s v="Kidney Stones"/>
    <b v="0"/>
    <b v="1"/>
    <b v="1"/>
    <x v="1"/>
  </r>
  <r>
    <s v="PID0439"/>
    <n v="48000"/>
    <x v="0"/>
    <n v="68"/>
    <s v="super senior"/>
    <n v="33606.400000000001"/>
    <n v="78.8"/>
    <s v="B-"/>
    <b v="0"/>
    <b v="0"/>
    <n v="30.781249999999993"/>
    <b v="1"/>
    <n v="150"/>
    <b v="1"/>
    <s v="Diabetes"/>
    <b v="0"/>
    <b v="0"/>
    <b v="1"/>
    <x v="0"/>
  </r>
  <r>
    <s v="PID0440"/>
    <n v="72000"/>
    <x v="1"/>
    <n v="48"/>
    <s v="Senior"/>
    <n v="36669.199999999997"/>
    <n v="74.599999999999994"/>
    <s v="O-"/>
    <b v="0"/>
    <b v="1"/>
    <n v="25.512123388393011"/>
    <s v="FALSE"/>
    <n v="25"/>
    <b v="1"/>
    <s v="Stroke"/>
    <b v="0"/>
    <b v="0"/>
    <b v="0"/>
    <x v="1"/>
  </r>
  <r>
    <s v="PID0441"/>
    <n v="200"/>
    <x v="0"/>
    <n v="73"/>
    <s v="super senior"/>
    <n v="101.26"/>
    <n v="88.5"/>
    <s v="AB-"/>
    <b v="0"/>
    <b v="0"/>
    <n v="34.570312499999993"/>
    <b v="1"/>
    <n v="4"/>
    <b v="1"/>
    <s v="Fractured Arm"/>
    <b v="0"/>
    <b v="0"/>
    <b v="1"/>
    <x v="0"/>
  </r>
  <r>
    <s v="PID0442"/>
    <n v="20000"/>
    <x v="0"/>
    <n v="58"/>
    <s v="Senior"/>
    <n v="10124.379999999999"/>
    <n v="59.1"/>
    <s v="B-"/>
    <b v="0"/>
    <b v="0"/>
    <n v="20.692552781765347"/>
    <b v="0"/>
    <n v="12"/>
    <b v="1"/>
    <s v="Diabetes"/>
    <b v="0"/>
    <b v="0"/>
    <b v="0"/>
    <x v="1"/>
  </r>
  <r>
    <s v="PID0443"/>
    <n v="60000"/>
    <x v="2"/>
    <n v="45"/>
    <s v="Adult"/>
    <n v="37390.25"/>
    <n v="72.900000000000006"/>
    <s v="B-"/>
    <b v="0"/>
    <b v="0"/>
    <n v="25.524316375477053"/>
    <b v="0"/>
    <n v="1"/>
    <b v="1"/>
    <s v="Fractured Leg"/>
    <b v="0"/>
    <b v="0"/>
    <b v="0"/>
    <x v="1"/>
  </r>
  <r>
    <s v="PID0444"/>
    <n v="45000"/>
    <x v="2"/>
    <n v="58"/>
    <s v="Senior"/>
    <n v="39564"/>
    <n v="83"/>
    <s v="B+"/>
    <b v="0"/>
    <b v="0"/>
    <n v="31.239414355075468"/>
    <b v="1"/>
    <n v="2"/>
    <b v="1"/>
    <s v="Diabetes"/>
    <b v="0"/>
    <b v="1"/>
    <b v="0"/>
    <x v="1"/>
  </r>
  <r>
    <s v="PID0445"/>
    <n v="24000"/>
    <x v="2"/>
    <n v="42"/>
    <s v="Adult"/>
    <n v="14404.98"/>
    <n v="69.2"/>
    <s v="A+"/>
    <b v="0"/>
    <b v="1"/>
    <n v="26.696500906600825"/>
    <b v="0"/>
    <n v="20"/>
    <b v="1"/>
    <s v="Prostate Cancer"/>
    <b v="0"/>
    <b v="0"/>
    <b v="0"/>
    <x v="0"/>
  </r>
  <r>
    <s v="PID0446"/>
    <n v="15000"/>
    <x v="2"/>
    <n v="68"/>
    <s v="super senior"/>
    <n v="9615.15"/>
    <n v="77.7"/>
    <s v="O+"/>
    <b v="0"/>
    <b v="0"/>
    <n v="30.734543728491751"/>
    <b v="1"/>
    <n v="0.5"/>
    <b v="1"/>
    <s v="Fractured Leg"/>
    <b v="0"/>
    <b v="1"/>
    <b v="0"/>
    <x v="0"/>
  </r>
  <r>
    <s v="PID0447"/>
    <n v="250000"/>
    <x v="0"/>
    <n v="33"/>
    <s v="Adult"/>
    <n v="166346.30000000002"/>
    <n v="89.9"/>
    <s v="A+"/>
    <b v="0"/>
    <b v="0"/>
    <n v="33.836425909894992"/>
    <b v="1"/>
    <n v="7"/>
    <b v="1"/>
    <s v="Heart Attack"/>
    <b v="0"/>
    <b v="1"/>
    <b v="0"/>
    <x v="0"/>
  </r>
  <r>
    <s v="PID0448"/>
    <n v="24000"/>
    <x v="2"/>
    <n v="45"/>
    <s v="Adult"/>
    <n v="21098.2"/>
    <n v="84.7"/>
    <s v="O+"/>
    <b v="0"/>
    <b v="0"/>
    <n v="31.491671624033319"/>
    <b v="1"/>
    <n v="1"/>
    <b v="1"/>
    <s v="Prostate Cancer"/>
    <b v="0"/>
    <b v="1"/>
    <b v="0"/>
    <x v="0"/>
  </r>
  <r>
    <s v="PID0449"/>
    <n v="250000"/>
    <x v="2"/>
    <n v="62"/>
    <s v="super senior"/>
    <n v="185578.5"/>
    <n v="74.599999999999994"/>
    <s v="B+"/>
    <b v="0"/>
    <b v="0"/>
    <n v="29.508326411138796"/>
    <b v="1"/>
    <n v="2"/>
    <b v="1"/>
    <s v="Fractured Leg"/>
    <b v="0"/>
    <b v="0"/>
    <b v="1"/>
    <x v="1"/>
  </r>
  <r>
    <s v="PID0450"/>
    <n v="300000"/>
    <x v="1"/>
    <n v="58"/>
    <s v="Senior"/>
    <s v=""/>
    <n v="93.5"/>
    <s v="A-"/>
    <b v="0"/>
    <b v="0"/>
    <n v="33.127834467120188"/>
    <b v="1"/>
    <n v="15"/>
    <b v="0"/>
    <s v="Fractured Leg"/>
    <b v="0"/>
    <b v="1"/>
    <b v="1"/>
    <x v="0"/>
  </r>
  <r>
    <s v="PID0451"/>
    <n v="18000"/>
    <x v="3"/>
    <n v="41"/>
    <s v="Adult"/>
    <n v="15254.939999999999"/>
    <n v="83.6"/>
    <s v="AB-"/>
    <b v="1"/>
    <b v="0"/>
    <n v="31.082688875669248"/>
    <b v="1"/>
    <n v="12"/>
    <b v="1"/>
    <s v="Hypertension"/>
    <b v="0"/>
    <b v="0"/>
    <b v="1"/>
    <x v="0"/>
  </r>
  <r>
    <s v="PID0452"/>
    <n v="3000"/>
    <x v="0"/>
    <n v="33"/>
    <s v="Adult"/>
    <n v="2236.71"/>
    <n v="69.3"/>
    <s v="O+"/>
    <b v="0"/>
    <b v="1"/>
    <n v="24.553571428571431"/>
    <b v="0"/>
    <n v="2"/>
    <b v="1"/>
    <s v="Cancer"/>
    <b v="0"/>
    <b v="0"/>
    <b v="0"/>
    <x v="0"/>
  </r>
  <r>
    <s v="PID0453"/>
    <n v="18000"/>
    <x v="2"/>
    <n v="41"/>
    <s v="Adult"/>
    <s v=""/>
    <n v="72"/>
    <s v="B-"/>
    <b v="0"/>
    <b v="1"/>
    <n v="24.056934745564501"/>
    <b v="0"/>
    <n v="2"/>
    <b v="0"/>
    <s v="Fractured Arm"/>
    <b v="0"/>
    <b v="0"/>
    <b v="0"/>
    <x v="1"/>
  </r>
  <r>
    <s v="PID0454"/>
    <n v="32000"/>
    <x v="0"/>
    <n v="48"/>
    <s v="Senior"/>
    <n v="18500.68"/>
    <n v="84.8"/>
    <s v="AB-"/>
    <b v="0"/>
    <b v="1"/>
    <n v="26.764297437192273"/>
    <b v="0"/>
    <n v="25"/>
    <b v="1"/>
    <s v="Childbirth"/>
    <b v="0"/>
    <b v="0"/>
    <b v="0"/>
    <x v="1"/>
  </r>
  <r>
    <s v="PID0455"/>
    <n v="100"/>
    <x v="0"/>
    <n v="28"/>
    <s v="Young adult"/>
    <n v="73.209999999999994"/>
    <n v="97.4"/>
    <s v="AB-"/>
    <b v="0"/>
    <b v="0"/>
    <n v="32.923201730665227"/>
    <b v="1"/>
    <n v="12"/>
    <b v="1"/>
    <s v="Fractured Arm"/>
    <b v="0"/>
    <b v="1"/>
    <b v="0"/>
    <x v="0"/>
  </r>
  <r>
    <s v="PID0456"/>
    <n v="54000"/>
    <x v="0"/>
    <n v="53"/>
    <s v="Senior"/>
    <s v=""/>
    <n v="89.3"/>
    <s v="O+"/>
    <b v="0"/>
    <b v="0"/>
    <n v="32.800734618916437"/>
    <b v="1"/>
    <n v="4"/>
    <b v="0"/>
    <s v="Cancer"/>
    <b v="0"/>
    <b v="0"/>
    <b v="1"/>
    <x v="1"/>
  </r>
  <r>
    <s v="PID0457"/>
    <n v="800"/>
    <x v="3"/>
    <n v="48"/>
    <s v="Senior"/>
    <n v="565.26"/>
    <n v="69.5"/>
    <s v="AB-"/>
    <b v="1"/>
    <b v="0"/>
    <n v="25.221367397300046"/>
    <b v="0"/>
    <n v="2"/>
    <b v="1"/>
    <s v="Fractured Arm"/>
    <b v="0"/>
    <b v="0"/>
    <b v="0"/>
    <x v="0"/>
  </r>
  <r>
    <s v="PID0458"/>
    <n v="72000"/>
    <x v="2"/>
    <n v="38"/>
    <s v="Adult"/>
    <n v="45460.44"/>
    <n v="87.7"/>
    <s v="O-"/>
    <b v="0"/>
    <b v="0"/>
    <n v="31.826099579039052"/>
    <b v="1"/>
    <n v="2"/>
    <b v="1"/>
    <s v="Childbirth"/>
    <b v="0"/>
    <b v="1"/>
    <b v="1"/>
    <x v="0"/>
  </r>
  <r>
    <s v="PID0459"/>
    <n v="40000"/>
    <x v="0"/>
    <n v="62"/>
    <s v="super senior"/>
    <n v="21188.600000000002"/>
    <n v="81.2"/>
    <s v="B-"/>
    <b v="0"/>
    <b v="0"/>
    <n v="33.798126951092605"/>
    <b v="1"/>
    <n v="25"/>
    <b v="1"/>
    <s v="Heart Attack"/>
    <b v="0"/>
    <b v="0"/>
    <b v="0"/>
    <x v="1"/>
  </r>
  <r>
    <s v="PID0460"/>
    <n v="40000"/>
    <x v="1"/>
    <n v="32"/>
    <s v="Adult"/>
    <n v="35616"/>
    <n v="95.7"/>
    <s v="A-"/>
    <b v="0"/>
    <b v="0"/>
    <n v="31.609195402298852"/>
    <b v="1"/>
    <n v="20"/>
    <b v="1"/>
    <s v="Kidney Stones"/>
    <b v="0"/>
    <b v="0"/>
    <b v="1"/>
    <x v="1"/>
  </r>
  <r>
    <s v="PID0461"/>
    <n v="32000"/>
    <x v="2"/>
    <n v="58"/>
    <s v="Senior"/>
    <s v=""/>
    <n v="54.9"/>
    <s v="AB+"/>
    <b v="0"/>
    <b v="0"/>
    <n v="20.919067215363508"/>
    <s v="FALSE"/>
    <n v="1"/>
    <b v="0"/>
    <s v="Childbirth"/>
    <b v="0"/>
    <b v="0"/>
    <b v="0"/>
    <x v="1"/>
  </r>
  <r>
    <s v="PID0462"/>
    <n v="54000"/>
    <x v="0"/>
    <n v="38"/>
    <s v="Adult"/>
    <n v="27921.96"/>
    <n v="89.1"/>
    <s v="O+"/>
    <b v="0"/>
    <b v="0"/>
    <n v="30.830449826989621"/>
    <b v="1"/>
    <n v="25"/>
    <b v="1"/>
    <s v="Prostate Cancer"/>
    <b v="0"/>
    <b v="0"/>
    <b v="1"/>
    <x v="0"/>
  </r>
  <r>
    <s v="PID0463"/>
    <n v="40000"/>
    <x v="3"/>
    <n v="48"/>
    <s v="Senior"/>
    <n v="23114.3"/>
    <n v="86.6"/>
    <s v="B-"/>
    <b v="0"/>
    <b v="0"/>
    <n v="29.27257977285019"/>
    <b v="1"/>
    <n v="7"/>
    <b v="1"/>
    <s v="Stroke"/>
    <b v="0"/>
    <b v="1"/>
    <b v="0"/>
    <x v="1"/>
  </r>
  <r>
    <s v="PID0464"/>
    <n v="800"/>
    <x v="0"/>
    <n v="68"/>
    <s v="super senior"/>
    <s v=""/>
    <n v="88.4"/>
    <s v="O+"/>
    <b v="0"/>
    <b v="0"/>
    <n v="32.470156106519745"/>
    <b v="1"/>
    <n v="12"/>
    <b v="0"/>
    <s v="Cancer"/>
    <b v="0"/>
    <b v="0"/>
    <b v="1"/>
    <x v="0"/>
  </r>
  <r>
    <s v="PID0465"/>
    <n v="32000"/>
    <x v="1"/>
    <n v="33"/>
    <s v="Adult"/>
    <n v="26512.240000000002"/>
    <n v="84.7"/>
    <s v="A-"/>
    <b v="0"/>
    <b v="1"/>
    <n v="30.00992063492064"/>
    <b v="1"/>
    <n v="7"/>
    <b v="1"/>
    <s v="Heart Disease"/>
    <b v="1"/>
    <b v="1"/>
    <b v="1"/>
    <x v="1"/>
  </r>
  <r>
    <s v="PID0466"/>
    <n v="12000"/>
    <x v="0"/>
    <n v="68"/>
    <s v="super senior"/>
    <s v=""/>
    <n v="74.8"/>
    <s v="B-"/>
    <b v="0"/>
    <b v="1"/>
    <n v="31.134235171696144"/>
    <b v="1"/>
    <n v="9"/>
    <b v="0"/>
    <s v="Stroke"/>
    <b v="0"/>
    <b v="1"/>
    <b v="0"/>
    <x v="0"/>
  </r>
  <r>
    <s v="PID0467"/>
    <n v="40000"/>
    <x v="1"/>
    <n v="68"/>
    <s v="super senior"/>
    <s v=""/>
    <n v="85.2"/>
    <s v="O-"/>
    <b v="1"/>
    <b v="1"/>
    <n v="33.701198528539216"/>
    <b v="1"/>
    <n v="7"/>
    <b v="0"/>
    <s v="Hypertension"/>
    <b v="0"/>
    <b v="0"/>
    <b v="1"/>
    <x v="1"/>
  </r>
  <r>
    <s v="PID0468"/>
    <n v="21000"/>
    <x v="2"/>
    <n v="28"/>
    <s v="Young adult"/>
    <n v="13118.279999999999"/>
    <n v="93.5"/>
    <s v="B-"/>
    <b v="1"/>
    <b v="1"/>
    <n v="32.352941176470594"/>
    <b v="1"/>
    <n v="5"/>
    <b v="1"/>
    <s v="Stroke"/>
    <b v="0"/>
    <b v="0"/>
    <b v="1"/>
    <x v="0"/>
  </r>
  <r>
    <s v="PID0469"/>
    <n v="3000"/>
    <x v="3"/>
    <n v="28"/>
    <s v="Young adult"/>
    <n v="2092.17"/>
    <n v="63.4"/>
    <s v="B-"/>
    <b v="0"/>
    <b v="1"/>
    <n v="21.93771626297578"/>
    <s v="FALSE"/>
    <n v="3"/>
    <b v="1"/>
    <s v="Hypertension"/>
    <b v="0"/>
    <b v="0"/>
    <b v="0"/>
    <x v="0"/>
  </r>
  <r>
    <s v="PID0470"/>
    <n v="75000"/>
    <x v="2"/>
    <n v="62"/>
    <s v="super senior"/>
    <n v="38626.699999999997"/>
    <n v="91.5"/>
    <s v="A-"/>
    <b v="1"/>
    <b v="1"/>
    <n v="34.438631487824161"/>
    <b v="1"/>
    <n v="12"/>
    <b v="1"/>
    <s v="Appendicitis"/>
    <b v="0"/>
    <b v="1"/>
    <b v="0"/>
    <x v="1"/>
  </r>
  <r>
    <s v="PID0471"/>
    <n v="800"/>
    <x v="3"/>
    <n v="30"/>
    <s v="Young adult"/>
    <n v="628.30999999999995"/>
    <n v="93.4"/>
    <s v="O+"/>
    <b v="1"/>
    <b v="1"/>
    <n v="31.941452070722622"/>
    <b v="1"/>
    <n v="15"/>
    <b v="1"/>
    <s v="Stroke"/>
    <b v="0"/>
    <b v="0"/>
    <b v="1"/>
    <x v="1"/>
  </r>
  <r>
    <s v="PID0472"/>
    <n v="75000"/>
    <x v="0"/>
    <n v="58"/>
    <s v="Senior"/>
    <s v=""/>
    <n v="52.2"/>
    <s v="B-"/>
    <b v="0"/>
    <b v="1"/>
    <n v="20.390624999999996"/>
    <b v="0"/>
    <n v="200"/>
    <b v="0"/>
    <s v="Kidney Stones"/>
    <b v="0"/>
    <b v="0"/>
    <b v="0"/>
    <x v="0"/>
  </r>
  <r>
    <s v="PID0473"/>
    <n v="20000"/>
    <x v="0"/>
    <n v="53"/>
    <s v="Senior"/>
    <n v="15777.76"/>
    <n v="92.6"/>
    <s v="O-"/>
    <b v="0"/>
    <b v="0"/>
    <n v="34.012855831037648"/>
    <b v="1"/>
    <n v="5"/>
    <b v="1"/>
    <s v="Fractured Arm"/>
    <b v="0"/>
    <b v="0"/>
    <b v="1"/>
    <x v="0"/>
  </r>
  <r>
    <s v="PID0474"/>
    <n v="100"/>
    <x v="2"/>
    <n v="58"/>
    <s v="Senior"/>
    <n v="53.65"/>
    <n v="65"/>
    <s v="B+"/>
    <b v="0"/>
    <b v="0"/>
    <n v="28.133656509695292"/>
    <b v="1"/>
    <n v="7"/>
    <b v="1"/>
    <s v="Childbirth"/>
    <b v="0"/>
    <b v="1"/>
    <b v="1"/>
    <x v="0"/>
  </r>
  <r>
    <s v="PID0475"/>
    <n v="75000"/>
    <x v="1"/>
    <n v="68"/>
    <s v="super senior"/>
    <n v="52660.649999999994"/>
    <n v="70.900000000000006"/>
    <s v="B-"/>
    <b v="1"/>
    <b v="0"/>
    <n v="29.895429246078599"/>
    <b v="1"/>
    <n v="12"/>
    <b v="1"/>
    <s v="Stroke"/>
    <b v="0"/>
    <b v="0"/>
    <b v="1"/>
    <x v="1"/>
  </r>
  <r>
    <s v="PID0476"/>
    <n v="250000"/>
    <x v="0"/>
    <n v="42"/>
    <s v="Adult"/>
    <s v=""/>
    <n v="102.5"/>
    <s v="O+"/>
    <b v="1"/>
    <b v="1"/>
    <n v="33.090134297520663"/>
    <b v="1"/>
    <n v="30"/>
    <b v="0"/>
    <s v="Stroke"/>
    <b v="0"/>
    <b v="0"/>
    <b v="1"/>
    <x v="0"/>
  </r>
  <r>
    <s v="PID0477"/>
    <n v="20000"/>
    <x v="1"/>
    <n v="38"/>
    <s v="Adult"/>
    <n v="16069.82"/>
    <n v="80.900000000000006"/>
    <s v="A+"/>
    <b v="1"/>
    <b v="0"/>
    <n v="25.822720163426858"/>
    <b v="0"/>
    <n v="15"/>
    <b v="1"/>
    <s v="Allergic Reaction"/>
    <b v="0"/>
    <b v="0"/>
    <b v="0"/>
    <x v="0"/>
  </r>
  <r>
    <s v="PID0478"/>
    <n v="72000"/>
    <x v="2"/>
    <n v="32"/>
    <s v="Adult"/>
    <n v="42648.72"/>
    <n v="67"/>
    <s v="AB-"/>
    <b v="0"/>
    <b v="0"/>
    <n v="21.877551020408163"/>
    <b v="0"/>
    <n v="0.5"/>
    <b v="1"/>
    <s v="Diabetes"/>
    <b v="0"/>
    <b v="0"/>
    <b v="0"/>
    <x v="0"/>
  </r>
  <r>
    <s v="PID0479"/>
    <n v="4000"/>
    <x v="0"/>
    <n v="48"/>
    <s v="Senior"/>
    <n v="2417.92"/>
    <n v="72.400000000000006"/>
    <s v="A-"/>
    <b v="1"/>
    <b v="0"/>
    <n v="28.281249999999996"/>
    <b v="1"/>
    <n v="15"/>
    <b v="1"/>
    <s v="Heart Disease"/>
    <b v="0"/>
    <b v="0"/>
    <b v="1"/>
    <x v="1"/>
  </r>
  <r>
    <s v="PID0480"/>
    <n v="30000"/>
    <x v="0"/>
    <n v="32"/>
    <s v="Adult"/>
    <n v="20098.86"/>
    <n v="56.7"/>
    <s v="B+"/>
    <b v="0"/>
    <b v="0"/>
    <n v="20.576281027725361"/>
    <s v="FALSE"/>
    <n v="20"/>
    <b v="1"/>
    <s v="Hypertension"/>
    <b v="0"/>
    <b v="0"/>
    <b v="0"/>
    <x v="0"/>
  </r>
  <r>
    <s v="PID0481"/>
    <n v="45000"/>
    <x v="2"/>
    <n v="42"/>
    <s v="Adult"/>
    <n v="32491.47"/>
    <n v="65"/>
    <s v="A+"/>
    <b v="0"/>
    <b v="1"/>
    <n v="24.767565919829291"/>
    <b v="0"/>
    <n v="4"/>
    <b v="1"/>
    <s v="Kidney Stones"/>
    <b v="0"/>
    <b v="0"/>
    <b v="0"/>
    <x v="1"/>
  </r>
  <r>
    <s v="PID0482"/>
    <n v="100"/>
    <x v="1"/>
    <n v="58"/>
    <s v="Senior"/>
    <s v=""/>
    <n v="83.3"/>
    <s v="O-"/>
    <b v="0"/>
    <b v="0"/>
    <n v="32.539062499999993"/>
    <b v="1"/>
    <n v="40"/>
    <b v="0"/>
    <s v="Heart Attack"/>
    <b v="0"/>
    <b v="0"/>
    <b v="0"/>
    <x v="1"/>
  </r>
  <r>
    <s v="PID0483"/>
    <n v="500"/>
    <x v="2"/>
    <n v="62"/>
    <s v="super senior"/>
    <n v="344.06"/>
    <n v="81.8"/>
    <s v="AB+"/>
    <b v="0"/>
    <b v="0"/>
    <n v="34.943825024563203"/>
    <b v="1"/>
    <n v="15"/>
    <b v="1"/>
    <s v="Heart Attack"/>
    <b v="0"/>
    <b v="0"/>
    <b v="0"/>
    <x v="0"/>
  </r>
  <r>
    <s v="PID0484"/>
    <n v="500"/>
    <x v="2"/>
    <n v="33"/>
    <s v="Adult"/>
    <n v="261.82"/>
    <n v="67.2"/>
    <s v="O-"/>
    <b v="0"/>
    <b v="0"/>
    <n v="24.683195592286506"/>
    <b v="0"/>
    <n v="0.5"/>
    <b v="1"/>
    <s v="Cancer"/>
    <b v="0"/>
    <b v="0"/>
    <b v="0"/>
    <x v="1"/>
  </r>
  <r>
    <s v="PID0485"/>
    <n v="60000"/>
    <x v="0"/>
    <n v="62"/>
    <s v="super senior"/>
    <s v=""/>
    <n v="66.599999999999994"/>
    <s v="AB-"/>
    <b v="1"/>
    <b v="1"/>
    <n v="28.826177285318558"/>
    <b v="1"/>
    <n v="30"/>
    <b v="0"/>
    <s v="Respiratory Infection"/>
    <b v="0"/>
    <b v="1"/>
    <b v="1"/>
    <x v="0"/>
  </r>
  <r>
    <s v="PID0486"/>
    <n v="48000"/>
    <x v="0"/>
    <n v="48"/>
    <s v="Senior"/>
    <n v="24552.12"/>
    <n v="92.5"/>
    <s v="O-"/>
    <b v="0"/>
    <b v="0"/>
    <n v="33.976124885215796"/>
    <b v="1"/>
    <n v="9"/>
    <b v="1"/>
    <s v="Heart Disease"/>
    <b v="0"/>
    <b v="0"/>
    <b v="0"/>
    <x v="1"/>
  </r>
  <r>
    <s v="PID0487"/>
    <n v="15000"/>
    <x v="0"/>
    <n v="48"/>
    <s v="Senior"/>
    <n v="11420.150000000001"/>
    <n v="93.9"/>
    <s v="A+"/>
    <b v="0"/>
    <b v="0"/>
    <n v="30.66122448979592"/>
    <b v="1"/>
    <n v="7"/>
    <b v="1"/>
    <s v="Cancer"/>
    <b v="0"/>
    <b v="1"/>
    <b v="1"/>
    <x v="1"/>
  </r>
  <r>
    <s v="PID0488"/>
    <n v="800"/>
    <x v="0"/>
    <n v="48"/>
    <s v="Senior"/>
    <n v="655.24"/>
    <n v="95.9"/>
    <s v="O+"/>
    <b v="0"/>
    <b v="0"/>
    <n v="30.267642974371924"/>
    <b v="1"/>
    <n v="3"/>
    <b v="1"/>
    <s v="Prostate Cancer"/>
    <b v="0"/>
    <b v="1"/>
    <b v="0"/>
    <x v="1"/>
  </r>
  <r>
    <s v="PID0489"/>
    <n v="21000"/>
    <x v="1"/>
    <n v="58"/>
    <s v="Senior"/>
    <n v="11200.84"/>
    <n v="64"/>
    <s v="B+"/>
    <b v="0"/>
    <b v="1"/>
    <n v="28.444444444444443"/>
    <b v="1"/>
    <n v="12"/>
    <b v="1"/>
    <s v="Osteoarthritis"/>
    <b v="0"/>
    <b v="1"/>
    <b v="0"/>
    <x v="1"/>
  </r>
  <r>
    <s v="PID0490"/>
    <n v="40000"/>
    <x v="0"/>
    <n v="38"/>
    <s v="Adult"/>
    <n v="23810.400000000001"/>
    <n v="60.9"/>
    <s v="AB+"/>
    <b v="0"/>
    <b v="0"/>
    <n v="22.100449992742053"/>
    <b v="0"/>
    <n v="7"/>
    <b v="1"/>
    <s v="Hypertension"/>
    <b v="0"/>
    <b v="0"/>
    <b v="0"/>
    <x v="0"/>
  </r>
  <r>
    <s v="PID0491"/>
    <n v="500"/>
    <x v="1"/>
    <n v="53"/>
    <s v="Senior"/>
    <n v="287.83999999999997"/>
    <n v="85.3"/>
    <s v="A-"/>
    <b v="0"/>
    <b v="0"/>
    <n v="32.907681030824421"/>
    <b v="1"/>
    <n v="5"/>
    <b v="1"/>
    <s v="Osteoarthritis"/>
    <b v="0"/>
    <b v="1"/>
    <b v="1"/>
    <x v="1"/>
  </r>
  <r>
    <s v="PID0492"/>
    <n v="100"/>
    <x v="1"/>
    <n v="38"/>
    <s v="Adult"/>
    <n v="51.38"/>
    <n v="86.1"/>
    <s v="O+"/>
    <b v="0"/>
    <b v="0"/>
    <n v="28.114285714285714"/>
    <b v="1"/>
    <n v="20"/>
    <b v="1"/>
    <s v="Diabetes"/>
    <b v="0"/>
    <b v="1"/>
    <b v="0"/>
    <x v="0"/>
  </r>
  <r>
    <s v="PID0493"/>
    <n v="300000"/>
    <x v="2"/>
    <n v="73"/>
    <s v="super senior"/>
    <n v="211507.65"/>
    <n v="90.8"/>
    <s v="B+"/>
    <b v="0"/>
    <b v="1"/>
    <n v="33.759666864961339"/>
    <b v="1"/>
    <n v="5"/>
    <b v="1"/>
    <s v="Respiratory Infection"/>
    <b v="0"/>
    <b v="1"/>
    <b v="1"/>
    <x v="1"/>
  </r>
  <r>
    <s v="PID0494"/>
    <n v="500"/>
    <x v="0"/>
    <n v="45"/>
    <s v="Adult"/>
    <n v="284.92"/>
    <n v="56.6"/>
    <s v="A+"/>
    <b v="0"/>
    <b v="0"/>
    <n v="22.109374999999996"/>
    <b v="0"/>
    <n v="15"/>
    <b v="1"/>
    <s v="Diabetes"/>
    <b v="0"/>
    <b v="0"/>
    <b v="0"/>
    <x v="0"/>
  </r>
  <r>
    <s v="PID0495"/>
    <n v="300000"/>
    <x v="0"/>
    <n v="58"/>
    <s v="Senior"/>
    <n v="185608.34999999998"/>
    <n v="89.2"/>
    <s v="B-"/>
    <b v="1"/>
    <b v="0"/>
    <n v="32.370445637973582"/>
    <b v="1"/>
    <n v="2"/>
    <b v="1"/>
    <s v="Fractured Arm"/>
    <b v="0"/>
    <b v="1"/>
    <b v="1"/>
    <x v="1"/>
  </r>
  <r>
    <s v="PID0496"/>
    <n v="20000"/>
    <x v="3"/>
    <n v="58"/>
    <s v="Senior"/>
    <n v="16429.98"/>
    <n v="60.3"/>
    <s v="O+"/>
    <b v="0"/>
    <b v="1"/>
    <n v="22.976680384087786"/>
    <s v="FALSE"/>
    <n v="20"/>
    <b v="1"/>
    <s v="Kidney Stones"/>
    <b v="0"/>
    <b v="0"/>
    <b v="0"/>
    <x v="1"/>
  </r>
  <r>
    <s v="PID0497"/>
    <n v="3000"/>
    <x v="1"/>
    <n v="50"/>
    <s v="Senior"/>
    <n v="1761.06"/>
    <n v="55.5"/>
    <s v="A-"/>
    <b v="0"/>
    <b v="0"/>
    <n v="20.140804180577735"/>
    <b v="0"/>
    <n v="5"/>
    <b v="1"/>
    <s v="Prostate Cancer"/>
    <b v="0"/>
    <b v="0"/>
    <b v="0"/>
    <x v="1"/>
  </r>
  <r>
    <s v="PID0498"/>
    <n v="60000"/>
    <x v="2"/>
    <n v="48"/>
    <s v="Senior"/>
    <n v="38814.75"/>
    <n v="91.9"/>
    <s v="O-"/>
    <b v="1"/>
    <b v="1"/>
    <n v="28.682001185980464"/>
    <b v="1"/>
    <n v="2"/>
    <b v="1"/>
    <s v="Appendicitis"/>
    <b v="0"/>
    <b v="0"/>
    <b v="1"/>
    <x v="0"/>
  </r>
  <r>
    <s v="PID0499"/>
    <n v="100"/>
    <x v="1"/>
    <n v="58"/>
    <s v="Senior"/>
    <s v=""/>
    <n v="47.9"/>
    <s v="B-"/>
    <b v="0"/>
    <b v="0"/>
    <n v="20.732340720221607"/>
    <b v="0"/>
    <n v="400"/>
    <b v="0"/>
    <s v="Appendicitis"/>
    <b v="0"/>
    <b v="0"/>
    <b v="0"/>
    <x v="0"/>
  </r>
  <r>
    <s v="PID0500"/>
    <n v="40000"/>
    <x v="0"/>
    <n v="68"/>
    <s v="super senior"/>
    <n v="30912.5"/>
    <n v="70.900000000000006"/>
    <s v="A+"/>
    <b v="1"/>
    <b v="1"/>
    <n v="26.36079714455682"/>
    <s v="FALSE"/>
    <n v="30"/>
    <b v="1"/>
    <s v="Osteoarthritis"/>
    <b v="0"/>
    <b v="0"/>
    <b v="0"/>
    <x v="0"/>
  </r>
  <r>
    <s v="PID0501"/>
    <n v="18000"/>
    <x v="2"/>
    <n v="42"/>
    <s v="Adult"/>
    <n v="15163.32"/>
    <n v="87.8"/>
    <s v="A+"/>
    <b v="0"/>
    <b v="0"/>
    <n v="30.380622837370243"/>
    <b v="1"/>
    <n v="3"/>
    <b v="1"/>
    <s v="Heart Disease"/>
    <b v="0"/>
    <b v="0"/>
    <b v="1"/>
    <x v="0"/>
  </r>
  <r>
    <s v="PID0502"/>
    <n v="24000"/>
    <x v="0"/>
    <n v="48"/>
    <s v="Senior"/>
    <n v="15407.22"/>
    <n v="94.4"/>
    <s v="A+"/>
    <b v="0"/>
    <b v="0"/>
    <n v="29.79421790178008"/>
    <b v="1"/>
    <n v="15"/>
    <b v="1"/>
    <s v="Respiratory Infection"/>
    <b v="0"/>
    <b v="1"/>
    <b v="0"/>
    <x v="1"/>
  </r>
  <r>
    <s v="PID0503"/>
    <n v="18000"/>
    <x v="0"/>
    <n v="53"/>
    <s v="Senior"/>
    <n v="13926.54"/>
    <n v="79.5"/>
    <s v="O+"/>
    <b v="0"/>
    <b v="0"/>
    <n v="28.850341123530267"/>
    <b v="1"/>
    <n v="30"/>
    <b v="1"/>
    <s v="Fractured Leg"/>
    <b v="0"/>
    <b v="1"/>
    <b v="0"/>
    <x v="0"/>
  </r>
  <r>
    <s v="PID0504"/>
    <n v="800"/>
    <x v="0"/>
    <n v="38"/>
    <s v="Adult"/>
    <n v="675.79"/>
    <n v="95"/>
    <s v="B+"/>
    <b v="0"/>
    <b v="1"/>
    <n v="29.983587930816814"/>
    <b v="1"/>
    <n v="3"/>
    <b v="1"/>
    <s v="Diabetes"/>
    <b v="0"/>
    <b v="1"/>
    <b v="1"/>
    <x v="1"/>
  </r>
  <r>
    <s v="PID0505"/>
    <n v="3000"/>
    <x v="3"/>
    <n v="48"/>
    <s v="Senior"/>
    <n v="2550.7200000000003"/>
    <n v="91.7"/>
    <s v="AB-"/>
    <b v="0"/>
    <b v="0"/>
    <n v="29.60356404958678"/>
    <b v="1"/>
    <n v="30"/>
    <b v="1"/>
    <s v="Diabetes"/>
    <b v="0"/>
    <b v="0"/>
    <b v="1"/>
    <x v="1"/>
  </r>
  <r>
    <s v="PID0506"/>
    <n v="200000"/>
    <x v="2"/>
    <n v="45"/>
    <s v="Adult"/>
    <n v="136126"/>
    <n v="94.5"/>
    <s v="B-"/>
    <b v="0"/>
    <b v="0"/>
    <n v="31.942942130881562"/>
    <b v="1"/>
    <n v="2"/>
    <b v="1"/>
    <s v="Heart Disease"/>
    <b v="0"/>
    <b v="1"/>
    <b v="1"/>
    <x v="1"/>
  </r>
  <r>
    <s v="PID0507"/>
    <n v="20000"/>
    <x v="1"/>
    <n v="42"/>
    <s v="Adult"/>
    <s v=""/>
    <n v="73"/>
    <s v="A-"/>
    <b v="0"/>
    <b v="1"/>
    <n v="25.559329155141629"/>
    <b v="0"/>
    <n v="7"/>
    <b v="0"/>
    <s v="Hypertension"/>
    <b v="0"/>
    <b v="0"/>
    <b v="0"/>
    <x v="1"/>
  </r>
  <r>
    <s v="PID0508"/>
    <n v="1600"/>
    <x v="0"/>
    <n v="68"/>
    <s v="super senior"/>
    <n v="831.9"/>
    <n v="80"/>
    <s v="B-"/>
    <b v="0"/>
    <b v="1"/>
    <n v="28.685144680698485"/>
    <b v="1"/>
    <n v="12"/>
    <b v="1"/>
    <s v="Prostate Cancer"/>
    <b v="0"/>
    <b v="1"/>
    <b v="1"/>
    <x v="0"/>
  </r>
  <r>
    <s v="PID0509"/>
    <n v="21000"/>
    <x v="0"/>
    <n v="41"/>
    <s v="Adult"/>
    <s v=""/>
    <n v="87.1"/>
    <s v="AB-"/>
    <b v="0"/>
    <b v="1"/>
    <n v="29.441590048674961"/>
    <b v="1"/>
    <n v="25"/>
    <b v="0"/>
    <s v="Stroke"/>
    <b v="0"/>
    <b v="0"/>
    <b v="1"/>
    <x v="0"/>
  </r>
  <r>
    <s v="PID0510"/>
    <n v="250000"/>
    <x v="2"/>
    <n v="33"/>
    <s v="Adult"/>
    <n v="208992.5"/>
    <n v="78.5"/>
    <s v="O+"/>
    <b v="1"/>
    <b v="0"/>
    <n v="29.545711167149687"/>
    <b v="1"/>
    <n v="12"/>
    <b v="1"/>
    <s v="Fractured Leg"/>
    <b v="0"/>
    <b v="1"/>
    <b v="1"/>
    <x v="0"/>
  </r>
  <r>
    <s v="PID0511"/>
    <n v="18000"/>
    <x v="2"/>
    <n v="53"/>
    <s v="Senior"/>
    <n v="14072.099999999999"/>
    <n v="74.3"/>
    <s v="B-"/>
    <b v="1"/>
    <b v="0"/>
    <n v="32.15893351800554"/>
    <b v="1"/>
    <n v="0.5"/>
    <b v="1"/>
    <s v="Appendicitis"/>
    <b v="0"/>
    <b v="1"/>
    <b v="0"/>
    <x v="1"/>
  </r>
  <r>
    <s v="PID0512"/>
    <n v="12000"/>
    <x v="2"/>
    <n v="38"/>
    <s v="Adult"/>
    <n v="8253.24"/>
    <n v="81.7"/>
    <s v="O+"/>
    <b v="0"/>
    <b v="0"/>
    <n v="30.750122323008021"/>
    <b v="1"/>
    <n v="2"/>
    <b v="1"/>
    <s v="Fractured Arm"/>
    <b v="0"/>
    <b v="1"/>
    <b v="0"/>
    <x v="0"/>
  </r>
  <r>
    <s v="PID0513"/>
    <n v="21000"/>
    <x v="2"/>
    <n v="45"/>
    <s v="Adult"/>
    <n v="12593.21"/>
    <n v="61.8"/>
    <s v="B-"/>
    <b v="0"/>
    <b v="0"/>
    <n v="22.699724517906336"/>
    <b v="0"/>
    <n v="2"/>
    <b v="1"/>
    <s v="Fractured Leg"/>
    <b v="0"/>
    <b v="0"/>
    <b v="0"/>
    <x v="1"/>
  </r>
  <r>
    <s v="PID0514"/>
    <n v="3000"/>
    <x v="2"/>
    <n v="58"/>
    <s v="Senior"/>
    <n v="2591.46"/>
    <n v="80.8"/>
    <s v="O+"/>
    <b v="1"/>
    <b v="0"/>
    <n v="30.411381685422864"/>
    <b v="1"/>
    <n v="3"/>
    <b v="1"/>
    <s v="Allergic Reaction"/>
    <b v="0"/>
    <b v="0"/>
    <b v="1"/>
    <x v="0"/>
  </r>
  <r>
    <s v="PID0515"/>
    <n v="100"/>
    <x v="0"/>
    <n v="58"/>
    <s v="Senior"/>
    <s v=""/>
    <n v="89"/>
    <s v="A+"/>
    <b v="0"/>
    <b v="0"/>
    <n v="33.912513336381643"/>
    <b v="1"/>
    <n v="9"/>
    <b v="0"/>
    <s v="Osteoarthritis"/>
    <b v="0"/>
    <b v="1"/>
    <b v="0"/>
    <x v="0"/>
  </r>
  <r>
    <s v="PID0516"/>
    <n v="40000"/>
    <x v="1"/>
    <n v="62"/>
    <s v="super senior"/>
    <s v=""/>
    <n v="86.6"/>
    <s v="AB+"/>
    <b v="0"/>
    <b v="0"/>
    <n v="32.198096371207619"/>
    <b v="1"/>
    <n v="20"/>
    <b v="0"/>
    <s v="Hypertension"/>
    <b v="0"/>
    <b v="0"/>
    <b v="1"/>
    <x v="1"/>
  </r>
  <r>
    <s v="PID0517"/>
    <n v="32000"/>
    <x v="2"/>
    <n v="68"/>
    <s v="super senior"/>
    <n v="19961.72"/>
    <n v="82.7"/>
    <s v="A-"/>
    <b v="0"/>
    <b v="0"/>
    <n v="32.304687499999993"/>
    <b v="1"/>
    <n v="30"/>
    <b v="1"/>
    <s v="Hypertension"/>
    <b v="0"/>
    <b v="0"/>
    <b v="1"/>
    <x v="1"/>
  </r>
  <r>
    <s v="PID0518"/>
    <n v="12000"/>
    <x v="2"/>
    <n v="42"/>
    <s v="Adult"/>
    <s v=""/>
    <n v="69"/>
    <s v="AB+"/>
    <b v="0"/>
    <b v="0"/>
    <n v="21.777553339224845"/>
    <b v="0"/>
    <n v="15"/>
    <b v="0"/>
    <s v="Appendicitis"/>
    <b v="0"/>
    <b v="0"/>
    <b v="0"/>
    <x v="0"/>
  </r>
  <r>
    <s v="PID0519"/>
    <n v="500"/>
    <x v="2"/>
    <n v="48"/>
    <s v="Senior"/>
    <n v="440.14"/>
    <n v="89"/>
    <s v="O-"/>
    <b v="0"/>
    <b v="0"/>
    <n v="28.408184110568481"/>
    <b v="1"/>
    <n v="2"/>
    <b v="1"/>
    <s v="Respiratory Infection"/>
    <b v="0"/>
    <b v="1"/>
    <b v="0"/>
    <x v="1"/>
  </r>
  <r>
    <s v="PID0520"/>
    <n v="18000"/>
    <x v="0"/>
    <n v="73"/>
    <s v="super senior"/>
    <n v="13589.579999999998"/>
    <n v="70.400000000000006"/>
    <s v="A-"/>
    <b v="0"/>
    <b v="0"/>
    <n v="24.648996883862615"/>
    <b v="0"/>
    <n v="250"/>
    <b v="1"/>
    <s v="Cancer"/>
    <b v="0"/>
    <b v="0"/>
    <b v="0"/>
    <x v="1"/>
  </r>
  <r>
    <s v="PID0521"/>
    <n v="30000"/>
    <x v="0"/>
    <n v="33"/>
    <s v="Adult"/>
    <n v="25487.22"/>
    <n v="68.2"/>
    <s v="A-"/>
    <b v="0"/>
    <b v="0"/>
    <n v="25.050505050505055"/>
    <b v="0"/>
    <n v="40"/>
    <b v="1"/>
    <s v="Childbirth"/>
    <b v="0"/>
    <b v="0"/>
    <b v="0"/>
    <x v="0"/>
  </r>
  <r>
    <s v="PID0522"/>
    <n v="100"/>
    <x v="2"/>
    <n v="38"/>
    <s v="Adult"/>
    <n v="78.08"/>
    <n v="95"/>
    <s v="B+"/>
    <b v="1"/>
    <b v="0"/>
    <n v="29.983587930816814"/>
    <b v="1"/>
    <n v="12"/>
    <b v="1"/>
    <s v="Cancer"/>
    <b v="0"/>
    <b v="1"/>
    <b v="1"/>
    <x v="1"/>
  </r>
  <r>
    <s v="PID0523"/>
    <n v="3000"/>
    <x v="2"/>
    <n v="62"/>
    <s v="super senior"/>
    <n v="2243.25"/>
    <n v="84"/>
    <s v="B+"/>
    <b v="0"/>
    <b v="0"/>
    <n v="32.406157169862269"/>
    <b v="1"/>
    <n v="2"/>
    <b v="1"/>
    <s v="Hypertension"/>
    <b v="0"/>
    <b v="1"/>
    <b v="0"/>
    <x v="1"/>
  </r>
  <r>
    <s v="PID0524"/>
    <n v="800"/>
    <x v="1"/>
    <n v="33"/>
    <s v="Adult"/>
    <s v=""/>
    <n v="60"/>
    <s v="O+"/>
    <b v="0"/>
    <b v="1"/>
    <n v="23.437499999999996"/>
    <b v="0"/>
    <n v="12"/>
    <b v="0"/>
    <s v="Fractured Arm"/>
    <b v="0"/>
    <b v="0"/>
    <b v="0"/>
    <x v="0"/>
  </r>
  <r>
    <s v="PID0525"/>
    <n v="60000"/>
    <x v="3"/>
    <n v="33"/>
    <s v="Adult"/>
    <n v="41143.879999999997"/>
    <n v="75.599999999999994"/>
    <s v="O-"/>
    <b v="0"/>
    <b v="1"/>
    <n v="23.86062365862896"/>
    <b v="0"/>
    <n v="40"/>
    <b v="1"/>
    <s v="Prostate Cancer"/>
    <b v="0"/>
    <b v="0"/>
    <b v="0"/>
    <x v="0"/>
  </r>
  <r>
    <s v="PID0526"/>
    <n v="60000"/>
    <x v="0"/>
    <n v="48"/>
    <s v="Senior"/>
    <n v="33533.699999999997"/>
    <n v="85.6"/>
    <s v="O+"/>
    <b v="0"/>
    <b v="0"/>
    <n v="31.064015096530699"/>
    <b v="1"/>
    <n v="5"/>
    <b v="1"/>
    <s v="Heart Attack"/>
    <b v="0"/>
    <b v="1"/>
    <b v="1"/>
    <x v="0"/>
  </r>
  <r>
    <s v="PID0527"/>
    <n v="60000"/>
    <x v="0"/>
    <n v="32"/>
    <s v="Adult"/>
    <n v="44740.639999999999"/>
    <n v="87.9"/>
    <s v="O-"/>
    <b v="0"/>
    <b v="1"/>
    <n v="31.143707482993204"/>
    <b v="1"/>
    <n v="15"/>
    <b v="1"/>
    <s v="Heart Disease"/>
    <b v="0"/>
    <b v="0"/>
    <b v="0"/>
    <x v="1"/>
  </r>
  <r>
    <s v="PID0528"/>
    <n v="240000"/>
    <x v="2"/>
    <n v="58"/>
    <s v="Senior"/>
    <n v="151588.20000000001"/>
    <n v="88"/>
    <s v="B-"/>
    <b v="0"/>
    <b v="0"/>
    <n v="33.121306786104107"/>
    <b v="1"/>
    <n v="3"/>
    <b v="1"/>
    <s v="Heart Disease"/>
    <b v="0"/>
    <b v="1"/>
    <b v="1"/>
    <x v="0"/>
  </r>
  <r>
    <s v="PID0529"/>
    <n v="500"/>
    <x v="0"/>
    <n v="54"/>
    <s v="Senior"/>
    <n v="425.63"/>
    <n v="79.3"/>
    <s v="O+"/>
    <b v="0"/>
    <b v="1"/>
    <n v="30.592955518691404"/>
    <b v="1"/>
    <n v="5"/>
    <b v="1"/>
    <s v="Childbirth"/>
    <b v="0"/>
    <b v="0"/>
    <b v="1"/>
    <x v="1"/>
  </r>
  <r>
    <s v="PID0530"/>
    <n v="54000"/>
    <x v="1"/>
    <n v="48"/>
    <s v="Senior"/>
    <n v="33776.94"/>
    <n v="106.3"/>
    <s v="B+"/>
    <b v="1"/>
    <b v="0"/>
    <n v="34.316890495867767"/>
    <b v="1"/>
    <n v="40"/>
    <b v="1"/>
    <s v="Respiratory Infection"/>
    <b v="0"/>
    <b v="1"/>
    <b v="0"/>
    <x v="1"/>
  </r>
  <r>
    <s v="PID0531"/>
    <n v="500"/>
    <x v="0"/>
    <n v="62"/>
    <s v="super senior"/>
    <n v="421.74"/>
    <n v="80.3"/>
    <s v="B+"/>
    <b v="0"/>
    <b v="0"/>
    <n v="30.597469897881414"/>
    <b v="1"/>
    <n v="9"/>
    <b v="1"/>
    <s v="Respiratory Infection"/>
    <b v="0"/>
    <b v="1"/>
    <b v="1"/>
    <x v="0"/>
  </r>
  <r>
    <s v="PID0532"/>
    <n v="500"/>
    <x v="3"/>
    <n v="33"/>
    <s v="Adult"/>
    <n v="331.85"/>
    <n v="62.1"/>
    <s v="AB-"/>
    <b v="1"/>
    <b v="1"/>
    <n v="20.047778925619834"/>
    <b v="0"/>
    <n v="20"/>
    <b v="1"/>
    <s v="Appendicitis"/>
    <b v="0"/>
    <b v="0"/>
    <b v="0"/>
    <x v="1"/>
  </r>
  <r>
    <s v="PID0533"/>
    <n v="4000"/>
    <x v="2"/>
    <n v="68"/>
    <s v="super senior"/>
    <n v="3017.36"/>
    <n v="59.3"/>
    <s v="B+"/>
    <b v="0"/>
    <b v="1"/>
    <n v="22.595640908398103"/>
    <b v="0"/>
    <n v="7"/>
    <b v="1"/>
    <s v="Appendicitis"/>
    <b v="0"/>
    <b v="0"/>
    <b v="0"/>
    <x v="1"/>
  </r>
  <r>
    <s v="PID0534"/>
    <n v="30000"/>
    <x v="2"/>
    <n v="38"/>
    <s v="Adult"/>
    <n v="20327.550000000003"/>
    <n v="82.2"/>
    <s v="B+"/>
    <b v="1"/>
    <b v="0"/>
    <n v="28.442906574394467"/>
    <b v="1"/>
    <n v="0"/>
    <b v="1"/>
    <s v="Heart Attack"/>
    <b v="0"/>
    <b v="1"/>
    <b v="0"/>
    <x v="0"/>
  </r>
  <r>
    <s v="PID0535"/>
    <n v="500"/>
    <x v="1"/>
    <n v="68"/>
    <s v="super senior"/>
    <n v="364.49"/>
    <n v="71.5"/>
    <s v="A-"/>
    <b v="0"/>
    <b v="0"/>
    <n v="30.148423005565864"/>
    <b v="1"/>
    <n v="20"/>
    <b v="1"/>
    <s v="Prostate Cancer"/>
    <b v="0"/>
    <b v="0"/>
    <b v="1"/>
    <x v="1"/>
  </r>
  <r>
    <s v="PID0536"/>
    <n v="24000"/>
    <x v="0"/>
    <n v="41"/>
    <s v="Adult"/>
    <n v="21240.06"/>
    <n v="84.1"/>
    <s v="B+"/>
    <b v="1"/>
    <b v="0"/>
    <n v="30.519669037596167"/>
    <b v="1"/>
    <n v="25"/>
    <b v="1"/>
    <s v="Appendicitis"/>
    <b v="0"/>
    <b v="0"/>
    <b v="1"/>
    <x v="0"/>
  </r>
  <r>
    <s v="PID0537"/>
    <n v="24000"/>
    <x v="0"/>
    <n v="33"/>
    <s v="Adult"/>
    <s v=""/>
    <n v="80.2"/>
    <s v="AB+"/>
    <b v="0"/>
    <b v="1"/>
    <n v="28.415532879818599"/>
    <b v="1"/>
    <n v="9"/>
    <b v="0"/>
    <s v="Diabetes"/>
    <b v="0"/>
    <b v="1"/>
    <b v="0"/>
    <x v="1"/>
  </r>
  <r>
    <s v="PID0538"/>
    <n v="12000"/>
    <x v="2"/>
    <n v="58"/>
    <s v="Senior"/>
    <n v="10189.74"/>
    <n v="71.900000000000006"/>
    <s v="O+"/>
    <b v="1"/>
    <b v="0"/>
    <n v="30.714682387116071"/>
    <b v="1"/>
    <n v="2"/>
    <b v="1"/>
    <s v="Heart Disease"/>
    <b v="0"/>
    <b v="0"/>
    <b v="0"/>
    <x v="1"/>
  </r>
  <r>
    <s v="PID0539"/>
    <n v="3000"/>
    <x v="0"/>
    <n v="38"/>
    <s v="Adult"/>
    <n v="1854.3000000000002"/>
    <n v="105.9"/>
    <s v="AB-"/>
    <b v="1"/>
    <b v="0"/>
    <n v="34.978200554894968"/>
    <b v="1"/>
    <n v="2"/>
    <b v="1"/>
    <s v="Allergic Reaction"/>
    <b v="0"/>
    <b v="1"/>
    <b v="1"/>
    <x v="0"/>
  </r>
  <r>
    <s v="PID0540"/>
    <n v="18000"/>
    <x v="0"/>
    <n v="48"/>
    <s v="Senior"/>
    <n v="13947.39"/>
    <n v="67.400000000000006"/>
    <s v="O+"/>
    <b v="1"/>
    <b v="0"/>
    <n v="21.035548203863801"/>
    <b v="0"/>
    <n v="20"/>
    <b v="1"/>
    <s v="Hypertension"/>
    <b v="0"/>
    <b v="0"/>
    <b v="0"/>
    <x v="1"/>
  </r>
  <r>
    <s v="PID0541"/>
    <n v="36000"/>
    <x v="0"/>
    <n v="48"/>
    <s v="Senior"/>
    <s v=""/>
    <n v="96.3"/>
    <s v="B+"/>
    <b v="1"/>
    <b v="0"/>
    <n v="33.717306816988206"/>
    <b v="1"/>
    <n v="5"/>
    <b v="0"/>
    <s v="Heart Attack"/>
    <b v="0"/>
    <b v="0"/>
    <b v="0"/>
    <x v="1"/>
  </r>
  <r>
    <s v="PID0542"/>
    <n v="60000"/>
    <x v="1"/>
    <n v="73"/>
    <s v="super senior"/>
    <n v="51130.649999999994"/>
    <n v="68.7"/>
    <s v="B+"/>
    <b v="0"/>
    <b v="1"/>
    <n v="30.533333333333335"/>
    <b v="1"/>
    <n v="9"/>
    <b v="1"/>
    <s v="Diabetes"/>
    <b v="0"/>
    <b v="1"/>
    <b v="0"/>
    <x v="1"/>
  </r>
  <r>
    <s v="PID0543"/>
    <n v="30000"/>
    <x v="3"/>
    <n v="58"/>
    <s v="Senior"/>
    <s v=""/>
    <n v="83.1"/>
    <s v="AB+"/>
    <b v="0"/>
    <b v="0"/>
    <n v="29.443027210884356"/>
    <b v="1"/>
    <n v="5"/>
    <b v="0"/>
    <s v="Hypertension"/>
    <b v="0"/>
    <b v="0"/>
    <b v="1"/>
    <x v="1"/>
  </r>
  <r>
    <s v="PID0544"/>
    <n v="18000"/>
    <x v="2"/>
    <n v="58"/>
    <s v="Senior"/>
    <n v="11185.2"/>
    <n v="76.400000000000006"/>
    <s v="AB-"/>
    <b v="0"/>
    <b v="1"/>
    <n v="30.60406986059926"/>
    <b v="1"/>
    <n v="4"/>
    <b v="1"/>
    <s v="Respiratory Infection"/>
    <b v="0"/>
    <b v="1"/>
    <b v="0"/>
    <x v="0"/>
  </r>
  <r>
    <s v="PID0545"/>
    <n v="800"/>
    <x v="0"/>
    <n v="58"/>
    <s v="Senior"/>
    <n v="553.55999999999995"/>
    <n v="84.4"/>
    <s v="AB-"/>
    <b v="0"/>
    <b v="1"/>
    <n v="31.000918273645553"/>
    <b v="1"/>
    <n v="40"/>
    <b v="1"/>
    <s v="Kidney Stones"/>
    <b v="0"/>
    <b v="1"/>
    <b v="1"/>
    <x v="0"/>
  </r>
  <r>
    <s v="PID0546"/>
    <n v="40000"/>
    <x v="2"/>
    <n v="68"/>
    <s v="super senior"/>
    <n v="25096.68"/>
    <n v="78.3"/>
    <s v="AB+"/>
    <b v="1"/>
    <b v="0"/>
    <n v="31.365165838807876"/>
    <b v="1"/>
    <n v="25"/>
    <b v="1"/>
    <s v="Cancer"/>
    <b v="0"/>
    <b v="1"/>
    <b v="0"/>
    <x v="1"/>
  </r>
  <r>
    <s v="PID0547"/>
    <n v="60000"/>
    <x v="1"/>
    <n v="38"/>
    <s v="Adult"/>
    <n v="38975.100000000006"/>
    <n v="80.8"/>
    <s v="A-"/>
    <b v="1"/>
    <b v="1"/>
    <n v="29.322107707940194"/>
    <b v="1"/>
    <n v="50"/>
    <b v="1"/>
    <s v="Childbirth"/>
    <b v="0"/>
    <b v="1"/>
    <b v="1"/>
    <x v="0"/>
  </r>
  <r>
    <s v="PID0548"/>
    <n v="40000"/>
    <x v="0"/>
    <n v="33"/>
    <s v="Adult"/>
    <n v="20817"/>
    <n v="85.4"/>
    <s v="A-"/>
    <b v="0"/>
    <b v="0"/>
    <n v="32.142722721969214"/>
    <b v="1"/>
    <n v="20"/>
    <b v="1"/>
    <s v="Heart Attack"/>
    <b v="0"/>
    <b v="0"/>
    <b v="0"/>
    <x v="0"/>
  </r>
  <r>
    <s v="PID0549"/>
    <n v="32000"/>
    <x v="2"/>
    <n v="58"/>
    <s v="Senior"/>
    <n v="16508.88"/>
    <n v="54.1"/>
    <s v="B+"/>
    <b v="1"/>
    <b v="1"/>
    <n v="21.671206537413873"/>
    <b v="0"/>
    <n v="4"/>
    <b v="1"/>
    <s v="Appendicitis"/>
    <b v="0"/>
    <b v="0"/>
    <b v="0"/>
    <x v="0"/>
  </r>
  <r>
    <s v="PID0550"/>
    <n v="240000"/>
    <x v="1"/>
    <n v="38"/>
    <s v="Adult"/>
    <n v="196347.36000000002"/>
    <n v="91.8"/>
    <s v="AB-"/>
    <b v="1"/>
    <b v="0"/>
    <n v="34.131469363474125"/>
    <b v="1"/>
    <n v="30"/>
    <b v="1"/>
    <s v="Stroke"/>
    <b v="0"/>
    <b v="0"/>
    <b v="1"/>
    <x v="1"/>
  </r>
  <r>
    <s v="PID0551"/>
    <n v="800"/>
    <x v="2"/>
    <n v="58"/>
    <s v="Senior"/>
    <n v="674.58"/>
    <n v="76"/>
    <s v="A-"/>
    <b v="0"/>
    <b v="0"/>
    <n v="33.777777777777779"/>
    <b v="1"/>
    <n v="4"/>
    <b v="1"/>
    <s v="Appendicitis"/>
    <b v="0"/>
    <b v="1"/>
    <b v="0"/>
    <x v="0"/>
  </r>
  <r>
    <s v="PID0552"/>
    <n v="18000"/>
    <x v="1"/>
    <n v="45"/>
    <s v="Adult"/>
    <n v="15280.02"/>
    <n v="68.3"/>
    <s v="AB-"/>
    <b v="0"/>
    <b v="0"/>
    <n v="24.785890550152416"/>
    <b v="0"/>
    <n v="25"/>
    <b v="1"/>
    <s v="Osteoarthritis"/>
    <b v="0"/>
    <b v="0"/>
    <b v="0"/>
    <x v="0"/>
  </r>
  <r>
    <s v="PID0553"/>
    <n v="12000"/>
    <x v="0"/>
    <n v="58"/>
    <s v="Senior"/>
    <n v="8012.82"/>
    <n v="94.6"/>
    <s v="O+"/>
    <b v="0"/>
    <b v="0"/>
    <n v="34.747474747474747"/>
    <b v="1"/>
    <n v="0"/>
    <b v="1"/>
    <s v="Cancer"/>
    <b v="0"/>
    <b v="1"/>
    <b v="0"/>
    <x v="0"/>
  </r>
  <r>
    <s v="PID0554"/>
    <n v="16000"/>
    <x v="2"/>
    <n v="58"/>
    <s v="Senior"/>
    <s v=""/>
    <n v="87.6"/>
    <s v="B-"/>
    <b v="0"/>
    <b v="0"/>
    <n v="34.6505280645544"/>
    <b v="1"/>
    <n v="2"/>
    <b v="0"/>
    <s v="Heart Disease"/>
    <b v="0"/>
    <b v="0"/>
    <b v="0"/>
    <x v="0"/>
  </r>
  <r>
    <s v="PID0555"/>
    <n v="200000"/>
    <x v="0"/>
    <n v="48"/>
    <s v="Senior"/>
    <n v="110010.4"/>
    <n v="78.900000000000006"/>
    <s v="AB-"/>
    <b v="1"/>
    <b v="0"/>
    <n v="30.064014631915864"/>
    <b v="1"/>
    <n v="9"/>
    <b v="1"/>
    <s v="Hypertension"/>
    <b v="0"/>
    <b v="1"/>
    <b v="0"/>
    <x v="0"/>
  </r>
  <r>
    <s v="PID0556"/>
    <n v="250000"/>
    <x v="1"/>
    <n v="48"/>
    <s v="Senior"/>
    <n v="131051.8"/>
    <n v="92.1"/>
    <s v="B+"/>
    <b v="1"/>
    <b v="0"/>
    <n v="29.397682658239965"/>
    <b v="1"/>
    <n v="20"/>
    <b v="1"/>
    <s v="Prostate Cancer"/>
    <b v="0"/>
    <b v="1"/>
    <b v="0"/>
    <x v="0"/>
  </r>
  <r>
    <s v="PID0557"/>
    <n v="3000"/>
    <x v="0"/>
    <n v="48"/>
    <s v="Senior"/>
    <n v="1931.88"/>
    <n v="61.8"/>
    <s v="A-"/>
    <b v="0"/>
    <b v="1"/>
    <n v="23.54823959762231"/>
    <b v="0"/>
    <n v="4"/>
    <b v="1"/>
    <s v="Prostate Cancer"/>
    <b v="0"/>
    <b v="0"/>
    <b v="0"/>
    <x v="0"/>
  </r>
  <r>
    <s v="PID0558"/>
    <n v="100"/>
    <x v="1"/>
    <n v="38"/>
    <s v="Adult"/>
    <n v="83.8"/>
    <n v="71.599999999999994"/>
    <s v="A+"/>
    <b v="0"/>
    <b v="1"/>
    <n v="25.368480725623584"/>
    <b v="0"/>
    <n v="12"/>
    <b v="1"/>
    <s v="Kidney Stones"/>
    <b v="0"/>
    <b v="0"/>
    <b v="0"/>
    <x v="1"/>
  </r>
  <r>
    <s v="PID0559"/>
    <n v="240000"/>
    <x v="0"/>
    <n v="33"/>
    <s v="Adult"/>
    <n v="130677.12"/>
    <n v="111.9"/>
    <s v="B+"/>
    <b v="0"/>
    <b v="0"/>
    <n v="34.924003620361411"/>
    <b v="1"/>
    <n v="5"/>
    <b v="1"/>
    <s v="Kidney Stones"/>
    <b v="0"/>
    <b v="1"/>
    <b v="0"/>
    <x v="0"/>
  </r>
  <r>
    <s v="PID0560"/>
    <n v="200000"/>
    <x v="2"/>
    <n v="38"/>
    <s v="Adult"/>
    <s v=""/>
    <n v="99.1"/>
    <s v="AB+"/>
    <b v="0"/>
    <b v="0"/>
    <n v="32.732197119830886"/>
    <b v="1"/>
    <n v="20"/>
    <b v="0"/>
    <s v="Heart Disease"/>
    <b v="0"/>
    <b v="0"/>
    <b v="1"/>
    <x v="0"/>
  </r>
  <r>
    <s v="PID0561"/>
    <n v="250000"/>
    <x v="1"/>
    <n v="38"/>
    <s v="Adult"/>
    <n v="173905.2"/>
    <n v="95.1"/>
    <s v="AB+"/>
    <b v="1"/>
    <b v="1"/>
    <n v="33.694727891156468"/>
    <b v="1"/>
    <n v="7"/>
    <b v="1"/>
    <s v="Diabetes"/>
    <b v="0"/>
    <b v="0"/>
    <b v="1"/>
    <x v="1"/>
  </r>
  <r>
    <s v="PID0562"/>
    <n v="12000"/>
    <x v="1"/>
    <n v="38"/>
    <s v="Adult"/>
    <s v=""/>
    <n v="94.9"/>
    <s v="A-"/>
    <b v="0"/>
    <b v="0"/>
    <n v="29.952026259310696"/>
    <b v="1"/>
    <n v="25"/>
    <b v="0"/>
    <s v="Heart Attack"/>
    <b v="0"/>
    <b v="0"/>
    <b v="0"/>
    <x v="0"/>
  </r>
  <r>
    <s v="PID0563"/>
    <n v="30000"/>
    <x v="2"/>
    <n v="41"/>
    <s v="Adult"/>
    <n v="15006.119999999999"/>
    <n v="69.2"/>
    <s v="AB-"/>
    <b v="1"/>
    <b v="1"/>
    <n v="25.11249818551314"/>
    <b v="0"/>
    <n v="15"/>
    <b v="1"/>
    <s v="Kidney Stones"/>
    <b v="0"/>
    <b v="0"/>
    <b v="0"/>
    <x v="0"/>
  </r>
  <r>
    <s v="PID0564"/>
    <n v="60000"/>
    <x v="1"/>
    <n v="34"/>
    <s v="Adult"/>
    <n v="38081.199999999997"/>
    <n v="79.599999999999994"/>
    <s v="O-"/>
    <b v="0"/>
    <b v="1"/>
    <n v="29.237832874196513"/>
    <b v="1"/>
    <n v="5"/>
    <b v="1"/>
    <s v="Heart Attack"/>
    <b v="0"/>
    <b v="0"/>
    <b v="0"/>
    <x v="1"/>
  </r>
  <r>
    <s v="PID0565"/>
    <n v="100"/>
    <x v="0"/>
    <n v="53"/>
    <s v="Senior"/>
    <n v="57.68"/>
    <n v="90.9"/>
    <s v="B-"/>
    <b v="1"/>
    <b v="1"/>
    <n v="34.212804396100722"/>
    <b v="1"/>
    <n v="7"/>
    <b v="1"/>
    <s v="Heart Attack"/>
    <b v="0"/>
    <b v="1"/>
    <b v="0"/>
    <x v="1"/>
  </r>
  <r>
    <s v="PID0566"/>
    <n v="32000"/>
    <x v="0"/>
    <n v="42"/>
    <s v="Adult"/>
    <n v="24633.200000000001"/>
    <n v="87.1"/>
    <s v="B-"/>
    <b v="0"/>
    <b v="0"/>
    <n v="28.440816326530609"/>
    <b v="1"/>
    <n v="30"/>
    <b v="1"/>
    <s v="Heart Disease"/>
    <b v="0"/>
    <b v="0"/>
    <b v="0"/>
    <x v="0"/>
  </r>
  <r>
    <s v="PID0567"/>
    <n v="800"/>
    <x v="0"/>
    <n v="53"/>
    <s v="Senior"/>
    <n v="453.8"/>
    <n v="72.2"/>
    <s v="A-"/>
    <b v="1"/>
    <b v="0"/>
    <n v="30.44358239163434"/>
    <b v="1"/>
    <n v="5"/>
    <b v="1"/>
    <s v="Fractured Leg"/>
    <b v="0"/>
    <b v="0"/>
    <b v="1"/>
    <x v="0"/>
  </r>
  <r>
    <s v="PID0568"/>
    <n v="18000"/>
    <x v="3"/>
    <n v="58"/>
    <s v="Senior"/>
    <s v=""/>
    <n v="69.400000000000006"/>
    <s v="AB+"/>
    <b v="1"/>
    <b v="0"/>
    <n v="28.886576482830385"/>
    <b v="1"/>
    <n v="12"/>
    <b v="0"/>
    <s v="Hypertension"/>
    <b v="0"/>
    <b v="1"/>
    <b v="1"/>
    <x v="0"/>
  </r>
  <r>
    <s v="PID0569"/>
    <n v="500"/>
    <x v="2"/>
    <n v="42"/>
    <s v="Adult"/>
    <s v=""/>
    <n v="101.2"/>
    <s v="A+"/>
    <b v="0"/>
    <b v="0"/>
    <n v="33.813358281265664"/>
    <b v="1"/>
    <n v="2"/>
    <b v="0"/>
    <s v="Diabetes"/>
    <b v="0"/>
    <b v="1"/>
    <b v="0"/>
    <x v="1"/>
  </r>
  <r>
    <s v="PID0570"/>
    <n v="90000"/>
    <x v="2"/>
    <n v="38"/>
    <s v="Adult"/>
    <n v="46471.95"/>
    <n v="89.6"/>
    <s v="B-"/>
    <b v="0"/>
    <b v="0"/>
    <n v="33.31350386674599"/>
    <b v="1"/>
    <n v="12"/>
    <b v="1"/>
    <s v="Heart Disease"/>
    <b v="0"/>
    <b v="0"/>
    <b v="1"/>
    <x v="1"/>
  </r>
  <r>
    <s v="PID0571"/>
    <n v="3000"/>
    <x v="1"/>
    <n v="33"/>
    <s v="Adult"/>
    <n v="2695.2"/>
    <n v="87.9"/>
    <s v="AB+"/>
    <b v="0"/>
    <b v="0"/>
    <n v="29.369507835209998"/>
    <b v="1"/>
    <n v="15"/>
    <b v="1"/>
    <s v="Respiratory Infection"/>
    <b v="0"/>
    <b v="1"/>
    <b v="0"/>
    <x v="1"/>
  </r>
  <r>
    <s v="PID0572"/>
    <n v="300000"/>
    <x v="3"/>
    <n v="48"/>
    <s v="Senior"/>
    <n v="150311.76"/>
    <n v="69.400000000000006"/>
    <s v="B-"/>
    <b v="0"/>
    <b v="0"/>
    <n v="25.491276400367315"/>
    <b v="0"/>
    <n v="3"/>
    <b v="1"/>
    <s v="Allergic Reaction"/>
    <b v="0"/>
    <b v="0"/>
    <b v="0"/>
    <x v="1"/>
  </r>
  <r>
    <s v="PID0573"/>
    <n v="60000"/>
    <x v="3"/>
    <n v="53"/>
    <s v="Senior"/>
    <n v="41877.64"/>
    <n v="68.2"/>
    <s v="O+"/>
    <b v="1"/>
    <b v="1"/>
    <n v="30.311111111111114"/>
    <b v="1"/>
    <n v="40"/>
    <b v="1"/>
    <s v="Kidney Stones"/>
    <b v="0"/>
    <b v="0"/>
    <b v="1"/>
    <x v="1"/>
  </r>
  <r>
    <s v="PID0574"/>
    <n v="250000"/>
    <x v="3"/>
    <n v="73"/>
    <s v="super senior"/>
    <n v="131494.9"/>
    <n v="79.599999999999994"/>
    <s v="B+"/>
    <b v="1"/>
    <b v="0"/>
    <n v="32.708744247205779"/>
    <b v="1"/>
    <n v="15"/>
    <b v="1"/>
    <s v="Heart Disease"/>
    <b v="0"/>
    <b v="0"/>
    <b v="0"/>
    <x v="1"/>
  </r>
  <r>
    <s v="PID0575"/>
    <n v="12000"/>
    <x v="0"/>
    <n v="48"/>
    <s v="Senior"/>
    <n v="10342.44"/>
    <n v="86.2"/>
    <s v="O-"/>
    <b v="0"/>
    <b v="0"/>
    <n v="32.443825510933799"/>
    <b v="1"/>
    <n v="2"/>
    <b v="1"/>
    <s v="Appendicitis"/>
    <b v="0"/>
    <b v="0"/>
    <b v="1"/>
    <x v="1"/>
  </r>
  <r>
    <s v="PID0576"/>
    <n v="36000"/>
    <x v="1"/>
    <n v="45"/>
    <s v="Adult"/>
    <n v="18829.23"/>
    <n v="94.5"/>
    <s v="O-"/>
    <b v="0"/>
    <b v="0"/>
    <n v="34.293801712875599"/>
    <b v="1"/>
    <n v="7"/>
    <b v="1"/>
    <s v="Heart Disease"/>
    <b v="0"/>
    <b v="0"/>
    <b v="0"/>
    <x v="0"/>
  </r>
  <r>
    <s v="PID0577"/>
    <n v="45000"/>
    <x v="3"/>
    <n v="41"/>
    <s v="Adult"/>
    <n v="31528.77"/>
    <n v="84.1"/>
    <s v="B-"/>
    <b v="1"/>
    <b v="0"/>
    <n v="31.268590124925641"/>
    <b v="1"/>
    <n v="0"/>
    <b v="1"/>
    <s v="Appendicitis"/>
    <b v="0"/>
    <b v="1"/>
    <b v="1"/>
    <x v="0"/>
  </r>
  <r>
    <s v="PID0578"/>
    <n v="90000"/>
    <x v="1"/>
    <n v="42"/>
    <s v="Adult"/>
    <s v=""/>
    <n v="66.099999999999994"/>
    <s v="B+"/>
    <b v="0"/>
    <b v="0"/>
    <n v="21.832474567314041"/>
    <b v="0"/>
    <n v="15"/>
    <b v="0"/>
    <s v="Fractured Leg"/>
    <b v="0"/>
    <b v="0"/>
    <b v="0"/>
    <x v="0"/>
  </r>
  <r>
    <s v="PID0579"/>
    <n v="1000"/>
    <x v="2"/>
    <n v="34"/>
    <s v="Adult"/>
    <s v=""/>
    <n v="94"/>
    <s v="AB+"/>
    <b v="1"/>
    <b v="1"/>
    <n v="34.112353026564087"/>
    <b v="1"/>
    <n v="2"/>
    <b v="0"/>
    <s v="Fractured Arm"/>
    <b v="0"/>
    <b v="1"/>
    <b v="0"/>
    <x v="1"/>
  </r>
  <r>
    <s v="PID0580"/>
    <n v="18000"/>
    <x v="2"/>
    <n v="58"/>
    <s v="Senior"/>
    <n v="11325.24"/>
    <n v="76.099999999999994"/>
    <s v="A+"/>
    <b v="0"/>
    <b v="0"/>
    <n v="30.483896811408421"/>
    <b v="1"/>
    <n v="15"/>
    <b v="1"/>
    <s v="Allergic Reaction"/>
    <b v="0"/>
    <b v="1"/>
    <b v="1"/>
    <x v="0"/>
  </r>
  <r>
    <s v="PID0581"/>
    <n v="45000"/>
    <x v="2"/>
    <n v="58"/>
    <s v="Senior"/>
    <n v="30751.68"/>
    <n v="74.599999999999994"/>
    <s v="AB+"/>
    <b v="1"/>
    <b v="0"/>
    <n v="30.264919469349667"/>
    <b v="1"/>
    <n v="30"/>
    <b v="1"/>
    <s v="Kidney Stones"/>
    <b v="0"/>
    <b v="1"/>
    <b v="0"/>
    <x v="0"/>
  </r>
  <r>
    <s v="PID0582"/>
    <n v="3000"/>
    <x v="3"/>
    <n v="62"/>
    <s v="super senior"/>
    <n v="2133.06"/>
    <n v="92.9"/>
    <s v="A-"/>
    <b v="0"/>
    <b v="0"/>
    <n v="33.310624260461118"/>
    <b v="1"/>
    <n v="20"/>
    <b v="1"/>
    <s v="Osteoarthritis"/>
    <b v="0"/>
    <b v="1"/>
    <b v="1"/>
    <x v="0"/>
  </r>
  <r>
    <s v="PID0583"/>
    <n v="32000"/>
    <x v="2"/>
    <n v="58"/>
    <s v="Senior"/>
    <n v="16682.400000000001"/>
    <n v="72.900000000000006"/>
    <s v="O-"/>
    <b v="0"/>
    <b v="0"/>
    <n v="26.455218464218323"/>
    <s v="FALSE"/>
    <n v="7"/>
    <b v="1"/>
    <s v="Kidney Stones"/>
    <b v="0"/>
    <b v="0"/>
    <b v="0"/>
    <x v="1"/>
  </r>
  <r>
    <s v="PID0584"/>
    <n v="18000"/>
    <x v="0"/>
    <n v="58"/>
    <s v="Senior"/>
    <n v="13722.36"/>
    <n v="79.5"/>
    <s v="B-"/>
    <b v="0"/>
    <b v="0"/>
    <n v="33.961296937075481"/>
    <b v="1"/>
    <n v="2"/>
    <b v="1"/>
    <s v="Respiratory Infection"/>
    <b v="0"/>
    <b v="1"/>
    <b v="0"/>
    <x v="1"/>
  </r>
  <r>
    <s v="PID0585"/>
    <n v="32000"/>
    <x v="0"/>
    <n v="41"/>
    <s v="Adult"/>
    <n v="16856.32"/>
    <n v="71.099999999999994"/>
    <s v="O+"/>
    <b v="0"/>
    <b v="1"/>
    <n v="24.602076124567475"/>
    <b v="0"/>
    <n v="30"/>
    <b v="1"/>
    <s v="Childbirth"/>
    <b v="0"/>
    <b v="0"/>
    <b v="0"/>
    <x v="0"/>
  </r>
  <r>
    <s v="PID0586"/>
    <n v="24000"/>
    <x v="1"/>
    <n v="48"/>
    <s v="Senior"/>
    <n v="21199.89"/>
    <n v="81.3"/>
    <s v="B-"/>
    <b v="1"/>
    <b v="0"/>
    <n v="26.546938775510203"/>
    <b v="0"/>
    <n v="25"/>
    <b v="1"/>
    <s v="Kidney Stones"/>
    <b v="0"/>
    <b v="0"/>
    <b v="0"/>
    <x v="0"/>
  </r>
  <r>
    <s v="PID0587"/>
    <n v="40000"/>
    <x v="0"/>
    <n v="53"/>
    <s v="Senior"/>
    <n v="23629.8"/>
    <n v="48.8"/>
    <s v="AB-"/>
    <b v="0"/>
    <b v="0"/>
    <n v="21.402570062716546"/>
    <b v="0"/>
    <n v="15"/>
    <b v="1"/>
    <s v="Hypertension"/>
    <b v="0"/>
    <b v="0"/>
    <b v="0"/>
    <x v="1"/>
  </r>
  <r>
    <s v="PID0588"/>
    <n v="18000"/>
    <x v="1"/>
    <n v="33"/>
    <s v="Adult"/>
    <n v="9227.67"/>
    <n v="58"/>
    <s v="O+"/>
    <b v="0"/>
    <b v="0"/>
    <n v="22.375679950619187"/>
    <b v="0"/>
    <n v="400"/>
    <b v="1"/>
    <s v="Prostate Cancer"/>
    <b v="0"/>
    <b v="0"/>
    <b v="0"/>
    <x v="1"/>
  </r>
  <r>
    <s v="PID0589"/>
    <n v="800"/>
    <x v="0"/>
    <n v="58"/>
    <s v="Senior"/>
    <n v="461.92"/>
    <n v="82.8"/>
    <s v="B+"/>
    <b v="0"/>
    <b v="0"/>
    <n v="31.164138657834318"/>
    <b v="1"/>
    <n v="2"/>
    <b v="1"/>
    <s v="Appendicitis"/>
    <b v="0"/>
    <b v="1"/>
    <b v="1"/>
    <x v="0"/>
  </r>
  <r>
    <s v="PID0590"/>
    <n v="3000"/>
    <x v="3"/>
    <n v="62"/>
    <s v="super senior"/>
    <n v="1978.02"/>
    <n v="73.8"/>
    <s v="A-"/>
    <b v="0"/>
    <b v="0"/>
    <n v="26.462045967944352"/>
    <b v="0"/>
    <n v="3"/>
    <b v="1"/>
    <s v="Cancer"/>
    <b v="0"/>
    <b v="0"/>
    <b v="0"/>
    <x v="1"/>
  </r>
  <r>
    <s v="PID0591"/>
    <n v="40000"/>
    <x v="2"/>
    <n v="88"/>
    <s v="super senior"/>
    <n v="35905.4"/>
    <n v="61.8"/>
    <s v="O+"/>
    <b v="1"/>
    <b v="0"/>
    <n v="26.748614958448751"/>
    <b v="0"/>
    <n v="0.5"/>
    <b v="1"/>
    <s v="Hypertension"/>
    <b v="0"/>
    <b v="0"/>
    <b v="0"/>
    <x v="1"/>
  </r>
  <r>
    <s v="PID0592"/>
    <n v="800"/>
    <x v="0"/>
    <n v="38"/>
    <s v="Adult"/>
    <n v="718.39"/>
    <n v="91.5"/>
    <s v="AB-"/>
    <b v="0"/>
    <b v="0"/>
    <n v="32.419217687074834"/>
    <b v="1"/>
    <n v="9"/>
    <b v="1"/>
    <s v="Stroke"/>
    <b v="0"/>
    <b v="0"/>
    <b v="1"/>
    <x v="0"/>
  </r>
  <r>
    <s v="PID0593"/>
    <n v="40000"/>
    <x v="1"/>
    <n v="53"/>
    <s v="Senior"/>
    <n v="28460.959999999999"/>
    <n v="66.599999999999994"/>
    <s v="AB-"/>
    <b v="0"/>
    <b v="0"/>
    <n v="28.826177285318558"/>
    <b v="1"/>
    <n v="5"/>
    <b v="1"/>
    <s v="Respiratory Infection"/>
    <b v="0"/>
    <b v="1"/>
    <b v="1"/>
    <x v="1"/>
  </r>
  <r>
    <s v="PID0594"/>
    <n v="100"/>
    <x v="0"/>
    <n v="38"/>
    <s v="Adult"/>
    <s v=""/>
    <n v="64.099999999999994"/>
    <s v="AB-"/>
    <b v="0"/>
    <b v="0"/>
    <n v="20.930612244897958"/>
    <b v="0"/>
    <n v="400"/>
    <b v="0"/>
    <s v="Cancer"/>
    <b v="0"/>
    <b v="0"/>
    <b v="0"/>
    <x v="0"/>
  </r>
  <r>
    <s v="PID0595"/>
    <n v="800"/>
    <x v="0"/>
    <n v="32"/>
    <s v="Adult"/>
    <n v="487.16"/>
    <n v="86.6"/>
    <s v="A+"/>
    <b v="0"/>
    <b v="0"/>
    <n v="33.828124999999993"/>
    <b v="1"/>
    <n v="70"/>
    <b v="1"/>
    <s v="Childbirth"/>
    <b v="0"/>
    <b v="0"/>
    <b v="1"/>
    <x v="0"/>
  </r>
  <r>
    <s v="PID0596"/>
    <n v="100"/>
    <x v="2"/>
    <n v="41"/>
    <s v="Adult"/>
    <s v=""/>
    <n v="96.7"/>
    <s v="A+"/>
    <b v="0"/>
    <b v="0"/>
    <n v="33.070004445812394"/>
    <b v="1"/>
    <n v="4"/>
    <b v="0"/>
    <s v="Respiratory Infection"/>
    <b v="0"/>
    <b v="1"/>
    <b v="0"/>
    <x v="1"/>
  </r>
  <r>
    <s v="PID0597"/>
    <n v="45000"/>
    <x v="1"/>
    <n v="48"/>
    <s v="Senior"/>
    <n v="25481.370000000003"/>
    <n v="89.8"/>
    <s v="AB-"/>
    <b v="0"/>
    <b v="1"/>
    <n v="31.816893424036284"/>
    <b v="1"/>
    <n v="12"/>
    <b v="1"/>
    <s v="Osteoarthritis"/>
    <b v="0"/>
    <b v="1"/>
    <b v="0"/>
    <x v="1"/>
  </r>
  <r>
    <s v="PID0598"/>
    <n v="240000"/>
    <x v="2"/>
    <n v="32"/>
    <s v="Adult"/>
    <n v="158937.12"/>
    <n v="85.5"/>
    <s v="AB-"/>
    <b v="0"/>
    <b v="0"/>
    <n v="33.398437499999993"/>
    <b v="1"/>
    <n v="12"/>
    <b v="1"/>
    <s v="Hypertension"/>
    <b v="0"/>
    <b v="1"/>
    <b v="0"/>
    <x v="0"/>
  </r>
  <r>
    <s v="PID0599"/>
    <n v="21000"/>
    <x v="1"/>
    <n v="48"/>
    <s v="Senior"/>
    <n v="13683.88"/>
    <n v="63.1"/>
    <s v="O+"/>
    <b v="1"/>
    <b v="0"/>
    <n v="23.460737656157054"/>
    <b v="0"/>
    <n v="15"/>
    <b v="1"/>
    <s v="Osteoarthritis"/>
    <b v="0"/>
    <b v="0"/>
    <b v="0"/>
    <x v="0"/>
  </r>
  <r>
    <s v="PID0600"/>
    <n v="18000"/>
    <x v="1"/>
    <n v="62"/>
    <s v="super senior"/>
    <n v="12421.41"/>
    <n v="79"/>
    <s v="O-"/>
    <b v="0"/>
    <b v="1"/>
    <n v="31.645569620253159"/>
    <b v="1"/>
    <n v="15"/>
    <b v="1"/>
    <s v="Heart Disease"/>
    <b v="0"/>
    <b v="0"/>
    <b v="0"/>
    <x v="1"/>
  </r>
  <r>
    <s v="PID0601"/>
    <n v="4000"/>
    <x v="2"/>
    <n v="33"/>
    <s v="Adult"/>
    <n v="2881.04"/>
    <n v="111.7"/>
    <s v="O+"/>
    <b v="1"/>
    <b v="1"/>
    <n v="34.861583596017603"/>
    <b v="1"/>
    <n v="120"/>
    <b v="1"/>
    <s v="Childbirth"/>
    <b v="0"/>
    <b v="0"/>
    <b v="1"/>
    <x v="0"/>
  </r>
  <r>
    <s v="PID0602"/>
    <n v="100"/>
    <x v="2"/>
    <n v="53"/>
    <s v="Senior"/>
    <n v="64.599999999999994"/>
    <n v="61.3"/>
    <s v="AB-"/>
    <b v="1"/>
    <b v="1"/>
    <n v="21.462833934386051"/>
    <b v="0"/>
    <n v="300"/>
    <b v="1"/>
    <s v="Appendicitis"/>
    <b v="0"/>
    <b v="0"/>
    <b v="0"/>
    <x v="1"/>
  </r>
  <r>
    <s v="PID0603"/>
    <n v="800"/>
    <x v="0"/>
    <n v="34"/>
    <s v="Adult"/>
    <s v=""/>
    <n v="90.4"/>
    <s v="AB+"/>
    <b v="0"/>
    <b v="0"/>
    <n v="31.651552816778128"/>
    <b v="1"/>
    <n v="25"/>
    <b v="0"/>
    <s v="Heart Attack"/>
    <b v="0"/>
    <b v="0"/>
    <b v="1"/>
    <x v="1"/>
  </r>
  <r>
    <s v="PID0604"/>
    <n v="200000"/>
    <x v="0"/>
    <n v="48"/>
    <s v="Senior"/>
    <n v="118892.32"/>
    <n v="73.400000000000006"/>
    <s v="AB+"/>
    <b v="1"/>
    <b v="1"/>
    <n v="28.316808765093938"/>
    <b v="1"/>
    <n v="40"/>
    <b v="1"/>
    <s v="Respiratory Infection"/>
    <b v="0"/>
    <b v="1"/>
    <b v="1"/>
    <x v="1"/>
  </r>
  <r>
    <s v="PID0605"/>
    <n v="90000"/>
    <x v="2"/>
    <n v="58"/>
    <s v="Senior"/>
    <n v="68940.3"/>
    <n v="75.099999999999994"/>
    <s v="A-"/>
    <b v="0"/>
    <b v="1"/>
    <n v="26.9281795690057"/>
    <b v="0"/>
    <n v="5"/>
    <b v="1"/>
    <s v="Fractured Arm"/>
    <b v="0"/>
    <b v="0"/>
    <b v="0"/>
    <x v="0"/>
  </r>
  <r>
    <s v="PID0606"/>
    <n v="200000"/>
    <x v="1"/>
    <n v="48"/>
    <s v="Senior"/>
    <s v=""/>
    <n v="61.2"/>
    <s v="B+"/>
    <b v="1"/>
    <b v="1"/>
    <n v="22.754312908982754"/>
    <s v="FALSE"/>
    <n v="20"/>
    <b v="0"/>
    <s v="Diabetes"/>
    <b v="0"/>
    <b v="0"/>
    <b v="0"/>
    <x v="0"/>
  </r>
  <r>
    <s v="PID0607"/>
    <n v="500"/>
    <x v="0"/>
    <n v="48"/>
    <s v="Senior"/>
    <s v=""/>
    <n v="83.8"/>
    <s v="AB+"/>
    <b v="0"/>
    <b v="0"/>
    <n v="28.996539792387544"/>
    <b v="1"/>
    <n v="7"/>
    <b v="0"/>
    <s v="Respiratory Infection"/>
    <b v="0"/>
    <b v="1"/>
    <b v="0"/>
    <x v="0"/>
  </r>
  <r>
    <s v="PID0608"/>
    <n v="21000"/>
    <x v="0"/>
    <n v="73"/>
    <s v="super senior"/>
    <n v="14377.929999999998"/>
    <n v="84.2"/>
    <s v="O+"/>
    <b v="0"/>
    <b v="0"/>
    <n v="29.832766439909303"/>
    <b v="1"/>
    <n v="90"/>
    <b v="1"/>
    <s v="Respiratory Infection"/>
    <b v="0"/>
    <b v="1"/>
    <b v="0"/>
    <x v="0"/>
  </r>
  <r>
    <s v="PID0609"/>
    <n v="45000"/>
    <x v="1"/>
    <n v="38"/>
    <s v="Adult"/>
    <n v="27291.27"/>
    <n v="79.5"/>
    <s v="O-"/>
    <b v="1"/>
    <b v="1"/>
    <n v="25.665030991735538"/>
    <b v="0"/>
    <n v="7"/>
    <b v="1"/>
    <s v="Prostate Cancer"/>
    <b v="0"/>
    <b v="0"/>
    <b v="0"/>
    <x v="1"/>
  </r>
  <r>
    <s v="PID0610"/>
    <n v="45000"/>
    <x v="0"/>
    <n v="38"/>
    <s v="Adult"/>
    <s v=""/>
    <n v="69.099999999999994"/>
    <s v="B+"/>
    <b v="0"/>
    <b v="1"/>
    <n v="23.63120276324339"/>
    <b v="0"/>
    <n v="20"/>
    <b v="0"/>
    <s v="Childbirth"/>
    <b v="0"/>
    <b v="0"/>
    <b v="0"/>
    <x v="1"/>
  </r>
  <r>
    <s v="PID0611"/>
    <n v="100"/>
    <x v="1"/>
    <n v="38"/>
    <s v="Adult"/>
    <n v="74.73"/>
    <n v="81.900000000000006"/>
    <s v="AB+"/>
    <b v="0"/>
    <b v="0"/>
    <n v="31.207133058984908"/>
    <b v="1"/>
    <n v="30"/>
    <b v="1"/>
    <s v="Respiratory Infection"/>
    <b v="0"/>
    <b v="1"/>
    <b v="0"/>
    <x v="0"/>
  </r>
  <r>
    <s v="PID0612"/>
    <n v="45000"/>
    <x v="0"/>
    <n v="38"/>
    <s v="Adult"/>
    <n v="39937.17"/>
    <n v="83.6"/>
    <s v="O+"/>
    <b v="0"/>
    <b v="0"/>
    <n v="26.385557379118797"/>
    <b v="0"/>
    <n v="25"/>
    <b v="1"/>
    <s v="Fractured Leg"/>
    <b v="0"/>
    <b v="0"/>
    <b v="0"/>
    <x v="1"/>
  </r>
  <r>
    <s v="PID0613"/>
    <n v="75000"/>
    <x v="2"/>
    <n v="53"/>
    <s v="Senior"/>
    <n v="39015.199999999997"/>
    <n v="72.099999999999994"/>
    <s v="O-"/>
    <b v="0"/>
    <b v="0"/>
    <n v="29.250679540752156"/>
    <b v="1"/>
    <n v="12"/>
    <b v="1"/>
    <s v="Heart Disease"/>
    <b v="0"/>
    <b v="1"/>
    <b v="0"/>
    <x v="1"/>
  </r>
  <r>
    <s v="PID0614"/>
    <n v="24000"/>
    <x v="0"/>
    <n v="54"/>
    <s v="Senior"/>
    <s v=""/>
    <n v="61.6"/>
    <s v="AB+"/>
    <b v="1"/>
    <b v="0"/>
    <n v="26.662049861495845"/>
    <b v="0"/>
    <n v="2"/>
    <b v="0"/>
    <s v="Diabetes"/>
    <b v="0"/>
    <b v="0"/>
    <b v="0"/>
    <x v="1"/>
  </r>
  <r>
    <s v="PID0615"/>
    <n v="40000"/>
    <x v="2"/>
    <n v="48"/>
    <s v="Senior"/>
    <n v="21460.080000000002"/>
    <n v="71.3"/>
    <s v="A-"/>
    <b v="0"/>
    <b v="0"/>
    <n v="23.823047879982624"/>
    <b v="0"/>
    <n v="1"/>
    <b v="1"/>
    <s v="Diabetes"/>
    <b v="0"/>
    <b v="0"/>
    <b v="0"/>
    <x v="1"/>
  </r>
  <r>
    <s v="PID0616"/>
    <n v="40000"/>
    <x v="1"/>
    <n v="33"/>
    <s v="Adult"/>
    <n v="34573.9"/>
    <n v="84.2"/>
    <s v="B-"/>
    <b v="1"/>
    <b v="1"/>
    <n v="29.134948096885818"/>
    <b v="1"/>
    <n v="15"/>
    <b v="1"/>
    <s v="Fractured Arm"/>
    <b v="0"/>
    <b v="0"/>
    <b v="1"/>
    <x v="1"/>
  </r>
  <r>
    <s v="PID0617"/>
    <n v="45000"/>
    <x v="0"/>
    <n v="42"/>
    <s v="Adult"/>
    <n v="23031.39"/>
    <n v="67.900000000000006"/>
    <s v="AB-"/>
    <b v="0"/>
    <b v="1"/>
    <n v="25.245389649018449"/>
    <b v="0"/>
    <n v="20"/>
    <b v="1"/>
    <s v="Cancer"/>
    <b v="0"/>
    <b v="0"/>
    <b v="0"/>
    <x v="1"/>
  </r>
  <r>
    <s v="PID0618"/>
    <n v="3000"/>
    <x v="0"/>
    <n v="45"/>
    <s v="Adult"/>
    <n v="2212.29"/>
    <n v="86"/>
    <s v="O+"/>
    <b v="0"/>
    <b v="0"/>
    <n v="31.588613406795229"/>
    <b v="1"/>
    <n v="9"/>
    <b v="1"/>
    <s v="Heart Attack"/>
    <b v="0"/>
    <b v="0"/>
    <b v="1"/>
    <x v="1"/>
  </r>
  <r>
    <s v="PID0619"/>
    <n v="90000"/>
    <x v="1"/>
    <n v="33"/>
    <s v="Adult"/>
    <n v="75623.599999999991"/>
    <n v="66.2"/>
    <s v="A-"/>
    <b v="0"/>
    <b v="0"/>
    <n v="24.916255786819228"/>
    <b v="0"/>
    <n v="40"/>
    <b v="1"/>
    <s v="Prostate Cancer"/>
    <b v="0"/>
    <b v="0"/>
    <b v="0"/>
    <x v="0"/>
  </r>
  <r>
    <s v="PID0620"/>
    <n v="30000"/>
    <x v="2"/>
    <n v="33"/>
    <s v="Adult"/>
    <n v="20027.579999999998"/>
    <n v="68.3"/>
    <s v="B+"/>
    <b v="0"/>
    <b v="0"/>
    <n v="23.086803677663603"/>
    <b v="0"/>
    <n v="5"/>
    <b v="1"/>
    <s v="Stroke"/>
    <b v="0"/>
    <b v="0"/>
    <b v="0"/>
    <x v="0"/>
  </r>
  <r>
    <s v="PID0621"/>
    <n v="3000"/>
    <x v="3"/>
    <n v="42"/>
    <s v="Adult"/>
    <s v=""/>
    <n v="81.2"/>
    <s v="B-"/>
    <b v="0"/>
    <b v="0"/>
    <n v="26.213842975206614"/>
    <b v="0"/>
    <n v="9"/>
    <b v="0"/>
    <s v="Osteoarthritis"/>
    <b v="0"/>
    <b v="0"/>
    <b v="0"/>
    <x v="0"/>
  </r>
  <r>
    <s v="PID0622"/>
    <n v="3000"/>
    <x v="3"/>
    <n v="41"/>
    <s v="Adult"/>
    <s v=""/>
    <n v="75"/>
    <s v="AB-"/>
    <b v="0"/>
    <b v="1"/>
    <n v="24.212293388429753"/>
    <b v="0"/>
    <n v="150"/>
    <b v="0"/>
    <s v="Childbirth"/>
    <b v="0"/>
    <b v="0"/>
    <b v="0"/>
    <x v="1"/>
  </r>
  <r>
    <s v="PID0623"/>
    <n v="500"/>
    <x v="0"/>
    <n v="32"/>
    <s v="Adult"/>
    <n v="377"/>
    <n v="78.400000000000006"/>
    <s v="AB-"/>
    <b v="0"/>
    <b v="0"/>
    <n v="28.451154013644945"/>
    <b v="1"/>
    <n v="5"/>
    <b v="1"/>
    <s v="Respiratory Infection"/>
    <b v="0"/>
    <b v="1"/>
    <b v="0"/>
    <x v="0"/>
  </r>
  <r>
    <s v="PID0624"/>
    <n v="30000"/>
    <x v="0"/>
    <n v="54"/>
    <s v="Senior"/>
    <n v="18896.43"/>
    <n v="93.9"/>
    <s v="A+"/>
    <b v="1"/>
    <b v="0"/>
    <n v="34.490358126721766"/>
    <b v="1"/>
    <n v="9"/>
    <b v="1"/>
    <s v="Heart Disease"/>
    <b v="0"/>
    <b v="0"/>
    <b v="0"/>
    <x v="1"/>
  </r>
  <r>
    <s v="PID0625"/>
    <n v="90000"/>
    <x v="0"/>
    <n v="30"/>
    <s v="Young adult"/>
    <n v="50164.899999999994"/>
    <n v="81"/>
    <s v="A-"/>
    <b v="0"/>
    <b v="0"/>
    <n v="26.149276859504134"/>
    <b v="0"/>
    <n v="20"/>
    <b v="1"/>
    <s v="Kidney Stones"/>
    <b v="0"/>
    <b v="0"/>
    <b v="0"/>
    <x v="0"/>
  </r>
  <r>
    <s v="PID0626"/>
    <n v="4000"/>
    <x v="3"/>
    <n v="58"/>
    <s v="Senior"/>
    <n v="3414.52"/>
    <n v="58.5"/>
    <s v="O+"/>
    <b v="1"/>
    <b v="0"/>
    <n v="23.433744592212783"/>
    <b v="0"/>
    <n v="12"/>
    <b v="1"/>
    <s v="Hypertension"/>
    <b v="0"/>
    <b v="0"/>
    <b v="0"/>
    <x v="1"/>
  </r>
  <r>
    <s v="PID0627"/>
    <n v="12000"/>
    <x v="1"/>
    <n v="38"/>
    <s v="Adult"/>
    <s v=""/>
    <n v="87.8"/>
    <s v="O+"/>
    <b v="1"/>
    <b v="1"/>
    <n v="33.455265965554027"/>
    <b v="1"/>
    <n v="20"/>
    <b v="0"/>
    <s v="Kidney Stones"/>
    <b v="0"/>
    <b v="1"/>
    <b v="0"/>
    <x v="1"/>
  </r>
  <r>
    <s v="PID0628"/>
    <n v="240000"/>
    <x v="2"/>
    <n v="68"/>
    <s v="super senior"/>
    <n v="152671.08000000002"/>
    <n v="98.2"/>
    <s v="B-"/>
    <b v="0"/>
    <b v="0"/>
    <n v="34.382549630615181"/>
    <b v="1"/>
    <n v="150"/>
    <b v="1"/>
    <s v="Respiratory Infection"/>
    <b v="0"/>
    <b v="1"/>
    <b v="0"/>
    <x v="0"/>
  </r>
  <r>
    <s v="PID0629"/>
    <n v="75000"/>
    <x v="0"/>
    <n v="53"/>
    <s v="Senior"/>
    <s v=""/>
    <n v="79.5"/>
    <s v="AB+"/>
    <b v="0"/>
    <b v="0"/>
    <n v="28.850341123530267"/>
    <b v="1"/>
    <n v="12"/>
    <b v="0"/>
    <s v="Diabetes"/>
    <b v="0"/>
    <b v="1"/>
    <b v="1"/>
    <x v="1"/>
  </r>
  <r>
    <s v="PID0630"/>
    <n v="100"/>
    <x v="3"/>
    <n v="48"/>
    <s v="Senior"/>
    <n v="50.16"/>
    <n v="86.6"/>
    <s v="AB+"/>
    <b v="0"/>
    <b v="0"/>
    <n v="29.615950206901271"/>
    <b v="1"/>
    <n v="0"/>
    <b v="1"/>
    <s v="Heart Attack"/>
    <b v="0"/>
    <b v="0"/>
    <b v="0"/>
    <x v="1"/>
  </r>
  <r>
    <s v="PID0631"/>
    <n v="45000"/>
    <x v="2"/>
    <n v="42"/>
    <s v="Adult"/>
    <n v="25246.350000000002"/>
    <n v="98.3"/>
    <s v="A+"/>
    <b v="1"/>
    <b v="1"/>
    <n v="34.828514739229028"/>
    <b v="1"/>
    <n v="2"/>
    <b v="1"/>
    <s v="Heart Attack"/>
    <b v="0"/>
    <b v="1"/>
    <b v="0"/>
    <x v="1"/>
  </r>
  <r>
    <s v="PID0632"/>
    <n v="16000"/>
    <x v="1"/>
    <n v="42"/>
    <s v="Adult"/>
    <n v="12849.12"/>
    <n v="70.099999999999994"/>
    <s v="O+"/>
    <b v="0"/>
    <b v="1"/>
    <n v="22.889795918367344"/>
    <b v="0"/>
    <n v="5"/>
    <b v="1"/>
    <s v="Childbirth"/>
    <b v="0"/>
    <b v="0"/>
    <b v="0"/>
    <x v="0"/>
  </r>
  <r>
    <s v="PID0633"/>
    <n v="300000"/>
    <x v="0"/>
    <n v="33"/>
    <s v="Adult"/>
    <n v="150218.16"/>
    <n v="66.599999999999994"/>
    <s v="B+"/>
    <b v="0"/>
    <b v="1"/>
    <n v="25.377229080932779"/>
    <b v="0"/>
    <n v="25"/>
    <b v="1"/>
    <s v="Appendicitis"/>
    <b v="0"/>
    <b v="0"/>
    <b v="0"/>
    <x v="1"/>
  </r>
  <r>
    <s v="PID0634"/>
    <n v="500"/>
    <x v="0"/>
    <n v="62"/>
    <s v="super senior"/>
    <s v=""/>
    <n v="60.4"/>
    <s v="O-"/>
    <b v="0"/>
    <b v="1"/>
    <n v="25.140478668054108"/>
    <s v="FALSE"/>
    <n v="250"/>
    <b v="0"/>
    <s v="Diabetes"/>
    <b v="0"/>
    <b v="0"/>
    <b v="0"/>
    <x v="0"/>
  </r>
  <r>
    <s v="PID0635"/>
    <n v="21000"/>
    <x v="3"/>
    <n v="48"/>
    <s v="Senior"/>
    <n v="13295.94"/>
    <n v="87.1"/>
    <s v="B-"/>
    <b v="1"/>
    <b v="0"/>
    <n v="30.13840830449827"/>
    <b v="1"/>
    <n v="9"/>
    <b v="1"/>
    <s v="Allergic Reaction"/>
    <b v="0"/>
    <b v="0"/>
    <b v="1"/>
    <x v="0"/>
  </r>
  <r>
    <s v="PID0636"/>
    <n v="3000"/>
    <x v="0"/>
    <n v="53"/>
    <s v="Senior"/>
    <n v="1702.98"/>
    <n v="77.900000000000006"/>
    <s v="AB-"/>
    <b v="1"/>
    <b v="0"/>
    <n v="32.01019066403682"/>
    <b v="1"/>
    <n v="12"/>
    <b v="1"/>
    <s v="Fractured Arm"/>
    <b v="0"/>
    <b v="0"/>
    <b v="1"/>
    <x v="1"/>
  </r>
  <r>
    <s v="PID0637"/>
    <n v="75000"/>
    <x v="0"/>
    <n v="68"/>
    <s v="super senior"/>
    <n v="43878.649999999994"/>
    <n v="90.5"/>
    <s v="B-"/>
    <b v="0"/>
    <b v="0"/>
    <n v="32.450069920040157"/>
    <b v="1"/>
    <n v="4"/>
    <b v="1"/>
    <s v="Heart Attack"/>
    <b v="0"/>
    <b v="0"/>
    <b v="0"/>
    <x v="1"/>
  </r>
  <r>
    <s v="PID0638"/>
    <n v="12000"/>
    <x v="2"/>
    <n v="38"/>
    <s v="Adult"/>
    <n v="8131.7999999999993"/>
    <n v="89"/>
    <s v="O-"/>
    <b v="1"/>
    <b v="0"/>
    <n v="32.29786616344898"/>
    <b v="1"/>
    <n v="2"/>
    <b v="1"/>
    <s v="Heart Attack"/>
    <b v="0"/>
    <b v="0"/>
    <b v="1"/>
    <x v="1"/>
  </r>
  <r>
    <s v="PID0639"/>
    <n v="30000"/>
    <x v="2"/>
    <n v="48"/>
    <s v="Senior"/>
    <n v="16801.439999999999"/>
    <n v="86"/>
    <s v="B-"/>
    <b v="0"/>
    <b v="0"/>
    <n v="30.110990511536716"/>
    <b v="1"/>
    <n v="15"/>
    <b v="1"/>
    <s v="Diabetes"/>
    <b v="0"/>
    <b v="1"/>
    <b v="0"/>
    <x v="0"/>
  </r>
  <r>
    <s v="PID0640"/>
    <n v="18000"/>
    <x v="2"/>
    <n v="54"/>
    <s v="Senior"/>
    <s v=""/>
    <n v="72.900000000000006"/>
    <s v="A-"/>
    <b v="1"/>
    <b v="0"/>
    <n v="28.123914972416188"/>
    <b v="1"/>
    <n v="1"/>
    <b v="0"/>
    <s v="Respiratory Infection"/>
    <b v="0"/>
    <b v="1"/>
    <b v="0"/>
    <x v="1"/>
  </r>
  <r>
    <s v="PID0641"/>
    <n v="250000"/>
    <x v="1"/>
    <n v="41"/>
    <s v="Adult"/>
    <n v="144130.1"/>
    <n v="83.5"/>
    <s v="B+"/>
    <b v="0"/>
    <b v="0"/>
    <n v="28.555794945453304"/>
    <b v="1"/>
    <n v="12"/>
    <b v="1"/>
    <s v="Prostate Cancer"/>
    <b v="0"/>
    <b v="1"/>
    <b v="0"/>
    <x v="0"/>
  </r>
  <r>
    <s v="PID0642"/>
    <n v="16000"/>
    <x v="0"/>
    <n v="58"/>
    <s v="Senior"/>
    <n v="10594.86"/>
    <n v="95.3"/>
    <s v="O-"/>
    <b v="0"/>
    <b v="0"/>
    <n v="34.171178600882065"/>
    <b v="1"/>
    <n v="5"/>
    <b v="1"/>
    <s v="Childbirth"/>
    <b v="0"/>
    <b v="0"/>
    <b v="1"/>
    <x v="1"/>
  </r>
  <r>
    <s v="PID0643"/>
    <n v="10000"/>
    <x v="2"/>
    <n v="48"/>
    <s v="Senior"/>
    <s v=""/>
    <n v="72"/>
    <s v="B+"/>
    <b v="0"/>
    <b v="1"/>
    <n v="28.124999999999993"/>
    <b v="1"/>
    <n v="30"/>
    <b v="0"/>
    <s v="Prostate Cancer"/>
    <b v="0"/>
    <b v="1"/>
    <b v="0"/>
    <x v="0"/>
  </r>
  <r>
    <s v="PID0644"/>
    <n v="200000"/>
    <x v="2"/>
    <n v="53"/>
    <s v="Senior"/>
    <s v=""/>
    <n v="72.7"/>
    <s v="A+"/>
    <b v="1"/>
    <b v="0"/>
    <n v="29.494097123615564"/>
    <b v="1"/>
    <n v="0.5"/>
    <b v="0"/>
    <s v="Respiratory Infection"/>
    <b v="0"/>
    <b v="1"/>
    <b v="0"/>
    <x v="1"/>
  </r>
  <r>
    <s v="PID0645"/>
    <n v="45000"/>
    <x v="0"/>
    <n v="42"/>
    <s v="Adult"/>
    <n v="30544.590000000004"/>
    <n v="81.900000000000006"/>
    <s v="B-"/>
    <b v="1"/>
    <b v="0"/>
    <n v="30.450624628197509"/>
    <b v="1"/>
    <n v="400"/>
    <b v="1"/>
    <s v="Heart Attack"/>
    <b v="0"/>
    <b v="0"/>
    <b v="0"/>
    <x v="1"/>
  </r>
  <r>
    <s v="PID0646"/>
    <n v="90000"/>
    <x v="1"/>
    <n v="53"/>
    <s v="Senior"/>
    <n v="48103.05"/>
    <n v="79.2"/>
    <s v="B+"/>
    <b v="0"/>
    <b v="0"/>
    <n v="29.809176107493698"/>
    <b v="1"/>
    <n v="9"/>
    <b v="1"/>
    <s v="Hypertension"/>
    <b v="0"/>
    <b v="0"/>
    <b v="1"/>
    <x v="0"/>
  </r>
  <r>
    <s v="PID0647"/>
    <n v="3000"/>
    <x v="2"/>
    <n v="53"/>
    <s v="Senior"/>
    <n v="2095.17"/>
    <n v="78.599999999999994"/>
    <s v="O-"/>
    <b v="1"/>
    <b v="0"/>
    <n v="33.142182492831843"/>
    <b v="1"/>
    <n v="2"/>
    <b v="1"/>
    <s v="Heart Attack"/>
    <b v="0"/>
    <b v="0"/>
    <b v="1"/>
    <x v="0"/>
  </r>
  <r>
    <s v="PID0648"/>
    <n v="90000"/>
    <x v="0"/>
    <n v="38"/>
    <s v="Adult"/>
    <n v="71874.399999999994"/>
    <n v="59.9"/>
    <s v="A-"/>
    <b v="0"/>
    <b v="0"/>
    <n v="20.014033211934912"/>
    <s v="FALSE"/>
    <n v="150"/>
    <b v="1"/>
    <s v="Allergic Reaction"/>
    <b v="0"/>
    <b v="0"/>
    <b v="0"/>
    <x v="1"/>
  </r>
  <r>
    <s v="PID0649"/>
    <n v="200000"/>
    <x v="1"/>
    <n v="82"/>
    <s v="super senior"/>
    <n v="159176.6"/>
    <n v="55.1"/>
    <s v="AB+"/>
    <b v="0"/>
    <b v="0"/>
    <n v="23.848684210526315"/>
    <b v="0"/>
    <n v="5"/>
    <b v="1"/>
    <s v="Cancer"/>
    <b v="0"/>
    <b v="0"/>
    <b v="0"/>
    <x v="0"/>
  </r>
  <r>
    <s v="PID0650"/>
    <n v="3000"/>
    <x v="1"/>
    <n v="62"/>
    <s v="super senior"/>
    <n v="2477.58"/>
    <n v="55.7"/>
    <s v="O-"/>
    <b v="0"/>
    <b v="0"/>
    <n v="20.213383655102341"/>
    <b v="0"/>
    <n v="9"/>
    <b v="1"/>
    <s v="Stroke"/>
    <b v="0"/>
    <b v="0"/>
    <b v="0"/>
    <x v="1"/>
  </r>
  <r>
    <s v="PID0651"/>
    <n v="40000"/>
    <x v="1"/>
    <n v="45"/>
    <s v="Adult"/>
    <n v="23723.899999999998"/>
    <n v="62.6"/>
    <s v="A+"/>
    <b v="0"/>
    <b v="0"/>
    <n v="22.99357208448118"/>
    <b v="0"/>
    <n v="5"/>
    <b v="1"/>
    <s v="Osteoarthritis"/>
    <b v="0"/>
    <b v="0"/>
    <b v="0"/>
    <x v="0"/>
  </r>
  <r>
    <s v="PID0652"/>
    <n v="500"/>
    <x v="1"/>
    <n v="38"/>
    <s v="Adult"/>
    <n v="394.89"/>
    <n v="98.5"/>
    <s v="B+"/>
    <b v="1"/>
    <b v="0"/>
    <n v="30.741861989326175"/>
    <b v="1"/>
    <n v="15"/>
    <b v="1"/>
    <s v="Heart Attack"/>
    <b v="0"/>
    <b v="0"/>
    <b v="1"/>
    <x v="1"/>
  </r>
  <r>
    <s v="PID0653"/>
    <n v="60000"/>
    <x v="1"/>
    <n v="38"/>
    <s v="Adult"/>
    <n v="53382.16"/>
    <n v="80.3"/>
    <s v="AB+"/>
    <b v="0"/>
    <b v="1"/>
    <n v="26.52265821112432"/>
    <b v="0"/>
    <n v="25"/>
    <b v="1"/>
    <s v="Fractured Leg"/>
    <b v="0"/>
    <b v="0"/>
    <b v="0"/>
    <x v="0"/>
  </r>
  <r>
    <s v="PID0654"/>
    <n v="200"/>
    <x v="2"/>
    <n v="68"/>
    <s v="super senior"/>
    <n v="122.98"/>
    <n v="49.6"/>
    <s v="B-"/>
    <b v="0"/>
    <b v="1"/>
    <n v="22.044444444444444"/>
    <b v="0"/>
    <n v="12"/>
    <b v="1"/>
    <s v="Fractured Arm"/>
    <b v="0"/>
    <b v="0"/>
    <b v="0"/>
    <x v="0"/>
  </r>
  <r>
    <s v="PID0655"/>
    <n v="200000"/>
    <x v="2"/>
    <n v="38"/>
    <s v="Adult"/>
    <n v="124213.09999999999"/>
    <n v="103.8"/>
    <s v="O-"/>
    <b v="0"/>
    <b v="1"/>
    <n v="33.13224169300009"/>
    <b v="1"/>
    <n v="20"/>
    <b v="1"/>
    <s v="Respiratory Infection"/>
    <b v="0"/>
    <b v="1"/>
    <b v="1"/>
    <x v="0"/>
  </r>
  <r>
    <s v="PID0656"/>
    <n v="250000"/>
    <x v="0"/>
    <n v="33"/>
    <s v="Adult"/>
    <n v="200949.1"/>
    <n v="81"/>
    <s v="B+"/>
    <b v="0"/>
    <b v="0"/>
    <n v="25.280109859242845"/>
    <s v="FALSE"/>
    <n v="0"/>
    <b v="1"/>
    <s v="Allergic Reaction"/>
    <b v="0"/>
    <b v="0"/>
    <b v="0"/>
    <x v="1"/>
  </r>
  <r>
    <s v="PID0657"/>
    <n v="60000"/>
    <x v="0"/>
    <n v="28"/>
    <s v="Young adult"/>
    <n v="48097.399999999994"/>
    <n v="85.2"/>
    <s v="A+"/>
    <b v="1"/>
    <b v="1"/>
    <n v="26.890544123216767"/>
    <b v="0"/>
    <n v="7"/>
    <b v="1"/>
    <s v="Stroke"/>
    <b v="0"/>
    <b v="0"/>
    <b v="0"/>
    <x v="1"/>
  </r>
  <r>
    <s v="PID0658"/>
    <n v="40000"/>
    <x v="0"/>
    <n v="42"/>
    <s v="Adult"/>
    <s v=""/>
    <n v="62.9"/>
    <s v="AB+"/>
    <b v="0"/>
    <b v="0"/>
    <n v="23.386377156454493"/>
    <b v="0"/>
    <n v="7"/>
    <b v="0"/>
    <s v="Fractured Leg"/>
    <b v="0"/>
    <b v="0"/>
    <b v="0"/>
    <x v="1"/>
  </r>
  <r>
    <s v="PID0659"/>
    <n v="21000"/>
    <x v="0"/>
    <n v="58"/>
    <s v="Senior"/>
    <n v="16672.600000000002"/>
    <n v="75.099999999999994"/>
    <s v="B-"/>
    <b v="0"/>
    <b v="0"/>
    <n v="31.259105098855354"/>
    <b v="1"/>
    <n v="3"/>
    <b v="1"/>
    <s v="Hypertension"/>
    <b v="0"/>
    <b v="1"/>
    <b v="1"/>
    <x v="1"/>
  </r>
  <r>
    <s v="PID0660"/>
    <n v="300000"/>
    <x v="1"/>
    <n v="33"/>
    <s v="Adult"/>
    <n v="202307.52"/>
    <n v="74.400000000000006"/>
    <s v="O+"/>
    <b v="1"/>
    <b v="0"/>
    <n v="28.002559373706202"/>
    <b v="1"/>
    <n v="20"/>
    <b v="1"/>
    <s v="Respiratory Infection"/>
    <b v="0"/>
    <b v="1"/>
    <b v="0"/>
    <x v="0"/>
  </r>
  <r>
    <s v="PID0661"/>
    <n v="20000"/>
    <x v="1"/>
    <n v="58"/>
    <s v="Senior"/>
    <n v="10666.44"/>
    <n v="72.099999999999994"/>
    <s v="O+"/>
    <b v="1"/>
    <b v="1"/>
    <n v="25.24421413816043"/>
    <s v="FALSE"/>
    <n v="15"/>
    <b v="1"/>
    <s v="Diabetes"/>
    <b v="0"/>
    <b v="0"/>
    <b v="0"/>
    <x v="0"/>
  </r>
  <r>
    <s v="PID0662"/>
    <n v="90000"/>
    <x v="2"/>
    <n v="48"/>
    <s v="Senior"/>
    <n v="64432.799999999996"/>
    <n v="58.2"/>
    <s v="A-"/>
    <b v="1"/>
    <b v="0"/>
    <n v="21.377410468319564"/>
    <b v="0"/>
    <n v="12"/>
    <b v="1"/>
    <s v="Prostate Cancer"/>
    <b v="0"/>
    <b v="0"/>
    <b v="0"/>
    <x v="0"/>
  </r>
  <r>
    <s v="PID0663"/>
    <n v="200000"/>
    <x v="2"/>
    <n v="68"/>
    <s v="super senior"/>
    <n v="126889.5"/>
    <n v="82.9"/>
    <s v="B+"/>
    <b v="0"/>
    <b v="0"/>
    <n v="33.207819259734016"/>
    <b v="1"/>
    <n v="15"/>
    <b v="1"/>
    <s v="Prostate Cancer"/>
    <b v="0"/>
    <b v="1"/>
    <b v="1"/>
    <x v="0"/>
  </r>
  <r>
    <s v="PID0664"/>
    <n v="60000"/>
    <x v="2"/>
    <n v="73"/>
    <s v="super senior"/>
    <s v=""/>
    <n v="75.5"/>
    <s v="AB-"/>
    <b v="1"/>
    <b v="0"/>
    <n v="29.126962694340492"/>
    <b v="1"/>
    <n v="30"/>
    <b v="0"/>
    <s v="Fractured Leg"/>
    <b v="0"/>
    <b v="1"/>
    <b v="0"/>
    <x v="0"/>
  </r>
  <r>
    <s v="PID0665"/>
    <n v="24000"/>
    <x v="0"/>
    <n v="48"/>
    <s v="Senior"/>
    <n v="16320.78"/>
    <n v="73.900000000000006"/>
    <s v="B-"/>
    <b v="1"/>
    <b v="0"/>
    <n v="23.324075243024872"/>
    <b v="0"/>
    <n v="15"/>
    <b v="1"/>
    <s v="Osteoarthritis"/>
    <b v="0"/>
    <b v="0"/>
    <b v="0"/>
    <x v="1"/>
  </r>
  <r>
    <s v="PID0666"/>
    <n v="36000"/>
    <x v="3"/>
    <n v="58"/>
    <s v="Senior"/>
    <n v="25044.27"/>
    <n v="62.3"/>
    <s v="AB+"/>
    <b v="0"/>
    <b v="1"/>
    <n v="23.738759335467147"/>
    <b v="0"/>
    <n v="7"/>
    <b v="1"/>
    <s v="Kidney Stones"/>
    <b v="0"/>
    <b v="0"/>
    <b v="0"/>
    <x v="1"/>
  </r>
  <r>
    <s v="PID0667"/>
    <n v="250000"/>
    <x v="1"/>
    <n v="48"/>
    <s v="Senior"/>
    <n v="170546.6"/>
    <n v="86.6"/>
    <s v="B+"/>
    <b v="0"/>
    <b v="1"/>
    <n v="30.321067189524179"/>
    <b v="1"/>
    <n v="5"/>
    <b v="1"/>
    <s v="Respiratory Infection"/>
    <b v="0"/>
    <b v="1"/>
    <b v="0"/>
    <x v="0"/>
  </r>
  <r>
    <s v="PID0668"/>
    <n v="60000"/>
    <x v="1"/>
    <n v="53"/>
    <s v="Senior"/>
    <n v="31337.919999999998"/>
    <n v="52.7"/>
    <s v="A-"/>
    <b v="1"/>
    <b v="1"/>
    <n v="21.11039897452331"/>
    <s v="FALSE"/>
    <n v="20"/>
    <b v="1"/>
    <s v="Fractured Arm"/>
    <b v="0"/>
    <b v="0"/>
    <b v="0"/>
    <x v="0"/>
  </r>
  <r>
    <s v="PID0669"/>
    <n v="90000"/>
    <x v="2"/>
    <n v="58"/>
    <s v="Senior"/>
    <n v="73656"/>
    <n v="70.8"/>
    <s v="A-"/>
    <b v="0"/>
    <b v="1"/>
    <n v="30.644044321329638"/>
    <b v="1"/>
    <n v="0"/>
    <b v="1"/>
    <s v="Heart Attack"/>
    <b v="0"/>
    <b v="1"/>
    <b v="0"/>
    <x v="1"/>
  </r>
  <r>
    <s v="PID0670"/>
    <n v="60000"/>
    <x v="0"/>
    <n v="33"/>
    <s v="Adult"/>
    <n v="32882.85"/>
    <n v="78.3"/>
    <s v="A+"/>
    <b v="0"/>
    <b v="0"/>
    <n v="28.414864276382641"/>
    <b v="1"/>
    <n v="200"/>
    <b v="1"/>
    <s v="Cancer"/>
    <b v="0"/>
    <b v="1"/>
    <b v="0"/>
    <x v="0"/>
  </r>
  <r>
    <s v="PID0671"/>
    <n v="12000"/>
    <x v="0"/>
    <n v="28"/>
    <s v="Young adult"/>
    <s v=""/>
    <n v="95"/>
    <s v="O+"/>
    <b v="0"/>
    <b v="1"/>
    <n v="31.741788900397605"/>
    <b v="1"/>
    <n v="20"/>
    <b v="0"/>
    <s v="Kidney Stones"/>
    <b v="0"/>
    <b v="0"/>
    <b v="1"/>
    <x v="0"/>
  </r>
  <r>
    <s v="PID0672"/>
    <n v="12000"/>
    <x v="2"/>
    <n v="42"/>
    <s v="Adult"/>
    <n v="9054.18"/>
    <n v="90.6"/>
    <s v="A+"/>
    <b v="1"/>
    <b v="0"/>
    <n v="29.92469282600079"/>
    <b v="1"/>
    <n v="20"/>
    <b v="1"/>
    <s v="Heart Attack"/>
    <b v="0"/>
    <b v="0"/>
    <b v="0"/>
    <x v="1"/>
  </r>
  <r>
    <s v="PID0673"/>
    <n v="12000"/>
    <x v="1"/>
    <n v="53"/>
    <s v="Senior"/>
    <n v="8400.9000000000015"/>
    <n v="66.2"/>
    <s v="O-"/>
    <b v="1"/>
    <b v="1"/>
    <n v="28.279721474646504"/>
    <b v="1"/>
    <n v="15"/>
    <b v="1"/>
    <s v="Childbirth"/>
    <b v="0"/>
    <b v="1"/>
    <b v="0"/>
    <x v="0"/>
  </r>
  <r>
    <s v="PID0674"/>
    <n v="48000"/>
    <x v="2"/>
    <n v="38"/>
    <s v="Adult"/>
    <n v="43134.92"/>
    <n v="66.900000000000006"/>
    <s v="A-"/>
    <b v="0"/>
    <b v="0"/>
    <n v="21.59736570247934"/>
    <b v="0"/>
    <n v="2"/>
    <b v="1"/>
    <s v="Prostate Cancer"/>
    <b v="0"/>
    <b v="0"/>
    <b v="0"/>
    <x v="1"/>
  </r>
  <r>
    <s v="PID0675"/>
    <n v="18000"/>
    <x v="0"/>
    <n v="41"/>
    <s v="Adult"/>
    <n v="9478.98"/>
    <n v="58.7"/>
    <s v="AB-"/>
    <b v="0"/>
    <b v="0"/>
    <n v="21.047724909462513"/>
    <b v="0"/>
    <n v="15"/>
    <b v="1"/>
    <s v="Fractured Leg"/>
    <b v="0"/>
    <b v="0"/>
    <b v="0"/>
    <x v="1"/>
  </r>
  <r>
    <s v="PID0676"/>
    <n v="60000"/>
    <x v="2"/>
    <n v="41"/>
    <s v="Adult"/>
    <n v="50145.04"/>
    <n v="104.7"/>
    <s v="B-"/>
    <b v="0"/>
    <b v="0"/>
    <n v="33.41951546490472"/>
    <b v="1"/>
    <n v="9"/>
    <b v="1"/>
    <s v="Respiratory Infection"/>
    <b v="0"/>
    <b v="1"/>
    <b v="0"/>
    <x v="1"/>
  </r>
  <r>
    <s v="PID0677"/>
    <n v="24000"/>
    <x v="2"/>
    <n v="38"/>
    <s v="Adult"/>
    <n v="15096.18"/>
    <n v="83.5"/>
    <s v="AB-"/>
    <b v="1"/>
    <b v="1"/>
    <n v="28.555794945453304"/>
    <b v="1"/>
    <n v="0"/>
    <b v="1"/>
    <s v="Heart Disease"/>
    <b v="0"/>
    <b v="0"/>
    <b v="0"/>
    <x v="1"/>
  </r>
  <r>
    <s v="PID0678"/>
    <n v="60000"/>
    <x v="0"/>
    <n v="48"/>
    <s v="Senior"/>
    <n v="43140.5"/>
    <n v="87.8"/>
    <s v="O-"/>
    <b v="1"/>
    <b v="0"/>
    <n v="34.296874999999993"/>
    <b v="1"/>
    <n v="12"/>
    <b v="1"/>
    <s v="Heart Disease"/>
    <b v="0"/>
    <b v="0"/>
    <b v="0"/>
    <x v="0"/>
  </r>
  <r>
    <s v="PID0679"/>
    <n v="500"/>
    <x v="0"/>
    <n v="58"/>
    <s v="Senior"/>
    <n v="288.08999999999997"/>
    <n v="46.1"/>
    <s v="B-"/>
    <b v="1"/>
    <b v="1"/>
    <n v="20.488888888888891"/>
    <b v="0"/>
    <n v="12"/>
    <b v="1"/>
    <s v="Osteoarthritis"/>
    <b v="0"/>
    <b v="0"/>
    <b v="0"/>
    <x v="0"/>
  </r>
  <r>
    <s v="PID0680"/>
    <n v="36000"/>
    <x v="1"/>
    <n v="42"/>
    <s v="Adult"/>
    <n v="31428.06"/>
    <n v="88.9"/>
    <s v="AB-"/>
    <b v="1"/>
    <b v="1"/>
    <n v="32.653810835629024"/>
    <b v="1"/>
    <n v="20"/>
    <b v="1"/>
    <s v="Heart Attack"/>
    <b v="0"/>
    <b v="0"/>
    <b v="0"/>
    <x v="1"/>
  </r>
  <r>
    <s v="PID0681"/>
    <n v="2000"/>
    <x v="3"/>
    <n v="48"/>
    <s v="Senior"/>
    <n v="1304.68"/>
    <n v="67.5"/>
    <s v="AB+"/>
    <b v="0"/>
    <b v="0"/>
    <n v="23.633626273589865"/>
    <s v="FALSE"/>
    <n v="7"/>
    <b v="1"/>
    <s v="Kidney Stones"/>
    <b v="0"/>
    <b v="0"/>
    <b v="0"/>
    <x v="1"/>
  </r>
  <r>
    <s v="PID0682"/>
    <n v="100"/>
    <x v="0"/>
    <n v="68"/>
    <s v="super senior"/>
    <n v="86.42"/>
    <n v="60.5"/>
    <s v="A+"/>
    <b v="0"/>
    <b v="1"/>
    <n v="23.931015387049559"/>
    <b v="0"/>
    <n v="40"/>
    <b v="1"/>
    <s v="Osteoarthritis"/>
    <b v="0"/>
    <b v="0"/>
    <b v="0"/>
    <x v="0"/>
  </r>
  <r>
    <s v="PID0683"/>
    <n v="24000"/>
    <x v="0"/>
    <n v="45"/>
    <s v="Adult"/>
    <n v="15400.439999999999"/>
    <n v="57.6"/>
    <s v="O-"/>
    <b v="0"/>
    <b v="0"/>
    <n v="22.499999999999996"/>
    <b v="0"/>
    <n v="30"/>
    <b v="1"/>
    <s v="Osteoarthritis"/>
    <b v="0"/>
    <b v="0"/>
    <b v="0"/>
    <x v="1"/>
  </r>
  <r>
    <s v="PID0684"/>
    <n v="18000"/>
    <x v="0"/>
    <n v="68"/>
    <s v="super senior"/>
    <s v=""/>
    <n v="62"/>
    <s v="A+"/>
    <b v="0"/>
    <b v="1"/>
    <n v="23.335466144755166"/>
    <b v="0"/>
    <n v="9"/>
    <b v="0"/>
    <s v="Childbirth"/>
    <b v="0"/>
    <b v="0"/>
    <b v="0"/>
    <x v="0"/>
  </r>
  <r>
    <s v="PID0685"/>
    <n v="500"/>
    <x v="0"/>
    <n v="50"/>
    <s v="Senior"/>
    <n v="309.23"/>
    <n v="66.2"/>
    <s v="O+"/>
    <b v="0"/>
    <b v="0"/>
    <n v="22.906574394463671"/>
    <b v="0"/>
    <n v="25"/>
    <b v="1"/>
    <s v="Prostate Cancer"/>
    <b v="0"/>
    <b v="0"/>
    <b v="0"/>
    <x v="0"/>
  </r>
  <r>
    <s v="PID0686"/>
    <n v="20000"/>
    <x v="3"/>
    <n v="48"/>
    <s v="Senior"/>
    <n v="15489.94"/>
    <n v="66.8"/>
    <s v="B+"/>
    <b v="1"/>
    <b v="0"/>
    <n v="23.952095808383234"/>
    <b v="0"/>
    <n v="3"/>
    <b v="1"/>
    <s v="Diabetes"/>
    <b v="0"/>
    <b v="0"/>
    <b v="0"/>
    <x v="1"/>
  </r>
  <r>
    <s v="PID0687"/>
    <n v="500"/>
    <x v="0"/>
    <n v="58"/>
    <s v="Senior"/>
    <n v="262.81"/>
    <n v="67.2"/>
    <s v="O-"/>
    <b v="0"/>
    <b v="0"/>
    <n v="26.581227008425298"/>
    <s v="FALSE"/>
    <n v="40"/>
    <b v="1"/>
    <s v="Hypertension"/>
    <b v="0"/>
    <b v="0"/>
    <b v="0"/>
    <x v="0"/>
  </r>
  <r>
    <s v="PID0688"/>
    <n v="200000"/>
    <x v="0"/>
    <n v="42"/>
    <s v="Adult"/>
    <n v="167637.20000000001"/>
    <n v="91"/>
    <s v="B+"/>
    <b v="0"/>
    <b v="1"/>
    <n v="28.721121070571897"/>
    <b v="1"/>
    <n v="2"/>
    <b v="1"/>
    <s v="Heart Attack"/>
    <b v="0"/>
    <b v="0"/>
    <b v="1"/>
    <x v="0"/>
  </r>
  <r>
    <s v="PID0689"/>
    <n v="100"/>
    <x v="0"/>
    <n v="41"/>
    <s v="Adult"/>
    <n v="59.02"/>
    <n v="70.8"/>
    <s v="AB+"/>
    <b v="0"/>
    <b v="0"/>
    <n v="23.118367346938776"/>
    <b v="0"/>
    <n v="5"/>
    <b v="1"/>
    <s v="Cancer"/>
    <b v="0"/>
    <b v="0"/>
    <b v="0"/>
    <x v="1"/>
  </r>
  <r>
    <s v="PID0690"/>
    <n v="250000"/>
    <x v="2"/>
    <n v="48"/>
    <s v="Senior"/>
    <n v="139263.20000000001"/>
    <n v="85.7"/>
    <s v="B+"/>
    <b v="1"/>
    <b v="0"/>
    <n v="31.863474122546108"/>
    <b v="1"/>
    <n v="7"/>
    <b v="1"/>
    <s v="Diabetes"/>
    <b v="0"/>
    <b v="1"/>
    <b v="0"/>
    <x v="0"/>
  </r>
  <r>
    <s v="PID0691"/>
    <n v="18000"/>
    <x v="0"/>
    <n v="50"/>
    <s v="Senior"/>
    <s v=""/>
    <n v="74.2"/>
    <s v="A-"/>
    <b v="1"/>
    <b v="0"/>
    <n v="26.92698504862825"/>
    <s v="FALSE"/>
    <n v="4"/>
    <b v="0"/>
    <s v="Hypertension"/>
    <b v="0"/>
    <b v="0"/>
    <b v="0"/>
    <x v="0"/>
  </r>
  <r>
    <s v="PID0692"/>
    <n v="18000"/>
    <x v="2"/>
    <n v="41"/>
    <s v="Adult"/>
    <n v="15191.880000000001"/>
    <n v="69.900000000000006"/>
    <s v="AB-"/>
    <b v="1"/>
    <b v="0"/>
    <n v="23.087594133967499"/>
    <b v="0"/>
    <n v="0.5"/>
    <b v="1"/>
    <s v="Cancer"/>
    <b v="0"/>
    <b v="0"/>
    <b v="0"/>
    <x v="1"/>
  </r>
  <r>
    <s v="PID0693"/>
    <n v="90000"/>
    <x v="3"/>
    <n v="73"/>
    <s v="super senior"/>
    <s v=""/>
    <n v="83.7"/>
    <s v="AB+"/>
    <b v="0"/>
    <b v="0"/>
    <n v="34.39349112426035"/>
    <b v="1"/>
    <n v="5"/>
    <b v="0"/>
    <s v="Prostate Cancer"/>
    <b v="0"/>
    <b v="1"/>
    <b v="0"/>
    <x v="0"/>
  </r>
  <r>
    <s v="PID0694"/>
    <n v="18000"/>
    <x v="2"/>
    <n v="42"/>
    <s v="Adult"/>
    <n v="15334.74"/>
    <n v="101.1"/>
    <s v="A+"/>
    <b v="0"/>
    <b v="1"/>
    <n v="33.012244897959185"/>
    <b v="1"/>
    <n v="90"/>
    <b v="1"/>
    <s v="Kidney Stones"/>
    <b v="0"/>
    <b v="1"/>
    <b v="0"/>
    <x v="1"/>
  </r>
  <r>
    <s v="PID0695"/>
    <n v="60000"/>
    <x v="2"/>
    <n v="33"/>
    <s v="Adult"/>
    <n v="48267.05"/>
    <n v="81.5"/>
    <s v="O-"/>
    <b v="0"/>
    <b v="1"/>
    <n v="30.301903628792392"/>
    <b v="1"/>
    <n v="9"/>
    <b v="1"/>
    <s v="Prostate Cancer"/>
    <b v="0"/>
    <b v="0"/>
    <b v="1"/>
    <x v="0"/>
  </r>
  <r>
    <s v="PID0696"/>
    <n v="60000"/>
    <x v="0"/>
    <n v="42"/>
    <s v="Adult"/>
    <n v="44041.1"/>
    <n v="85.2"/>
    <s v="B+"/>
    <b v="1"/>
    <b v="1"/>
    <n v="29.480968858131494"/>
    <b v="1"/>
    <n v="7"/>
    <b v="1"/>
    <s v="Heart Attack"/>
    <b v="0"/>
    <b v="1"/>
    <b v="0"/>
    <x v="1"/>
  </r>
  <r>
    <s v="PID0697"/>
    <n v="24000"/>
    <x v="2"/>
    <n v="38"/>
    <s v="Adult"/>
    <n v="19459.29"/>
    <n v="84.2"/>
    <s v="A+"/>
    <b v="0"/>
    <b v="1"/>
    <n v="31.305770374776923"/>
    <b v="1"/>
    <n v="2"/>
    <b v="1"/>
    <s v="Hypertension"/>
    <b v="0"/>
    <b v="0"/>
    <b v="1"/>
    <x v="0"/>
  </r>
  <r>
    <s v="PID0698"/>
    <n v="48000"/>
    <x v="2"/>
    <n v="42"/>
    <s v="Adult"/>
    <n v="28136.92"/>
    <n v="60.6"/>
    <s v="A+"/>
    <b v="1"/>
    <b v="0"/>
    <n v="20.247920077516788"/>
    <b v="0"/>
    <n v="5"/>
    <b v="1"/>
    <s v="Fractured Leg"/>
    <b v="0"/>
    <b v="0"/>
    <b v="0"/>
    <x v="1"/>
  </r>
  <r>
    <s v="PID0699"/>
    <n v="90000"/>
    <x v="0"/>
    <n v="38"/>
    <s v="Adult"/>
    <n v="66656.2"/>
    <n v="93.6"/>
    <s v="O+"/>
    <b v="0"/>
    <b v="0"/>
    <n v="29.212571392902841"/>
    <b v="1"/>
    <n v="15"/>
    <b v="1"/>
    <s v="Cancer"/>
    <b v="0"/>
    <b v="0"/>
    <b v="1"/>
    <x v="1"/>
  </r>
  <r>
    <s v="PID0700"/>
    <n v="18000"/>
    <x v="0"/>
    <n v="33"/>
    <s v="Adult"/>
    <s v=""/>
    <n v="92.1"/>
    <s v="O+"/>
    <b v="0"/>
    <b v="0"/>
    <n v="33.422848018580346"/>
    <b v="1"/>
    <n v="12"/>
    <b v="0"/>
    <s v="Diabetes"/>
    <b v="0"/>
    <b v="1"/>
    <b v="0"/>
    <x v="1"/>
  </r>
  <r>
    <s v="PID0701"/>
    <n v="24000"/>
    <x v="0"/>
    <n v="58"/>
    <s v="Senior"/>
    <n v="14503.32"/>
    <n v="55.7"/>
    <s v="O-"/>
    <b v="1"/>
    <b v="1"/>
    <n v="21.223898795915254"/>
    <b v="0"/>
    <n v="40"/>
    <b v="1"/>
    <s v="Kidney Stones"/>
    <b v="0"/>
    <b v="0"/>
    <b v="0"/>
    <x v="0"/>
  </r>
  <r>
    <s v="PID0702"/>
    <n v="12000"/>
    <x v="0"/>
    <n v="38"/>
    <s v="Adult"/>
    <n v="8919.66"/>
    <n v="82.2"/>
    <s v="O-"/>
    <b v="1"/>
    <b v="0"/>
    <n v="30.938311566110883"/>
    <b v="1"/>
    <n v="5"/>
    <b v="1"/>
    <s v="Stroke"/>
    <b v="0"/>
    <b v="1"/>
    <b v="0"/>
    <x v="0"/>
  </r>
  <r>
    <s v="PID0703"/>
    <n v="20000"/>
    <x v="3"/>
    <n v="73"/>
    <s v="super senior"/>
    <n v="13780.9"/>
    <n v="54.2"/>
    <s v="B+"/>
    <b v="0"/>
    <b v="1"/>
    <n v="21.43902535500969"/>
    <b v="0"/>
    <n v="200"/>
    <b v="1"/>
    <s v="Osteoarthritis"/>
    <b v="0"/>
    <b v="0"/>
    <b v="0"/>
    <x v="0"/>
  </r>
  <r>
    <s v="PID0704"/>
    <n v="20000"/>
    <x v="2"/>
    <n v="62"/>
    <s v="super senior"/>
    <n v="12907.56"/>
    <n v="67"/>
    <s v="AB+"/>
    <b v="0"/>
    <b v="0"/>
    <n v="25.847768218818715"/>
    <b v="0"/>
    <n v="5"/>
    <b v="1"/>
    <s v="Fractured Leg"/>
    <b v="0"/>
    <b v="0"/>
    <b v="0"/>
    <x v="0"/>
  </r>
  <r>
    <s v="PID0705"/>
    <n v="60000"/>
    <x v="2"/>
    <n v="68"/>
    <s v="super senior"/>
    <n v="35408.32"/>
    <n v="80"/>
    <s v="AB-"/>
    <b v="0"/>
    <b v="0"/>
    <n v="32.455677715120288"/>
    <b v="1"/>
    <n v="1"/>
    <b v="1"/>
    <s v="Heart Attack"/>
    <b v="0"/>
    <b v="0"/>
    <b v="0"/>
    <x v="1"/>
  </r>
  <r>
    <s v="PID0706"/>
    <n v="250000"/>
    <x v="1"/>
    <n v="53"/>
    <s v="Senior"/>
    <n v="126508.5"/>
    <n v="80.599999999999994"/>
    <s v="O-"/>
    <b v="0"/>
    <b v="0"/>
    <n v="32.286492549270946"/>
    <b v="1"/>
    <n v="250"/>
    <b v="1"/>
    <s v="Allergic Reaction"/>
    <b v="0"/>
    <b v="1"/>
    <b v="0"/>
    <x v="1"/>
  </r>
  <r>
    <s v="PID0707"/>
    <n v="12000"/>
    <x v="2"/>
    <n v="42"/>
    <s v="Adult"/>
    <n v="6771.42"/>
    <n v="80.900000000000006"/>
    <s v="O+"/>
    <b v="0"/>
    <b v="0"/>
    <n v="26.416326530612245"/>
    <b v="0"/>
    <n v="40"/>
    <b v="1"/>
    <s v="Childbirth"/>
    <b v="0"/>
    <b v="0"/>
    <b v="0"/>
    <x v="1"/>
  </r>
  <r>
    <s v="PID0708"/>
    <n v="90000"/>
    <x v="0"/>
    <n v="53"/>
    <s v="Senior"/>
    <n v="59766.450000000004"/>
    <n v="61.8"/>
    <s v="A+"/>
    <b v="0"/>
    <b v="0"/>
    <n v="26.748614958448751"/>
    <b v="0"/>
    <n v="2"/>
    <b v="1"/>
    <s v="Cancer"/>
    <b v="0"/>
    <b v="0"/>
    <b v="0"/>
    <x v="1"/>
  </r>
  <r>
    <s v="PID0709"/>
    <n v="90000"/>
    <x v="1"/>
    <n v="38"/>
    <s v="Adult"/>
    <n v="75760.05"/>
    <n v="86.7"/>
    <s v="AB+"/>
    <b v="1"/>
    <b v="0"/>
    <n v="28.96855892278392"/>
    <b v="1"/>
    <n v="5"/>
    <b v="1"/>
    <s v="Appendicitis"/>
    <b v="0"/>
    <b v="0"/>
    <b v="1"/>
    <x v="0"/>
  </r>
  <r>
    <s v="PID0710"/>
    <n v="16000"/>
    <x v="1"/>
    <n v="42"/>
    <s v="Adult"/>
    <n v="13875.26"/>
    <n v="64.8"/>
    <s v="O-"/>
    <b v="0"/>
    <b v="1"/>
    <n v="21.903731746890212"/>
    <b v="0"/>
    <n v="15"/>
    <b v="1"/>
    <s v="Fractured Arm"/>
    <b v="0"/>
    <b v="0"/>
    <b v="0"/>
    <x v="1"/>
  </r>
  <r>
    <s v="PID0711"/>
    <n v="40000"/>
    <x v="2"/>
    <n v="53"/>
    <s v="Senior"/>
    <n v="35384.899999999994"/>
    <n v="65.099999999999994"/>
    <s v="B-"/>
    <b v="0"/>
    <b v="0"/>
    <n v="28.551379325468179"/>
    <b v="1"/>
    <n v="1"/>
    <b v="1"/>
    <s v="Prostate Cancer"/>
    <b v="0"/>
    <b v="1"/>
    <b v="1"/>
    <x v="1"/>
  </r>
  <r>
    <s v="PID0712"/>
    <n v="500"/>
    <x v="1"/>
    <n v="58"/>
    <s v="Senior"/>
    <n v="406.64"/>
    <n v="96.4"/>
    <s v="A+"/>
    <b v="1"/>
    <b v="0"/>
    <n v="33.752319596652782"/>
    <b v="1"/>
    <n v="40"/>
    <b v="1"/>
    <s v="Fractured Leg"/>
    <b v="0"/>
    <b v="0"/>
    <b v="1"/>
    <x v="0"/>
  </r>
  <r>
    <s v="PID0713"/>
    <n v="500"/>
    <x v="3"/>
    <n v="32"/>
    <s v="Adult"/>
    <n v="344.07"/>
    <n v="64.8"/>
    <s v="B-"/>
    <b v="0"/>
    <b v="0"/>
    <n v="23.801652892561986"/>
    <b v="0"/>
    <n v="20"/>
    <b v="1"/>
    <s v="Kidney Stones"/>
    <b v="0"/>
    <b v="0"/>
    <b v="0"/>
    <x v="0"/>
  </r>
  <r>
    <s v="PID0714"/>
    <n v="12000"/>
    <x v="0"/>
    <n v="48"/>
    <s v="Senior"/>
    <n v="6670.62"/>
    <n v="68.5"/>
    <s v="B+"/>
    <b v="1"/>
    <b v="1"/>
    <n v="23.154407787993513"/>
    <b v="0"/>
    <n v="5"/>
    <b v="1"/>
    <s v="Prostate Cancer"/>
    <b v="0"/>
    <b v="0"/>
    <b v="0"/>
    <x v="1"/>
  </r>
  <r>
    <s v="PID0715"/>
    <n v="60000"/>
    <x v="3"/>
    <n v="53"/>
    <s v="Senior"/>
    <n v="51497"/>
    <n v="84.9"/>
    <s v="O-"/>
    <b v="1"/>
    <b v="0"/>
    <n v="32.350251486053949"/>
    <b v="1"/>
    <n v="20"/>
    <b v="1"/>
    <s v="Childbirth"/>
    <b v="0"/>
    <b v="1"/>
    <b v="0"/>
    <x v="1"/>
  </r>
  <r>
    <s v="PID0716"/>
    <n v="36000"/>
    <x v="0"/>
    <n v="58"/>
    <s v="Senior"/>
    <n v="18567.12"/>
    <n v="84.3"/>
    <s v="A-"/>
    <b v="0"/>
    <b v="0"/>
    <n v="30.226971207286027"/>
    <b v="1"/>
    <n v="12"/>
    <b v="1"/>
    <s v="Fractured Leg"/>
    <b v="0"/>
    <b v="1"/>
    <b v="0"/>
    <x v="0"/>
  </r>
  <r>
    <s v="PID0717"/>
    <n v="250000"/>
    <x v="2"/>
    <n v="53"/>
    <s v="Senior"/>
    <n v="154206.1"/>
    <n v="57.7"/>
    <s v="O-"/>
    <b v="0"/>
    <b v="0"/>
    <n v="20.443594104308396"/>
    <b v="0"/>
    <n v="3"/>
    <b v="1"/>
    <s v="Osteoarthritis"/>
    <b v="0"/>
    <b v="0"/>
    <b v="0"/>
    <x v="1"/>
  </r>
  <r>
    <s v="PID0718"/>
    <n v="3000"/>
    <x v="2"/>
    <n v="73"/>
    <s v="super senior"/>
    <n v="2193.54"/>
    <n v="71.900000000000006"/>
    <s v="O+"/>
    <b v="0"/>
    <b v="0"/>
    <n v="28.085937499999996"/>
    <b v="1"/>
    <n v="12"/>
    <b v="1"/>
    <s v="Fractured Arm"/>
    <b v="0"/>
    <b v="1"/>
    <b v="0"/>
    <x v="1"/>
  </r>
  <r>
    <s v="PID0719"/>
    <n v="100"/>
    <x v="3"/>
    <n v="45"/>
    <s v="Adult"/>
    <n v="65.45"/>
    <n v="94.9"/>
    <s v="B+"/>
    <b v="0"/>
    <b v="0"/>
    <n v="34.857667584940316"/>
    <b v="1"/>
    <n v="20"/>
    <b v="1"/>
    <s v="Heart Disease"/>
    <b v="0"/>
    <b v="0"/>
    <b v="0"/>
    <x v="1"/>
  </r>
  <r>
    <s v="PID0720"/>
    <n v="800"/>
    <x v="0"/>
    <n v="38"/>
    <s v="Adult"/>
    <n v="557.95000000000005"/>
    <n v="80.8"/>
    <s v="B+"/>
    <b v="1"/>
    <b v="0"/>
    <n v="31.17163689672466"/>
    <b v="1"/>
    <n v="40"/>
    <b v="1"/>
    <s v="Appendicitis"/>
    <b v="0"/>
    <b v="1"/>
    <b v="1"/>
    <x v="0"/>
  </r>
  <r>
    <s v="PID0721"/>
    <n v="500"/>
    <x v="1"/>
    <n v="62"/>
    <s v="super senior"/>
    <n v="366.9"/>
    <n v="79.2"/>
    <s v="O+"/>
    <b v="0"/>
    <b v="0"/>
    <n v="28.398293233891501"/>
    <b v="1"/>
    <n v="15"/>
    <b v="1"/>
    <s v="Heart Disease"/>
    <b v="0"/>
    <b v="0"/>
    <b v="0"/>
    <x v="0"/>
  </r>
  <r>
    <s v="PID0722"/>
    <n v="20000"/>
    <x v="0"/>
    <n v="42"/>
    <s v="Adult"/>
    <n v="15172.92"/>
    <n v="85.8"/>
    <s v="B+"/>
    <b v="0"/>
    <b v="0"/>
    <n v="29.688581314878896"/>
    <b v="1"/>
    <n v="25"/>
    <b v="1"/>
    <s v="Fractured Leg"/>
    <b v="0"/>
    <b v="1"/>
    <b v="0"/>
    <x v="0"/>
  </r>
  <r>
    <s v="PID0723"/>
    <n v="100"/>
    <x v="3"/>
    <n v="33"/>
    <s v="Adult"/>
    <n v="87.14"/>
    <n v="89.2"/>
    <s v="A-"/>
    <b v="0"/>
    <b v="0"/>
    <n v="28.472022726547287"/>
    <b v="1"/>
    <n v="12"/>
    <b v="1"/>
    <s v="Respiratory Infection"/>
    <b v="0"/>
    <b v="1"/>
    <b v="0"/>
    <x v="0"/>
  </r>
  <r>
    <s v="PID0724"/>
    <n v="20000"/>
    <x v="0"/>
    <n v="54"/>
    <s v="Senior"/>
    <n v="13300.26"/>
    <n v="53.3"/>
    <s v="A-"/>
    <b v="0"/>
    <b v="0"/>
    <n v="23.688888888888886"/>
    <b v="0"/>
    <n v="40"/>
    <b v="1"/>
    <s v="Fractured Leg"/>
    <b v="0"/>
    <b v="0"/>
    <b v="0"/>
    <x v="1"/>
  </r>
  <r>
    <s v="PID0725"/>
    <n v="24000"/>
    <x v="0"/>
    <n v="38"/>
    <s v="Adult"/>
    <n v="14020.68"/>
    <n v="66.099999999999994"/>
    <s v="B-"/>
    <b v="1"/>
    <b v="0"/>
    <n v="22.343158464034612"/>
    <b v="0"/>
    <n v="25"/>
    <b v="1"/>
    <s v="Appendicitis"/>
    <b v="0"/>
    <b v="0"/>
    <b v="0"/>
    <x v="0"/>
  </r>
  <r>
    <s v="PID0726"/>
    <n v="24000"/>
    <x v="0"/>
    <n v="62"/>
    <s v="super senior"/>
    <s v=""/>
    <n v="70.400000000000006"/>
    <s v="B+"/>
    <b v="0"/>
    <b v="0"/>
    <n v="28.200608876782564"/>
    <b v="1"/>
    <n v="7"/>
    <b v="0"/>
    <s v="Fractured Arm"/>
    <b v="0"/>
    <b v="0"/>
    <b v="1"/>
    <x v="0"/>
  </r>
  <r>
    <s v="PID0727"/>
    <n v="12000"/>
    <x v="0"/>
    <n v="48"/>
    <s v="Senior"/>
    <n v="8729.76"/>
    <n v="95.6"/>
    <s v="AB-"/>
    <b v="0"/>
    <b v="1"/>
    <n v="33.472217359336163"/>
    <b v="1"/>
    <n v="3"/>
    <b v="1"/>
    <s v="Appendicitis"/>
    <b v="0"/>
    <b v="0"/>
    <b v="1"/>
    <x v="0"/>
  </r>
  <r>
    <s v="PID0728"/>
    <n v="24000"/>
    <x v="2"/>
    <n v="48"/>
    <s v="Senior"/>
    <n v="12841.380000000001"/>
    <n v="57.6"/>
    <s v="O-"/>
    <b v="0"/>
    <b v="0"/>
    <n v="20.902888663086081"/>
    <b v="0"/>
    <n v="15"/>
    <b v="1"/>
    <s v="Allergic Reaction"/>
    <b v="0"/>
    <b v="0"/>
    <b v="0"/>
    <x v="1"/>
  </r>
  <r>
    <s v="PID0729"/>
    <n v="90000"/>
    <x v="1"/>
    <n v="62"/>
    <s v="super senior"/>
    <n v="60509.45"/>
    <n v="46.5"/>
    <s v="AB-"/>
    <b v="0"/>
    <b v="1"/>
    <n v="20.393842375334415"/>
    <b v="0"/>
    <n v="30"/>
    <b v="1"/>
    <s v="Childbirth"/>
    <b v="0"/>
    <b v="0"/>
    <b v="0"/>
    <x v="1"/>
  </r>
  <r>
    <s v="PID0730"/>
    <n v="90000"/>
    <x v="0"/>
    <n v="53"/>
    <s v="Senior"/>
    <s v=""/>
    <n v="73.900000000000006"/>
    <s v="A+"/>
    <b v="0"/>
    <b v="0"/>
    <n v="28.158817253467458"/>
    <b v="1"/>
    <n v="40"/>
    <b v="0"/>
    <s v="Heart Disease"/>
    <b v="0"/>
    <b v="0"/>
    <b v="0"/>
    <x v="1"/>
  </r>
  <r>
    <s v="PID0731"/>
    <n v="60000"/>
    <x v="1"/>
    <n v="46"/>
    <s v="Senior"/>
    <n v="38631.699999999997"/>
    <n v="79.8"/>
    <s v="O-"/>
    <b v="0"/>
    <b v="0"/>
    <n v="29.669839381320646"/>
    <b v="1"/>
    <n v="15"/>
    <b v="1"/>
    <s v="Osteoarthritis"/>
    <b v="0"/>
    <b v="1"/>
    <b v="0"/>
    <x v="0"/>
  </r>
  <r>
    <s v="PID0732"/>
    <n v="48000"/>
    <x v="1"/>
    <n v="48"/>
    <s v="Senior"/>
    <n v="29553.119999999999"/>
    <n v="91.3"/>
    <s v="B+"/>
    <b v="1"/>
    <b v="0"/>
    <n v="29.812244897959182"/>
    <b v="1"/>
    <n v="12"/>
    <b v="1"/>
    <s v="Heart Attack"/>
    <b v="0"/>
    <b v="0"/>
    <b v="0"/>
    <x v="0"/>
  </r>
  <r>
    <s v="PID0733"/>
    <n v="800"/>
    <x v="1"/>
    <n v="48"/>
    <s v="Senior"/>
    <n v="663.33"/>
    <n v="75.3"/>
    <s v="A+"/>
    <b v="1"/>
    <b v="0"/>
    <n v="23.501139165444275"/>
    <b v="0"/>
    <n v="15"/>
    <b v="1"/>
    <s v="Prostate Cancer"/>
    <b v="0"/>
    <b v="0"/>
    <b v="0"/>
    <x v="1"/>
  </r>
  <r>
    <s v="PID0734"/>
    <n v="40000"/>
    <x v="0"/>
    <n v="73"/>
    <s v="super senior"/>
    <n v="24648.699999999997"/>
    <n v="79.099999999999994"/>
    <s v="AB-"/>
    <b v="0"/>
    <b v="0"/>
    <n v="30.898437499999993"/>
    <b v="1"/>
    <n v="9"/>
    <b v="1"/>
    <s v="Respiratory Infection"/>
    <b v="0"/>
    <b v="1"/>
    <b v="0"/>
    <x v="0"/>
  </r>
  <r>
    <s v="PID0735"/>
    <n v="12000"/>
    <x v="0"/>
    <n v="53"/>
    <s v="Senior"/>
    <n v="10012.26"/>
    <n v="63.8"/>
    <s v="O+"/>
    <b v="0"/>
    <b v="0"/>
    <n v="24.310318549001671"/>
    <b v="0"/>
    <n v="20"/>
    <b v="1"/>
    <s v="Prostate Cancer"/>
    <b v="0"/>
    <b v="0"/>
    <b v="0"/>
    <x v="1"/>
  </r>
  <r>
    <s v="PID0736"/>
    <n v="15000"/>
    <x v="3"/>
    <n v="53"/>
    <s v="Senior"/>
    <n v="10751.5"/>
    <n v="65.099999999999994"/>
    <s v="O-"/>
    <b v="0"/>
    <b v="0"/>
    <n v="22.793319561640001"/>
    <s v="FALSE"/>
    <n v="7"/>
    <b v="1"/>
    <s v="Cancer"/>
    <b v="0"/>
    <b v="0"/>
    <b v="0"/>
    <x v="1"/>
  </r>
  <r>
    <s v="PID0737"/>
    <n v="12000"/>
    <x v="3"/>
    <n v="42"/>
    <s v="Adult"/>
    <n v="10198.380000000001"/>
    <n v="65.400000000000006"/>
    <s v="O-"/>
    <b v="0"/>
    <b v="0"/>
    <n v="20.875227425069426"/>
    <b v="0"/>
    <n v="20"/>
    <b v="1"/>
    <s v="Hypertension"/>
    <b v="0"/>
    <b v="0"/>
    <b v="0"/>
    <x v="0"/>
  </r>
  <r>
    <s v="PID0738"/>
    <n v="20000"/>
    <x v="0"/>
    <n v="38"/>
    <s v="Adult"/>
    <n v="10425.280000000001"/>
    <n v="86.7"/>
    <s v="A-"/>
    <b v="0"/>
    <b v="0"/>
    <n v="29.650148763722175"/>
    <b v="1"/>
    <n v="3"/>
    <b v="1"/>
    <s v="Stroke"/>
    <b v="0"/>
    <b v="1"/>
    <b v="1"/>
    <x v="1"/>
  </r>
  <r>
    <s v="PID0739"/>
    <n v="45000"/>
    <x v="2"/>
    <n v="48"/>
    <s v="Senior"/>
    <s v=""/>
    <n v="82.9"/>
    <s v="O-"/>
    <b v="0"/>
    <b v="0"/>
    <n v="30.084192190448544"/>
    <b v="1"/>
    <n v="25"/>
    <b v="0"/>
    <s v="Osteoarthritis"/>
    <b v="0"/>
    <b v="1"/>
    <b v="1"/>
    <x v="0"/>
  </r>
  <r>
    <s v="PID0740"/>
    <n v="24000"/>
    <x v="1"/>
    <n v="58"/>
    <s v="Senior"/>
    <s v=""/>
    <n v="68.3"/>
    <s v="B-"/>
    <b v="0"/>
    <b v="0"/>
    <n v="25.706650607851255"/>
    <b v="0"/>
    <n v="7"/>
    <b v="0"/>
    <s v="Fractured Arm"/>
    <b v="0"/>
    <b v="0"/>
    <b v="0"/>
    <x v="0"/>
  </r>
  <r>
    <s v="PID0741"/>
    <n v="90000"/>
    <x v="0"/>
    <n v="48"/>
    <s v="Senior"/>
    <n v="66268.25"/>
    <n v="91.6"/>
    <s v="A-"/>
    <b v="1"/>
    <b v="0"/>
    <n v="33.645546372819105"/>
    <b v="1"/>
    <n v="5"/>
    <b v="1"/>
    <s v="Respiratory Infection"/>
    <b v="0"/>
    <b v="1"/>
    <b v="1"/>
    <x v="0"/>
  </r>
  <r>
    <s v="PID0742"/>
    <n v="3000"/>
    <x v="2"/>
    <n v="58"/>
    <s v="Senior"/>
    <n v="1767.42"/>
    <n v="66.8"/>
    <s v="A-"/>
    <b v="1"/>
    <b v="0"/>
    <n v="23.952095808383234"/>
    <b v="0"/>
    <n v="3"/>
    <b v="1"/>
    <s v="Prostate Cancer"/>
    <b v="0"/>
    <b v="0"/>
    <b v="0"/>
    <x v="1"/>
  </r>
  <r>
    <s v="PID0743"/>
    <n v="20000"/>
    <x v="2"/>
    <n v="42"/>
    <s v="Adult"/>
    <n v="10044.68"/>
    <n v="87.4"/>
    <s v="B+"/>
    <b v="0"/>
    <b v="1"/>
    <n v="29.2024457883658"/>
    <b v="1"/>
    <n v="2"/>
    <b v="1"/>
    <s v="Respiratory Infection"/>
    <b v="0"/>
    <b v="1"/>
    <b v="1"/>
    <x v="0"/>
  </r>
  <r>
    <s v="PID0744"/>
    <n v="3000"/>
    <x v="1"/>
    <n v="48"/>
    <s v="Senior"/>
    <n v="2420.9700000000003"/>
    <n v="85.8"/>
    <s v="A-"/>
    <b v="1"/>
    <b v="0"/>
    <n v="29.342361752334053"/>
    <b v="1"/>
    <n v="25"/>
    <b v="1"/>
    <s v="Fractured Arm"/>
    <b v="0"/>
    <b v="1"/>
    <b v="0"/>
    <x v="1"/>
  </r>
  <r>
    <s v="PID0745"/>
    <n v="12000"/>
    <x v="2"/>
    <n v="38"/>
    <s v="Adult"/>
    <n v="7689"/>
    <n v="75.400000000000006"/>
    <s v="AB-"/>
    <b v="1"/>
    <b v="0"/>
    <n v="24.620408163265306"/>
    <b v="0"/>
    <n v="0.5"/>
    <b v="1"/>
    <s v="Allergic Reaction"/>
    <b v="0"/>
    <b v="0"/>
    <b v="0"/>
    <x v="0"/>
  </r>
  <r>
    <s v="PID0746"/>
    <n v="500"/>
    <x v="0"/>
    <n v="38"/>
    <s v="Adult"/>
    <n v="405.67"/>
    <n v="77.900000000000006"/>
    <s v="O+"/>
    <b v="0"/>
    <b v="0"/>
    <n v="24.3125994819138"/>
    <b v="0"/>
    <n v="20"/>
    <b v="1"/>
    <s v="Childbirth"/>
    <b v="0"/>
    <b v="0"/>
    <b v="0"/>
    <x v="0"/>
  </r>
  <r>
    <s v="PID0747"/>
    <n v="300000"/>
    <x v="0"/>
    <n v="38"/>
    <s v="Adult"/>
    <s v=""/>
    <n v="97.6"/>
    <s v="O-"/>
    <b v="0"/>
    <b v="0"/>
    <n v="30.804191389976012"/>
    <b v="1"/>
    <n v="40"/>
    <b v="0"/>
    <s v="Respiratory Infection"/>
    <b v="0"/>
    <b v="1"/>
    <b v="1"/>
    <x v="0"/>
  </r>
  <r>
    <s v="PID0748"/>
    <n v="200000"/>
    <x v="1"/>
    <n v="42"/>
    <s v="Adult"/>
    <n v="141389.44"/>
    <n v="97.1"/>
    <s v="O+"/>
    <b v="0"/>
    <b v="0"/>
    <n v="30.304921818919507"/>
    <b v="1"/>
    <n v="20"/>
    <b v="1"/>
    <s v="Hypertension"/>
    <b v="0"/>
    <b v="1"/>
    <b v="0"/>
    <x v="0"/>
  </r>
  <r>
    <s v="PID0749"/>
    <n v="240000"/>
    <x v="0"/>
    <n v="53"/>
    <s v="Senior"/>
    <n v="211079.16"/>
    <n v="73"/>
    <s v="A-"/>
    <b v="1"/>
    <b v="0"/>
    <n v="28.515624999999993"/>
    <b v="1"/>
    <n v="25"/>
    <b v="1"/>
    <s v="Heart Disease"/>
    <b v="0"/>
    <b v="1"/>
    <b v="0"/>
    <x v="1"/>
  </r>
  <r>
    <s v="PID0750"/>
    <n v="100"/>
    <x v="3"/>
    <n v="73"/>
    <s v="super senior"/>
    <s v=""/>
    <n v="95.1"/>
    <s v="O+"/>
    <b v="0"/>
    <b v="0"/>
    <n v="33.694727891156468"/>
    <b v="1"/>
    <n v="15"/>
    <b v="0"/>
    <s v="Heart Attack"/>
    <b v="0"/>
    <b v="0"/>
    <b v="0"/>
    <x v="1"/>
  </r>
  <r>
    <s v="PID0751"/>
    <n v="20000"/>
    <x v="1"/>
    <n v="62"/>
    <s v="super senior"/>
    <n v="15758.62"/>
    <n v="84.2"/>
    <s v="A-"/>
    <b v="1"/>
    <b v="1"/>
    <n v="30.927456382001839"/>
    <b v="1"/>
    <n v="120"/>
    <b v="1"/>
    <s v="Fractured Leg"/>
    <b v="1"/>
    <b v="1"/>
    <b v="1"/>
    <x v="1"/>
  </r>
  <r>
    <s v="PID0752"/>
    <n v="18000"/>
    <x v="0"/>
    <n v="58"/>
    <s v="Senior"/>
    <n v="13560.54"/>
    <n v="84.8"/>
    <s v="O-"/>
    <b v="0"/>
    <b v="0"/>
    <n v="33.968915237942632"/>
    <b v="1"/>
    <n v="20"/>
    <b v="1"/>
    <s v="Fractured Arm"/>
    <b v="0"/>
    <b v="1"/>
    <b v="1"/>
    <x v="1"/>
  </r>
  <r>
    <s v="PID0753"/>
    <n v="32000"/>
    <x v="0"/>
    <n v="68"/>
    <s v="super senior"/>
    <n v="27093.279999999999"/>
    <n v="68.900000000000006"/>
    <s v="O-"/>
    <b v="0"/>
    <b v="0"/>
    <n v="26.580764630994175"/>
    <b v="0"/>
    <n v="9"/>
    <b v="1"/>
    <s v="Fractured Arm"/>
    <b v="0"/>
    <b v="0"/>
    <b v="0"/>
    <x v="1"/>
  </r>
  <r>
    <s v="PID0754"/>
    <n v="24000"/>
    <x v="3"/>
    <n v="38"/>
    <s v="Adult"/>
    <n v="13327.14"/>
    <n v="70.7"/>
    <s v="O-"/>
    <b v="0"/>
    <b v="0"/>
    <n v="23.622573423769587"/>
    <b v="0"/>
    <n v="40"/>
    <b v="1"/>
    <s v="Osteoarthritis"/>
    <b v="0"/>
    <b v="0"/>
    <b v="0"/>
    <x v="0"/>
  </r>
  <r>
    <s v="PID0755"/>
    <n v="20000"/>
    <x v="2"/>
    <n v="53"/>
    <s v="Senior"/>
    <n v="11426.44"/>
    <n v="60.8"/>
    <s v="B-"/>
    <b v="0"/>
    <b v="0"/>
    <n v="24.355071302675849"/>
    <b v="0"/>
    <n v="40"/>
    <b v="1"/>
    <s v="Cancer"/>
    <b v="0"/>
    <b v="0"/>
    <b v="0"/>
    <x v="0"/>
  </r>
  <r>
    <s v="PID0756"/>
    <n v="60000"/>
    <x v="1"/>
    <n v="58"/>
    <s v="Senior"/>
    <s v=""/>
    <n v="58"/>
    <s v="O-"/>
    <b v="0"/>
    <b v="1"/>
    <n v="22.942130453700404"/>
    <b v="0"/>
    <n v="30"/>
    <b v="0"/>
    <s v="Appendicitis"/>
    <b v="0"/>
    <b v="0"/>
    <b v="0"/>
    <x v="0"/>
  </r>
  <r>
    <s v="PID0757"/>
    <n v="15000"/>
    <x v="0"/>
    <n v="45"/>
    <s v="Adult"/>
    <n v="12315.599999999999"/>
    <n v="86.6"/>
    <s v="AB+"/>
    <b v="0"/>
    <b v="0"/>
    <n v="31.426912469153724"/>
    <b v="1"/>
    <n v="20"/>
    <b v="1"/>
    <s v="Heart Disease"/>
    <b v="0"/>
    <b v="0"/>
    <b v="0"/>
    <x v="0"/>
  </r>
  <r>
    <s v="PID0758"/>
    <n v="12000"/>
    <x v="1"/>
    <n v="38"/>
    <s v="Adult"/>
    <n v="9147.9000000000015"/>
    <n v="89.9"/>
    <s v="B+"/>
    <b v="1"/>
    <b v="0"/>
    <n v="33.021120293847574"/>
    <b v="1"/>
    <n v="25"/>
    <b v="1"/>
    <s v="Allergic Reaction"/>
    <b v="0"/>
    <b v="1"/>
    <b v="1"/>
    <x v="1"/>
  </r>
  <r>
    <s v="PID0759"/>
    <n v="18000"/>
    <x v="2"/>
    <n v="58"/>
    <s v="Senior"/>
    <s v=""/>
    <n v="77.8"/>
    <s v="A+"/>
    <b v="0"/>
    <b v="1"/>
    <n v="31.16487742348982"/>
    <b v="1"/>
    <n v="3"/>
    <b v="0"/>
    <s v="Cancer"/>
    <b v="0"/>
    <b v="0"/>
    <b v="1"/>
    <x v="0"/>
  </r>
  <r>
    <s v="PID0760"/>
    <n v="240000"/>
    <x v="0"/>
    <n v="42"/>
    <s v="Adult"/>
    <n v="167045.76000000001"/>
    <n v="105.8"/>
    <s v="AB+"/>
    <b v="0"/>
    <b v="0"/>
    <n v="33.392248453478096"/>
    <b v="1"/>
    <n v="2"/>
    <b v="1"/>
    <s v="Heart Attack"/>
    <b v="0"/>
    <b v="0"/>
    <b v="0"/>
    <x v="0"/>
  </r>
  <r>
    <s v="PID0761"/>
    <n v="72000"/>
    <x v="3"/>
    <n v="48"/>
    <s v="Senior"/>
    <n v="54255.64"/>
    <n v="68.7"/>
    <s v="O-"/>
    <b v="0"/>
    <b v="0"/>
    <n v="26.177411979881111"/>
    <s v="FALSE"/>
    <n v="5"/>
    <b v="1"/>
    <s v="Fractured Leg"/>
    <b v="0"/>
    <b v="0"/>
    <b v="0"/>
    <x v="0"/>
  </r>
  <r>
    <s v="PID0762"/>
    <n v="32000"/>
    <x v="1"/>
    <n v="68"/>
    <s v="super senior"/>
    <n v="28784.2"/>
    <n v="47"/>
    <s v="AB-"/>
    <b v="0"/>
    <b v="0"/>
    <n v="20.077747874749029"/>
    <b v="0"/>
    <n v="7"/>
    <b v="1"/>
    <s v="Stroke"/>
    <b v="0"/>
    <b v="0"/>
    <b v="0"/>
    <x v="1"/>
  </r>
  <r>
    <s v="PID0763"/>
    <n v="12000"/>
    <x v="1"/>
    <n v="73"/>
    <s v="super senior"/>
    <n v="9897.48"/>
    <n v="56"/>
    <s v="AB+"/>
    <b v="0"/>
    <b v="0"/>
    <n v="23.92242299970097"/>
    <s v="FALSE"/>
    <n v="30"/>
    <b v="1"/>
    <s v="Cancer"/>
    <b v="0"/>
    <b v="0"/>
    <b v="0"/>
    <x v="1"/>
  </r>
  <r>
    <s v="PID0764"/>
    <n v="240000"/>
    <x v="1"/>
    <n v="48"/>
    <s v="Senior"/>
    <n v="180338.76"/>
    <n v="92.3"/>
    <s v="AB+"/>
    <b v="0"/>
    <b v="1"/>
    <n v="30.138775510204081"/>
    <b v="1"/>
    <n v="7"/>
    <b v="1"/>
    <s v="Cancer"/>
    <b v="0"/>
    <b v="1"/>
    <b v="0"/>
    <x v="0"/>
  </r>
  <r>
    <s v="PID0765"/>
    <n v="200000"/>
    <x v="0"/>
    <n v="41"/>
    <s v="Adult"/>
    <s v=""/>
    <n v="74.7"/>
    <s v="AB+"/>
    <b v="0"/>
    <b v="1"/>
    <n v="23.313879092412847"/>
    <b v="0"/>
    <n v="3"/>
    <b v="0"/>
    <s v="Stroke"/>
    <b v="0"/>
    <b v="0"/>
    <b v="0"/>
    <x v="0"/>
  </r>
  <r>
    <s v="PID0766"/>
    <n v="3000"/>
    <x v="2"/>
    <n v="53"/>
    <s v="Senior"/>
    <s v=""/>
    <n v="69.8"/>
    <s v="B-"/>
    <b v="1"/>
    <b v="1"/>
    <n v="29.431607353685276"/>
    <b v="1"/>
    <n v="2"/>
    <b v="0"/>
    <s v="Stroke"/>
    <b v="0"/>
    <b v="1"/>
    <b v="0"/>
    <x v="1"/>
  </r>
  <r>
    <s v="PID0767"/>
    <n v="20000"/>
    <x v="0"/>
    <n v="48"/>
    <s v="Senior"/>
    <n v="11516.22"/>
    <n v="91"/>
    <s v="B+"/>
    <b v="0"/>
    <b v="1"/>
    <n v="33.834027364663896"/>
    <b v="1"/>
    <n v="30"/>
    <b v="1"/>
    <s v="Diabetes"/>
    <b v="0"/>
    <b v="1"/>
    <b v="0"/>
    <x v="0"/>
  </r>
  <r>
    <s v="PID0768"/>
    <n v="15000"/>
    <x v="0"/>
    <n v="42"/>
    <s v="Adult"/>
    <n v="9725.4499999999989"/>
    <n v="70.099999999999994"/>
    <s v="A+"/>
    <b v="1"/>
    <b v="1"/>
    <n v="23.422098967556547"/>
    <b v="0"/>
    <n v="20"/>
    <b v="1"/>
    <s v="Diabetes"/>
    <b v="0"/>
    <b v="0"/>
    <b v="0"/>
    <x v="1"/>
  </r>
  <r>
    <s v="PID0769"/>
    <n v="72000"/>
    <x v="2"/>
    <n v="48"/>
    <s v="Senior"/>
    <n v="62499.040000000001"/>
    <n v="87"/>
    <s v="AB-"/>
    <b v="0"/>
    <b v="1"/>
    <n v="33.150434385002278"/>
    <b v="1"/>
    <n v="0.5"/>
    <b v="1"/>
    <s v="Prostate Cancer"/>
    <b v="0"/>
    <b v="1"/>
    <b v="0"/>
    <x v="1"/>
  </r>
  <r>
    <s v="PID0770"/>
    <n v="12000"/>
    <x v="0"/>
    <n v="54"/>
    <s v="Senior"/>
    <n v="10477.24"/>
    <n v="86.4"/>
    <s v="O+"/>
    <b v="0"/>
    <b v="1"/>
    <n v="32.123735871505062"/>
    <b v="1"/>
    <n v="15"/>
    <b v="1"/>
    <s v="Prostate Cancer"/>
    <b v="0"/>
    <b v="1"/>
    <b v="1"/>
    <x v="1"/>
  </r>
  <r>
    <s v="PID0771"/>
    <n v="1600"/>
    <x v="2"/>
    <n v="38"/>
    <s v="Adult"/>
    <s v=""/>
    <n v="77.400000000000006"/>
    <s v="A-"/>
    <b v="0"/>
    <b v="0"/>
    <n v="24.156549421054276"/>
    <b v="0"/>
    <n v="2"/>
    <b v="0"/>
    <s v="Fractured Leg"/>
    <b v="0"/>
    <b v="0"/>
    <b v="0"/>
    <x v="1"/>
  </r>
  <r>
    <s v="PID0772"/>
    <n v="15000"/>
    <x v="2"/>
    <n v="58"/>
    <s v="Senior"/>
    <n v="8053.95"/>
    <n v="50.4"/>
    <s v="O-"/>
    <b v="1"/>
    <b v="0"/>
    <n v="22.4"/>
    <b v="0"/>
    <n v="0.5"/>
    <b v="1"/>
    <s v="Allergic Reaction"/>
    <b v="0"/>
    <b v="0"/>
    <b v="0"/>
    <x v="1"/>
  </r>
  <r>
    <s v="PID0773"/>
    <n v="32000"/>
    <x v="1"/>
    <n v="73"/>
    <s v="super senior"/>
    <n v="22571.599999999999"/>
    <n v="75.900000000000006"/>
    <s v="B+"/>
    <b v="1"/>
    <b v="0"/>
    <n v="31.18836291913215"/>
    <b v="1"/>
    <n v="9"/>
    <b v="1"/>
    <s v="Fractured Arm"/>
    <b v="0"/>
    <b v="1"/>
    <b v="1"/>
    <x v="0"/>
  </r>
  <r>
    <s v="PID0774"/>
    <n v="90000"/>
    <x v="1"/>
    <n v="42"/>
    <s v="Adult"/>
    <s v=""/>
    <n v="88.9"/>
    <s v="AB+"/>
    <b v="1"/>
    <b v="1"/>
    <n v="34.29651633810424"/>
    <b v="1"/>
    <n v="9"/>
    <b v="0"/>
    <s v="Osteoarthritis"/>
    <b v="0"/>
    <b v="1"/>
    <b v="0"/>
    <x v="0"/>
  </r>
  <r>
    <s v="PID0775"/>
    <n v="12000"/>
    <x v="0"/>
    <n v="38"/>
    <s v="Adult"/>
    <n v="6521.22"/>
    <n v="55.4"/>
    <s v="B-"/>
    <b v="0"/>
    <b v="1"/>
    <n v="20.104514443315431"/>
    <b v="0"/>
    <n v="7"/>
    <b v="1"/>
    <s v="Fractured Arm"/>
    <b v="0"/>
    <b v="0"/>
    <b v="0"/>
    <x v="0"/>
  </r>
  <r>
    <s v="PID0776"/>
    <n v="12000"/>
    <x v="1"/>
    <n v="48"/>
    <s v="Senior"/>
    <s v=""/>
    <n v="98.2"/>
    <s v="B-"/>
    <b v="0"/>
    <b v="0"/>
    <n v="31.701962809917358"/>
    <b v="1"/>
    <n v="40"/>
    <b v="0"/>
    <s v="Diabetes"/>
    <b v="0"/>
    <b v="0"/>
    <b v="1"/>
    <x v="0"/>
  </r>
  <r>
    <s v="PID0777"/>
    <n v="240000"/>
    <x v="1"/>
    <n v="48"/>
    <s v="Senior"/>
    <n v="194104.2"/>
    <n v="86.2"/>
    <s v="B+"/>
    <b v="0"/>
    <b v="1"/>
    <n v="30.541383219954653"/>
    <b v="1"/>
    <n v="30"/>
    <b v="1"/>
    <s v="Cancer"/>
    <b v="0"/>
    <b v="1"/>
    <b v="0"/>
    <x v="0"/>
  </r>
  <r>
    <s v="PID0778"/>
    <n v="40000"/>
    <x v="1"/>
    <n v="58"/>
    <s v="Senior"/>
    <s v=""/>
    <n v="77.7"/>
    <s v="AB+"/>
    <b v="1"/>
    <b v="1"/>
    <n v="28.197125852808828"/>
    <b v="1"/>
    <n v="5"/>
    <b v="0"/>
    <s v="Cancer"/>
    <b v="0"/>
    <b v="1"/>
    <b v="1"/>
    <x v="0"/>
  </r>
  <r>
    <s v="PID0779"/>
    <n v="240000"/>
    <x v="3"/>
    <n v="33"/>
    <s v="Adult"/>
    <s v=""/>
    <n v="89.8"/>
    <s v="A-"/>
    <b v="0"/>
    <b v="0"/>
    <n v="28.026590930370464"/>
    <b v="1"/>
    <n v="30"/>
    <b v="0"/>
    <s v="Childbirth"/>
    <b v="0"/>
    <b v="1"/>
    <b v="0"/>
    <x v="0"/>
  </r>
  <r>
    <s v="PID0780"/>
    <n v="90000"/>
    <x v="0"/>
    <n v="41"/>
    <s v="Adult"/>
    <n v="77124.45"/>
    <n v="87.7"/>
    <s v="AB+"/>
    <b v="0"/>
    <b v="0"/>
    <n v="33.417162017985056"/>
    <b v="1"/>
    <n v="120"/>
    <b v="1"/>
    <s v="Heart Attack"/>
    <b v="0"/>
    <b v="1"/>
    <b v="0"/>
    <x v="0"/>
  </r>
  <r>
    <s v="PID0781"/>
    <n v="4000"/>
    <x v="0"/>
    <n v="62"/>
    <s v="super senior"/>
    <n v="3240.2"/>
    <n v="56"/>
    <s v="B+"/>
    <b v="0"/>
    <b v="1"/>
    <n v="21.874999999999996"/>
    <b v="0"/>
    <n v="7"/>
    <b v="1"/>
    <s v="Allergic Reaction"/>
    <b v="0"/>
    <b v="0"/>
    <b v="0"/>
    <x v="1"/>
  </r>
  <r>
    <s v="PID0782"/>
    <n v="45000"/>
    <x v="0"/>
    <n v="58"/>
    <s v="Senior"/>
    <n v="29182.86"/>
    <n v="56.2"/>
    <s v="O-"/>
    <b v="1"/>
    <b v="1"/>
    <n v="24.977777777777778"/>
    <b v="0"/>
    <n v="15"/>
    <b v="1"/>
    <s v="Fractured Leg"/>
    <b v="0"/>
    <b v="0"/>
    <b v="0"/>
    <x v="0"/>
  </r>
  <r>
    <s v="PID0783"/>
    <n v="100"/>
    <x v="0"/>
    <n v="82"/>
    <s v="super senior"/>
    <s v=""/>
    <n v="87.5"/>
    <s v="AB-"/>
    <b v="0"/>
    <b v="0"/>
    <n v="32.933117543001245"/>
    <b v="1"/>
    <n v="40"/>
    <b v="0"/>
    <s v="Stroke"/>
    <b v="0"/>
    <b v="1"/>
    <b v="0"/>
    <x v="0"/>
  </r>
  <r>
    <s v="PID0784"/>
    <n v="72000"/>
    <x v="2"/>
    <n v="48"/>
    <s v="Senior"/>
    <n v="51103.32"/>
    <n v="62.5"/>
    <s v="O-"/>
    <b v="0"/>
    <b v="0"/>
    <n v="20.882755855524742"/>
    <b v="0"/>
    <n v="15"/>
    <b v="1"/>
    <s v="Fractured Leg"/>
    <b v="0"/>
    <b v="0"/>
    <b v="0"/>
    <x v="1"/>
  </r>
  <r>
    <s v="PID0785"/>
    <n v="3000"/>
    <x v="2"/>
    <n v="73"/>
    <s v="super senior"/>
    <n v="2647.71"/>
    <n v="74.3"/>
    <s v="A-"/>
    <b v="0"/>
    <b v="0"/>
    <n v="31.739929087103249"/>
    <b v="1"/>
    <n v="2"/>
    <b v="1"/>
    <s v="Fractured Arm"/>
    <b v="0"/>
    <b v="0"/>
    <b v="1"/>
    <x v="0"/>
  </r>
  <r>
    <s v="PID0786"/>
    <n v="500"/>
    <x v="0"/>
    <n v="33"/>
    <s v="Adult"/>
    <s v=""/>
    <n v="95"/>
    <s v="O+"/>
    <b v="1"/>
    <b v="0"/>
    <n v="31.37798916633637"/>
    <b v="1"/>
    <n v="30"/>
    <b v="0"/>
    <s v="Heart Disease"/>
    <b v="0"/>
    <b v="1"/>
    <b v="1"/>
    <x v="0"/>
  </r>
  <r>
    <s v="PID0787"/>
    <n v="32000"/>
    <x v="0"/>
    <n v="73"/>
    <s v="super senior"/>
    <n v="27234.04"/>
    <n v="81.099999999999994"/>
    <s v="O+"/>
    <b v="0"/>
    <b v="1"/>
    <n v="29.079565420058085"/>
    <b v="1"/>
    <n v="20"/>
    <b v="1"/>
    <s v="Fractured Leg"/>
    <b v="0"/>
    <b v="1"/>
    <b v="1"/>
    <x v="1"/>
  </r>
  <r>
    <s v="PID0788"/>
    <n v="40000"/>
    <x v="3"/>
    <n v="30"/>
    <s v="Young adult"/>
    <s v=""/>
    <n v="80.2"/>
    <s v="A-"/>
    <b v="1"/>
    <b v="0"/>
    <n v="28.415532879818599"/>
    <b v="1"/>
    <n v="9"/>
    <b v="0"/>
    <s v="Heart Attack"/>
    <b v="0"/>
    <b v="0"/>
    <b v="1"/>
    <x v="1"/>
  </r>
  <r>
    <s v="PID0789"/>
    <n v="75000"/>
    <x v="2"/>
    <n v="73"/>
    <s v="super senior"/>
    <s v=""/>
    <n v="70.599999999999994"/>
    <s v="A+"/>
    <b v="1"/>
    <b v="0"/>
    <n v="29.010519395134775"/>
    <b v="1"/>
    <n v="3"/>
    <b v="0"/>
    <s v="Kidney Stones"/>
    <b v="0"/>
    <b v="0"/>
    <b v="1"/>
    <x v="0"/>
  </r>
  <r>
    <s v="PID0790"/>
    <n v="12000"/>
    <x v="1"/>
    <n v="38"/>
    <s v="Adult"/>
    <n v="6106.7999999999993"/>
    <n v="56.7"/>
    <s v="B+"/>
    <b v="0"/>
    <b v="0"/>
    <n v="21.604938271604937"/>
    <b v="0"/>
    <n v="5"/>
    <b v="1"/>
    <s v="Allergic Reaction"/>
    <b v="0"/>
    <b v="0"/>
    <b v="0"/>
    <x v="1"/>
  </r>
  <r>
    <s v="PID0791"/>
    <n v="32000"/>
    <x v="0"/>
    <n v="58"/>
    <s v="Senior"/>
    <s v=""/>
    <n v="55.7"/>
    <s v="A-"/>
    <b v="1"/>
    <b v="1"/>
    <n v="22.887902695595002"/>
    <b v="0"/>
    <n v="20"/>
    <b v="0"/>
    <s v="Fractured Leg"/>
    <b v="0"/>
    <b v="0"/>
    <b v="0"/>
    <x v="0"/>
  </r>
  <r>
    <s v="PID0792"/>
    <n v="1000"/>
    <x v="0"/>
    <n v="41"/>
    <s v="Adult"/>
    <n v="788.3"/>
    <n v="91.3"/>
    <s v="B+"/>
    <b v="1"/>
    <b v="0"/>
    <n v="33.945568114217735"/>
    <b v="1"/>
    <n v="4"/>
    <b v="1"/>
    <s v="Heart Disease"/>
    <b v="0"/>
    <b v="0"/>
    <b v="1"/>
    <x v="0"/>
  </r>
  <r>
    <s v="PID0793"/>
    <n v="30000"/>
    <x v="0"/>
    <n v="82"/>
    <s v="super senior"/>
    <n v="23372.489999999998"/>
    <n v="82"/>
    <s v="O-"/>
    <b v="1"/>
    <b v="0"/>
    <n v="32.031249999999993"/>
    <b v="1"/>
    <n v="30"/>
    <b v="1"/>
    <s v="Heart Attack"/>
    <b v="0"/>
    <b v="0"/>
    <b v="1"/>
    <x v="0"/>
  </r>
  <r>
    <s v="PID0794"/>
    <n v="500"/>
    <x v="1"/>
    <n v="68"/>
    <s v="super senior"/>
    <n v="401.53"/>
    <n v="59.9"/>
    <s v="O+"/>
    <b v="1"/>
    <b v="0"/>
    <n v="20.972655019081966"/>
    <b v="0"/>
    <n v="7"/>
    <b v="1"/>
    <s v="Diabetes"/>
    <b v="0"/>
    <b v="0"/>
    <b v="0"/>
    <x v="0"/>
  </r>
  <r>
    <s v="PID0795"/>
    <n v="250000"/>
    <x v="0"/>
    <n v="38"/>
    <s v="Adult"/>
    <n v="164113.4"/>
    <n v="78.900000000000006"/>
    <s v="AB+"/>
    <b v="1"/>
    <b v="0"/>
    <n v="29.696262561631983"/>
    <b v="1"/>
    <n v="250"/>
    <b v="1"/>
    <s v="Heart Disease"/>
    <b v="0"/>
    <b v="1"/>
    <b v="0"/>
    <x v="1"/>
  </r>
  <r>
    <s v="PID0796"/>
    <n v="3000"/>
    <x v="0"/>
    <n v="45"/>
    <s v="Adult"/>
    <n v="1659.81"/>
    <n v="84.1"/>
    <s v="B+"/>
    <b v="0"/>
    <b v="0"/>
    <n v="28.760986286378717"/>
    <b v="1"/>
    <n v="40"/>
    <b v="1"/>
    <s v="Kidney Stones"/>
    <b v="0"/>
    <b v="0"/>
    <b v="1"/>
    <x v="0"/>
  </r>
  <r>
    <s v="PID0797"/>
    <n v="200000"/>
    <x v="3"/>
    <n v="38"/>
    <s v="Adult"/>
    <n v="138011.92000000001"/>
    <n v="73.5"/>
    <s v="O+"/>
    <b v="0"/>
    <b v="0"/>
    <n v="24.558120886097097"/>
    <b v="0"/>
    <n v="25"/>
    <b v="1"/>
    <s v="Osteoarthritis"/>
    <b v="0"/>
    <b v="0"/>
    <b v="0"/>
    <x v="0"/>
  </r>
  <r>
    <s v="PID0798"/>
    <n v="36000"/>
    <x v="0"/>
    <n v="54"/>
    <s v="Senior"/>
    <n v="27101.040000000001"/>
    <n v="64.2"/>
    <s v="AB-"/>
    <b v="0"/>
    <b v="1"/>
    <n v="25.078124999999996"/>
    <b v="0"/>
    <n v="2"/>
    <b v="1"/>
    <s v="Kidney Stones"/>
    <b v="0"/>
    <b v="0"/>
    <b v="0"/>
    <x v="1"/>
  </r>
  <r>
    <s v="PID0799"/>
    <n v="12000"/>
    <x v="2"/>
    <n v="58"/>
    <s v="Senior"/>
    <n v="8430.9000000000015"/>
    <n v="76.099999999999994"/>
    <s v="AB-"/>
    <b v="1"/>
    <b v="0"/>
    <n v="30.483896811408421"/>
    <b v="1"/>
    <n v="25"/>
    <b v="1"/>
    <s v="Kidney Stones"/>
    <b v="0"/>
    <b v="1"/>
    <b v="0"/>
    <x v="0"/>
  </r>
  <r>
    <s v="PID0800"/>
    <n v="15000"/>
    <x v="1"/>
    <n v="53"/>
    <s v="Senior"/>
    <n v="7930.4"/>
    <n v="57.1"/>
    <s v="AB+"/>
    <b v="1"/>
    <b v="0"/>
    <n v="25.37777777777778"/>
    <b v="0"/>
    <n v="20"/>
    <b v="1"/>
    <s v="Stroke"/>
    <b v="0"/>
    <b v="0"/>
    <b v="0"/>
    <x v="1"/>
  </r>
  <r>
    <s v="PID0801"/>
    <n v="300000"/>
    <x v="1"/>
    <n v="38"/>
    <s v="Adult"/>
    <s v=""/>
    <n v="67.5"/>
    <s v="O-"/>
    <b v="0"/>
    <b v="0"/>
    <n v="26.367187499999996"/>
    <b v="0"/>
    <n v="15"/>
    <b v="0"/>
    <s v="Stroke"/>
    <b v="0"/>
    <b v="0"/>
    <b v="0"/>
    <x v="0"/>
  </r>
  <r>
    <s v="PID0802"/>
    <n v="500"/>
    <x v="1"/>
    <n v="42"/>
    <s v="Adult"/>
    <n v="307.77999999999997"/>
    <n v="92.2"/>
    <s v="O-"/>
    <b v="1"/>
    <b v="0"/>
    <n v="31.531069388871792"/>
    <b v="1"/>
    <n v="20"/>
    <b v="1"/>
    <s v="Respiratory Infection"/>
    <b v="0"/>
    <b v="1"/>
    <b v="0"/>
    <x v="1"/>
  </r>
  <r>
    <s v="PID0803"/>
    <n v="60000"/>
    <x v="3"/>
    <n v="62"/>
    <s v="super senior"/>
    <n v="34598.1"/>
    <n v="69.7"/>
    <s v="O-"/>
    <b v="1"/>
    <b v="1"/>
    <n v="25.293946871824652"/>
    <b v="0"/>
    <n v="25"/>
    <b v="1"/>
    <s v="Stroke"/>
    <b v="0"/>
    <b v="0"/>
    <b v="0"/>
    <x v="1"/>
  </r>
  <r>
    <s v="PID0804"/>
    <n v="48000"/>
    <x v="0"/>
    <n v="28"/>
    <s v="Young adult"/>
    <n v="41058.559999999998"/>
    <n v="75.7"/>
    <s v="O-"/>
    <b v="0"/>
    <b v="0"/>
    <n v="28.844688309708882"/>
    <b v="1"/>
    <n v="7"/>
    <b v="1"/>
    <s v="Respiratory Infection"/>
    <b v="0"/>
    <b v="1"/>
    <b v="1"/>
    <x v="0"/>
  </r>
  <r>
    <s v="PID0805"/>
    <n v="24000"/>
    <x v="2"/>
    <n v="58"/>
    <s v="Senior"/>
    <n v="15079.59"/>
    <n v="91"/>
    <s v="A-"/>
    <b v="1"/>
    <b v="1"/>
    <n v="33.425160697887975"/>
    <b v="1"/>
    <n v="40"/>
    <b v="1"/>
    <s v="Heart Disease"/>
    <b v="0"/>
    <b v="0"/>
    <b v="1"/>
    <x v="0"/>
  </r>
  <r>
    <s v="PID0806"/>
    <n v="3000"/>
    <x v="2"/>
    <n v="48"/>
    <s v="Senior"/>
    <n v="2123.9700000000003"/>
    <n v="76.400000000000006"/>
    <s v="A-"/>
    <b v="0"/>
    <b v="1"/>
    <n v="26.749763663737269"/>
    <b v="0"/>
    <n v="25"/>
    <b v="1"/>
    <s v="Diabetes"/>
    <b v="0"/>
    <b v="0"/>
    <b v="0"/>
    <x v="1"/>
  </r>
  <r>
    <s v="PID0807"/>
    <n v="800"/>
    <x v="3"/>
    <n v="32"/>
    <s v="Adult"/>
    <n v="689.34"/>
    <n v="83.8"/>
    <s v="O-"/>
    <b v="0"/>
    <b v="0"/>
    <n v="28.658390615916009"/>
    <b v="1"/>
    <n v="20"/>
    <b v="1"/>
    <s v="Osteoarthritis"/>
    <b v="0"/>
    <b v="1"/>
    <b v="0"/>
    <x v="1"/>
  </r>
  <r>
    <s v="PID0808"/>
    <n v="15000"/>
    <x v="0"/>
    <n v="28"/>
    <s v="Young adult"/>
    <n v="9070.75"/>
    <n v="82.5"/>
    <s v="A+"/>
    <b v="0"/>
    <b v="0"/>
    <n v="32.226562499999993"/>
    <b v="1"/>
    <n v="20"/>
    <b v="1"/>
    <s v="Childbirth"/>
    <b v="0"/>
    <b v="1"/>
    <b v="0"/>
    <x v="0"/>
  </r>
  <r>
    <s v="PID0809"/>
    <n v="12000"/>
    <x v="1"/>
    <n v="58"/>
    <s v="Senior"/>
    <s v=""/>
    <n v="55.7"/>
    <s v="A-"/>
    <b v="0"/>
    <b v="1"/>
    <n v="21.223898795915254"/>
    <b v="0"/>
    <n v="7"/>
    <b v="0"/>
    <s v="Fractured Leg"/>
    <b v="0"/>
    <b v="0"/>
    <b v="0"/>
    <x v="1"/>
  </r>
  <r>
    <s v="PID0810"/>
    <n v="24000"/>
    <x v="0"/>
    <n v="42"/>
    <s v="Adult"/>
    <n v="21522.510000000002"/>
    <n v="76.400000000000006"/>
    <s v="B+"/>
    <b v="1"/>
    <b v="0"/>
    <n v="29.474171521160446"/>
    <b v="1"/>
    <n v="12"/>
    <b v="1"/>
    <s v="Hypertension"/>
    <b v="0"/>
    <b v="1"/>
    <b v="1"/>
    <x v="0"/>
  </r>
  <r>
    <s v="PID0811"/>
    <n v="800"/>
    <x v="1"/>
    <n v="53"/>
    <s v="Senior"/>
    <n v="641.27"/>
    <n v="65.2"/>
    <s v="B-"/>
    <b v="0"/>
    <b v="0"/>
    <n v="23.100907029478464"/>
    <s v="FALSE"/>
    <n v="20"/>
    <b v="1"/>
    <s v="Stroke"/>
    <b v="0"/>
    <b v="0"/>
    <b v="0"/>
    <x v="1"/>
  </r>
  <r>
    <s v="PID0812"/>
    <n v="60000"/>
    <x v="3"/>
    <n v="38"/>
    <s v="Adult"/>
    <n v="30478.600000000002"/>
    <n v="74"/>
    <s v="AB-"/>
    <b v="1"/>
    <b v="1"/>
    <n v="24.725182932941294"/>
    <b v="0"/>
    <n v="25"/>
    <b v="1"/>
    <s v="Fractured Arm"/>
    <b v="0"/>
    <b v="0"/>
    <b v="0"/>
    <x v="0"/>
  </r>
  <r>
    <s v="PID0813"/>
    <n v="250000"/>
    <x v="2"/>
    <n v="32"/>
    <s v="Adult"/>
    <n v="148709.1"/>
    <n v="109.1"/>
    <s v="O-"/>
    <b v="0"/>
    <b v="0"/>
    <n v="34.433783613180154"/>
    <b v="1"/>
    <n v="20"/>
    <b v="1"/>
    <s v="Childbirth"/>
    <b v="0"/>
    <b v="0"/>
    <b v="1"/>
    <x v="1"/>
  </r>
  <r>
    <s v="PID0814"/>
    <n v="36000"/>
    <x v="1"/>
    <n v="62"/>
    <s v="super senior"/>
    <n v="28755.81"/>
    <n v="95.5"/>
    <s v="AB+"/>
    <b v="0"/>
    <b v="0"/>
    <n v="34.656699085498623"/>
    <b v="1"/>
    <n v="7"/>
    <b v="1"/>
    <s v="Heart Disease"/>
    <b v="0"/>
    <b v="0"/>
    <b v="0"/>
    <x v="1"/>
  </r>
  <r>
    <s v="PID0815"/>
    <n v="3000"/>
    <x v="3"/>
    <n v="58"/>
    <s v="Senior"/>
    <n v="2108.46"/>
    <n v="61.6"/>
    <s v="A-"/>
    <b v="1"/>
    <b v="0"/>
    <n v="25.312294543063771"/>
    <b v="0"/>
    <n v="120"/>
    <b v="1"/>
    <s v="Hypertension"/>
    <b v="0"/>
    <b v="0"/>
    <b v="0"/>
    <x v="1"/>
  </r>
  <r>
    <s v="PID0816"/>
    <n v="12000"/>
    <x v="2"/>
    <n v="33"/>
    <s v="Adult"/>
    <s v=""/>
    <n v="104.7"/>
    <s v="O-"/>
    <b v="0"/>
    <b v="0"/>
    <n v="34.98279260917505"/>
    <b v="1"/>
    <n v="9"/>
    <b v="0"/>
    <s v="Kidney Stones"/>
    <b v="0"/>
    <b v="0"/>
    <b v="1"/>
    <x v="1"/>
  </r>
  <r>
    <s v="PID0817"/>
    <n v="32000"/>
    <x v="1"/>
    <n v="38"/>
    <s v="Adult"/>
    <n v="23164.48"/>
    <n v="58.9"/>
    <s v="B-"/>
    <b v="0"/>
    <b v="0"/>
    <n v="20.868764172335602"/>
    <s v="FALSE"/>
    <n v="5"/>
    <b v="1"/>
    <s v="Fractured Leg"/>
    <b v="0"/>
    <b v="0"/>
    <b v="0"/>
    <x v="1"/>
  </r>
  <r>
    <s v="PID0818"/>
    <n v="100"/>
    <x v="2"/>
    <n v="53"/>
    <s v="Senior"/>
    <n v="83.65"/>
    <n v="75.900000000000006"/>
    <s v="A+"/>
    <b v="0"/>
    <b v="0"/>
    <n v="26.892006802721095"/>
    <b v="0"/>
    <n v="9"/>
    <b v="1"/>
    <s v="Cancer"/>
    <b v="0"/>
    <b v="0"/>
    <b v="0"/>
    <x v="0"/>
  </r>
  <r>
    <s v="PID0819"/>
    <n v="240000"/>
    <x v="0"/>
    <n v="38"/>
    <s v="Adult"/>
    <n v="211141.56"/>
    <n v="68.3"/>
    <s v="B+"/>
    <b v="1"/>
    <b v="0"/>
    <n v="24.785890550152416"/>
    <b v="0"/>
    <n v="25"/>
    <b v="1"/>
    <s v="Appendicitis"/>
    <b v="0"/>
    <b v="0"/>
    <b v="0"/>
    <x v="1"/>
  </r>
  <r>
    <s v="PID0820"/>
    <n v="16000"/>
    <x v="3"/>
    <n v="42"/>
    <s v="Adult"/>
    <n v="11177.24"/>
    <n v="93.1"/>
    <s v="A+"/>
    <b v="0"/>
    <b v="1"/>
    <n v="31.83885640025991"/>
    <b v="1"/>
    <n v="3"/>
    <b v="1"/>
    <s v="Cancer"/>
    <b v="0"/>
    <b v="0"/>
    <b v="1"/>
    <x v="1"/>
  </r>
  <r>
    <s v="PID0821"/>
    <n v="300000"/>
    <x v="0"/>
    <n v="48"/>
    <s v="Senior"/>
    <s v=""/>
    <n v="105"/>
    <s v="AB-"/>
    <b v="0"/>
    <b v="0"/>
    <n v="33.515273388872927"/>
    <b v="1"/>
    <n v="2"/>
    <b v="0"/>
    <s v="Diabetes"/>
    <b v="0"/>
    <b v="1"/>
    <b v="0"/>
    <x v="1"/>
  </r>
  <r>
    <s v="PID0822"/>
    <n v="500"/>
    <x v="0"/>
    <n v="58"/>
    <s v="Senior"/>
    <n v="358.5"/>
    <n v="96.6"/>
    <s v="B-"/>
    <b v="1"/>
    <b v="1"/>
    <n v="33.822345155981935"/>
    <b v="1"/>
    <n v="25"/>
    <b v="1"/>
    <s v="Allergic Reaction"/>
    <b v="0"/>
    <b v="0"/>
    <b v="1"/>
    <x v="0"/>
  </r>
  <r>
    <s v="PID0823"/>
    <n v="90000"/>
    <x v="3"/>
    <n v="62"/>
    <s v="super senior"/>
    <n v="69662"/>
    <n v="58.7"/>
    <s v="AB-"/>
    <b v="0"/>
    <b v="0"/>
    <n v="21.561065197428839"/>
    <s v="FALSE"/>
    <n v="40"/>
    <b v="1"/>
    <s v="Fractured Arm"/>
    <b v="0"/>
    <b v="0"/>
    <b v="0"/>
    <x v="1"/>
  </r>
  <r>
    <s v="PID0824"/>
    <n v="100"/>
    <x v="3"/>
    <n v="38"/>
    <s v="Adult"/>
    <n v="67.66"/>
    <n v="76.7"/>
    <s v="O+"/>
    <b v="1"/>
    <b v="1"/>
    <n v="29.225727785398561"/>
    <b v="1"/>
    <n v="12"/>
    <b v="1"/>
    <s v="Fractured Leg"/>
    <b v="0"/>
    <b v="0"/>
    <b v="1"/>
    <x v="1"/>
  </r>
  <r>
    <s v="PID0825"/>
    <n v="240000"/>
    <x v="1"/>
    <n v="42"/>
    <s v="Adult"/>
    <n v="172631.04000000001"/>
    <n v="103.1"/>
    <s v="AB+"/>
    <b v="0"/>
    <b v="0"/>
    <n v="33.283832644628099"/>
    <b v="1"/>
    <n v="40"/>
    <b v="1"/>
    <s v="Kidney Stones"/>
    <b v="0"/>
    <b v="0"/>
    <b v="1"/>
    <x v="1"/>
  </r>
  <r>
    <s v="PID0826"/>
    <n v="40000"/>
    <x v="0"/>
    <n v="48"/>
    <s v="Senior"/>
    <n v="25682.5"/>
    <n v="78.400000000000006"/>
    <s v="B+"/>
    <b v="0"/>
    <b v="1"/>
    <n v="26.500811249323963"/>
    <b v="0"/>
    <n v="0"/>
    <b v="1"/>
    <s v="Diabetes"/>
    <b v="0"/>
    <b v="0"/>
    <b v="0"/>
    <x v="1"/>
  </r>
  <r>
    <s v="PID0827"/>
    <n v="30000"/>
    <x v="2"/>
    <n v="68"/>
    <s v="super senior"/>
    <n v="24743.82"/>
    <n v="69.900000000000006"/>
    <s v="A-"/>
    <b v="0"/>
    <b v="0"/>
    <n v="28.722879684418146"/>
    <b v="1"/>
    <n v="1"/>
    <b v="1"/>
    <s v="Childbirth"/>
    <b v="0"/>
    <b v="1"/>
    <b v="0"/>
    <x v="0"/>
  </r>
  <r>
    <s v="PID0828"/>
    <n v="500"/>
    <x v="0"/>
    <n v="53"/>
    <s v="Senior"/>
    <n v="314.77999999999997"/>
    <n v="75.2"/>
    <s v="AB-"/>
    <b v="0"/>
    <b v="0"/>
    <n v="30.508337052213072"/>
    <b v="1"/>
    <n v="5"/>
    <b v="1"/>
    <s v="Appendicitis"/>
    <b v="0"/>
    <b v="0"/>
    <b v="1"/>
    <x v="1"/>
  </r>
  <r>
    <s v="PID0829"/>
    <n v="800"/>
    <x v="0"/>
    <n v="38"/>
    <s v="Adult"/>
    <n v="418.62"/>
    <n v="83.9"/>
    <s v="A+"/>
    <b v="0"/>
    <b v="1"/>
    <n v="28.692589172736916"/>
    <b v="1"/>
    <n v="150"/>
    <b v="1"/>
    <s v="Prostate Cancer"/>
    <b v="0"/>
    <b v="0"/>
    <b v="1"/>
    <x v="0"/>
  </r>
  <r>
    <s v="PID0830"/>
    <n v="500"/>
    <x v="0"/>
    <n v="38"/>
    <s v="Adult"/>
    <n v="251.3"/>
    <n v="82"/>
    <s v="AB-"/>
    <b v="1"/>
    <b v="0"/>
    <n v="32.031249999999993"/>
    <b v="1"/>
    <n v="15"/>
    <b v="1"/>
    <s v="Hypertension"/>
    <b v="0"/>
    <b v="1"/>
    <b v="0"/>
    <x v="1"/>
  </r>
  <r>
    <s v="PID0831"/>
    <n v="30000"/>
    <x v="2"/>
    <n v="42"/>
    <s v="Adult"/>
    <n v="21453.75"/>
    <n v="85.5"/>
    <s v="B-"/>
    <b v="0"/>
    <b v="1"/>
    <n v="31.789113622843551"/>
    <b v="1"/>
    <n v="2"/>
    <b v="1"/>
    <s v="Fractured Arm"/>
    <b v="0"/>
    <b v="0"/>
    <b v="1"/>
    <x v="0"/>
  </r>
  <r>
    <s v="PID0832"/>
    <n v="12000"/>
    <x v="0"/>
    <n v="48"/>
    <s v="Senior"/>
    <s v=""/>
    <n v="102.2"/>
    <s v="O-"/>
    <b v="1"/>
    <b v="0"/>
    <n v="34.545700378583021"/>
    <b v="1"/>
    <n v="25"/>
    <b v="0"/>
    <s v="Fractured Arm"/>
    <b v="0"/>
    <b v="1"/>
    <b v="0"/>
    <x v="1"/>
  </r>
  <r>
    <s v="PID0833"/>
    <n v="60000"/>
    <x v="0"/>
    <n v="38"/>
    <s v="Adult"/>
    <n v="44875.9"/>
    <n v="90.9"/>
    <s v="B-"/>
    <b v="1"/>
    <b v="0"/>
    <n v="28.369901064261416"/>
    <b v="1"/>
    <n v="12"/>
    <b v="1"/>
    <s v="Stroke"/>
    <b v="0"/>
    <b v="1"/>
    <b v="0"/>
    <x v="1"/>
  </r>
  <r>
    <s v="PID0834"/>
    <n v="15000"/>
    <x v="3"/>
    <n v="73"/>
    <s v="super senior"/>
    <n v="8541.8499999999985"/>
    <n v="58.8"/>
    <s v="AB-"/>
    <b v="0"/>
    <b v="0"/>
    <n v="23.258573632372133"/>
    <b v="0"/>
    <n v="120"/>
    <b v="1"/>
    <s v="Fractured Leg"/>
    <b v="0"/>
    <b v="0"/>
    <b v="0"/>
    <x v="0"/>
  </r>
  <r>
    <s v="PID0835"/>
    <n v="250000"/>
    <x v="0"/>
    <n v="48"/>
    <s v="Senior"/>
    <s v=""/>
    <n v="91.5"/>
    <s v="A+"/>
    <b v="0"/>
    <b v="1"/>
    <n v="28.878929428102513"/>
    <b v="1"/>
    <n v="40"/>
    <b v="0"/>
    <s v="Cancer"/>
    <b v="0"/>
    <b v="1"/>
    <b v="0"/>
    <x v="0"/>
  </r>
  <r>
    <s v="PID0836"/>
    <n v="500"/>
    <x v="1"/>
    <n v="41"/>
    <s v="Adult"/>
    <n v="353.6"/>
    <n v="92.6"/>
    <s v="AB-"/>
    <b v="0"/>
    <b v="0"/>
    <n v="30.236734693877548"/>
    <b v="1"/>
    <n v="20"/>
    <b v="1"/>
    <s v="Heart Disease"/>
    <b v="0"/>
    <b v="0"/>
    <b v="0"/>
    <x v="1"/>
  </r>
  <r>
    <s v="PID0837"/>
    <n v="1000"/>
    <x v="0"/>
    <n v="28"/>
    <s v="Young adult"/>
    <s v=""/>
    <n v="68.099999999999994"/>
    <s v="AB+"/>
    <b v="0"/>
    <b v="0"/>
    <n v="24.418229409444582"/>
    <b v="0"/>
    <n v="25"/>
    <b v="0"/>
    <s v="Allergic Reaction"/>
    <b v="0"/>
    <b v="0"/>
    <b v="0"/>
    <x v="1"/>
  </r>
  <r>
    <s v="PID0838"/>
    <n v="250000"/>
    <x v="1"/>
    <n v="73"/>
    <s v="super senior"/>
    <n v="212641.6"/>
    <n v="87.2"/>
    <s v="O+"/>
    <b v="0"/>
    <b v="1"/>
    <n v="31.266807701961348"/>
    <b v="1"/>
    <n v="12"/>
    <b v="1"/>
    <s v="Fractured Leg"/>
    <b v="0"/>
    <b v="0"/>
    <b v="1"/>
    <x v="1"/>
  </r>
  <r>
    <s v="PID0839"/>
    <n v="15000"/>
    <x v="0"/>
    <n v="45"/>
    <s v="Adult"/>
    <n v="12903.95"/>
    <n v="80"/>
    <s v="A-"/>
    <b v="1"/>
    <b v="0"/>
    <n v="28.344671201814062"/>
    <b v="1"/>
    <n v="30"/>
    <b v="1"/>
    <s v="Kidney Stones"/>
    <b v="0"/>
    <b v="0"/>
    <b v="1"/>
    <x v="1"/>
  </r>
  <r>
    <s v="PID0840"/>
    <n v="45000"/>
    <x v="0"/>
    <n v="45"/>
    <s v="Adult"/>
    <n v="31870.590000000004"/>
    <n v="102.8"/>
    <s v="A-"/>
    <b v="0"/>
    <b v="0"/>
    <n v="34.748512709572744"/>
    <b v="1"/>
    <n v="12"/>
    <b v="1"/>
    <s v="Respiratory Infection"/>
    <b v="0"/>
    <b v="1"/>
    <b v="0"/>
    <x v="1"/>
  </r>
  <r>
    <s v="PID0841"/>
    <n v="240000"/>
    <x v="2"/>
    <n v="54"/>
    <s v="Senior"/>
    <n v="186596.28"/>
    <n v="97.1"/>
    <s v="AB-"/>
    <b v="0"/>
    <b v="1"/>
    <n v="34.816594356197783"/>
    <b v="1"/>
    <n v="20"/>
    <b v="1"/>
    <s v="Respiratory Infection"/>
    <b v="0"/>
    <b v="1"/>
    <b v="1"/>
    <x v="1"/>
  </r>
  <r>
    <s v="PID0842"/>
    <n v="800"/>
    <x v="0"/>
    <n v="38"/>
    <s v="Adult"/>
    <n v="506.14"/>
    <n v="89.8"/>
    <s v="A-"/>
    <b v="0"/>
    <b v="0"/>
    <n v="31.441476138790662"/>
    <b v="1"/>
    <n v="7"/>
    <b v="1"/>
    <s v="Allergic Reaction"/>
    <b v="0"/>
    <b v="0"/>
    <b v="1"/>
    <x v="0"/>
  </r>
  <r>
    <s v="PID0843"/>
    <n v="800"/>
    <x v="0"/>
    <n v="42"/>
    <s v="Adult"/>
    <s v=""/>
    <n v="70.7"/>
    <s v="A+"/>
    <b v="0"/>
    <b v="1"/>
    <n v="26.609958974745005"/>
    <b v="0"/>
    <n v="400"/>
    <b v="0"/>
    <s v="Hypertension"/>
    <b v="0"/>
    <b v="0"/>
    <b v="0"/>
    <x v="0"/>
  </r>
  <r>
    <s v="PID0844"/>
    <n v="60000"/>
    <x v="1"/>
    <n v="73"/>
    <s v="super senior"/>
    <s v=""/>
    <n v="67.599999999999994"/>
    <s v="O-"/>
    <b v="0"/>
    <b v="0"/>
    <n v="23.95124716553288"/>
    <b v="0"/>
    <n v="20"/>
    <b v="0"/>
    <s v="Fractured Leg"/>
    <b v="0"/>
    <b v="0"/>
    <b v="0"/>
    <x v="1"/>
  </r>
  <r>
    <s v="PID0845"/>
    <n v="32000"/>
    <x v="2"/>
    <n v="58"/>
    <s v="Senior"/>
    <n v="26443.52"/>
    <n v="59.9"/>
    <s v="B+"/>
    <b v="0"/>
    <b v="0"/>
    <n v="26.62222222222222"/>
    <s v="FALSE"/>
    <n v="3"/>
    <b v="1"/>
    <s v="Hypertension"/>
    <b v="0"/>
    <b v="0"/>
    <b v="0"/>
    <x v="0"/>
  </r>
  <r>
    <s v="PID0846"/>
    <n v="250000"/>
    <x v="2"/>
    <n v="45"/>
    <s v="Adult"/>
    <n v="130103.79999999999"/>
    <n v="101.2"/>
    <s v="AB+"/>
    <b v="0"/>
    <b v="0"/>
    <n v="33.044897959183672"/>
    <b v="1"/>
    <n v="15"/>
    <b v="1"/>
    <s v="Diabetes"/>
    <b v="0"/>
    <b v="1"/>
    <b v="0"/>
    <x v="1"/>
  </r>
  <r>
    <s v="PID0847"/>
    <n v="12000"/>
    <x v="2"/>
    <n v="68"/>
    <s v="super senior"/>
    <n v="9364.9599999999991"/>
    <n v="70"/>
    <s v="O-"/>
    <b v="0"/>
    <b v="1"/>
    <n v="29.136316337148799"/>
    <b v="1"/>
    <n v="3"/>
    <b v="1"/>
    <s v="Stroke"/>
    <b v="0"/>
    <b v="0"/>
    <b v="1"/>
    <x v="0"/>
  </r>
  <r>
    <s v="PID0848"/>
    <n v="240000"/>
    <x v="3"/>
    <n v="38"/>
    <s v="Adult"/>
    <n v="167436.72"/>
    <n v="84.9"/>
    <s v="A+"/>
    <b v="1"/>
    <b v="1"/>
    <n v="29.725849935226364"/>
    <b v="1"/>
    <n v="9"/>
    <b v="1"/>
    <s v="Allergic Reaction"/>
    <b v="0"/>
    <b v="0"/>
    <b v="1"/>
    <x v="0"/>
  </r>
  <r>
    <s v="PID0849"/>
    <n v="300000"/>
    <x v="3"/>
    <n v="62"/>
    <s v="super senior"/>
    <n v="231831.84"/>
    <n v="82.6"/>
    <s v="O+"/>
    <b v="0"/>
    <b v="0"/>
    <n v="31.866054550364563"/>
    <b v="1"/>
    <n v="20"/>
    <b v="1"/>
    <s v="Heart Attack"/>
    <b v="0"/>
    <b v="1"/>
    <b v="0"/>
    <x v="0"/>
  </r>
  <r>
    <s v="PID0850"/>
    <n v="300000"/>
    <x v="3"/>
    <n v="38"/>
    <s v="Adult"/>
    <n v="201137.88"/>
    <n v="62.7"/>
    <s v="A+"/>
    <b v="0"/>
    <b v="0"/>
    <n v="20.473469387755102"/>
    <b v="0"/>
    <n v="9"/>
    <b v="1"/>
    <s v="Diabetes"/>
    <b v="0"/>
    <b v="0"/>
    <b v="0"/>
    <x v="1"/>
  </r>
  <r>
    <s v="PID0851"/>
    <n v="1600"/>
    <x v="2"/>
    <n v="53"/>
    <s v="Senior"/>
    <s v=""/>
    <n v="75"/>
    <s v="B-"/>
    <b v="1"/>
    <b v="0"/>
    <n v="32.461911357340718"/>
    <b v="1"/>
    <n v="5"/>
    <b v="0"/>
    <s v="Fractured Arm"/>
    <b v="0"/>
    <b v="1"/>
    <b v="0"/>
    <x v="0"/>
  </r>
  <r>
    <s v="PID0852"/>
    <n v="200000"/>
    <x v="0"/>
    <n v="22"/>
    <s v="Young adult"/>
    <n v="124849.84"/>
    <n v="57.2"/>
    <s v="B-"/>
    <b v="0"/>
    <b v="0"/>
    <n v="23.205809566311007"/>
    <b v="0"/>
    <n v="9"/>
    <b v="1"/>
    <s v="Childbirth"/>
    <b v="0"/>
    <b v="0"/>
    <b v="0"/>
    <x v="0"/>
  </r>
  <r>
    <s v="PID0853"/>
    <n v="30000"/>
    <x v="1"/>
    <n v="45"/>
    <s v="Adult"/>
    <n v="16466.07"/>
    <n v="68.2"/>
    <s v="A-"/>
    <b v="0"/>
    <b v="0"/>
    <n v="21.285228301239037"/>
    <b v="0"/>
    <n v="5"/>
    <b v="1"/>
    <s v="Diabetes"/>
    <b v="0"/>
    <b v="0"/>
    <b v="0"/>
    <x v="0"/>
  </r>
  <r>
    <s v="PID0854"/>
    <n v="60000"/>
    <x v="0"/>
    <n v="42"/>
    <s v="Adult"/>
    <s v=""/>
    <n v="78.2"/>
    <s v="B-"/>
    <b v="1"/>
    <b v="0"/>
    <n v="29.797286998933085"/>
    <b v="1"/>
    <n v="15"/>
    <b v="0"/>
    <s v="Childbirth"/>
    <b v="0"/>
    <b v="1"/>
    <b v="1"/>
    <x v="0"/>
  </r>
  <r>
    <s v="PID0855"/>
    <n v="18000"/>
    <x v="0"/>
    <n v="33"/>
    <s v="Adult"/>
    <n v="16160.939999999999"/>
    <n v="81"/>
    <s v="AB+"/>
    <b v="1"/>
    <b v="0"/>
    <n v="31.248794413795761"/>
    <b v="1"/>
    <n v="250"/>
    <b v="1"/>
    <s v="Heart Disease"/>
    <b v="0"/>
    <b v="1"/>
    <b v="0"/>
    <x v="1"/>
  </r>
  <r>
    <s v="PID0856"/>
    <n v="2000"/>
    <x v="2"/>
    <n v="88"/>
    <s v="super senior"/>
    <s v=""/>
    <n v="59.8"/>
    <s v="O+"/>
    <b v="0"/>
    <b v="0"/>
    <n v="22.507433475102562"/>
    <b v="0"/>
    <n v="10"/>
    <b v="0"/>
    <s v="Kidney Stones"/>
    <b v="0"/>
    <b v="0"/>
    <b v="0"/>
    <x v="1"/>
  </r>
  <r>
    <s v="PID0857"/>
    <n v="75000"/>
    <x v="1"/>
    <n v="53"/>
    <s v="Senior"/>
    <s v=""/>
    <n v="50.3"/>
    <s v="B-"/>
    <b v="0"/>
    <b v="0"/>
    <n v="20.668967784352397"/>
    <b v="0"/>
    <n v="9"/>
    <b v="0"/>
    <s v="Cancer"/>
    <b v="0"/>
    <b v="0"/>
    <b v="0"/>
    <x v="0"/>
  </r>
  <r>
    <s v="PID0858"/>
    <n v="800"/>
    <x v="1"/>
    <n v="38"/>
    <s v="Adult"/>
    <n v="718.38"/>
    <n v="96.6"/>
    <s v="AB+"/>
    <b v="0"/>
    <b v="0"/>
    <n v="31.906460562822033"/>
    <b v="1"/>
    <n v="7"/>
    <b v="1"/>
    <s v="Childbirth"/>
    <b v="0"/>
    <b v="1"/>
    <b v="0"/>
    <x v="1"/>
  </r>
  <r>
    <s v="PID0859"/>
    <n v="18000"/>
    <x v="2"/>
    <n v="33"/>
    <s v="Adult"/>
    <n v="14168.43"/>
    <n v="85.7"/>
    <s v="A+"/>
    <b v="0"/>
    <b v="1"/>
    <n v="32.655083066605698"/>
    <b v="1"/>
    <n v="25"/>
    <b v="1"/>
    <s v="Diabetes"/>
    <b v="0"/>
    <b v="1"/>
    <b v="1"/>
    <x v="1"/>
  </r>
  <r>
    <s v="PID0860"/>
    <n v="18000"/>
    <x v="2"/>
    <n v="33"/>
    <s v="Adult"/>
    <n v="11696.039999999999"/>
    <n v="73.2"/>
    <s v="AB-"/>
    <b v="0"/>
    <b v="1"/>
    <n v="28.593749999999996"/>
    <b v="1"/>
    <n v="12"/>
    <b v="1"/>
    <s v="Respiratory Infection"/>
    <b v="0"/>
    <b v="1"/>
    <b v="1"/>
    <x v="1"/>
  </r>
  <r>
    <s v="PID0861"/>
    <n v="800"/>
    <x v="1"/>
    <n v="73"/>
    <s v="super senior"/>
    <s v=""/>
    <n v="53.5"/>
    <s v="O+"/>
    <b v="0"/>
    <b v="0"/>
    <n v="20.898437499999996"/>
    <b v="0"/>
    <n v="9"/>
    <b v="0"/>
    <s v="Stroke"/>
    <b v="0"/>
    <b v="0"/>
    <b v="0"/>
    <x v="1"/>
  </r>
  <r>
    <s v="PID0862"/>
    <n v="12000"/>
    <x v="2"/>
    <n v="32"/>
    <s v="Adult"/>
    <n v="8047.14"/>
    <n v="93.4"/>
    <s v="A-"/>
    <b v="0"/>
    <b v="0"/>
    <n v="34.306703397612495"/>
    <b v="1"/>
    <n v="2"/>
    <b v="1"/>
    <s v="Hypertension"/>
    <b v="0"/>
    <b v="0"/>
    <b v="1"/>
    <x v="0"/>
  </r>
  <r>
    <s v="PID0863"/>
    <n v="30000"/>
    <x v="1"/>
    <n v="88"/>
    <s v="super senior"/>
    <n v="20406.63"/>
    <n v="89.8"/>
    <s v="A+"/>
    <b v="0"/>
    <b v="0"/>
    <n v="34.643725164924184"/>
    <b v="1"/>
    <n v="12"/>
    <b v="1"/>
    <s v="Osteoarthritis"/>
    <b v="0"/>
    <b v="0"/>
    <b v="1"/>
    <x v="1"/>
  </r>
  <r>
    <s v="PID0864"/>
    <n v="800"/>
    <x v="2"/>
    <n v="68"/>
    <s v="super senior"/>
    <n v="509.19"/>
    <n v="82.2"/>
    <s v="O-"/>
    <b v="1"/>
    <b v="0"/>
    <n v="34.214360041623308"/>
    <b v="1"/>
    <n v="5"/>
    <b v="1"/>
    <s v="Diabetes"/>
    <b v="0"/>
    <b v="0"/>
    <b v="1"/>
    <x v="1"/>
  </r>
  <r>
    <s v="PID0865"/>
    <n v="3000"/>
    <x v="2"/>
    <n v="48"/>
    <s v="Senior"/>
    <n v="2577.66"/>
    <n v="85.5"/>
    <s v="AB-"/>
    <b v="1"/>
    <b v="1"/>
    <n v="26.684560406978559"/>
    <b v="0"/>
    <n v="3"/>
    <b v="1"/>
    <s v="Allergic Reaction"/>
    <b v="0"/>
    <b v="0"/>
    <b v="0"/>
    <x v="1"/>
  </r>
  <r>
    <s v="PID0866"/>
    <n v="24000"/>
    <x v="0"/>
    <n v="68"/>
    <s v="super senior"/>
    <n v="12221.73"/>
    <n v="79.400000000000006"/>
    <s v="A-"/>
    <b v="1"/>
    <b v="0"/>
    <n v="34.823034077452746"/>
    <b v="1"/>
    <n v="20"/>
    <b v="1"/>
    <s v="Heart Disease"/>
    <b v="0"/>
    <b v="0"/>
    <b v="0"/>
    <x v="1"/>
  </r>
  <r>
    <s v="PID0867"/>
    <n v="100"/>
    <x v="0"/>
    <n v="42"/>
    <s v="Adult"/>
    <s v=""/>
    <n v="72.599999999999994"/>
    <s v="O-"/>
    <b v="1"/>
    <b v="1"/>
    <n v="25.419278036483316"/>
    <b v="0"/>
    <n v="9"/>
    <b v="0"/>
    <s v="Hypertension"/>
    <b v="0"/>
    <b v="0"/>
    <b v="0"/>
    <x v="1"/>
  </r>
  <r>
    <s v="PID0868"/>
    <n v="18000"/>
    <x v="3"/>
    <n v="53"/>
    <s v="Senior"/>
    <n v="9274.59"/>
    <n v="72.3"/>
    <s v="AB+"/>
    <b v="0"/>
    <b v="0"/>
    <n v="28.961704854991183"/>
    <b v="1"/>
    <n v="9"/>
    <b v="1"/>
    <s v="Heart Attack"/>
    <b v="0"/>
    <b v="0"/>
    <b v="1"/>
    <x v="1"/>
  </r>
  <r>
    <s v="PID0869"/>
    <n v="40000"/>
    <x v="0"/>
    <n v="38"/>
    <s v="Adult"/>
    <n v="29834.3"/>
    <n v="57.7"/>
    <s v="O-"/>
    <b v="1"/>
    <b v="1"/>
    <n v="21.193755739210289"/>
    <b v="0"/>
    <n v="25"/>
    <b v="1"/>
    <s v="Appendicitis"/>
    <b v="0"/>
    <b v="0"/>
    <b v="0"/>
    <x v="1"/>
  </r>
  <r>
    <s v="PID0870"/>
    <n v="200000"/>
    <x v="0"/>
    <n v="38"/>
    <s v="Adult"/>
    <n v="169415.36"/>
    <n v="81.099999999999994"/>
    <s v="A+"/>
    <b v="1"/>
    <b v="0"/>
    <n v="26.481632653061222"/>
    <b v="0"/>
    <n v="9"/>
    <b v="1"/>
    <s v="Fractured Arm"/>
    <b v="0"/>
    <b v="0"/>
    <b v="0"/>
    <x v="1"/>
  </r>
  <r>
    <s v="PID0871"/>
    <n v="50000"/>
    <x v="2"/>
    <n v="58"/>
    <s v="Senior"/>
    <n v="37645.199999999997"/>
    <n v="69.8"/>
    <s v="O+"/>
    <b v="0"/>
    <b v="0"/>
    <n v="25.027788733909425"/>
    <b v="0"/>
    <n v="15"/>
    <b v="1"/>
    <s v="Prostate Cancer"/>
    <b v="0"/>
    <b v="0"/>
    <b v="0"/>
    <x v="0"/>
  </r>
  <r>
    <s v="PID0872"/>
    <n v="32000"/>
    <x v="2"/>
    <n v="42"/>
    <s v="Adult"/>
    <n v="20805.599999999999"/>
    <n v="85"/>
    <s v="AB+"/>
    <b v="0"/>
    <b v="0"/>
    <n v="31.992171327486922"/>
    <b v="1"/>
    <n v="1"/>
    <b v="1"/>
    <s v="Appendicitis"/>
    <b v="0"/>
    <b v="0"/>
    <b v="1"/>
    <x v="0"/>
  </r>
  <r>
    <s v="PID0873"/>
    <n v="500"/>
    <x v="0"/>
    <n v="53"/>
    <s v="Senior"/>
    <n v="258.39"/>
    <n v="75.400000000000006"/>
    <s v="A-"/>
    <b v="0"/>
    <b v="0"/>
    <n v="26.399635867091494"/>
    <b v="0"/>
    <n v="30"/>
    <b v="1"/>
    <s v="Hypertension"/>
    <b v="0"/>
    <b v="0"/>
    <b v="0"/>
    <x v="1"/>
  </r>
  <r>
    <s v="PID0874"/>
    <n v="18000"/>
    <x v="0"/>
    <n v="33"/>
    <s v="Adult"/>
    <n v="13544.46"/>
    <n v="106.2"/>
    <s v="B-"/>
    <b v="1"/>
    <b v="0"/>
    <n v="34.284607438016529"/>
    <b v="1"/>
    <n v="15"/>
    <b v="1"/>
    <s v="Cancer"/>
    <b v="0"/>
    <b v="1"/>
    <b v="0"/>
    <x v="0"/>
  </r>
  <r>
    <s v="PID0875"/>
    <n v="16000"/>
    <x v="0"/>
    <n v="45"/>
    <s v="Adult"/>
    <n v="10448.86"/>
    <n v="58.3"/>
    <s v="B-"/>
    <b v="1"/>
    <b v="0"/>
    <n v="21.94286574579397"/>
    <b v="0"/>
    <n v="12"/>
    <b v="1"/>
    <s v="Prostate Cancer"/>
    <b v="0"/>
    <b v="0"/>
    <b v="0"/>
    <x v="0"/>
  </r>
  <r>
    <s v="PID0876"/>
    <n v="14000"/>
    <x v="1"/>
    <n v="73"/>
    <s v="super senior"/>
    <n v="8981.9800000000014"/>
    <n v="56.1"/>
    <s v="AB-"/>
    <b v="1"/>
    <b v="0"/>
    <n v="21.64268353844373"/>
    <b v="0"/>
    <n v="12"/>
    <b v="1"/>
    <s v="Stroke"/>
    <b v="0"/>
    <b v="0"/>
    <b v="0"/>
    <x v="0"/>
  </r>
  <r>
    <s v="PID0877"/>
    <n v="40000"/>
    <x v="0"/>
    <n v="34"/>
    <s v="Adult"/>
    <n v="27412"/>
    <n v="60.1"/>
    <s v="O-"/>
    <b v="0"/>
    <b v="0"/>
    <n v="22.620347020964285"/>
    <b v="0"/>
    <n v="9"/>
    <b v="1"/>
    <s v="Appendicitis"/>
    <b v="0"/>
    <b v="0"/>
    <b v="0"/>
    <x v="0"/>
  </r>
  <r>
    <s v="PID0878"/>
    <n v="48000"/>
    <x v="1"/>
    <n v="33"/>
    <s v="Adult"/>
    <n v="33335.120000000003"/>
    <n v="86"/>
    <s v="A+"/>
    <b v="1"/>
    <b v="0"/>
    <n v="32.368549813692653"/>
    <b v="1"/>
    <n v="7"/>
    <b v="1"/>
    <s v="Hypertension"/>
    <b v="0"/>
    <b v="1"/>
    <b v="0"/>
    <x v="0"/>
  </r>
  <r>
    <s v="PID0879"/>
    <n v="32000"/>
    <x v="3"/>
    <n v="53"/>
    <s v="Senior"/>
    <s v=""/>
    <n v="96.5"/>
    <s v="AB+"/>
    <b v="0"/>
    <b v="0"/>
    <n v="34.601455771092546"/>
    <b v="1"/>
    <n v="12"/>
    <b v="0"/>
    <s v="Childbirth"/>
    <b v="0"/>
    <b v="0"/>
    <b v="1"/>
    <x v="1"/>
  </r>
  <r>
    <s v="PID0880"/>
    <n v="60000"/>
    <x v="2"/>
    <n v="42"/>
    <s v="Adult"/>
    <s v=""/>
    <n v="85"/>
    <s v="A+"/>
    <b v="1"/>
    <b v="1"/>
    <n v="30.116213151927443"/>
    <b v="1"/>
    <n v="3"/>
    <b v="0"/>
    <s v="Childbirth"/>
    <b v="0"/>
    <b v="1"/>
    <b v="0"/>
    <x v="1"/>
  </r>
  <r>
    <s v="PID0881"/>
    <n v="40000"/>
    <x v="2"/>
    <n v="38"/>
    <s v="Adult"/>
    <n v="28303.899999999998"/>
    <n v="83.6"/>
    <s v="O+"/>
    <b v="1"/>
    <b v="0"/>
    <n v="32.251842135720068"/>
    <b v="1"/>
    <n v="4"/>
    <b v="1"/>
    <s v="Heart Attack"/>
    <b v="0"/>
    <b v="0"/>
    <b v="0"/>
    <x v="1"/>
  </r>
  <r>
    <s v="PID0882"/>
    <n v="18000"/>
    <x v="1"/>
    <n v="53"/>
    <s v="Senior"/>
    <n v="11834.49"/>
    <n v="93.6"/>
    <s v="B-"/>
    <b v="0"/>
    <b v="0"/>
    <n v="34.380165289256198"/>
    <b v="1"/>
    <n v="7"/>
    <b v="1"/>
    <s v="Stroke"/>
    <b v="0"/>
    <b v="0"/>
    <b v="1"/>
    <x v="0"/>
  </r>
  <r>
    <s v="PID0883"/>
    <n v="18000"/>
    <x v="2"/>
    <n v="30"/>
    <s v="Young adult"/>
    <n v="13293.48"/>
    <n v="91.7"/>
    <s v="B-"/>
    <b v="0"/>
    <b v="0"/>
    <n v="30.639179391225902"/>
    <b v="1"/>
    <n v="2"/>
    <b v="1"/>
    <s v="Heart Disease"/>
    <b v="0"/>
    <b v="0"/>
    <b v="0"/>
    <x v="1"/>
  </r>
  <r>
    <s v="PID0884"/>
    <n v="800"/>
    <x v="0"/>
    <n v="48"/>
    <s v="Senior"/>
    <n v="514.91"/>
    <n v="74.599999999999994"/>
    <s v="AB-"/>
    <b v="1"/>
    <b v="0"/>
    <n v="29.140624999999993"/>
    <b v="1"/>
    <n v="15"/>
    <b v="1"/>
    <s v="Heart Disease"/>
    <b v="0"/>
    <b v="0"/>
    <b v="0"/>
    <x v="0"/>
  </r>
  <r>
    <s v="PID0885"/>
    <n v="12000"/>
    <x v="0"/>
    <n v="58"/>
    <s v="Senior"/>
    <n v="10234.32"/>
    <n v="64"/>
    <s v="AB-"/>
    <b v="0"/>
    <b v="1"/>
    <n v="24.690405462752206"/>
    <b v="0"/>
    <n v="2"/>
    <b v="1"/>
    <s v="Allergic Reaction"/>
    <b v="0"/>
    <b v="0"/>
    <b v="0"/>
    <x v="0"/>
  </r>
  <r>
    <s v="PID0886"/>
    <n v="30000"/>
    <x v="1"/>
    <n v="45"/>
    <s v="Adult"/>
    <n v="20923.170000000002"/>
    <n v="86.1"/>
    <s v="O-"/>
    <b v="1"/>
    <b v="1"/>
    <n v="29.792387543252598"/>
    <b v="1"/>
    <n v="5"/>
    <b v="1"/>
    <s v="Heart Disease"/>
    <b v="0"/>
    <b v="0"/>
    <b v="1"/>
    <x v="0"/>
  </r>
  <r>
    <s v="PID0887"/>
    <n v="200000"/>
    <x v="1"/>
    <n v="62"/>
    <s v="super senior"/>
    <n v="117180.56"/>
    <n v="75.8"/>
    <s v="O-"/>
    <b v="0"/>
    <b v="1"/>
    <n v="31.147271531886911"/>
    <b v="1"/>
    <n v="12"/>
    <b v="1"/>
    <s v="Osteoarthritis"/>
    <b v="0"/>
    <b v="0"/>
    <b v="1"/>
    <x v="1"/>
  </r>
  <r>
    <s v="PID0888"/>
    <n v="300000"/>
    <x v="1"/>
    <n v="28"/>
    <s v="Young adult"/>
    <n v="205470.9"/>
    <n v="78.7"/>
    <s v="B-"/>
    <b v="0"/>
    <b v="0"/>
    <n v="25.406766528925623"/>
    <b v="0"/>
    <n v="12"/>
    <b v="1"/>
    <s v="Diabetes"/>
    <b v="0"/>
    <b v="0"/>
    <b v="0"/>
    <x v="0"/>
  </r>
  <r>
    <s v="PID0889"/>
    <n v="72000"/>
    <x v="0"/>
    <n v="41"/>
    <s v="Adult"/>
    <n v="39537.440000000002"/>
    <n v="89.3"/>
    <s v="B+"/>
    <b v="0"/>
    <b v="1"/>
    <n v="29.159183673469386"/>
    <b v="1"/>
    <n v="15"/>
    <b v="1"/>
    <s v="Stroke"/>
    <b v="0"/>
    <b v="0"/>
    <b v="1"/>
    <x v="1"/>
  </r>
  <r>
    <s v="PID0890"/>
    <n v="240000"/>
    <x v="1"/>
    <n v="38"/>
    <s v="Adult"/>
    <s v=""/>
    <n v="63"/>
    <s v="B-"/>
    <b v="1"/>
    <b v="0"/>
    <n v="20.109164033323754"/>
    <b v="0"/>
    <n v="40"/>
    <b v="0"/>
    <s v="Diabetes"/>
    <b v="0"/>
    <b v="0"/>
    <b v="0"/>
    <x v="1"/>
  </r>
  <r>
    <s v="PID0891"/>
    <n v="1600"/>
    <x v="2"/>
    <n v="45"/>
    <s v="Adult"/>
    <n v="946.72"/>
    <n v="71"/>
    <s v="B-"/>
    <b v="0"/>
    <b v="0"/>
    <n v="24.567474048442911"/>
    <s v="FALSE"/>
    <n v="2"/>
    <b v="1"/>
    <s v="Cancer"/>
    <b v="0"/>
    <b v="0"/>
    <b v="0"/>
    <x v="1"/>
  </r>
  <r>
    <s v="PID0892"/>
    <n v="40000"/>
    <x v="3"/>
    <n v="48"/>
    <s v="Senior"/>
    <n v="32585.24"/>
    <n v="71.3"/>
    <s v="AB+"/>
    <b v="0"/>
    <b v="0"/>
    <n v="23.550006605892456"/>
    <b v="0"/>
    <n v="12"/>
    <b v="1"/>
    <s v="Appendicitis"/>
    <b v="0"/>
    <b v="0"/>
    <b v="0"/>
    <x v="1"/>
  </r>
  <r>
    <s v="PID0893"/>
    <n v="60000"/>
    <x v="0"/>
    <n v="38"/>
    <s v="Adult"/>
    <n v="31314.45"/>
    <n v="79.400000000000006"/>
    <s v="O-"/>
    <b v="0"/>
    <b v="1"/>
    <n v="30.631534277226958"/>
    <b v="1"/>
    <n v="3"/>
    <b v="1"/>
    <s v="Diabetes"/>
    <b v="0"/>
    <b v="0"/>
    <b v="1"/>
    <x v="1"/>
  </r>
  <r>
    <s v="PID0894"/>
    <n v="18000"/>
    <x v="0"/>
    <n v="38"/>
    <s v="Adult"/>
    <n v="15437.099999999999"/>
    <n v="64.099999999999994"/>
    <s v="B+"/>
    <b v="0"/>
    <b v="0"/>
    <n v="20.231031435424818"/>
    <b v="0"/>
    <n v="12"/>
    <b v="1"/>
    <s v="Fractured Arm"/>
    <b v="0"/>
    <b v="0"/>
    <b v="0"/>
    <x v="1"/>
  </r>
  <r>
    <s v="PID0895"/>
    <n v="24000"/>
    <x v="0"/>
    <n v="48"/>
    <s v="Senior"/>
    <n v="13478.699999999999"/>
    <n v="77.7"/>
    <s v="B+"/>
    <b v="0"/>
    <b v="0"/>
    <n v="29.975695382122602"/>
    <b v="1"/>
    <n v="4"/>
    <b v="1"/>
    <s v="Diabetes"/>
    <b v="0"/>
    <b v="0"/>
    <b v="1"/>
    <x v="1"/>
  </r>
  <r>
    <s v="PID0896"/>
    <n v="240000"/>
    <x v="2"/>
    <n v="48"/>
    <s v="Senior"/>
    <n v="170806.2"/>
    <n v="96.8"/>
    <s v="A-"/>
    <b v="1"/>
    <b v="0"/>
    <n v="33.892370715311095"/>
    <b v="1"/>
    <n v="1"/>
    <b v="1"/>
    <s v="Fractured Arm"/>
    <b v="0"/>
    <b v="0"/>
    <b v="1"/>
    <x v="1"/>
  </r>
  <r>
    <s v="PID0897"/>
    <n v="60000"/>
    <x v="2"/>
    <n v="45"/>
    <s v="Adult"/>
    <s v=""/>
    <n v="88.7"/>
    <s v="A+"/>
    <b v="1"/>
    <b v="0"/>
    <n v="31.427154195011344"/>
    <b v="1"/>
    <n v="2"/>
    <b v="0"/>
    <s v="Allergic Reaction"/>
    <b v="0"/>
    <b v="1"/>
    <b v="1"/>
    <x v="0"/>
  </r>
  <r>
    <s v="PID0898"/>
    <n v="90000"/>
    <x v="3"/>
    <n v="68"/>
    <s v="super senior"/>
    <n v="52313.149999999994"/>
    <n v="56"/>
    <s v="A-"/>
    <b v="0"/>
    <b v="0"/>
    <n v="23.309053069719038"/>
    <b v="0"/>
    <n v="12"/>
    <b v="1"/>
    <s v="Kidney Stones"/>
    <b v="0"/>
    <b v="0"/>
    <b v="0"/>
    <x v="0"/>
  </r>
  <r>
    <s v="PID0899"/>
    <n v="800"/>
    <x v="0"/>
    <n v="45"/>
    <s v="Adult"/>
    <n v="629.91"/>
    <n v="62.9"/>
    <s v="B+"/>
    <b v="0"/>
    <b v="0"/>
    <n v="22.826244737988098"/>
    <b v="0"/>
    <n v="20"/>
    <b v="1"/>
    <s v="Diabetes"/>
    <b v="0"/>
    <b v="0"/>
    <b v="0"/>
    <x v="0"/>
  </r>
  <r>
    <s v="PID0900"/>
    <n v="90000"/>
    <x v="1"/>
    <n v="48"/>
    <s v="Senior"/>
    <s v=""/>
    <n v="61.7"/>
    <s v="AB-"/>
    <b v="0"/>
    <b v="1"/>
    <n v="20.615456580574026"/>
    <b v="0"/>
    <n v="9"/>
    <b v="0"/>
    <s v="Allergic Reaction"/>
    <b v="0"/>
    <b v="0"/>
    <b v="0"/>
    <x v="1"/>
  </r>
  <r>
    <s v="PID0901"/>
    <n v="100"/>
    <x v="3"/>
    <n v="28"/>
    <s v="Young adult"/>
    <n v="67.22"/>
    <n v="54.6"/>
    <s v="AB-"/>
    <b v="0"/>
    <b v="0"/>
    <n v="21.328124999999996"/>
    <b v="0"/>
    <n v="7"/>
    <b v="1"/>
    <s v="Allergic Reaction"/>
    <b v="0"/>
    <b v="0"/>
    <b v="0"/>
    <x v="1"/>
  </r>
  <r>
    <s v="PID0902"/>
    <n v="32000"/>
    <x v="2"/>
    <n v="38"/>
    <s v="Adult"/>
    <n v="24100.36"/>
    <n v="88.7"/>
    <s v="A+"/>
    <b v="0"/>
    <b v="0"/>
    <n v="28.312426186600273"/>
    <b v="1"/>
    <n v="0.5"/>
    <b v="1"/>
    <s v="Heart Disease"/>
    <b v="0"/>
    <b v="1"/>
    <b v="0"/>
    <x v="0"/>
  </r>
  <r>
    <s v="PID0903"/>
    <n v="21000"/>
    <x v="1"/>
    <n v="45"/>
    <s v="Adult"/>
    <n v="17648.539999999997"/>
    <n v="79.8"/>
    <s v="B+"/>
    <b v="0"/>
    <b v="0"/>
    <n v="25.186213861886124"/>
    <b v="0"/>
    <n v="5"/>
    <b v="1"/>
    <s v="Osteoarthritis"/>
    <b v="0"/>
    <b v="0"/>
    <b v="0"/>
    <x v="1"/>
  </r>
  <r>
    <s v="PID0904"/>
    <n v="60000"/>
    <x v="2"/>
    <n v="53"/>
    <s v="Senior"/>
    <n v="34967.399999999994"/>
    <n v="61.1"/>
    <s v="AB+"/>
    <b v="0"/>
    <b v="0"/>
    <n v="22.442607897153355"/>
    <b v="0"/>
    <n v="250"/>
    <b v="1"/>
    <s v="Childbirth"/>
    <b v="0"/>
    <b v="0"/>
    <b v="0"/>
    <x v="1"/>
  </r>
  <r>
    <s v="PID0905"/>
    <n v="18000"/>
    <x v="2"/>
    <n v="53"/>
    <s v="Senior"/>
    <s v=""/>
    <n v="89.8"/>
    <s v="A+"/>
    <b v="1"/>
    <b v="0"/>
    <n v="31.816893424036284"/>
    <b v="1"/>
    <n v="5"/>
    <b v="0"/>
    <s v="Hypertension"/>
    <b v="0"/>
    <b v="0"/>
    <b v="1"/>
    <x v="1"/>
  </r>
  <r>
    <s v="PID0906"/>
    <n v="21000"/>
    <x v="0"/>
    <n v="38"/>
    <s v="Adult"/>
    <n v="14326.13"/>
    <n v="67.3"/>
    <s v="A-"/>
    <b v="0"/>
    <b v="0"/>
    <n v="25.643956713915557"/>
    <b v="0"/>
    <n v="5"/>
    <b v="1"/>
    <s v="Diabetes"/>
    <b v="0"/>
    <b v="0"/>
    <b v="0"/>
    <x v="1"/>
  </r>
  <r>
    <s v="PID0907"/>
    <n v="45000"/>
    <x v="3"/>
    <n v="53"/>
    <s v="Senior"/>
    <n v="29029.98"/>
    <n v="56.2"/>
    <s v="A-"/>
    <b v="0"/>
    <b v="1"/>
    <n v="22.800113594872002"/>
    <b v="0"/>
    <n v="9"/>
    <b v="1"/>
    <s v="Appendicitis"/>
    <b v="0"/>
    <b v="0"/>
    <b v="0"/>
    <x v="1"/>
  </r>
  <r>
    <s v="PID0908"/>
    <n v="800"/>
    <x v="3"/>
    <n v="68"/>
    <s v="super senior"/>
    <s v=""/>
    <n v="47"/>
    <s v="B+"/>
    <b v="0"/>
    <b v="0"/>
    <n v="20.613131003026183"/>
    <b v="0"/>
    <n v="40"/>
    <b v="0"/>
    <s v="Appendicitis"/>
    <b v="0"/>
    <b v="0"/>
    <b v="0"/>
    <x v="0"/>
  </r>
  <r>
    <s v="PID0909"/>
    <n v="90000"/>
    <x v="2"/>
    <n v="46"/>
    <s v="Senior"/>
    <n v="73214.95"/>
    <n v="101.1"/>
    <s v="A-"/>
    <b v="0"/>
    <b v="0"/>
    <n v="33.779945871896821"/>
    <b v="1"/>
    <n v="2"/>
    <b v="1"/>
    <s v="Childbirth"/>
    <b v="0"/>
    <b v="1"/>
    <b v="0"/>
    <x v="0"/>
  </r>
  <r>
    <s v="PID0910"/>
    <n v="240000"/>
    <x v="0"/>
    <n v="28"/>
    <s v="Young adult"/>
    <n v="175275.59999999998"/>
    <n v="98.8"/>
    <s v="B+"/>
    <b v="1"/>
    <b v="0"/>
    <n v="35.005668934240369"/>
    <b v="1"/>
    <n v="20"/>
    <b v="1"/>
    <s v="Kidney Stones"/>
    <b v="0"/>
    <b v="0"/>
    <b v="1"/>
    <x v="0"/>
  </r>
  <r>
    <s v="PID0911"/>
    <n v="24000"/>
    <x v="0"/>
    <n v="33"/>
    <s v="Adult"/>
    <n v="17538.48"/>
    <n v="88.5"/>
    <s v="A+"/>
    <b v="0"/>
    <b v="0"/>
    <n v="30.62283737024222"/>
    <b v="1"/>
    <n v="25"/>
    <b v="1"/>
    <s v="Kidney Stones"/>
    <b v="0"/>
    <b v="1"/>
    <b v="0"/>
    <x v="1"/>
  </r>
  <r>
    <s v="PID0912"/>
    <n v="200000"/>
    <x v="3"/>
    <n v="53"/>
    <s v="Senior"/>
    <n v="167277.44"/>
    <n v="64.7"/>
    <s v="A-"/>
    <b v="0"/>
    <b v="0"/>
    <n v="23.764921946740131"/>
    <b v="0"/>
    <n v="9"/>
    <b v="1"/>
    <s v="Kidney Stones"/>
    <b v="0"/>
    <b v="0"/>
    <b v="0"/>
    <x v="0"/>
  </r>
  <r>
    <s v="PID0913"/>
    <n v="200000"/>
    <x v="1"/>
    <n v="48"/>
    <s v="Senior"/>
    <n v="122030.24"/>
    <n v="61.7"/>
    <s v="B+"/>
    <b v="0"/>
    <b v="0"/>
    <n v="21.860827664399096"/>
    <b v="0"/>
    <n v="15"/>
    <b v="1"/>
    <s v="Diabetes"/>
    <b v="0"/>
    <b v="0"/>
    <b v="0"/>
    <x v="1"/>
  </r>
  <r>
    <s v="PID0914"/>
    <n v="800"/>
    <x v="2"/>
    <n v="33"/>
    <s v="Adult"/>
    <s v=""/>
    <n v="82.2"/>
    <s v="O+"/>
    <b v="1"/>
    <b v="0"/>
    <n v="26.237671167289093"/>
    <b v="0"/>
    <n v="30"/>
    <b v="0"/>
    <s v="Appendicitis"/>
    <b v="0"/>
    <b v="0"/>
    <b v="0"/>
    <x v="0"/>
  </r>
  <r>
    <s v="PID0915"/>
    <n v="21000"/>
    <x v="2"/>
    <n v="48"/>
    <s v="Senior"/>
    <n v="14887.179999999998"/>
    <n v="104.3"/>
    <s v="B-"/>
    <b v="0"/>
    <b v="1"/>
    <n v="34.057142857142857"/>
    <b v="1"/>
    <n v="2"/>
    <b v="1"/>
    <s v="Respiratory Infection"/>
    <b v="0"/>
    <b v="1"/>
    <b v="0"/>
    <x v="0"/>
  </r>
  <r>
    <s v="PID0916"/>
    <n v="30000"/>
    <x v="0"/>
    <n v="53"/>
    <s v="Senior"/>
    <n v="17119.650000000001"/>
    <n v="75.900000000000006"/>
    <s v="AB+"/>
    <b v="0"/>
    <b v="1"/>
    <n v="32.851454293628812"/>
    <b v="1"/>
    <n v="40"/>
    <b v="1"/>
    <s v="Fractured Arm"/>
    <b v="0"/>
    <b v="1"/>
    <b v="1"/>
    <x v="1"/>
  </r>
  <r>
    <s v="PID0917"/>
    <n v="800"/>
    <x v="0"/>
    <n v="68"/>
    <s v="super senior"/>
    <n v="489.64"/>
    <n v="84.4"/>
    <s v="O+"/>
    <b v="1"/>
    <b v="0"/>
    <n v="31.766344235763487"/>
    <b v="1"/>
    <n v="12"/>
    <b v="1"/>
    <s v="Heart Attack"/>
    <b v="0"/>
    <b v="0"/>
    <b v="0"/>
    <x v="0"/>
  </r>
  <r>
    <s v="PID0918"/>
    <n v="240000"/>
    <x v="0"/>
    <n v="53"/>
    <s v="Senior"/>
    <n v="141203.04"/>
    <n v="90.7"/>
    <s v="AB-"/>
    <b v="1"/>
    <b v="0"/>
    <n v="32.914791696908118"/>
    <b v="1"/>
    <n v="12"/>
    <b v="1"/>
    <s v="Heart Disease"/>
    <b v="0"/>
    <b v="1"/>
    <b v="0"/>
    <x v="1"/>
  </r>
  <r>
    <s v="PID0919"/>
    <n v="18000"/>
    <x v="3"/>
    <n v="38"/>
    <s v="Adult"/>
    <s v=""/>
    <n v="87.6"/>
    <s v="O-"/>
    <b v="1"/>
    <b v="0"/>
    <n v="33.794992477142081"/>
    <b v="1"/>
    <n v="30"/>
    <b v="0"/>
    <s v="Appendicitis"/>
    <b v="0"/>
    <b v="1"/>
    <b v="0"/>
    <x v="1"/>
  </r>
  <r>
    <s v="PID0920"/>
    <n v="30000"/>
    <x v="3"/>
    <n v="38"/>
    <s v="Adult"/>
    <n v="26468.73"/>
    <n v="61.7"/>
    <s v="AB+"/>
    <b v="0"/>
    <b v="1"/>
    <n v="20.855868036776638"/>
    <b v="0"/>
    <n v="7"/>
    <b v="1"/>
    <s v="Kidney Stones"/>
    <b v="0"/>
    <b v="0"/>
    <b v="0"/>
    <x v="0"/>
  </r>
  <r>
    <s v="PID0921"/>
    <n v="21000"/>
    <x v="0"/>
    <n v="33"/>
    <s v="Adult"/>
    <s v=""/>
    <n v="78.599999999999994"/>
    <s v="A+"/>
    <b v="0"/>
    <b v="1"/>
    <n v="26.262153763907911"/>
    <b v="0"/>
    <n v="20"/>
    <b v="0"/>
    <s v="Fractured Leg"/>
    <b v="0"/>
    <b v="0"/>
    <b v="0"/>
    <x v="0"/>
  </r>
  <r>
    <s v="PID0922"/>
    <n v="30000"/>
    <x v="0"/>
    <n v="50"/>
    <s v="Senior"/>
    <n v="25596.75"/>
    <n v="73.900000000000006"/>
    <s v="AB-"/>
    <b v="0"/>
    <b v="1"/>
    <n v="28.158817253467458"/>
    <b v="1"/>
    <n v="20"/>
    <b v="1"/>
    <s v="Fractured Leg"/>
    <b v="0"/>
    <b v="1"/>
    <b v="0"/>
    <x v="1"/>
  </r>
  <r>
    <s v="PID0923"/>
    <n v="100"/>
    <x v="0"/>
    <n v="42"/>
    <s v="Adult"/>
    <n v="54.98"/>
    <n v="92"/>
    <s v="A+"/>
    <b v="0"/>
    <b v="0"/>
    <n v="32.596371882086174"/>
    <b v="1"/>
    <n v="3"/>
    <b v="1"/>
    <s v="Allergic Reaction"/>
    <b v="0"/>
    <b v="0"/>
    <b v="1"/>
    <x v="0"/>
  </r>
  <r>
    <s v="PID0924"/>
    <n v="30000"/>
    <x v="1"/>
    <n v="48"/>
    <s v="Senior"/>
    <n v="24991.23"/>
    <n v="96.2"/>
    <s v="B-"/>
    <b v="0"/>
    <b v="1"/>
    <n v="31.412244897959184"/>
    <b v="1"/>
    <n v="150"/>
    <b v="1"/>
    <s v="Appendicitis"/>
    <b v="0"/>
    <b v="0"/>
    <b v="1"/>
    <x v="1"/>
  </r>
  <r>
    <s v="PID0925"/>
    <n v="12000"/>
    <x v="1"/>
    <n v="60"/>
    <s v="Senior"/>
    <n v="7718.94"/>
    <n v="69.7"/>
    <s v="B-"/>
    <b v="1"/>
    <b v="1"/>
    <n v="26.233580488539278"/>
    <b v="0"/>
    <n v="400"/>
    <b v="1"/>
    <s v="Diabetes"/>
    <b v="0"/>
    <b v="0"/>
    <b v="0"/>
    <x v="1"/>
  </r>
  <r>
    <s v="PID0926"/>
    <n v="30000"/>
    <x v="0"/>
    <n v="45"/>
    <s v="Adult"/>
    <s v=""/>
    <n v="92.9"/>
    <s v="B-"/>
    <b v="0"/>
    <b v="0"/>
    <n v="28.994101307699513"/>
    <b v="1"/>
    <n v="15"/>
    <b v="0"/>
    <s v="Hypertension"/>
    <b v="0"/>
    <b v="1"/>
    <b v="1"/>
    <x v="1"/>
  </r>
  <r>
    <s v="PID0927"/>
    <n v="30000"/>
    <x v="0"/>
    <n v="53"/>
    <s v="Senior"/>
    <n v="20388.21"/>
    <n v="75.599999999999994"/>
    <s v="O-"/>
    <b v="1"/>
    <b v="0"/>
    <n v="31.467221644120702"/>
    <b v="1"/>
    <n v="20"/>
    <b v="1"/>
    <s v="Heart Attack"/>
    <b v="0"/>
    <b v="0"/>
    <b v="0"/>
    <x v="0"/>
  </r>
  <r>
    <s v="PID0928"/>
    <n v="21000"/>
    <x v="3"/>
    <n v="62"/>
    <s v="super senior"/>
    <n v="12310.970000000001"/>
    <n v="88.5"/>
    <s v="AB+"/>
    <b v="1"/>
    <b v="0"/>
    <n v="34.570312499999993"/>
    <b v="1"/>
    <n v="5"/>
    <b v="1"/>
    <s v="Diabetes"/>
    <b v="0"/>
    <b v="1"/>
    <b v="0"/>
    <x v="1"/>
  </r>
  <r>
    <s v="PID0929"/>
    <n v="18000"/>
    <x v="0"/>
    <n v="53"/>
    <s v="Senior"/>
    <n v="12931.32"/>
    <n v="67.5"/>
    <s v="AB-"/>
    <b v="1"/>
    <b v="1"/>
    <n v="28.461797942317425"/>
    <b v="1"/>
    <n v="5"/>
    <b v="1"/>
    <s v="Childbirth"/>
    <b v="0"/>
    <b v="0"/>
    <b v="1"/>
    <x v="1"/>
  </r>
  <r>
    <s v="PID0930"/>
    <n v="800"/>
    <x v="0"/>
    <n v="53"/>
    <s v="Senior"/>
    <n v="659.52"/>
    <n v="93.5"/>
    <s v="B+"/>
    <b v="0"/>
    <b v="0"/>
    <n v="33.127834467120188"/>
    <b v="1"/>
    <n v="20"/>
    <b v="1"/>
    <s v="Stroke"/>
    <b v="0"/>
    <b v="1"/>
    <b v="0"/>
    <x v="1"/>
  </r>
  <r>
    <s v="PID0931"/>
    <n v="45000"/>
    <x v="0"/>
    <n v="41"/>
    <s v="Adult"/>
    <n v="26108.25"/>
    <n v="91.6"/>
    <s v="O-"/>
    <b v="1"/>
    <b v="0"/>
    <n v="30.605766981857059"/>
    <b v="1"/>
    <n v="7"/>
    <b v="1"/>
    <s v="Childbirth"/>
    <b v="0"/>
    <b v="0"/>
    <b v="1"/>
    <x v="0"/>
  </r>
  <r>
    <s v="PID0932"/>
    <n v="32000"/>
    <x v="1"/>
    <n v="88"/>
    <s v="super senior"/>
    <n v="24113.32"/>
    <n v="67.5"/>
    <s v="A+"/>
    <b v="0"/>
    <b v="1"/>
    <n v="25.096668649613331"/>
    <b v="0"/>
    <n v="50"/>
    <b v="1"/>
    <s v="Stroke"/>
    <b v="0"/>
    <b v="0"/>
    <b v="0"/>
    <x v="1"/>
  </r>
  <r>
    <s v="PID0933"/>
    <n v="16000"/>
    <x v="0"/>
    <n v="48"/>
    <s v="Senior"/>
    <s v=""/>
    <n v="89.4"/>
    <s v="B+"/>
    <b v="0"/>
    <b v="0"/>
    <n v="30.573509797886533"/>
    <b v="1"/>
    <n v="9"/>
    <b v="0"/>
    <s v="Hypertension"/>
    <b v="0"/>
    <b v="1"/>
    <b v="0"/>
    <x v="1"/>
  </r>
  <r>
    <s v="PID0934"/>
    <n v="90000"/>
    <x v="0"/>
    <n v="33"/>
    <s v="Adult"/>
    <n v="71308.7"/>
    <n v="82.7"/>
    <s v="O-"/>
    <b v="0"/>
    <b v="0"/>
    <n v="30.011612715923938"/>
    <b v="1"/>
    <n v="25"/>
    <b v="1"/>
    <s v="Hypertension"/>
    <b v="0"/>
    <b v="0"/>
    <b v="1"/>
    <x v="1"/>
  </r>
  <r>
    <s v="PID0935"/>
    <n v="18000"/>
    <x v="1"/>
    <n v="50"/>
    <s v="Senior"/>
    <n v="11953.2"/>
    <n v="98.4"/>
    <s v="AB-"/>
    <b v="0"/>
    <b v="0"/>
    <n v="34.863945578231302"/>
    <b v="1"/>
    <n v="0"/>
    <b v="1"/>
    <s v="Cancer"/>
    <b v="0"/>
    <b v="0"/>
    <b v="1"/>
    <x v="1"/>
  </r>
  <r>
    <s v="PID0936"/>
    <n v="3000"/>
    <x v="0"/>
    <n v="62"/>
    <s v="super senior"/>
    <n v="2158.5299999999997"/>
    <n v="65"/>
    <s v="A+"/>
    <b v="0"/>
    <b v="1"/>
    <n v="26.709401709401707"/>
    <b v="0"/>
    <n v="12"/>
    <b v="1"/>
    <s v="Hypertension"/>
    <b v="0"/>
    <b v="0"/>
    <b v="0"/>
    <x v="1"/>
  </r>
  <r>
    <s v="PID0937"/>
    <n v="45000"/>
    <x v="3"/>
    <n v="53"/>
    <s v="Senior"/>
    <n v="23279.82"/>
    <n v="71.3"/>
    <s v="O-"/>
    <b v="0"/>
    <b v="1"/>
    <n v="30.860457063711909"/>
    <b v="1"/>
    <n v="5"/>
    <b v="1"/>
    <s v="Appendicitis"/>
    <b v="0"/>
    <b v="1"/>
    <b v="1"/>
    <x v="1"/>
  </r>
  <r>
    <s v="PID0938"/>
    <n v="240000"/>
    <x v="2"/>
    <n v="38"/>
    <s v="Adult"/>
    <n v="121635.36000000002"/>
    <n v="90.4"/>
    <s v="A+"/>
    <b v="0"/>
    <b v="0"/>
    <n v="30.204818069430988"/>
    <b v="1"/>
    <n v="15"/>
    <b v="1"/>
    <s v="Fractured Leg"/>
    <b v="0"/>
    <b v="0"/>
    <b v="1"/>
    <x v="0"/>
  </r>
  <r>
    <s v="PID0939"/>
    <n v="12000"/>
    <x v="1"/>
    <n v="33"/>
    <s v="Adult"/>
    <n v="9631.86"/>
    <n v="94.2"/>
    <s v="AB-"/>
    <b v="1"/>
    <b v="0"/>
    <n v="34.184932501088696"/>
    <b v="1"/>
    <n v="20"/>
    <b v="1"/>
    <s v="Fractured Arm"/>
    <b v="0"/>
    <b v="1"/>
    <b v="0"/>
    <x v="1"/>
  </r>
  <r>
    <s v="PID0940"/>
    <n v="60000"/>
    <x v="3"/>
    <n v="53"/>
    <s v="Senior"/>
    <n v="51124"/>
    <n v="79.900000000000006"/>
    <s v="A-"/>
    <b v="1"/>
    <b v="0"/>
    <n v="32.415108117976388"/>
    <b v="1"/>
    <n v="5"/>
    <b v="1"/>
    <s v="Heart Disease"/>
    <b v="0"/>
    <b v="0"/>
    <b v="1"/>
    <x v="1"/>
  </r>
  <r>
    <s v="PID0941"/>
    <n v="75000"/>
    <x v="2"/>
    <n v="53"/>
    <s v="Senior"/>
    <n v="39747.550000000003"/>
    <n v="66.599999999999994"/>
    <s v="B-"/>
    <b v="0"/>
    <b v="0"/>
    <n v="23.880382946681486"/>
    <b v="0"/>
    <n v="20"/>
    <b v="1"/>
    <s v="Fractured Arm"/>
    <b v="0"/>
    <b v="0"/>
    <b v="0"/>
    <x v="0"/>
  </r>
  <r>
    <s v="PID0942"/>
    <n v="4000"/>
    <x v="3"/>
    <n v="42"/>
    <s v="Adult"/>
    <n v="2011.16"/>
    <n v="92.8"/>
    <s v="O+"/>
    <b v="1"/>
    <b v="0"/>
    <n v="34.927923519891607"/>
    <b v="1"/>
    <n v="9"/>
    <b v="1"/>
    <s v="Respiratory Infection"/>
    <b v="0"/>
    <b v="1"/>
    <b v="0"/>
    <x v="1"/>
  </r>
  <r>
    <s v="PID0943"/>
    <n v="240000"/>
    <x v="2"/>
    <n v="53"/>
    <s v="Senior"/>
    <s v=""/>
    <n v="50.1"/>
    <s v="AB+"/>
    <b v="0"/>
    <b v="1"/>
    <n v="20.586785009861931"/>
    <b v="0"/>
    <n v="2"/>
    <b v="0"/>
    <s v="Diabetes"/>
    <b v="0"/>
    <b v="0"/>
    <b v="0"/>
    <x v="0"/>
  </r>
  <r>
    <s v="PID0944"/>
    <n v="3000"/>
    <x v="1"/>
    <n v="73"/>
    <s v="super senior"/>
    <n v="2174.79"/>
    <n v="90.7"/>
    <s v="A-"/>
    <b v="0"/>
    <b v="0"/>
    <n v="34.990933991744143"/>
    <b v="1"/>
    <n v="12"/>
    <b v="1"/>
    <s v="Fractured Arm"/>
    <b v="0"/>
    <b v="0"/>
    <b v="1"/>
    <x v="1"/>
  </r>
  <r>
    <s v="PID0945"/>
    <n v="100"/>
    <x v="3"/>
    <n v="42"/>
    <s v="Adult"/>
    <n v="59.3"/>
    <n v="105.5"/>
    <s v="O-"/>
    <b v="0"/>
    <b v="0"/>
    <n v="33.674869928819938"/>
    <b v="1"/>
    <n v="2"/>
    <b v="1"/>
    <s v="Childbirth"/>
    <b v="0"/>
    <b v="0"/>
    <b v="1"/>
    <x v="0"/>
  </r>
  <r>
    <s v="PID0946"/>
    <n v="500"/>
    <x v="2"/>
    <n v="48"/>
    <s v="Senior"/>
    <n v="429.54"/>
    <n v="78.8"/>
    <s v="B-"/>
    <b v="0"/>
    <b v="0"/>
    <n v="28.254867510488005"/>
    <b v="1"/>
    <n v="1"/>
    <b v="1"/>
    <s v="Heart Attack"/>
    <b v="0"/>
    <b v="0"/>
    <b v="0"/>
    <x v="1"/>
  </r>
  <r>
    <s v="PID0947"/>
    <n v="40000"/>
    <x v="3"/>
    <n v="53"/>
    <s v="Senior"/>
    <n v="29043.600000000002"/>
    <n v="69"/>
    <s v="A+"/>
    <b v="0"/>
    <b v="0"/>
    <n v="26.291723822588015"/>
    <b v="0"/>
    <n v="3"/>
    <b v="1"/>
    <s v="Prostate Cancer"/>
    <b v="0"/>
    <b v="0"/>
    <b v="0"/>
    <x v="0"/>
  </r>
  <r>
    <s v="PID0948"/>
    <n v="3000"/>
    <x v="0"/>
    <n v="38"/>
    <s v="Adult"/>
    <s v=""/>
    <n v="92"/>
    <s v="A+"/>
    <b v="1"/>
    <b v="0"/>
    <n v="34.205829863176689"/>
    <b v="1"/>
    <n v="40"/>
    <b v="0"/>
    <s v="Cancer"/>
    <b v="0"/>
    <b v="1"/>
    <b v="0"/>
    <x v="1"/>
  </r>
  <r>
    <s v="PID0949"/>
    <n v="240000"/>
    <x v="1"/>
    <n v="58"/>
    <s v="Senior"/>
    <n v="167688.48000000001"/>
    <n v="78.5"/>
    <s v="AB-"/>
    <b v="1"/>
    <b v="0"/>
    <n v="31.445281204935103"/>
    <b v="1"/>
    <n v="7"/>
    <b v="1"/>
    <s v="Kidney Stones"/>
    <b v="0"/>
    <b v="1"/>
    <b v="0"/>
    <x v="0"/>
  </r>
  <r>
    <s v="PID0950"/>
    <n v="500"/>
    <x v="0"/>
    <n v="45"/>
    <s v="Adult"/>
    <s v=""/>
    <n v="97.8"/>
    <s v="A+"/>
    <b v="0"/>
    <b v="1"/>
    <n v="33.058409951325046"/>
    <b v="1"/>
    <n v="70"/>
    <b v="0"/>
    <s v="Respiratory Infection"/>
    <b v="0"/>
    <b v="1"/>
    <b v="0"/>
    <x v="1"/>
  </r>
  <r>
    <s v="PID0951"/>
    <n v="21000"/>
    <x v="3"/>
    <n v="53"/>
    <s v="Senior"/>
    <n v="13389.46"/>
    <n v="71.5"/>
    <s v="AB+"/>
    <b v="0"/>
    <b v="0"/>
    <n v="26.583878643664491"/>
    <b v="0"/>
    <n v="5"/>
    <b v="1"/>
    <s v="Childbirth"/>
    <b v="0"/>
    <b v="0"/>
    <b v="0"/>
    <x v="1"/>
  </r>
  <r>
    <s v="PID0952"/>
    <n v="60000"/>
    <x v="1"/>
    <n v="68"/>
    <s v="super senior"/>
    <n v="36306.879999999997"/>
    <n v="77.2"/>
    <s v="AB-"/>
    <b v="0"/>
    <b v="0"/>
    <n v="32.133194588969822"/>
    <b v="1"/>
    <n v="12"/>
    <b v="1"/>
    <s v="Diabetes"/>
    <b v="0"/>
    <b v="1"/>
    <b v="0"/>
    <x v="1"/>
  </r>
  <r>
    <s v="PID0953"/>
    <n v="3000"/>
    <x v="1"/>
    <n v="58"/>
    <s v="Senior"/>
    <s v=""/>
    <n v="64.400000000000006"/>
    <s v="O+"/>
    <b v="0"/>
    <b v="0"/>
    <n v="26.462853385930309"/>
    <b v="0"/>
    <n v="70"/>
    <b v="0"/>
    <s v="Osteoarthritis"/>
    <b v="0"/>
    <b v="0"/>
    <b v="0"/>
    <x v="0"/>
  </r>
  <r>
    <s v="PID0954"/>
    <n v="18000"/>
    <x v="1"/>
    <n v="48"/>
    <s v="Senior"/>
    <s v=""/>
    <n v="68.900000000000006"/>
    <s v="AB-"/>
    <b v="1"/>
    <b v="1"/>
    <n v="23.562805649601589"/>
    <b v="0"/>
    <n v="9"/>
    <b v="0"/>
    <s v="Appendicitis"/>
    <b v="0"/>
    <b v="0"/>
    <b v="0"/>
    <x v="0"/>
  </r>
  <r>
    <s v="PID0955"/>
    <n v="300000"/>
    <x v="0"/>
    <n v="38"/>
    <s v="Adult"/>
    <n v="261149.4"/>
    <n v="51.9"/>
    <s v="O-"/>
    <b v="0"/>
    <b v="1"/>
    <n v="20.022375679950617"/>
    <b v="0"/>
    <n v="30"/>
    <b v="1"/>
    <s v="Cancer"/>
    <b v="0"/>
    <b v="0"/>
    <b v="0"/>
    <x v="1"/>
  </r>
  <r>
    <s v="PID0956"/>
    <n v="200"/>
    <x v="0"/>
    <n v="38"/>
    <s v="Adult"/>
    <n v="168.02"/>
    <n v="87"/>
    <s v="O-"/>
    <b v="0"/>
    <b v="1"/>
    <n v="33.150434385002278"/>
    <b v="1"/>
    <n v="15"/>
    <b v="1"/>
    <s v="Diabetes"/>
    <b v="0"/>
    <b v="0"/>
    <b v="1"/>
    <x v="0"/>
  </r>
  <r>
    <s v="PID0957"/>
    <n v="60000"/>
    <x v="3"/>
    <n v="48"/>
    <s v="Senior"/>
    <n v="33469.15"/>
    <n v="97.6"/>
    <s v="AB+"/>
    <b v="0"/>
    <b v="1"/>
    <n v="32.610511543987435"/>
    <b v="1"/>
    <n v="3"/>
    <b v="1"/>
    <s v="Fractured Leg"/>
    <b v="0"/>
    <b v="0"/>
    <b v="1"/>
    <x v="0"/>
  </r>
  <r>
    <s v="PID0958"/>
    <n v="18000"/>
    <x v="0"/>
    <n v="33"/>
    <s v="Adult"/>
    <s v=""/>
    <n v="85.4"/>
    <s v="A+"/>
    <b v="0"/>
    <b v="0"/>
    <n v="28.207160787422382"/>
    <b v="1"/>
    <n v="9"/>
    <b v="0"/>
    <s v="Respiratory Infection"/>
    <b v="0"/>
    <b v="1"/>
    <b v="1"/>
    <x v="0"/>
  </r>
  <r>
    <s v="PID0959"/>
    <n v="250000"/>
    <x v="1"/>
    <n v="42"/>
    <s v="Adult"/>
    <s v=""/>
    <n v="56.2"/>
    <s v="O-"/>
    <b v="0"/>
    <b v="0"/>
    <n v="21.953124999999996"/>
    <s v="FALSE"/>
    <n v="20"/>
    <b v="0"/>
    <s v="Prostate Cancer"/>
    <b v="0"/>
    <b v="0"/>
    <b v="0"/>
    <x v="1"/>
  </r>
  <r>
    <s v="PID0960"/>
    <n v="2000"/>
    <x v="1"/>
    <n v="32"/>
    <s v="Adult"/>
    <n v="1221.58"/>
    <n v="60.3"/>
    <s v="AB+"/>
    <b v="0"/>
    <b v="0"/>
    <n v="22.41969066032124"/>
    <b v="0"/>
    <n v="70"/>
    <b v="1"/>
    <s v="Kidney Stones"/>
    <b v="0"/>
    <b v="0"/>
    <b v="0"/>
    <x v="1"/>
  </r>
  <r>
    <s v="PID0961"/>
    <n v="200000"/>
    <x v="1"/>
    <n v="38"/>
    <s v="Adult"/>
    <n v="175466.69999999998"/>
    <n v="83"/>
    <s v="AB-"/>
    <b v="0"/>
    <b v="0"/>
    <n v="31.239414355075468"/>
    <b v="1"/>
    <n v="7"/>
    <b v="1"/>
    <s v="Stroke"/>
    <b v="0"/>
    <b v="0"/>
    <b v="1"/>
    <x v="1"/>
  </r>
  <r>
    <s v="PID0962"/>
    <n v="32000"/>
    <x v="0"/>
    <n v="45"/>
    <s v="Adult"/>
    <n v="24734.400000000001"/>
    <n v="101"/>
    <s v="A-"/>
    <b v="0"/>
    <b v="0"/>
    <n v="34.540542389111181"/>
    <b v="1"/>
    <n v="25"/>
    <b v="1"/>
    <s v="Appendicitis"/>
    <b v="0"/>
    <b v="1"/>
    <b v="1"/>
    <x v="0"/>
  </r>
  <r>
    <s v="PID0963"/>
    <n v="18000"/>
    <x v="2"/>
    <n v="73"/>
    <s v="super senior"/>
    <n v="12295.349999999999"/>
    <n v="80.900000000000006"/>
    <s v="B+"/>
    <b v="1"/>
    <b v="1"/>
    <n v="30.449019534043437"/>
    <b v="1"/>
    <n v="20"/>
    <b v="1"/>
    <s v="Respiratory Infection"/>
    <b v="0"/>
    <b v="1"/>
    <b v="1"/>
    <x v="1"/>
  </r>
  <r>
    <s v="PID0964"/>
    <n v="200000"/>
    <x v="2"/>
    <n v="32"/>
    <s v="Adult"/>
    <n v="101959.59999999999"/>
    <n v="61.8"/>
    <s v="O+"/>
    <b v="0"/>
    <b v="1"/>
    <n v="21.384083044982699"/>
    <b v="0"/>
    <n v="70"/>
    <b v="1"/>
    <s v="Childbirth"/>
    <b v="0"/>
    <b v="0"/>
    <b v="0"/>
    <x v="1"/>
  </r>
  <r>
    <s v="PID0965"/>
    <n v="200000"/>
    <x v="0"/>
    <n v="42"/>
    <s v="Adult"/>
    <n v="134773.5"/>
    <n v="82.3"/>
    <s v="A+"/>
    <b v="0"/>
    <b v="0"/>
    <n v="29.159580498866216"/>
    <b v="1"/>
    <n v="3"/>
    <b v="1"/>
    <s v="Respiratory Infection"/>
    <b v="0"/>
    <b v="1"/>
    <b v="0"/>
    <x v="1"/>
  </r>
  <r>
    <s v="PID0966"/>
    <n v="75000"/>
    <x v="0"/>
    <n v="48"/>
    <s v="Senior"/>
    <n v="52198.75"/>
    <n v="87.2"/>
    <s v="B-"/>
    <b v="0"/>
    <b v="0"/>
    <n v="30.531143867511645"/>
    <b v="1"/>
    <n v="40"/>
    <b v="1"/>
    <s v="Cancer"/>
    <b v="0"/>
    <b v="1"/>
    <b v="0"/>
    <x v="1"/>
  </r>
  <r>
    <s v="PID0967"/>
    <n v="32000"/>
    <x v="3"/>
    <n v="48"/>
    <s v="Senior"/>
    <n v="24839.56"/>
    <n v="85.2"/>
    <s v="AB-"/>
    <b v="0"/>
    <b v="0"/>
    <n v="31.294765840220389"/>
    <b v="1"/>
    <n v="4"/>
    <b v="1"/>
    <s v="Heart Attack"/>
    <b v="0"/>
    <b v="1"/>
    <b v="1"/>
    <x v="1"/>
  </r>
  <r>
    <s v="PID0968"/>
    <n v="90000"/>
    <x v="1"/>
    <n v="45"/>
    <s v="Adult"/>
    <n v="64257.700000000004"/>
    <n v="59.1"/>
    <s v="AB-"/>
    <b v="1"/>
    <b v="0"/>
    <n v="22.800046294510242"/>
    <b v="0"/>
    <n v="12"/>
    <b v="1"/>
    <s v="Prostate Cancer"/>
    <b v="0"/>
    <b v="0"/>
    <b v="0"/>
    <x v="0"/>
  </r>
  <r>
    <s v="PID0969"/>
    <n v="12000"/>
    <x v="2"/>
    <n v="48"/>
    <s v="Senior"/>
    <n v="7562.2800000000007"/>
    <n v="82.4"/>
    <s v="AB-"/>
    <b v="0"/>
    <b v="0"/>
    <n v="31.788897033293466"/>
    <b v="1"/>
    <n v="2"/>
    <b v="1"/>
    <s v="Respiratory Infection"/>
    <b v="0"/>
    <b v="1"/>
    <b v="0"/>
    <x v="0"/>
  </r>
  <r>
    <s v="PID0970"/>
    <n v="30000"/>
    <x v="0"/>
    <n v="53"/>
    <s v="Senior"/>
    <n v="20021.16"/>
    <n v="86.2"/>
    <s v="A+"/>
    <b v="0"/>
    <b v="0"/>
    <n v="33.254889857644379"/>
    <b v="1"/>
    <n v="120"/>
    <b v="1"/>
    <s v="Stroke"/>
    <b v="0"/>
    <b v="1"/>
    <b v="1"/>
    <x v="0"/>
  </r>
  <r>
    <s v="PID0971"/>
    <n v="100"/>
    <x v="1"/>
    <n v="48"/>
    <s v="Senior"/>
    <s v=""/>
    <n v="61.8"/>
    <s v="B-"/>
    <b v="0"/>
    <b v="0"/>
    <n v="23.26019044751402"/>
    <b v="0"/>
    <n v="30"/>
    <b v="0"/>
    <s v="Appendicitis"/>
    <b v="0"/>
    <b v="0"/>
    <b v="0"/>
    <x v="1"/>
  </r>
  <r>
    <s v="PID0972"/>
    <n v="18000"/>
    <x v="1"/>
    <n v="53"/>
    <s v="Senior"/>
    <n v="10170.93"/>
    <n v="55.9"/>
    <s v="AB-"/>
    <b v="0"/>
    <b v="0"/>
    <n v="23.267429760665969"/>
    <b v="0"/>
    <n v="30"/>
    <b v="1"/>
    <s v="Stroke"/>
    <b v="0"/>
    <b v="0"/>
    <b v="0"/>
    <x v="1"/>
  </r>
  <r>
    <s v="PID0973"/>
    <n v="21000"/>
    <x v="2"/>
    <n v="38"/>
    <s v="Adult"/>
    <n v="18861.990000000002"/>
    <n v="77.2"/>
    <s v="A+"/>
    <b v="0"/>
    <b v="1"/>
    <n v="28.015677166497316"/>
    <b v="1"/>
    <n v="15"/>
    <b v="1"/>
    <s v="Heart Disease"/>
    <b v="0"/>
    <b v="1"/>
    <b v="0"/>
    <x v="0"/>
  </r>
  <r>
    <s v="PID0974"/>
    <n v="500"/>
    <x v="0"/>
    <n v="33"/>
    <s v="Adult"/>
    <n v="429.74"/>
    <n v="70.7"/>
    <s v="O-"/>
    <b v="1"/>
    <b v="0"/>
    <n v="24.463667820069208"/>
    <b v="0"/>
    <n v="7"/>
    <b v="1"/>
    <s v="Osteoarthritis"/>
    <b v="0"/>
    <b v="0"/>
    <b v="0"/>
    <x v="0"/>
  </r>
  <r>
    <s v="PID0975"/>
    <n v="12000"/>
    <x v="3"/>
    <n v="45"/>
    <s v="Adult"/>
    <n v="7510.34"/>
    <n v="91.6"/>
    <s v="AB-"/>
    <b v="1"/>
    <b v="0"/>
    <n v="28.910491099608631"/>
    <b v="1"/>
    <n v="3"/>
    <b v="1"/>
    <s v="Fractured Leg"/>
    <b v="0"/>
    <b v="1"/>
    <b v="1"/>
    <x v="0"/>
  </r>
  <r>
    <s v="PID0976"/>
    <n v="12000"/>
    <x v="0"/>
    <n v="33"/>
    <s v="Adult"/>
    <n v="7631.0999999999995"/>
    <n v="84.2"/>
    <s v="B-"/>
    <b v="1"/>
    <b v="1"/>
    <n v="28.461330448891296"/>
    <b v="1"/>
    <n v="15"/>
    <b v="1"/>
    <s v="Respiratory Infection"/>
    <b v="0"/>
    <b v="1"/>
    <b v="0"/>
    <x v="0"/>
  </r>
  <r>
    <s v="PID0977"/>
    <n v="18000"/>
    <x v="0"/>
    <n v="30"/>
    <s v="Young adult"/>
    <s v=""/>
    <n v="63.3"/>
    <s v="B-"/>
    <b v="0"/>
    <b v="0"/>
    <n v="22.697120728602673"/>
    <b v="0"/>
    <n v="9"/>
    <b v="0"/>
    <s v="Fractured Arm"/>
    <b v="0"/>
    <b v="0"/>
    <b v="0"/>
    <x v="0"/>
  </r>
  <r>
    <s v="PID0978"/>
    <n v="36000"/>
    <x v="2"/>
    <n v="38"/>
    <s v="Adult"/>
    <n v="19800.36"/>
    <n v="89.3"/>
    <s v="AB-"/>
    <b v="0"/>
    <b v="1"/>
    <n v="33.20196311719215"/>
    <b v="1"/>
    <n v="4"/>
    <b v="1"/>
    <s v="Hypertension"/>
    <b v="0"/>
    <b v="0"/>
    <b v="1"/>
    <x v="0"/>
  </r>
  <r>
    <s v="PID0979"/>
    <n v="16000"/>
    <x v="2"/>
    <n v="68"/>
    <s v="super senior"/>
    <n v="12863.76"/>
    <n v="96.5"/>
    <s v="AB-"/>
    <b v="1"/>
    <b v="0"/>
    <n v="33.787332376317359"/>
    <b v="1"/>
    <n v="2"/>
    <b v="1"/>
    <s v="Prostate Cancer"/>
    <b v="0"/>
    <b v="1"/>
    <b v="0"/>
    <x v="0"/>
  </r>
  <r>
    <s v="PID0980"/>
    <n v="40000"/>
    <x v="0"/>
    <n v="53"/>
    <s v="Senior"/>
    <n v="22499"/>
    <n v="80.599999999999994"/>
    <s v="B+"/>
    <b v="0"/>
    <b v="0"/>
    <n v="33.548387096774185"/>
    <b v="1"/>
    <n v="15"/>
    <b v="1"/>
    <s v="Stroke"/>
    <b v="0"/>
    <b v="1"/>
    <b v="1"/>
    <x v="0"/>
  </r>
  <r>
    <s v="PID0981"/>
    <n v="18000"/>
    <x v="0"/>
    <n v="45"/>
    <s v="Adult"/>
    <n v="9721.619999999999"/>
    <n v="67.900000000000006"/>
    <s v="A+"/>
    <b v="0"/>
    <b v="0"/>
    <n v="23.49480968858132"/>
    <b v="0"/>
    <n v="5"/>
    <b v="1"/>
    <s v="Prostate Cancer"/>
    <b v="0"/>
    <b v="0"/>
    <b v="0"/>
    <x v="0"/>
  </r>
  <r>
    <s v="PID0982"/>
    <n v="800"/>
    <x v="0"/>
    <n v="58"/>
    <s v="Senior"/>
    <n v="433.24"/>
    <n v="80.099999999999994"/>
    <s v="B+"/>
    <b v="1"/>
    <b v="0"/>
    <n v="28.045236511326635"/>
    <b v="1"/>
    <n v="15"/>
    <b v="1"/>
    <s v="Heart Disease"/>
    <b v="0"/>
    <b v="0"/>
    <b v="0"/>
    <x v="0"/>
  </r>
  <r>
    <s v="PID0983"/>
    <n v="240000"/>
    <x v="0"/>
    <n v="68"/>
    <s v="super senior"/>
    <n v="173836.79999999999"/>
    <n v="68.8"/>
    <s v="AB+"/>
    <b v="1"/>
    <b v="0"/>
    <n v="28.270874424720574"/>
    <b v="1"/>
    <n v="25"/>
    <b v="1"/>
    <s v="Kidney Stones"/>
    <b v="0"/>
    <b v="1"/>
    <b v="1"/>
    <x v="0"/>
  </r>
  <r>
    <s v="PID0984"/>
    <n v="2000"/>
    <x v="1"/>
    <n v="82"/>
    <s v="super senior"/>
    <s v=""/>
    <n v="62.1"/>
    <s v="A-"/>
    <b v="0"/>
    <b v="0"/>
    <n v="25.848074921956293"/>
    <b v="0"/>
    <n v="20"/>
    <b v="0"/>
    <s v="Cancer"/>
    <b v="0"/>
    <b v="0"/>
    <b v="0"/>
    <x v="0"/>
  </r>
  <r>
    <s v="PID0985"/>
    <n v="240000"/>
    <x v="1"/>
    <n v="68"/>
    <s v="super senior"/>
    <n v="190077.84"/>
    <n v="70.2"/>
    <s v="O-"/>
    <b v="0"/>
    <b v="0"/>
    <n v="29.21956295525494"/>
    <b v="1"/>
    <n v="20"/>
    <b v="1"/>
    <s v="Respiratory Infection"/>
    <b v="0"/>
    <b v="1"/>
    <b v="0"/>
    <x v="0"/>
  </r>
  <r>
    <s v="PID0986"/>
    <n v="21000"/>
    <x v="0"/>
    <n v="30"/>
    <s v="Young adult"/>
    <n v="17085.600000000002"/>
    <n v="78.2"/>
    <s v="B-"/>
    <b v="0"/>
    <b v="1"/>
    <n v="28.37857453912034"/>
    <b v="1"/>
    <n v="5"/>
    <b v="1"/>
    <s v="Respiratory Infection"/>
    <b v="0"/>
    <b v="1"/>
    <b v="0"/>
    <x v="0"/>
  </r>
  <r>
    <s v="PID0987"/>
    <n v="18000"/>
    <x v="0"/>
    <n v="41"/>
    <s v="Adult"/>
    <n v="14608.14"/>
    <n v="83.8"/>
    <s v="A+"/>
    <b v="0"/>
    <b v="0"/>
    <n v="26.448680722131041"/>
    <s v="FALSE"/>
    <n v="30"/>
    <b v="1"/>
    <s v="Diabetes"/>
    <b v="0"/>
    <b v="0"/>
    <b v="0"/>
    <x v="1"/>
  </r>
  <r>
    <s v="PID0988"/>
    <n v="2000"/>
    <x v="0"/>
    <n v="33"/>
    <s v="Adult"/>
    <n v="1656.58"/>
    <n v="103.7"/>
    <s v="A+"/>
    <b v="0"/>
    <b v="1"/>
    <n v="34.251552384727177"/>
    <b v="1"/>
    <n v="200"/>
    <b v="1"/>
    <s v="Prostate Cancer"/>
    <b v="0"/>
    <b v="1"/>
    <b v="0"/>
    <x v="0"/>
  </r>
  <r>
    <s v="PID0989"/>
    <n v="60000"/>
    <x v="0"/>
    <n v="33"/>
    <s v="Adult"/>
    <n v="53236.3"/>
    <n v="65.900000000000006"/>
    <s v="AB+"/>
    <b v="1"/>
    <b v="0"/>
    <n v="24.205693296602391"/>
    <s v="FALSE"/>
    <n v="15"/>
    <b v="1"/>
    <s v="Childbirth"/>
    <b v="0"/>
    <b v="0"/>
    <b v="0"/>
    <x v="0"/>
  </r>
  <r>
    <s v="PID0990"/>
    <n v="100"/>
    <x v="2"/>
    <n v="48"/>
    <s v="Senior"/>
    <n v="59.34"/>
    <n v="85.9"/>
    <s v="A+"/>
    <b v="0"/>
    <b v="0"/>
    <n v="30.07597773187214"/>
    <b v="1"/>
    <n v="2"/>
    <b v="1"/>
    <s v="Prostate Cancer"/>
    <b v="0"/>
    <b v="0"/>
    <b v="1"/>
    <x v="1"/>
  </r>
  <r>
    <s v="PID0991"/>
    <n v="45000"/>
    <x v="0"/>
    <n v="48"/>
    <s v="Senior"/>
    <n v="37119.840000000004"/>
    <n v="79.900000000000006"/>
    <s v="B+"/>
    <b v="0"/>
    <b v="1"/>
    <n v="26.089795918367347"/>
    <b v="0"/>
    <n v="25"/>
    <b v="1"/>
    <s v="Hypertension"/>
    <b v="0"/>
    <b v="0"/>
    <b v="0"/>
    <x v="1"/>
  </r>
  <r>
    <s v="PID0992"/>
    <n v="75000"/>
    <x v="0"/>
    <n v="53"/>
    <s v="Senior"/>
    <s v=""/>
    <n v="47.9"/>
    <s v="O-"/>
    <b v="0"/>
    <b v="1"/>
    <n v="20.462215387244221"/>
    <b v="0"/>
    <n v="12"/>
    <b v="0"/>
    <s v="Diabetes"/>
    <b v="0"/>
    <b v="0"/>
    <b v="0"/>
    <x v="0"/>
  </r>
  <r>
    <s v="PID0993"/>
    <n v="10000"/>
    <x v="0"/>
    <n v="53"/>
    <s v="Senior"/>
    <n v="6685.78"/>
    <n v="94.1"/>
    <s v="B+"/>
    <b v="0"/>
    <b v="0"/>
    <n v="33.740901430671592"/>
    <b v="1"/>
    <n v="5"/>
    <b v="1"/>
    <s v="Cancer"/>
    <b v="0"/>
    <b v="1"/>
    <b v="0"/>
    <x v="1"/>
  </r>
  <r>
    <s v="PID0994"/>
    <n v="240000"/>
    <x v="2"/>
    <n v="38"/>
    <s v="Adult"/>
    <s v=""/>
    <n v="60.8"/>
    <s v="AB-"/>
    <b v="0"/>
    <b v="1"/>
    <n v="23.749999999999993"/>
    <b v="0"/>
    <n v="5"/>
    <b v="0"/>
    <s v="Hypertension"/>
    <b v="0"/>
    <b v="0"/>
    <b v="0"/>
    <x v="0"/>
  </r>
  <r>
    <s v="PID0995"/>
    <n v="90000"/>
    <x v="1"/>
    <n v="48"/>
    <s v="Senior"/>
    <n v="53937.700000000004"/>
    <n v="59"/>
    <s v="AB+"/>
    <b v="0"/>
    <b v="0"/>
    <n v="21.155294202015131"/>
    <b v="0"/>
    <n v="30"/>
    <b v="1"/>
    <s v="Fractured Arm"/>
    <b v="0"/>
    <b v="0"/>
    <b v="0"/>
    <x v="1"/>
  </r>
  <r>
    <s v="PID0996"/>
    <n v="3000"/>
    <x v="1"/>
    <n v="41"/>
    <s v="Adult"/>
    <n v="2309.04"/>
    <n v="81.599999999999994"/>
    <s v="AB+"/>
    <b v="0"/>
    <b v="0"/>
    <n v="31.874999999999993"/>
    <b v="1"/>
    <n v="20"/>
    <b v="1"/>
    <s v="Allergic Reaction"/>
    <b v="0"/>
    <b v="1"/>
    <b v="0"/>
    <x v="1"/>
  </r>
  <r>
    <s v="PID0997"/>
    <n v="200000"/>
    <x v="0"/>
    <n v="68"/>
    <s v="super senior"/>
    <n v="129857.09999999999"/>
    <n v="60.1"/>
    <s v="B-"/>
    <b v="0"/>
    <b v="0"/>
    <n v="21.810132094643638"/>
    <b v="0"/>
    <n v="9"/>
    <b v="1"/>
    <s v="Kidney Stones"/>
    <b v="0"/>
    <b v="0"/>
    <b v="0"/>
    <x v="0"/>
  </r>
  <r>
    <s v="PID0998"/>
    <n v="40000"/>
    <x v="2"/>
    <n v="41"/>
    <s v="Adult"/>
    <n v="22019.699999999997"/>
    <n v="97.6"/>
    <s v="A-"/>
    <b v="0"/>
    <b v="1"/>
    <n v="30.460971879779031"/>
    <b v="1"/>
    <n v="4"/>
    <b v="1"/>
    <s v="Stroke"/>
    <b v="0"/>
    <b v="1"/>
    <b v="0"/>
    <x v="0"/>
  </r>
  <r>
    <s v="PID0999"/>
    <n v="12000"/>
    <x v="2"/>
    <n v="68"/>
    <s v="super senior"/>
    <n v="10652.34"/>
    <n v="74.5"/>
    <s v="O-"/>
    <b v="0"/>
    <b v="1"/>
    <n v="29.842973882390638"/>
    <b v="1"/>
    <n v="0.5"/>
    <b v="1"/>
    <s v="Heart Attack"/>
    <b v="0"/>
    <b v="0"/>
    <b v="1"/>
    <x v="1"/>
  </r>
  <r>
    <s v="PID1000"/>
    <n v="36000"/>
    <x v="1"/>
    <n v="45"/>
    <s v="Adult"/>
    <s v=""/>
    <n v="63.2"/>
    <s v="O-"/>
    <b v="0"/>
    <b v="0"/>
    <n v="23.497917906008333"/>
    <b v="0"/>
    <n v="5"/>
    <b v="0"/>
    <s v="Appendicitis"/>
    <b v="0"/>
    <b v="0"/>
    <b v="0"/>
    <x v="0"/>
  </r>
  <r>
    <m/>
    <m/>
    <x v="4"/>
    <m/>
    <m/>
    <m/>
    <m/>
    <m/>
    <m/>
    <m/>
    <m/>
    <m/>
    <m/>
    <m/>
    <m/>
    <m/>
    <m/>
    <m/>
    <x v="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s v="South"/>
    <n v="53"/>
    <s v="Senior"/>
    <n v="32168.649999999998"/>
    <n v="82.4"/>
    <s v="O+"/>
    <b v="0"/>
    <b v="0"/>
    <n v="29.195011337868486"/>
    <b v="1"/>
    <n v="20"/>
    <x v="0"/>
    <s v="Fractured Leg"/>
    <b v="0"/>
    <b v="0"/>
    <b v="1"/>
    <s v="Female"/>
    <x v="0"/>
    <x v="0"/>
  </r>
  <r>
    <s v="PID0002"/>
    <n v="500"/>
    <s v="West"/>
    <n v="73"/>
    <s v="super senior"/>
    <s v=""/>
    <n v="64.8"/>
    <s v="AB-"/>
    <b v="0"/>
    <b v="0"/>
    <n v="28.047091412742382"/>
    <b v="1"/>
    <n v="15"/>
    <x v="1"/>
    <s v="Prostate Cancer"/>
    <b v="0"/>
    <b v="0"/>
    <b v="1"/>
    <s v="Female"/>
    <x v="1"/>
    <x v="1"/>
  </r>
  <r>
    <s v="PID0003"/>
    <n v="18000"/>
    <s v="North"/>
    <n v="33"/>
    <s v="Adult"/>
    <n v="12004.650000000001"/>
    <n v="69.400000000000006"/>
    <s v="B+"/>
    <b v="1"/>
    <b v="0"/>
    <n v="24.01384083044983"/>
    <b v="0"/>
    <n v="20"/>
    <x v="0"/>
    <s v="Stroke"/>
    <b v="0"/>
    <b v="0"/>
    <b v="0"/>
    <s v="Female"/>
    <x v="2"/>
    <x v="2"/>
  </r>
  <r>
    <s v="PID0004"/>
    <n v="48000"/>
    <s v="South"/>
    <n v="33"/>
    <s v="Adult"/>
    <n v="32956.92"/>
    <n v="89.3"/>
    <s v="A-"/>
    <b v="1"/>
    <b v="0"/>
    <n v="31.266412240467773"/>
    <b v="1"/>
    <n v="15"/>
    <x v="0"/>
    <s v="Heart Attack"/>
    <b v="0"/>
    <b v="0"/>
    <b v="0"/>
    <s v="Male"/>
    <x v="2"/>
    <x v="3"/>
  </r>
  <r>
    <s v="PID0005"/>
    <n v="21000"/>
    <s v="North"/>
    <n v="38"/>
    <s v="Adult"/>
    <n v="16712.080000000002"/>
    <n v="69.400000000000006"/>
    <s v="O+"/>
    <b v="1"/>
    <b v="1"/>
    <n v="26.773658423671925"/>
    <s v="FALSE"/>
    <n v="2"/>
    <x v="0"/>
    <s v="Appendicitis"/>
    <b v="0"/>
    <b v="0"/>
    <b v="0"/>
    <s v="Male"/>
    <x v="3"/>
    <x v="4"/>
  </r>
  <r>
    <s v="PID0006"/>
    <n v="18000"/>
    <s v="South"/>
    <n v="88"/>
    <s v="super senior"/>
    <n v="13741.14"/>
    <n v="76.599999999999994"/>
    <s v="O+"/>
    <b v="1"/>
    <b v="0"/>
    <n v="31.076311412227675"/>
    <b v="1"/>
    <n v="20"/>
    <x v="0"/>
    <s v="Fractured Arm"/>
    <b v="0"/>
    <b v="0"/>
    <b v="1"/>
    <s v="Male"/>
    <x v="4"/>
    <x v="5"/>
  </r>
  <r>
    <s v="PID0007"/>
    <n v="3000"/>
    <s v="West"/>
    <n v="38"/>
    <s v="Adult"/>
    <n v="1831.0500000000002"/>
    <n v="91.5"/>
    <s v="O-"/>
    <b v="0"/>
    <b v="1"/>
    <n v="30.928880475932939"/>
    <b v="1"/>
    <n v="40"/>
    <x v="0"/>
    <s v="Childbirth"/>
    <b v="0"/>
    <b v="0"/>
    <b v="1"/>
    <s v="Male"/>
    <x v="5"/>
    <x v="6"/>
  </r>
  <r>
    <s v="PID0008"/>
    <n v="20000"/>
    <s v="South"/>
    <n v="32"/>
    <s v="Adult"/>
    <n v="16593.84"/>
    <n v="75.599999999999994"/>
    <s v="O-"/>
    <b v="1"/>
    <b v="1"/>
    <n v="29.165541452876042"/>
    <b v="1"/>
    <n v="30"/>
    <x v="0"/>
    <s v="Hypertension"/>
    <b v="0"/>
    <b v="1"/>
    <b v="0"/>
    <s v="Female"/>
    <x v="5"/>
    <x v="7"/>
  </r>
  <r>
    <s v="PID0009"/>
    <n v="72000"/>
    <s v="South"/>
    <n v="48"/>
    <s v="Senior"/>
    <n v="52009.8"/>
    <n v="90.7"/>
    <s v="AB-"/>
    <b v="0"/>
    <b v="0"/>
    <n v="29.280733471074381"/>
    <b v="1"/>
    <n v="20"/>
    <x v="0"/>
    <s v="Respiratory Infection"/>
    <b v="0"/>
    <b v="1"/>
    <b v="1"/>
    <s v="Female"/>
    <x v="2"/>
    <x v="8"/>
  </r>
  <r>
    <s v="PID0010"/>
    <n v="250000"/>
    <s v="East"/>
    <n v="32"/>
    <s v="Adult"/>
    <s v=""/>
    <n v="97.9"/>
    <s v="A+"/>
    <b v="1"/>
    <b v="1"/>
    <n v="33.480387127663221"/>
    <b v="1"/>
    <n v="2"/>
    <x v="1"/>
    <s v="Heart Attack"/>
    <b v="1"/>
    <b v="0"/>
    <b v="0"/>
    <s v="Male"/>
    <x v="0"/>
    <x v="9"/>
  </r>
  <r>
    <s v="PID0011"/>
    <n v="16000"/>
    <s v="South"/>
    <n v="62"/>
    <s v="super senior"/>
    <n v="9710.7800000000007"/>
    <n v="83.9"/>
    <s v="AB-"/>
    <b v="0"/>
    <b v="0"/>
    <n v="30.083545483882538"/>
    <b v="1"/>
    <n v="3"/>
    <x v="0"/>
    <s v="Appendicitis"/>
    <b v="0"/>
    <b v="0"/>
    <b v="1"/>
    <s v="Male"/>
    <x v="0"/>
    <x v="9"/>
  </r>
  <r>
    <s v="PID0012"/>
    <n v="45000"/>
    <s v="South"/>
    <n v="62"/>
    <s v="super senior"/>
    <n v="38364.959999999999"/>
    <n v="78.7"/>
    <s v="A+"/>
    <b v="0"/>
    <b v="1"/>
    <n v="31.130097701831414"/>
    <b v="1"/>
    <n v="15"/>
    <x v="0"/>
    <s v="Osteoarthritis"/>
    <b v="0"/>
    <b v="1"/>
    <b v="0"/>
    <s v="Male"/>
    <x v="1"/>
    <x v="10"/>
  </r>
  <r>
    <s v="PID0013"/>
    <n v="18000"/>
    <s v="South"/>
    <n v="53"/>
    <s v="Senior"/>
    <s v=""/>
    <n v="92.9"/>
    <s v="O+"/>
    <b v="1"/>
    <b v="0"/>
    <n v="33.713165916678768"/>
    <b v="1"/>
    <n v="7"/>
    <x v="1"/>
    <s v="Kidney Stones"/>
    <b v="0"/>
    <b v="1"/>
    <b v="1"/>
    <s v="Female"/>
    <x v="1"/>
    <x v="11"/>
  </r>
  <r>
    <s v="PID0014"/>
    <n v="14000"/>
    <s v="South"/>
    <n v="45"/>
    <s v="Adult"/>
    <n v="10220.91"/>
    <n v="78.3"/>
    <s v="AB+"/>
    <b v="0"/>
    <b v="0"/>
    <n v="26.777469990766392"/>
    <b v="0"/>
    <n v="15"/>
    <x v="0"/>
    <s v="Hypertension"/>
    <b v="0"/>
    <b v="0"/>
    <b v="0"/>
    <s v="Female"/>
    <x v="1"/>
    <x v="10"/>
  </r>
  <r>
    <s v="PID0015"/>
    <n v="60000"/>
    <s v="North"/>
    <n v="62"/>
    <s v="super senior"/>
    <n v="46847.1"/>
    <n v="60.1"/>
    <s v="AB+"/>
    <b v="1"/>
    <b v="0"/>
    <n v="24.382327883484116"/>
    <b v="0"/>
    <n v="2"/>
    <x v="0"/>
    <s v="Stroke"/>
    <b v="0"/>
    <b v="0"/>
    <b v="0"/>
    <s v="Female"/>
    <x v="2"/>
    <x v="3"/>
  </r>
  <r>
    <s v="PID0016"/>
    <n v="240000"/>
    <s v="West"/>
    <n v="32"/>
    <s v="Adult"/>
    <n v="0"/>
    <n v="91.6"/>
    <s v="B+"/>
    <b v="1"/>
    <b v="0"/>
    <n v="33.645546372819105"/>
    <b v="1"/>
    <n v="15"/>
    <x v="1"/>
    <s v="Heart Disease"/>
    <b v="0"/>
    <b v="0"/>
    <b v="0"/>
    <s v="Female"/>
    <x v="1"/>
    <x v="12"/>
  </r>
  <r>
    <s v="PID0017"/>
    <n v="1000"/>
    <s v="South"/>
    <n v="42"/>
    <s v="Adult"/>
    <s v=""/>
    <n v="60.6"/>
    <s v="A+"/>
    <b v="0"/>
    <b v="1"/>
    <n v="21.728997095629101"/>
    <b v="0"/>
    <n v="7"/>
    <x v="1"/>
    <s v="Osteoarthritis"/>
    <b v="0"/>
    <b v="0"/>
    <b v="0"/>
    <s v="Male"/>
    <x v="0"/>
    <x v="0"/>
  </r>
  <r>
    <s v="PID0018"/>
    <n v="40000"/>
    <s v="South"/>
    <n v="58"/>
    <s v="Senior"/>
    <n v="21677.3"/>
    <n v="93.5"/>
    <s v="O+"/>
    <b v="0"/>
    <b v="0"/>
    <n v="33.525762845566355"/>
    <b v="1"/>
    <n v="3"/>
    <x v="0"/>
    <s v="Childbirth"/>
    <b v="0"/>
    <b v="1"/>
    <b v="0"/>
    <s v="Female"/>
    <x v="0"/>
    <x v="9"/>
  </r>
  <r>
    <s v="PID0019"/>
    <n v="500"/>
    <s v="South"/>
    <n v="45"/>
    <s v="Adult"/>
    <n v="399.98"/>
    <n v="99"/>
    <s v="O+"/>
    <b v="1"/>
    <b v="0"/>
    <n v="33.856571252693136"/>
    <b v="1"/>
    <n v="4"/>
    <x v="0"/>
    <s v="Allergic Reaction"/>
    <b v="0"/>
    <b v="0"/>
    <b v="1"/>
    <s v="Female"/>
    <x v="2"/>
    <x v="3"/>
  </r>
  <r>
    <s v="PID0020"/>
    <n v="24000"/>
    <s v="West"/>
    <n v="58"/>
    <s v="Senior"/>
    <n v="12575.07"/>
    <n v="73.7"/>
    <s v="A-"/>
    <b v="0"/>
    <b v="0"/>
    <n v="28.432545040700589"/>
    <b v="1"/>
    <n v="15"/>
    <x v="0"/>
    <s v="Respiratory Infection"/>
    <b v="0"/>
    <b v="1"/>
    <b v="1"/>
    <s v="Male"/>
    <x v="1"/>
    <x v="11"/>
  </r>
  <r>
    <s v="PID0021"/>
    <n v="24000"/>
    <s v="North"/>
    <n v="46"/>
    <s v="Senior"/>
    <n v="19464.48"/>
    <n v="54"/>
    <s v="A-"/>
    <b v="0"/>
    <b v="1"/>
    <n v="20.832529609197174"/>
    <b v="0"/>
    <n v="30"/>
    <x v="0"/>
    <s v="Kidney Stones"/>
    <b v="0"/>
    <b v="0"/>
    <b v="0"/>
    <s v="Female"/>
    <x v="6"/>
    <x v="6"/>
  </r>
  <r>
    <s v="PID0022"/>
    <n v="20000"/>
    <s v="South"/>
    <n v="48"/>
    <s v="Senior"/>
    <n v="15581.86"/>
    <n v="76"/>
    <s v="B-"/>
    <b v="0"/>
    <b v="0"/>
    <n v="25.689561925365066"/>
    <b v="0"/>
    <n v="2"/>
    <x v="0"/>
    <s v="Fractured Leg"/>
    <b v="0"/>
    <b v="0"/>
    <b v="0"/>
    <s v="Female"/>
    <x v="0"/>
    <x v="13"/>
  </r>
  <r>
    <s v="PID0023"/>
    <n v="240000"/>
    <s v="South"/>
    <n v="58"/>
    <s v="Senior"/>
    <s v=""/>
    <n v="86.3"/>
    <s v="A-"/>
    <b v="0"/>
    <b v="0"/>
    <n v="30.216028850530446"/>
    <b v="1"/>
    <n v="40"/>
    <x v="1"/>
    <s v="Kidney Stones"/>
    <b v="0"/>
    <b v="0"/>
    <b v="1"/>
    <s v="Male"/>
    <x v="4"/>
    <x v="5"/>
  </r>
  <r>
    <s v="PID0024"/>
    <n v="60000"/>
    <s v="West"/>
    <n v="62"/>
    <s v="super senior"/>
    <s v=""/>
    <n v="64.2"/>
    <s v="O-"/>
    <b v="0"/>
    <b v="0"/>
    <n v="24.16349881440777"/>
    <b v="0"/>
    <n v="15"/>
    <x v="1"/>
    <s v="Diabetes"/>
    <b v="0"/>
    <b v="0"/>
    <b v="0"/>
    <s v="Male"/>
    <x v="0"/>
    <x v="14"/>
  </r>
  <r>
    <s v="PID0025"/>
    <n v="3000"/>
    <s v="West"/>
    <n v="38"/>
    <s v="Adult"/>
    <n v="2157.69"/>
    <n v="61.5"/>
    <s v="B+"/>
    <b v="0"/>
    <b v="0"/>
    <n v="20.081632653061224"/>
    <b v="0"/>
    <n v="12"/>
    <x v="0"/>
    <s v="Osteoarthritis"/>
    <b v="0"/>
    <b v="0"/>
    <b v="0"/>
    <s v="Male"/>
    <x v="2"/>
    <x v="3"/>
  </r>
  <r>
    <s v="PID0026"/>
    <n v="72000"/>
    <s v="North"/>
    <n v="58"/>
    <s v="Senior"/>
    <n v="42165.48"/>
    <n v="68.400000000000006"/>
    <s v="AB+"/>
    <b v="0"/>
    <b v="0"/>
    <n v="30.400000000000002"/>
    <b v="1"/>
    <n v="2"/>
    <x v="0"/>
    <s v="Kidney Stones"/>
    <b v="0"/>
    <b v="1"/>
    <b v="0"/>
    <s v="Female"/>
    <x v="2"/>
    <x v="8"/>
  </r>
  <r>
    <s v="PID0027"/>
    <n v="48000"/>
    <s v="West"/>
    <n v="48"/>
    <s v="Senior"/>
    <s v=""/>
    <n v="70.099999999999994"/>
    <s v="A+"/>
    <b v="0"/>
    <b v="0"/>
    <n v="24.543958544868879"/>
    <s v="FALSE"/>
    <n v="0"/>
    <x v="1"/>
    <s v="Osteoarthritis"/>
    <b v="0"/>
    <b v="0"/>
    <b v="0"/>
    <s v="Female"/>
    <x v="6"/>
    <x v="6"/>
  </r>
  <r>
    <s v="PID0028"/>
    <n v="45000"/>
    <s v="South"/>
    <n v="33"/>
    <s v="Adult"/>
    <n v="22743.989999999998"/>
    <n v="54.5"/>
    <s v="O-"/>
    <b v="1"/>
    <b v="0"/>
    <n v="20.512627498212204"/>
    <b v="0"/>
    <n v="25"/>
    <x v="0"/>
    <s v="Cancer"/>
    <b v="0"/>
    <b v="0"/>
    <b v="0"/>
    <s v="Male"/>
    <x v="3"/>
    <x v="5"/>
  </r>
  <r>
    <s v="PID0029"/>
    <n v="16000"/>
    <s v="North"/>
    <n v="38"/>
    <s v="Adult"/>
    <s v=""/>
    <n v="95"/>
    <s v="A-"/>
    <b v="1"/>
    <b v="1"/>
    <n v="34.475250399187111"/>
    <b v="1"/>
    <n v="2"/>
    <x v="1"/>
    <s v="Prostate Cancer"/>
    <b v="0"/>
    <b v="1"/>
    <b v="0"/>
    <s v="Male"/>
    <x v="0"/>
    <x v="0"/>
  </r>
  <r>
    <s v="PID0030"/>
    <n v="60000"/>
    <s v="North"/>
    <n v="28"/>
    <s v="Young adult"/>
    <n v="32726.639999999999"/>
    <n v="73.900000000000006"/>
    <s v="B-"/>
    <b v="0"/>
    <b v="0"/>
    <n v="26.818115836841343"/>
    <b v="0"/>
    <n v="30"/>
    <x v="0"/>
    <s v="Allergic Reaction"/>
    <b v="0"/>
    <b v="0"/>
    <b v="0"/>
    <s v="Female"/>
    <x v="2"/>
    <x v="8"/>
  </r>
  <r>
    <s v="PID0031"/>
    <n v="21000"/>
    <s v="North"/>
    <n v="45"/>
    <s v="Adult"/>
    <n v="15341.69"/>
    <n v="59.4"/>
    <s v="A+"/>
    <b v="1"/>
    <b v="1"/>
    <n v="22.915782570116889"/>
    <b v="0"/>
    <n v="1"/>
    <x v="0"/>
    <s v="Cancer"/>
    <b v="0"/>
    <b v="0"/>
    <b v="0"/>
    <s v="Female"/>
    <x v="0"/>
    <x v="9"/>
  </r>
  <r>
    <s v="PID0032"/>
    <n v="45000"/>
    <s v="South"/>
    <n v="53"/>
    <s v="Senior"/>
    <s v=""/>
    <n v="59.4"/>
    <s v="A-"/>
    <b v="0"/>
    <b v="1"/>
    <n v="24.408284023668635"/>
    <b v="0"/>
    <n v="9"/>
    <x v="1"/>
    <s v="Prostate Cancer"/>
    <b v="0"/>
    <b v="0"/>
    <b v="0"/>
    <s v="Female"/>
    <x v="0"/>
    <x v="0"/>
  </r>
  <r>
    <s v="PID0033"/>
    <n v="32000"/>
    <s v="West"/>
    <n v="28"/>
    <s v="Young adult"/>
    <n v="17963.439999999999"/>
    <n v="73.7"/>
    <s v="A+"/>
    <b v="0"/>
    <b v="1"/>
    <n v="25.501730103806231"/>
    <b v="0"/>
    <n v="15"/>
    <x v="0"/>
    <s v="Stroke"/>
    <b v="0"/>
    <b v="0"/>
    <b v="0"/>
    <s v="Female"/>
    <x v="1"/>
    <x v="10"/>
  </r>
  <r>
    <s v="PID0034"/>
    <n v="3000"/>
    <s v="North"/>
    <n v="42"/>
    <s v="Adult"/>
    <s v=""/>
    <n v="95.2"/>
    <s v="A-"/>
    <b v="0"/>
    <b v="0"/>
    <n v="31.808613719135288"/>
    <b v="1"/>
    <n v="15"/>
    <x v="1"/>
    <s v="Allergic Reaction"/>
    <b v="0"/>
    <b v="1"/>
    <b v="0"/>
    <s v="Male"/>
    <x v="2"/>
    <x v="3"/>
  </r>
  <r>
    <s v="PID0035"/>
    <n v="14000"/>
    <s v="North"/>
    <n v="50"/>
    <s v="Senior"/>
    <n v="7827.47"/>
    <n v="78.099999999999994"/>
    <s v="O-"/>
    <b v="0"/>
    <b v="0"/>
    <n v="28.686868686868689"/>
    <b v="1"/>
    <n v="2"/>
    <x v="0"/>
    <s v="Cancer"/>
    <b v="0"/>
    <b v="0"/>
    <b v="1"/>
    <s v="Male"/>
    <x v="1"/>
    <x v="1"/>
  </r>
  <r>
    <s v="PID0036"/>
    <n v="18000"/>
    <s v="North"/>
    <n v="58"/>
    <s v="Senior"/>
    <n v="13659.84"/>
    <n v="78.2"/>
    <s v="B+"/>
    <b v="0"/>
    <b v="0"/>
    <n v="30.168589174800353"/>
    <b v="1"/>
    <n v="4"/>
    <x v="0"/>
    <s v="Cancer"/>
    <b v="0"/>
    <b v="0"/>
    <b v="1"/>
    <s v="Female"/>
    <x v="0"/>
    <x v="0"/>
  </r>
  <r>
    <s v="PID0037"/>
    <n v="30000"/>
    <s v="West"/>
    <n v="62"/>
    <s v="super senior"/>
    <n v="23257.38"/>
    <n v="60.6"/>
    <s v="O+"/>
    <b v="0"/>
    <b v="1"/>
    <n v="24.901380670611438"/>
    <b v="0"/>
    <n v="5"/>
    <x v="0"/>
    <s v="Appendicitis"/>
    <b v="0"/>
    <b v="0"/>
    <b v="0"/>
    <s v="Female"/>
    <x v="1"/>
    <x v="12"/>
  </r>
  <r>
    <s v="PID0038"/>
    <n v="20000"/>
    <s v="South"/>
    <n v="38"/>
    <s v="Adult"/>
    <n v="15921.2"/>
    <n v="99.2"/>
    <s v="O+"/>
    <b v="1"/>
    <b v="0"/>
    <n v="34.732677427260953"/>
    <b v="1"/>
    <n v="15"/>
    <x v="0"/>
    <s v="Allergic Reaction"/>
    <b v="0"/>
    <b v="1"/>
    <b v="1"/>
    <s v="Male"/>
    <x v="0"/>
    <x v="13"/>
  </r>
  <r>
    <s v="PID0039"/>
    <n v="200000"/>
    <s v="West"/>
    <n v="53"/>
    <s v="Senior"/>
    <s v=""/>
    <n v="58.9"/>
    <s v="O+"/>
    <b v="0"/>
    <b v="0"/>
    <n v="23.2981290297061"/>
    <b v="0"/>
    <n v="25"/>
    <x v="1"/>
    <s v="Cancer"/>
    <b v="0"/>
    <b v="0"/>
    <b v="0"/>
    <s v="Female"/>
    <x v="0"/>
    <x v="14"/>
  </r>
  <r>
    <s v="PID0040"/>
    <n v="20000"/>
    <s v="South"/>
    <n v="45"/>
    <s v="Adult"/>
    <n v="13998.94"/>
    <n v="79.099999999999994"/>
    <s v="O+"/>
    <b v="1"/>
    <b v="0"/>
    <n v="30.515798001620301"/>
    <b v="1"/>
    <n v="30"/>
    <x v="0"/>
    <s v="Prostate Cancer"/>
    <b v="0"/>
    <b v="1"/>
    <b v="0"/>
    <s v="Male"/>
    <x v="3"/>
    <x v="5"/>
  </r>
  <r>
    <s v="PID0041"/>
    <n v="240000"/>
    <s v="West"/>
    <n v="53"/>
    <s v="Senior"/>
    <n v="148902.72"/>
    <n v="77.400000000000006"/>
    <s v="A+"/>
    <b v="0"/>
    <b v="0"/>
    <n v="28.429752066115707"/>
    <b v="1"/>
    <n v="7"/>
    <x v="0"/>
    <s v="Osteoarthritis"/>
    <b v="0"/>
    <b v="1"/>
    <b v="0"/>
    <s v="Female"/>
    <x v="0"/>
    <x v="9"/>
  </r>
  <r>
    <s v="PID0042"/>
    <n v="72000"/>
    <s v="West"/>
    <n v="62"/>
    <s v="super senior"/>
    <n v="50448.4"/>
    <n v="80.099999999999994"/>
    <s v="AB+"/>
    <b v="0"/>
    <b v="0"/>
    <n v="32.914201183431949"/>
    <b v="1"/>
    <n v="12"/>
    <x v="0"/>
    <s v="Prostate Cancer"/>
    <b v="0"/>
    <b v="0"/>
    <b v="1"/>
    <s v="Female"/>
    <x v="0"/>
    <x v="13"/>
  </r>
  <r>
    <s v="PID0043"/>
    <n v="90000"/>
    <s v="East"/>
    <n v="48"/>
    <s v="Senior"/>
    <n v="69839.149999999994"/>
    <n v="81.2"/>
    <s v="O+"/>
    <b v="0"/>
    <b v="0"/>
    <n v="31.718749999999996"/>
    <b v="1"/>
    <n v="5"/>
    <x v="0"/>
    <s v="Fractured Leg"/>
    <b v="0"/>
    <b v="0"/>
    <b v="1"/>
    <s v="Female"/>
    <x v="0"/>
    <x v="14"/>
  </r>
  <r>
    <s v="PID0044"/>
    <n v="24000"/>
    <s v="West"/>
    <n v="33"/>
    <s v="Adult"/>
    <n v="20413.2"/>
    <n v="85.2"/>
    <s v="O-"/>
    <b v="1"/>
    <b v="0"/>
    <n v="29.137170411408643"/>
    <b v="1"/>
    <n v="12"/>
    <x v="0"/>
    <s v="Appendicitis"/>
    <b v="0"/>
    <b v="1"/>
    <b v="0"/>
    <s v="Female"/>
    <x v="1"/>
    <x v="11"/>
  </r>
  <r>
    <s v="PID0045"/>
    <n v="21000"/>
    <s v="North"/>
    <n v="73"/>
    <s v="super senior"/>
    <n v="15544.83"/>
    <n v="74.900000000000006"/>
    <s v="B+"/>
    <b v="0"/>
    <b v="0"/>
    <n v="31.582054309327042"/>
    <b v="1"/>
    <n v="2"/>
    <x v="0"/>
    <s v="Heart Attack"/>
    <b v="0"/>
    <b v="1"/>
    <b v="1"/>
    <s v="Male"/>
    <x v="3"/>
    <x v="4"/>
  </r>
  <r>
    <s v="PID0046"/>
    <n v="24000"/>
    <s v="South"/>
    <n v="41"/>
    <s v="Adult"/>
    <n v="16811.099999999999"/>
    <n v="90.2"/>
    <s v="O-"/>
    <b v="0"/>
    <b v="1"/>
    <n v="30.847098252453751"/>
    <b v="1"/>
    <n v="30"/>
    <x v="0"/>
    <s v="Heart Attack"/>
    <b v="0"/>
    <b v="0"/>
    <b v="0"/>
    <s v="Female"/>
    <x v="0"/>
    <x v="9"/>
  </r>
  <r>
    <s v="PID0047"/>
    <n v="800"/>
    <s v="South"/>
    <n v="33"/>
    <s v="Adult"/>
    <n v="621.45000000000005"/>
    <n v="76.5"/>
    <s v="AB-"/>
    <b v="0"/>
    <b v="0"/>
    <n v="24.144678702184066"/>
    <b v="0"/>
    <n v="300"/>
    <x v="0"/>
    <s v="Cancer"/>
    <b v="0"/>
    <b v="0"/>
    <b v="0"/>
    <s v="Male"/>
    <x v="0"/>
    <x v="9"/>
  </r>
  <r>
    <s v="PID0048"/>
    <n v="300000"/>
    <s v="West"/>
    <n v="38"/>
    <s v="Adult"/>
    <n v="189845.84999999998"/>
    <n v="88.1"/>
    <s v="B-"/>
    <b v="0"/>
    <b v="0"/>
    <n v="28.441373966942148"/>
    <b v="1"/>
    <n v="25"/>
    <x v="0"/>
    <s v="Stroke"/>
    <b v="0"/>
    <b v="0"/>
    <b v="1"/>
    <s v="Female"/>
    <x v="0"/>
    <x v="13"/>
  </r>
  <r>
    <s v="PID0049"/>
    <n v="1600"/>
    <s v="South"/>
    <n v="53"/>
    <s v="Senior"/>
    <n v="1130.5999999999999"/>
    <n v="48.2"/>
    <s v="A-"/>
    <b v="1"/>
    <b v="0"/>
    <n v="20.590371224742622"/>
    <b v="0"/>
    <n v="20"/>
    <x v="0"/>
    <s v="Prostate Cancer"/>
    <b v="0"/>
    <b v="0"/>
    <b v="0"/>
    <s v="Male"/>
    <x v="3"/>
    <x v="4"/>
  </r>
  <r>
    <s v="PID0050"/>
    <n v="60000"/>
    <s v="East"/>
    <n v="58"/>
    <s v="Senior"/>
    <n v="43051.95"/>
    <n v="91.1"/>
    <s v="B-"/>
    <b v="0"/>
    <b v="0"/>
    <n v="33.461891643709826"/>
    <b v="1"/>
    <n v="4"/>
    <x v="0"/>
    <s v="Respiratory Infection"/>
    <b v="0"/>
    <b v="1"/>
    <b v="0"/>
    <s v="Female"/>
    <x v="1"/>
    <x v="12"/>
  </r>
  <r>
    <s v="PID0051"/>
    <n v="72000"/>
    <s v="West"/>
    <n v="62"/>
    <s v="super senior"/>
    <n v="48472.959999999999"/>
    <n v="64.900000000000006"/>
    <s v="O+"/>
    <b v="0"/>
    <b v="0"/>
    <n v="25.997436308283927"/>
    <b v="0"/>
    <n v="9"/>
    <x v="0"/>
    <s v="Prostate Cancer"/>
    <b v="0"/>
    <b v="0"/>
    <b v="0"/>
    <s v="Male"/>
    <x v="1"/>
    <x v="12"/>
  </r>
  <r>
    <s v="PID0052"/>
    <n v="100"/>
    <s v="West"/>
    <n v="62"/>
    <s v="super senior"/>
    <n v="81.36"/>
    <n v="87.1"/>
    <s v="O-"/>
    <b v="0"/>
    <b v="0"/>
    <n v="31.230951271110474"/>
    <b v="1"/>
    <n v="25"/>
    <x v="0"/>
    <s v="Heart Disease"/>
    <b v="0"/>
    <b v="0"/>
    <b v="1"/>
    <s v="Male"/>
    <x v="0"/>
    <x v="13"/>
  </r>
  <r>
    <s v="PID0053"/>
    <n v="24000"/>
    <s v="West"/>
    <n v="62"/>
    <s v="super senior"/>
    <n v="19986.12"/>
    <n v="72.099999999999994"/>
    <s v="B+"/>
    <b v="1"/>
    <b v="0"/>
    <n v="28.164062499999993"/>
    <b v="1"/>
    <n v="300"/>
    <x v="0"/>
    <s v="Respiratory Infection"/>
    <b v="0"/>
    <b v="1"/>
    <b v="0"/>
    <s v="Female"/>
    <x v="0"/>
    <x v="9"/>
  </r>
  <r>
    <s v="PID0054"/>
    <n v="100"/>
    <s v="West"/>
    <n v="42"/>
    <s v="Adult"/>
    <n v="74.3"/>
    <n v="93.1"/>
    <s v="AB-"/>
    <b v="0"/>
    <b v="0"/>
    <n v="33.382337122162859"/>
    <b v="1"/>
    <n v="0"/>
    <x v="0"/>
    <s v="Hypertension"/>
    <b v="0"/>
    <b v="0"/>
    <b v="1"/>
    <s v="Male"/>
    <x v="0"/>
    <x v="14"/>
  </r>
  <r>
    <s v="PID0055"/>
    <n v="60000"/>
    <s v="North"/>
    <n v="48"/>
    <s v="Senior"/>
    <n v="49152.200000000004"/>
    <n v="75.400000000000006"/>
    <s v="AB+"/>
    <b v="0"/>
    <b v="0"/>
    <n v="23.532349177616183"/>
    <b v="0"/>
    <n v="4"/>
    <x v="0"/>
    <s v="Kidney Stones"/>
    <b v="0"/>
    <b v="0"/>
    <b v="0"/>
    <s v="Female"/>
    <x v="1"/>
    <x v="10"/>
  </r>
  <r>
    <s v="PID0056"/>
    <n v="48000"/>
    <s v="North"/>
    <n v="62"/>
    <s v="super senior"/>
    <s v=""/>
    <n v="57.7"/>
    <s v="AB-"/>
    <b v="0"/>
    <b v="1"/>
    <n v="22.259943675012536"/>
    <b v="0"/>
    <n v="2"/>
    <x v="1"/>
    <s v="Fractured Leg"/>
    <b v="0"/>
    <b v="0"/>
    <b v="0"/>
    <s v="Female"/>
    <x v="1"/>
    <x v="1"/>
  </r>
  <r>
    <s v="PID0057"/>
    <n v="500"/>
    <s v="North"/>
    <n v="54"/>
    <s v="Senior"/>
    <n v="301.31"/>
    <n v="62.6"/>
    <s v="O+"/>
    <b v="0"/>
    <b v="0"/>
    <n v="23.274836406900658"/>
    <s v="FALSE"/>
    <n v="2"/>
    <x v="0"/>
    <s v="Cancer"/>
    <b v="0"/>
    <b v="0"/>
    <b v="0"/>
    <s v="Male"/>
    <x v="0"/>
    <x v="0"/>
  </r>
  <r>
    <s v="PID0058"/>
    <n v="90000"/>
    <s v="South"/>
    <n v="41"/>
    <s v="Adult"/>
    <n v="55462.05"/>
    <n v="63.5"/>
    <s v="AB-"/>
    <b v="1"/>
    <b v="0"/>
    <n v="23.900033874063759"/>
    <b v="0"/>
    <n v="5"/>
    <x v="0"/>
    <s v="Fractured Leg"/>
    <b v="0"/>
    <b v="0"/>
    <b v="0"/>
    <s v="Male"/>
    <x v="1"/>
    <x v="12"/>
  </r>
  <r>
    <s v="PID0059"/>
    <n v="72000"/>
    <s v="South"/>
    <n v="48"/>
    <s v="Senior"/>
    <n v="51611.56"/>
    <n v="71.7"/>
    <s v="B+"/>
    <b v="1"/>
    <b v="0"/>
    <n v="24.236073553272043"/>
    <b v="0"/>
    <n v="20"/>
    <x v="0"/>
    <s v="Kidney Stones"/>
    <b v="0"/>
    <b v="0"/>
    <b v="0"/>
    <s v="Female"/>
    <x v="2"/>
    <x v="2"/>
  </r>
  <r>
    <s v="PID0060"/>
    <n v="800"/>
    <s v="North"/>
    <n v="42"/>
    <s v="Adult"/>
    <s v=""/>
    <n v="104"/>
    <s v="B-"/>
    <b v="0"/>
    <b v="0"/>
    <n v="32.824138366367883"/>
    <b v="1"/>
    <n v="1"/>
    <x v="1"/>
    <s v="Heart Attack"/>
    <b v="0"/>
    <b v="0"/>
    <b v="0"/>
    <s v="Male"/>
    <x v="1"/>
    <x v="11"/>
  </r>
  <r>
    <s v="PID0061"/>
    <n v="14000"/>
    <s v="North"/>
    <n v="38"/>
    <s v="Adult"/>
    <n v="8311.31"/>
    <n v="95.7"/>
    <s v="B-"/>
    <b v="1"/>
    <b v="1"/>
    <n v="30.894886363636367"/>
    <b v="1"/>
    <n v="15"/>
    <x v="0"/>
    <s v="Heart Attack"/>
    <b v="0"/>
    <b v="0"/>
    <b v="0"/>
    <s v="Male"/>
    <x v="1"/>
    <x v="1"/>
  </r>
  <r>
    <s v="PID0062"/>
    <n v="75000"/>
    <s v="North"/>
    <n v="32"/>
    <s v="Adult"/>
    <n v="67475.95"/>
    <n v="86.7"/>
    <s v="B-"/>
    <b v="0"/>
    <b v="1"/>
    <n v="30.356079969188759"/>
    <b v="1"/>
    <n v="2"/>
    <x v="0"/>
    <s v="Appendicitis"/>
    <b v="0"/>
    <b v="0"/>
    <b v="1"/>
    <s v="Female"/>
    <x v="0"/>
    <x v="9"/>
  </r>
  <r>
    <s v="PID0063"/>
    <n v="45000"/>
    <s v="West"/>
    <n v="42"/>
    <s v="Adult"/>
    <n v="24489.69"/>
    <n v="105.9"/>
    <s v="O+"/>
    <b v="0"/>
    <b v="0"/>
    <n v="34.187758264462815"/>
    <b v="1"/>
    <n v="40"/>
    <x v="0"/>
    <s v="Hypertension"/>
    <b v="0"/>
    <b v="1"/>
    <b v="0"/>
    <s v="Male"/>
    <x v="6"/>
    <x v="6"/>
  </r>
  <r>
    <s v="PID0064"/>
    <n v="100"/>
    <s v="West"/>
    <n v="41"/>
    <s v="Adult"/>
    <n v="53.04"/>
    <n v="87.1"/>
    <s v="A+"/>
    <b v="0"/>
    <b v="0"/>
    <n v="31.608361155465236"/>
    <b v="1"/>
    <n v="40"/>
    <x v="0"/>
    <s v="Heart Disease"/>
    <b v="0"/>
    <b v="0"/>
    <b v="0"/>
    <s v="Female"/>
    <x v="4"/>
    <x v="15"/>
  </r>
  <r>
    <s v="PID0065"/>
    <n v="32000"/>
    <s v="West"/>
    <n v="68"/>
    <s v="super senior"/>
    <n v="18466.8"/>
    <n v="60.7"/>
    <s v="AB+"/>
    <b v="0"/>
    <b v="1"/>
    <n v="23.12909617436366"/>
    <b v="0"/>
    <n v="12"/>
    <x v="0"/>
    <s v="Allergic Reaction"/>
    <b v="0"/>
    <b v="0"/>
    <b v="0"/>
    <s v="Male"/>
    <x v="1"/>
    <x v="10"/>
  </r>
  <r>
    <s v="PID0066"/>
    <n v="18000"/>
    <s v="West"/>
    <n v="38"/>
    <s v="Adult"/>
    <n v="13355.64"/>
    <n v="65.599999999999994"/>
    <s v="AB-"/>
    <b v="0"/>
    <b v="0"/>
    <n v="24.095500459136822"/>
    <b v="0"/>
    <n v="20"/>
    <x v="0"/>
    <s v="Osteoarthritis"/>
    <b v="0"/>
    <b v="0"/>
    <b v="0"/>
    <s v="Female"/>
    <x v="0"/>
    <x v="14"/>
  </r>
  <r>
    <s v="PID0067"/>
    <n v="200000"/>
    <s v="North"/>
    <n v="88"/>
    <s v="super senior"/>
    <s v=""/>
    <n v="69"/>
    <s v="A+"/>
    <b v="0"/>
    <b v="0"/>
    <n v="30.666666666666668"/>
    <b v="1"/>
    <n v="4"/>
    <x v="1"/>
    <s v="Childbirth"/>
    <b v="0"/>
    <b v="1"/>
    <b v="0"/>
    <s v="Male"/>
    <x v="3"/>
    <x v="15"/>
  </r>
  <r>
    <s v="PID0068"/>
    <n v="20000"/>
    <s v="South"/>
    <n v="58"/>
    <s v="Senior"/>
    <n v="17169.96"/>
    <n v="67.900000000000006"/>
    <s v="AB+"/>
    <b v="0"/>
    <b v="1"/>
    <n v="23.773677392248175"/>
    <s v="FALSE"/>
    <n v="5"/>
    <x v="0"/>
    <s v="Allergic Reaction"/>
    <b v="0"/>
    <b v="0"/>
    <b v="0"/>
    <s v="Male"/>
    <x v="0"/>
    <x v="0"/>
  </r>
  <r>
    <s v="PID0069"/>
    <n v="250000"/>
    <s v="West"/>
    <n v="62"/>
    <s v="super senior"/>
    <n v="174255.5"/>
    <n v="78.8"/>
    <s v="B-"/>
    <b v="0"/>
    <b v="0"/>
    <n v="31.565454254125935"/>
    <b v="1"/>
    <n v="50"/>
    <x v="0"/>
    <s v="Cancer"/>
    <b v="0"/>
    <b v="0"/>
    <b v="1"/>
    <s v="Female"/>
    <x v="2"/>
    <x v="8"/>
  </r>
  <r>
    <s v="PID0070"/>
    <n v="240000"/>
    <s v="North"/>
    <n v="33"/>
    <s v="Adult"/>
    <n v="208135.44"/>
    <n v="89.6"/>
    <s v="O-"/>
    <b v="0"/>
    <b v="1"/>
    <n v="32.910927456382005"/>
    <b v="1"/>
    <n v="0.5"/>
    <x v="0"/>
    <s v="Childbirth"/>
    <b v="0"/>
    <b v="0"/>
    <b v="1"/>
    <s v="Female"/>
    <x v="1"/>
    <x v="10"/>
  </r>
  <r>
    <s v="PID0071"/>
    <n v="100"/>
    <s v="South"/>
    <n v="62"/>
    <s v="super senior"/>
    <n v="77.959999999999994"/>
    <n v="72.8"/>
    <s v="AB+"/>
    <b v="1"/>
    <b v="0"/>
    <n v="29.161993270309239"/>
    <b v="1"/>
    <n v="15"/>
    <x v="0"/>
    <s v="Childbirth"/>
    <b v="0"/>
    <b v="1"/>
    <b v="0"/>
    <s v="Male"/>
    <x v="1"/>
    <x v="12"/>
  </r>
  <r>
    <s v="PID0072"/>
    <n v="18000"/>
    <s v="West"/>
    <n v="32"/>
    <s v="Adult"/>
    <n v="10770.36"/>
    <n v="60"/>
    <s v="A+"/>
    <b v="0"/>
    <b v="0"/>
    <n v="22.582709172343712"/>
    <b v="0"/>
    <n v="7"/>
    <x v="0"/>
    <s v="Hypertension"/>
    <b v="0"/>
    <b v="0"/>
    <b v="0"/>
    <s v="Female"/>
    <x v="0"/>
    <x v="0"/>
  </r>
  <r>
    <s v="PID0073"/>
    <n v="60000"/>
    <s v="West"/>
    <n v="28"/>
    <s v="Young adult"/>
    <n v="30738.95"/>
    <n v="99.8"/>
    <s v="A+"/>
    <b v="0"/>
    <b v="0"/>
    <n v="33.345584550101904"/>
    <b v="1"/>
    <n v="15"/>
    <x v="0"/>
    <s v="Stroke"/>
    <b v="0"/>
    <b v="1"/>
    <b v="1"/>
    <s v="Female"/>
    <x v="1"/>
    <x v="12"/>
  </r>
  <r>
    <s v="PID0074"/>
    <n v="100"/>
    <s v="South"/>
    <n v="58"/>
    <s v="Senior"/>
    <n v="56.05"/>
    <n v="73.7"/>
    <s v="B+"/>
    <b v="0"/>
    <b v="1"/>
    <n v="28.082609358329517"/>
    <b v="1"/>
    <n v="25"/>
    <x v="0"/>
    <s v="Osteoarthritis"/>
    <b v="0"/>
    <b v="1"/>
    <b v="0"/>
    <s v="Male"/>
    <x v="6"/>
    <x v="6"/>
  </r>
  <r>
    <s v="PID0075"/>
    <n v="48000"/>
    <s v="South"/>
    <n v="58"/>
    <s v="Senior"/>
    <s v=""/>
    <n v="60.2"/>
    <s v="B-"/>
    <b v="1"/>
    <b v="0"/>
    <n v="26.056094182825486"/>
    <b v="0"/>
    <n v="2"/>
    <x v="1"/>
    <s v="Kidney Stones"/>
    <b v="0"/>
    <b v="0"/>
    <b v="0"/>
    <s v="Male"/>
    <x v="6"/>
    <x v="6"/>
  </r>
  <r>
    <s v="PID0076"/>
    <n v="300000"/>
    <s v="East"/>
    <n v="48"/>
    <s v="Senior"/>
    <n v="174141.6"/>
    <n v="81.2"/>
    <s v="AB-"/>
    <b v="1"/>
    <b v="1"/>
    <n v="26.213842975206614"/>
    <s v="FALSE"/>
    <n v="20"/>
    <x v="0"/>
    <s v="Allergic Reaction"/>
    <b v="0"/>
    <b v="0"/>
    <b v="0"/>
    <s v="Male"/>
    <x v="0"/>
    <x v="9"/>
  </r>
  <r>
    <s v="PID0077"/>
    <n v="300000"/>
    <s v="South"/>
    <n v="38"/>
    <s v="Adult"/>
    <n v="217453.08000000002"/>
    <n v="83.4"/>
    <s v="AB-"/>
    <b v="0"/>
    <b v="0"/>
    <n v="31.008328375966695"/>
    <b v="1"/>
    <n v="4"/>
    <x v="0"/>
    <s v="Respiratory Infection"/>
    <b v="0"/>
    <b v="1"/>
    <b v="0"/>
    <s v="Female"/>
    <x v="4"/>
    <x v="15"/>
  </r>
  <r>
    <s v="PID0078"/>
    <n v="100"/>
    <s v="North"/>
    <n v="38"/>
    <s v="Adult"/>
    <s v=""/>
    <n v="86.7"/>
    <s v="O-"/>
    <b v="0"/>
    <b v="0"/>
    <n v="30.356079969188759"/>
    <b v="1"/>
    <n v="2"/>
    <x v="1"/>
    <s v="Osteoarthritis"/>
    <b v="0"/>
    <b v="1"/>
    <b v="0"/>
    <s v="Female"/>
    <x v="1"/>
    <x v="1"/>
  </r>
  <r>
    <s v="PID0079"/>
    <n v="18000"/>
    <s v="North"/>
    <n v="33"/>
    <s v="Adult"/>
    <n v="14773.74"/>
    <n v="86.5"/>
    <s v="B-"/>
    <b v="0"/>
    <b v="1"/>
    <n v="29.238777717685238"/>
    <b v="1"/>
    <n v="4"/>
    <x v="0"/>
    <s v="Heart Attack"/>
    <b v="0"/>
    <b v="0"/>
    <b v="1"/>
    <s v="Female"/>
    <x v="3"/>
    <x v="4"/>
  </r>
  <r>
    <s v="PID0080"/>
    <n v="75000"/>
    <s v="West"/>
    <n v="38"/>
    <s v="Adult"/>
    <n v="44458.25"/>
    <n v="94.6"/>
    <s v="B+"/>
    <b v="1"/>
    <b v="1"/>
    <n v="30.539772727272727"/>
    <b v="1"/>
    <n v="12"/>
    <x v="0"/>
    <s v="Hypertension"/>
    <b v="0"/>
    <b v="1"/>
    <b v="0"/>
    <s v="Male"/>
    <x v="0"/>
    <x v="14"/>
  </r>
  <r>
    <s v="PID0081"/>
    <n v="45000"/>
    <s v="South"/>
    <n v="62"/>
    <s v="super senior"/>
    <n v="28657.98"/>
    <n v="87"/>
    <s v="O-"/>
    <b v="1"/>
    <b v="1"/>
    <n v="30.824829931972793"/>
    <b v="1"/>
    <n v="20"/>
    <x v="0"/>
    <s v="Heart Attack"/>
    <b v="0"/>
    <b v="0"/>
    <b v="0"/>
    <s v="Male"/>
    <x v="1"/>
    <x v="1"/>
  </r>
  <r>
    <s v="PID0082"/>
    <n v="250000"/>
    <s v="East"/>
    <n v="68"/>
    <s v="super senior"/>
    <s v=""/>
    <n v="61.7"/>
    <s v="A-"/>
    <b v="0"/>
    <b v="0"/>
    <n v="22.940214158239147"/>
    <b v="0"/>
    <n v="15"/>
    <x v="1"/>
    <s v="Hypertension"/>
    <b v="0"/>
    <b v="0"/>
    <b v="0"/>
    <s v="Female"/>
    <x v="1"/>
    <x v="1"/>
  </r>
  <r>
    <s v="PID0083"/>
    <n v="100"/>
    <s v="South"/>
    <n v="38"/>
    <s v="Adult"/>
    <n v="88.17"/>
    <n v="76.2"/>
    <s v="AB-"/>
    <b v="0"/>
    <b v="0"/>
    <n v="29.035208047553724"/>
    <b v="1"/>
    <n v="40"/>
    <x v="0"/>
    <s v="Respiratory Infection"/>
    <b v="0"/>
    <b v="1"/>
    <b v="1"/>
    <s v="Male"/>
    <x v="0"/>
    <x v="9"/>
  </r>
  <r>
    <s v="PID0084"/>
    <n v="3000"/>
    <s v="South"/>
    <n v="68"/>
    <s v="super senior"/>
    <n v="1770.5099999999998"/>
    <n v="54.5"/>
    <s v="B+"/>
    <b v="0"/>
    <b v="0"/>
    <n v="21.557691547011586"/>
    <b v="0"/>
    <n v="40"/>
    <x v="0"/>
    <s v="Childbirth"/>
    <b v="0"/>
    <b v="0"/>
    <b v="0"/>
    <s v="Female"/>
    <x v="2"/>
    <x v="2"/>
  </r>
  <r>
    <s v="PID0085"/>
    <n v="14000"/>
    <s v="South"/>
    <n v="54"/>
    <s v="Senior"/>
    <n v="8718.2200000000012"/>
    <n v="69.7"/>
    <s v="B-"/>
    <b v="1"/>
    <b v="1"/>
    <n v="25.601469237832877"/>
    <b v="0"/>
    <n v="12"/>
    <x v="0"/>
    <s v="Appendicitis"/>
    <b v="0"/>
    <b v="0"/>
    <b v="0"/>
    <s v="Male"/>
    <x v="0"/>
    <x v="13"/>
  </r>
  <r>
    <s v="PID0086"/>
    <n v="32000"/>
    <s v="West"/>
    <n v="38"/>
    <s v="Adult"/>
    <s v=""/>
    <n v="89.6"/>
    <s v="A+"/>
    <b v="0"/>
    <b v="1"/>
    <n v="29.257142857142856"/>
    <b v="1"/>
    <n v="200"/>
    <x v="1"/>
    <s v="Appendicitis"/>
    <b v="0"/>
    <b v="1"/>
    <b v="1"/>
    <s v="Male"/>
    <x v="1"/>
    <x v="11"/>
  </r>
  <r>
    <s v="PID0087"/>
    <n v="250000"/>
    <s v="North"/>
    <n v="53"/>
    <s v="Senior"/>
    <n v="125433.3"/>
    <n v="73"/>
    <s v="B-"/>
    <b v="1"/>
    <b v="0"/>
    <n v="30.780907404284029"/>
    <b v="1"/>
    <n v="12"/>
    <x v="0"/>
    <s v="Diabetes"/>
    <b v="0"/>
    <b v="0"/>
    <b v="1"/>
    <s v="Male"/>
    <x v="1"/>
    <x v="12"/>
  </r>
  <r>
    <s v="PID0088"/>
    <n v="800"/>
    <s v="South"/>
    <n v="33"/>
    <s v="Adult"/>
    <n v="714.99"/>
    <n v="94.2"/>
    <s v="B-"/>
    <b v="0"/>
    <b v="1"/>
    <n v="31.113753468093538"/>
    <b v="1"/>
    <n v="25"/>
    <x v="0"/>
    <s v="Fractured Leg"/>
    <b v="0"/>
    <b v="1"/>
    <b v="1"/>
    <s v="Female"/>
    <x v="1"/>
    <x v="10"/>
  </r>
  <r>
    <s v="PID0089"/>
    <n v="72000"/>
    <s v="North"/>
    <n v="38"/>
    <s v="Adult"/>
    <n v="57203.6"/>
    <n v="89.9"/>
    <s v="AB+"/>
    <b v="1"/>
    <b v="0"/>
    <n v="29.022469008264466"/>
    <b v="1"/>
    <n v="40"/>
    <x v="0"/>
    <s v="Appendicitis"/>
    <b v="0"/>
    <b v="0"/>
    <b v="1"/>
    <s v="Male"/>
    <x v="2"/>
    <x v="8"/>
  </r>
  <r>
    <s v="PID0090"/>
    <n v="20000"/>
    <s v="South"/>
    <n v="45"/>
    <s v="Adult"/>
    <n v="10879.14"/>
    <n v="67.900000000000006"/>
    <s v="B+"/>
    <b v="1"/>
    <b v="1"/>
    <n v="24.346516547742841"/>
    <b v="0"/>
    <n v="7"/>
    <x v="0"/>
    <s v="Allergic Reaction"/>
    <b v="0"/>
    <b v="0"/>
    <b v="0"/>
    <s v="Female"/>
    <x v="4"/>
    <x v="5"/>
  </r>
  <r>
    <s v="PID0091"/>
    <n v="500"/>
    <s v="West"/>
    <n v="33"/>
    <s v="Adult"/>
    <n v="372.41"/>
    <n v="91.7"/>
    <s v="B-"/>
    <b v="0"/>
    <b v="0"/>
    <n v="31.360076604767283"/>
    <b v="1"/>
    <n v="7"/>
    <x v="0"/>
    <s v="Appendicitis"/>
    <b v="0"/>
    <b v="1"/>
    <b v="0"/>
    <s v="Male"/>
    <x v="4"/>
    <x v="5"/>
  </r>
  <r>
    <s v="PID0092"/>
    <n v="18000"/>
    <s v="North"/>
    <n v="68"/>
    <s v="super senior"/>
    <s v=""/>
    <n v="60.4"/>
    <s v="O-"/>
    <b v="0"/>
    <b v="0"/>
    <n v="21.919001306430541"/>
    <b v="0"/>
    <n v="3"/>
    <x v="1"/>
    <s v="Appendicitis"/>
    <b v="0"/>
    <b v="0"/>
    <b v="0"/>
    <s v="Male"/>
    <x v="0"/>
    <x v="0"/>
  </r>
  <r>
    <s v="PID0093"/>
    <n v="10000"/>
    <s v="North"/>
    <n v="33"/>
    <s v="Adult"/>
    <n v="5506.4"/>
    <n v="58.7"/>
    <s v="B+"/>
    <b v="1"/>
    <b v="0"/>
    <n v="20.311418685121112"/>
    <b v="0"/>
    <n v="1"/>
    <x v="0"/>
    <s v="Allergic Reaction"/>
    <b v="0"/>
    <b v="0"/>
    <b v="0"/>
    <s v="Male"/>
    <x v="1"/>
    <x v="10"/>
  </r>
  <r>
    <s v="PID0094"/>
    <n v="48000"/>
    <s v="North"/>
    <n v="38"/>
    <s v="Adult"/>
    <n v="38250.120000000003"/>
    <n v="86.8"/>
    <s v="A+"/>
    <b v="0"/>
    <b v="0"/>
    <n v="31.123381978557855"/>
    <b v="1"/>
    <n v="20"/>
    <x v="0"/>
    <s v="Allergic Reaction"/>
    <b v="0"/>
    <b v="0"/>
    <b v="1"/>
    <s v="Female"/>
    <x v="1"/>
    <x v="10"/>
  </r>
  <r>
    <s v="PID0095"/>
    <n v="10000"/>
    <s v="East"/>
    <n v="62"/>
    <s v="super senior"/>
    <n v="7114.0499999999993"/>
    <n v="87.2"/>
    <s v="AB-"/>
    <b v="0"/>
    <b v="0"/>
    <n v="30.89569160997733"/>
    <b v="1"/>
    <n v="20"/>
    <x v="0"/>
    <s v="Heart Disease"/>
    <b v="0"/>
    <b v="1"/>
    <b v="0"/>
    <s v="Female"/>
    <x v="4"/>
    <x v="15"/>
  </r>
  <r>
    <s v="PID0096"/>
    <n v="20000"/>
    <s v="West"/>
    <n v="58"/>
    <s v="Senior"/>
    <n v="14220.48"/>
    <n v="77.3"/>
    <s v="O-"/>
    <b v="1"/>
    <b v="0"/>
    <n v="31.763642340565415"/>
    <b v="1"/>
    <n v="5"/>
    <x v="0"/>
    <s v="Cancer"/>
    <b v="0"/>
    <b v="1"/>
    <b v="0"/>
    <s v="Female"/>
    <x v="6"/>
    <x v="6"/>
  </r>
  <r>
    <s v="PID0097"/>
    <n v="200"/>
    <s v="South"/>
    <n v="42"/>
    <s v="Adult"/>
    <n v="116.84"/>
    <n v="86.2"/>
    <s v="AB+"/>
    <b v="0"/>
    <b v="0"/>
    <n v="33.671874999999993"/>
    <b v="1"/>
    <n v="40"/>
    <x v="0"/>
    <s v="Diabetes"/>
    <b v="0"/>
    <b v="1"/>
    <b v="1"/>
    <s v="Female"/>
    <x v="0"/>
    <x v="13"/>
  </r>
  <r>
    <s v="PID0098"/>
    <n v="21000"/>
    <s v="South"/>
    <n v="58"/>
    <s v="Senior"/>
    <n v="17306.52"/>
    <n v="92.9"/>
    <s v="A-"/>
    <b v="0"/>
    <b v="1"/>
    <n v="33.310624260461118"/>
    <b v="1"/>
    <n v="9"/>
    <x v="0"/>
    <s v="Osteoarthritis"/>
    <b v="0"/>
    <b v="1"/>
    <b v="1"/>
    <s v="Female"/>
    <x v="0"/>
    <x v="9"/>
  </r>
  <r>
    <s v="PID0099"/>
    <n v="18000"/>
    <s v="North"/>
    <n v="38"/>
    <s v="Adult"/>
    <n v="14155.89"/>
    <n v="92.2"/>
    <s v="A-"/>
    <b v="1"/>
    <b v="1"/>
    <n v="32.667233560090708"/>
    <b v="1"/>
    <n v="15"/>
    <x v="0"/>
    <s v="Fractured Leg"/>
    <b v="0"/>
    <b v="0"/>
    <b v="1"/>
    <s v="Male"/>
    <x v="4"/>
    <x v="4"/>
  </r>
  <r>
    <s v="PID0100"/>
    <n v="3000"/>
    <s v="West"/>
    <n v="38"/>
    <s v="Adult"/>
    <n v="1695.5099999999998"/>
    <n v="97.1"/>
    <s v="O+"/>
    <b v="0"/>
    <b v="0"/>
    <n v="34.816594356197783"/>
    <b v="1"/>
    <n v="20"/>
    <x v="0"/>
    <s v="Heart Disease"/>
    <b v="0"/>
    <b v="1"/>
    <b v="0"/>
    <s v="Male"/>
    <x v="1"/>
    <x v="11"/>
  </r>
  <r>
    <s v="PID0101"/>
    <n v="240000"/>
    <s v="West"/>
    <n v="33"/>
    <s v="Adult"/>
    <n v="169589.52"/>
    <n v="79.8"/>
    <s v="O+"/>
    <b v="0"/>
    <b v="1"/>
    <n v="28.273809523809526"/>
    <b v="1"/>
    <n v="25"/>
    <x v="0"/>
    <s v="Prostate Cancer"/>
    <b v="0"/>
    <b v="1"/>
    <b v="1"/>
    <s v="Male"/>
    <x v="0"/>
    <x v="14"/>
  </r>
  <r>
    <s v="PID0102"/>
    <n v="72000"/>
    <s v="West"/>
    <n v="33"/>
    <s v="Adult"/>
    <n v="57341.56"/>
    <n v="65.8"/>
    <s v="O+"/>
    <b v="0"/>
    <b v="1"/>
    <n v="20.767579851028909"/>
    <b v="0"/>
    <n v="7"/>
    <x v="0"/>
    <s v="Kidney Stones"/>
    <b v="0"/>
    <b v="0"/>
    <b v="0"/>
    <s v="Female"/>
    <x v="1"/>
    <x v="11"/>
  </r>
  <r>
    <s v="PID0103"/>
    <n v="18000"/>
    <s v="South"/>
    <n v="73"/>
    <s v="super senior"/>
    <s v=""/>
    <n v="68.3"/>
    <s v="O-"/>
    <b v="0"/>
    <b v="1"/>
    <n v="24.199263038548754"/>
    <b v="0"/>
    <n v="5"/>
    <x v="1"/>
    <s v="Allergic Reaction"/>
    <b v="0"/>
    <b v="0"/>
    <b v="0"/>
    <s v="Female"/>
    <x v="0"/>
    <x v="13"/>
  </r>
  <r>
    <s v="PID0104"/>
    <n v="40000"/>
    <s v="East"/>
    <n v="41"/>
    <s v="Adult"/>
    <n v="35432.600000000006"/>
    <n v="103.9"/>
    <s v="AB-"/>
    <b v="0"/>
    <b v="1"/>
    <n v="33.164161000989495"/>
    <b v="1"/>
    <n v="12"/>
    <x v="0"/>
    <s v="Respiratory Infection"/>
    <b v="0"/>
    <b v="1"/>
    <b v="0"/>
    <s v="Male"/>
    <x v="1"/>
    <x v="11"/>
  </r>
  <r>
    <s v="PID0105"/>
    <n v="10000"/>
    <s v="West"/>
    <n v="62"/>
    <s v="super senior"/>
    <n v="8403.3000000000011"/>
    <n v="80"/>
    <s v="O+"/>
    <b v="0"/>
    <b v="1"/>
    <n v="34.626038781163437"/>
    <b v="1"/>
    <n v="7"/>
    <x v="0"/>
    <s v="Heart Disease"/>
    <b v="0"/>
    <b v="0"/>
    <b v="1"/>
    <s v="Female"/>
    <x v="0"/>
    <x v="13"/>
  </r>
  <r>
    <s v="PID0106"/>
    <n v="32000"/>
    <s v="North"/>
    <n v="48"/>
    <s v="Senior"/>
    <n v="24816.48"/>
    <n v="81"/>
    <s v="AB+"/>
    <b v="0"/>
    <b v="0"/>
    <n v="29.3946871824648"/>
    <b v="1"/>
    <n v="40"/>
    <x v="0"/>
    <s v="Appendicitis"/>
    <b v="0"/>
    <b v="1"/>
    <b v="1"/>
    <s v="Female"/>
    <x v="1"/>
    <x v="1"/>
  </r>
  <r>
    <s v="PID0107"/>
    <n v="200000"/>
    <s v="West"/>
    <n v="33"/>
    <s v="Adult"/>
    <n v="153134.96"/>
    <n v="64.099999999999994"/>
    <s v="O+"/>
    <b v="0"/>
    <b v="0"/>
    <n v="20.460276421207183"/>
    <b v="0"/>
    <n v="9"/>
    <x v="0"/>
    <s v="Fractured Arm"/>
    <b v="0"/>
    <b v="0"/>
    <b v="0"/>
    <s v="Male"/>
    <x v="6"/>
    <x v="6"/>
  </r>
  <r>
    <s v="PID0108"/>
    <n v="24000"/>
    <s v="West"/>
    <n v="42"/>
    <s v="Adult"/>
    <n v="20927.52"/>
    <n v="91"/>
    <s v="A-"/>
    <b v="0"/>
    <b v="1"/>
    <n v="30.759870200108171"/>
    <b v="1"/>
    <n v="50"/>
    <x v="0"/>
    <s v="Heart Attack"/>
    <b v="0"/>
    <b v="1"/>
    <b v="0"/>
    <s v="Female"/>
    <x v="0"/>
    <x v="9"/>
  </r>
  <r>
    <s v="PID0109"/>
    <n v="240000"/>
    <s v="North"/>
    <n v="48"/>
    <s v="Senior"/>
    <s v=""/>
    <n v="79.900000000000006"/>
    <s v="O-"/>
    <b v="0"/>
    <b v="0"/>
    <n v="31.210937499999996"/>
    <b v="1"/>
    <n v="2"/>
    <x v="1"/>
    <s v="Fractured Leg"/>
    <b v="0"/>
    <b v="1"/>
    <b v="0"/>
    <s v="Male"/>
    <x v="6"/>
    <x v="6"/>
  </r>
  <r>
    <s v="PID0110"/>
    <n v="18000"/>
    <s v="South"/>
    <n v="45"/>
    <s v="Adult"/>
    <n v="12518.82"/>
    <n v="65.3"/>
    <s v="A-"/>
    <b v="0"/>
    <b v="0"/>
    <n v="24.57751514923407"/>
    <b v="0"/>
    <n v="30"/>
    <x v="0"/>
    <s v="Diabetes"/>
    <b v="0"/>
    <b v="0"/>
    <b v="0"/>
    <s v="Male"/>
    <x v="4"/>
    <x v="15"/>
  </r>
  <r>
    <s v="PID0111"/>
    <n v="24000"/>
    <s v="West"/>
    <n v="42"/>
    <s v="Adult"/>
    <n v="12412.04"/>
    <n v="85.9"/>
    <s v="B+"/>
    <b v="1"/>
    <b v="1"/>
    <n v="29.723183391003467"/>
    <b v="1"/>
    <n v="0"/>
    <x v="0"/>
    <s v="Heart Disease"/>
    <b v="0"/>
    <b v="0"/>
    <b v="1"/>
    <s v="Female"/>
    <x v="0"/>
    <x v="14"/>
  </r>
  <r>
    <s v="PID0112"/>
    <n v="240000"/>
    <s v="East"/>
    <n v="73"/>
    <s v="super senior"/>
    <n v="179908.08000000002"/>
    <n v="85.3"/>
    <s v="A+"/>
    <b v="0"/>
    <b v="0"/>
    <n v="33.740753925873179"/>
    <b v="1"/>
    <n v="20"/>
    <x v="0"/>
    <s v="Diabetes"/>
    <b v="0"/>
    <b v="1"/>
    <b v="0"/>
    <s v="Female"/>
    <x v="1"/>
    <x v="1"/>
  </r>
  <r>
    <s v="PID0113"/>
    <n v="800"/>
    <s v="West"/>
    <n v="62"/>
    <s v="super senior"/>
    <n v="678.92"/>
    <n v="84.7"/>
    <s v="AB-"/>
    <b v="0"/>
    <b v="0"/>
    <n v="30.737407461169983"/>
    <b v="1"/>
    <n v="5"/>
    <x v="0"/>
    <s v="Heart Disease"/>
    <b v="0"/>
    <b v="0"/>
    <b v="0"/>
    <s v="Female"/>
    <x v="1"/>
    <x v="10"/>
  </r>
  <r>
    <s v="PID0114"/>
    <n v="90000"/>
    <s v="South"/>
    <n v="53"/>
    <s v="Senior"/>
    <s v=""/>
    <n v="77.3"/>
    <s v="A+"/>
    <b v="0"/>
    <b v="0"/>
    <n v="33.902021841147317"/>
    <b v="1"/>
    <n v="12"/>
    <x v="1"/>
    <s v="Prostate Cancer"/>
    <b v="0"/>
    <b v="0"/>
    <b v="1"/>
    <s v="Female"/>
    <x v="4"/>
    <x v="16"/>
  </r>
  <r>
    <s v="PID0115"/>
    <n v="100"/>
    <s v="West"/>
    <n v="33"/>
    <s v="Adult"/>
    <s v=""/>
    <n v="84.1"/>
    <s v="O-"/>
    <b v="1"/>
    <b v="0"/>
    <n v="28.427528393726341"/>
    <b v="1"/>
    <n v="5"/>
    <x v="1"/>
    <s v="Fractured Arm"/>
    <b v="0"/>
    <b v="1"/>
    <b v="0"/>
    <s v="Female"/>
    <x v="0"/>
    <x v="13"/>
  </r>
  <r>
    <s v="PID0116"/>
    <n v="800"/>
    <s v="South"/>
    <n v="41"/>
    <s v="Adult"/>
    <n v="411.43"/>
    <n v="68.099999999999994"/>
    <s v="B+"/>
    <b v="1"/>
    <b v="0"/>
    <n v="24.713311075627811"/>
    <b v="0"/>
    <n v="12"/>
    <x v="0"/>
    <s v="Cancer"/>
    <b v="0"/>
    <b v="0"/>
    <b v="0"/>
    <s v="Male"/>
    <x v="3"/>
    <x v="4"/>
  </r>
  <r>
    <s v="PID0117"/>
    <n v="48000"/>
    <s v="West"/>
    <n v="58"/>
    <s v="Senior"/>
    <n v="25741.52"/>
    <n v="56.9"/>
    <s v="O+"/>
    <b v="1"/>
    <b v="1"/>
    <n v="20.899908172635445"/>
    <b v="0"/>
    <n v="7"/>
    <x v="0"/>
    <s v="Allergic Reaction"/>
    <b v="0"/>
    <b v="0"/>
    <b v="0"/>
    <s v="Female"/>
    <x v="4"/>
    <x v="5"/>
  </r>
  <r>
    <s v="PID0118"/>
    <n v="500"/>
    <s v="South"/>
    <n v="73"/>
    <s v="super senior"/>
    <s v=""/>
    <n v="53"/>
    <s v="B-"/>
    <b v="1"/>
    <b v="0"/>
    <n v="22.939750692520775"/>
    <s v="FALSE"/>
    <n v="7"/>
    <x v="1"/>
    <s v="Childbirth"/>
    <b v="0"/>
    <b v="0"/>
    <b v="0"/>
    <s v="Male"/>
    <x v="0"/>
    <x v="14"/>
  </r>
  <r>
    <s v="PID0119"/>
    <n v="500"/>
    <s v="East"/>
    <n v="58"/>
    <s v="Senior"/>
    <n v="278.88"/>
    <n v="90.9"/>
    <s v="O-"/>
    <b v="0"/>
    <b v="0"/>
    <n v="33.796847114812621"/>
    <b v="1"/>
    <n v="7"/>
    <x v="0"/>
    <s v="Hypertension"/>
    <b v="0"/>
    <b v="1"/>
    <b v="0"/>
    <s v="Female"/>
    <x v="4"/>
    <x v="16"/>
  </r>
  <r>
    <s v="PID0120"/>
    <n v="18000"/>
    <s v="North"/>
    <n v="33"/>
    <s v="Adult"/>
    <n v="14820.27"/>
    <n v="75.7"/>
    <s v="AB+"/>
    <b v="0"/>
    <b v="0"/>
    <n v="29.570312499999996"/>
    <b v="1"/>
    <n v="0.5"/>
    <x v="0"/>
    <s v="Appendicitis"/>
    <b v="0"/>
    <b v="0"/>
    <b v="1"/>
    <s v="Male"/>
    <x v="2"/>
    <x v="8"/>
  </r>
  <r>
    <s v="PID0121"/>
    <n v="20000"/>
    <s v="West"/>
    <n v="33"/>
    <s v="Adult"/>
    <n v="10985.7"/>
    <n v="69.2"/>
    <s v="AB+"/>
    <b v="0"/>
    <b v="1"/>
    <n v="26.696500906600825"/>
    <b v="0"/>
    <n v="150"/>
    <x v="0"/>
    <s v="Prostate Cancer"/>
    <b v="0"/>
    <b v="0"/>
    <b v="0"/>
    <s v="Male"/>
    <x v="2"/>
    <x v="8"/>
  </r>
  <r>
    <s v="PID0122"/>
    <n v="18000"/>
    <s v="South"/>
    <n v="68"/>
    <s v="super senior"/>
    <n v="10522.68"/>
    <n v="66.3"/>
    <s v="AB-"/>
    <b v="0"/>
    <b v="0"/>
    <n v="24.650505651397982"/>
    <b v="0"/>
    <n v="3"/>
    <x v="0"/>
    <s v="Diabetes"/>
    <b v="0"/>
    <b v="0"/>
    <b v="0"/>
    <s v="Female"/>
    <x v="2"/>
    <x v="2"/>
  </r>
  <r>
    <s v="PID0123"/>
    <n v="10000"/>
    <s v="South"/>
    <n v="33"/>
    <s v="Adult"/>
    <s v=""/>
    <n v="59.7"/>
    <s v="B-"/>
    <b v="0"/>
    <b v="0"/>
    <n v="21.664973145594427"/>
    <b v="0"/>
    <n v="20"/>
    <x v="1"/>
    <s v="Fractured Leg"/>
    <b v="0"/>
    <b v="0"/>
    <b v="0"/>
    <s v="Female"/>
    <x v="0"/>
    <x v="0"/>
  </r>
  <r>
    <s v="PID0124"/>
    <n v="90000"/>
    <s v="South"/>
    <n v="68"/>
    <s v="super senior"/>
    <n v="68611.3"/>
    <n v="97.6"/>
    <s v="AB+"/>
    <b v="0"/>
    <b v="0"/>
    <n v="34.172472952627714"/>
    <b v="1"/>
    <n v="25"/>
    <x v="0"/>
    <s v="Stroke"/>
    <b v="0"/>
    <b v="1"/>
    <b v="1"/>
    <s v="Male"/>
    <x v="4"/>
    <x v="5"/>
  </r>
  <r>
    <s v="PID0125"/>
    <n v="18000"/>
    <s v="South"/>
    <n v="68"/>
    <s v="super senior"/>
    <n v="10076.52"/>
    <n v="86"/>
    <s v="AB+"/>
    <b v="1"/>
    <b v="0"/>
    <n v="32.368549813692653"/>
    <b v="1"/>
    <n v="40"/>
    <x v="0"/>
    <s v="Fractured Arm"/>
    <b v="0"/>
    <b v="1"/>
    <b v="0"/>
    <s v="Female"/>
    <x v="1"/>
    <x v="1"/>
  </r>
  <r>
    <s v="PID0126"/>
    <n v="800"/>
    <s v="South"/>
    <n v="42"/>
    <s v="Adult"/>
    <n v="499.21"/>
    <n v="71.3"/>
    <s v="A+"/>
    <b v="0"/>
    <b v="1"/>
    <n v="22.758466596444187"/>
    <b v="0"/>
    <n v="4"/>
    <x v="0"/>
    <s v="Prostate Cancer"/>
    <b v="0"/>
    <b v="0"/>
    <b v="0"/>
    <s v="Male"/>
    <x v="6"/>
    <x v="6"/>
  </r>
  <r>
    <s v="PID0127"/>
    <n v="18000"/>
    <s v="South"/>
    <n v="53"/>
    <s v="Senior"/>
    <n v="11448.42"/>
    <n v="66"/>
    <s v="AB+"/>
    <b v="0"/>
    <b v="1"/>
    <n v="24.242424242424246"/>
    <b v="0"/>
    <n v="4"/>
    <x v="0"/>
    <s v="Diabetes"/>
    <b v="0"/>
    <b v="0"/>
    <b v="0"/>
    <s v="Male"/>
    <x v="3"/>
    <x v="15"/>
  </r>
  <r>
    <s v="PID0128"/>
    <n v="250000"/>
    <s v="South"/>
    <n v="41"/>
    <s v="Adult"/>
    <n v="211680"/>
    <n v="61.9"/>
    <s v="B-"/>
    <b v="0"/>
    <b v="0"/>
    <n v="20.212244897959184"/>
    <b v="0"/>
    <n v="7"/>
    <x v="0"/>
    <s v="Stroke"/>
    <b v="0"/>
    <b v="0"/>
    <b v="0"/>
    <s v="Male"/>
    <x v="1"/>
    <x v="12"/>
  </r>
  <r>
    <s v="PID0129"/>
    <n v="40000"/>
    <s v="West"/>
    <n v="48"/>
    <s v="Senior"/>
    <n v="35676.199999999997"/>
    <n v="70.8"/>
    <s v="B-"/>
    <b v="0"/>
    <b v="1"/>
    <n v="22.096688617708562"/>
    <s v="FALSE"/>
    <n v="20"/>
    <x v="0"/>
    <s v="Fractured Arm"/>
    <b v="0"/>
    <b v="0"/>
    <b v="0"/>
    <s v="Female"/>
    <x v="2"/>
    <x v="8"/>
  </r>
  <r>
    <s v="PID0130"/>
    <n v="90000"/>
    <s v="South"/>
    <n v="48"/>
    <s v="Senior"/>
    <n v="73985"/>
    <n v="84.6"/>
    <s v="O-"/>
    <b v="0"/>
    <b v="0"/>
    <n v="26.701174094180026"/>
    <b v="0"/>
    <n v="50"/>
    <x v="0"/>
    <s v="Cancer"/>
    <b v="0"/>
    <b v="0"/>
    <b v="0"/>
    <s v="Female"/>
    <x v="1"/>
    <x v="1"/>
  </r>
  <r>
    <s v="PID0131"/>
    <n v="32000"/>
    <s v="South"/>
    <n v="28"/>
    <s v="Young adult"/>
    <n v="23309.4"/>
    <n v="83.6"/>
    <s v="A-"/>
    <b v="1"/>
    <b v="0"/>
    <n v="28.25851811790157"/>
    <b v="1"/>
    <n v="2"/>
    <x v="0"/>
    <s v="Stroke"/>
    <b v="0"/>
    <b v="1"/>
    <b v="1"/>
    <s v="Male"/>
    <x v="3"/>
    <x v="4"/>
  </r>
  <r>
    <s v="PID0132"/>
    <n v="300000"/>
    <s v="East"/>
    <n v="53"/>
    <s v="Senior"/>
    <s v=""/>
    <n v="78.599999999999994"/>
    <s v="O+"/>
    <b v="0"/>
    <b v="0"/>
    <n v="33.576829424580289"/>
    <b v="1"/>
    <n v="70"/>
    <x v="1"/>
    <s v="Hypertension"/>
    <b v="0"/>
    <b v="1"/>
    <b v="0"/>
    <s v="Male"/>
    <x v="4"/>
    <x v="16"/>
  </r>
  <r>
    <s v="PID0133"/>
    <n v="24000"/>
    <s v="South"/>
    <n v="58"/>
    <s v="Senior"/>
    <n v="19197.150000000001"/>
    <n v="61.8"/>
    <s v="B-"/>
    <b v="0"/>
    <b v="0"/>
    <n v="22.977394408090426"/>
    <b v="0"/>
    <n v="5"/>
    <x v="0"/>
    <s v="Cancer"/>
    <b v="0"/>
    <b v="0"/>
    <b v="0"/>
    <s v="Male"/>
    <x v="1"/>
    <x v="12"/>
  </r>
  <r>
    <s v="PID0134"/>
    <n v="32000"/>
    <s v="South"/>
    <n v="53"/>
    <s v="Senior"/>
    <n v="27759.8"/>
    <n v="50.2"/>
    <s v="AB+"/>
    <b v="0"/>
    <b v="0"/>
    <n v="21.167144543767922"/>
    <b v="0"/>
    <n v="5"/>
    <x v="0"/>
    <s v="Childbirth"/>
    <b v="0"/>
    <b v="0"/>
    <b v="0"/>
    <s v="Male"/>
    <x v="6"/>
    <x v="6"/>
  </r>
  <r>
    <s v="PID0135"/>
    <n v="10000"/>
    <s v="West"/>
    <n v="33"/>
    <s v="Adult"/>
    <s v=""/>
    <n v="83.4"/>
    <s v="O+"/>
    <b v="0"/>
    <b v="0"/>
    <n v="28.858131487889278"/>
    <b v="1"/>
    <n v="7"/>
    <x v="1"/>
    <s v="Respiratory Infection"/>
    <b v="0"/>
    <b v="1"/>
    <b v="0"/>
    <s v="Male"/>
    <x v="0"/>
    <x v="13"/>
  </r>
  <r>
    <s v="PID0136"/>
    <n v="24000"/>
    <s v="South"/>
    <n v="33"/>
    <s v="Adult"/>
    <s v=""/>
    <n v="58.8"/>
    <s v="O-"/>
    <b v="0"/>
    <b v="1"/>
    <n v="20.10875141069047"/>
    <b v="0"/>
    <n v="4"/>
    <x v="1"/>
    <s v="Cancer"/>
    <b v="0"/>
    <b v="0"/>
    <b v="0"/>
    <s v="Female"/>
    <x v="2"/>
    <x v="8"/>
  </r>
  <r>
    <s v="PID0137"/>
    <n v="100"/>
    <s v="West"/>
    <n v="41"/>
    <s v="Adult"/>
    <n v="50.09"/>
    <n v="70.599999999999994"/>
    <s v="B-"/>
    <b v="1"/>
    <b v="1"/>
    <n v="23.318800369929974"/>
    <b v="0"/>
    <n v="25"/>
    <x v="0"/>
    <s v="Kidney Stones"/>
    <b v="0"/>
    <b v="0"/>
    <b v="0"/>
    <s v="Male"/>
    <x v="5"/>
    <x v="6"/>
  </r>
  <r>
    <s v="PID0138"/>
    <n v="800"/>
    <s v="East"/>
    <n v="53"/>
    <s v="Senior"/>
    <n v="598.46"/>
    <n v="77.8"/>
    <s v="O-"/>
    <b v="0"/>
    <b v="0"/>
    <n v="30.774099125825714"/>
    <b v="1"/>
    <n v="20"/>
    <x v="0"/>
    <s v="Appendicitis"/>
    <b v="0"/>
    <b v="0"/>
    <b v="1"/>
    <s v="Male"/>
    <x v="0"/>
    <x v="0"/>
  </r>
  <r>
    <s v="PID0139"/>
    <n v="10000"/>
    <s v="East"/>
    <n v="58"/>
    <s v="Senior"/>
    <s v=""/>
    <n v="63.1"/>
    <s v="A+"/>
    <b v="0"/>
    <b v="0"/>
    <n v="24.343196635932255"/>
    <b v="0"/>
    <n v="12"/>
    <x v="1"/>
    <s v="Kidney Stones"/>
    <b v="0"/>
    <b v="0"/>
    <b v="0"/>
    <s v="Female"/>
    <x v="0"/>
    <x v="0"/>
  </r>
  <r>
    <s v="PID0140"/>
    <n v="60000"/>
    <s v="South"/>
    <n v="48"/>
    <s v="Senior"/>
    <n v="41536.300000000003"/>
    <n v="62.3"/>
    <s v="AB+"/>
    <b v="0"/>
    <b v="1"/>
    <n v="21.812961731031827"/>
    <s v="FALSE"/>
    <n v="3"/>
    <x v="0"/>
    <s v="Hypertension"/>
    <b v="0"/>
    <b v="0"/>
    <b v="0"/>
    <s v="Male"/>
    <x v="2"/>
    <x v="3"/>
  </r>
  <r>
    <s v="PID0141"/>
    <n v="2000"/>
    <s v="West"/>
    <n v="42"/>
    <s v="Adult"/>
    <n v="1789.7"/>
    <n v="90.3"/>
    <s v="A-"/>
    <b v="0"/>
    <b v="0"/>
    <n v="31.245674740484432"/>
    <b v="1"/>
    <n v="5"/>
    <x v="0"/>
    <s v="Appendicitis"/>
    <b v="0"/>
    <b v="0"/>
    <b v="1"/>
    <s v="Male"/>
    <x v="1"/>
    <x v="1"/>
  </r>
  <r>
    <s v="PID0142"/>
    <n v="32000"/>
    <s v="West"/>
    <n v="48"/>
    <s v="Senior"/>
    <n v="20629.759999999998"/>
    <n v="104.7"/>
    <s v="O-"/>
    <b v="1"/>
    <b v="0"/>
    <n v="34.187755102040818"/>
    <b v="1"/>
    <n v="20"/>
    <x v="0"/>
    <s v="Appendicitis"/>
    <b v="0"/>
    <b v="1"/>
    <b v="0"/>
    <s v="Male"/>
    <x v="1"/>
    <x v="1"/>
  </r>
  <r>
    <s v="PID0143"/>
    <n v="21000"/>
    <s v="South"/>
    <n v="58"/>
    <s v="Senior"/>
    <s v=""/>
    <n v="70.599999999999994"/>
    <s v="A-"/>
    <b v="0"/>
    <b v="0"/>
    <n v="26.901386983691502"/>
    <b v="0"/>
    <n v="12"/>
    <x v="1"/>
    <s v="Fractured Arm"/>
    <b v="0"/>
    <b v="0"/>
    <b v="0"/>
    <s v="Female"/>
    <x v="1"/>
    <x v="1"/>
  </r>
  <r>
    <s v="PID0144"/>
    <n v="100"/>
    <s v="South"/>
    <n v="58"/>
    <s v="Senior"/>
    <n v="61.54"/>
    <n v="66.3"/>
    <s v="AB+"/>
    <b v="0"/>
    <b v="0"/>
    <n v="29.466666666666665"/>
    <b v="1"/>
    <n v="3"/>
    <x v="0"/>
    <s v="Heart Disease"/>
    <b v="0"/>
    <b v="0"/>
    <b v="0"/>
    <s v="Female"/>
    <x v="2"/>
    <x v="8"/>
  </r>
  <r>
    <s v="PID0145"/>
    <n v="40000"/>
    <s v="South"/>
    <n v="73"/>
    <s v="super senior"/>
    <n v="29298.800000000003"/>
    <n v="80.400000000000006"/>
    <s v="AB+"/>
    <b v="0"/>
    <b v="1"/>
    <n v="33.901163771293646"/>
    <b v="1"/>
    <n v="5"/>
    <x v="0"/>
    <s v="Heart Attack"/>
    <b v="0"/>
    <b v="0"/>
    <b v="0"/>
    <s v="Male"/>
    <x v="1"/>
    <x v="10"/>
  </r>
  <r>
    <s v="PID0146"/>
    <n v="2000"/>
    <s v="West"/>
    <n v="42"/>
    <s v="Adult"/>
    <n v="1319.34"/>
    <n v="59.7"/>
    <s v="AB+"/>
    <b v="0"/>
    <b v="0"/>
    <n v="21.406289217971246"/>
    <b v="0"/>
    <n v="5"/>
    <x v="0"/>
    <s v="Diabetes"/>
    <b v="0"/>
    <b v="0"/>
    <b v="0"/>
    <s v="Female"/>
    <x v="1"/>
    <x v="12"/>
  </r>
  <r>
    <s v="PID0147"/>
    <n v="500"/>
    <s v="East"/>
    <n v="38"/>
    <s v="Adult"/>
    <n v="259.10000000000002"/>
    <n v="100.2"/>
    <s v="A+"/>
    <b v="0"/>
    <b v="0"/>
    <n v="34.671280276816617"/>
    <b v="1"/>
    <n v="150"/>
    <x v="0"/>
    <s v="Fractured Arm"/>
    <b v="0"/>
    <b v="1"/>
    <b v="0"/>
    <s v="Male"/>
    <x v="0"/>
    <x v="9"/>
  </r>
  <r>
    <s v="PID0148"/>
    <n v="200000"/>
    <s v="West"/>
    <n v="53"/>
    <s v="Senior"/>
    <n v="106845.8"/>
    <n v="84.7"/>
    <s v="AB+"/>
    <b v="1"/>
    <b v="1"/>
    <n v="29.655824375897208"/>
    <b v="1"/>
    <n v="5"/>
    <x v="0"/>
    <s v="Diabetes"/>
    <b v="0"/>
    <b v="1"/>
    <b v="0"/>
    <s v="Male"/>
    <x v="3"/>
    <x v="16"/>
  </r>
  <r>
    <s v="PID0149"/>
    <n v="60000"/>
    <s v="North"/>
    <n v="38"/>
    <s v="Adult"/>
    <n v="51135.96"/>
    <n v="64.2"/>
    <s v="B+"/>
    <b v="1"/>
    <b v="0"/>
    <n v="21.95547347901919"/>
    <b v="0"/>
    <n v="4"/>
    <x v="0"/>
    <s v="Cancer"/>
    <b v="0"/>
    <b v="0"/>
    <b v="0"/>
    <s v="Female"/>
    <x v="2"/>
    <x v="8"/>
  </r>
  <r>
    <s v="PID0150"/>
    <n v="240000"/>
    <s v="North"/>
    <n v="48"/>
    <s v="Senior"/>
    <n v="137764.79999999999"/>
    <n v="66.7"/>
    <s v="B+"/>
    <b v="0"/>
    <b v="1"/>
    <n v="25.104445029922093"/>
    <b v="0"/>
    <n v="3"/>
    <x v="0"/>
    <s v="Prostate Cancer"/>
    <b v="0"/>
    <b v="0"/>
    <b v="0"/>
    <s v="Female"/>
    <x v="2"/>
    <x v="3"/>
  </r>
  <r>
    <s v="PID0151"/>
    <n v="10000"/>
    <s v="South"/>
    <n v="58"/>
    <s v="Senior"/>
    <n v="8622.85"/>
    <n v="79.900000000000006"/>
    <s v="B-"/>
    <b v="1"/>
    <b v="0"/>
    <n v="32.415108117976388"/>
    <b v="1"/>
    <n v="7"/>
    <x v="0"/>
    <s v="Fractured Leg"/>
    <b v="0"/>
    <b v="1"/>
    <b v="1"/>
    <s v="Female"/>
    <x v="2"/>
    <x v="8"/>
  </r>
  <r>
    <s v="PID0152"/>
    <n v="24000"/>
    <s v="West"/>
    <n v="32"/>
    <s v="Adult"/>
    <n v="13038.27"/>
    <n v="87.9"/>
    <s v="B+"/>
    <b v="1"/>
    <b v="0"/>
    <n v="29.712006489994597"/>
    <b v="1"/>
    <n v="15"/>
    <x v="0"/>
    <s v="Hypertension"/>
    <b v="0"/>
    <b v="1"/>
    <b v="0"/>
    <s v="Female"/>
    <x v="4"/>
    <x v="15"/>
  </r>
  <r>
    <s v="PID0153"/>
    <n v="40000"/>
    <s v="East"/>
    <n v="62"/>
    <s v="super senior"/>
    <n v="35399.4"/>
    <n v="71"/>
    <s v="A+"/>
    <b v="0"/>
    <b v="1"/>
    <n v="28.440954975164232"/>
    <b v="1"/>
    <n v="2"/>
    <x v="0"/>
    <s v="Diabetes"/>
    <b v="0"/>
    <b v="0"/>
    <b v="1"/>
    <s v="Male"/>
    <x v="0"/>
    <x v="14"/>
  </r>
  <r>
    <s v="PID0154"/>
    <n v="60000"/>
    <s v="South"/>
    <n v="41"/>
    <s v="Adult"/>
    <n v="44585.9"/>
    <n v="77"/>
    <s v="B-"/>
    <b v="0"/>
    <b v="0"/>
    <n v="30.078124999999993"/>
    <b v="1"/>
    <n v="20"/>
    <x v="0"/>
    <s v="Stroke"/>
    <b v="0"/>
    <b v="1"/>
    <b v="0"/>
    <s v="Male"/>
    <x v="1"/>
    <x v="10"/>
  </r>
  <r>
    <s v="PID0155"/>
    <n v="800"/>
    <s v="South"/>
    <n v="38"/>
    <s v="Adult"/>
    <n v="531.89"/>
    <n v="88.8"/>
    <s v="AB-"/>
    <b v="0"/>
    <b v="0"/>
    <n v="31.091348342144887"/>
    <b v="1"/>
    <n v="3"/>
    <x v="0"/>
    <s v="Respiratory Infection"/>
    <b v="0"/>
    <b v="1"/>
    <b v="0"/>
    <s v="Male"/>
    <x v="2"/>
    <x v="8"/>
  </r>
  <r>
    <s v="PID0156"/>
    <n v="24000"/>
    <s v="South"/>
    <n v="62"/>
    <s v="super senior"/>
    <n v="20033.97"/>
    <n v="76.099999999999994"/>
    <s v="AB+"/>
    <b v="0"/>
    <b v="1"/>
    <n v="26.962868480725625"/>
    <b v="0"/>
    <n v="7"/>
    <x v="0"/>
    <s v="Fractured Leg"/>
    <b v="0"/>
    <b v="0"/>
    <b v="0"/>
    <s v="Male"/>
    <x v="1"/>
    <x v="10"/>
  </r>
  <r>
    <s v="PID0157"/>
    <n v="24000"/>
    <s v="South"/>
    <n v="38"/>
    <s v="Adult"/>
    <n v="12658.14"/>
    <n v="84.9"/>
    <s v="B-"/>
    <b v="0"/>
    <b v="1"/>
    <n v="32.753365996682227"/>
    <b v="1"/>
    <n v="50"/>
    <x v="0"/>
    <s v="Childbirth"/>
    <b v="0"/>
    <b v="0"/>
    <b v="1"/>
    <s v="Female"/>
    <x v="1"/>
    <x v="10"/>
  </r>
  <r>
    <s v="PID0158"/>
    <n v="100"/>
    <s v="South"/>
    <n v="28"/>
    <s v="Young adult"/>
    <n v="64.28"/>
    <n v="98.8"/>
    <s v="AB+"/>
    <b v="1"/>
    <b v="0"/>
    <n v="31.895661157024794"/>
    <b v="1"/>
    <n v="7"/>
    <x v="0"/>
    <s v="Heart Attack"/>
    <b v="0"/>
    <b v="0"/>
    <b v="0"/>
    <s v="Female"/>
    <x v="0"/>
    <x v="0"/>
  </r>
  <r>
    <s v="PID0159"/>
    <n v="800"/>
    <s v="East"/>
    <n v="62"/>
    <s v="super senior"/>
    <n v="632.6"/>
    <n v="82.7"/>
    <s v="O+"/>
    <b v="1"/>
    <b v="1"/>
    <n v="30.748066627007741"/>
    <b v="1"/>
    <n v="25"/>
    <x v="0"/>
    <s v="Respiratory Infection"/>
    <b v="0"/>
    <b v="1"/>
    <b v="0"/>
    <s v="Male"/>
    <x v="3"/>
    <x v="5"/>
  </r>
  <r>
    <s v="PID0160"/>
    <n v="300000"/>
    <s v="East"/>
    <n v="48"/>
    <s v="Senior"/>
    <n v="198697.35"/>
    <n v="76"/>
    <s v="O+"/>
    <b v="0"/>
    <b v="1"/>
    <n v="29.319856487018246"/>
    <b v="1"/>
    <n v="9"/>
    <x v="0"/>
    <s v="Hypertension"/>
    <b v="0"/>
    <b v="0"/>
    <b v="1"/>
    <s v="Female"/>
    <x v="1"/>
    <x v="11"/>
  </r>
  <r>
    <s v="PID0161"/>
    <n v="60000"/>
    <s v="West"/>
    <n v="33"/>
    <s v="Adult"/>
    <n v="47214.76"/>
    <n v="72.5"/>
    <s v="A+"/>
    <b v="0"/>
    <b v="0"/>
    <n v="23.673469387755102"/>
    <b v="0"/>
    <n v="12"/>
    <x v="0"/>
    <s v="Appendicitis"/>
    <b v="0"/>
    <b v="0"/>
    <b v="0"/>
    <s v="Male"/>
    <x v="2"/>
    <x v="2"/>
  </r>
  <r>
    <s v="PID0162"/>
    <n v="60000"/>
    <s v="South"/>
    <n v="62"/>
    <s v="super senior"/>
    <n v="47381.56"/>
    <n v="59.4"/>
    <s v="B+"/>
    <b v="0"/>
    <b v="0"/>
    <n v="22.915782570116889"/>
    <s v="FALSE"/>
    <n v="90"/>
    <x v="0"/>
    <s v="Diabetes"/>
    <b v="0"/>
    <b v="0"/>
    <b v="0"/>
    <s v="Female"/>
    <x v="0"/>
    <x v="0"/>
  </r>
  <r>
    <s v="PID0163"/>
    <n v="24000"/>
    <s v="North"/>
    <n v="28"/>
    <s v="Young adult"/>
    <n v="17921.32"/>
    <n v="81.5"/>
    <s v="O+"/>
    <b v="1"/>
    <b v="1"/>
    <n v="26.919011758488573"/>
    <b v="0"/>
    <n v="20"/>
    <x v="0"/>
    <s v="Osteoarthritis"/>
    <b v="0"/>
    <b v="0"/>
    <b v="0"/>
    <s v="Female"/>
    <x v="2"/>
    <x v="3"/>
  </r>
  <r>
    <s v="PID0164"/>
    <n v="40000"/>
    <s v="East"/>
    <n v="38"/>
    <s v="Adult"/>
    <n v="28057"/>
    <n v="85.1"/>
    <s v="O+"/>
    <b v="1"/>
    <b v="0"/>
    <n v="30.513822654093012"/>
    <b v="1"/>
    <n v="5"/>
    <x v="0"/>
    <s v="Hypertension"/>
    <b v="0"/>
    <b v="0"/>
    <b v="1"/>
    <s v="Female"/>
    <x v="3"/>
    <x v="16"/>
  </r>
  <r>
    <s v="PID0165"/>
    <n v="18000"/>
    <s v="South"/>
    <n v="48"/>
    <s v="Senior"/>
    <s v=""/>
    <n v="100.2"/>
    <s v="AB+"/>
    <b v="0"/>
    <b v="0"/>
    <n v="34.671280276816617"/>
    <b v="1"/>
    <n v="30"/>
    <x v="1"/>
    <s v="Prostate Cancer"/>
    <b v="0"/>
    <b v="1"/>
    <b v="1"/>
    <s v="Male"/>
    <x v="2"/>
    <x v="3"/>
  </r>
  <r>
    <s v="PID0166"/>
    <n v="20000"/>
    <s v="West"/>
    <n v="68"/>
    <s v="super senior"/>
    <s v=""/>
    <n v="83.5"/>
    <s v="B+"/>
    <b v="0"/>
    <b v="0"/>
    <n v="34.755463059313215"/>
    <b v="1"/>
    <n v="40"/>
    <x v="1"/>
    <s v="Childbirth"/>
    <b v="0"/>
    <b v="1"/>
    <b v="1"/>
    <s v="Male"/>
    <x v="2"/>
    <x v="8"/>
  </r>
  <r>
    <s v="PID0167"/>
    <n v="250000"/>
    <s v="East"/>
    <n v="62"/>
    <s v="super senior"/>
    <n v="203806.19999999998"/>
    <n v="69.400000000000006"/>
    <s v="O-"/>
    <b v="0"/>
    <b v="1"/>
    <n v="28.517422748191979"/>
    <b v="1"/>
    <n v="20"/>
    <x v="0"/>
    <s v="Heart Disease"/>
    <b v="0"/>
    <b v="0"/>
    <b v="1"/>
    <s v="Male"/>
    <x v="4"/>
    <x v="15"/>
  </r>
  <r>
    <s v="PID0168"/>
    <n v="100"/>
    <s v="North"/>
    <n v="62"/>
    <s v="super senior"/>
    <n v="72.98"/>
    <n v="87.9"/>
    <s v="B+"/>
    <b v="0"/>
    <b v="0"/>
    <n v="33.910728752748732"/>
    <b v="1"/>
    <n v="0.5"/>
    <x v="0"/>
    <s v="Fractured Arm"/>
    <b v="0"/>
    <b v="1"/>
    <b v="1"/>
    <s v="Male"/>
    <x v="0"/>
    <x v="0"/>
  </r>
  <r>
    <s v="PID0169"/>
    <n v="21000"/>
    <s v="North"/>
    <n v="53"/>
    <s v="Senior"/>
    <n v="17316.740000000002"/>
    <n v="64.099999999999994"/>
    <s v="AB-"/>
    <b v="1"/>
    <b v="1"/>
    <n v="26.339579224194605"/>
    <b v="0"/>
    <n v="20"/>
    <x v="0"/>
    <s v="Kidney Stones"/>
    <b v="0"/>
    <b v="0"/>
    <b v="0"/>
    <s v="Male"/>
    <x v="4"/>
    <x v="5"/>
  </r>
  <r>
    <s v="PID0170"/>
    <n v="20000"/>
    <s v="West"/>
    <n v="58"/>
    <s v="Senior"/>
    <n v="12759.74"/>
    <n v="85.4"/>
    <s v="O+"/>
    <b v="1"/>
    <b v="1"/>
    <n v="34.646435960890912"/>
    <b v="1"/>
    <n v="300"/>
    <x v="0"/>
    <s v="Osteoarthritis"/>
    <b v="0"/>
    <b v="0"/>
    <b v="1"/>
    <s v="Female"/>
    <x v="5"/>
    <x v="17"/>
  </r>
  <r>
    <s v="PID0171"/>
    <n v="100"/>
    <s v="South"/>
    <n v="58"/>
    <s v="Senior"/>
    <n v="83.26"/>
    <n v="80.099999999999994"/>
    <s v="AB-"/>
    <b v="0"/>
    <b v="0"/>
    <n v="31.683873264506936"/>
    <b v="1"/>
    <n v="9"/>
    <x v="0"/>
    <s v="Heart Attack"/>
    <b v="0"/>
    <b v="0"/>
    <b v="0"/>
    <s v="Female"/>
    <x v="1"/>
    <x v="11"/>
  </r>
  <r>
    <s v="PID0172"/>
    <n v="3000"/>
    <s v="North"/>
    <n v="48"/>
    <s v="Senior"/>
    <s v=""/>
    <n v="80.099999999999994"/>
    <s v="O+"/>
    <b v="0"/>
    <b v="0"/>
    <n v="29.781380130874481"/>
    <b v="1"/>
    <n v="20"/>
    <x v="1"/>
    <s v="Respiratory Infection"/>
    <b v="0"/>
    <b v="1"/>
    <b v="0"/>
    <s v="Male"/>
    <x v="2"/>
    <x v="2"/>
  </r>
  <r>
    <s v="PID0173"/>
    <n v="100"/>
    <s v="West"/>
    <n v="68"/>
    <s v="super senior"/>
    <s v=""/>
    <n v="87.5"/>
    <s v="A-"/>
    <b v="0"/>
    <b v="0"/>
    <n v="31.753520104514447"/>
    <b v="1"/>
    <n v="200"/>
    <x v="1"/>
    <s v="Diabetes"/>
    <b v="0"/>
    <b v="0"/>
    <b v="1"/>
    <s v="Female"/>
    <x v="0"/>
    <x v="14"/>
  </r>
  <r>
    <s v="PID0174"/>
    <n v="3000"/>
    <s v="South"/>
    <n v="73"/>
    <s v="super senior"/>
    <n v="2684.7599999999998"/>
    <n v="72.900000000000006"/>
    <s v="O+"/>
    <b v="0"/>
    <b v="0"/>
    <n v="31.552977839335181"/>
    <b v="1"/>
    <n v="15"/>
    <x v="0"/>
    <s v="Stroke"/>
    <b v="0"/>
    <b v="1"/>
    <b v="1"/>
    <s v="Male"/>
    <x v="2"/>
    <x v="2"/>
  </r>
  <r>
    <s v="PID0175"/>
    <n v="36000"/>
    <s v="South"/>
    <n v="73"/>
    <s v="super senior"/>
    <n v="29560.29"/>
    <n v="72.8"/>
    <s v="AB+"/>
    <b v="0"/>
    <b v="0"/>
    <n v="26.418928726956018"/>
    <b v="0"/>
    <n v="7"/>
    <x v="0"/>
    <s v="Stroke"/>
    <b v="0"/>
    <b v="0"/>
    <b v="0"/>
    <s v="Male"/>
    <x v="1"/>
    <x v="12"/>
  </r>
  <r>
    <s v="PID0176"/>
    <n v="800"/>
    <s v="East"/>
    <n v="62"/>
    <s v="super senior"/>
    <n v="550.38"/>
    <n v="66.3"/>
    <s v="A-"/>
    <b v="0"/>
    <b v="1"/>
    <n v="29.077672031928422"/>
    <b v="1"/>
    <n v="12"/>
    <x v="0"/>
    <s v="Prostate Cancer"/>
    <b v="0"/>
    <b v="1"/>
    <b v="0"/>
    <s v="Male"/>
    <x v="1"/>
    <x v="11"/>
  </r>
  <r>
    <s v="PID0177"/>
    <n v="500"/>
    <s v="South"/>
    <n v="38"/>
    <s v="Adult"/>
    <n v="394.97"/>
    <n v="108.4"/>
    <s v="AB-"/>
    <b v="0"/>
    <b v="0"/>
    <n v="34.994834710743802"/>
    <b v="1"/>
    <n v="12"/>
    <x v="0"/>
    <s v="Hypertension"/>
    <b v="0"/>
    <b v="1"/>
    <b v="1"/>
    <s v="Female"/>
    <x v="2"/>
    <x v="2"/>
  </r>
  <r>
    <s v="PID0178"/>
    <n v="32000"/>
    <s v="West"/>
    <n v="22"/>
    <s v="Young adult"/>
    <n v="20010.64"/>
    <n v="73.900000000000006"/>
    <s v="B-"/>
    <b v="0"/>
    <b v="0"/>
    <n v="31.569054637105388"/>
    <b v="1"/>
    <n v="12"/>
    <x v="0"/>
    <s v="Heart Attack"/>
    <b v="0"/>
    <b v="0"/>
    <b v="0"/>
    <s v="Female"/>
    <x v="1"/>
    <x v="10"/>
  </r>
  <r>
    <s v="PID0179"/>
    <n v="3000"/>
    <s v="South"/>
    <n v="53"/>
    <s v="Senior"/>
    <n v="1974.03"/>
    <n v="63.3"/>
    <s v="A-"/>
    <b v="0"/>
    <b v="0"/>
    <n v="25.356513379266136"/>
    <b v="0"/>
    <n v="40"/>
    <x v="0"/>
    <s v="Kidney Stones"/>
    <b v="0"/>
    <b v="0"/>
    <b v="0"/>
    <s v="Female"/>
    <x v="3"/>
    <x v="15"/>
  </r>
  <r>
    <s v="PID0180"/>
    <n v="10000"/>
    <s v="West"/>
    <n v="45"/>
    <s v="Adult"/>
    <s v=""/>
    <n v="66.3"/>
    <s v="A+"/>
    <b v="0"/>
    <b v="0"/>
    <n v="21.162501196974048"/>
    <b v="0"/>
    <n v="12"/>
    <x v="1"/>
    <s v="Hypertension"/>
    <b v="0"/>
    <b v="0"/>
    <b v="0"/>
    <s v="Female"/>
    <x v="1"/>
    <x v="1"/>
  </r>
  <r>
    <s v="PID0181"/>
    <n v="200000"/>
    <s v="South"/>
    <n v="58"/>
    <s v="Senior"/>
    <n v="163598.39999999999"/>
    <n v="83.1"/>
    <s v="O+"/>
    <b v="0"/>
    <b v="0"/>
    <n v="30.896787626412852"/>
    <b v="1"/>
    <n v="12"/>
    <x v="0"/>
    <s v="Childbirth"/>
    <b v="0"/>
    <b v="0"/>
    <b v="1"/>
    <s v="Female"/>
    <x v="2"/>
    <x v="8"/>
  </r>
  <r>
    <s v="PID0182"/>
    <n v="60000"/>
    <s v="South"/>
    <n v="33"/>
    <s v="Adult"/>
    <n v="34972.1"/>
    <n v="94.2"/>
    <s v="A+"/>
    <b v="0"/>
    <b v="0"/>
    <n v="33.776757861522469"/>
    <b v="1"/>
    <n v="120"/>
    <x v="0"/>
    <s v="Childbirth"/>
    <b v="0"/>
    <b v="1"/>
    <b v="1"/>
    <s v="Male"/>
    <x v="6"/>
    <x v="6"/>
  </r>
  <r>
    <s v="PID0183"/>
    <n v="18000"/>
    <s v="West"/>
    <n v="53"/>
    <s v="Senior"/>
    <n v="11502.539999999999"/>
    <n v="82.8"/>
    <s v="B-"/>
    <b v="1"/>
    <b v="1"/>
    <n v="32.343749999999993"/>
    <b v="1"/>
    <n v="12"/>
    <x v="0"/>
    <s v="Respiratory Infection"/>
    <b v="0"/>
    <b v="1"/>
    <b v="0"/>
    <s v="Male"/>
    <x v="3"/>
    <x v="5"/>
  </r>
  <r>
    <s v="PID0184"/>
    <n v="240000"/>
    <s v="North"/>
    <n v="38"/>
    <s v="Adult"/>
    <n v="164092.20000000001"/>
    <n v="92.6"/>
    <s v="O+"/>
    <b v="0"/>
    <b v="0"/>
    <n v="31.667863616155401"/>
    <b v="1"/>
    <n v="7"/>
    <x v="0"/>
    <s v="Heart Attack"/>
    <b v="0"/>
    <b v="1"/>
    <b v="0"/>
    <s v="Female"/>
    <x v="1"/>
    <x v="12"/>
  </r>
  <r>
    <s v="PID0185"/>
    <n v="90000"/>
    <s v="South"/>
    <n v="33"/>
    <s v="Adult"/>
    <s v=""/>
    <n v="64.2"/>
    <s v="AB+"/>
    <b v="0"/>
    <b v="0"/>
    <n v="21.95547347901919"/>
    <b v="0"/>
    <n v="5"/>
    <x v="1"/>
    <s v="Osteoarthritis"/>
    <b v="0"/>
    <b v="0"/>
    <b v="0"/>
    <s v="Female"/>
    <x v="1"/>
    <x v="1"/>
  </r>
  <r>
    <s v="PID0186"/>
    <n v="300000"/>
    <s v="South"/>
    <n v="48"/>
    <s v="Senior"/>
    <n v="194773.68"/>
    <n v="85.3"/>
    <s v="AB-"/>
    <b v="0"/>
    <b v="0"/>
    <n v="31.714753123140991"/>
    <b v="1"/>
    <n v="5"/>
    <x v="0"/>
    <s v="Diabetes"/>
    <b v="0"/>
    <b v="0"/>
    <b v="1"/>
    <s v="Male"/>
    <x v="0"/>
    <x v="0"/>
  </r>
  <r>
    <s v="PID0187"/>
    <n v="100"/>
    <s v="South"/>
    <n v="38"/>
    <s v="Adult"/>
    <n v="60.96"/>
    <n v="82.1"/>
    <s v="O-"/>
    <b v="1"/>
    <b v="0"/>
    <n v="25.912132306526949"/>
    <b v="0"/>
    <n v="4"/>
    <x v="0"/>
    <s v="Allergic Reaction"/>
    <b v="0"/>
    <b v="0"/>
    <b v="0"/>
    <s v="Female"/>
    <x v="2"/>
    <x v="2"/>
  </r>
  <r>
    <s v="PID0188"/>
    <n v="10000"/>
    <s v="North"/>
    <n v="38"/>
    <s v="Adult"/>
    <n v="7939.0999999999995"/>
    <n v="96.5"/>
    <s v="A+"/>
    <b v="0"/>
    <b v="0"/>
    <n v="33.787332376317359"/>
    <b v="1"/>
    <n v="0"/>
    <x v="0"/>
    <s v="Heart Disease"/>
    <b v="0"/>
    <b v="1"/>
    <b v="0"/>
    <s v="Male"/>
    <x v="0"/>
    <x v="14"/>
  </r>
  <r>
    <s v="PID0189"/>
    <n v="240000"/>
    <s v="South"/>
    <n v="42"/>
    <s v="Adult"/>
    <n v="214090.32"/>
    <n v="61.8"/>
    <s v="AB+"/>
    <b v="1"/>
    <b v="1"/>
    <n v="22.159274265839578"/>
    <b v="0"/>
    <n v="20"/>
    <x v="0"/>
    <s v="Fractured Leg"/>
    <b v="0"/>
    <b v="0"/>
    <b v="0"/>
    <s v="Male"/>
    <x v="2"/>
    <x v="8"/>
  </r>
  <r>
    <s v="PID0190"/>
    <n v="18000"/>
    <s v="North"/>
    <n v="32"/>
    <s v="Adult"/>
    <n v="12382.380000000001"/>
    <n v="96.3"/>
    <s v="B-"/>
    <b v="0"/>
    <b v="0"/>
    <n v="31.088584710743802"/>
    <b v="1"/>
    <n v="30"/>
    <x v="0"/>
    <s v="Heart Disease"/>
    <b v="0"/>
    <b v="0"/>
    <b v="0"/>
    <s v="Female"/>
    <x v="1"/>
    <x v="10"/>
  </r>
  <r>
    <s v="PID0191"/>
    <n v="75000"/>
    <s v="North"/>
    <n v="41"/>
    <s v="Adult"/>
    <n v="57189.799999999996"/>
    <n v="77.900000000000006"/>
    <s v="AB-"/>
    <b v="0"/>
    <b v="0"/>
    <n v="28.96341463414635"/>
    <b v="1"/>
    <n v="9"/>
    <x v="0"/>
    <s v="Heart Attack"/>
    <b v="0"/>
    <b v="0"/>
    <b v="0"/>
    <s v="Female"/>
    <x v="1"/>
    <x v="10"/>
  </r>
  <r>
    <s v="PID0192"/>
    <n v="2000"/>
    <s v="North"/>
    <n v="38"/>
    <s v="Adult"/>
    <n v="1230.08"/>
    <n v="102.1"/>
    <s v="B-"/>
    <b v="1"/>
    <b v="0"/>
    <n v="34.916726514141104"/>
    <b v="1"/>
    <n v="4"/>
    <x v="0"/>
    <s v="Hypertension"/>
    <b v="0"/>
    <b v="1"/>
    <b v="0"/>
    <s v="Female"/>
    <x v="1"/>
    <x v="1"/>
  </r>
  <r>
    <s v="PID0193"/>
    <n v="3000"/>
    <s v="North"/>
    <n v="48"/>
    <s v="Senior"/>
    <s v=""/>
    <n v="79.5"/>
    <s v="B-"/>
    <b v="0"/>
    <b v="0"/>
    <n v="30.292638317329668"/>
    <b v="1"/>
    <n v="15"/>
    <x v="1"/>
    <s v="Respiratory Infection"/>
    <b v="0"/>
    <b v="1"/>
    <b v="1"/>
    <s v="Female"/>
    <x v="0"/>
    <x v="9"/>
  </r>
  <r>
    <s v="PID0194"/>
    <n v="12000"/>
    <s v="West"/>
    <n v="58"/>
    <s v="Senior"/>
    <n v="8360.16"/>
    <n v="64.400000000000006"/>
    <s v="AB-"/>
    <b v="0"/>
    <b v="0"/>
    <n v="24.844720496894411"/>
    <b v="0"/>
    <n v="5"/>
    <x v="0"/>
    <s v="Prostate Cancer"/>
    <b v="0"/>
    <b v="0"/>
    <b v="0"/>
    <s v="Female"/>
    <x v="1"/>
    <x v="11"/>
  </r>
  <r>
    <s v="PID0195"/>
    <n v="60000"/>
    <s v="West"/>
    <n v="62"/>
    <s v="super senior"/>
    <s v=""/>
    <n v="68.7"/>
    <s v="O+"/>
    <b v="0"/>
    <b v="0"/>
    <n v="30.533333333333335"/>
    <b v="1"/>
    <n v="12"/>
    <x v="1"/>
    <s v="Appendicitis"/>
    <b v="0"/>
    <b v="0"/>
    <b v="1"/>
    <s v="Male"/>
    <x v="6"/>
    <x v="6"/>
  </r>
  <r>
    <s v="PID0196"/>
    <n v="75000"/>
    <s v="West"/>
    <n v="45"/>
    <s v="Adult"/>
    <s v=""/>
    <n v="88.1"/>
    <s v="B+"/>
    <b v="0"/>
    <b v="0"/>
    <n v="29.436332653947673"/>
    <b v="1"/>
    <n v="20"/>
    <x v="1"/>
    <s v="Osteoarthritis"/>
    <b v="0"/>
    <b v="1"/>
    <b v="0"/>
    <s v="Male"/>
    <x v="4"/>
    <x v="15"/>
  </r>
  <r>
    <s v="PID0197"/>
    <n v="21000"/>
    <s v="West"/>
    <n v="38"/>
    <s v="Adult"/>
    <n v="13329.75"/>
    <n v="78.400000000000006"/>
    <s v="A+"/>
    <b v="0"/>
    <b v="0"/>
    <n v="29.873494894071023"/>
    <b v="1"/>
    <n v="9"/>
    <x v="0"/>
    <s v="Kidney Stones"/>
    <b v="0"/>
    <b v="1"/>
    <b v="0"/>
    <s v="Female"/>
    <x v="5"/>
    <x v="7"/>
  </r>
  <r>
    <s v="PID0198"/>
    <n v="3000"/>
    <s v="North"/>
    <n v="33"/>
    <s v="Adult"/>
    <n v="2153.2200000000003"/>
    <n v="62.3"/>
    <s v="O+"/>
    <b v="1"/>
    <b v="1"/>
    <n v="24.335937499999993"/>
    <b v="0"/>
    <n v="15"/>
    <x v="0"/>
    <s v="Kidney Stones"/>
    <b v="0"/>
    <b v="0"/>
    <b v="0"/>
    <s v="Female"/>
    <x v="4"/>
    <x v="4"/>
  </r>
  <r>
    <s v="PID0199"/>
    <n v="45000"/>
    <s v="South"/>
    <n v="62"/>
    <s v="super senior"/>
    <n v="40303.020000000004"/>
    <n v="53.7"/>
    <s v="AB+"/>
    <b v="0"/>
    <b v="0"/>
    <n v="20.461819844535892"/>
    <s v="FALSE"/>
    <n v="30"/>
    <x v="0"/>
    <s v="Prostate Cancer"/>
    <b v="0"/>
    <b v="0"/>
    <b v="0"/>
    <s v="Male"/>
    <x v="0"/>
    <x v="13"/>
  </r>
  <r>
    <s v="PID0200"/>
    <n v="1600"/>
    <s v="North"/>
    <n v="48"/>
    <s v="Senior"/>
    <n v="1266.78"/>
    <n v="89.2"/>
    <s v="B+"/>
    <b v="0"/>
    <b v="0"/>
    <n v="32.370445637973582"/>
    <b v="1"/>
    <n v="0.5"/>
    <x v="0"/>
    <s v="Respiratory Infection"/>
    <b v="0"/>
    <b v="1"/>
    <b v="0"/>
    <s v="Female"/>
    <x v="3"/>
    <x v="5"/>
  </r>
  <r>
    <s v="PID0201"/>
    <n v="800"/>
    <s v="South"/>
    <n v="54"/>
    <s v="Senior"/>
    <n v="630.48"/>
    <n v="54.1"/>
    <s v="A-"/>
    <b v="0"/>
    <b v="1"/>
    <n v="22.230440499671268"/>
    <b v="0"/>
    <n v="50"/>
    <x v="0"/>
    <s v="Cancer"/>
    <b v="0"/>
    <b v="0"/>
    <b v="0"/>
    <s v="Male"/>
    <x v="0"/>
    <x v="14"/>
  </r>
  <r>
    <s v="PID0202"/>
    <n v="100"/>
    <s v="North"/>
    <n v="62"/>
    <s v="super senior"/>
    <s v=""/>
    <n v="80"/>
    <s v="A-"/>
    <b v="0"/>
    <b v="1"/>
    <n v="33.732501264968796"/>
    <b v="1"/>
    <n v="3"/>
    <x v="1"/>
    <s v="Kidney Stones"/>
    <b v="0"/>
    <b v="1"/>
    <b v="1"/>
    <s v="Male"/>
    <x v="1"/>
    <x v="12"/>
  </r>
  <r>
    <s v="PID0203"/>
    <n v="300000"/>
    <s v="East"/>
    <n v="48"/>
    <s v="Senior"/>
    <n v="233626.56"/>
    <n v="90.8"/>
    <s v="O-"/>
    <b v="0"/>
    <b v="0"/>
    <n v="32.171201814058961"/>
    <b v="1"/>
    <n v="12"/>
    <x v="0"/>
    <s v="Kidney Stones"/>
    <b v="0"/>
    <b v="1"/>
    <b v="0"/>
    <s v="Female"/>
    <x v="1"/>
    <x v="10"/>
  </r>
  <r>
    <s v="PID0204"/>
    <n v="300000"/>
    <s v="East"/>
    <n v="33"/>
    <s v="Adult"/>
    <n v="210807"/>
    <n v="72.400000000000006"/>
    <s v="O-"/>
    <b v="0"/>
    <b v="0"/>
    <n v="26.918500892326001"/>
    <b v="0"/>
    <n v="20"/>
    <x v="0"/>
    <s v="Fractured Arm"/>
    <b v="0"/>
    <b v="0"/>
    <b v="0"/>
    <s v="Female"/>
    <x v="2"/>
    <x v="8"/>
  </r>
  <r>
    <s v="PID0205"/>
    <n v="45000"/>
    <s v="South"/>
    <n v="68"/>
    <s v="super senior"/>
    <n v="36976.979999999996"/>
    <n v="60.1"/>
    <s v="B+"/>
    <b v="0"/>
    <b v="0"/>
    <n v="21.810132094643638"/>
    <b v="0"/>
    <n v="2"/>
    <x v="0"/>
    <s v="Fractured Leg"/>
    <b v="0"/>
    <b v="0"/>
    <b v="0"/>
    <s v="Male"/>
    <x v="0"/>
    <x v="9"/>
  </r>
  <r>
    <s v="PID0206"/>
    <n v="18000"/>
    <s v="North"/>
    <n v="45"/>
    <s v="Adult"/>
    <n v="13231.380000000001"/>
    <n v="72.3"/>
    <s v="B-"/>
    <b v="0"/>
    <b v="1"/>
    <n v="25.924199505181253"/>
    <b v="0"/>
    <n v="3"/>
    <x v="0"/>
    <s v="Allergic Reaction"/>
    <b v="0"/>
    <b v="0"/>
    <b v="0"/>
    <s v="Male"/>
    <x v="2"/>
    <x v="3"/>
  </r>
  <r>
    <s v="PID0207"/>
    <n v="3000"/>
    <s v="South"/>
    <n v="33"/>
    <s v="Adult"/>
    <s v=""/>
    <n v="90"/>
    <s v="B+"/>
    <b v="0"/>
    <b v="0"/>
    <n v="29.054752066115704"/>
    <b v="1"/>
    <n v="25"/>
    <x v="1"/>
    <s v="Allergic Reaction"/>
    <b v="0"/>
    <b v="0"/>
    <b v="1"/>
    <s v="Female"/>
    <x v="3"/>
    <x v="4"/>
  </r>
  <r>
    <s v="PID0208"/>
    <n v="3000"/>
    <s v="East"/>
    <n v="48"/>
    <s v="Senior"/>
    <s v=""/>
    <n v="61.1"/>
    <s v="AB-"/>
    <b v="0"/>
    <b v="1"/>
    <n v="23.571621465221249"/>
    <b v="0"/>
    <n v="9"/>
    <x v="1"/>
    <s v="Diabetes"/>
    <b v="0"/>
    <b v="0"/>
    <b v="0"/>
    <s v="Male"/>
    <x v="0"/>
    <x v="13"/>
  </r>
  <r>
    <s v="PID0209"/>
    <n v="75000"/>
    <s v="East"/>
    <n v="48"/>
    <s v="Senior"/>
    <n v="39899.4"/>
    <n v="68.8"/>
    <s v="B-"/>
    <b v="0"/>
    <b v="0"/>
    <n v="26.542185872458621"/>
    <b v="0"/>
    <n v="9"/>
    <x v="0"/>
    <s v="Childbirth"/>
    <b v="0"/>
    <b v="0"/>
    <b v="0"/>
    <s v="Male"/>
    <x v="0"/>
    <x v="14"/>
  </r>
  <r>
    <s v="PID0210"/>
    <n v="100"/>
    <s v="North"/>
    <n v="62"/>
    <s v="super senior"/>
    <s v=""/>
    <n v="51.9"/>
    <s v="AB-"/>
    <b v="0"/>
    <b v="0"/>
    <n v="20.022375679950617"/>
    <b v="0"/>
    <n v="250"/>
    <x v="1"/>
    <s v="Osteoarthritis"/>
    <b v="0"/>
    <b v="0"/>
    <b v="0"/>
    <s v="Male"/>
    <x v="2"/>
    <x v="8"/>
  </r>
  <r>
    <s v="PID0211"/>
    <n v="20000"/>
    <s v="East"/>
    <n v="58"/>
    <s v="Senior"/>
    <n v="16134.38"/>
    <n v="82.5"/>
    <s v="AB+"/>
    <b v="0"/>
    <b v="0"/>
    <n v="34.786641929499076"/>
    <b v="1"/>
    <n v="40"/>
    <x v="0"/>
    <s v="Heart Disease"/>
    <b v="0"/>
    <b v="0"/>
    <b v="0"/>
    <s v="Male"/>
    <x v="2"/>
    <x v="8"/>
  </r>
  <r>
    <s v="PID0212"/>
    <n v="60000"/>
    <s v="South"/>
    <n v="48"/>
    <s v="Senior"/>
    <n v="38509.85"/>
    <n v="100.5"/>
    <s v="O-"/>
    <b v="0"/>
    <b v="1"/>
    <n v="34.775086505190316"/>
    <b v="1"/>
    <n v="15"/>
    <x v="0"/>
    <s v="Fractured Arm"/>
    <b v="0"/>
    <b v="0"/>
    <b v="1"/>
    <s v="Female"/>
    <x v="1"/>
    <x v="1"/>
  </r>
  <r>
    <s v="PID0213"/>
    <n v="90000"/>
    <s v="East"/>
    <n v="45"/>
    <s v="Adult"/>
    <n v="51209.85"/>
    <n v="93.3"/>
    <s v="B-"/>
    <b v="0"/>
    <b v="1"/>
    <n v="34.269972451790636"/>
    <b v="1"/>
    <n v="5"/>
    <x v="0"/>
    <s v="Heart Disease"/>
    <b v="0"/>
    <b v="0"/>
    <b v="0"/>
    <s v="Female"/>
    <x v="1"/>
    <x v="10"/>
  </r>
  <r>
    <s v="PID0214"/>
    <n v="32000"/>
    <s v="East"/>
    <n v="48"/>
    <s v="Senior"/>
    <s v=""/>
    <n v="70.900000000000006"/>
    <s v="O+"/>
    <b v="0"/>
    <b v="0"/>
    <n v="25.422209473269035"/>
    <b v="0"/>
    <n v="70"/>
    <x v="1"/>
    <s v="Diabetes"/>
    <b v="0"/>
    <b v="0"/>
    <b v="0"/>
    <s v="Male"/>
    <x v="1"/>
    <x v="11"/>
  </r>
  <r>
    <s v="PID0215"/>
    <n v="18000"/>
    <s v="North"/>
    <n v="48"/>
    <s v="Senior"/>
    <s v=""/>
    <n v="105.6"/>
    <s v="AB+"/>
    <b v="0"/>
    <b v="1"/>
    <n v="33.329125110465846"/>
    <b v="1"/>
    <n v="2"/>
    <x v="1"/>
    <s v="Childbirth"/>
    <b v="0"/>
    <b v="1"/>
    <b v="0"/>
    <s v="Male"/>
    <x v="0"/>
    <x v="9"/>
  </r>
  <r>
    <s v="PID0216"/>
    <n v="12000"/>
    <s v="South"/>
    <n v="42"/>
    <s v="Adult"/>
    <n v="9943.16"/>
    <n v="63.3"/>
    <s v="B-"/>
    <b v="1"/>
    <b v="1"/>
    <n v="24.420354153003352"/>
    <b v="0"/>
    <n v="12"/>
    <x v="0"/>
    <s v="Appendicitis"/>
    <b v="0"/>
    <b v="0"/>
    <b v="0"/>
    <s v="Female"/>
    <x v="4"/>
    <x v="5"/>
  </r>
  <r>
    <s v="PID0217"/>
    <n v="2000"/>
    <s v="North"/>
    <n v="33"/>
    <s v="Adult"/>
    <n v="1476.98"/>
    <n v="94.7"/>
    <s v="O-"/>
    <b v="0"/>
    <b v="0"/>
    <n v="32.38603330939435"/>
    <b v="1"/>
    <n v="12"/>
    <x v="0"/>
    <s v="Fractured Arm"/>
    <b v="0"/>
    <b v="0"/>
    <b v="1"/>
    <s v="Female"/>
    <x v="0"/>
    <x v="13"/>
  </r>
  <r>
    <s v="PID0218"/>
    <n v="10000"/>
    <s v="South"/>
    <n v="38"/>
    <s v="Adult"/>
    <n v="8451.7999999999993"/>
    <n v="69.3"/>
    <s v="AB+"/>
    <b v="1"/>
    <b v="0"/>
    <n v="26.083029094056986"/>
    <s v="FALSE"/>
    <n v="7"/>
    <x v="0"/>
    <s v="Diabetes"/>
    <b v="0"/>
    <b v="0"/>
    <b v="0"/>
    <s v="Male"/>
    <x v="2"/>
    <x v="2"/>
  </r>
  <r>
    <s v="PID0219"/>
    <n v="250000"/>
    <s v="East"/>
    <n v="32"/>
    <s v="Adult"/>
    <n v="165091.4"/>
    <n v="99.2"/>
    <s v="A+"/>
    <b v="0"/>
    <b v="0"/>
    <n v="30.960332074529511"/>
    <b v="1"/>
    <n v="15"/>
    <x v="0"/>
    <s v="Osteoarthritis"/>
    <b v="0"/>
    <b v="1"/>
    <b v="0"/>
    <s v="Female"/>
    <x v="2"/>
    <x v="8"/>
  </r>
  <r>
    <s v="PID0220"/>
    <n v="36000"/>
    <s v="South"/>
    <n v="45"/>
    <s v="Adult"/>
    <n v="32157.69"/>
    <n v="94.7"/>
    <s v="AB+"/>
    <b v="1"/>
    <b v="0"/>
    <n v="30.572055785123968"/>
    <b v="1"/>
    <n v="5"/>
    <x v="0"/>
    <s v="Cancer"/>
    <b v="0"/>
    <b v="0"/>
    <b v="1"/>
    <s v="Male"/>
    <x v="0"/>
    <x v="9"/>
  </r>
  <r>
    <s v="PID0221"/>
    <n v="800"/>
    <s v="South"/>
    <n v="42"/>
    <s v="Adult"/>
    <n v="527.08000000000004"/>
    <n v="71.599999999999994"/>
    <s v="AB+"/>
    <b v="0"/>
    <b v="0"/>
    <n v="22.854224520412394"/>
    <b v="0"/>
    <n v="30"/>
    <x v="0"/>
    <s v="Fractured Leg"/>
    <b v="0"/>
    <b v="0"/>
    <b v="0"/>
    <s v="Female"/>
    <x v="3"/>
    <x v="4"/>
  </r>
  <r>
    <s v="PID0222"/>
    <n v="20000"/>
    <s v="East"/>
    <n v="41"/>
    <s v="Adult"/>
    <n v="16606.32"/>
    <n v="63.8"/>
    <s v="O+"/>
    <b v="0"/>
    <b v="0"/>
    <n v="21.317117177319655"/>
    <b v="0"/>
    <n v="0"/>
    <x v="0"/>
    <s v="Appendicitis"/>
    <b v="0"/>
    <b v="0"/>
    <b v="0"/>
    <s v="Female"/>
    <x v="0"/>
    <x v="14"/>
  </r>
  <r>
    <s v="PID0223"/>
    <n v="250000"/>
    <s v="East"/>
    <n v="62"/>
    <s v="super senior"/>
    <n v="141504.59999999998"/>
    <n v="55.1"/>
    <s v="O-"/>
    <b v="0"/>
    <b v="0"/>
    <n v="24.488888888888891"/>
    <b v="0"/>
    <n v="4"/>
    <x v="0"/>
    <s v="Prostate Cancer"/>
    <b v="0"/>
    <b v="0"/>
    <b v="0"/>
    <s v="Female"/>
    <x v="0"/>
    <x v="0"/>
  </r>
  <r>
    <s v="PID0224"/>
    <n v="32000"/>
    <s v="West"/>
    <n v="42"/>
    <s v="Adult"/>
    <n v="28723.52"/>
    <n v="64.7"/>
    <s v="A-"/>
    <b v="0"/>
    <b v="0"/>
    <n v="22.653268442981691"/>
    <b v="0"/>
    <n v="9"/>
    <x v="0"/>
    <s v="Cancer"/>
    <b v="0"/>
    <b v="0"/>
    <b v="0"/>
    <s v="Male"/>
    <x v="1"/>
    <x v="11"/>
  </r>
  <r>
    <s v="PID0225"/>
    <n v="240000"/>
    <s v="North"/>
    <n v="53"/>
    <s v="Senior"/>
    <n v="153766.44"/>
    <n v="53.6"/>
    <s v="O-"/>
    <b v="0"/>
    <b v="1"/>
    <n v="23.507740888557521"/>
    <b v="0"/>
    <n v="2"/>
    <x v="0"/>
    <s v="Allergic Reaction"/>
    <b v="0"/>
    <b v="0"/>
    <b v="0"/>
    <s v="Male"/>
    <x v="1"/>
    <x v="12"/>
  </r>
  <r>
    <s v="PID0226"/>
    <n v="20000"/>
    <s v="South"/>
    <n v="53"/>
    <s v="Senior"/>
    <n v="11334.86"/>
    <n v="84.1"/>
    <s v="AB+"/>
    <b v="0"/>
    <b v="0"/>
    <n v="31.268590124925641"/>
    <b v="1"/>
    <n v="30"/>
    <x v="0"/>
    <s v="Heart Disease"/>
    <b v="0"/>
    <b v="0"/>
    <b v="1"/>
    <s v="Male"/>
    <x v="2"/>
    <x v="8"/>
  </r>
  <r>
    <s v="PID0227"/>
    <n v="500"/>
    <s v="South"/>
    <n v="62"/>
    <s v="super senior"/>
    <n v="285.98"/>
    <n v="56.4"/>
    <s v="A+"/>
    <b v="1"/>
    <b v="0"/>
    <n v="25.066666666666666"/>
    <b v="0"/>
    <n v="25"/>
    <x v="0"/>
    <s v="Prostate Cancer"/>
    <b v="0"/>
    <b v="0"/>
    <b v="0"/>
    <s v="Male"/>
    <x v="4"/>
    <x v="5"/>
  </r>
  <r>
    <s v="PID0228"/>
    <n v="40000"/>
    <s v="West"/>
    <n v="34"/>
    <s v="Adult"/>
    <n v="34307.72"/>
    <n v="81"/>
    <s v="O-"/>
    <b v="0"/>
    <b v="0"/>
    <n v="28.360351528307834"/>
    <b v="1"/>
    <n v="150"/>
    <x v="0"/>
    <s v="Cancer"/>
    <b v="0"/>
    <b v="0"/>
    <b v="1"/>
    <s v="Female"/>
    <x v="2"/>
    <x v="3"/>
  </r>
  <r>
    <s v="PID0229"/>
    <n v="15000"/>
    <s v="North"/>
    <n v="48"/>
    <s v="Senior"/>
    <n v="11623.199999999999"/>
    <n v="70"/>
    <s v="O+"/>
    <b v="0"/>
    <b v="1"/>
    <n v="22.093170054286073"/>
    <b v="0"/>
    <n v="15"/>
    <x v="0"/>
    <s v="Fractured Leg"/>
    <b v="0"/>
    <b v="0"/>
    <b v="0"/>
    <s v="Female"/>
    <x v="2"/>
    <x v="2"/>
  </r>
  <r>
    <s v="PID0230"/>
    <n v="40000"/>
    <s v="West"/>
    <n v="73"/>
    <s v="super senior"/>
    <s v=""/>
    <n v="77.8"/>
    <s v="B-"/>
    <b v="0"/>
    <b v="1"/>
    <n v="30.014274140658149"/>
    <b v="1"/>
    <n v="70"/>
    <x v="1"/>
    <s v="Respiratory Infection"/>
    <b v="0"/>
    <b v="1"/>
    <b v="0"/>
    <s v="Female"/>
    <x v="0"/>
    <x v="9"/>
  </r>
  <r>
    <s v="PID0231"/>
    <n v="32000"/>
    <s v="West"/>
    <n v="38"/>
    <s v="Adult"/>
    <n v="25580.6"/>
    <n v="94.5"/>
    <s v="A-"/>
    <b v="0"/>
    <b v="0"/>
    <n v="33.087076783025807"/>
    <b v="1"/>
    <n v="300"/>
    <x v="0"/>
    <s v="Hypertension"/>
    <b v="0"/>
    <b v="1"/>
    <b v="0"/>
    <s v="Female"/>
    <x v="1"/>
    <x v="1"/>
  </r>
  <r>
    <s v="PID0232"/>
    <n v="500"/>
    <s v="West"/>
    <n v="62"/>
    <s v="super senior"/>
    <s v=""/>
    <n v="77.599999999999994"/>
    <s v="O-"/>
    <b v="1"/>
    <b v="1"/>
    <n v="32.720526227019732"/>
    <b v="1"/>
    <n v="7"/>
    <x v="1"/>
    <s v="Heart Disease"/>
    <b v="0"/>
    <b v="0"/>
    <b v="0"/>
    <s v="Male"/>
    <x v="3"/>
    <x v="4"/>
  </r>
  <r>
    <s v="PID0233"/>
    <n v="16000"/>
    <s v="South"/>
    <n v="42"/>
    <s v="Adult"/>
    <n v="9525.4599999999991"/>
    <n v="57.3"/>
    <s v="A-"/>
    <b v="0"/>
    <b v="0"/>
    <n v="22.382812499999993"/>
    <b v="0"/>
    <n v="5"/>
    <x v="0"/>
    <s v="Fractured Arm"/>
    <b v="0"/>
    <b v="0"/>
    <b v="0"/>
    <s v="Female"/>
    <x v="5"/>
    <x v="6"/>
  </r>
  <r>
    <s v="PID0234"/>
    <n v="500"/>
    <s v="North"/>
    <n v="30"/>
    <s v="Young adult"/>
    <n v="279.56"/>
    <n v="106.4"/>
    <s v="AB+"/>
    <b v="0"/>
    <b v="0"/>
    <n v="34.349173553719012"/>
    <b v="1"/>
    <n v="0.5"/>
    <x v="0"/>
    <s v="Heart Disease"/>
    <b v="0"/>
    <b v="0"/>
    <b v="0"/>
    <s v="Female"/>
    <x v="1"/>
    <x v="12"/>
  </r>
  <r>
    <s v="PID0235"/>
    <n v="60000"/>
    <s v="East"/>
    <n v="38"/>
    <s v="Adult"/>
    <n v="45790.25"/>
    <n v="89.6"/>
    <s v="B+"/>
    <b v="0"/>
    <b v="1"/>
    <n v="29.937518794480265"/>
    <b v="1"/>
    <n v="40"/>
    <x v="0"/>
    <s v="Diabetes"/>
    <b v="0"/>
    <b v="1"/>
    <b v="0"/>
    <s v="Female"/>
    <x v="0"/>
    <x v="13"/>
  </r>
  <r>
    <s v="PID0236"/>
    <n v="800"/>
    <s v="West"/>
    <n v="82"/>
    <s v="super senior"/>
    <s v=""/>
    <n v="48.9"/>
    <s v="B+"/>
    <b v="0"/>
    <b v="0"/>
    <n v="20.353798126951091"/>
    <b v="0"/>
    <n v="12"/>
    <x v="1"/>
    <s v="Childbirth"/>
    <b v="0"/>
    <b v="0"/>
    <b v="0"/>
    <s v="Female"/>
    <x v="2"/>
    <x v="3"/>
  </r>
  <r>
    <s v="PID0237"/>
    <n v="30000"/>
    <s v="West"/>
    <n v="68"/>
    <s v="super senior"/>
    <n v="16813.59"/>
    <n v="89.6"/>
    <s v="O+"/>
    <b v="0"/>
    <b v="0"/>
    <n v="34.566567647853084"/>
    <b v="1"/>
    <n v="9"/>
    <x v="0"/>
    <s v="Prostate Cancer"/>
    <b v="0"/>
    <b v="0"/>
    <b v="1"/>
    <s v="Female"/>
    <x v="0"/>
    <x v="13"/>
  </r>
  <r>
    <s v="PID0238"/>
    <n v="40000"/>
    <s v="North"/>
    <n v="41"/>
    <s v="Adult"/>
    <n v="26437.399999999998"/>
    <n v="88.1"/>
    <s v="AB-"/>
    <b v="0"/>
    <b v="1"/>
    <n v="30.128928559214803"/>
    <b v="1"/>
    <n v="2"/>
    <x v="0"/>
    <s v="Stroke"/>
    <b v="0"/>
    <b v="0"/>
    <b v="1"/>
    <s v="Female"/>
    <x v="2"/>
    <x v="2"/>
  </r>
  <r>
    <s v="PID0239"/>
    <n v="18000"/>
    <s v="East"/>
    <n v="38"/>
    <s v="Adult"/>
    <n v="10284.66"/>
    <n v="66.3"/>
    <s v="AB-"/>
    <b v="0"/>
    <b v="0"/>
    <n v="21.898533491874751"/>
    <b v="0"/>
    <n v="2"/>
    <x v="0"/>
    <s v="Kidney Stones"/>
    <b v="0"/>
    <b v="0"/>
    <b v="0"/>
    <s v="Male"/>
    <x v="0"/>
    <x v="14"/>
  </r>
  <r>
    <s v="PID0240"/>
    <n v="40000"/>
    <s v="West"/>
    <n v="32"/>
    <s v="Adult"/>
    <n v="34094.800000000003"/>
    <n v="67.5"/>
    <s v="AB+"/>
    <b v="0"/>
    <b v="0"/>
    <n v="26.040662011496469"/>
    <b v="0"/>
    <n v="9"/>
    <x v="0"/>
    <s v="Childbirth"/>
    <b v="0"/>
    <b v="0"/>
    <b v="0"/>
    <s v="Female"/>
    <x v="0"/>
    <x v="0"/>
  </r>
  <r>
    <s v="PID0241"/>
    <n v="16000"/>
    <s v="West"/>
    <n v="73"/>
    <s v="super senior"/>
    <n v="11422.3"/>
    <n v="85.4"/>
    <s v="A-"/>
    <b v="0"/>
    <b v="0"/>
    <n v="31.368227731864103"/>
    <b v="1"/>
    <n v="5"/>
    <x v="0"/>
    <s v="Kidney Stones"/>
    <b v="0"/>
    <b v="0"/>
    <b v="1"/>
    <s v="Female"/>
    <x v="3"/>
    <x v="15"/>
  </r>
  <r>
    <s v="PID0242"/>
    <n v="500"/>
    <s v="East"/>
    <n v="58"/>
    <s v="Senior"/>
    <n v="365.85"/>
    <n v="80.5"/>
    <s v="B+"/>
    <b v="1"/>
    <b v="0"/>
    <n v="29.213238496153291"/>
    <b v="1"/>
    <n v="40"/>
    <x v="0"/>
    <s v="Diabetes"/>
    <b v="0"/>
    <b v="0"/>
    <b v="1"/>
    <s v="Male"/>
    <x v="0"/>
    <x v="9"/>
  </r>
  <r>
    <s v="PID0243"/>
    <n v="16000"/>
    <s v="West"/>
    <n v="33"/>
    <s v="Adult"/>
    <n v="12760.94"/>
    <n v="59.5"/>
    <s v="A-"/>
    <b v="0"/>
    <b v="0"/>
    <n v="21.592393671069821"/>
    <b v="0"/>
    <n v="7"/>
    <x v="0"/>
    <s v="Fractured Leg"/>
    <b v="0"/>
    <b v="0"/>
    <b v="0"/>
    <s v="Female"/>
    <x v="0"/>
    <x v="14"/>
  </r>
  <r>
    <s v="PID0244"/>
    <n v="12000"/>
    <s v="North"/>
    <n v="58"/>
    <s v="Senior"/>
    <s v=""/>
    <n v="74.400000000000006"/>
    <s v="B+"/>
    <b v="0"/>
    <b v="0"/>
    <n v="28.70259635044944"/>
    <b v="1"/>
    <n v="12"/>
    <x v="1"/>
    <s v="Stroke"/>
    <b v="0"/>
    <b v="1"/>
    <b v="1"/>
    <s v="Female"/>
    <x v="2"/>
    <x v="2"/>
  </r>
  <r>
    <s v="PID0245"/>
    <n v="40000"/>
    <s v="South"/>
    <n v="53"/>
    <s v="Senior"/>
    <n v="25274"/>
    <n v="59"/>
    <s v="B-"/>
    <b v="0"/>
    <b v="0"/>
    <n v="24.557752341311129"/>
    <b v="0"/>
    <n v="15"/>
    <x v="0"/>
    <s v="Appendicitis"/>
    <b v="0"/>
    <b v="0"/>
    <b v="0"/>
    <s v="Female"/>
    <x v="6"/>
    <x v="6"/>
  </r>
  <r>
    <s v="PID0246"/>
    <n v="200000"/>
    <s v="North"/>
    <n v="58"/>
    <s v="Senior"/>
    <n v="121054.08"/>
    <n v="69"/>
    <s v="B+"/>
    <b v="0"/>
    <b v="1"/>
    <n v="28.353057199211044"/>
    <b v="1"/>
    <n v="400"/>
    <x v="0"/>
    <s v="Appendicitis"/>
    <b v="0"/>
    <b v="1"/>
    <b v="1"/>
    <s v="Male"/>
    <x v="0"/>
    <x v="13"/>
  </r>
  <r>
    <s v="PID0247"/>
    <n v="30000"/>
    <s v="East"/>
    <n v="68"/>
    <s v="super senior"/>
    <n v="21701.46"/>
    <n v="77.599999999999994"/>
    <s v="AB+"/>
    <b v="0"/>
    <b v="0"/>
    <n v="29.937116623587048"/>
    <b v="1"/>
    <n v="7"/>
    <x v="0"/>
    <s v="Heart Disease"/>
    <b v="0"/>
    <b v="0"/>
    <b v="0"/>
    <s v="Male"/>
    <x v="0"/>
    <x v="14"/>
  </r>
  <r>
    <s v="PID0248"/>
    <n v="60000"/>
    <s v="South"/>
    <n v="58"/>
    <s v="Senior"/>
    <s v=""/>
    <n v="83.9"/>
    <s v="A+"/>
    <b v="0"/>
    <b v="0"/>
    <n v="29.7264739229025"/>
    <b v="1"/>
    <n v="7"/>
    <x v="1"/>
    <s v="Heart Attack"/>
    <b v="0"/>
    <b v="0"/>
    <b v="0"/>
    <s v="Male"/>
    <x v="1"/>
    <x v="1"/>
  </r>
  <r>
    <s v="PID0249"/>
    <n v="800"/>
    <s v="North"/>
    <n v="62"/>
    <s v="super senior"/>
    <n v="703.87"/>
    <n v="76.8"/>
    <s v="B+"/>
    <b v="0"/>
    <b v="0"/>
    <n v="33.682733213455549"/>
    <b v="1"/>
    <n v="0.5"/>
    <x v="0"/>
    <s v="Kidney Stones"/>
    <b v="0"/>
    <b v="1"/>
    <b v="0"/>
    <s v="Male"/>
    <x v="2"/>
    <x v="8"/>
  </r>
  <r>
    <s v="PID0250"/>
    <n v="500"/>
    <s v="East"/>
    <n v="41"/>
    <s v="Adult"/>
    <n v="270.32"/>
    <n v="66.7"/>
    <s v="AB+"/>
    <b v="0"/>
    <b v="0"/>
    <n v="24.499540863177231"/>
    <b v="0"/>
    <n v="5"/>
    <x v="0"/>
    <s v="Allergic Reaction"/>
    <b v="0"/>
    <b v="0"/>
    <b v="0"/>
    <s v="Male"/>
    <x v="2"/>
    <x v="3"/>
  </r>
  <r>
    <s v="PID0251"/>
    <n v="24000"/>
    <s v="South"/>
    <n v="42"/>
    <s v="Adult"/>
    <n v="18664.68"/>
    <n v="71.400000000000006"/>
    <s v="O-"/>
    <b v="0"/>
    <b v="0"/>
    <n v="25.91087240528379"/>
    <b v="0"/>
    <n v="9"/>
    <x v="0"/>
    <s v="Allergic Reaction"/>
    <b v="0"/>
    <b v="0"/>
    <b v="0"/>
    <s v="Female"/>
    <x v="0"/>
    <x v="9"/>
  </r>
  <r>
    <s v="PID0252"/>
    <n v="60000"/>
    <s v="East"/>
    <n v="38"/>
    <s v="Adult"/>
    <n v="31082"/>
    <n v="65.599999999999994"/>
    <s v="AB-"/>
    <b v="1"/>
    <b v="0"/>
    <n v="21.918540545958766"/>
    <b v="0"/>
    <n v="2"/>
    <x v="0"/>
    <s v="Diabetes"/>
    <b v="0"/>
    <b v="0"/>
    <b v="0"/>
    <s v="Male"/>
    <x v="1"/>
    <x v="11"/>
  </r>
  <r>
    <s v="PID0253"/>
    <n v="30000"/>
    <s v="North"/>
    <n v="28"/>
    <s v="Young adult"/>
    <n v="26738.129999999997"/>
    <n v="85.2"/>
    <s v="A-"/>
    <b v="0"/>
    <b v="0"/>
    <n v="31.294765840220389"/>
    <b v="1"/>
    <n v="2"/>
    <x v="0"/>
    <s v="Stroke"/>
    <b v="0"/>
    <b v="1"/>
    <b v="0"/>
    <s v="Female"/>
    <x v="3"/>
    <x v="16"/>
  </r>
  <r>
    <s v="PID0254"/>
    <n v="40000"/>
    <s v="West"/>
    <n v="48"/>
    <s v="Senior"/>
    <n v="29444.799999999999"/>
    <n v="63.9"/>
    <s v="O-"/>
    <b v="0"/>
    <b v="0"/>
    <n v="21.852877808556482"/>
    <b v="0"/>
    <n v="15"/>
    <x v="0"/>
    <s v="Allergic Reaction"/>
    <b v="0"/>
    <b v="0"/>
    <b v="0"/>
    <s v="Male"/>
    <x v="0"/>
    <x v="14"/>
  </r>
  <r>
    <s v="PID0255"/>
    <n v="200000"/>
    <s v="South"/>
    <n v="42"/>
    <s v="Adult"/>
    <n v="101161.68"/>
    <n v="86.6"/>
    <s v="A-"/>
    <b v="0"/>
    <b v="1"/>
    <n v="29.615950206901271"/>
    <b v="1"/>
    <n v="20"/>
    <x v="0"/>
    <s v="Heart Attack"/>
    <b v="0"/>
    <b v="0"/>
    <b v="0"/>
    <s v="Female"/>
    <x v="2"/>
    <x v="3"/>
  </r>
  <r>
    <s v="PID0256"/>
    <n v="36000"/>
    <s v="North"/>
    <n v="53"/>
    <s v="Senior"/>
    <n v="31042.68"/>
    <n v="77.5"/>
    <s v="B-"/>
    <b v="0"/>
    <b v="0"/>
    <n v="30.655432933823818"/>
    <b v="1"/>
    <n v="30"/>
    <x v="0"/>
    <s v="Heart Attack"/>
    <b v="0"/>
    <b v="0"/>
    <b v="0"/>
    <s v="Female"/>
    <x v="0"/>
    <x v="14"/>
  </r>
  <r>
    <s v="PID0257"/>
    <n v="60000"/>
    <s v="South"/>
    <n v="33"/>
    <s v="Adult"/>
    <n v="47874.1"/>
    <n v="69"/>
    <s v="A+"/>
    <b v="0"/>
    <b v="0"/>
    <n v="25.970115548195267"/>
    <b v="0"/>
    <n v="70"/>
    <x v="0"/>
    <s v="Fractured Arm"/>
    <b v="0"/>
    <b v="0"/>
    <b v="0"/>
    <s v="Female"/>
    <x v="2"/>
    <x v="3"/>
  </r>
  <r>
    <s v="PID0258"/>
    <n v="3000"/>
    <s v="North"/>
    <n v="62"/>
    <s v="super senior"/>
    <n v="2277.27"/>
    <n v="67.900000000000006"/>
    <s v="O+"/>
    <b v="0"/>
    <b v="0"/>
    <n v="24.346516547742841"/>
    <b v="0"/>
    <n v="7"/>
    <x v="0"/>
    <s v="Prostate Cancer"/>
    <b v="0"/>
    <b v="0"/>
    <b v="0"/>
    <s v="Female"/>
    <x v="1"/>
    <x v="12"/>
  </r>
  <r>
    <s v="PID0259"/>
    <n v="200000"/>
    <s v="West"/>
    <n v="33"/>
    <s v="Adult"/>
    <n v="161833.76"/>
    <n v="87.7"/>
    <s v="AB+"/>
    <b v="0"/>
    <b v="0"/>
    <n v="34.257812499999993"/>
    <b v="1"/>
    <n v="7"/>
    <x v="0"/>
    <s v="Heart Disease"/>
    <b v="0"/>
    <b v="1"/>
    <b v="0"/>
    <s v="Male"/>
    <x v="0"/>
    <x v="9"/>
  </r>
  <r>
    <s v="PID0260"/>
    <n v="100"/>
    <s v="East"/>
    <n v="48"/>
    <s v="Senior"/>
    <n v="82.82"/>
    <n v="58.4"/>
    <s v="AB+"/>
    <b v="0"/>
    <b v="1"/>
    <n v="22.812499999999996"/>
    <b v="0"/>
    <n v="3"/>
    <x v="0"/>
    <s v="Allergic Reaction"/>
    <b v="0"/>
    <b v="0"/>
    <b v="0"/>
    <s v="Male"/>
    <x v="0"/>
    <x v="9"/>
  </r>
  <r>
    <s v="PID0261"/>
    <n v="800"/>
    <s v="South"/>
    <n v="38"/>
    <s v="Adult"/>
    <s v=""/>
    <n v="89.7"/>
    <s v="AB-"/>
    <b v="0"/>
    <b v="1"/>
    <n v="29.970931203849108"/>
    <b v="1"/>
    <n v="4"/>
    <x v="1"/>
    <s v="Kidney Stones"/>
    <b v="0"/>
    <b v="0"/>
    <b v="1"/>
    <s v="Male"/>
    <x v="1"/>
    <x v="10"/>
  </r>
  <r>
    <s v="PID0262"/>
    <n v="250000"/>
    <s v="North"/>
    <n v="33"/>
    <s v="Adult"/>
    <n v="190210.2"/>
    <n v="65"/>
    <s v="O-"/>
    <b v="0"/>
    <b v="0"/>
    <n v="22.491349480968861"/>
    <b v="0"/>
    <n v="7"/>
    <x v="0"/>
    <s v="Appendicitis"/>
    <b v="0"/>
    <b v="0"/>
    <b v="0"/>
    <s v="Female"/>
    <x v="4"/>
    <x v="5"/>
  </r>
  <r>
    <s v="PID0263"/>
    <n v="3000"/>
    <s v="East"/>
    <n v="58"/>
    <s v="Senior"/>
    <n v="1570.1100000000001"/>
    <n v="56.2"/>
    <s v="AB+"/>
    <b v="0"/>
    <b v="1"/>
    <n v="22.230133301689015"/>
    <s v="FALSE"/>
    <n v="30"/>
    <x v="0"/>
    <s v="Osteoarthritis"/>
    <b v="0"/>
    <b v="0"/>
    <b v="0"/>
    <s v="Female"/>
    <x v="0"/>
    <x v="0"/>
  </r>
  <r>
    <s v="PID0264"/>
    <n v="30000"/>
    <s v="South"/>
    <n v="38"/>
    <s v="Adult"/>
    <n v="25604.159999999996"/>
    <n v="96.1"/>
    <s v="O-"/>
    <b v="0"/>
    <b v="0"/>
    <n v="34.049036281179141"/>
    <b v="1"/>
    <n v="15"/>
    <x v="0"/>
    <s v="Hypertension"/>
    <b v="0"/>
    <b v="0"/>
    <b v="1"/>
    <s v="Male"/>
    <x v="1"/>
    <x v="1"/>
  </r>
  <r>
    <s v="PID0265"/>
    <n v="3000"/>
    <s v="North"/>
    <n v="42"/>
    <s v="Adult"/>
    <n v="2271.75"/>
    <n v="59.7"/>
    <s v="B-"/>
    <b v="1"/>
    <b v="0"/>
    <n v="21.406289217971246"/>
    <s v="FALSE"/>
    <n v="5"/>
    <x v="0"/>
    <s v="Hypertension"/>
    <b v="0"/>
    <b v="0"/>
    <b v="0"/>
    <s v="Male"/>
    <x v="0"/>
    <x v="0"/>
  </r>
  <r>
    <s v="PID0266"/>
    <n v="100"/>
    <s v="West"/>
    <n v="38"/>
    <s v="Adult"/>
    <s v=""/>
    <n v="94.6"/>
    <s v="AB+"/>
    <b v="0"/>
    <b v="0"/>
    <n v="29.85734124479232"/>
    <b v="1"/>
    <n v="9"/>
    <x v="1"/>
    <s v="Stroke"/>
    <b v="0"/>
    <b v="1"/>
    <b v="0"/>
    <s v="Female"/>
    <x v="2"/>
    <x v="8"/>
  </r>
  <r>
    <s v="PID0267"/>
    <n v="800"/>
    <s v="West"/>
    <n v="33"/>
    <s v="Adult"/>
    <n v="484.88"/>
    <n v="65.099999999999994"/>
    <s v="B+"/>
    <b v="1"/>
    <b v="0"/>
    <n v="22.525951557093425"/>
    <b v="0"/>
    <n v="7"/>
    <x v="0"/>
    <s v="Allergic Reaction"/>
    <b v="0"/>
    <b v="0"/>
    <b v="0"/>
    <s v="Female"/>
    <x v="0"/>
    <x v="14"/>
  </r>
  <r>
    <s v="PID0268"/>
    <n v="12000"/>
    <s v="West"/>
    <n v="38"/>
    <s v="Adult"/>
    <n v="9014.58"/>
    <n v="104.7"/>
    <s v="B-"/>
    <b v="1"/>
    <b v="0"/>
    <n v="34.98279260917505"/>
    <b v="1"/>
    <n v="12"/>
    <x v="0"/>
    <s v="Respiratory Infection"/>
    <b v="0"/>
    <b v="1"/>
    <b v="1"/>
    <s v="Male"/>
    <x v="6"/>
    <x v="6"/>
  </r>
  <r>
    <s v="PID0269"/>
    <n v="40000"/>
    <s v="West"/>
    <n v="42"/>
    <s v="Adult"/>
    <n v="20636.399999999998"/>
    <n v="73"/>
    <s v="B-"/>
    <b v="0"/>
    <b v="0"/>
    <n v="28.515624999999993"/>
    <b v="1"/>
    <n v="12"/>
    <x v="0"/>
    <s v="Respiratory Infection"/>
    <b v="0"/>
    <b v="1"/>
    <b v="0"/>
    <s v="Male"/>
    <x v="0"/>
    <x v="0"/>
  </r>
  <r>
    <s v="PID0270"/>
    <n v="240000"/>
    <s v="East"/>
    <n v="41"/>
    <s v="Adult"/>
    <n v="161510.04"/>
    <n v="73.2"/>
    <s v="O-"/>
    <b v="0"/>
    <b v="1"/>
    <n v="24.177566389219184"/>
    <s v="FALSE"/>
    <n v="15"/>
    <x v="0"/>
    <s v="Stroke"/>
    <b v="0"/>
    <b v="0"/>
    <b v="0"/>
    <s v="Female"/>
    <x v="1"/>
    <x v="1"/>
  </r>
  <r>
    <s v="PID0271"/>
    <n v="90000"/>
    <s v="North"/>
    <n v="33"/>
    <s v="Adult"/>
    <n v="50397.700000000004"/>
    <n v="75.2"/>
    <s v="A-"/>
    <b v="0"/>
    <b v="1"/>
    <n v="25.126131845367368"/>
    <b v="0"/>
    <n v="25"/>
    <x v="0"/>
    <s v="Prostate Cancer"/>
    <b v="0"/>
    <b v="0"/>
    <b v="0"/>
    <s v="Male"/>
    <x v="4"/>
    <x v="15"/>
  </r>
  <r>
    <s v="PID0272"/>
    <n v="32000"/>
    <s v="East"/>
    <n v="68"/>
    <s v="super senior"/>
    <n v="17619.52"/>
    <n v="79.099999999999994"/>
    <s v="B-"/>
    <b v="0"/>
    <b v="1"/>
    <n v="32.090551340825179"/>
    <b v="1"/>
    <n v="9"/>
    <x v="0"/>
    <s v="Heart Attack"/>
    <b v="0"/>
    <b v="0"/>
    <b v="0"/>
    <s v="Male"/>
    <x v="2"/>
    <x v="8"/>
  </r>
  <r>
    <s v="PID0273"/>
    <n v="15000"/>
    <s v="East"/>
    <n v="48"/>
    <s v="Senior"/>
    <n v="12252.550000000001"/>
    <n v="78"/>
    <s v="AB-"/>
    <b v="1"/>
    <b v="1"/>
    <n v="26.061679307694877"/>
    <b v="0"/>
    <n v="12"/>
    <x v="0"/>
    <s v="Prostate Cancer"/>
    <b v="0"/>
    <b v="0"/>
    <b v="0"/>
    <s v="Male"/>
    <x v="1"/>
    <x v="1"/>
  </r>
  <r>
    <s v="PID0274"/>
    <n v="90000"/>
    <s v="West"/>
    <n v="68"/>
    <s v="super senior"/>
    <n v="70452.100000000006"/>
    <n v="49.3"/>
    <s v="O-"/>
    <b v="0"/>
    <b v="0"/>
    <n v="21.060275962236744"/>
    <b v="0"/>
    <n v="5"/>
    <x v="0"/>
    <s v="Cancer"/>
    <b v="0"/>
    <b v="0"/>
    <b v="0"/>
    <s v="Female"/>
    <x v="0"/>
    <x v="9"/>
  </r>
  <r>
    <s v="PID0275"/>
    <n v="12000"/>
    <s v="North"/>
    <n v="42"/>
    <s v="Adult"/>
    <s v=""/>
    <n v="94.1"/>
    <s v="B-"/>
    <b v="1"/>
    <b v="0"/>
    <n v="29.699532887261707"/>
    <b v="1"/>
    <n v="0.5"/>
    <x v="1"/>
    <s v="Cancer"/>
    <b v="0"/>
    <b v="0"/>
    <b v="1"/>
    <s v="Female"/>
    <x v="1"/>
    <x v="10"/>
  </r>
  <r>
    <s v="PID0276"/>
    <n v="40000"/>
    <s v="West"/>
    <n v="38"/>
    <s v="Adult"/>
    <n v="32398.1"/>
    <n v="100.7"/>
    <s v="A+"/>
    <b v="0"/>
    <b v="0"/>
    <n v="32.881632653061224"/>
    <b v="1"/>
    <n v="40"/>
    <x v="0"/>
    <s v="Fractured Arm"/>
    <b v="0"/>
    <b v="0"/>
    <b v="1"/>
    <s v="Male"/>
    <x v="0"/>
    <x v="13"/>
  </r>
  <r>
    <s v="PID0277"/>
    <n v="18000"/>
    <s v="South"/>
    <n v="53"/>
    <s v="Senior"/>
    <n v="9142.98"/>
    <n v="52.2"/>
    <s v="AB-"/>
    <b v="1"/>
    <b v="0"/>
    <n v="20.138111955557267"/>
    <b v="0"/>
    <n v="20"/>
    <x v="0"/>
    <s v="Appendicitis"/>
    <b v="0"/>
    <b v="0"/>
    <b v="0"/>
    <s v="Male"/>
    <x v="0"/>
    <x v="14"/>
  </r>
  <r>
    <s v="PID0278"/>
    <n v="60000"/>
    <s v="West"/>
    <n v="62"/>
    <s v="super senior"/>
    <n v="49946.899999999994"/>
    <n v="67.8"/>
    <s v="O+"/>
    <b v="0"/>
    <b v="0"/>
    <n v="24.310660116891963"/>
    <b v="0"/>
    <n v="15"/>
    <x v="0"/>
    <s v="Childbirth"/>
    <b v="0"/>
    <b v="0"/>
    <b v="0"/>
    <s v="Male"/>
    <x v="6"/>
    <x v="6"/>
  </r>
  <r>
    <s v="PID0279"/>
    <n v="24000"/>
    <s v="West"/>
    <n v="62"/>
    <s v="super senior"/>
    <s v=""/>
    <n v="71.2"/>
    <s v="AB+"/>
    <b v="0"/>
    <b v="1"/>
    <n v="26.472337894110655"/>
    <b v="0"/>
    <n v="9"/>
    <x v="1"/>
    <s v="Childbirth"/>
    <b v="0"/>
    <b v="0"/>
    <b v="0"/>
    <s v="Male"/>
    <x v="1"/>
    <x v="1"/>
  </r>
  <r>
    <s v="PID0280"/>
    <n v="24000"/>
    <s v="West"/>
    <n v="48"/>
    <s v="Senior"/>
    <n v="15161.699999999999"/>
    <n v="69"/>
    <s v="AB+"/>
    <b v="1"/>
    <b v="0"/>
    <n v="23.87543252595156"/>
    <b v="0"/>
    <n v="12"/>
    <x v="0"/>
    <s v="Prostate Cancer"/>
    <b v="0"/>
    <b v="0"/>
    <b v="0"/>
    <s v="Male"/>
    <x v="1"/>
    <x v="11"/>
  </r>
  <r>
    <s v="PID0281"/>
    <n v="20000"/>
    <s v="South"/>
    <n v="48"/>
    <s v="Senior"/>
    <n v="11828.86"/>
    <n v="54.6"/>
    <s v="AB+"/>
    <b v="0"/>
    <b v="1"/>
    <n v="21.064002160410475"/>
    <b v="0"/>
    <n v="30"/>
    <x v="0"/>
    <s v="Prostate Cancer"/>
    <b v="0"/>
    <b v="0"/>
    <b v="0"/>
    <s v="Male"/>
    <x v="2"/>
    <x v="8"/>
  </r>
  <r>
    <s v="PID0282"/>
    <n v="2000"/>
    <s v="West"/>
    <n v="42"/>
    <s v="Adult"/>
    <n v="1182"/>
    <n v="59.9"/>
    <s v="A+"/>
    <b v="1"/>
    <b v="1"/>
    <n v="22.270969660916126"/>
    <b v="0"/>
    <n v="5"/>
    <x v="0"/>
    <s v="Cancer"/>
    <b v="0"/>
    <b v="0"/>
    <b v="0"/>
    <s v="Male"/>
    <x v="0"/>
    <x v="13"/>
  </r>
  <r>
    <s v="PID0283"/>
    <n v="12000"/>
    <s v="South"/>
    <n v="48"/>
    <s v="Senior"/>
    <n v="9412.6"/>
    <n v="74"/>
    <s v="O-"/>
    <b v="1"/>
    <b v="0"/>
    <n v="24.441802087462015"/>
    <b v="0"/>
    <n v="4"/>
    <x v="0"/>
    <s v="Kidney Stones"/>
    <b v="0"/>
    <b v="0"/>
    <b v="0"/>
    <s v="Female"/>
    <x v="4"/>
    <x v="5"/>
  </r>
  <r>
    <s v="PID0284"/>
    <n v="250000"/>
    <s v="West"/>
    <n v="53"/>
    <s v="Senior"/>
    <n v="175454.59999999998"/>
    <n v="84.9"/>
    <s v="AB+"/>
    <b v="0"/>
    <b v="1"/>
    <n v="34.886587771203153"/>
    <b v="1"/>
    <n v="5"/>
    <x v="0"/>
    <s v="Heart Attack"/>
    <b v="0"/>
    <b v="0"/>
    <b v="1"/>
    <s v="Male"/>
    <x v="1"/>
    <x v="12"/>
  </r>
  <r>
    <s v="PID0285"/>
    <n v="100"/>
    <s v="East"/>
    <n v="33"/>
    <s v="Adult"/>
    <n v="56.47"/>
    <n v="65.5"/>
    <s v="A+"/>
    <b v="0"/>
    <b v="1"/>
    <n v="21.88512813658993"/>
    <b v="0"/>
    <n v="2"/>
    <x v="0"/>
    <s v="Hypertension"/>
    <b v="0"/>
    <b v="0"/>
    <b v="0"/>
    <s v="Female"/>
    <x v="5"/>
    <x v="17"/>
  </r>
  <r>
    <s v="PID0286"/>
    <n v="20000"/>
    <s v="North"/>
    <n v="48"/>
    <s v="Senior"/>
    <s v=""/>
    <n v="96.3"/>
    <s v="B-"/>
    <b v="0"/>
    <b v="0"/>
    <n v="31.807372175980973"/>
    <b v="1"/>
    <n v="9"/>
    <x v="1"/>
    <s v="Osteoarthritis"/>
    <b v="0"/>
    <b v="0"/>
    <b v="1"/>
    <s v="Male"/>
    <x v="3"/>
    <x v="5"/>
  </r>
  <r>
    <s v="PID0287"/>
    <n v="20000"/>
    <s v="South"/>
    <n v="33"/>
    <s v="Adult"/>
    <s v=""/>
    <n v="78.099999999999994"/>
    <s v="B-"/>
    <b v="1"/>
    <b v="0"/>
    <n v="28.003872494531894"/>
    <b v="1"/>
    <n v="0"/>
    <x v="1"/>
    <s v="Fractured Leg"/>
    <b v="0"/>
    <b v="0"/>
    <b v="1"/>
    <s v="Female"/>
    <x v="0"/>
    <x v="9"/>
  </r>
  <r>
    <s v="PID0288"/>
    <n v="300000"/>
    <s v="West"/>
    <n v="30"/>
    <s v="Young adult"/>
    <n v="254042.27999999997"/>
    <n v="59.6"/>
    <s v="AB-"/>
    <b v="0"/>
    <b v="0"/>
    <n v="22.159428911362287"/>
    <b v="0"/>
    <n v="15"/>
    <x v="0"/>
    <s v="Osteoarthritis"/>
    <b v="0"/>
    <b v="0"/>
    <b v="0"/>
    <s v="Female"/>
    <x v="4"/>
    <x v="5"/>
  </r>
  <r>
    <s v="PID0289"/>
    <n v="800"/>
    <s v="South"/>
    <n v="28"/>
    <s v="Young adult"/>
    <n v="445.65"/>
    <n v="71.400000000000006"/>
    <s v="O-"/>
    <b v="1"/>
    <b v="0"/>
    <n v="24.134667387777181"/>
    <b v="0"/>
    <n v="7"/>
    <x v="0"/>
    <s v="Cancer"/>
    <b v="0"/>
    <b v="0"/>
    <b v="0"/>
    <s v="Female"/>
    <x v="0"/>
    <x v="14"/>
  </r>
  <r>
    <s v="PID0290"/>
    <n v="40000"/>
    <s v="West"/>
    <n v="53"/>
    <s v="Senior"/>
    <n v="35435.599999999999"/>
    <n v="73"/>
    <s v="B-"/>
    <b v="0"/>
    <b v="0"/>
    <n v="25.864512471655331"/>
    <b v="0"/>
    <n v="12"/>
    <x v="0"/>
    <s v="Cancer"/>
    <b v="0"/>
    <b v="0"/>
    <b v="0"/>
    <s v="Male"/>
    <x v="1"/>
    <x v="11"/>
  </r>
  <r>
    <s v="PID0291"/>
    <n v="40000"/>
    <s v="South"/>
    <n v="42"/>
    <s v="Adult"/>
    <n v="23892.800000000003"/>
    <n v="92.4"/>
    <s v="A+"/>
    <b v="1"/>
    <b v="0"/>
    <n v="29.162984471657619"/>
    <b v="1"/>
    <n v="15"/>
    <x v="0"/>
    <s v="Heart Attack"/>
    <b v="0"/>
    <b v="1"/>
    <b v="0"/>
    <s v="Female"/>
    <x v="0"/>
    <x v="9"/>
  </r>
  <r>
    <s v="PID0292"/>
    <n v="3000"/>
    <s v="South"/>
    <n v="41"/>
    <s v="Adult"/>
    <n v="2649.5099999999998"/>
    <n v="99.1"/>
    <s v="A+"/>
    <b v="0"/>
    <b v="0"/>
    <n v="31.992510330578511"/>
    <b v="1"/>
    <n v="15"/>
    <x v="0"/>
    <s v="Kidney Stones"/>
    <b v="0"/>
    <b v="0"/>
    <b v="1"/>
    <s v="Male"/>
    <x v="2"/>
    <x v="8"/>
  </r>
  <r>
    <s v="PID0293"/>
    <n v="800"/>
    <s v="West"/>
    <n v="33"/>
    <s v="Adult"/>
    <n v="587.24"/>
    <n v="94.6"/>
    <s v="B+"/>
    <b v="0"/>
    <b v="0"/>
    <n v="32.733564013840834"/>
    <b v="1"/>
    <n v="20"/>
    <x v="0"/>
    <s v="Kidney Stones"/>
    <b v="0"/>
    <b v="1"/>
    <b v="1"/>
    <s v="Female"/>
    <x v="2"/>
    <x v="3"/>
  </r>
  <r>
    <s v="PID0294"/>
    <n v="20000"/>
    <s v="East"/>
    <n v="33"/>
    <s v="Adult"/>
    <n v="16863.14"/>
    <n v="92.6"/>
    <s v="B-"/>
    <b v="0"/>
    <b v="0"/>
    <n v="33.203054967908493"/>
    <b v="1"/>
    <n v="15"/>
    <x v="0"/>
    <s v="Fractured Leg"/>
    <b v="0"/>
    <b v="1"/>
    <b v="0"/>
    <s v="Female"/>
    <x v="0"/>
    <x v="9"/>
  </r>
  <r>
    <s v="PID0295"/>
    <n v="3000"/>
    <s v="South"/>
    <n v="34"/>
    <s v="Adult"/>
    <n v="2651.88"/>
    <n v="70"/>
    <s v="O+"/>
    <b v="0"/>
    <b v="0"/>
    <n v="22.343515592581952"/>
    <b v="0"/>
    <n v="9"/>
    <x v="0"/>
    <s v="Hypertension"/>
    <b v="0"/>
    <b v="0"/>
    <b v="0"/>
    <s v="Male"/>
    <x v="1"/>
    <x v="10"/>
  </r>
  <r>
    <s v="PID0296"/>
    <n v="48000"/>
    <s v="South"/>
    <n v="73"/>
    <s v="super senior"/>
    <n v="25412.799999999999"/>
    <n v="73.900000000000006"/>
    <s v="B-"/>
    <b v="0"/>
    <b v="0"/>
    <n v="25.874444172122828"/>
    <b v="0"/>
    <n v="5"/>
    <x v="0"/>
    <s v="Diabetes"/>
    <b v="0"/>
    <b v="0"/>
    <b v="0"/>
    <s v="Female"/>
    <x v="4"/>
    <x v="16"/>
  </r>
  <r>
    <s v="PID0297"/>
    <n v="60000"/>
    <s v="East"/>
    <n v="58"/>
    <s v="Senior"/>
    <n v="52542.200000000004"/>
    <n v="48.1"/>
    <s v="AB-"/>
    <b v="0"/>
    <b v="1"/>
    <n v="20.281666385562492"/>
    <b v="0"/>
    <n v="4"/>
    <x v="0"/>
    <s v="Kidney Stones"/>
    <b v="0"/>
    <b v="0"/>
    <b v="0"/>
    <s v="Female"/>
    <x v="0"/>
    <x v="13"/>
  </r>
  <r>
    <s v="PID0298"/>
    <n v="1000"/>
    <s v="South"/>
    <n v="62"/>
    <s v="super senior"/>
    <n v="608.94000000000005"/>
    <n v="62.8"/>
    <s v="AB-"/>
    <b v="1"/>
    <b v="0"/>
    <n v="26.139438085327779"/>
    <b v="0"/>
    <n v="9"/>
    <x v="0"/>
    <s v="Stroke"/>
    <b v="0"/>
    <b v="0"/>
    <b v="0"/>
    <s v="Female"/>
    <x v="4"/>
    <x v="16"/>
  </r>
  <r>
    <s v="PID0299"/>
    <n v="90000"/>
    <s v="West"/>
    <n v="68"/>
    <s v="super senior"/>
    <n v="46249.5"/>
    <n v="56.5"/>
    <s v="A-"/>
    <b v="1"/>
    <b v="0"/>
    <n v="22.632590930940552"/>
    <b v="0"/>
    <n v="20"/>
    <x v="0"/>
    <s v="Fractured Arm"/>
    <b v="0"/>
    <b v="0"/>
    <b v="0"/>
    <s v="Female"/>
    <x v="0"/>
    <x v="9"/>
  </r>
  <r>
    <s v="PID0300"/>
    <n v="20000"/>
    <s v="West"/>
    <n v="42"/>
    <s v="Adult"/>
    <s v=""/>
    <n v="71.400000000000006"/>
    <s v="A+"/>
    <b v="0"/>
    <b v="1"/>
    <n v="25.601491627523398"/>
    <b v="0"/>
    <n v="5"/>
    <x v="1"/>
    <s v="Cancer"/>
    <b v="0"/>
    <b v="0"/>
    <b v="0"/>
    <s v="Male"/>
    <x v="1"/>
    <x v="11"/>
  </r>
  <r>
    <s v="PID0301"/>
    <n v="45000"/>
    <s v="West"/>
    <n v="28"/>
    <s v="Young adult"/>
    <n v="26396.19"/>
    <n v="82.4"/>
    <s v="O+"/>
    <b v="0"/>
    <b v="0"/>
    <n v="30.266299357208453"/>
    <b v="1"/>
    <n v="70"/>
    <x v="0"/>
    <s v="Cancer"/>
    <b v="0"/>
    <b v="0"/>
    <b v="1"/>
    <s v="Female"/>
    <x v="0"/>
    <x v="9"/>
  </r>
  <r>
    <s v="PID0302"/>
    <n v="40000"/>
    <s v="South"/>
    <n v="38"/>
    <s v="Adult"/>
    <n v="30393.3"/>
    <n v="75.400000000000006"/>
    <s v="AB-"/>
    <b v="0"/>
    <b v="1"/>
    <n v="29.088383935804945"/>
    <b v="1"/>
    <n v="15"/>
    <x v="0"/>
    <s v="Heart Attack"/>
    <b v="0"/>
    <b v="0"/>
    <b v="0"/>
    <s v="Male"/>
    <x v="0"/>
    <x v="0"/>
  </r>
  <r>
    <s v="PID0303"/>
    <n v="18000"/>
    <s v="West"/>
    <n v="38"/>
    <s v="Adult"/>
    <n v="15337.380000000001"/>
    <n v="90.6"/>
    <s v="A-"/>
    <b v="1"/>
    <b v="0"/>
    <n v="33.685306365258775"/>
    <b v="1"/>
    <n v="20"/>
    <x v="0"/>
    <s v="Osteoarthritis"/>
    <b v="0"/>
    <b v="1"/>
    <b v="0"/>
    <s v="Male"/>
    <x v="1"/>
    <x v="11"/>
  </r>
  <r>
    <s v="PID0304"/>
    <n v="21000"/>
    <s v="West"/>
    <n v="50"/>
    <s v="Senior"/>
    <n v="17377.78"/>
    <n v="82.5"/>
    <s v="A+"/>
    <b v="1"/>
    <b v="1"/>
    <n v="29.58155545197031"/>
    <b v="1"/>
    <n v="20"/>
    <x v="0"/>
    <s v="Respiratory Infection"/>
    <b v="0"/>
    <b v="1"/>
    <b v="0"/>
    <s v="Female"/>
    <x v="0"/>
    <x v="14"/>
  </r>
  <r>
    <s v="PID0305"/>
    <n v="800"/>
    <s v="West"/>
    <n v="68"/>
    <s v="super senior"/>
    <n v="555.04"/>
    <n v="74.2"/>
    <s v="AB-"/>
    <b v="1"/>
    <b v="0"/>
    <n v="26.289682539682545"/>
    <b v="0"/>
    <n v="30"/>
    <x v="0"/>
    <s v="Stroke"/>
    <b v="0"/>
    <b v="0"/>
    <b v="0"/>
    <s v="Male"/>
    <x v="2"/>
    <x v="2"/>
  </r>
  <r>
    <s v="PID0306"/>
    <n v="12000"/>
    <s v="South"/>
    <n v="33"/>
    <s v="Adult"/>
    <n v="6992.64"/>
    <n v="66.8"/>
    <s v="O-"/>
    <b v="0"/>
    <b v="1"/>
    <n v="23.66780045351474"/>
    <b v="0"/>
    <n v="7"/>
    <x v="0"/>
    <s v="Childbirth"/>
    <b v="0"/>
    <b v="0"/>
    <b v="0"/>
    <s v="Female"/>
    <x v="2"/>
    <x v="2"/>
  </r>
  <r>
    <s v="PID0307"/>
    <n v="30000"/>
    <s v="South"/>
    <n v="62"/>
    <s v="super senior"/>
    <n v="15917.49"/>
    <n v="89.7"/>
    <s v="O-"/>
    <b v="1"/>
    <b v="0"/>
    <n v="34.605146406388641"/>
    <b v="1"/>
    <n v="250"/>
    <x v="0"/>
    <s v="Heart Disease"/>
    <b v="1"/>
    <b v="1"/>
    <b v="1"/>
    <s v="Female"/>
    <x v="0"/>
    <x v="9"/>
  </r>
  <r>
    <s v="PID0308"/>
    <n v="12000"/>
    <s v="North"/>
    <n v="68"/>
    <s v="super senior"/>
    <n v="9607.2000000000007"/>
    <n v="59.7"/>
    <s v="AB+"/>
    <b v="0"/>
    <b v="0"/>
    <n v="23.031518845723543"/>
    <b v="0"/>
    <n v="2"/>
    <x v="0"/>
    <s v="Osteoarthritis"/>
    <b v="0"/>
    <b v="0"/>
    <b v="0"/>
    <s v="Female"/>
    <x v="0"/>
    <x v="14"/>
  </r>
  <r>
    <s v="PID0309"/>
    <n v="12000"/>
    <s v="South"/>
    <n v="53"/>
    <s v="Senior"/>
    <n v="9344"/>
    <n v="76.5"/>
    <s v="A+"/>
    <b v="0"/>
    <b v="0"/>
    <n v="31.035741815083774"/>
    <b v="1"/>
    <n v="12"/>
    <x v="0"/>
    <s v="Allergic Reaction"/>
    <b v="0"/>
    <b v="1"/>
    <b v="0"/>
    <s v="Female"/>
    <x v="0"/>
    <x v="0"/>
  </r>
  <r>
    <s v="PID0310"/>
    <n v="800"/>
    <s v="West"/>
    <n v="45"/>
    <s v="Adult"/>
    <n v="505.63"/>
    <n v="84.5"/>
    <s v="O+"/>
    <b v="0"/>
    <b v="1"/>
    <n v="31.037649219467404"/>
    <b v="1"/>
    <n v="12"/>
    <x v="0"/>
    <s v="Kidney Stones"/>
    <b v="0"/>
    <b v="0"/>
    <b v="1"/>
    <s v="Male"/>
    <x v="0"/>
    <x v="13"/>
  </r>
  <r>
    <s v="PID0311"/>
    <n v="500"/>
    <s v="South"/>
    <n v="48"/>
    <s v="Senior"/>
    <n v="402.18"/>
    <n v="103.1"/>
    <s v="O-"/>
    <b v="0"/>
    <b v="1"/>
    <n v="33.283832644628099"/>
    <b v="1"/>
    <n v="30"/>
    <x v="0"/>
    <s v="Childbirth"/>
    <b v="0"/>
    <b v="1"/>
    <b v="1"/>
    <s v="Female"/>
    <x v="2"/>
    <x v="2"/>
  </r>
  <r>
    <s v="PID0312"/>
    <n v="90000"/>
    <s v="East"/>
    <n v="28"/>
    <s v="Young adult"/>
    <s v=""/>
    <n v="80.3"/>
    <s v="O-"/>
    <b v="0"/>
    <b v="0"/>
    <n v="28.792713973251104"/>
    <b v="1"/>
    <n v="5"/>
    <x v="1"/>
    <s v="Prostate Cancer"/>
    <b v="0"/>
    <b v="1"/>
    <b v="1"/>
    <s v="Female"/>
    <x v="3"/>
    <x v="4"/>
  </r>
  <r>
    <s v="PID0313"/>
    <n v="12000"/>
    <s v="East"/>
    <n v="62"/>
    <s v="super senior"/>
    <n v="10441.56"/>
    <n v="65.099999999999994"/>
    <s v="A+"/>
    <b v="0"/>
    <b v="0"/>
    <n v="25.114771806643258"/>
    <b v="0"/>
    <n v="25"/>
    <x v="0"/>
    <s v="Kidney Stones"/>
    <b v="0"/>
    <b v="0"/>
    <b v="0"/>
    <s v="Female"/>
    <x v="0"/>
    <x v="13"/>
  </r>
  <r>
    <s v="PID0314"/>
    <n v="60000"/>
    <s v="South"/>
    <n v="38"/>
    <s v="Adult"/>
    <n v="34111.4"/>
    <n v="61.4"/>
    <s v="O+"/>
    <b v="0"/>
    <b v="1"/>
    <n v="23.395823807346435"/>
    <b v="0"/>
    <n v="12"/>
    <x v="0"/>
    <s v="Allergic Reaction"/>
    <b v="0"/>
    <b v="0"/>
    <b v="0"/>
    <s v="Female"/>
    <x v="5"/>
    <x v="6"/>
  </r>
  <r>
    <s v="PID0315"/>
    <n v="18000"/>
    <s v="East"/>
    <n v="38"/>
    <s v="Adult"/>
    <n v="15787.920000000002"/>
    <n v="82.7"/>
    <s v="A+"/>
    <b v="0"/>
    <b v="1"/>
    <n v="26.101502335563691"/>
    <b v="0"/>
    <n v="2"/>
    <x v="0"/>
    <s v="Stroke"/>
    <b v="0"/>
    <b v="0"/>
    <b v="0"/>
    <s v="Male"/>
    <x v="1"/>
    <x v="10"/>
  </r>
  <r>
    <s v="PID0316"/>
    <n v="45000"/>
    <s v="West"/>
    <n v="68"/>
    <s v="super senior"/>
    <s v=""/>
    <n v="68.8"/>
    <s v="A-"/>
    <b v="0"/>
    <b v="1"/>
    <n v="28.270874424720574"/>
    <b v="1"/>
    <n v="20"/>
    <x v="1"/>
    <s v="Fractured Arm"/>
    <b v="0"/>
    <b v="1"/>
    <b v="1"/>
    <s v="Female"/>
    <x v="2"/>
    <x v="3"/>
  </r>
  <r>
    <s v="PID0317"/>
    <n v="16000"/>
    <s v="North"/>
    <n v="48"/>
    <s v="Senior"/>
    <n v="11310.02"/>
    <n v="78.900000000000006"/>
    <s v="O+"/>
    <b v="0"/>
    <b v="0"/>
    <n v="25.471332644628102"/>
    <b v="0"/>
    <n v="70"/>
    <x v="0"/>
    <s v="Cancer"/>
    <b v="0"/>
    <b v="0"/>
    <b v="0"/>
    <s v="Female"/>
    <x v="0"/>
    <x v="13"/>
  </r>
  <r>
    <s v="PID0318"/>
    <n v="250000"/>
    <s v="North"/>
    <n v="42"/>
    <s v="Adult"/>
    <n v="181231.9"/>
    <n v="62.6"/>
    <s v="O+"/>
    <b v="0"/>
    <b v="0"/>
    <n v="24.150302843254501"/>
    <b v="0"/>
    <n v="2"/>
    <x v="0"/>
    <s v="Allergic Reaction"/>
    <b v="0"/>
    <b v="0"/>
    <b v="0"/>
    <s v="Female"/>
    <x v="2"/>
    <x v="3"/>
  </r>
  <r>
    <s v="PID0319"/>
    <n v="100"/>
    <s v="West"/>
    <n v="62"/>
    <s v="super senior"/>
    <s v=""/>
    <n v="62.9"/>
    <s v="B+"/>
    <b v="0"/>
    <b v="0"/>
    <n v="23.967383020880959"/>
    <b v="0"/>
    <n v="90"/>
    <x v="1"/>
    <s v="Stroke"/>
    <b v="0"/>
    <b v="0"/>
    <b v="0"/>
    <s v="Female"/>
    <x v="0"/>
    <x v="14"/>
  </r>
  <r>
    <s v="PID0320"/>
    <n v="75000"/>
    <s v="West"/>
    <n v="58"/>
    <s v="Senior"/>
    <n v="64758.100000000006"/>
    <n v="66.5"/>
    <s v="A-"/>
    <b v="0"/>
    <b v="1"/>
    <n v="25.654874426140964"/>
    <b v="0"/>
    <n v="25"/>
    <x v="0"/>
    <s v="Childbirth"/>
    <b v="0"/>
    <b v="0"/>
    <b v="0"/>
    <s v="Male"/>
    <x v="3"/>
    <x v="15"/>
  </r>
  <r>
    <s v="PID0321"/>
    <n v="40000"/>
    <s v="East"/>
    <n v="42"/>
    <s v="Adult"/>
    <s v=""/>
    <n v="83.4"/>
    <s v="AB+"/>
    <b v="0"/>
    <b v="0"/>
    <n v="26.029150151368562"/>
    <b v="0"/>
    <n v="5"/>
    <x v="1"/>
    <s v="Prostate Cancer"/>
    <b v="0"/>
    <b v="0"/>
    <b v="0"/>
    <s v="Female"/>
    <x v="2"/>
    <x v="8"/>
  </r>
  <r>
    <s v="PID0322"/>
    <n v="3000"/>
    <s v="West"/>
    <n v="41"/>
    <s v="Adult"/>
    <n v="1894.17"/>
    <n v="57.3"/>
    <s v="AB+"/>
    <b v="0"/>
    <b v="0"/>
    <n v="22.382812499999993"/>
    <b v="0"/>
    <n v="20"/>
    <x v="0"/>
    <s v="Allergic Reaction"/>
    <b v="0"/>
    <b v="0"/>
    <b v="0"/>
    <s v="Female"/>
    <x v="1"/>
    <x v="1"/>
  </r>
  <r>
    <s v="PID0323"/>
    <n v="32000"/>
    <s v="North"/>
    <n v="42"/>
    <s v="Adult"/>
    <s v=""/>
    <n v="96.5"/>
    <s v="O-"/>
    <b v="1"/>
    <b v="0"/>
    <n v="33.391003460207614"/>
    <b v="1"/>
    <n v="3"/>
    <x v="1"/>
    <s v="Kidney Stones"/>
    <b v="0"/>
    <b v="1"/>
    <b v="1"/>
    <s v="Male"/>
    <x v="3"/>
    <x v="16"/>
  </r>
  <r>
    <s v="PID0324"/>
    <n v="12000"/>
    <s v="East"/>
    <n v="73"/>
    <s v="super senior"/>
    <n v="6341.88"/>
    <n v="83.8"/>
    <s v="B+"/>
    <b v="0"/>
    <b v="0"/>
    <n v="34.434582511505582"/>
    <b v="1"/>
    <n v="25"/>
    <x v="0"/>
    <s v="Heart Attack"/>
    <b v="0"/>
    <b v="1"/>
    <b v="0"/>
    <s v="Male"/>
    <x v="0"/>
    <x v="9"/>
  </r>
  <r>
    <s v="PID0325"/>
    <n v="16000"/>
    <s v="East"/>
    <n v="53"/>
    <s v="Senior"/>
    <n v="13735.36"/>
    <n v="57.4"/>
    <s v="AB-"/>
    <b v="0"/>
    <b v="0"/>
    <n v="22.704798069696608"/>
    <s v="FALSE"/>
    <n v="40"/>
    <x v="0"/>
    <s v="Fractured Leg"/>
    <b v="0"/>
    <b v="0"/>
    <b v="0"/>
    <s v="Male"/>
    <x v="0"/>
    <x v="13"/>
  </r>
  <r>
    <s v="PID0326"/>
    <n v="60000"/>
    <s v="South"/>
    <n v="68"/>
    <s v="super senior"/>
    <s v=""/>
    <n v="45.3"/>
    <s v="B+"/>
    <b v="1"/>
    <b v="0"/>
    <n v="20.133333333333333"/>
    <b v="0"/>
    <n v="12"/>
    <x v="1"/>
    <s v="Stroke"/>
    <b v="0"/>
    <b v="0"/>
    <b v="0"/>
    <s v="Female"/>
    <x v="0"/>
    <x v="14"/>
  </r>
  <r>
    <s v="PID0327"/>
    <n v="90000"/>
    <s v="South"/>
    <n v="33"/>
    <s v="Adult"/>
    <n v="49301.899999999994"/>
    <n v="97.5"/>
    <s v="O+"/>
    <b v="0"/>
    <b v="1"/>
    <n v="33.343592900379605"/>
    <b v="1"/>
    <n v="7"/>
    <x v="0"/>
    <s v="Fractured Leg"/>
    <b v="0"/>
    <b v="1"/>
    <b v="0"/>
    <s v="Female"/>
    <x v="0"/>
    <x v="13"/>
  </r>
  <r>
    <s v="PID0328"/>
    <n v="60000"/>
    <s v="North"/>
    <n v="58"/>
    <s v="Senior"/>
    <n v="52602.28"/>
    <n v="99.9"/>
    <s v="O-"/>
    <b v="0"/>
    <b v="0"/>
    <n v="34.977766884913002"/>
    <b v="1"/>
    <n v="4"/>
    <x v="0"/>
    <s v="Hypertension"/>
    <b v="0"/>
    <b v="1"/>
    <b v="1"/>
    <s v="Female"/>
    <x v="1"/>
    <x v="11"/>
  </r>
  <r>
    <s v="PID0329"/>
    <n v="72000"/>
    <s v="South"/>
    <n v="28"/>
    <s v="Young adult"/>
    <n v="48491.68"/>
    <n v="82.6"/>
    <s v="A-"/>
    <b v="0"/>
    <b v="0"/>
    <n v="29.617411882821184"/>
    <b v="1"/>
    <n v="4"/>
    <x v="0"/>
    <s v="Heart Disease"/>
    <b v="0"/>
    <b v="0"/>
    <b v="0"/>
    <s v="Male"/>
    <x v="1"/>
    <x v="11"/>
  </r>
  <r>
    <s v="PID0330"/>
    <n v="500"/>
    <s v="North"/>
    <n v="48"/>
    <s v="Senior"/>
    <s v=""/>
    <n v="88.4"/>
    <s v="A+"/>
    <b v="0"/>
    <b v="0"/>
    <n v="29.881016765819368"/>
    <b v="1"/>
    <n v="4"/>
    <x v="1"/>
    <s v="Diabetes"/>
    <b v="0"/>
    <b v="1"/>
    <b v="0"/>
    <s v="Female"/>
    <x v="0"/>
    <x v="9"/>
  </r>
  <r>
    <s v="PID0331"/>
    <n v="100"/>
    <s v="North"/>
    <n v="38"/>
    <s v="Adult"/>
    <n v="87.74"/>
    <n v="102"/>
    <s v="A-"/>
    <b v="0"/>
    <b v="0"/>
    <n v="32.192904936245419"/>
    <b v="1"/>
    <n v="9"/>
    <x v="0"/>
    <s v="Appendicitis"/>
    <b v="0"/>
    <b v="0"/>
    <b v="1"/>
    <s v="Female"/>
    <x v="1"/>
    <x v="11"/>
  </r>
  <r>
    <s v="PID0332"/>
    <n v="72000"/>
    <s v="North"/>
    <n v="62"/>
    <s v="super senior"/>
    <n v="40552.839999999997"/>
    <n v="73.3"/>
    <s v="AB+"/>
    <b v="1"/>
    <b v="0"/>
    <n v="32.577777777777776"/>
    <b v="1"/>
    <n v="7"/>
    <x v="0"/>
    <s v="Heart Attack"/>
    <b v="0"/>
    <b v="1"/>
    <b v="0"/>
    <s v="Male"/>
    <x v="2"/>
    <x v="2"/>
  </r>
  <r>
    <s v="PID0333"/>
    <n v="48000"/>
    <s v="West"/>
    <n v="41"/>
    <s v="Adult"/>
    <n v="37134"/>
    <n v="91"/>
    <s v="AB-"/>
    <b v="0"/>
    <b v="1"/>
    <n v="33.023660908695021"/>
    <b v="1"/>
    <n v="12"/>
    <x v="0"/>
    <s v="Appendicitis"/>
    <b v="0"/>
    <b v="0"/>
    <b v="1"/>
    <s v="Female"/>
    <x v="3"/>
    <x v="16"/>
  </r>
  <r>
    <s v="PID0334"/>
    <n v="12000"/>
    <s v="East"/>
    <n v="62"/>
    <s v="super senior"/>
    <n v="8904.5999999999985"/>
    <n v="94.6"/>
    <s v="A+"/>
    <b v="1"/>
    <b v="0"/>
    <n v="33.517573696145128"/>
    <b v="1"/>
    <n v="9"/>
    <x v="0"/>
    <s v="Hypertension"/>
    <b v="0"/>
    <b v="1"/>
    <b v="0"/>
    <s v="Male"/>
    <x v="1"/>
    <x v="11"/>
  </r>
  <r>
    <s v="PID0335"/>
    <n v="60000"/>
    <s v="North"/>
    <n v="32"/>
    <s v="Adult"/>
    <s v=""/>
    <n v="84.5"/>
    <s v="AB+"/>
    <b v="0"/>
    <b v="1"/>
    <n v="32.599050962540019"/>
    <b v="1"/>
    <n v="12"/>
    <x v="1"/>
    <s v="Fractured Arm"/>
    <b v="0"/>
    <b v="1"/>
    <b v="0"/>
    <s v="Female"/>
    <x v="0"/>
    <x v="9"/>
  </r>
  <r>
    <s v="PID0336"/>
    <n v="32000"/>
    <s v="West"/>
    <n v="48"/>
    <s v="Senior"/>
    <n v="17880.560000000001"/>
    <n v="87.1"/>
    <s v="O+"/>
    <b v="0"/>
    <b v="0"/>
    <n v="31.230951271110474"/>
    <b v="1"/>
    <n v="9"/>
    <x v="0"/>
    <s v="Heart Attack"/>
    <b v="0"/>
    <b v="0"/>
    <b v="0"/>
    <s v="Male"/>
    <x v="0"/>
    <x v="0"/>
  </r>
  <r>
    <s v="PID0337"/>
    <n v="54000"/>
    <s v="North"/>
    <n v="58"/>
    <s v="Senior"/>
    <s v=""/>
    <n v="86.6"/>
    <s v="O+"/>
    <b v="1"/>
    <b v="0"/>
    <n v="33.828124999999993"/>
    <b v="1"/>
    <n v="3"/>
    <x v="1"/>
    <s v="Fractured Leg"/>
    <b v="0"/>
    <b v="1"/>
    <b v="0"/>
    <s v="Female"/>
    <x v="6"/>
    <x v="6"/>
  </r>
  <r>
    <s v="PID0338"/>
    <n v="250000"/>
    <s v="North"/>
    <n v="38"/>
    <s v="Adult"/>
    <n v="180061.4"/>
    <n v="67.3"/>
    <s v="AB+"/>
    <b v="1"/>
    <b v="0"/>
    <n v="21.975510204081633"/>
    <b v="0"/>
    <n v="1"/>
    <x v="0"/>
    <s v="Allergic Reaction"/>
    <b v="0"/>
    <b v="0"/>
    <b v="0"/>
    <s v="Male"/>
    <x v="2"/>
    <x v="2"/>
  </r>
  <r>
    <s v="PID0339"/>
    <n v="12000"/>
    <s v="North"/>
    <n v="38"/>
    <s v="Adult"/>
    <n v="10036.98"/>
    <n v="104.5"/>
    <s v="A-"/>
    <b v="1"/>
    <b v="1"/>
    <n v="34.915967790437364"/>
    <b v="1"/>
    <n v="2"/>
    <x v="0"/>
    <s v="Hypertension"/>
    <b v="0"/>
    <b v="1"/>
    <b v="0"/>
    <s v="Female"/>
    <x v="0"/>
    <x v="9"/>
  </r>
  <r>
    <s v="PID0340"/>
    <n v="12000"/>
    <s v="West"/>
    <n v="42"/>
    <s v="Adult"/>
    <n v="10570.68"/>
    <n v="73.400000000000006"/>
    <s v="O+"/>
    <b v="0"/>
    <b v="0"/>
    <n v="28.671874999999996"/>
    <b v="1"/>
    <n v="90"/>
    <x v="0"/>
    <s v="Osteoarthritis"/>
    <b v="0"/>
    <b v="1"/>
    <b v="1"/>
    <s v="Male"/>
    <x v="0"/>
    <x v="9"/>
  </r>
  <r>
    <s v="PID0341"/>
    <n v="60000"/>
    <s v="South"/>
    <n v="38"/>
    <s v="Adult"/>
    <n v="49311.68"/>
    <n v="80.8"/>
    <s v="A+"/>
    <b v="1"/>
    <b v="1"/>
    <n v="31.562499999999993"/>
    <b v="1"/>
    <n v="25"/>
    <x v="0"/>
    <s v="Fractured Arm"/>
    <b v="0"/>
    <b v="1"/>
    <b v="0"/>
    <s v="Male"/>
    <x v="5"/>
    <x v="7"/>
  </r>
  <r>
    <s v="PID0342"/>
    <n v="300000"/>
    <s v="North"/>
    <n v="53"/>
    <s v="Senior"/>
    <s v=""/>
    <n v="75.900000000000006"/>
    <s v="B-"/>
    <b v="1"/>
    <b v="0"/>
    <n v="30.022546576480359"/>
    <b v="1"/>
    <n v="0.5"/>
    <x v="1"/>
    <s v="Fractured Leg"/>
    <b v="0"/>
    <b v="1"/>
    <b v="0"/>
    <s v="Male"/>
    <x v="2"/>
    <x v="3"/>
  </r>
  <r>
    <s v="PID0343"/>
    <n v="500"/>
    <s v="North"/>
    <n v="54"/>
    <s v="Senior"/>
    <n v="447.66"/>
    <n v="82"/>
    <s v="A-"/>
    <b v="0"/>
    <b v="0"/>
    <n v="33.267069657998292"/>
    <b v="1"/>
    <n v="0.5"/>
    <x v="0"/>
    <s v="Kidney Stones"/>
    <b v="0"/>
    <b v="1"/>
    <b v="0"/>
    <s v="Male"/>
    <x v="0"/>
    <x v="14"/>
  </r>
  <r>
    <s v="PID0344"/>
    <n v="200000"/>
    <s v="South"/>
    <n v="48"/>
    <s v="Senior"/>
    <s v=""/>
    <n v="88.8"/>
    <s v="B+"/>
    <b v="1"/>
    <b v="1"/>
    <n v="30.726643598615919"/>
    <b v="1"/>
    <n v="12"/>
    <x v="1"/>
    <s v="Diabetes"/>
    <b v="0"/>
    <b v="0"/>
    <b v="1"/>
    <s v="Male"/>
    <x v="0"/>
    <x v="9"/>
  </r>
  <r>
    <s v="PID0345"/>
    <n v="30000"/>
    <s v="South"/>
    <n v="38"/>
    <s v="Adult"/>
    <n v="23792.699999999997"/>
    <n v="85.2"/>
    <s v="AB-"/>
    <b v="0"/>
    <b v="1"/>
    <n v="29.480968858131494"/>
    <b v="1"/>
    <n v="15"/>
    <x v="0"/>
    <s v="Allergic Reaction"/>
    <b v="0"/>
    <b v="0"/>
    <b v="1"/>
    <s v="Female"/>
    <x v="0"/>
    <x v="9"/>
  </r>
  <r>
    <s v="PID0346"/>
    <n v="240000"/>
    <s v="West"/>
    <n v="33"/>
    <s v="Adult"/>
    <s v=""/>
    <n v="60.2"/>
    <s v="O-"/>
    <b v="1"/>
    <b v="1"/>
    <n v="23.515624999999996"/>
    <b v="0"/>
    <n v="7"/>
    <x v="1"/>
    <s v="Prostate Cancer"/>
    <b v="0"/>
    <b v="0"/>
    <b v="0"/>
    <s v="Male"/>
    <x v="4"/>
    <x v="4"/>
  </r>
  <r>
    <s v="PID0347"/>
    <n v="40000"/>
    <s v="West"/>
    <n v="41"/>
    <s v="Adult"/>
    <n v="24642.6"/>
    <n v="88.7"/>
    <s v="AB-"/>
    <b v="0"/>
    <b v="0"/>
    <n v="31.804654164724447"/>
    <b v="1"/>
    <n v="9"/>
    <x v="0"/>
    <s v="Kidney Stones"/>
    <b v="0"/>
    <b v="0"/>
    <b v="1"/>
    <s v="Male"/>
    <x v="4"/>
    <x v="15"/>
  </r>
  <r>
    <s v="PID0348"/>
    <n v="45000"/>
    <s v="North"/>
    <n v="62"/>
    <s v="super senior"/>
    <n v="39752.79"/>
    <n v="70"/>
    <s v="A+"/>
    <b v="0"/>
    <b v="1"/>
    <n v="29.903028749626213"/>
    <b v="1"/>
    <n v="0.5"/>
    <x v="0"/>
    <s v="Heart Attack"/>
    <b v="0"/>
    <b v="0"/>
    <b v="0"/>
    <s v="Female"/>
    <x v="3"/>
    <x v="4"/>
  </r>
  <r>
    <s v="PID0349"/>
    <n v="24000"/>
    <s v="West"/>
    <n v="53"/>
    <s v="Senior"/>
    <s v=""/>
    <n v="92"/>
    <s v="AB+"/>
    <b v="0"/>
    <b v="1"/>
    <n v="34.205829863176689"/>
    <b v="1"/>
    <n v="9"/>
    <x v="1"/>
    <s v="Prostate Cancer"/>
    <b v="0"/>
    <b v="1"/>
    <b v="1"/>
    <s v="Male"/>
    <x v="2"/>
    <x v="8"/>
  </r>
  <r>
    <s v="PID0350"/>
    <n v="100"/>
    <s v="West"/>
    <n v="41"/>
    <s v="Adult"/>
    <n v="77.66"/>
    <n v="106.6"/>
    <s v="AB-"/>
    <b v="1"/>
    <b v="0"/>
    <n v="33.269872975250458"/>
    <b v="1"/>
    <n v="200"/>
    <x v="0"/>
    <s v="Prostate Cancer"/>
    <b v="0"/>
    <b v="0"/>
    <b v="1"/>
    <s v="Male"/>
    <x v="0"/>
    <x v="0"/>
  </r>
  <r>
    <s v="PID0351"/>
    <n v="250000"/>
    <s v="West"/>
    <n v="48"/>
    <s v="Senior"/>
    <n v="125062.2"/>
    <n v="96.1"/>
    <s v="A+"/>
    <b v="0"/>
    <b v="0"/>
    <n v="30.674454977816076"/>
    <b v="1"/>
    <n v="9"/>
    <x v="0"/>
    <s v="Stroke"/>
    <b v="0"/>
    <b v="1"/>
    <b v="0"/>
    <s v="Male"/>
    <x v="0"/>
    <x v="13"/>
  </r>
  <r>
    <s v="PID0352"/>
    <n v="40000"/>
    <s v="South"/>
    <n v="58"/>
    <s v="Senior"/>
    <s v=""/>
    <n v="72.599999999999994"/>
    <s v="O+"/>
    <b v="0"/>
    <b v="0"/>
    <n v="28.00817869680953"/>
    <b v="1"/>
    <n v="4"/>
    <x v="1"/>
    <s v="Kidney Stones"/>
    <b v="0"/>
    <b v="1"/>
    <b v="0"/>
    <s v="Male"/>
    <x v="3"/>
    <x v="15"/>
  </r>
  <r>
    <s v="PID0353"/>
    <n v="16000"/>
    <s v="South"/>
    <n v="41"/>
    <s v="Adult"/>
    <n v="9324.06"/>
    <n v="78.900000000000006"/>
    <s v="A+"/>
    <b v="0"/>
    <b v="0"/>
    <n v="30.438640484549207"/>
    <b v="1"/>
    <n v="25"/>
    <x v="0"/>
    <s v="Respiratory Infection"/>
    <b v="0"/>
    <b v="1"/>
    <b v="1"/>
    <s v="Male"/>
    <x v="0"/>
    <x v="0"/>
  </r>
  <r>
    <s v="PID0354"/>
    <n v="60000"/>
    <s v="North"/>
    <n v="45"/>
    <s v="Adult"/>
    <n v="42781.95"/>
    <n v="56.7"/>
    <s v="O+"/>
    <b v="0"/>
    <b v="1"/>
    <n v="21.340660167864808"/>
    <b v="0"/>
    <n v="2"/>
    <x v="0"/>
    <s v="Diabetes"/>
    <b v="0"/>
    <b v="0"/>
    <b v="0"/>
    <s v="Male"/>
    <x v="0"/>
    <x v="13"/>
  </r>
  <r>
    <s v="PID0355"/>
    <n v="100"/>
    <s v="South"/>
    <n v="58"/>
    <s v="Senior"/>
    <n v="67.64"/>
    <n v="54"/>
    <s v="O+"/>
    <b v="0"/>
    <b v="1"/>
    <n v="22.476586888657646"/>
    <b v="0"/>
    <n v="7"/>
    <x v="0"/>
    <s v="Diabetes"/>
    <b v="0"/>
    <b v="0"/>
    <b v="0"/>
    <s v="Female"/>
    <x v="4"/>
    <x v="5"/>
  </r>
  <r>
    <s v="PID0356"/>
    <n v="500"/>
    <s v="North"/>
    <n v="33"/>
    <s v="Adult"/>
    <n v="265.38"/>
    <n v="93.2"/>
    <s v="O-"/>
    <b v="0"/>
    <b v="0"/>
    <n v="30.087809917355372"/>
    <b v="1"/>
    <n v="15"/>
    <x v="0"/>
    <s v="Prostate Cancer"/>
    <b v="0"/>
    <b v="1"/>
    <b v="0"/>
    <s v="Female"/>
    <x v="1"/>
    <x v="1"/>
  </r>
  <r>
    <s v="PID0357"/>
    <n v="800"/>
    <s v="South"/>
    <n v="38"/>
    <s v="Adult"/>
    <s v=""/>
    <n v="80.5"/>
    <s v="AB+"/>
    <b v="0"/>
    <b v="1"/>
    <n v="31.445312499999993"/>
    <b v="1"/>
    <n v="20"/>
    <x v="1"/>
    <s v="Respiratory Infection"/>
    <b v="0"/>
    <b v="1"/>
    <b v="0"/>
    <s v="Male"/>
    <x v="0"/>
    <x v="9"/>
  </r>
  <r>
    <s v="PID0358"/>
    <n v="12000"/>
    <s v="West"/>
    <n v="62"/>
    <s v="super senior"/>
    <n v="7609.14"/>
    <n v="79.900000000000006"/>
    <s v="AB-"/>
    <b v="0"/>
    <b v="0"/>
    <n v="30.445054107605543"/>
    <b v="1"/>
    <n v="12"/>
    <x v="0"/>
    <s v="Heart Attack"/>
    <b v="0"/>
    <b v="0"/>
    <b v="0"/>
    <s v="Male"/>
    <x v="1"/>
    <x v="10"/>
  </r>
  <r>
    <s v="PID0359"/>
    <n v="24000"/>
    <s v="West"/>
    <n v="33"/>
    <s v="Adult"/>
    <n v="16555.14"/>
    <n v="100.8"/>
    <s v="B-"/>
    <b v="0"/>
    <b v="0"/>
    <n v="32.174662453318007"/>
    <b v="1"/>
    <n v="12"/>
    <x v="0"/>
    <s v="Diabetes"/>
    <b v="0"/>
    <b v="0"/>
    <b v="1"/>
    <s v="Male"/>
    <x v="3"/>
    <x v="16"/>
  </r>
  <r>
    <s v="PID0360"/>
    <n v="240000"/>
    <s v="South"/>
    <n v="41"/>
    <s v="Adult"/>
    <s v=""/>
    <n v="90.4"/>
    <s v="AB-"/>
    <b v="0"/>
    <b v="0"/>
    <n v="30.915495366095556"/>
    <b v="1"/>
    <n v="5"/>
    <x v="1"/>
    <s v="Appendicitis"/>
    <b v="0"/>
    <b v="0"/>
    <b v="1"/>
    <s v="Female"/>
    <x v="3"/>
    <x v="5"/>
  </r>
  <r>
    <s v="PID0361"/>
    <n v="100"/>
    <s v="East"/>
    <n v="48"/>
    <s v="Senior"/>
    <n v="80.67"/>
    <n v="87.4"/>
    <s v="O-"/>
    <b v="0"/>
    <b v="0"/>
    <n v="31.717230367252146"/>
    <b v="1"/>
    <n v="120"/>
    <x v="0"/>
    <s v="Cancer"/>
    <b v="0"/>
    <b v="1"/>
    <b v="0"/>
    <s v="Male"/>
    <x v="2"/>
    <x v="8"/>
  </r>
  <r>
    <s v="PID0362"/>
    <n v="500"/>
    <s v="East"/>
    <n v="48"/>
    <s v="Senior"/>
    <n v="329.07"/>
    <n v="95.2"/>
    <s v="B+"/>
    <b v="0"/>
    <b v="0"/>
    <n v="30.387181205911453"/>
    <b v="1"/>
    <n v="9"/>
    <x v="0"/>
    <s v="Stroke"/>
    <b v="0"/>
    <b v="0"/>
    <b v="1"/>
    <s v="Male"/>
    <x v="0"/>
    <x v="9"/>
  </r>
  <r>
    <s v="PID0363"/>
    <n v="60000"/>
    <s v="West"/>
    <n v="53"/>
    <s v="Senior"/>
    <n v="37716.720000000001"/>
    <n v="94"/>
    <s v="O-"/>
    <b v="1"/>
    <b v="0"/>
    <n v="34.112353026564087"/>
    <b v="1"/>
    <n v="5"/>
    <x v="0"/>
    <s v="Prostate Cancer"/>
    <b v="0"/>
    <b v="0"/>
    <b v="1"/>
    <s v="Male"/>
    <x v="2"/>
    <x v="3"/>
  </r>
  <r>
    <s v="PID0364"/>
    <n v="30000"/>
    <s v="North"/>
    <n v="62"/>
    <s v="super senior"/>
    <n v="26951.94"/>
    <n v="74.099999999999994"/>
    <s v="B-"/>
    <b v="1"/>
    <b v="1"/>
    <n v="30.062071483630163"/>
    <b v="1"/>
    <n v="0.5"/>
    <x v="0"/>
    <s v="Allergic Reaction"/>
    <b v="0"/>
    <b v="1"/>
    <b v="0"/>
    <s v="Female"/>
    <x v="0"/>
    <x v="9"/>
  </r>
  <r>
    <s v="PID0365"/>
    <n v="500"/>
    <s v="South"/>
    <n v="48"/>
    <s v="Senior"/>
    <n v="440.1"/>
    <n v="87.5"/>
    <s v="B-"/>
    <b v="0"/>
    <b v="0"/>
    <n v="33.340954122847123"/>
    <b v="1"/>
    <n v="15"/>
    <x v="0"/>
    <s v="Heart Attack"/>
    <b v="0"/>
    <b v="0"/>
    <b v="0"/>
    <s v="Male"/>
    <x v="6"/>
    <x v="6"/>
  </r>
  <r>
    <s v="PID0366"/>
    <n v="1000"/>
    <s v="West"/>
    <n v="68"/>
    <s v="super senior"/>
    <s v=""/>
    <n v="72.599999999999994"/>
    <s v="B-"/>
    <b v="0"/>
    <b v="1"/>
    <n v="25.722789115646261"/>
    <b v="0"/>
    <n v="30"/>
    <x v="1"/>
    <s v="Childbirth"/>
    <b v="0"/>
    <b v="0"/>
    <b v="0"/>
    <s v="Male"/>
    <x v="0"/>
    <x v="14"/>
  </r>
  <r>
    <s v="PID0367"/>
    <n v="20000"/>
    <s v="West"/>
    <n v="53"/>
    <s v="Senior"/>
    <n v="16143.4"/>
    <n v="76.7"/>
    <s v="AB-"/>
    <b v="1"/>
    <b v="0"/>
    <n v="31.92507804370447"/>
    <b v="1"/>
    <n v="7"/>
    <x v="0"/>
    <s v="Fractured Leg"/>
    <b v="0"/>
    <b v="1"/>
    <b v="1"/>
    <s v="Female"/>
    <x v="6"/>
    <x v="6"/>
  </r>
  <r>
    <s v="PID0368"/>
    <n v="100"/>
    <s v="North"/>
    <n v="34"/>
    <s v="Adult"/>
    <n v="65.930000000000007"/>
    <n v="84.2"/>
    <s v="B+"/>
    <b v="0"/>
    <b v="0"/>
    <n v="31.305770374776923"/>
    <b v="1"/>
    <n v="4"/>
    <x v="0"/>
    <s v="Hypertension"/>
    <b v="0"/>
    <b v="0"/>
    <b v="1"/>
    <s v="Male"/>
    <x v="3"/>
    <x v="4"/>
  </r>
  <r>
    <s v="PID0369"/>
    <n v="500"/>
    <s v="North"/>
    <n v="62"/>
    <s v="super senior"/>
    <s v=""/>
    <n v="79.400000000000006"/>
    <s v="B+"/>
    <b v="0"/>
    <b v="0"/>
    <n v="33.918578324576018"/>
    <b v="1"/>
    <n v="0.5"/>
    <x v="1"/>
    <s v="Cancer"/>
    <b v="0"/>
    <b v="0"/>
    <b v="1"/>
    <s v="Male"/>
    <x v="2"/>
    <x v="8"/>
  </r>
  <r>
    <s v="PID0370"/>
    <n v="72000"/>
    <s v="North"/>
    <n v="53"/>
    <s v="Senior"/>
    <s v=""/>
    <n v="73"/>
    <s v="B+"/>
    <b v="0"/>
    <b v="0"/>
    <n v="30.780907404284029"/>
    <b v="1"/>
    <n v="4"/>
    <x v="1"/>
    <s v="Kidney Stones"/>
    <b v="0"/>
    <b v="1"/>
    <b v="0"/>
    <s v="Male"/>
    <x v="1"/>
    <x v="10"/>
  </r>
  <r>
    <s v="PID0371"/>
    <n v="72000"/>
    <s v="East"/>
    <n v="53"/>
    <s v="Senior"/>
    <n v="54838.92"/>
    <n v="56.4"/>
    <s v="A+"/>
    <b v="1"/>
    <b v="0"/>
    <n v="22.309244096356945"/>
    <b v="0"/>
    <n v="7"/>
    <x v="0"/>
    <s v="Cancer"/>
    <b v="0"/>
    <b v="0"/>
    <b v="0"/>
    <s v="Female"/>
    <x v="0"/>
    <x v="9"/>
  </r>
  <r>
    <s v="PID0372"/>
    <n v="500"/>
    <s v="East"/>
    <n v="48"/>
    <s v="Senior"/>
    <s v=""/>
    <n v="76.3"/>
    <s v="B+"/>
    <b v="1"/>
    <b v="0"/>
    <n v="28.025711662075299"/>
    <b v="1"/>
    <n v="15"/>
    <x v="1"/>
    <s v="Heart Disease"/>
    <b v="0"/>
    <b v="0"/>
    <b v="1"/>
    <s v="Male"/>
    <x v="2"/>
    <x v="3"/>
  </r>
  <r>
    <s v="PID0373"/>
    <n v="240000"/>
    <s v="North"/>
    <n v="33"/>
    <s v="Adult"/>
    <n v="196046.63999999998"/>
    <n v="58.4"/>
    <s v="O-"/>
    <b v="0"/>
    <b v="1"/>
    <n v="20.447463324113304"/>
    <s v="FALSE"/>
    <n v="400"/>
    <x v="0"/>
    <s v="Childbirth"/>
    <b v="0"/>
    <b v="0"/>
    <b v="0"/>
    <s v="Female"/>
    <x v="1"/>
    <x v="11"/>
  </r>
  <r>
    <s v="PID0374"/>
    <n v="18000"/>
    <s v="South"/>
    <n v="68"/>
    <s v="super senior"/>
    <n v="9141.42"/>
    <n v="49.6"/>
    <s v="B-"/>
    <b v="1"/>
    <b v="0"/>
    <n v="20.381328073635764"/>
    <b v="0"/>
    <n v="12"/>
    <x v="0"/>
    <s v="Osteoarthritis"/>
    <b v="0"/>
    <b v="0"/>
    <b v="0"/>
    <s v="Male"/>
    <x v="0"/>
    <x v="9"/>
  </r>
  <r>
    <s v="PID0375"/>
    <n v="16000"/>
    <s v="South"/>
    <n v="38"/>
    <s v="Adult"/>
    <n v="13267.3"/>
    <n v="86"/>
    <s v="O-"/>
    <b v="0"/>
    <b v="0"/>
    <n v="29.069767441860467"/>
    <b v="1"/>
    <n v="25"/>
    <x v="0"/>
    <s v="Fractured Leg"/>
    <b v="0"/>
    <b v="0"/>
    <b v="1"/>
    <s v="Male"/>
    <x v="0"/>
    <x v="14"/>
  </r>
  <r>
    <s v="PID0376"/>
    <n v="800"/>
    <s v="North"/>
    <n v="53"/>
    <s v="Senior"/>
    <n v="698.61"/>
    <n v="54.8"/>
    <s v="AB+"/>
    <b v="0"/>
    <b v="0"/>
    <n v="23.71883656509695"/>
    <b v="0"/>
    <n v="5"/>
    <x v="0"/>
    <s v="Fractured Leg"/>
    <b v="0"/>
    <b v="0"/>
    <b v="0"/>
    <s v="Female"/>
    <x v="6"/>
    <x v="6"/>
  </r>
  <r>
    <s v="PID0377"/>
    <n v="72000"/>
    <s v="South"/>
    <n v="62"/>
    <s v="super senior"/>
    <s v=""/>
    <n v="64.599999999999994"/>
    <s v="A-"/>
    <b v="0"/>
    <b v="0"/>
    <n v="24.615150129553413"/>
    <s v="FALSE"/>
    <n v="15"/>
    <x v="1"/>
    <s v="Childbirth"/>
    <b v="0"/>
    <b v="0"/>
    <b v="0"/>
    <s v="Male"/>
    <x v="0"/>
    <x v="0"/>
  </r>
  <r>
    <s v="PID0378"/>
    <n v="30000"/>
    <s v="North"/>
    <n v="58"/>
    <s v="Senior"/>
    <n v="23847.09"/>
    <n v="90.5"/>
    <s v="A+"/>
    <b v="1"/>
    <b v="1"/>
    <n v="34.484072549916164"/>
    <b v="1"/>
    <n v="20"/>
    <x v="0"/>
    <s v="Fractured Leg"/>
    <b v="0"/>
    <b v="0"/>
    <b v="1"/>
    <s v="Male"/>
    <x v="1"/>
    <x v="11"/>
  </r>
  <r>
    <s v="PID0379"/>
    <n v="21000"/>
    <s v="South"/>
    <n v="53"/>
    <s v="Senior"/>
    <s v=""/>
    <n v="65"/>
    <s v="B-"/>
    <b v="0"/>
    <b v="0"/>
    <n v="23.875114784205696"/>
    <b v="0"/>
    <n v="5"/>
    <x v="1"/>
    <s v="Fractured Leg"/>
    <b v="0"/>
    <b v="0"/>
    <b v="0"/>
    <s v="Female"/>
    <x v="3"/>
    <x v="16"/>
  </r>
  <r>
    <s v="PID0380"/>
    <n v="100"/>
    <s v="West"/>
    <n v="34"/>
    <s v="Adult"/>
    <s v=""/>
    <n v="64.2"/>
    <s v="B-"/>
    <b v="1"/>
    <b v="0"/>
    <n v="21.204914783987316"/>
    <s v="FALSE"/>
    <n v="9"/>
    <x v="1"/>
    <s v="Kidney Stones"/>
    <b v="0"/>
    <b v="0"/>
    <b v="0"/>
    <s v="Male"/>
    <x v="0"/>
    <x v="13"/>
  </r>
  <r>
    <s v="PID0381"/>
    <n v="90000"/>
    <s v="West"/>
    <n v="62"/>
    <s v="super senior"/>
    <n v="45637.1"/>
    <n v="65.400000000000006"/>
    <s v="AB+"/>
    <b v="0"/>
    <b v="0"/>
    <n v="26.532516532110836"/>
    <b v="0"/>
    <n v="12"/>
    <x v="0"/>
    <s v="Stroke"/>
    <b v="0"/>
    <b v="0"/>
    <b v="0"/>
    <s v="Female"/>
    <x v="0"/>
    <x v="9"/>
  </r>
  <r>
    <s v="PID0382"/>
    <n v="18000"/>
    <s v="East"/>
    <n v="38"/>
    <s v="Adult"/>
    <n v="11172.539999999999"/>
    <n v="63"/>
    <s v="B-"/>
    <b v="0"/>
    <b v="0"/>
    <n v="20.571428571428573"/>
    <b v="0"/>
    <n v="120"/>
    <x v="0"/>
    <s v="Prostate Cancer"/>
    <b v="0"/>
    <b v="0"/>
    <b v="0"/>
    <s v="Female"/>
    <x v="0"/>
    <x v="0"/>
  </r>
  <r>
    <s v="PID0383"/>
    <n v="250000"/>
    <s v="West"/>
    <n v="68"/>
    <s v="super senior"/>
    <s v=""/>
    <n v="93.2"/>
    <s v="AB+"/>
    <b v="0"/>
    <b v="0"/>
    <n v="33.822035128465672"/>
    <b v="1"/>
    <n v="200"/>
    <x v="1"/>
    <s v="Cancer"/>
    <b v="0"/>
    <b v="1"/>
    <b v="1"/>
    <s v="Female"/>
    <x v="1"/>
    <x v="11"/>
  </r>
  <r>
    <s v="PID0384"/>
    <n v="100"/>
    <s v="West"/>
    <n v="42"/>
    <s v="Adult"/>
    <n v="57.71"/>
    <n v="81"/>
    <s v="B-"/>
    <b v="1"/>
    <b v="0"/>
    <n v="30.864197530864192"/>
    <b v="1"/>
    <n v="15"/>
    <x v="0"/>
    <s v="Hypertension"/>
    <b v="0"/>
    <b v="1"/>
    <b v="0"/>
    <s v="Male"/>
    <x v="4"/>
    <x v="5"/>
  </r>
  <r>
    <s v="PID0385"/>
    <n v="30000"/>
    <s v="North"/>
    <n v="38"/>
    <s v="Adult"/>
    <n v="15793.41"/>
    <n v="61.8"/>
    <s v="A-"/>
    <b v="0"/>
    <b v="0"/>
    <n v="23.841672774970096"/>
    <b v="0"/>
    <n v="2"/>
    <x v="0"/>
    <s v="Diabetes"/>
    <b v="0"/>
    <b v="0"/>
    <b v="0"/>
    <s v="Male"/>
    <x v="1"/>
    <x v="12"/>
  </r>
  <r>
    <s v="PID0386"/>
    <n v="60000"/>
    <s v="North"/>
    <n v="33"/>
    <s v="Adult"/>
    <n v="46224.04"/>
    <n v="93.4"/>
    <s v="A-"/>
    <b v="0"/>
    <b v="0"/>
    <n v="29.150151368559037"/>
    <b v="1"/>
    <n v="2"/>
    <x v="0"/>
    <s v="Childbirth"/>
    <b v="0"/>
    <b v="1"/>
    <b v="0"/>
    <s v="Female"/>
    <x v="0"/>
    <x v="13"/>
  </r>
  <r>
    <s v="PID0387"/>
    <n v="24000"/>
    <s v="North"/>
    <n v="48"/>
    <s v="Senior"/>
    <n v="15849.300000000001"/>
    <n v="89.4"/>
    <s v="B-"/>
    <b v="0"/>
    <b v="0"/>
    <n v="30.934256055363328"/>
    <b v="1"/>
    <n v="3"/>
    <x v="0"/>
    <s v="Heart Disease"/>
    <b v="0"/>
    <b v="0"/>
    <b v="1"/>
    <s v="Male"/>
    <x v="3"/>
    <x v="16"/>
  </r>
  <r>
    <s v="PID0388"/>
    <n v="30000"/>
    <s v="East"/>
    <n v="58"/>
    <s v="Senior"/>
    <n v="23214.36"/>
    <n v="92.9"/>
    <s v="B-"/>
    <b v="0"/>
    <b v="1"/>
    <n v="34.540452111838199"/>
    <b v="1"/>
    <n v="2"/>
    <x v="0"/>
    <s v="Heart Disease"/>
    <b v="0"/>
    <b v="0"/>
    <b v="0"/>
    <s v="Female"/>
    <x v="4"/>
    <x v="4"/>
  </r>
  <r>
    <s v="PID0389"/>
    <n v="16000"/>
    <s v="East"/>
    <n v="68"/>
    <s v="super senior"/>
    <s v=""/>
    <n v="81.400000000000006"/>
    <s v="AB+"/>
    <b v="0"/>
    <b v="1"/>
    <n v="33.448389217619983"/>
    <b v="1"/>
    <n v="20"/>
    <x v="1"/>
    <s v="Diabetes"/>
    <b v="0"/>
    <b v="0"/>
    <b v="1"/>
    <s v="Male"/>
    <x v="1"/>
    <x v="11"/>
  </r>
  <r>
    <s v="PID0390"/>
    <n v="75000"/>
    <s v="South"/>
    <n v="58"/>
    <s v="Senior"/>
    <n v="52324.55"/>
    <n v="70.7"/>
    <s v="O-"/>
    <b v="0"/>
    <b v="1"/>
    <n v="30.600761772853186"/>
    <b v="1"/>
    <n v="12"/>
    <x v="0"/>
    <s v="Kidney Stones"/>
    <b v="0"/>
    <b v="1"/>
    <b v="0"/>
    <s v="Female"/>
    <x v="1"/>
    <x v="11"/>
  </r>
  <r>
    <s v="PID0391"/>
    <n v="4000"/>
    <s v="South"/>
    <n v="42"/>
    <s v="Adult"/>
    <s v=""/>
    <n v="72.8"/>
    <s v="AB-"/>
    <b v="0"/>
    <b v="0"/>
    <n v="28.085336213880634"/>
    <b v="1"/>
    <n v="12"/>
    <x v="1"/>
    <s v="Childbirth"/>
    <b v="0"/>
    <b v="0"/>
    <b v="1"/>
    <s v="Female"/>
    <x v="1"/>
    <x v="10"/>
  </r>
  <r>
    <s v="PID0392"/>
    <n v="250000"/>
    <s v="South"/>
    <n v="38"/>
    <s v="Adult"/>
    <n v="154333.29999999999"/>
    <n v="90.2"/>
    <s v="AB+"/>
    <b v="0"/>
    <b v="1"/>
    <n v="30.847098252453751"/>
    <b v="1"/>
    <n v="12"/>
    <x v="0"/>
    <s v="Heart Disease"/>
    <b v="0"/>
    <b v="0"/>
    <b v="0"/>
    <s v="Male"/>
    <x v="3"/>
    <x v="15"/>
  </r>
  <r>
    <s v="PID0393"/>
    <n v="90000"/>
    <s v="East"/>
    <n v="68"/>
    <s v="super senior"/>
    <n v="54359.3"/>
    <n v="76.599999999999994"/>
    <s v="B-"/>
    <b v="0"/>
    <b v="0"/>
    <n v="30.299434357818118"/>
    <b v="1"/>
    <n v="9"/>
    <x v="0"/>
    <s v="Appendicitis"/>
    <b v="0"/>
    <b v="1"/>
    <b v="0"/>
    <s v="Female"/>
    <x v="3"/>
    <x v="16"/>
  </r>
  <r>
    <s v="PID0394"/>
    <n v="45000"/>
    <s v="West"/>
    <n v="68"/>
    <s v="super senior"/>
    <n v="34948.050000000003"/>
    <n v="81.099999999999994"/>
    <s v="AB-"/>
    <b v="0"/>
    <b v="0"/>
    <n v="32.079427237846602"/>
    <b v="1"/>
    <n v="25"/>
    <x v="0"/>
    <s v="Heart Disease"/>
    <b v="0"/>
    <b v="0"/>
    <b v="0"/>
    <s v="Male"/>
    <x v="0"/>
    <x v="0"/>
  </r>
  <r>
    <s v="PID0395"/>
    <n v="48000"/>
    <s v="East"/>
    <n v="45"/>
    <s v="Adult"/>
    <n v="31165.759999999998"/>
    <n v="79.3"/>
    <s v="B+"/>
    <b v="0"/>
    <b v="0"/>
    <n v="29.846813956114268"/>
    <b v="1"/>
    <n v="0"/>
    <x v="0"/>
    <s v="Heart Disease"/>
    <b v="0"/>
    <b v="0"/>
    <b v="1"/>
    <s v="Male"/>
    <x v="0"/>
    <x v="9"/>
  </r>
  <r>
    <s v="PID0396"/>
    <n v="12000"/>
    <s v="North"/>
    <n v="68"/>
    <s v="super senior"/>
    <n v="9210.5399999999991"/>
    <n v="83.4"/>
    <s v="AB+"/>
    <b v="0"/>
    <b v="0"/>
    <n v="29.904263329628172"/>
    <b v="1"/>
    <n v="0.5"/>
    <x v="0"/>
    <s v="Cancer"/>
    <b v="0"/>
    <b v="0"/>
    <b v="1"/>
    <s v="Female"/>
    <x v="4"/>
    <x v="15"/>
  </r>
  <r>
    <s v="PID0397"/>
    <n v="800"/>
    <s v="North"/>
    <n v="42"/>
    <s v="Adult"/>
    <n v="630.55999999999995"/>
    <n v="86.9"/>
    <s v="A-"/>
    <b v="0"/>
    <b v="1"/>
    <n v="29.035383741521603"/>
    <b v="1"/>
    <n v="12"/>
    <x v="0"/>
    <s v="Respiratory Infection"/>
    <b v="0"/>
    <b v="1"/>
    <b v="1"/>
    <s v="Female"/>
    <x v="2"/>
    <x v="2"/>
  </r>
  <r>
    <s v="PID0398"/>
    <n v="24000"/>
    <s v="South"/>
    <n v="32"/>
    <s v="Adult"/>
    <n v="17480.04"/>
    <n v="65"/>
    <s v="A+"/>
    <b v="0"/>
    <b v="0"/>
    <n v="23.030045351473927"/>
    <b v="0"/>
    <n v="12"/>
    <x v="0"/>
    <s v="Osteoarthritis"/>
    <b v="0"/>
    <b v="0"/>
    <b v="0"/>
    <s v="Female"/>
    <x v="1"/>
    <x v="10"/>
  </r>
  <r>
    <s v="PID0399"/>
    <n v="60000"/>
    <s v="West"/>
    <n v="42"/>
    <s v="Adult"/>
    <n v="39419.75"/>
    <n v="89.7"/>
    <s v="AB+"/>
    <b v="1"/>
    <b v="0"/>
    <n v="30.320443482963768"/>
    <b v="1"/>
    <n v="15"/>
    <x v="0"/>
    <s v="Stroke"/>
    <b v="0"/>
    <b v="1"/>
    <b v="0"/>
    <s v="Female"/>
    <x v="1"/>
    <x v="11"/>
  </r>
  <r>
    <s v="PID0400"/>
    <n v="24000"/>
    <s v="North"/>
    <n v="41"/>
    <s v="Adult"/>
    <n v="20401.560000000001"/>
    <n v="72"/>
    <s v="A-"/>
    <b v="0"/>
    <b v="0"/>
    <n v="26.1286108288576"/>
    <b v="0"/>
    <n v="3"/>
    <x v="0"/>
    <s v="Diabetes"/>
    <b v="0"/>
    <b v="0"/>
    <b v="0"/>
    <s v="Female"/>
    <x v="0"/>
    <x v="0"/>
  </r>
  <r>
    <s v="PID0401"/>
    <n v="60000"/>
    <s v="North"/>
    <n v="62"/>
    <s v="super senior"/>
    <n v="31762.350000000002"/>
    <n v="46.9"/>
    <s v="O-"/>
    <b v="1"/>
    <b v="1"/>
    <n v="20.844444444444445"/>
    <b v="0"/>
    <n v="2"/>
    <x v="0"/>
    <s v="Appendicitis"/>
    <b v="0"/>
    <b v="0"/>
    <b v="0"/>
    <s v="Female"/>
    <x v="6"/>
    <x v="6"/>
  </r>
  <r>
    <s v="PID0402"/>
    <n v="250000"/>
    <s v="West"/>
    <n v="42"/>
    <s v="Adult"/>
    <n v="207131.6"/>
    <n v="87.8"/>
    <s v="A-"/>
    <b v="1"/>
    <b v="0"/>
    <n v="30.026332888752098"/>
    <b v="1"/>
    <n v="7"/>
    <x v="0"/>
    <s v="Diabetes"/>
    <b v="0"/>
    <b v="0"/>
    <b v="1"/>
    <s v="Female"/>
    <x v="0"/>
    <x v="13"/>
  </r>
  <r>
    <s v="PID0403"/>
    <n v="1600"/>
    <s v="South"/>
    <n v="48"/>
    <s v="Senior"/>
    <n v="1276.22"/>
    <n v="92.7"/>
    <s v="A+"/>
    <b v="1"/>
    <b v="0"/>
    <n v="34.89028567127103"/>
    <b v="1"/>
    <n v="7"/>
    <x v="0"/>
    <s v="Heart Disease"/>
    <b v="0"/>
    <b v="1"/>
    <b v="1"/>
    <s v="Male"/>
    <x v="3"/>
    <x v="16"/>
  </r>
  <r>
    <s v="PID0404"/>
    <n v="12000"/>
    <s v="South"/>
    <n v="68"/>
    <s v="super senior"/>
    <n v="8430.7800000000007"/>
    <n v="97.4"/>
    <s v="O+"/>
    <b v="1"/>
    <b v="0"/>
    <n v="34.924163648750408"/>
    <b v="1"/>
    <n v="7"/>
    <x v="0"/>
    <s v="Childbirth"/>
    <b v="0"/>
    <b v="0"/>
    <b v="1"/>
    <s v="Male"/>
    <x v="1"/>
    <x v="11"/>
  </r>
  <r>
    <s v="PID0405"/>
    <n v="32000"/>
    <s v="South"/>
    <n v="33"/>
    <s v="Adult"/>
    <n v="25608.2"/>
    <n v="58.1"/>
    <s v="O+"/>
    <b v="1"/>
    <b v="0"/>
    <n v="22.13839353757049"/>
    <b v="0"/>
    <n v="15"/>
    <x v="0"/>
    <s v="Fractured Arm"/>
    <b v="0"/>
    <b v="0"/>
    <b v="0"/>
    <s v="Female"/>
    <x v="3"/>
    <x v="15"/>
  </r>
  <r>
    <s v="PID0406"/>
    <n v="12000"/>
    <s v="South"/>
    <n v="38"/>
    <s v="Adult"/>
    <s v=""/>
    <n v="86.9"/>
    <s v="B+"/>
    <b v="0"/>
    <b v="0"/>
    <n v="32.707290451277807"/>
    <b v="1"/>
    <n v="15"/>
    <x v="1"/>
    <s v="Fractured Leg"/>
    <b v="0"/>
    <b v="1"/>
    <b v="0"/>
    <s v="Female"/>
    <x v="2"/>
    <x v="3"/>
  </r>
  <r>
    <s v="PID0407"/>
    <n v="100"/>
    <s v="North"/>
    <n v="62"/>
    <s v="super senior"/>
    <n v="60.99"/>
    <n v="80.5"/>
    <s v="AB+"/>
    <b v="0"/>
    <b v="1"/>
    <n v="34.842451523545705"/>
    <b v="1"/>
    <n v="200"/>
    <x v="0"/>
    <s v="Childbirth"/>
    <b v="0"/>
    <b v="1"/>
    <b v="1"/>
    <s v="Male"/>
    <x v="0"/>
    <x v="14"/>
  </r>
  <r>
    <s v="PID0408"/>
    <n v="24000"/>
    <s v="East"/>
    <n v="53"/>
    <s v="Senior"/>
    <n v="16421.2"/>
    <n v="74.099999999999994"/>
    <s v="B+"/>
    <b v="0"/>
    <b v="0"/>
    <n v="28.945312499999993"/>
    <b v="1"/>
    <n v="7"/>
    <x v="0"/>
    <s v="Diabetes"/>
    <b v="0"/>
    <b v="1"/>
    <b v="0"/>
    <s v="Male"/>
    <x v="0"/>
    <x v="9"/>
  </r>
  <r>
    <s v="PID0409"/>
    <n v="48000"/>
    <s v="East"/>
    <n v="62"/>
    <s v="super senior"/>
    <s v=""/>
    <n v="84.6"/>
    <s v="AB-"/>
    <b v="0"/>
    <b v="0"/>
    <n v="30.334540499838646"/>
    <b v="1"/>
    <n v="5"/>
    <x v="1"/>
    <s v="Fractured Arm"/>
    <b v="0"/>
    <b v="1"/>
    <b v="0"/>
    <s v="Female"/>
    <x v="2"/>
    <x v="2"/>
  </r>
  <r>
    <s v="PID0410"/>
    <n v="60000"/>
    <s v="South"/>
    <n v="58"/>
    <s v="Senior"/>
    <s v=""/>
    <n v="87.2"/>
    <s v="A+"/>
    <b v="0"/>
    <b v="1"/>
    <n v="33.226642280140219"/>
    <b v="1"/>
    <n v="20"/>
    <x v="1"/>
    <s v="Fractured Arm"/>
    <b v="0"/>
    <b v="1"/>
    <b v="1"/>
    <s v="Female"/>
    <x v="4"/>
    <x v="16"/>
  </r>
  <r>
    <s v="PID0411"/>
    <n v="800"/>
    <s v="North"/>
    <n v="38"/>
    <s v="Adult"/>
    <n v="401.91"/>
    <n v="87.6"/>
    <s v="AB-"/>
    <b v="1"/>
    <b v="0"/>
    <n v="31.789809841776744"/>
    <b v="1"/>
    <n v="0.5"/>
    <x v="0"/>
    <s v="Heart Disease"/>
    <b v="0"/>
    <b v="0"/>
    <b v="1"/>
    <s v="Female"/>
    <x v="1"/>
    <x v="10"/>
  </r>
  <r>
    <s v="PID0412"/>
    <n v="40000"/>
    <s v="South"/>
    <n v="48"/>
    <s v="Senior"/>
    <s v=""/>
    <n v="86.3"/>
    <s v="O+"/>
    <b v="0"/>
    <b v="0"/>
    <n v="32.08655562165378"/>
    <b v="1"/>
    <n v="90"/>
    <x v="1"/>
    <s v="Diabetes"/>
    <b v="0"/>
    <b v="1"/>
    <b v="0"/>
    <s v="Male"/>
    <x v="1"/>
    <x v="12"/>
  </r>
  <r>
    <s v="PID0413"/>
    <n v="72000"/>
    <s v="North"/>
    <n v="62"/>
    <s v="super senior"/>
    <n v="36270.04"/>
    <n v="73.400000000000006"/>
    <s v="O+"/>
    <b v="0"/>
    <b v="0"/>
    <n v="29.033661643131204"/>
    <b v="1"/>
    <n v="25"/>
    <x v="0"/>
    <s v="Fractured Leg"/>
    <b v="0"/>
    <b v="0"/>
    <b v="1"/>
    <s v="Female"/>
    <x v="1"/>
    <x v="11"/>
  </r>
  <r>
    <s v="PID0414"/>
    <n v="60000"/>
    <s v="East"/>
    <n v="68"/>
    <s v="super senior"/>
    <n v="36798"/>
    <n v="55.9"/>
    <s v="O+"/>
    <b v="0"/>
    <b v="0"/>
    <n v="24.194944598337951"/>
    <s v="FALSE"/>
    <n v="40"/>
    <x v="0"/>
    <s v="Fractured Leg"/>
    <b v="0"/>
    <b v="0"/>
    <b v="0"/>
    <s v="Male"/>
    <x v="4"/>
    <x v="4"/>
  </r>
  <r>
    <s v="PID0415"/>
    <n v="500"/>
    <s v="North"/>
    <n v="58"/>
    <s v="Senior"/>
    <n v="398.78"/>
    <n v="55"/>
    <s v="AB-"/>
    <b v="1"/>
    <b v="0"/>
    <n v="22.892819979188342"/>
    <b v="0"/>
    <n v="2"/>
    <x v="0"/>
    <s v="Prostate Cancer"/>
    <b v="0"/>
    <b v="0"/>
    <b v="0"/>
    <s v="Female"/>
    <x v="1"/>
    <x v="11"/>
  </r>
  <r>
    <s v="PID0416"/>
    <n v="32000"/>
    <s v="East"/>
    <n v="33"/>
    <s v="Adult"/>
    <n v="23542.2"/>
    <n v="86.7"/>
    <s v="A+"/>
    <b v="0"/>
    <b v="1"/>
    <n v="32.632014754036661"/>
    <b v="1"/>
    <n v="15"/>
    <x v="0"/>
    <s v="Heart Disease"/>
    <b v="0"/>
    <b v="0"/>
    <b v="0"/>
    <s v="Male"/>
    <x v="2"/>
    <x v="2"/>
  </r>
  <r>
    <s v="PID0417"/>
    <n v="32000"/>
    <s v="East"/>
    <n v="48"/>
    <s v="Senior"/>
    <n v="20557.72"/>
    <n v="95.4"/>
    <s v="O+"/>
    <b v="1"/>
    <b v="0"/>
    <n v="31.875438537872967"/>
    <b v="1"/>
    <n v="9"/>
    <x v="0"/>
    <s v="Heart Attack"/>
    <b v="0"/>
    <b v="0"/>
    <b v="0"/>
    <s v="Female"/>
    <x v="1"/>
    <x v="12"/>
  </r>
  <r>
    <s v="PID0418"/>
    <n v="90000"/>
    <s v="South"/>
    <n v="38"/>
    <s v="Adult"/>
    <n v="66424.05"/>
    <n v="68.7"/>
    <s v="B+"/>
    <b v="0"/>
    <b v="0"/>
    <n v="22.432653061224492"/>
    <b v="0"/>
    <n v="25"/>
    <x v="0"/>
    <s v="Prostate Cancer"/>
    <b v="0"/>
    <b v="0"/>
    <b v="0"/>
    <s v="Male"/>
    <x v="1"/>
    <x v="10"/>
  </r>
  <r>
    <s v="PID0419"/>
    <n v="200000"/>
    <s v="South"/>
    <n v="48"/>
    <s v="Senior"/>
    <n v="114686.88"/>
    <n v="86.5"/>
    <s v="AB+"/>
    <b v="1"/>
    <b v="0"/>
    <n v="33.370626133251029"/>
    <b v="1"/>
    <n v="12"/>
    <x v="0"/>
    <s v="Osteoarthritis"/>
    <b v="0"/>
    <b v="1"/>
    <b v="0"/>
    <s v="Male"/>
    <x v="0"/>
    <x v="9"/>
  </r>
  <r>
    <s v="PID0420"/>
    <n v="240000"/>
    <s v="West"/>
    <n v="73"/>
    <s v="super senior"/>
    <n v="131303.88"/>
    <n v="92.2"/>
    <s v="A-"/>
    <b v="0"/>
    <b v="0"/>
    <n v="34.702096428168169"/>
    <b v="1"/>
    <n v="25"/>
    <x v="0"/>
    <s v="Prostate Cancer"/>
    <b v="0"/>
    <b v="1"/>
    <b v="0"/>
    <s v="Male"/>
    <x v="0"/>
    <x v="14"/>
  </r>
  <r>
    <s v="PID0421"/>
    <n v="45000"/>
    <s v="West"/>
    <n v="73"/>
    <s v="super senior"/>
    <n v="26761.53"/>
    <n v="72"/>
    <s v="AB+"/>
    <b v="0"/>
    <b v="0"/>
    <n v="26.1286108288576"/>
    <b v="0"/>
    <n v="12"/>
    <x v="0"/>
    <s v="Stroke"/>
    <b v="0"/>
    <b v="0"/>
    <b v="0"/>
    <s v="Female"/>
    <x v="6"/>
    <x v="6"/>
  </r>
  <r>
    <s v="PID0422"/>
    <n v="800"/>
    <s v="South"/>
    <n v="53"/>
    <s v="Senior"/>
    <s v=""/>
    <n v="69.3"/>
    <s v="A-"/>
    <b v="0"/>
    <b v="0"/>
    <n v="28.844953173777309"/>
    <b v="1"/>
    <n v="20"/>
    <x v="1"/>
    <s v="Childbirth"/>
    <b v="0"/>
    <b v="1"/>
    <b v="0"/>
    <s v="Female"/>
    <x v="1"/>
    <x v="1"/>
  </r>
  <r>
    <s v="PID0423"/>
    <n v="250000"/>
    <s v="South"/>
    <n v="48"/>
    <s v="Senior"/>
    <n v="160812.4"/>
    <n v="106.1"/>
    <s v="A-"/>
    <b v="0"/>
    <b v="0"/>
    <n v="33.113822914390937"/>
    <b v="1"/>
    <n v="5"/>
    <x v="0"/>
    <s v="Heart Attack"/>
    <b v="0"/>
    <b v="1"/>
    <b v="1"/>
    <s v="Female"/>
    <x v="3"/>
    <x v="5"/>
  </r>
  <r>
    <s v="PID0424"/>
    <n v="800"/>
    <s v="North"/>
    <n v="53"/>
    <s v="Senior"/>
    <n v="411.18"/>
    <n v="86.3"/>
    <s v="AB-"/>
    <b v="0"/>
    <b v="0"/>
    <n v="34.569780483896807"/>
    <b v="1"/>
    <n v="5"/>
    <x v="0"/>
    <s v="Cancer"/>
    <b v="0"/>
    <b v="1"/>
    <b v="1"/>
    <s v="Male"/>
    <x v="0"/>
    <x v="14"/>
  </r>
  <r>
    <s v="PID0425"/>
    <n v="45000"/>
    <s v="West"/>
    <n v="42"/>
    <s v="Adult"/>
    <n v="33185.19"/>
    <n v="60.9"/>
    <s v="B+"/>
    <b v="1"/>
    <b v="0"/>
    <n v="22.369146005509645"/>
    <b v="0"/>
    <n v="12"/>
    <x v="0"/>
    <s v="Appendicitis"/>
    <b v="0"/>
    <b v="0"/>
    <b v="0"/>
    <s v="Male"/>
    <x v="0"/>
    <x v="9"/>
  </r>
  <r>
    <s v="PID0426"/>
    <n v="800"/>
    <s v="South"/>
    <n v="53"/>
    <s v="Senior"/>
    <s v=""/>
    <n v="77.599999999999994"/>
    <s v="O+"/>
    <b v="1"/>
    <b v="1"/>
    <n v="34.033595017762373"/>
    <b v="1"/>
    <n v="9"/>
    <x v="1"/>
    <s v="Hypertension"/>
    <b v="0"/>
    <b v="0"/>
    <b v="1"/>
    <s v="Female"/>
    <x v="0"/>
    <x v="13"/>
  </r>
  <r>
    <s v="PID0427"/>
    <n v="40000"/>
    <s v="North"/>
    <n v="45"/>
    <s v="Adult"/>
    <n v="24492.959999999999"/>
    <n v="66"/>
    <s v="B+"/>
    <b v="0"/>
    <b v="0"/>
    <n v="22.309356408869661"/>
    <b v="0"/>
    <n v="3"/>
    <x v="0"/>
    <s v="Hypertension"/>
    <b v="0"/>
    <b v="0"/>
    <b v="0"/>
    <s v="Female"/>
    <x v="1"/>
    <x v="1"/>
  </r>
  <r>
    <s v="PID0428"/>
    <n v="3000"/>
    <s v="East"/>
    <n v="58"/>
    <s v="Senior"/>
    <n v="2095.89"/>
    <n v="83.6"/>
    <s v="A+"/>
    <b v="0"/>
    <b v="0"/>
    <n v="34.352399737015119"/>
    <b v="1"/>
    <n v="5"/>
    <x v="0"/>
    <s v="Diabetes"/>
    <b v="0"/>
    <b v="1"/>
    <b v="0"/>
    <s v="Female"/>
    <x v="0"/>
    <x v="0"/>
  </r>
  <r>
    <s v="PID0429"/>
    <n v="40000"/>
    <s v="North"/>
    <n v="62"/>
    <s v="super senior"/>
    <n v="33618.6"/>
    <n v="58.9"/>
    <s v="AB+"/>
    <b v="0"/>
    <b v="0"/>
    <n v="22.168692837517408"/>
    <b v="0"/>
    <n v="2"/>
    <x v="0"/>
    <s v="Fractured Leg"/>
    <b v="0"/>
    <b v="0"/>
    <b v="0"/>
    <s v="Male"/>
    <x v="3"/>
    <x v="5"/>
  </r>
  <r>
    <s v="PID0430"/>
    <n v="72000"/>
    <s v="South"/>
    <n v="53"/>
    <s v="Senior"/>
    <n v="58499.199999999997"/>
    <n v="79"/>
    <s v="B-"/>
    <b v="0"/>
    <b v="0"/>
    <n v="29.372397382510414"/>
    <b v="1"/>
    <n v="5"/>
    <x v="0"/>
    <s v="Heart Attack"/>
    <b v="0"/>
    <b v="0"/>
    <b v="0"/>
    <s v="Female"/>
    <x v="0"/>
    <x v="13"/>
  </r>
  <r>
    <s v="PID0431"/>
    <n v="12000"/>
    <s v="East"/>
    <n v="48"/>
    <s v="Senior"/>
    <n v="6952.4400000000005"/>
    <n v="98.2"/>
    <s v="O-"/>
    <b v="0"/>
    <b v="0"/>
    <n v="31.34476044559354"/>
    <b v="1"/>
    <n v="120"/>
    <x v="0"/>
    <s v="Kidney Stones"/>
    <b v="0"/>
    <b v="0"/>
    <b v="1"/>
    <s v="Male"/>
    <x v="2"/>
    <x v="3"/>
  </r>
  <r>
    <s v="PID0432"/>
    <n v="54000"/>
    <s v="North"/>
    <n v="33"/>
    <s v="Adult"/>
    <n v="34491.06"/>
    <n v="74.7"/>
    <s v="A-"/>
    <b v="0"/>
    <b v="0"/>
    <n v="24.673008323424494"/>
    <b v="0"/>
    <n v="0.5"/>
    <x v="0"/>
    <s v="Prostate Cancer"/>
    <b v="0"/>
    <b v="0"/>
    <b v="0"/>
    <s v="Female"/>
    <x v="1"/>
    <x v="11"/>
  </r>
  <r>
    <s v="PID0433"/>
    <n v="45000"/>
    <s v="South"/>
    <n v="48"/>
    <s v="Senior"/>
    <n v="24593.67"/>
    <n v="80.400000000000006"/>
    <s v="O-"/>
    <b v="0"/>
    <b v="0"/>
    <n v="29.531680440771357"/>
    <b v="1"/>
    <n v="200"/>
    <x v="0"/>
    <s v="Heart Disease"/>
    <b v="0"/>
    <b v="1"/>
    <b v="1"/>
    <s v="Female"/>
    <x v="5"/>
    <x v="6"/>
  </r>
  <r>
    <s v="PID0434"/>
    <n v="100"/>
    <s v="South"/>
    <n v="53"/>
    <s v="Senior"/>
    <n v="52.32"/>
    <n v="60.8"/>
    <s v="O-"/>
    <b v="0"/>
    <b v="1"/>
    <n v="25.636700961376285"/>
    <b v="0"/>
    <n v="12"/>
    <x v="0"/>
    <s v="Diabetes"/>
    <b v="0"/>
    <b v="0"/>
    <b v="0"/>
    <s v="Female"/>
    <x v="1"/>
    <x v="1"/>
  </r>
  <r>
    <s v="PID0435"/>
    <n v="24000"/>
    <s v="West"/>
    <n v="54"/>
    <s v="Senior"/>
    <n v="18705.88"/>
    <n v="56"/>
    <s v="B+"/>
    <b v="0"/>
    <b v="0"/>
    <n v="21.338210638622158"/>
    <b v="0"/>
    <n v="12"/>
    <x v="0"/>
    <s v="Cancer"/>
    <b v="0"/>
    <b v="0"/>
    <b v="0"/>
    <s v="Male"/>
    <x v="2"/>
    <x v="3"/>
  </r>
  <r>
    <s v="PID0436"/>
    <n v="18000"/>
    <s v="West"/>
    <n v="34"/>
    <s v="Adult"/>
    <n v="13355.46"/>
    <n v="74.400000000000006"/>
    <s v="A-"/>
    <b v="0"/>
    <b v="0"/>
    <n v="29.062499999999996"/>
    <b v="1"/>
    <n v="5"/>
    <x v="0"/>
    <s v="Kidney Stones"/>
    <b v="0"/>
    <b v="0"/>
    <b v="1"/>
    <s v="Female"/>
    <x v="0"/>
    <x v="0"/>
  </r>
  <r>
    <s v="PID0437"/>
    <n v="54000"/>
    <s v="South"/>
    <n v="62"/>
    <s v="super senior"/>
    <n v="27150.75"/>
    <n v="63.4"/>
    <s v="AB+"/>
    <b v="0"/>
    <b v="0"/>
    <n v="23.287419651056016"/>
    <b v="0"/>
    <n v="200"/>
    <x v="0"/>
    <s v="Fractured Arm"/>
    <b v="0"/>
    <b v="0"/>
    <b v="0"/>
    <s v="Male"/>
    <x v="0"/>
    <x v="0"/>
  </r>
  <r>
    <s v="PID0438"/>
    <n v="500"/>
    <s v="North"/>
    <n v="62"/>
    <s v="super senior"/>
    <n v="393.88"/>
    <n v="86"/>
    <s v="O+"/>
    <b v="0"/>
    <b v="1"/>
    <n v="32.769394909312595"/>
    <b v="1"/>
    <n v="3"/>
    <x v="0"/>
    <s v="Kidney Stones"/>
    <b v="0"/>
    <b v="1"/>
    <b v="1"/>
    <s v="Male"/>
    <x v="4"/>
    <x v="16"/>
  </r>
  <r>
    <s v="PID0439"/>
    <n v="48000"/>
    <s v="South"/>
    <n v="68"/>
    <s v="super senior"/>
    <n v="33606.400000000001"/>
    <n v="78.8"/>
    <s v="B-"/>
    <b v="0"/>
    <b v="0"/>
    <n v="30.781249999999993"/>
    <b v="1"/>
    <n v="150"/>
    <x v="0"/>
    <s v="Diabetes"/>
    <b v="0"/>
    <b v="0"/>
    <b v="1"/>
    <s v="Female"/>
    <x v="1"/>
    <x v="12"/>
  </r>
  <r>
    <s v="PID0440"/>
    <n v="72000"/>
    <s v="West"/>
    <n v="48"/>
    <s v="Senior"/>
    <n v="36669.199999999997"/>
    <n v="74.599999999999994"/>
    <s v="O-"/>
    <b v="0"/>
    <b v="1"/>
    <n v="25.512123388393011"/>
    <s v="FALSE"/>
    <n v="25"/>
    <x v="0"/>
    <s v="Stroke"/>
    <b v="0"/>
    <b v="0"/>
    <b v="0"/>
    <s v="Male"/>
    <x v="3"/>
    <x v="15"/>
  </r>
  <r>
    <s v="PID0441"/>
    <n v="200"/>
    <s v="South"/>
    <n v="73"/>
    <s v="super senior"/>
    <n v="101.26"/>
    <n v="88.5"/>
    <s v="AB-"/>
    <b v="0"/>
    <b v="0"/>
    <n v="34.570312499999993"/>
    <b v="1"/>
    <n v="4"/>
    <x v="0"/>
    <s v="Fractured Arm"/>
    <b v="0"/>
    <b v="0"/>
    <b v="1"/>
    <s v="Female"/>
    <x v="0"/>
    <x v="13"/>
  </r>
  <r>
    <s v="PID0442"/>
    <n v="20000"/>
    <s v="South"/>
    <n v="58"/>
    <s v="Senior"/>
    <n v="10124.379999999999"/>
    <n v="59.1"/>
    <s v="B-"/>
    <b v="0"/>
    <b v="0"/>
    <n v="20.692552781765347"/>
    <b v="0"/>
    <n v="12"/>
    <x v="0"/>
    <s v="Diabetes"/>
    <b v="0"/>
    <b v="0"/>
    <b v="0"/>
    <s v="Male"/>
    <x v="1"/>
    <x v="12"/>
  </r>
  <r>
    <s v="PID0443"/>
    <n v="60000"/>
    <s v="North"/>
    <n v="45"/>
    <s v="Adult"/>
    <n v="37390.25"/>
    <n v="72.900000000000006"/>
    <s v="B-"/>
    <b v="0"/>
    <b v="0"/>
    <n v="25.524316375477053"/>
    <b v="0"/>
    <n v="1"/>
    <x v="0"/>
    <s v="Fractured Leg"/>
    <b v="0"/>
    <b v="0"/>
    <b v="0"/>
    <s v="Male"/>
    <x v="6"/>
    <x v="6"/>
  </r>
  <r>
    <s v="PID0444"/>
    <n v="45000"/>
    <s v="North"/>
    <n v="58"/>
    <s v="Senior"/>
    <n v="39564"/>
    <n v="83"/>
    <s v="B+"/>
    <b v="0"/>
    <b v="0"/>
    <n v="31.239414355075468"/>
    <b v="1"/>
    <n v="2"/>
    <x v="0"/>
    <s v="Diabetes"/>
    <b v="0"/>
    <b v="1"/>
    <b v="0"/>
    <s v="Male"/>
    <x v="6"/>
    <x v="6"/>
  </r>
  <r>
    <s v="PID0445"/>
    <n v="24000"/>
    <s v="North"/>
    <n v="42"/>
    <s v="Adult"/>
    <n v="14404.98"/>
    <n v="69.2"/>
    <s v="A+"/>
    <b v="0"/>
    <b v="1"/>
    <n v="26.696500906600825"/>
    <b v="0"/>
    <n v="20"/>
    <x v="0"/>
    <s v="Prostate Cancer"/>
    <b v="0"/>
    <b v="0"/>
    <b v="0"/>
    <s v="Female"/>
    <x v="5"/>
    <x v="17"/>
  </r>
  <r>
    <s v="PID0446"/>
    <n v="15000"/>
    <s v="North"/>
    <n v="68"/>
    <s v="super senior"/>
    <n v="9615.15"/>
    <n v="77.7"/>
    <s v="O+"/>
    <b v="0"/>
    <b v="0"/>
    <n v="30.734543728491751"/>
    <b v="1"/>
    <n v="0.5"/>
    <x v="0"/>
    <s v="Fractured Leg"/>
    <b v="0"/>
    <b v="1"/>
    <b v="0"/>
    <s v="Female"/>
    <x v="2"/>
    <x v="2"/>
  </r>
  <r>
    <s v="PID0447"/>
    <n v="250000"/>
    <s v="South"/>
    <n v="33"/>
    <s v="Adult"/>
    <n v="166346.30000000002"/>
    <n v="89.9"/>
    <s v="A+"/>
    <b v="0"/>
    <b v="0"/>
    <n v="33.836425909894992"/>
    <b v="1"/>
    <n v="7"/>
    <x v="0"/>
    <s v="Heart Attack"/>
    <b v="0"/>
    <b v="1"/>
    <b v="0"/>
    <s v="Female"/>
    <x v="1"/>
    <x v="11"/>
  </r>
  <r>
    <s v="PID0448"/>
    <n v="24000"/>
    <s v="North"/>
    <n v="45"/>
    <s v="Adult"/>
    <n v="21098.2"/>
    <n v="84.7"/>
    <s v="O+"/>
    <b v="0"/>
    <b v="0"/>
    <n v="31.491671624033319"/>
    <b v="1"/>
    <n v="1"/>
    <x v="0"/>
    <s v="Prostate Cancer"/>
    <b v="0"/>
    <b v="1"/>
    <b v="0"/>
    <s v="Female"/>
    <x v="0"/>
    <x v="14"/>
  </r>
  <r>
    <s v="PID0449"/>
    <n v="250000"/>
    <s v="North"/>
    <n v="62"/>
    <s v="super senior"/>
    <n v="185578.5"/>
    <n v="74.599999999999994"/>
    <s v="B+"/>
    <b v="0"/>
    <b v="0"/>
    <n v="29.508326411138796"/>
    <b v="1"/>
    <n v="2"/>
    <x v="0"/>
    <s v="Fractured Leg"/>
    <b v="0"/>
    <b v="0"/>
    <b v="1"/>
    <s v="Male"/>
    <x v="1"/>
    <x v="12"/>
  </r>
  <r>
    <s v="PID0450"/>
    <n v="300000"/>
    <s v="West"/>
    <n v="58"/>
    <s v="Senior"/>
    <s v=""/>
    <n v="93.5"/>
    <s v="A-"/>
    <b v="0"/>
    <b v="0"/>
    <n v="33.127834467120188"/>
    <b v="1"/>
    <n v="15"/>
    <x v="1"/>
    <s v="Fractured Leg"/>
    <b v="0"/>
    <b v="1"/>
    <b v="1"/>
    <s v="Female"/>
    <x v="2"/>
    <x v="3"/>
  </r>
  <r>
    <s v="PID0451"/>
    <n v="18000"/>
    <s v="East"/>
    <n v="41"/>
    <s v="Adult"/>
    <n v="15254.939999999999"/>
    <n v="83.6"/>
    <s v="AB-"/>
    <b v="1"/>
    <b v="0"/>
    <n v="31.082688875669248"/>
    <b v="1"/>
    <n v="12"/>
    <x v="0"/>
    <s v="Hypertension"/>
    <b v="0"/>
    <b v="0"/>
    <b v="1"/>
    <s v="Female"/>
    <x v="1"/>
    <x v="1"/>
  </r>
  <r>
    <s v="PID0452"/>
    <n v="3000"/>
    <s v="South"/>
    <n v="33"/>
    <s v="Adult"/>
    <n v="2236.71"/>
    <n v="69.3"/>
    <s v="O+"/>
    <b v="0"/>
    <b v="1"/>
    <n v="24.553571428571431"/>
    <b v="0"/>
    <n v="2"/>
    <x v="0"/>
    <s v="Cancer"/>
    <b v="0"/>
    <b v="0"/>
    <b v="0"/>
    <s v="Female"/>
    <x v="3"/>
    <x v="5"/>
  </r>
  <r>
    <s v="PID0453"/>
    <n v="18000"/>
    <s v="North"/>
    <n v="41"/>
    <s v="Adult"/>
    <s v=""/>
    <n v="72"/>
    <s v="B-"/>
    <b v="0"/>
    <b v="1"/>
    <n v="24.056934745564501"/>
    <b v="0"/>
    <n v="2"/>
    <x v="1"/>
    <s v="Fractured Arm"/>
    <b v="0"/>
    <b v="0"/>
    <b v="0"/>
    <s v="Male"/>
    <x v="6"/>
    <x v="6"/>
  </r>
  <r>
    <s v="PID0454"/>
    <n v="32000"/>
    <s v="South"/>
    <n v="48"/>
    <s v="Senior"/>
    <n v="18500.68"/>
    <n v="84.8"/>
    <s v="AB-"/>
    <b v="0"/>
    <b v="1"/>
    <n v="26.764297437192273"/>
    <b v="0"/>
    <n v="25"/>
    <x v="0"/>
    <s v="Childbirth"/>
    <b v="0"/>
    <b v="0"/>
    <b v="0"/>
    <s v="Male"/>
    <x v="1"/>
    <x v="1"/>
  </r>
  <r>
    <s v="PID0455"/>
    <n v="100"/>
    <s v="South"/>
    <n v="28"/>
    <s v="Young adult"/>
    <n v="73.209999999999994"/>
    <n v="97.4"/>
    <s v="AB-"/>
    <b v="0"/>
    <b v="0"/>
    <n v="32.923201730665227"/>
    <b v="1"/>
    <n v="12"/>
    <x v="0"/>
    <s v="Fractured Arm"/>
    <b v="0"/>
    <b v="1"/>
    <b v="0"/>
    <s v="Female"/>
    <x v="2"/>
    <x v="3"/>
  </r>
  <r>
    <s v="PID0456"/>
    <n v="54000"/>
    <s v="South"/>
    <n v="53"/>
    <s v="Senior"/>
    <s v=""/>
    <n v="89.3"/>
    <s v="O+"/>
    <b v="0"/>
    <b v="0"/>
    <n v="32.800734618916437"/>
    <b v="1"/>
    <n v="4"/>
    <x v="1"/>
    <s v="Cancer"/>
    <b v="0"/>
    <b v="0"/>
    <b v="1"/>
    <s v="Male"/>
    <x v="3"/>
    <x v="16"/>
  </r>
  <r>
    <s v="PID0457"/>
    <n v="800"/>
    <s v="East"/>
    <n v="48"/>
    <s v="Senior"/>
    <n v="565.26"/>
    <n v="69.5"/>
    <s v="AB-"/>
    <b v="1"/>
    <b v="0"/>
    <n v="25.221367397300046"/>
    <b v="0"/>
    <n v="2"/>
    <x v="0"/>
    <s v="Fractured Arm"/>
    <b v="0"/>
    <b v="0"/>
    <b v="0"/>
    <s v="Female"/>
    <x v="1"/>
    <x v="10"/>
  </r>
  <r>
    <s v="PID0458"/>
    <n v="72000"/>
    <s v="North"/>
    <n v="38"/>
    <s v="Adult"/>
    <n v="45460.44"/>
    <n v="87.7"/>
    <s v="O-"/>
    <b v="0"/>
    <b v="0"/>
    <n v="31.826099579039052"/>
    <b v="1"/>
    <n v="2"/>
    <x v="0"/>
    <s v="Childbirth"/>
    <b v="0"/>
    <b v="1"/>
    <b v="1"/>
    <s v="Female"/>
    <x v="1"/>
    <x v="11"/>
  </r>
  <r>
    <s v="PID0459"/>
    <n v="40000"/>
    <s v="South"/>
    <n v="62"/>
    <s v="super senior"/>
    <n v="21188.600000000002"/>
    <n v="81.2"/>
    <s v="B-"/>
    <b v="0"/>
    <b v="0"/>
    <n v="33.798126951092605"/>
    <b v="1"/>
    <n v="25"/>
    <x v="0"/>
    <s v="Heart Attack"/>
    <b v="0"/>
    <b v="0"/>
    <b v="0"/>
    <s v="Male"/>
    <x v="1"/>
    <x v="11"/>
  </r>
  <r>
    <s v="PID0460"/>
    <n v="40000"/>
    <s v="West"/>
    <n v="32"/>
    <s v="Adult"/>
    <n v="35616"/>
    <n v="95.7"/>
    <s v="A-"/>
    <b v="0"/>
    <b v="0"/>
    <n v="31.609195402298852"/>
    <b v="1"/>
    <n v="20"/>
    <x v="0"/>
    <s v="Kidney Stones"/>
    <b v="0"/>
    <b v="0"/>
    <b v="1"/>
    <s v="Male"/>
    <x v="0"/>
    <x v="0"/>
  </r>
  <r>
    <s v="PID0461"/>
    <n v="32000"/>
    <s v="North"/>
    <n v="58"/>
    <s v="Senior"/>
    <s v=""/>
    <n v="54.9"/>
    <s v="AB+"/>
    <b v="0"/>
    <b v="0"/>
    <n v="20.919067215363508"/>
    <s v="FALSE"/>
    <n v="1"/>
    <x v="1"/>
    <s v="Childbirth"/>
    <b v="0"/>
    <b v="0"/>
    <b v="0"/>
    <s v="Male"/>
    <x v="3"/>
    <x v="5"/>
  </r>
  <r>
    <s v="PID0462"/>
    <n v="54000"/>
    <s v="South"/>
    <n v="38"/>
    <s v="Adult"/>
    <n v="27921.96"/>
    <n v="89.1"/>
    <s v="O+"/>
    <b v="0"/>
    <b v="0"/>
    <n v="30.830449826989621"/>
    <b v="1"/>
    <n v="25"/>
    <x v="0"/>
    <s v="Prostate Cancer"/>
    <b v="0"/>
    <b v="0"/>
    <b v="1"/>
    <s v="Female"/>
    <x v="1"/>
    <x v="12"/>
  </r>
  <r>
    <s v="PID0463"/>
    <n v="40000"/>
    <s v="East"/>
    <n v="48"/>
    <s v="Senior"/>
    <n v="23114.3"/>
    <n v="86.6"/>
    <s v="B-"/>
    <b v="0"/>
    <b v="0"/>
    <n v="29.27257977285019"/>
    <b v="1"/>
    <n v="7"/>
    <x v="0"/>
    <s v="Stroke"/>
    <b v="0"/>
    <b v="1"/>
    <b v="0"/>
    <s v="Male"/>
    <x v="2"/>
    <x v="3"/>
  </r>
  <r>
    <s v="PID0464"/>
    <n v="800"/>
    <s v="South"/>
    <n v="68"/>
    <s v="super senior"/>
    <s v=""/>
    <n v="88.4"/>
    <s v="O+"/>
    <b v="0"/>
    <b v="0"/>
    <n v="32.470156106519745"/>
    <b v="1"/>
    <n v="12"/>
    <x v="1"/>
    <s v="Cancer"/>
    <b v="0"/>
    <b v="0"/>
    <b v="1"/>
    <s v="Female"/>
    <x v="0"/>
    <x v="9"/>
  </r>
  <r>
    <s v="PID0465"/>
    <n v="32000"/>
    <s v="West"/>
    <n v="33"/>
    <s v="Adult"/>
    <n v="26512.240000000002"/>
    <n v="84.7"/>
    <s v="A-"/>
    <b v="0"/>
    <b v="1"/>
    <n v="30.00992063492064"/>
    <b v="1"/>
    <n v="7"/>
    <x v="0"/>
    <s v="Heart Disease"/>
    <b v="1"/>
    <b v="1"/>
    <b v="1"/>
    <s v="Male"/>
    <x v="1"/>
    <x v="10"/>
  </r>
  <r>
    <s v="PID0466"/>
    <n v="12000"/>
    <s v="South"/>
    <n v="68"/>
    <s v="super senior"/>
    <s v=""/>
    <n v="74.8"/>
    <s v="B-"/>
    <b v="0"/>
    <b v="1"/>
    <n v="31.134235171696144"/>
    <b v="1"/>
    <n v="9"/>
    <x v="1"/>
    <s v="Stroke"/>
    <b v="0"/>
    <b v="1"/>
    <b v="0"/>
    <s v="Female"/>
    <x v="3"/>
    <x v="15"/>
  </r>
  <r>
    <s v="PID0467"/>
    <n v="40000"/>
    <s v="West"/>
    <n v="68"/>
    <s v="super senior"/>
    <s v=""/>
    <n v="85.2"/>
    <s v="O-"/>
    <b v="1"/>
    <b v="1"/>
    <n v="33.701198528539216"/>
    <b v="1"/>
    <n v="7"/>
    <x v="1"/>
    <s v="Hypertension"/>
    <b v="0"/>
    <b v="0"/>
    <b v="1"/>
    <s v="Male"/>
    <x v="0"/>
    <x v="13"/>
  </r>
  <r>
    <s v="PID0468"/>
    <n v="21000"/>
    <s v="North"/>
    <n v="28"/>
    <s v="Young adult"/>
    <n v="13118.279999999999"/>
    <n v="93.5"/>
    <s v="B-"/>
    <b v="1"/>
    <b v="1"/>
    <n v="32.352941176470594"/>
    <b v="1"/>
    <n v="5"/>
    <x v="0"/>
    <s v="Stroke"/>
    <b v="0"/>
    <b v="0"/>
    <b v="1"/>
    <s v="Female"/>
    <x v="1"/>
    <x v="12"/>
  </r>
  <r>
    <s v="PID0469"/>
    <n v="3000"/>
    <s v="East"/>
    <n v="28"/>
    <s v="Young adult"/>
    <n v="2092.17"/>
    <n v="63.4"/>
    <s v="B-"/>
    <b v="0"/>
    <b v="1"/>
    <n v="21.93771626297578"/>
    <s v="FALSE"/>
    <n v="3"/>
    <x v="0"/>
    <s v="Hypertension"/>
    <b v="0"/>
    <b v="0"/>
    <b v="0"/>
    <s v="Female"/>
    <x v="1"/>
    <x v="1"/>
  </r>
  <r>
    <s v="PID0470"/>
    <n v="75000"/>
    <s v="North"/>
    <n v="62"/>
    <s v="super senior"/>
    <n v="38626.699999999997"/>
    <n v="91.5"/>
    <s v="A-"/>
    <b v="1"/>
    <b v="1"/>
    <n v="34.438631487824161"/>
    <b v="1"/>
    <n v="12"/>
    <x v="0"/>
    <s v="Appendicitis"/>
    <b v="0"/>
    <b v="1"/>
    <b v="0"/>
    <s v="Male"/>
    <x v="4"/>
    <x v="16"/>
  </r>
  <r>
    <s v="PID0471"/>
    <n v="800"/>
    <s v="East"/>
    <n v="30"/>
    <s v="Young adult"/>
    <n v="628.30999999999995"/>
    <n v="93.4"/>
    <s v="O+"/>
    <b v="1"/>
    <b v="1"/>
    <n v="31.941452070722622"/>
    <b v="1"/>
    <n v="15"/>
    <x v="0"/>
    <s v="Stroke"/>
    <b v="0"/>
    <b v="0"/>
    <b v="1"/>
    <s v="Male"/>
    <x v="3"/>
    <x v="16"/>
  </r>
  <r>
    <s v="PID0472"/>
    <n v="75000"/>
    <s v="South"/>
    <n v="58"/>
    <s v="Senior"/>
    <s v=""/>
    <n v="52.2"/>
    <s v="B-"/>
    <b v="0"/>
    <b v="1"/>
    <n v="20.390624999999996"/>
    <b v="0"/>
    <n v="200"/>
    <x v="1"/>
    <s v="Kidney Stones"/>
    <b v="0"/>
    <b v="0"/>
    <b v="0"/>
    <s v="Female"/>
    <x v="1"/>
    <x v="11"/>
  </r>
  <r>
    <s v="PID0473"/>
    <n v="20000"/>
    <s v="South"/>
    <n v="53"/>
    <s v="Senior"/>
    <n v="15777.76"/>
    <n v="92.6"/>
    <s v="O-"/>
    <b v="0"/>
    <b v="0"/>
    <n v="34.012855831037648"/>
    <b v="1"/>
    <n v="5"/>
    <x v="0"/>
    <s v="Fractured Arm"/>
    <b v="0"/>
    <b v="0"/>
    <b v="1"/>
    <s v="Female"/>
    <x v="3"/>
    <x v="16"/>
  </r>
  <r>
    <s v="PID0474"/>
    <n v="100"/>
    <s v="North"/>
    <n v="58"/>
    <s v="Senior"/>
    <n v="53.65"/>
    <n v="65"/>
    <s v="B+"/>
    <b v="0"/>
    <b v="0"/>
    <n v="28.133656509695292"/>
    <b v="1"/>
    <n v="7"/>
    <x v="0"/>
    <s v="Childbirth"/>
    <b v="0"/>
    <b v="1"/>
    <b v="1"/>
    <s v="Female"/>
    <x v="0"/>
    <x v="9"/>
  </r>
  <r>
    <s v="PID0475"/>
    <n v="75000"/>
    <s v="West"/>
    <n v="68"/>
    <s v="super senior"/>
    <n v="52660.649999999994"/>
    <n v="70.900000000000006"/>
    <s v="B-"/>
    <b v="1"/>
    <b v="0"/>
    <n v="29.895429246078599"/>
    <b v="1"/>
    <n v="12"/>
    <x v="0"/>
    <s v="Stroke"/>
    <b v="0"/>
    <b v="0"/>
    <b v="1"/>
    <s v="Male"/>
    <x v="5"/>
    <x v="17"/>
  </r>
  <r>
    <s v="PID0476"/>
    <n v="250000"/>
    <s v="South"/>
    <n v="42"/>
    <s v="Adult"/>
    <s v=""/>
    <n v="102.5"/>
    <s v="O+"/>
    <b v="1"/>
    <b v="1"/>
    <n v="33.090134297520663"/>
    <b v="1"/>
    <n v="30"/>
    <x v="1"/>
    <s v="Stroke"/>
    <b v="0"/>
    <b v="0"/>
    <b v="1"/>
    <s v="Female"/>
    <x v="0"/>
    <x v="13"/>
  </r>
  <r>
    <s v="PID0477"/>
    <n v="20000"/>
    <s v="West"/>
    <n v="38"/>
    <s v="Adult"/>
    <n v="16069.82"/>
    <n v="80.900000000000006"/>
    <s v="A+"/>
    <b v="1"/>
    <b v="0"/>
    <n v="25.822720163426858"/>
    <b v="0"/>
    <n v="15"/>
    <x v="0"/>
    <s v="Allergic Reaction"/>
    <b v="0"/>
    <b v="0"/>
    <b v="0"/>
    <s v="Female"/>
    <x v="0"/>
    <x v="0"/>
  </r>
  <r>
    <s v="PID0478"/>
    <n v="72000"/>
    <s v="North"/>
    <n v="32"/>
    <s v="Adult"/>
    <n v="42648.72"/>
    <n v="67"/>
    <s v="AB-"/>
    <b v="0"/>
    <b v="0"/>
    <n v="21.877551020408163"/>
    <b v="0"/>
    <n v="0.5"/>
    <x v="0"/>
    <s v="Diabetes"/>
    <b v="0"/>
    <b v="0"/>
    <b v="0"/>
    <s v="Female"/>
    <x v="6"/>
    <x v="6"/>
  </r>
  <r>
    <s v="PID0479"/>
    <n v="4000"/>
    <s v="South"/>
    <n v="48"/>
    <s v="Senior"/>
    <n v="2417.92"/>
    <n v="72.400000000000006"/>
    <s v="A-"/>
    <b v="1"/>
    <b v="0"/>
    <n v="28.281249999999996"/>
    <b v="1"/>
    <n v="15"/>
    <x v="0"/>
    <s v="Heart Disease"/>
    <b v="0"/>
    <b v="0"/>
    <b v="1"/>
    <s v="Male"/>
    <x v="3"/>
    <x v="4"/>
  </r>
  <r>
    <s v="PID0480"/>
    <n v="30000"/>
    <s v="South"/>
    <n v="32"/>
    <s v="Adult"/>
    <n v="20098.86"/>
    <n v="56.7"/>
    <s v="B+"/>
    <b v="0"/>
    <b v="0"/>
    <n v="20.576281027725361"/>
    <s v="FALSE"/>
    <n v="20"/>
    <x v="0"/>
    <s v="Hypertension"/>
    <b v="0"/>
    <b v="0"/>
    <b v="0"/>
    <s v="Female"/>
    <x v="0"/>
    <x v="14"/>
  </r>
  <r>
    <s v="PID0481"/>
    <n v="45000"/>
    <s v="North"/>
    <n v="42"/>
    <s v="Adult"/>
    <n v="32491.47"/>
    <n v="65"/>
    <s v="A+"/>
    <b v="0"/>
    <b v="1"/>
    <n v="24.767565919829291"/>
    <b v="0"/>
    <n v="4"/>
    <x v="0"/>
    <s v="Kidney Stones"/>
    <b v="0"/>
    <b v="0"/>
    <b v="0"/>
    <s v="Male"/>
    <x v="1"/>
    <x v="12"/>
  </r>
  <r>
    <s v="PID0482"/>
    <n v="100"/>
    <s v="West"/>
    <n v="58"/>
    <s v="Senior"/>
    <s v=""/>
    <n v="83.3"/>
    <s v="O-"/>
    <b v="0"/>
    <b v="0"/>
    <n v="32.539062499999993"/>
    <b v="1"/>
    <n v="40"/>
    <x v="1"/>
    <s v="Heart Attack"/>
    <b v="0"/>
    <b v="0"/>
    <b v="0"/>
    <s v="Male"/>
    <x v="1"/>
    <x v="11"/>
  </r>
  <r>
    <s v="PID0483"/>
    <n v="500"/>
    <s v="North"/>
    <n v="62"/>
    <s v="super senior"/>
    <n v="344.06"/>
    <n v="81.8"/>
    <s v="AB+"/>
    <b v="0"/>
    <b v="0"/>
    <n v="34.943825024563203"/>
    <b v="1"/>
    <n v="15"/>
    <x v="0"/>
    <s v="Heart Attack"/>
    <b v="0"/>
    <b v="0"/>
    <b v="0"/>
    <s v="Female"/>
    <x v="1"/>
    <x v="12"/>
  </r>
  <r>
    <s v="PID0484"/>
    <n v="500"/>
    <s v="North"/>
    <n v="33"/>
    <s v="Adult"/>
    <n v="261.82"/>
    <n v="67.2"/>
    <s v="O-"/>
    <b v="0"/>
    <b v="0"/>
    <n v="24.683195592286506"/>
    <b v="0"/>
    <n v="0.5"/>
    <x v="0"/>
    <s v="Cancer"/>
    <b v="0"/>
    <b v="0"/>
    <b v="0"/>
    <s v="Male"/>
    <x v="0"/>
    <x v="0"/>
  </r>
  <r>
    <s v="PID0485"/>
    <n v="60000"/>
    <s v="South"/>
    <n v="62"/>
    <s v="super senior"/>
    <s v=""/>
    <n v="66.599999999999994"/>
    <s v="AB-"/>
    <b v="1"/>
    <b v="1"/>
    <n v="28.826177285318558"/>
    <b v="1"/>
    <n v="30"/>
    <x v="1"/>
    <s v="Respiratory Infection"/>
    <b v="0"/>
    <b v="1"/>
    <b v="1"/>
    <s v="Female"/>
    <x v="0"/>
    <x v="13"/>
  </r>
  <r>
    <s v="PID0486"/>
    <n v="48000"/>
    <s v="South"/>
    <n v="48"/>
    <s v="Senior"/>
    <n v="24552.12"/>
    <n v="92.5"/>
    <s v="O-"/>
    <b v="0"/>
    <b v="0"/>
    <n v="33.976124885215796"/>
    <b v="1"/>
    <n v="9"/>
    <x v="0"/>
    <s v="Heart Disease"/>
    <b v="0"/>
    <b v="0"/>
    <b v="0"/>
    <s v="Male"/>
    <x v="1"/>
    <x v="11"/>
  </r>
  <r>
    <s v="PID0487"/>
    <n v="15000"/>
    <s v="South"/>
    <n v="48"/>
    <s v="Senior"/>
    <n v="11420.150000000001"/>
    <n v="93.9"/>
    <s v="A+"/>
    <b v="0"/>
    <b v="0"/>
    <n v="30.66122448979592"/>
    <b v="1"/>
    <n v="7"/>
    <x v="0"/>
    <s v="Cancer"/>
    <b v="0"/>
    <b v="1"/>
    <b v="1"/>
    <s v="Male"/>
    <x v="1"/>
    <x v="10"/>
  </r>
  <r>
    <s v="PID0488"/>
    <n v="800"/>
    <s v="South"/>
    <n v="48"/>
    <s v="Senior"/>
    <n v="655.24"/>
    <n v="95.9"/>
    <s v="O+"/>
    <b v="0"/>
    <b v="0"/>
    <n v="30.267642974371924"/>
    <b v="1"/>
    <n v="3"/>
    <x v="0"/>
    <s v="Prostate Cancer"/>
    <b v="0"/>
    <b v="1"/>
    <b v="0"/>
    <s v="Male"/>
    <x v="1"/>
    <x v="1"/>
  </r>
  <r>
    <s v="PID0489"/>
    <n v="21000"/>
    <s v="West"/>
    <n v="58"/>
    <s v="Senior"/>
    <n v="11200.84"/>
    <n v="64"/>
    <s v="B+"/>
    <b v="0"/>
    <b v="1"/>
    <n v="28.444444444444443"/>
    <b v="1"/>
    <n v="12"/>
    <x v="0"/>
    <s v="Osteoarthritis"/>
    <b v="0"/>
    <b v="1"/>
    <b v="0"/>
    <s v="Male"/>
    <x v="4"/>
    <x v="16"/>
  </r>
  <r>
    <s v="PID0490"/>
    <n v="40000"/>
    <s v="South"/>
    <n v="38"/>
    <s v="Adult"/>
    <n v="23810.400000000001"/>
    <n v="60.9"/>
    <s v="AB+"/>
    <b v="0"/>
    <b v="0"/>
    <n v="22.100449992742053"/>
    <b v="0"/>
    <n v="7"/>
    <x v="0"/>
    <s v="Hypertension"/>
    <b v="0"/>
    <b v="0"/>
    <b v="0"/>
    <s v="Female"/>
    <x v="0"/>
    <x v="14"/>
  </r>
  <r>
    <s v="PID0491"/>
    <n v="500"/>
    <s v="West"/>
    <n v="53"/>
    <s v="Senior"/>
    <n v="287.83999999999997"/>
    <n v="85.3"/>
    <s v="A-"/>
    <b v="0"/>
    <b v="0"/>
    <n v="32.907681030824421"/>
    <b v="1"/>
    <n v="5"/>
    <x v="0"/>
    <s v="Osteoarthritis"/>
    <b v="0"/>
    <b v="1"/>
    <b v="1"/>
    <s v="Male"/>
    <x v="1"/>
    <x v="11"/>
  </r>
  <r>
    <s v="PID0492"/>
    <n v="100"/>
    <s v="West"/>
    <n v="38"/>
    <s v="Adult"/>
    <n v="51.38"/>
    <n v="86.1"/>
    <s v="O+"/>
    <b v="0"/>
    <b v="0"/>
    <n v="28.114285714285714"/>
    <b v="1"/>
    <n v="20"/>
    <x v="0"/>
    <s v="Diabetes"/>
    <b v="0"/>
    <b v="1"/>
    <b v="0"/>
    <s v="Female"/>
    <x v="2"/>
    <x v="8"/>
  </r>
  <r>
    <s v="PID0493"/>
    <n v="300000"/>
    <s v="North"/>
    <n v="73"/>
    <s v="super senior"/>
    <n v="211507.65"/>
    <n v="90.8"/>
    <s v="B+"/>
    <b v="0"/>
    <b v="1"/>
    <n v="33.759666864961339"/>
    <b v="1"/>
    <n v="5"/>
    <x v="0"/>
    <s v="Respiratory Infection"/>
    <b v="0"/>
    <b v="1"/>
    <b v="1"/>
    <s v="Male"/>
    <x v="0"/>
    <x v="9"/>
  </r>
  <r>
    <s v="PID0494"/>
    <n v="500"/>
    <s v="South"/>
    <n v="45"/>
    <s v="Adult"/>
    <n v="284.92"/>
    <n v="56.6"/>
    <s v="A+"/>
    <b v="0"/>
    <b v="0"/>
    <n v="22.109374999999996"/>
    <b v="0"/>
    <n v="15"/>
    <x v="0"/>
    <s v="Diabetes"/>
    <b v="0"/>
    <b v="0"/>
    <b v="0"/>
    <s v="Female"/>
    <x v="2"/>
    <x v="3"/>
  </r>
  <r>
    <s v="PID0495"/>
    <n v="300000"/>
    <s v="South"/>
    <n v="58"/>
    <s v="Senior"/>
    <n v="185608.34999999998"/>
    <n v="89.2"/>
    <s v="B-"/>
    <b v="1"/>
    <b v="0"/>
    <n v="32.370445637973582"/>
    <b v="1"/>
    <n v="2"/>
    <x v="0"/>
    <s v="Fractured Arm"/>
    <b v="0"/>
    <b v="1"/>
    <b v="1"/>
    <s v="Male"/>
    <x v="0"/>
    <x v="0"/>
  </r>
  <r>
    <s v="PID0496"/>
    <n v="20000"/>
    <s v="East"/>
    <n v="58"/>
    <s v="Senior"/>
    <n v="16429.98"/>
    <n v="60.3"/>
    <s v="O+"/>
    <b v="0"/>
    <b v="1"/>
    <n v="22.976680384087786"/>
    <s v="FALSE"/>
    <n v="20"/>
    <x v="0"/>
    <s v="Kidney Stones"/>
    <b v="0"/>
    <b v="0"/>
    <b v="0"/>
    <s v="Male"/>
    <x v="0"/>
    <x v="14"/>
  </r>
  <r>
    <s v="PID0497"/>
    <n v="3000"/>
    <s v="West"/>
    <n v="50"/>
    <s v="Senior"/>
    <n v="1761.06"/>
    <n v="55.5"/>
    <s v="A-"/>
    <b v="0"/>
    <b v="0"/>
    <n v="20.140804180577735"/>
    <b v="0"/>
    <n v="5"/>
    <x v="0"/>
    <s v="Prostate Cancer"/>
    <b v="0"/>
    <b v="0"/>
    <b v="0"/>
    <s v="Male"/>
    <x v="6"/>
    <x v="6"/>
  </r>
  <r>
    <s v="PID0498"/>
    <n v="60000"/>
    <s v="North"/>
    <n v="48"/>
    <s v="Senior"/>
    <n v="38814.75"/>
    <n v="91.9"/>
    <s v="O-"/>
    <b v="1"/>
    <b v="1"/>
    <n v="28.682001185980464"/>
    <b v="1"/>
    <n v="2"/>
    <x v="0"/>
    <s v="Appendicitis"/>
    <b v="0"/>
    <b v="0"/>
    <b v="1"/>
    <s v="Female"/>
    <x v="0"/>
    <x v="14"/>
  </r>
  <r>
    <s v="PID0499"/>
    <n v="100"/>
    <s v="West"/>
    <n v="58"/>
    <s v="Senior"/>
    <s v=""/>
    <n v="47.9"/>
    <s v="B-"/>
    <b v="0"/>
    <b v="0"/>
    <n v="20.732340720221607"/>
    <b v="0"/>
    <n v="400"/>
    <x v="1"/>
    <s v="Appendicitis"/>
    <b v="0"/>
    <b v="0"/>
    <b v="0"/>
    <s v="Female"/>
    <x v="0"/>
    <x v="0"/>
  </r>
  <r>
    <s v="PID0500"/>
    <n v="40000"/>
    <s v="South"/>
    <n v="68"/>
    <s v="super senior"/>
    <n v="30912.5"/>
    <n v="70.900000000000006"/>
    <s v="A+"/>
    <b v="1"/>
    <b v="1"/>
    <n v="26.36079714455682"/>
    <s v="FALSE"/>
    <n v="30"/>
    <x v="0"/>
    <s v="Osteoarthritis"/>
    <b v="0"/>
    <b v="0"/>
    <b v="0"/>
    <s v="Female"/>
    <x v="1"/>
    <x v="1"/>
  </r>
  <r>
    <s v="PID0501"/>
    <n v="18000"/>
    <s v="North"/>
    <n v="42"/>
    <s v="Adult"/>
    <n v="15163.32"/>
    <n v="87.8"/>
    <s v="A+"/>
    <b v="0"/>
    <b v="0"/>
    <n v="30.380622837370243"/>
    <b v="1"/>
    <n v="3"/>
    <x v="0"/>
    <s v="Heart Disease"/>
    <b v="0"/>
    <b v="0"/>
    <b v="1"/>
    <s v="Female"/>
    <x v="0"/>
    <x v="0"/>
  </r>
  <r>
    <s v="PID0502"/>
    <n v="24000"/>
    <s v="South"/>
    <n v="48"/>
    <s v="Senior"/>
    <n v="15407.22"/>
    <n v="94.4"/>
    <s v="A+"/>
    <b v="0"/>
    <b v="0"/>
    <n v="29.79421790178008"/>
    <b v="1"/>
    <n v="15"/>
    <x v="0"/>
    <s v="Respiratory Infection"/>
    <b v="0"/>
    <b v="1"/>
    <b v="0"/>
    <s v="Male"/>
    <x v="0"/>
    <x v="0"/>
  </r>
  <r>
    <s v="PID0503"/>
    <n v="18000"/>
    <s v="South"/>
    <n v="53"/>
    <s v="Senior"/>
    <n v="13926.54"/>
    <n v="79.5"/>
    <s v="O+"/>
    <b v="0"/>
    <b v="0"/>
    <n v="28.850341123530267"/>
    <b v="1"/>
    <n v="30"/>
    <x v="0"/>
    <s v="Fractured Leg"/>
    <b v="0"/>
    <b v="1"/>
    <b v="0"/>
    <s v="Female"/>
    <x v="6"/>
    <x v="6"/>
  </r>
  <r>
    <s v="PID0504"/>
    <n v="800"/>
    <s v="South"/>
    <n v="38"/>
    <s v="Adult"/>
    <n v="675.79"/>
    <n v="95"/>
    <s v="B+"/>
    <b v="0"/>
    <b v="1"/>
    <n v="29.983587930816814"/>
    <b v="1"/>
    <n v="3"/>
    <x v="0"/>
    <s v="Diabetes"/>
    <b v="0"/>
    <b v="1"/>
    <b v="1"/>
    <s v="Male"/>
    <x v="2"/>
    <x v="8"/>
  </r>
  <r>
    <s v="PID0505"/>
    <n v="3000"/>
    <s v="East"/>
    <n v="48"/>
    <s v="Senior"/>
    <n v="2550.7200000000003"/>
    <n v="91.7"/>
    <s v="AB-"/>
    <b v="0"/>
    <b v="0"/>
    <n v="29.60356404958678"/>
    <b v="1"/>
    <n v="30"/>
    <x v="0"/>
    <s v="Diabetes"/>
    <b v="0"/>
    <b v="0"/>
    <b v="1"/>
    <s v="Male"/>
    <x v="1"/>
    <x v="10"/>
  </r>
  <r>
    <s v="PID0506"/>
    <n v="200000"/>
    <s v="North"/>
    <n v="45"/>
    <s v="Adult"/>
    <n v="136126"/>
    <n v="94.5"/>
    <s v="B-"/>
    <b v="0"/>
    <b v="0"/>
    <n v="31.942942130881562"/>
    <b v="1"/>
    <n v="2"/>
    <x v="0"/>
    <s v="Heart Disease"/>
    <b v="0"/>
    <b v="1"/>
    <b v="1"/>
    <s v="Male"/>
    <x v="1"/>
    <x v="10"/>
  </r>
  <r>
    <s v="PID0507"/>
    <n v="20000"/>
    <s v="West"/>
    <n v="42"/>
    <s v="Adult"/>
    <s v=""/>
    <n v="73"/>
    <s v="A-"/>
    <b v="0"/>
    <b v="1"/>
    <n v="25.559329155141629"/>
    <b v="0"/>
    <n v="7"/>
    <x v="1"/>
    <s v="Hypertension"/>
    <b v="0"/>
    <b v="0"/>
    <b v="0"/>
    <s v="Male"/>
    <x v="2"/>
    <x v="8"/>
  </r>
  <r>
    <s v="PID0508"/>
    <n v="1600"/>
    <s v="South"/>
    <n v="68"/>
    <s v="super senior"/>
    <n v="831.9"/>
    <n v="80"/>
    <s v="B-"/>
    <b v="0"/>
    <b v="1"/>
    <n v="28.685144680698485"/>
    <b v="1"/>
    <n v="12"/>
    <x v="0"/>
    <s v="Prostate Cancer"/>
    <b v="0"/>
    <b v="1"/>
    <b v="1"/>
    <s v="Female"/>
    <x v="0"/>
    <x v="13"/>
  </r>
  <r>
    <s v="PID0509"/>
    <n v="21000"/>
    <s v="South"/>
    <n v="41"/>
    <s v="Adult"/>
    <s v=""/>
    <n v="87.1"/>
    <s v="AB-"/>
    <b v="0"/>
    <b v="1"/>
    <n v="29.441590048674961"/>
    <b v="1"/>
    <n v="25"/>
    <x v="1"/>
    <s v="Stroke"/>
    <b v="0"/>
    <b v="0"/>
    <b v="1"/>
    <s v="Female"/>
    <x v="6"/>
    <x v="6"/>
  </r>
  <r>
    <s v="PID0510"/>
    <n v="250000"/>
    <s v="North"/>
    <n v="33"/>
    <s v="Adult"/>
    <n v="208992.5"/>
    <n v="78.5"/>
    <s v="O+"/>
    <b v="1"/>
    <b v="0"/>
    <n v="29.545711167149687"/>
    <b v="1"/>
    <n v="12"/>
    <x v="0"/>
    <s v="Fractured Leg"/>
    <b v="0"/>
    <b v="1"/>
    <b v="1"/>
    <s v="Female"/>
    <x v="1"/>
    <x v="1"/>
  </r>
  <r>
    <s v="PID0511"/>
    <n v="18000"/>
    <s v="North"/>
    <n v="53"/>
    <s v="Senior"/>
    <n v="14072.099999999999"/>
    <n v="74.3"/>
    <s v="B-"/>
    <b v="1"/>
    <b v="0"/>
    <n v="32.15893351800554"/>
    <b v="1"/>
    <n v="0.5"/>
    <x v="0"/>
    <s v="Appendicitis"/>
    <b v="0"/>
    <b v="1"/>
    <b v="0"/>
    <s v="Male"/>
    <x v="2"/>
    <x v="3"/>
  </r>
  <r>
    <s v="PID0512"/>
    <n v="12000"/>
    <s v="North"/>
    <n v="38"/>
    <s v="Adult"/>
    <n v="8253.24"/>
    <n v="81.7"/>
    <s v="O+"/>
    <b v="0"/>
    <b v="0"/>
    <n v="30.750122323008021"/>
    <b v="1"/>
    <n v="2"/>
    <x v="0"/>
    <s v="Fractured Arm"/>
    <b v="0"/>
    <b v="1"/>
    <b v="0"/>
    <s v="Female"/>
    <x v="0"/>
    <x v="0"/>
  </r>
  <r>
    <s v="PID0513"/>
    <n v="21000"/>
    <s v="North"/>
    <n v="45"/>
    <s v="Adult"/>
    <n v="12593.21"/>
    <n v="61.8"/>
    <s v="B-"/>
    <b v="0"/>
    <b v="0"/>
    <n v="22.699724517906336"/>
    <b v="0"/>
    <n v="2"/>
    <x v="0"/>
    <s v="Fractured Leg"/>
    <b v="0"/>
    <b v="0"/>
    <b v="0"/>
    <s v="Male"/>
    <x v="1"/>
    <x v="1"/>
  </r>
  <r>
    <s v="PID0514"/>
    <n v="3000"/>
    <s v="North"/>
    <n v="58"/>
    <s v="Senior"/>
    <n v="2591.46"/>
    <n v="80.8"/>
    <s v="O+"/>
    <b v="1"/>
    <b v="0"/>
    <n v="30.411381685422864"/>
    <b v="1"/>
    <n v="3"/>
    <x v="0"/>
    <s v="Allergic Reaction"/>
    <b v="0"/>
    <b v="0"/>
    <b v="1"/>
    <s v="Female"/>
    <x v="1"/>
    <x v="12"/>
  </r>
  <r>
    <s v="PID0515"/>
    <n v="100"/>
    <s v="South"/>
    <n v="58"/>
    <s v="Senior"/>
    <s v=""/>
    <n v="89"/>
    <s v="A+"/>
    <b v="0"/>
    <b v="0"/>
    <n v="33.912513336381643"/>
    <b v="1"/>
    <n v="9"/>
    <x v="1"/>
    <s v="Osteoarthritis"/>
    <b v="0"/>
    <b v="1"/>
    <b v="0"/>
    <s v="Female"/>
    <x v="1"/>
    <x v="10"/>
  </r>
  <r>
    <s v="PID0516"/>
    <n v="40000"/>
    <s v="West"/>
    <n v="62"/>
    <s v="super senior"/>
    <s v=""/>
    <n v="86.6"/>
    <s v="AB+"/>
    <b v="0"/>
    <b v="0"/>
    <n v="32.198096371207619"/>
    <b v="1"/>
    <n v="20"/>
    <x v="1"/>
    <s v="Hypertension"/>
    <b v="0"/>
    <b v="0"/>
    <b v="1"/>
    <s v="Male"/>
    <x v="0"/>
    <x v="9"/>
  </r>
  <r>
    <s v="PID0517"/>
    <n v="32000"/>
    <s v="North"/>
    <n v="68"/>
    <s v="super senior"/>
    <n v="19961.72"/>
    <n v="82.7"/>
    <s v="A-"/>
    <b v="0"/>
    <b v="0"/>
    <n v="32.304687499999993"/>
    <b v="1"/>
    <n v="30"/>
    <x v="0"/>
    <s v="Hypertension"/>
    <b v="0"/>
    <b v="0"/>
    <b v="1"/>
    <s v="Male"/>
    <x v="2"/>
    <x v="8"/>
  </r>
  <r>
    <s v="PID0518"/>
    <n v="12000"/>
    <s v="North"/>
    <n v="42"/>
    <s v="Adult"/>
    <s v=""/>
    <n v="69"/>
    <s v="AB+"/>
    <b v="0"/>
    <b v="0"/>
    <n v="21.777553339224845"/>
    <b v="0"/>
    <n v="15"/>
    <x v="1"/>
    <s v="Appendicitis"/>
    <b v="0"/>
    <b v="0"/>
    <b v="0"/>
    <s v="Female"/>
    <x v="4"/>
    <x v="5"/>
  </r>
  <r>
    <s v="PID0519"/>
    <n v="500"/>
    <s v="North"/>
    <n v="48"/>
    <s v="Senior"/>
    <n v="440.14"/>
    <n v="89"/>
    <s v="O-"/>
    <b v="0"/>
    <b v="0"/>
    <n v="28.408184110568481"/>
    <b v="1"/>
    <n v="2"/>
    <x v="0"/>
    <s v="Respiratory Infection"/>
    <b v="0"/>
    <b v="1"/>
    <b v="0"/>
    <s v="Male"/>
    <x v="0"/>
    <x v="13"/>
  </r>
  <r>
    <s v="PID0520"/>
    <n v="18000"/>
    <s v="South"/>
    <n v="73"/>
    <s v="super senior"/>
    <n v="13589.579999999998"/>
    <n v="70.400000000000006"/>
    <s v="A-"/>
    <b v="0"/>
    <b v="0"/>
    <n v="24.648996883862615"/>
    <b v="0"/>
    <n v="250"/>
    <x v="0"/>
    <s v="Cancer"/>
    <b v="0"/>
    <b v="0"/>
    <b v="0"/>
    <s v="Male"/>
    <x v="0"/>
    <x v="13"/>
  </r>
  <r>
    <s v="PID0521"/>
    <n v="30000"/>
    <s v="South"/>
    <n v="33"/>
    <s v="Adult"/>
    <n v="25487.22"/>
    <n v="68.2"/>
    <s v="A-"/>
    <b v="0"/>
    <b v="0"/>
    <n v="25.050505050505055"/>
    <b v="0"/>
    <n v="40"/>
    <x v="0"/>
    <s v="Childbirth"/>
    <b v="0"/>
    <b v="0"/>
    <b v="0"/>
    <s v="Female"/>
    <x v="3"/>
    <x v="5"/>
  </r>
  <r>
    <s v="PID0522"/>
    <n v="100"/>
    <s v="North"/>
    <n v="38"/>
    <s v="Adult"/>
    <n v="78.08"/>
    <n v="95"/>
    <s v="B+"/>
    <b v="1"/>
    <b v="0"/>
    <n v="29.983587930816814"/>
    <b v="1"/>
    <n v="12"/>
    <x v="0"/>
    <s v="Cancer"/>
    <b v="0"/>
    <b v="1"/>
    <b v="1"/>
    <s v="Male"/>
    <x v="3"/>
    <x v="4"/>
  </r>
  <r>
    <s v="PID0523"/>
    <n v="3000"/>
    <s v="North"/>
    <n v="62"/>
    <s v="super senior"/>
    <n v="2243.25"/>
    <n v="84"/>
    <s v="B+"/>
    <b v="0"/>
    <b v="0"/>
    <n v="32.406157169862269"/>
    <b v="1"/>
    <n v="2"/>
    <x v="0"/>
    <s v="Hypertension"/>
    <b v="0"/>
    <b v="1"/>
    <b v="0"/>
    <s v="Male"/>
    <x v="1"/>
    <x v="11"/>
  </r>
  <r>
    <s v="PID0524"/>
    <n v="800"/>
    <s v="West"/>
    <n v="33"/>
    <s v="Adult"/>
    <s v=""/>
    <n v="60"/>
    <s v="O+"/>
    <b v="0"/>
    <b v="1"/>
    <n v="23.437499999999996"/>
    <b v="0"/>
    <n v="12"/>
    <x v="1"/>
    <s v="Fractured Arm"/>
    <b v="0"/>
    <b v="0"/>
    <b v="0"/>
    <s v="Female"/>
    <x v="6"/>
    <x v="6"/>
  </r>
  <r>
    <s v="PID0525"/>
    <n v="60000"/>
    <s v="East"/>
    <n v="33"/>
    <s v="Adult"/>
    <n v="41143.879999999997"/>
    <n v="75.599999999999994"/>
    <s v="O-"/>
    <b v="0"/>
    <b v="1"/>
    <n v="23.86062365862896"/>
    <b v="0"/>
    <n v="40"/>
    <x v="0"/>
    <s v="Prostate Cancer"/>
    <b v="0"/>
    <b v="0"/>
    <b v="0"/>
    <s v="Female"/>
    <x v="1"/>
    <x v="1"/>
  </r>
  <r>
    <s v="PID0526"/>
    <n v="60000"/>
    <s v="South"/>
    <n v="48"/>
    <s v="Senior"/>
    <n v="33533.699999999997"/>
    <n v="85.6"/>
    <s v="O+"/>
    <b v="0"/>
    <b v="0"/>
    <n v="31.064015096530699"/>
    <b v="1"/>
    <n v="5"/>
    <x v="0"/>
    <s v="Heart Attack"/>
    <b v="0"/>
    <b v="1"/>
    <b v="1"/>
    <s v="Female"/>
    <x v="1"/>
    <x v="10"/>
  </r>
  <r>
    <s v="PID0527"/>
    <n v="60000"/>
    <s v="South"/>
    <n v="32"/>
    <s v="Adult"/>
    <n v="44740.639999999999"/>
    <n v="87.9"/>
    <s v="O-"/>
    <b v="0"/>
    <b v="1"/>
    <n v="31.143707482993204"/>
    <b v="1"/>
    <n v="15"/>
    <x v="0"/>
    <s v="Heart Disease"/>
    <b v="0"/>
    <b v="0"/>
    <b v="0"/>
    <s v="Male"/>
    <x v="0"/>
    <x v="0"/>
  </r>
  <r>
    <s v="PID0528"/>
    <n v="240000"/>
    <s v="North"/>
    <n v="58"/>
    <s v="Senior"/>
    <n v="151588.20000000001"/>
    <n v="88"/>
    <s v="B-"/>
    <b v="0"/>
    <b v="0"/>
    <n v="33.121306786104107"/>
    <b v="1"/>
    <n v="3"/>
    <x v="0"/>
    <s v="Heart Disease"/>
    <b v="0"/>
    <b v="1"/>
    <b v="1"/>
    <s v="Female"/>
    <x v="1"/>
    <x v="11"/>
  </r>
  <r>
    <s v="PID0529"/>
    <n v="500"/>
    <s v="South"/>
    <n v="54"/>
    <s v="Senior"/>
    <n v="425.63"/>
    <n v="79.3"/>
    <s v="O+"/>
    <b v="0"/>
    <b v="1"/>
    <n v="30.592955518691404"/>
    <b v="1"/>
    <n v="5"/>
    <x v="0"/>
    <s v="Childbirth"/>
    <b v="0"/>
    <b v="0"/>
    <b v="1"/>
    <s v="Male"/>
    <x v="6"/>
    <x v="6"/>
  </r>
  <r>
    <s v="PID0530"/>
    <n v="54000"/>
    <s v="West"/>
    <n v="48"/>
    <s v="Senior"/>
    <n v="33776.94"/>
    <n v="106.3"/>
    <s v="B+"/>
    <b v="1"/>
    <b v="0"/>
    <n v="34.316890495867767"/>
    <b v="1"/>
    <n v="40"/>
    <x v="0"/>
    <s v="Respiratory Infection"/>
    <b v="0"/>
    <b v="1"/>
    <b v="0"/>
    <s v="Male"/>
    <x v="1"/>
    <x v="10"/>
  </r>
  <r>
    <s v="PID0531"/>
    <n v="500"/>
    <s v="South"/>
    <n v="62"/>
    <s v="super senior"/>
    <n v="421.74"/>
    <n v="80.3"/>
    <s v="B+"/>
    <b v="0"/>
    <b v="0"/>
    <n v="30.597469897881414"/>
    <b v="1"/>
    <n v="9"/>
    <x v="0"/>
    <s v="Respiratory Infection"/>
    <b v="0"/>
    <b v="1"/>
    <b v="1"/>
    <s v="Female"/>
    <x v="2"/>
    <x v="8"/>
  </r>
  <r>
    <s v="PID0532"/>
    <n v="500"/>
    <s v="East"/>
    <n v="33"/>
    <s v="Adult"/>
    <n v="331.85"/>
    <n v="62.1"/>
    <s v="AB-"/>
    <b v="1"/>
    <b v="1"/>
    <n v="20.047778925619834"/>
    <b v="0"/>
    <n v="20"/>
    <x v="0"/>
    <s v="Appendicitis"/>
    <b v="0"/>
    <b v="0"/>
    <b v="0"/>
    <s v="Male"/>
    <x v="0"/>
    <x v="0"/>
  </r>
  <r>
    <s v="PID0533"/>
    <n v="4000"/>
    <s v="North"/>
    <n v="68"/>
    <s v="super senior"/>
    <n v="3017.36"/>
    <n v="59.3"/>
    <s v="B+"/>
    <b v="0"/>
    <b v="1"/>
    <n v="22.595640908398103"/>
    <b v="0"/>
    <n v="7"/>
    <x v="0"/>
    <s v="Appendicitis"/>
    <b v="0"/>
    <b v="0"/>
    <b v="0"/>
    <s v="Male"/>
    <x v="6"/>
    <x v="6"/>
  </r>
  <r>
    <s v="PID0534"/>
    <n v="30000"/>
    <s v="North"/>
    <n v="38"/>
    <s v="Adult"/>
    <n v="20327.550000000003"/>
    <n v="82.2"/>
    <s v="B+"/>
    <b v="1"/>
    <b v="0"/>
    <n v="28.442906574394467"/>
    <b v="1"/>
    <n v="0"/>
    <x v="0"/>
    <s v="Heart Attack"/>
    <b v="0"/>
    <b v="1"/>
    <b v="0"/>
    <s v="Female"/>
    <x v="1"/>
    <x v="12"/>
  </r>
  <r>
    <s v="PID0535"/>
    <n v="500"/>
    <s v="West"/>
    <n v="68"/>
    <s v="super senior"/>
    <n v="364.49"/>
    <n v="71.5"/>
    <s v="A-"/>
    <b v="0"/>
    <b v="0"/>
    <n v="30.148423005565864"/>
    <b v="1"/>
    <n v="20"/>
    <x v="0"/>
    <s v="Prostate Cancer"/>
    <b v="0"/>
    <b v="0"/>
    <b v="1"/>
    <s v="Male"/>
    <x v="0"/>
    <x v="0"/>
  </r>
  <r>
    <s v="PID0536"/>
    <n v="24000"/>
    <s v="South"/>
    <n v="41"/>
    <s v="Adult"/>
    <n v="21240.06"/>
    <n v="84.1"/>
    <s v="B+"/>
    <b v="1"/>
    <b v="0"/>
    <n v="30.519669037596167"/>
    <b v="1"/>
    <n v="25"/>
    <x v="0"/>
    <s v="Appendicitis"/>
    <b v="0"/>
    <b v="0"/>
    <b v="1"/>
    <s v="Female"/>
    <x v="4"/>
    <x v="5"/>
  </r>
  <r>
    <s v="PID0537"/>
    <n v="24000"/>
    <s v="South"/>
    <n v="33"/>
    <s v="Adult"/>
    <s v=""/>
    <n v="80.2"/>
    <s v="AB+"/>
    <b v="0"/>
    <b v="1"/>
    <n v="28.415532879818599"/>
    <b v="1"/>
    <n v="9"/>
    <x v="1"/>
    <s v="Diabetes"/>
    <b v="0"/>
    <b v="1"/>
    <b v="0"/>
    <s v="Male"/>
    <x v="1"/>
    <x v="11"/>
  </r>
  <r>
    <s v="PID0538"/>
    <n v="12000"/>
    <s v="North"/>
    <n v="58"/>
    <s v="Senior"/>
    <n v="10189.74"/>
    <n v="71.900000000000006"/>
    <s v="O+"/>
    <b v="1"/>
    <b v="0"/>
    <n v="30.714682387116071"/>
    <b v="1"/>
    <n v="2"/>
    <x v="0"/>
    <s v="Heart Disease"/>
    <b v="0"/>
    <b v="0"/>
    <b v="0"/>
    <s v="Male"/>
    <x v="5"/>
    <x v="7"/>
  </r>
  <r>
    <s v="PID0539"/>
    <n v="3000"/>
    <s v="South"/>
    <n v="38"/>
    <s v="Adult"/>
    <n v="1854.3000000000002"/>
    <n v="105.9"/>
    <s v="AB-"/>
    <b v="1"/>
    <b v="0"/>
    <n v="34.978200554894968"/>
    <b v="1"/>
    <n v="2"/>
    <x v="0"/>
    <s v="Allergic Reaction"/>
    <b v="0"/>
    <b v="1"/>
    <b v="1"/>
    <s v="Female"/>
    <x v="0"/>
    <x v="0"/>
  </r>
  <r>
    <s v="PID0540"/>
    <n v="18000"/>
    <s v="South"/>
    <n v="48"/>
    <s v="Senior"/>
    <n v="13947.39"/>
    <n v="67.400000000000006"/>
    <s v="O+"/>
    <b v="1"/>
    <b v="0"/>
    <n v="21.035548203863801"/>
    <b v="0"/>
    <n v="20"/>
    <x v="0"/>
    <s v="Hypertension"/>
    <b v="0"/>
    <b v="0"/>
    <b v="0"/>
    <s v="Male"/>
    <x v="1"/>
    <x v="10"/>
  </r>
  <r>
    <s v="PID0541"/>
    <n v="36000"/>
    <s v="South"/>
    <n v="48"/>
    <s v="Senior"/>
    <s v=""/>
    <n v="96.3"/>
    <s v="B+"/>
    <b v="1"/>
    <b v="0"/>
    <n v="33.717306816988206"/>
    <b v="1"/>
    <n v="5"/>
    <x v="1"/>
    <s v="Heart Attack"/>
    <b v="0"/>
    <b v="0"/>
    <b v="0"/>
    <s v="Male"/>
    <x v="1"/>
    <x v="11"/>
  </r>
  <r>
    <s v="PID0542"/>
    <n v="60000"/>
    <s v="West"/>
    <n v="73"/>
    <s v="super senior"/>
    <n v="51130.649999999994"/>
    <n v="68.7"/>
    <s v="B+"/>
    <b v="0"/>
    <b v="1"/>
    <n v="30.533333333333335"/>
    <b v="1"/>
    <n v="9"/>
    <x v="0"/>
    <s v="Diabetes"/>
    <b v="0"/>
    <b v="1"/>
    <b v="0"/>
    <s v="Male"/>
    <x v="1"/>
    <x v="12"/>
  </r>
  <r>
    <s v="PID0543"/>
    <n v="30000"/>
    <s v="East"/>
    <n v="58"/>
    <s v="Senior"/>
    <s v=""/>
    <n v="83.1"/>
    <s v="AB+"/>
    <b v="0"/>
    <b v="0"/>
    <n v="29.443027210884356"/>
    <b v="1"/>
    <n v="5"/>
    <x v="1"/>
    <s v="Hypertension"/>
    <b v="0"/>
    <b v="0"/>
    <b v="1"/>
    <s v="Male"/>
    <x v="0"/>
    <x v="0"/>
  </r>
  <r>
    <s v="PID0544"/>
    <n v="18000"/>
    <s v="North"/>
    <n v="58"/>
    <s v="Senior"/>
    <n v="11185.2"/>
    <n v="76.400000000000006"/>
    <s v="AB-"/>
    <b v="0"/>
    <b v="1"/>
    <n v="30.60406986059926"/>
    <b v="1"/>
    <n v="4"/>
    <x v="0"/>
    <s v="Respiratory Infection"/>
    <b v="0"/>
    <b v="1"/>
    <b v="0"/>
    <s v="Female"/>
    <x v="0"/>
    <x v="13"/>
  </r>
  <r>
    <s v="PID0545"/>
    <n v="800"/>
    <s v="South"/>
    <n v="58"/>
    <s v="Senior"/>
    <n v="553.55999999999995"/>
    <n v="84.4"/>
    <s v="AB-"/>
    <b v="0"/>
    <b v="1"/>
    <n v="31.000918273645553"/>
    <b v="1"/>
    <n v="40"/>
    <x v="0"/>
    <s v="Kidney Stones"/>
    <b v="0"/>
    <b v="1"/>
    <b v="1"/>
    <s v="Female"/>
    <x v="2"/>
    <x v="3"/>
  </r>
  <r>
    <s v="PID0546"/>
    <n v="40000"/>
    <s v="North"/>
    <n v="68"/>
    <s v="super senior"/>
    <n v="25096.68"/>
    <n v="78.3"/>
    <s v="AB+"/>
    <b v="1"/>
    <b v="0"/>
    <n v="31.365165838807876"/>
    <b v="1"/>
    <n v="25"/>
    <x v="0"/>
    <s v="Cancer"/>
    <b v="0"/>
    <b v="1"/>
    <b v="0"/>
    <s v="Male"/>
    <x v="0"/>
    <x v="13"/>
  </r>
  <r>
    <s v="PID0547"/>
    <n v="60000"/>
    <s v="West"/>
    <n v="38"/>
    <s v="Adult"/>
    <n v="38975.100000000006"/>
    <n v="80.8"/>
    <s v="A-"/>
    <b v="1"/>
    <b v="1"/>
    <n v="29.322107707940194"/>
    <b v="1"/>
    <n v="50"/>
    <x v="0"/>
    <s v="Childbirth"/>
    <b v="0"/>
    <b v="1"/>
    <b v="1"/>
    <s v="Female"/>
    <x v="4"/>
    <x v="15"/>
  </r>
  <r>
    <s v="PID0548"/>
    <n v="40000"/>
    <s v="South"/>
    <n v="33"/>
    <s v="Adult"/>
    <n v="20817"/>
    <n v="85.4"/>
    <s v="A-"/>
    <b v="0"/>
    <b v="0"/>
    <n v="32.142722721969214"/>
    <b v="1"/>
    <n v="20"/>
    <x v="0"/>
    <s v="Heart Attack"/>
    <b v="0"/>
    <b v="0"/>
    <b v="0"/>
    <s v="Female"/>
    <x v="0"/>
    <x v="9"/>
  </r>
  <r>
    <s v="PID0549"/>
    <n v="32000"/>
    <s v="North"/>
    <n v="58"/>
    <s v="Senior"/>
    <n v="16508.88"/>
    <n v="54.1"/>
    <s v="B+"/>
    <b v="1"/>
    <b v="1"/>
    <n v="21.671206537413873"/>
    <b v="0"/>
    <n v="4"/>
    <x v="0"/>
    <s v="Appendicitis"/>
    <b v="0"/>
    <b v="0"/>
    <b v="0"/>
    <s v="Female"/>
    <x v="6"/>
    <x v="6"/>
  </r>
  <r>
    <s v="PID0550"/>
    <n v="240000"/>
    <s v="West"/>
    <n v="38"/>
    <s v="Adult"/>
    <n v="196347.36000000002"/>
    <n v="91.8"/>
    <s v="AB-"/>
    <b v="1"/>
    <b v="0"/>
    <n v="34.131469363474125"/>
    <b v="1"/>
    <n v="30"/>
    <x v="0"/>
    <s v="Stroke"/>
    <b v="0"/>
    <b v="0"/>
    <b v="1"/>
    <s v="Male"/>
    <x v="4"/>
    <x v="16"/>
  </r>
  <r>
    <s v="PID0551"/>
    <n v="800"/>
    <s v="North"/>
    <n v="58"/>
    <s v="Senior"/>
    <n v="674.58"/>
    <n v="76"/>
    <s v="A-"/>
    <b v="0"/>
    <b v="0"/>
    <n v="33.777777777777779"/>
    <b v="1"/>
    <n v="4"/>
    <x v="0"/>
    <s v="Appendicitis"/>
    <b v="0"/>
    <b v="1"/>
    <b v="0"/>
    <s v="Female"/>
    <x v="3"/>
    <x v="16"/>
  </r>
  <r>
    <s v="PID0552"/>
    <n v="18000"/>
    <s v="West"/>
    <n v="45"/>
    <s v="Adult"/>
    <n v="15280.02"/>
    <n v="68.3"/>
    <s v="AB-"/>
    <b v="0"/>
    <b v="0"/>
    <n v="24.785890550152416"/>
    <b v="0"/>
    <n v="25"/>
    <x v="0"/>
    <s v="Osteoarthritis"/>
    <b v="0"/>
    <b v="0"/>
    <b v="0"/>
    <s v="Female"/>
    <x v="3"/>
    <x v="16"/>
  </r>
  <r>
    <s v="PID0553"/>
    <n v="12000"/>
    <s v="South"/>
    <n v="58"/>
    <s v="Senior"/>
    <n v="8012.82"/>
    <n v="94.6"/>
    <s v="O+"/>
    <b v="0"/>
    <b v="0"/>
    <n v="34.747474747474747"/>
    <b v="1"/>
    <n v="0"/>
    <x v="0"/>
    <s v="Cancer"/>
    <b v="0"/>
    <b v="1"/>
    <b v="0"/>
    <s v="Female"/>
    <x v="1"/>
    <x v="12"/>
  </r>
  <r>
    <s v="PID0554"/>
    <n v="16000"/>
    <s v="North"/>
    <n v="58"/>
    <s v="Senior"/>
    <s v=""/>
    <n v="87.6"/>
    <s v="B-"/>
    <b v="0"/>
    <b v="0"/>
    <n v="34.6505280645544"/>
    <b v="1"/>
    <n v="2"/>
    <x v="1"/>
    <s v="Heart Disease"/>
    <b v="0"/>
    <b v="0"/>
    <b v="0"/>
    <s v="Female"/>
    <x v="0"/>
    <x v="13"/>
  </r>
  <r>
    <s v="PID0555"/>
    <n v="200000"/>
    <s v="South"/>
    <n v="48"/>
    <s v="Senior"/>
    <n v="110010.4"/>
    <n v="78.900000000000006"/>
    <s v="AB-"/>
    <b v="1"/>
    <b v="0"/>
    <n v="30.064014631915864"/>
    <b v="1"/>
    <n v="9"/>
    <x v="0"/>
    <s v="Hypertension"/>
    <b v="0"/>
    <b v="1"/>
    <b v="0"/>
    <s v="Female"/>
    <x v="3"/>
    <x v="5"/>
  </r>
  <r>
    <s v="PID0556"/>
    <n v="250000"/>
    <s v="West"/>
    <n v="48"/>
    <s v="Senior"/>
    <n v="131051.8"/>
    <n v="92.1"/>
    <s v="B+"/>
    <b v="1"/>
    <b v="0"/>
    <n v="29.397682658239965"/>
    <b v="1"/>
    <n v="20"/>
    <x v="0"/>
    <s v="Prostate Cancer"/>
    <b v="0"/>
    <b v="1"/>
    <b v="0"/>
    <s v="Female"/>
    <x v="0"/>
    <x v="13"/>
  </r>
  <r>
    <s v="PID0557"/>
    <n v="3000"/>
    <s v="South"/>
    <n v="48"/>
    <s v="Senior"/>
    <n v="1931.88"/>
    <n v="61.8"/>
    <s v="A-"/>
    <b v="0"/>
    <b v="1"/>
    <n v="23.54823959762231"/>
    <b v="0"/>
    <n v="4"/>
    <x v="0"/>
    <s v="Prostate Cancer"/>
    <b v="0"/>
    <b v="0"/>
    <b v="0"/>
    <s v="Female"/>
    <x v="2"/>
    <x v="2"/>
  </r>
  <r>
    <s v="PID0558"/>
    <n v="100"/>
    <s v="West"/>
    <n v="38"/>
    <s v="Adult"/>
    <n v="83.8"/>
    <n v="71.599999999999994"/>
    <s v="A+"/>
    <b v="0"/>
    <b v="1"/>
    <n v="25.368480725623584"/>
    <b v="0"/>
    <n v="12"/>
    <x v="0"/>
    <s v="Kidney Stones"/>
    <b v="0"/>
    <b v="0"/>
    <b v="0"/>
    <s v="Male"/>
    <x v="1"/>
    <x v="12"/>
  </r>
  <r>
    <s v="PID0559"/>
    <n v="240000"/>
    <s v="South"/>
    <n v="33"/>
    <s v="Adult"/>
    <n v="130677.12"/>
    <n v="111.9"/>
    <s v="B+"/>
    <b v="0"/>
    <b v="0"/>
    <n v="34.924003620361411"/>
    <b v="1"/>
    <n v="5"/>
    <x v="0"/>
    <s v="Kidney Stones"/>
    <b v="0"/>
    <b v="1"/>
    <b v="0"/>
    <s v="Female"/>
    <x v="5"/>
    <x v="7"/>
  </r>
  <r>
    <s v="PID0560"/>
    <n v="200000"/>
    <s v="North"/>
    <n v="38"/>
    <s v="Adult"/>
    <s v=""/>
    <n v="99.1"/>
    <s v="AB+"/>
    <b v="0"/>
    <b v="0"/>
    <n v="32.732197119830886"/>
    <b v="1"/>
    <n v="20"/>
    <x v="1"/>
    <s v="Heart Disease"/>
    <b v="0"/>
    <b v="0"/>
    <b v="1"/>
    <s v="Female"/>
    <x v="6"/>
    <x v="6"/>
  </r>
  <r>
    <s v="PID0561"/>
    <n v="250000"/>
    <s v="West"/>
    <n v="38"/>
    <s v="Adult"/>
    <n v="173905.2"/>
    <n v="95.1"/>
    <s v="AB+"/>
    <b v="1"/>
    <b v="1"/>
    <n v="33.694727891156468"/>
    <b v="1"/>
    <n v="7"/>
    <x v="0"/>
    <s v="Diabetes"/>
    <b v="0"/>
    <b v="0"/>
    <b v="1"/>
    <s v="Male"/>
    <x v="0"/>
    <x v="13"/>
  </r>
  <r>
    <s v="PID0562"/>
    <n v="12000"/>
    <s v="West"/>
    <n v="38"/>
    <s v="Adult"/>
    <s v=""/>
    <n v="94.9"/>
    <s v="A-"/>
    <b v="0"/>
    <b v="0"/>
    <n v="29.952026259310696"/>
    <b v="1"/>
    <n v="25"/>
    <x v="1"/>
    <s v="Heart Attack"/>
    <b v="0"/>
    <b v="0"/>
    <b v="0"/>
    <s v="Female"/>
    <x v="0"/>
    <x v="14"/>
  </r>
  <r>
    <s v="PID0563"/>
    <n v="30000"/>
    <s v="North"/>
    <n v="41"/>
    <s v="Adult"/>
    <n v="15006.119999999999"/>
    <n v="69.2"/>
    <s v="AB-"/>
    <b v="1"/>
    <b v="1"/>
    <n v="25.11249818551314"/>
    <b v="0"/>
    <n v="15"/>
    <x v="0"/>
    <s v="Kidney Stones"/>
    <b v="0"/>
    <b v="0"/>
    <b v="0"/>
    <s v="Female"/>
    <x v="3"/>
    <x v="4"/>
  </r>
  <r>
    <s v="PID0564"/>
    <n v="60000"/>
    <s v="West"/>
    <n v="34"/>
    <s v="Adult"/>
    <n v="38081.199999999997"/>
    <n v="79.599999999999994"/>
    <s v="O-"/>
    <b v="0"/>
    <b v="1"/>
    <n v="29.237832874196513"/>
    <b v="1"/>
    <n v="5"/>
    <x v="0"/>
    <s v="Heart Attack"/>
    <b v="0"/>
    <b v="0"/>
    <b v="0"/>
    <s v="Male"/>
    <x v="3"/>
    <x v="5"/>
  </r>
  <r>
    <s v="PID0565"/>
    <n v="100"/>
    <s v="South"/>
    <n v="53"/>
    <s v="Senior"/>
    <n v="57.68"/>
    <n v="90.9"/>
    <s v="B-"/>
    <b v="1"/>
    <b v="1"/>
    <n v="34.212804396100722"/>
    <b v="1"/>
    <n v="7"/>
    <x v="0"/>
    <s v="Heart Attack"/>
    <b v="0"/>
    <b v="1"/>
    <b v="0"/>
    <s v="Male"/>
    <x v="1"/>
    <x v="12"/>
  </r>
  <r>
    <s v="PID0566"/>
    <n v="32000"/>
    <s v="South"/>
    <n v="42"/>
    <s v="Adult"/>
    <n v="24633.200000000001"/>
    <n v="87.1"/>
    <s v="B-"/>
    <b v="0"/>
    <b v="0"/>
    <n v="28.440816326530609"/>
    <b v="1"/>
    <n v="30"/>
    <x v="0"/>
    <s v="Heart Disease"/>
    <b v="0"/>
    <b v="0"/>
    <b v="0"/>
    <s v="Female"/>
    <x v="5"/>
    <x v="6"/>
  </r>
  <r>
    <s v="PID0567"/>
    <n v="800"/>
    <s v="South"/>
    <n v="53"/>
    <s v="Senior"/>
    <n v="453.8"/>
    <n v="72.2"/>
    <s v="A-"/>
    <b v="1"/>
    <b v="0"/>
    <n v="30.44358239163434"/>
    <b v="1"/>
    <n v="5"/>
    <x v="0"/>
    <s v="Fractured Leg"/>
    <b v="0"/>
    <b v="0"/>
    <b v="1"/>
    <s v="Female"/>
    <x v="1"/>
    <x v="1"/>
  </r>
  <r>
    <s v="PID0568"/>
    <n v="18000"/>
    <s v="East"/>
    <n v="58"/>
    <s v="Senior"/>
    <s v=""/>
    <n v="69.400000000000006"/>
    <s v="AB+"/>
    <b v="1"/>
    <b v="0"/>
    <n v="28.886576482830385"/>
    <b v="1"/>
    <n v="12"/>
    <x v="1"/>
    <s v="Hypertension"/>
    <b v="0"/>
    <b v="1"/>
    <b v="1"/>
    <s v="Female"/>
    <x v="3"/>
    <x v="5"/>
  </r>
  <r>
    <s v="PID0569"/>
    <n v="500"/>
    <s v="North"/>
    <n v="42"/>
    <s v="Adult"/>
    <s v=""/>
    <n v="101.2"/>
    <s v="A+"/>
    <b v="0"/>
    <b v="0"/>
    <n v="33.813358281265664"/>
    <b v="1"/>
    <n v="2"/>
    <x v="1"/>
    <s v="Diabetes"/>
    <b v="0"/>
    <b v="1"/>
    <b v="0"/>
    <s v="Male"/>
    <x v="1"/>
    <x v="11"/>
  </r>
  <r>
    <s v="PID0570"/>
    <n v="90000"/>
    <s v="North"/>
    <n v="38"/>
    <s v="Adult"/>
    <n v="46471.95"/>
    <n v="89.6"/>
    <s v="B-"/>
    <b v="0"/>
    <b v="0"/>
    <n v="33.31350386674599"/>
    <b v="1"/>
    <n v="12"/>
    <x v="0"/>
    <s v="Heart Disease"/>
    <b v="0"/>
    <b v="0"/>
    <b v="1"/>
    <s v="Male"/>
    <x v="4"/>
    <x v="4"/>
  </r>
  <r>
    <s v="PID0571"/>
    <n v="3000"/>
    <s v="West"/>
    <n v="33"/>
    <s v="Adult"/>
    <n v="2695.2"/>
    <n v="87.9"/>
    <s v="AB+"/>
    <b v="0"/>
    <b v="0"/>
    <n v="29.369507835209998"/>
    <b v="1"/>
    <n v="15"/>
    <x v="0"/>
    <s v="Respiratory Infection"/>
    <b v="0"/>
    <b v="1"/>
    <b v="0"/>
    <s v="Male"/>
    <x v="2"/>
    <x v="8"/>
  </r>
  <r>
    <s v="PID0572"/>
    <n v="300000"/>
    <s v="East"/>
    <n v="48"/>
    <s v="Senior"/>
    <n v="150311.76"/>
    <n v="69.400000000000006"/>
    <s v="B-"/>
    <b v="0"/>
    <b v="0"/>
    <n v="25.491276400367315"/>
    <b v="0"/>
    <n v="3"/>
    <x v="0"/>
    <s v="Allergic Reaction"/>
    <b v="0"/>
    <b v="0"/>
    <b v="0"/>
    <s v="Male"/>
    <x v="1"/>
    <x v="10"/>
  </r>
  <r>
    <s v="PID0573"/>
    <n v="60000"/>
    <s v="East"/>
    <n v="53"/>
    <s v="Senior"/>
    <n v="41877.64"/>
    <n v="68.2"/>
    <s v="O+"/>
    <b v="1"/>
    <b v="1"/>
    <n v="30.311111111111114"/>
    <b v="1"/>
    <n v="40"/>
    <x v="0"/>
    <s v="Kidney Stones"/>
    <b v="0"/>
    <b v="0"/>
    <b v="1"/>
    <s v="Male"/>
    <x v="1"/>
    <x v="11"/>
  </r>
  <r>
    <s v="PID0574"/>
    <n v="250000"/>
    <s v="East"/>
    <n v="73"/>
    <s v="super senior"/>
    <n v="131494.9"/>
    <n v="79.599999999999994"/>
    <s v="B+"/>
    <b v="1"/>
    <b v="0"/>
    <n v="32.708744247205779"/>
    <b v="1"/>
    <n v="15"/>
    <x v="0"/>
    <s v="Heart Disease"/>
    <b v="0"/>
    <b v="0"/>
    <b v="0"/>
    <s v="Male"/>
    <x v="0"/>
    <x v="0"/>
  </r>
  <r>
    <s v="PID0575"/>
    <n v="12000"/>
    <s v="South"/>
    <n v="48"/>
    <s v="Senior"/>
    <n v="10342.44"/>
    <n v="86.2"/>
    <s v="O-"/>
    <b v="0"/>
    <b v="0"/>
    <n v="32.443825510933799"/>
    <b v="1"/>
    <n v="2"/>
    <x v="0"/>
    <s v="Appendicitis"/>
    <b v="0"/>
    <b v="0"/>
    <b v="1"/>
    <s v="Male"/>
    <x v="2"/>
    <x v="3"/>
  </r>
  <r>
    <s v="PID0576"/>
    <n v="36000"/>
    <s v="West"/>
    <n v="45"/>
    <s v="Adult"/>
    <n v="18829.23"/>
    <n v="94.5"/>
    <s v="O-"/>
    <b v="0"/>
    <b v="0"/>
    <n v="34.293801712875599"/>
    <b v="1"/>
    <n v="7"/>
    <x v="0"/>
    <s v="Heart Disease"/>
    <b v="0"/>
    <b v="0"/>
    <b v="0"/>
    <s v="Female"/>
    <x v="0"/>
    <x v="14"/>
  </r>
  <r>
    <s v="PID0577"/>
    <n v="45000"/>
    <s v="East"/>
    <n v="41"/>
    <s v="Adult"/>
    <n v="31528.77"/>
    <n v="84.1"/>
    <s v="B-"/>
    <b v="1"/>
    <b v="0"/>
    <n v="31.268590124925641"/>
    <b v="1"/>
    <n v="0"/>
    <x v="0"/>
    <s v="Appendicitis"/>
    <b v="0"/>
    <b v="1"/>
    <b v="1"/>
    <s v="Female"/>
    <x v="0"/>
    <x v="13"/>
  </r>
  <r>
    <s v="PID0578"/>
    <n v="90000"/>
    <s v="West"/>
    <n v="42"/>
    <s v="Adult"/>
    <s v=""/>
    <n v="66.099999999999994"/>
    <s v="B+"/>
    <b v="0"/>
    <b v="0"/>
    <n v="21.832474567314041"/>
    <b v="0"/>
    <n v="15"/>
    <x v="1"/>
    <s v="Fractured Leg"/>
    <b v="0"/>
    <b v="0"/>
    <b v="0"/>
    <s v="Female"/>
    <x v="0"/>
    <x v="9"/>
  </r>
  <r>
    <s v="PID0579"/>
    <n v="1000"/>
    <s v="North"/>
    <n v="34"/>
    <s v="Adult"/>
    <s v=""/>
    <n v="94"/>
    <s v="AB+"/>
    <b v="1"/>
    <b v="1"/>
    <n v="34.112353026564087"/>
    <b v="1"/>
    <n v="2"/>
    <x v="1"/>
    <s v="Fractured Arm"/>
    <b v="0"/>
    <b v="1"/>
    <b v="0"/>
    <s v="Male"/>
    <x v="0"/>
    <x v="0"/>
  </r>
  <r>
    <s v="PID0580"/>
    <n v="18000"/>
    <s v="North"/>
    <n v="58"/>
    <s v="Senior"/>
    <n v="11325.24"/>
    <n v="76.099999999999994"/>
    <s v="A+"/>
    <b v="0"/>
    <b v="0"/>
    <n v="30.483896811408421"/>
    <b v="1"/>
    <n v="15"/>
    <x v="0"/>
    <s v="Allergic Reaction"/>
    <b v="0"/>
    <b v="1"/>
    <b v="1"/>
    <s v="Female"/>
    <x v="0"/>
    <x v="0"/>
  </r>
  <r>
    <s v="PID0581"/>
    <n v="45000"/>
    <s v="North"/>
    <n v="58"/>
    <s v="Senior"/>
    <n v="30751.68"/>
    <n v="74.599999999999994"/>
    <s v="AB+"/>
    <b v="1"/>
    <b v="0"/>
    <n v="30.264919469349667"/>
    <b v="1"/>
    <n v="30"/>
    <x v="0"/>
    <s v="Kidney Stones"/>
    <b v="0"/>
    <b v="1"/>
    <b v="0"/>
    <s v="Female"/>
    <x v="1"/>
    <x v="11"/>
  </r>
  <r>
    <s v="PID0582"/>
    <n v="3000"/>
    <s v="East"/>
    <n v="62"/>
    <s v="super senior"/>
    <n v="2133.06"/>
    <n v="92.9"/>
    <s v="A-"/>
    <b v="0"/>
    <b v="0"/>
    <n v="33.310624260461118"/>
    <b v="1"/>
    <n v="20"/>
    <x v="0"/>
    <s v="Osteoarthritis"/>
    <b v="0"/>
    <b v="1"/>
    <b v="1"/>
    <s v="Female"/>
    <x v="1"/>
    <x v="11"/>
  </r>
  <r>
    <s v="PID0583"/>
    <n v="32000"/>
    <s v="North"/>
    <n v="58"/>
    <s v="Senior"/>
    <n v="16682.400000000001"/>
    <n v="72.900000000000006"/>
    <s v="O-"/>
    <b v="0"/>
    <b v="0"/>
    <n v="26.455218464218323"/>
    <s v="FALSE"/>
    <n v="7"/>
    <x v="0"/>
    <s v="Kidney Stones"/>
    <b v="0"/>
    <b v="0"/>
    <b v="0"/>
    <s v="Male"/>
    <x v="0"/>
    <x v="14"/>
  </r>
  <r>
    <s v="PID0584"/>
    <n v="18000"/>
    <s v="South"/>
    <n v="58"/>
    <s v="Senior"/>
    <n v="13722.36"/>
    <n v="79.5"/>
    <s v="B-"/>
    <b v="0"/>
    <b v="0"/>
    <n v="33.961296937075481"/>
    <b v="1"/>
    <n v="2"/>
    <x v="0"/>
    <s v="Respiratory Infection"/>
    <b v="0"/>
    <b v="1"/>
    <b v="0"/>
    <s v="Male"/>
    <x v="0"/>
    <x v="0"/>
  </r>
  <r>
    <s v="PID0585"/>
    <n v="32000"/>
    <s v="South"/>
    <n v="41"/>
    <s v="Adult"/>
    <n v="16856.32"/>
    <n v="71.099999999999994"/>
    <s v="O+"/>
    <b v="0"/>
    <b v="1"/>
    <n v="24.602076124567475"/>
    <b v="0"/>
    <n v="30"/>
    <x v="0"/>
    <s v="Childbirth"/>
    <b v="0"/>
    <b v="0"/>
    <b v="0"/>
    <s v="Female"/>
    <x v="3"/>
    <x v="4"/>
  </r>
  <r>
    <s v="PID0586"/>
    <n v="24000"/>
    <s v="West"/>
    <n v="48"/>
    <s v="Senior"/>
    <n v="21199.89"/>
    <n v="81.3"/>
    <s v="B-"/>
    <b v="1"/>
    <b v="0"/>
    <n v="26.546938775510203"/>
    <b v="0"/>
    <n v="25"/>
    <x v="0"/>
    <s v="Kidney Stones"/>
    <b v="0"/>
    <b v="0"/>
    <b v="0"/>
    <s v="Female"/>
    <x v="3"/>
    <x v="15"/>
  </r>
  <r>
    <s v="PID0587"/>
    <n v="40000"/>
    <s v="South"/>
    <n v="53"/>
    <s v="Senior"/>
    <n v="23629.8"/>
    <n v="48.8"/>
    <s v="AB-"/>
    <b v="0"/>
    <b v="0"/>
    <n v="21.402570062716546"/>
    <b v="0"/>
    <n v="15"/>
    <x v="0"/>
    <s v="Hypertension"/>
    <b v="0"/>
    <b v="0"/>
    <b v="0"/>
    <s v="Male"/>
    <x v="0"/>
    <x v="14"/>
  </r>
  <r>
    <s v="PID0588"/>
    <n v="18000"/>
    <s v="West"/>
    <n v="33"/>
    <s v="Adult"/>
    <n v="9227.67"/>
    <n v="58"/>
    <s v="O+"/>
    <b v="0"/>
    <b v="0"/>
    <n v="22.375679950619187"/>
    <b v="0"/>
    <n v="400"/>
    <x v="0"/>
    <s v="Prostate Cancer"/>
    <b v="0"/>
    <b v="0"/>
    <b v="0"/>
    <s v="Male"/>
    <x v="1"/>
    <x v="12"/>
  </r>
  <r>
    <s v="PID0589"/>
    <n v="800"/>
    <s v="South"/>
    <n v="58"/>
    <s v="Senior"/>
    <n v="461.92"/>
    <n v="82.8"/>
    <s v="B+"/>
    <b v="0"/>
    <b v="0"/>
    <n v="31.164138657834318"/>
    <b v="1"/>
    <n v="2"/>
    <x v="0"/>
    <s v="Appendicitis"/>
    <b v="0"/>
    <b v="1"/>
    <b v="1"/>
    <s v="Female"/>
    <x v="0"/>
    <x v="9"/>
  </r>
  <r>
    <s v="PID0590"/>
    <n v="3000"/>
    <s v="East"/>
    <n v="62"/>
    <s v="super senior"/>
    <n v="1978.02"/>
    <n v="73.8"/>
    <s v="A-"/>
    <b v="0"/>
    <b v="0"/>
    <n v="26.462045967944352"/>
    <b v="0"/>
    <n v="3"/>
    <x v="0"/>
    <s v="Cancer"/>
    <b v="0"/>
    <b v="0"/>
    <b v="0"/>
    <s v="Male"/>
    <x v="1"/>
    <x v="10"/>
  </r>
  <r>
    <s v="PID0591"/>
    <n v="40000"/>
    <s v="North"/>
    <n v="88"/>
    <s v="super senior"/>
    <n v="35905.4"/>
    <n v="61.8"/>
    <s v="O+"/>
    <b v="1"/>
    <b v="0"/>
    <n v="26.748614958448751"/>
    <b v="0"/>
    <n v="0.5"/>
    <x v="0"/>
    <s v="Hypertension"/>
    <b v="0"/>
    <b v="0"/>
    <b v="0"/>
    <s v="Male"/>
    <x v="0"/>
    <x v="14"/>
  </r>
  <r>
    <s v="PID0592"/>
    <n v="800"/>
    <s v="South"/>
    <n v="38"/>
    <s v="Adult"/>
    <n v="718.39"/>
    <n v="91.5"/>
    <s v="AB-"/>
    <b v="0"/>
    <b v="0"/>
    <n v="32.419217687074834"/>
    <b v="1"/>
    <n v="9"/>
    <x v="0"/>
    <s v="Stroke"/>
    <b v="0"/>
    <b v="0"/>
    <b v="1"/>
    <s v="Female"/>
    <x v="4"/>
    <x v="16"/>
  </r>
  <r>
    <s v="PID0593"/>
    <n v="40000"/>
    <s v="West"/>
    <n v="53"/>
    <s v="Senior"/>
    <n v="28460.959999999999"/>
    <n v="66.599999999999994"/>
    <s v="AB-"/>
    <b v="0"/>
    <b v="0"/>
    <n v="28.826177285318558"/>
    <b v="1"/>
    <n v="5"/>
    <x v="0"/>
    <s v="Respiratory Infection"/>
    <b v="0"/>
    <b v="1"/>
    <b v="1"/>
    <s v="Male"/>
    <x v="0"/>
    <x v="14"/>
  </r>
  <r>
    <s v="PID0594"/>
    <n v="100"/>
    <s v="South"/>
    <n v="38"/>
    <s v="Adult"/>
    <s v=""/>
    <n v="64.099999999999994"/>
    <s v="AB-"/>
    <b v="0"/>
    <b v="0"/>
    <n v="20.930612244897958"/>
    <b v="0"/>
    <n v="400"/>
    <x v="1"/>
    <s v="Cancer"/>
    <b v="0"/>
    <b v="0"/>
    <b v="0"/>
    <s v="Female"/>
    <x v="0"/>
    <x v="0"/>
  </r>
  <r>
    <s v="PID0595"/>
    <n v="800"/>
    <s v="South"/>
    <n v="32"/>
    <s v="Adult"/>
    <n v="487.16"/>
    <n v="86.6"/>
    <s v="A+"/>
    <b v="0"/>
    <b v="0"/>
    <n v="33.828124999999993"/>
    <b v="1"/>
    <n v="70"/>
    <x v="0"/>
    <s v="Childbirth"/>
    <b v="0"/>
    <b v="0"/>
    <b v="1"/>
    <s v="Female"/>
    <x v="0"/>
    <x v="0"/>
  </r>
  <r>
    <s v="PID0596"/>
    <n v="100"/>
    <s v="North"/>
    <n v="41"/>
    <s v="Adult"/>
    <s v=""/>
    <n v="96.7"/>
    <s v="A+"/>
    <b v="0"/>
    <b v="0"/>
    <n v="33.070004445812394"/>
    <b v="1"/>
    <n v="4"/>
    <x v="1"/>
    <s v="Respiratory Infection"/>
    <b v="0"/>
    <b v="1"/>
    <b v="0"/>
    <s v="Male"/>
    <x v="4"/>
    <x v="4"/>
  </r>
  <r>
    <s v="PID0597"/>
    <n v="45000"/>
    <s v="West"/>
    <n v="48"/>
    <s v="Senior"/>
    <n v="25481.370000000003"/>
    <n v="89.8"/>
    <s v="AB-"/>
    <b v="0"/>
    <b v="1"/>
    <n v="31.816893424036284"/>
    <b v="1"/>
    <n v="12"/>
    <x v="0"/>
    <s v="Osteoarthritis"/>
    <b v="0"/>
    <b v="1"/>
    <b v="0"/>
    <s v="Male"/>
    <x v="0"/>
    <x v="14"/>
  </r>
  <r>
    <s v="PID0598"/>
    <n v="240000"/>
    <s v="North"/>
    <n v="32"/>
    <s v="Adult"/>
    <n v="158937.12"/>
    <n v="85.5"/>
    <s v="AB-"/>
    <b v="0"/>
    <b v="0"/>
    <n v="33.398437499999993"/>
    <b v="1"/>
    <n v="12"/>
    <x v="0"/>
    <s v="Hypertension"/>
    <b v="0"/>
    <b v="1"/>
    <b v="0"/>
    <s v="Female"/>
    <x v="0"/>
    <x v="9"/>
  </r>
  <r>
    <s v="PID0599"/>
    <n v="21000"/>
    <s v="West"/>
    <n v="48"/>
    <s v="Senior"/>
    <n v="13683.88"/>
    <n v="63.1"/>
    <s v="O+"/>
    <b v="1"/>
    <b v="0"/>
    <n v="23.460737656157054"/>
    <b v="0"/>
    <n v="15"/>
    <x v="0"/>
    <s v="Osteoarthritis"/>
    <b v="0"/>
    <b v="0"/>
    <b v="0"/>
    <s v="Female"/>
    <x v="1"/>
    <x v="11"/>
  </r>
  <r>
    <s v="PID0600"/>
    <n v="18000"/>
    <s v="West"/>
    <n v="62"/>
    <s v="super senior"/>
    <n v="12421.41"/>
    <n v="79"/>
    <s v="O-"/>
    <b v="0"/>
    <b v="1"/>
    <n v="31.645569620253159"/>
    <b v="1"/>
    <n v="15"/>
    <x v="0"/>
    <s v="Heart Disease"/>
    <b v="0"/>
    <b v="0"/>
    <b v="0"/>
    <s v="Male"/>
    <x v="6"/>
    <x v="6"/>
  </r>
  <r>
    <s v="PID0601"/>
    <n v="4000"/>
    <s v="North"/>
    <n v="33"/>
    <s v="Adult"/>
    <n v="2881.04"/>
    <n v="111.7"/>
    <s v="O+"/>
    <b v="1"/>
    <b v="1"/>
    <n v="34.861583596017603"/>
    <b v="1"/>
    <n v="120"/>
    <x v="0"/>
    <s v="Childbirth"/>
    <b v="0"/>
    <b v="0"/>
    <b v="1"/>
    <s v="Female"/>
    <x v="4"/>
    <x v="4"/>
  </r>
  <r>
    <s v="PID0602"/>
    <n v="100"/>
    <s v="North"/>
    <n v="53"/>
    <s v="Senior"/>
    <n v="64.599999999999994"/>
    <n v="61.3"/>
    <s v="AB-"/>
    <b v="1"/>
    <b v="1"/>
    <n v="21.462833934386051"/>
    <b v="0"/>
    <n v="300"/>
    <x v="0"/>
    <s v="Appendicitis"/>
    <b v="0"/>
    <b v="0"/>
    <b v="0"/>
    <s v="Male"/>
    <x v="4"/>
    <x v="4"/>
  </r>
  <r>
    <s v="PID0603"/>
    <n v="800"/>
    <s v="South"/>
    <n v="34"/>
    <s v="Adult"/>
    <s v=""/>
    <n v="90.4"/>
    <s v="AB+"/>
    <b v="0"/>
    <b v="0"/>
    <n v="31.651552816778128"/>
    <b v="1"/>
    <n v="25"/>
    <x v="1"/>
    <s v="Heart Attack"/>
    <b v="0"/>
    <b v="0"/>
    <b v="1"/>
    <s v="Male"/>
    <x v="0"/>
    <x v="13"/>
  </r>
  <r>
    <s v="PID0604"/>
    <n v="200000"/>
    <s v="South"/>
    <n v="48"/>
    <s v="Senior"/>
    <n v="118892.32"/>
    <n v="73.400000000000006"/>
    <s v="AB+"/>
    <b v="1"/>
    <b v="1"/>
    <n v="28.316808765093938"/>
    <b v="1"/>
    <n v="40"/>
    <x v="0"/>
    <s v="Respiratory Infection"/>
    <b v="0"/>
    <b v="1"/>
    <b v="1"/>
    <s v="Male"/>
    <x v="2"/>
    <x v="2"/>
  </r>
  <r>
    <s v="PID0605"/>
    <n v="90000"/>
    <s v="North"/>
    <n v="58"/>
    <s v="Senior"/>
    <n v="68940.3"/>
    <n v="75.099999999999994"/>
    <s v="A-"/>
    <b v="0"/>
    <b v="1"/>
    <n v="26.9281795690057"/>
    <b v="0"/>
    <n v="5"/>
    <x v="0"/>
    <s v="Fractured Arm"/>
    <b v="0"/>
    <b v="0"/>
    <b v="0"/>
    <s v="Female"/>
    <x v="1"/>
    <x v="11"/>
  </r>
  <r>
    <s v="PID0606"/>
    <n v="200000"/>
    <s v="West"/>
    <n v="48"/>
    <s v="Senior"/>
    <s v=""/>
    <n v="61.2"/>
    <s v="B+"/>
    <b v="1"/>
    <b v="1"/>
    <n v="22.754312908982754"/>
    <s v="FALSE"/>
    <n v="20"/>
    <x v="1"/>
    <s v="Diabetes"/>
    <b v="0"/>
    <b v="0"/>
    <b v="0"/>
    <s v="Female"/>
    <x v="0"/>
    <x v="0"/>
  </r>
  <r>
    <s v="PID0607"/>
    <n v="500"/>
    <s v="South"/>
    <n v="48"/>
    <s v="Senior"/>
    <s v=""/>
    <n v="83.8"/>
    <s v="AB+"/>
    <b v="0"/>
    <b v="0"/>
    <n v="28.996539792387544"/>
    <b v="1"/>
    <n v="7"/>
    <x v="1"/>
    <s v="Respiratory Infection"/>
    <b v="0"/>
    <b v="1"/>
    <b v="0"/>
    <s v="Female"/>
    <x v="0"/>
    <x v="14"/>
  </r>
  <r>
    <s v="PID0608"/>
    <n v="21000"/>
    <s v="South"/>
    <n v="73"/>
    <s v="super senior"/>
    <n v="14377.929999999998"/>
    <n v="84.2"/>
    <s v="O+"/>
    <b v="0"/>
    <b v="0"/>
    <n v="29.832766439909303"/>
    <b v="1"/>
    <n v="90"/>
    <x v="0"/>
    <s v="Respiratory Infection"/>
    <b v="0"/>
    <b v="1"/>
    <b v="0"/>
    <s v="Female"/>
    <x v="0"/>
    <x v="0"/>
  </r>
  <r>
    <s v="PID0609"/>
    <n v="45000"/>
    <s v="West"/>
    <n v="38"/>
    <s v="Adult"/>
    <n v="27291.27"/>
    <n v="79.5"/>
    <s v="O-"/>
    <b v="1"/>
    <b v="1"/>
    <n v="25.665030991735538"/>
    <b v="0"/>
    <n v="7"/>
    <x v="0"/>
    <s v="Prostate Cancer"/>
    <b v="0"/>
    <b v="0"/>
    <b v="0"/>
    <s v="Male"/>
    <x v="1"/>
    <x v="10"/>
  </r>
  <r>
    <s v="PID0610"/>
    <n v="45000"/>
    <s v="South"/>
    <n v="38"/>
    <s v="Adult"/>
    <s v=""/>
    <n v="69.099999999999994"/>
    <s v="B+"/>
    <b v="0"/>
    <b v="1"/>
    <n v="23.63120276324339"/>
    <b v="0"/>
    <n v="20"/>
    <x v="1"/>
    <s v="Childbirth"/>
    <b v="0"/>
    <b v="0"/>
    <b v="0"/>
    <s v="Male"/>
    <x v="1"/>
    <x v="12"/>
  </r>
  <r>
    <s v="PID0611"/>
    <n v="100"/>
    <s v="West"/>
    <n v="38"/>
    <s v="Adult"/>
    <n v="74.73"/>
    <n v="81.900000000000006"/>
    <s v="AB+"/>
    <b v="0"/>
    <b v="0"/>
    <n v="31.207133058984908"/>
    <b v="1"/>
    <n v="30"/>
    <x v="0"/>
    <s v="Respiratory Infection"/>
    <b v="0"/>
    <b v="1"/>
    <b v="0"/>
    <s v="Female"/>
    <x v="0"/>
    <x v="13"/>
  </r>
  <r>
    <s v="PID0612"/>
    <n v="45000"/>
    <s v="South"/>
    <n v="38"/>
    <s v="Adult"/>
    <n v="39937.17"/>
    <n v="83.6"/>
    <s v="O+"/>
    <b v="0"/>
    <b v="0"/>
    <n v="26.385557379118797"/>
    <b v="0"/>
    <n v="25"/>
    <x v="0"/>
    <s v="Fractured Leg"/>
    <b v="0"/>
    <b v="0"/>
    <b v="0"/>
    <s v="Male"/>
    <x v="1"/>
    <x v="1"/>
  </r>
  <r>
    <s v="PID0613"/>
    <n v="75000"/>
    <s v="North"/>
    <n v="53"/>
    <s v="Senior"/>
    <n v="39015.199999999997"/>
    <n v="72.099999999999994"/>
    <s v="O-"/>
    <b v="0"/>
    <b v="0"/>
    <n v="29.250679540752156"/>
    <b v="1"/>
    <n v="12"/>
    <x v="0"/>
    <s v="Heart Disease"/>
    <b v="0"/>
    <b v="1"/>
    <b v="0"/>
    <s v="Male"/>
    <x v="0"/>
    <x v="0"/>
  </r>
  <r>
    <s v="PID0614"/>
    <n v="24000"/>
    <s v="South"/>
    <n v="54"/>
    <s v="Senior"/>
    <s v=""/>
    <n v="61.6"/>
    <s v="AB+"/>
    <b v="1"/>
    <b v="0"/>
    <n v="26.662049861495845"/>
    <b v="0"/>
    <n v="2"/>
    <x v="1"/>
    <s v="Diabetes"/>
    <b v="0"/>
    <b v="0"/>
    <b v="0"/>
    <s v="Male"/>
    <x v="0"/>
    <x v="14"/>
  </r>
  <r>
    <s v="PID0615"/>
    <n v="40000"/>
    <s v="North"/>
    <n v="48"/>
    <s v="Senior"/>
    <n v="21460.080000000002"/>
    <n v="71.3"/>
    <s v="A-"/>
    <b v="0"/>
    <b v="0"/>
    <n v="23.823047879982624"/>
    <b v="0"/>
    <n v="1"/>
    <x v="0"/>
    <s v="Diabetes"/>
    <b v="0"/>
    <b v="0"/>
    <b v="0"/>
    <s v="Male"/>
    <x v="1"/>
    <x v="12"/>
  </r>
  <r>
    <s v="PID0616"/>
    <n v="40000"/>
    <s v="West"/>
    <n v="33"/>
    <s v="Adult"/>
    <n v="34573.9"/>
    <n v="84.2"/>
    <s v="B-"/>
    <b v="1"/>
    <b v="1"/>
    <n v="29.134948096885818"/>
    <b v="1"/>
    <n v="15"/>
    <x v="0"/>
    <s v="Fractured Arm"/>
    <b v="0"/>
    <b v="0"/>
    <b v="1"/>
    <s v="Male"/>
    <x v="1"/>
    <x v="11"/>
  </r>
  <r>
    <s v="PID0617"/>
    <n v="45000"/>
    <s v="South"/>
    <n v="42"/>
    <s v="Adult"/>
    <n v="23031.39"/>
    <n v="67.900000000000006"/>
    <s v="AB-"/>
    <b v="0"/>
    <b v="1"/>
    <n v="25.245389649018449"/>
    <b v="0"/>
    <n v="20"/>
    <x v="0"/>
    <s v="Cancer"/>
    <b v="0"/>
    <b v="0"/>
    <b v="0"/>
    <s v="Male"/>
    <x v="3"/>
    <x v="15"/>
  </r>
  <r>
    <s v="PID0618"/>
    <n v="3000"/>
    <s v="South"/>
    <n v="45"/>
    <s v="Adult"/>
    <n v="2212.29"/>
    <n v="86"/>
    <s v="O+"/>
    <b v="0"/>
    <b v="0"/>
    <n v="31.588613406795229"/>
    <b v="1"/>
    <n v="9"/>
    <x v="0"/>
    <s v="Heart Attack"/>
    <b v="0"/>
    <b v="0"/>
    <b v="1"/>
    <s v="Male"/>
    <x v="0"/>
    <x v="0"/>
  </r>
  <r>
    <s v="PID0619"/>
    <n v="90000"/>
    <s v="West"/>
    <n v="33"/>
    <s v="Adult"/>
    <n v="75623.599999999991"/>
    <n v="66.2"/>
    <s v="A-"/>
    <b v="0"/>
    <b v="0"/>
    <n v="24.916255786819228"/>
    <b v="0"/>
    <n v="40"/>
    <x v="0"/>
    <s v="Prostate Cancer"/>
    <b v="0"/>
    <b v="0"/>
    <b v="0"/>
    <s v="Female"/>
    <x v="1"/>
    <x v="11"/>
  </r>
  <r>
    <s v="PID0620"/>
    <n v="30000"/>
    <s v="North"/>
    <n v="33"/>
    <s v="Adult"/>
    <n v="20027.579999999998"/>
    <n v="68.3"/>
    <s v="B+"/>
    <b v="0"/>
    <b v="0"/>
    <n v="23.086803677663603"/>
    <b v="0"/>
    <n v="5"/>
    <x v="0"/>
    <s v="Stroke"/>
    <b v="0"/>
    <b v="0"/>
    <b v="0"/>
    <s v="Female"/>
    <x v="4"/>
    <x v="5"/>
  </r>
  <r>
    <s v="PID0621"/>
    <n v="3000"/>
    <s v="East"/>
    <n v="42"/>
    <s v="Adult"/>
    <s v=""/>
    <n v="81.2"/>
    <s v="B-"/>
    <b v="0"/>
    <b v="0"/>
    <n v="26.213842975206614"/>
    <b v="0"/>
    <n v="9"/>
    <x v="1"/>
    <s v="Osteoarthritis"/>
    <b v="0"/>
    <b v="0"/>
    <b v="0"/>
    <s v="Female"/>
    <x v="3"/>
    <x v="16"/>
  </r>
  <r>
    <s v="PID0622"/>
    <n v="3000"/>
    <s v="East"/>
    <n v="41"/>
    <s v="Adult"/>
    <s v=""/>
    <n v="75"/>
    <s v="AB-"/>
    <b v="0"/>
    <b v="1"/>
    <n v="24.212293388429753"/>
    <b v="0"/>
    <n v="150"/>
    <x v="1"/>
    <s v="Childbirth"/>
    <b v="0"/>
    <b v="0"/>
    <b v="0"/>
    <s v="Male"/>
    <x v="1"/>
    <x v="11"/>
  </r>
  <r>
    <s v="PID0623"/>
    <n v="500"/>
    <s v="South"/>
    <n v="32"/>
    <s v="Adult"/>
    <n v="377"/>
    <n v="78.400000000000006"/>
    <s v="AB-"/>
    <b v="0"/>
    <b v="0"/>
    <n v="28.451154013644945"/>
    <b v="1"/>
    <n v="5"/>
    <x v="0"/>
    <s v="Respiratory Infection"/>
    <b v="0"/>
    <b v="1"/>
    <b v="0"/>
    <s v="Female"/>
    <x v="2"/>
    <x v="8"/>
  </r>
  <r>
    <s v="PID0624"/>
    <n v="30000"/>
    <s v="South"/>
    <n v="54"/>
    <s v="Senior"/>
    <n v="18896.43"/>
    <n v="93.9"/>
    <s v="A+"/>
    <b v="1"/>
    <b v="0"/>
    <n v="34.490358126721766"/>
    <b v="1"/>
    <n v="9"/>
    <x v="0"/>
    <s v="Heart Disease"/>
    <b v="0"/>
    <b v="0"/>
    <b v="0"/>
    <s v="Male"/>
    <x v="4"/>
    <x v="4"/>
  </r>
  <r>
    <s v="PID0625"/>
    <n v="90000"/>
    <s v="South"/>
    <n v="30"/>
    <s v="Young adult"/>
    <n v="50164.899999999994"/>
    <n v="81"/>
    <s v="A-"/>
    <b v="0"/>
    <b v="0"/>
    <n v="26.149276859504134"/>
    <b v="0"/>
    <n v="20"/>
    <x v="0"/>
    <s v="Kidney Stones"/>
    <b v="0"/>
    <b v="0"/>
    <b v="0"/>
    <s v="Female"/>
    <x v="1"/>
    <x v="10"/>
  </r>
  <r>
    <s v="PID0626"/>
    <n v="4000"/>
    <s v="East"/>
    <n v="58"/>
    <s v="Senior"/>
    <n v="3414.52"/>
    <n v="58.5"/>
    <s v="O+"/>
    <b v="1"/>
    <b v="0"/>
    <n v="23.433744592212783"/>
    <b v="0"/>
    <n v="12"/>
    <x v="0"/>
    <s v="Hypertension"/>
    <b v="0"/>
    <b v="0"/>
    <b v="0"/>
    <s v="Male"/>
    <x v="1"/>
    <x v="12"/>
  </r>
  <r>
    <s v="PID0627"/>
    <n v="12000"/>
    <s v="West"/>
    <n v="38"/>
    <s v="Adult"/>
    <s v=""/>
    <n v="87.8"/>
    <s v="O+"/>
    <b v="1"/>
    <b v="1"/>
    <n v="33.455265965554027"/>
    <b v="1"/>
    <n v="20"/>
    <x v="1"/>
    <s v="Kidney Stones"/>
    <b v="0"/>
    <b v="1"/>
    <b v="0"/>
    <s v="Male"/>
    <x v="2"/>
    <x v="2"/>
  </r>
  <r>
    <s v="PID0628"/>
    <n v="240000"/>
    <s v="North"/>
    <n v="68"/>
    <s v="super senior"/>
    <n v="152671.08000000002"/>
    <n v="98.2"/>
    <s v="B-"/>
    <b v="0"/>
    <b v="0"/>
    <n v="34.382549630615181"/>
    <b v="1"/>
    <n v="150"/>
    <x v="0"/>
    <s v="Respiratory Infection"/>
    <b v="0"/>
    <b v="1"/>
    <b v="0"/>
    <s v="Female"/>
    <x v="3"/>
    <x v="5"/>
  </r>
  <r>
    <s v="PID0629"/>
    <n v="75000"/>
    <s v="South"/>
    <n v="53"/>
    <s v="Senior"/>
    <s v=""/>
    <n v="79.5"/>
    <s v="AB+"/>
    <b v="0"/>
    <b v="0"/>
    <n v="28.850341123530267"/>
    <b v="1"/>
    <n v="12"/>
    <x v="1"/>
    <s v="Diabetes"/>
    <b v="0"/>
    <b v="1"/>
    <b v="1"/>
    <s v="Male"/>
    <x v="0"/>
    <x v="0"/>
  </r>
  <r>
    <s v="PID0630"/>
    <n v="100"/>
    <s v="East"/>
    <n v="48"/>
    <s v="Senior"/>
    <n v="50.16"/>
    <n v="86.6"/>
    <s v="AB+"/>
    <b v="0"/>
    <b v="0"/>
    <n v="29.615950206901271"/>
    <b v="1"/>
    <n v="0"/>
    <x v="0"/>
    <s v="Heart Attack"/>
    <b v="0"/>
    <b v="0"/>
    <b v="0"/>
    <s v="Male"/>
    <x v="1"/>
    <x v="11"/>
  </r>
  <r>
    <s v="PID0631"/>
    <n v="45000"/>
    <s v="North"/>
    <n v="42"/>
    <s v="Adult"/>
    <n v="25246.350000000002"/>
    <n v="98.3"/>
    <s v="A+"/>
    <b v="1"/>
    <b v="1"/>
    <n v="34.828514739229028"/>
    <b v="1"/>
    <n v="2"/>
    <x v="0"/>
    <s v="Heart Attack"/>
    <b v="0"/>
    <b v="1"/>
    <b v="0"/>
    <s v="Male"/>
    <x v="2"/>
    <x v="3"/>
  </r>
  <r>
    <s v="PID0632"/>
    <n v="16000"/>
    <s v="West"/>
    <n v="42"/>
    <s v="Adult"/>
    <n v="12849.12"/>
    <n v="70.099999999999994"/>
    <s v="O+"/>
    <b v="0"/>
    <b v="1"/>
    <n v="22.889795918367344"/>
    <b v="0"/>
    <n v="5"/>
    <x v="0"/>
    <s v="Childbirth"/>
    <b v="0"/>
    <b v="0"/>
    <b v="0"/>
    <s v="Female"/>
    <x v="4"/>
    <x v="5"/>
  </r>
  <r>
    <s v="PID0633"/>
    <n v="300000"/>
    <s v="South"/>
    <n v="33"/>
    <s v="Adult"/>
    <n v="150218.16"/>
    <n v="66.599999999999994"/>
    <s v="B+"/>
    <b v="0"/>
    <b v="1"/>
    <n v="25.377229080932779"/>
    <b v="0"/>
    <n v="25"/>
    <x v="0"/>
    <s v="Appendicitis"/>
    <b v="0"/>
    <b v="0"/>
    <b v="0"/>
    <s v="Male"/>
    <x v="1"/>
    <x v="10"/>
  </r>
  <r>
    <s v="PID0634"/>
    <n v="500"/>
    <s v="South"/>
    <n v="62"/>
    <s v="super senior"/>
    <s v=""/>
    <n v="60.4"/>
    <s v="O-"/>
    <b v="0"/>
    <b v="1"/>
    <n v="25.140478668054108"/>
    <s v="FALSE"/>
    <n v="250"/>
    <x v="1"/>
    <s v="Diabetes"/>
    <b v="0"/>
    <b v="0"/>
    <b v="0"/>
    <s v="Female"/>
    <x v="6"/>
    <x v="6"/>
  </r>
  <r>
    <s v="PID0635"/>
    <n v="21000"/>
    <s v="East"/>
    <n v="48"/>
    <s v="Senior"/>
    <n v="13295.94"/>
    <n v="87.1"/>
    <s v="B-"/>
    <b v="1"/>
    <b v="0"/>
    <n v="30.13840830449827"/>
    <b v="1"/>
    <n v="9"/>
    <x v="0"/>
    <s v="Allergic Reaction"/>
    <b v="0"/>
    <b v="0"/>
    <b v="1"/>
    <s v="Female"/>
    <x v="5"/>
    <x v="17"/>
  </r>
  <r>
    <s v="PID0636"/>
    <n v="3000"/>
    <s v="South"/>
    <n v="53"/>
    <s v="Senior"/>
    <n v="1702.98"/>
    <n v="77.900000000000006"/>
    <s v="AB-"/>
    <b v="1"/>
    <b v="0"/>
    <n v="32.01019066403682"/>
    <b v="1"/>
    <n v="12"/>
    <x v="0"/>
    <s v="Fractured Arm"/>
    <b v="0"/>
    <b v="0"/>
    <b v="1"/>
    <s v="Male"/>
    <x v="6"/>
    <x v="6"/>
  </r>
  <r>
    <s v="PID0637"/>
    <n v="75000"/>
    <s v="South"/>
    <n v="68"/>
    <s v="super senior"/>
    <n v="43878.649999999994"/>
    <n v="90.5"/>
    <s v="B-"/>
    <b v="0"/>
    <b v="0"/>
    <n v="32.450069920040157"/>
    <b v="1"/>
    <n v="4"/>
    <x v="0"/>
    <s v="Heart Attack"/>
    <b v="0"/>
    <b v="0"/>
    <b v="0"/>
    <s v="Male"/>
    <x v="0"/>
    <x v="9"/>
  </r>
  <r>
    <s v="PID0638"/>
    <n v="12000"/>
    <s v="North"/>
    <n v="38"/>
    <s v="Adult"/>
    <n v="8131.7999999999993"/>
    <n v="89"/>
    <s v="O-"/>
    <b v="1"/>
    <b v="0"/>
    <n v="32.29786616344898"/>
    <b v="1"/>
    <n v="2"/>
    <x v="0"/>
    <s v="Heart Attack"/>
    <b v="0"/>
    <b v="0"/>
    <b v="1"/>
    <s v="Male"/>
    <x v="0"/>
    <x v="0"/>
  </r>
  <r>
    <s v="PID0639"/>
    <n v="30000"/>
    <s v="North"/>
    <n v="48"/>
    <s v="Senior"/>
    <n v="16801.439999999999"/>
    <n v="86"/>
    <s v="B-"/>
    <b v="0"/>
    <b v="0"/>
    <n v="30.110990511536716"/>
    <b v="1"/>
    <n v="15"/>
    <x v="0"/>
    <s v="Diabetes"/>
    <b v="0"/>
    <b v="1"/>
    <b v="0"/>
    <s v="Female"/>
    <x v="0"/>
    <x v="13"/>
  </r>
  <r>
    <s v="PID0640"/>
    <n v="18000"/>
    <s v="North"/>
    <n v="54"/>
    <s v="Senior"/>
    <s v=""/>
    <n v="72.900000000000006"/>
    <s v="A-"/>
    <b v="1"/>
    <b v="0"/>
    <n v="28.123914972416188"/>
    <b v="1"/>
    <n v="1"/>
    <x v="1"/>
    <s v="Respiratory Infection"/>
    <b v="0"/>
    <b v="1"/>
    <b v="0"/>
    <s v="Male"/>
    <x v="3"/>
    <x v="5"/>
  </r>
  <r>
    <s v="PID0641"/>
    <n v="250000"/>
    <s v="West"/>
    <n v="41"/>
    <s v="Adult"/>
    <n v="144130.1"/>
    <n v="83.5"/>
    <s v="B+"/>
    <b v="0"/>
    <b v="0"/>
    <n v="28.555794945453304"/>
    <b v="1"/>
    <n v="12"/>
    <x v="0"/>
    <s v="Prostate Cancer"/>
    <b v="0"/>
    <b v="1"/>
    <b v="0"/>
    <s v="Female"/>
    <x v="0"/>
    <x v="0"/>
  </r>
  <r>
    <s v="PID0642"/>
    <n v="16000"/>
    <s v="South"/>
    <n v="58"/>
    <s v="Senior"/>
    <n v="10594.86"/>
    <n v="95.3"/>
    <s v="O-"/>
    <b v="0"/>
    <b v="0"/>
    <n v="34.171178600882065"/>
    <b v="1"/>
    <n v="5"/>
    <x v="0"/>
    <s v="Childbirth"/>
    <b v="0"/>
    <b v="0"/>
    <b v="1"/>
    <s v="Male"/>
    <x v="5"/>
    <x v="7"/>
  </r>
  <r>
    <s v="PID0643"/>
    <n v="10000"/>
    <s v="North"/>
    <n v="48"/>
    <s v="Senior"/>
    <s v=""/>
    <n v="72"/>
    <s v="B+"/>
    <b v="0"/>
    <b v="1"/>
    <n v="28.124999999999993"/>
    <b v="1"/>
    <n v="30"/>
    <x v="1"/>
    <s v="Prostate Cancer"/>
    <b v="0"/>
    <b v="1"/>
    <b v="0"/>
    <s v="Female"/>
    <x v="0"/>
    <x v="14"/>
  </r>
  <r>
    <s v="PID0644"/>
    <n v="200000"/>
    <s v="North"/>
    <n v="53"/>
    <s v="Senior"/>
    <s v=""/>
    <n v="72.7"/>
    <s v="A+"/>
    <b v="1"/>
    <b v="0"/>
    <n v="29.494097123615564"/>
    <b v="1"/>
    <n v="0.5"/>
    <x v="1"/>
    <s v="Respiratory Infection"/>
    <b v="0"/>
    <b v="1"/>
    <b v="0"/>
    <s v="Male"/>
    <x v="0"/>
    <x v="9"/>
  </r>
  <r>
    <s v="PID0645"/>
    <n v="45000"/>
    <s v="South"/>
    <n v="42"/>
    <s v="Adult"/>
    <n v="30544.590000000004"/>
    <n v="81.900000000000006"/>
    <s v="B-"/>
    <b v="1"/>
    <b v="0"/>
    <n v="30.450624628197509"/>
    <b v="1"/>
    <n v="400"/>
    <x v="0"/>
    <s v="Heart Attack"/>
    <b v="0"/>
    <b v="0"/>
    <b v="0"/>
    <s v="Male"/>
    <x v="2"/>
    <x v="3"/>
  </r>
  <r>
    <s v="PID0646"/>
    <n v="90000"/>
    <s v="West"/>
    <n v="53"/>
    <s v="Senior"/>
    <n v="48103.05"/>
    <n v="79.2"/>
    <s v="B+"/>
    <b v="0"/>
    <b v="0"/>
    <n v="29.809176107493698"/>
    <b v="1"/>
    <n v="9"/>
    <x v="0"/>
    <s v="Hypertension"/>
    <b v="0"/>
    <b v="0"/>
    <b v="1"/>
    <s v="Female"/>
    <x v="2"/>
    <x v="3"/>
  </r>
  <r>
    <s v="PID0647"/>
    <n v="3000"/>
    <s v="North"/>
    <n v="53"/>
    <s v="Senior"/>
    <n v="2095.17"/>
    <n v="78.599999999999994"/>
    <s v="O-"/>
    <b v="1"/>
    <b v="0"/>
    <n v="33.142182492831843"/>
    <b v="1"/>
    <n v="2"/>
    <x v="0"/>
    <s v="Heart Attack"/>
    <b v="0"/>
    <b v="0"/>
    <b v="1"/>
    <s v="Female"/>
    <x v="4"/>
    <x v="4"/>
  </r>
  <r>
    <s v="PID0648"/>
    <n v="90000"/>
    <s v="South"/>
    <n v="38"/>
    <s v="Adult"/>
    <n v="71874.399999999994"/>
    <n v="59.9"/>
    <s v="A-"/>
    <b v="0"/>
    <b v="0"/>
    <n v="20.014033211934912"/>
    <s v="FALSE"/>
    <n v="150"/>
    <x v="0"/>
    <s v="Allergic Reaction"/>
    <b v="0"/>
    <b v="0"/>
    <b v="0"/>
    <s v="Male"/>
    <x v="0"/>
    <x v="13"/>
  </r>
  <r>
    <s v="PID0649"/>
    <n v="200000"/>
    <s v="West"/>
    <n v="82"/>
    <s v="super senior"/>
    <n v="159176.6"/>
    <n v="55.1"/>
    <s v="AB+"/>
    <b v="0"/>
    <b v="0"/>
    <n v="23.848684210526315"/>
    <b v="0"/>
    <n v="5"/>
    <x v="0"/>
    <s v="Cancer"/>
    <b v="0"/>
    <b v="0"/>
    <b v="0"/>
    <s v="Female"/>
    <x v="1"/>
    <x v="11"/>
  </r>
  <r>
    <s v="PID0650"/>
    <n v="3000"/>
    <s v="West"/>
    <n v="62"/>
    <s v="super senior"/>
    <n v="2477.58"/>
    <n v="55.7"/>
    <s v="O-"/>
    <b v="0"/>
    <b v="0"/>
    <n v="20.213383655102341"/>
    <b v="0"/>
    <n v="9"/>
    <x v="0"/>
    <s v="Stroke"/>
    <b v="0"/>
    <b v="0"/>
    <b v="0"/>
    <s v="Male"/>
    <x v="0"/>
    <x v="9"/>
  </r>
  <r>
    <s v="PID0651"/>
    <n v="40000"/>
    <s v="West"/>
    <n v="45"/>
    <s v="Adult"/>
    <n v="23723.899999999998"/>
    <n v="62.6"/>
    <s v="A+"/>
    <b v="0"/>
    <b v="0"/>
    <n v="22.99357208448118"/>
    <b v="0"/>
    <n v="5"/>
    <x v="0"/>
    <s v="Osteoarthritis"/>
    <b v="0"/>
    <b v="0"/>
    <b v="0"/>
    <s v="Female"/>
    <x v="1"/>
    <x v="12"/>
  </r>
  <r>
    <s v="PID0652"/>
    <n v="500"/>
    <s v="West"/>
    <n v="38"/>
    <s v="Adult"/>
    <n v="394.89"/>
    <n v="98.5"/>
    <s v="B+"/>
    <b v="1"/>
    <b v="0"/>
    <n v="30.741861989326175"/>
    <b v="1"/>
    <n v="15"/>
    <x v="0"/>
    <s v="Heart Attack"/>
    <b v="0"/>
    <b v="0"/>
    <b v="1"/>
    <s v="Male"/>
    <x v="0"/>
    <x v="14"/>
  </r>
  <r>
    <s v="PID0653"/>
    <n v="60000"/>
    <s v="West"/>
    <n v="38"/>
    <s v="Adult"/>
    <n v="53382.16"/>
    <n v="80.3"/>
    <s v="AB+"/>
    <b v="0"/>
    <b v="1"/>
    <n v="26.52265821112432"/>
    <b v="0"/>
    <n v="25"/>
    <x v="0"/>
    <s v="Fractured Leg"/>
    <b v="0"/>
    <b v="0"/>
    <b v="0"/>
    <s v="Female"/>
    <x v="2"/>
    <x v="8"/>
  </r>
  <r>
    <s v="PID0654"/>
    <n v="200"/>
    <s v="North"/>
    <n v="68"/>
    <s v="super senior"/>
    <n v="122.98"/>
    <n v="49.6"/>
    <s v="B-"/>
    <b v="0"/>
    <b v="1"/>
    <n v="22.044444444444444"/>
    <b v="0"/>
    <n v="12"/>
    <x v="0"/>
    <s v="Fractured Arm"/>
    <b v="0"/>
    <b v="0"/>
    <b v="0"/>
    <s v="Female"/>
    <x v="0"/>
    <x v="13"/>
  </r>
  <r>
    <s v="PID0655"/>
    <n v="200000"/>
    <s v="North"/>
    <n v="38"/>
    <s v="Adult"/>
    <n v="124213.09999999999"/>
    <n v="103.8"/>
    <s v="O-"/>
    <b v="0"/>
    <b v="1"/>
    <n v="33.13224169300009"/>
    <b v="1"/>
    <n v="20"/>
    <x v="0"/>
    <s v="Respiratory Infection"/>
    <b v="0"/>
    <b v="1"/>
    <b v="1"/>
    <s v="Female"/>
    <x v="1"/>
    <x v="1"/>
  </r>
  <r>
    <s v="PID0656"/>
    <n v="250000"/>
    <s v="South"/>
    <n v="33"/>
    <s v="Adult"/>
    <n v="200949.1"/>
    <n v="81"/>
    <s v="B+"/>
    <b v="0"/>
    <b v="0"/>
    <n v="25.280109859242845"/>
    <s v="FALSE"/>
    <n v="0"/>
    <x v="0"/>
    <s v="Allergic Reaction"/>
    <b v="0"/>
    <b v="0"/>
    <b v="0"/>
    <s v="Male"/>
    <x v="0"/>
    <x v="9"/>
  </r>
  <r>
    <s v="PID0657"/>
    <n v="60000"/>
    <s v="South"/>
    <n v="28"/>
    <s v="Young adult"/>
    <n v="48097.399999999994"/>
    <n v="85.2"/>
    <s v="A+"/>
    <b v="1"/>
    <b v="1"/>
    <n v="26.890544123216767"/>
    <b v="0"/>
    <n v="7"/>
    <x v="0"/>
    <s v="Stroke"/>
    <b v="0"/>
    <b v="0"/>
    <b v="0"/>
    <s v="Male"/>
    <x v="1"/>
    <x v="1"/>
  </r>
  <r>
    <s v="PID0658"/>
    <n v="40000"/>
    <s v="South"/>
    <n v="42"/>
    <s v="Adult"/>
    <s v=""/>
    <n v="62.9"/>
    <s v="AB+"/>
    <b v="0"/>
    <b v="0"/>
    <n v="23.386377156454493"/>
    <b v="0"/>
    <n v="7"/>
    <x v="1"/>
    <s v="Fractured Leg"/>
    <b v="0"/>
    <b v="0"/>
    <b v="0"/>
    <s v="Male"/>
    <x v="2"/>
    <x v="3"/>
  </r>
  <r>
    <s v="PID0659"/>
    <n v="21000"/>
    <s v="South"/>
    <n v="58"/>
    <s v="Senior"/>
    <n v="16672.600000000002"/>
    <n v="75.099999999999994"/>
    <s v="B-"/>
    <b v="0"/>
    <b v="0"/>
    <n v="31.259105098855354"/>
    <b v="1"/>
    <n v="3"/>
    <x v="0"/>
    <s v="Hypertension"/>
    <b v="0"/>
    <b v="1"/>
    <b v="1"/>
    <s v="Male"/>
    <x v="1"/>
    <x v="1"/>
  </r>
  <r>
    <s v="PID0660"/>
    <n v="300000"/>
    <s v="West"/>
    <n v="33"/>
    <s v="Adult"/>
    <n v="202307.52"/>
    <n v="74.400000000000006"/>
    <s v="O+"/>
    <b v="1"/>
    <b v="0"/>
    <n v="28.002559373706202"/>
    <b v="1"/>
    <n v="20"/>
    <x v="0"/>
    <s v="Respiratory Infection"/>
    <b v="0"/>
    <b v="1"/>
    <b v="0"/>
    <s v="Female"/>
    <x v="0"/>
    <x v="9"/>
  </r>
  <r>
    <s v="PID0661"/>
    <n v="20000"/>
    <s v="West"/>
    <n v="58"/>
    <s v="Senior"/>
    <n v="10666.44"/>
    <n v="72.099999999999994"/>
    <s v="O+"/>
    <b v="1"/>
    <b v="1"/>
    <n v="25.24421413816043"/>
    <s v="FALSE"/>
    <n v="15"/>
    <x v="0"/>
    <s v="Diabetes"/>
    <b v="0"/>
    <b v="0"/>
    <b v="0"/>
    <s v="Female"/>
    <x v="1"/>
    <x v="1"/>
  </r>
  <r>
    <s v="PID0662"/>
    <n v="90000"/>
    <s v="North"/>
    <n v="48"/>
    <s v="Senior"/>
    <n v="64432.799999999996"/>
    <n v="58.2"/>
    <s v="A-"/>
    <b v="1"/>
    <b v="0"/>
    <n v="21.377410468319564"/>
    <b v="0"/>
    <n v="12"/>
    <x v="0"/>
    <s v="Prostate Cancer"/>
    <b v="0"/>
    <b v="0"/>
    <b v="0"/>
    <s v="Female"/>
    <x v="0"/>
    <x v="14"/>
  </r>
  <r>
    <s v="PID0663"/>
    <n v="200000"/>
    <s v="North"/>
    <n v="68"/>
    <s v="super senior"/>
    <n v="126889.5"/>
    <n v="82.9"/>
    <s v="B+"/>
    <b v="0"/>
    <b v="0"/>
    <n v="33.207819259734016"/>
    <b v="1"/>
    <n v="15"/>
    <x v="0"/>
    <s v="Prostate Cancer"/>
    <b v="0"/>
    <b v="1"/>
    <b v="1"/>
    <s v="Female"/>
    <x v="4"/>
    <x v="5"/>
  </r>
  <r>
    <s v="PID0664"/>
    <n v="60000"/>
    <s v="North"/>
    <n v="73"/>
    <s v="super senior"/>
    <s v=""/>
    <n v="75.5"/>
    <s v="AB-"/>
    <b v="1"/>
    <b v="0"/>
    <n v="29.126962694340492"/>
    <b v="1"/>
    <n v="30"/>
    <x v="1"/>
    <s v="Fractured Leg"/>
    <b v="0"/>
    <b v="1"/>
    <b v="0"/>
    <s v="Female"/>
    <x v="0"/>
    <x v="9"/>
  </r>
  <r>
    <s v="PID0665"/>
    <n v="24000"/>
    <s v="South"/>
    <n v="48"/>
    <s v="Senior"/>
    <n v="16320.78"/>
    <n v="73.900000000000006"/>
    <s v="B-"/>
    <b v="1"/>
    <b v="0"/>
    <n v="23.324075243024872"/>
    <b v="0"/>
    <n v="15"/>
    <x v="0"/>
    <s v="Osteoarthritis"/>
    <b v="0"/>
    <b v="0"/>
    <b v="0"/>
    <s v="Male"/>
    <x v="0"/>
    <x v="13"/>
  </r>
  <r>
    <s v="PID0666"/>
    <n v="36000"/>
    <s v="East"/>
    <n v="58"/>
    <s v="Senior"/>
    <n v="25044.27"/>
    <n v="62.3"/>
    <s v="AB+"/>
    <b v="0"/>
    <b v="1"/>
    <n v="23.738759335467147"/>
    <b v="0"/>
    <n v="7"/>
    <x v="0"/>
    <s v="Kidney Stones"/>
    <b v="0"/>
    <b v="0"/>
    <b v="0"/>
    <s v="Male"/>
    <x v="0"/>
    <x v="9"/>
  </r>
  <r>
    <s v="PID0667"/>
    <n v="250000"/>
    <s v="West"/>
    <n v="48"/>
    <s v="Senior"/>
    <n v="170546.6"/>
    <n v="86.6"/>
    <s v="B+"/>
    <b v="0"/>
    <b v="1"/>
    <n v="30.321067189524179"/>
    <b v="1"/>
    <n v="5"/>
    <x v="0"/>
    <s v="Respiratory Infection"/>
    <b v="0"/>
    <b v="1"/>
    <b v="0"/>
    <s v="Female"/>
    <x v="3"/>
    <x v="15"/>
  </r>
  <r>
    <s v="PID0668"/>
    <n v="60000"/>
    <s v="West"/>
    <n v="53"/>
    <s v="Senior"/>
    <n v="31337.919999999998"/>
    <n v="52.7"/>
    <s v="A-"/>
    <b v="1"/>
    <b v="1"/>
    <n v="21.11039897452331"/>
    <s v="FALSE"/>
    <n v="20"/>
    <x v="0"/>
    <s v="Fractured Arm"/>
    <b v="0"/>
    <b v="0"/>
    <b v="0"/>
    <s v="Female"/>
    <x v="6"/>
    <x v="6"/>
  </r>
  <r>
    <s v="PID0669"/>
    <n v="90000"/>
    <s v="North"/>
    <n v="58"/>
    <s v="Senior"/>
    <n v="73656"/>
    <n v="70.8"/>
    <s v="A-"/>
    <b v="0"/>
    <b v="1"/>
    <n v="30.644044321329638"/>
    <b v="1"/>
    <n v="0"/>
    <x v="0"/>
    <s v="Heart Attack"/>
    <b v="0"/>
    <b v="1"/>
    <b v="0"/>
    <s v="Male"/>
    <x v="2"/>
    <x v="8"/>
  </r>
  <r>
    <s v="PID0670"/>
    <n v="60000"/>
    <s v="South"/>
    <n v="33"/>
    <s v="Adult"/>
    <n v="32882.85"/>
    <n v="78.3"/>
    <s v="A+"/>
    <b v="0"/>
    <b v="0"/>
    <n v="28.414864276382641"/>
    <b v="1"/>
    <n v="200"/>
    <x v="0"/>
    <s v="Cancer"/>
    <b v="0"/>
    <b v="1"/>
    <b v="0"/>
    <s v="Female"/>
    <x v="3"/>
    <x v="5"/>
  </r>
  <r>
    <s v="PID0671"/>
    <n v="12000"/>
    <s v="South"/>
    <n v="28"/>
    <s v="Young adult"/>
    <s v=""/>
    <n v="95"/>
    <s v="O+"/>
    <b v="0"/>
    <b v="1"/>
    <n v="31.741788900397605"/>
    <b v="1"/>
    <n v="20"/>
    <x v="1"/>
    <s v="Kidney Stones"/>
    <b v="0"/>
    <b v="0"/>
    <b v="1"/>
    <s v="Female"/>
    <x v="1"/>
    <x v="12"/>
  </r>
  <r>
    <s v="PID0672"/>
    <n v="12000"/>
    <s v="North"/>
    <n v="42"/>
    <s v="Adult"/>
    <n v="9054.18"/>
    <n v="90.6"/>
    <s v="A+"/>
    <b v="1"/>
    <b v="0"/>
    <n v="29.92469282600079"/>
    <b v="1"/>
    <n v="20"/>
    <x v="0"/>
    <s v="Heart Attack"/>
    <b v="0"/>
    <b v="0"/>
    <b v="0"/>
    <s v="Male"/>
    <x v="4"/>
    <x v="4"/>
  </r>
  <r>
    <s v="PID0673"/>
    <n v="12000"/>
    <s v="West"/>
    <n v="53"/>
    <s v="Senior"/>
    <n v="8400.9000000000015"/>
    <n v="66.2"/>
    <s v="O-"/>
    <b v="1"/>
    <b v="1"/>
    <n v="28.279721474646504"/>
    <b v="1"/>
    <n v="15"/>
    <x v="0"/>
    <s v="Childbirth"/>
    <b v="0"/>
    <b v="1"/>
    <b v="0"/>
    <s v="Female"/>
    <x v="0"/>
    <x v="14"/>
  </r>
  <r>
    <s v="PID0674"/>
    <n v="48000"/>
    <s v="North"/>
    <n v="38"/>
    <s v="Adult"/>
    <n v="43134.92"/>
    <n v="66.900000000000006"/>
    <s v="A-"/>
    <b v="0"/>
    <b v="0"/>
    <n v="21.59736570247934"/>
    <b v="0"/>
    <n v="2"/>
    <x v="0"/>
    <s v="Prostate Cancer"/>
    <b v="0"/>
    <b v="0"/>
    <b v="0"/>
    <s v="Male"/>
    <x v="6"/>
    <x v="6"/>
  </r>
  <r>
    <s v="PID0675"/>
    <n v="18000"/>
    <s v="South"/>
    <n v="41"/>
    <s v="Adult"/>
    <n v="9478.98"/>
    <n v="58.7"/>
    <s v="AB-"/>
    <b v="0"/>
    <b v="0"/>
    <n v="21.047724909462513"/>
    <b v="0"/>
    <n v="15"/>
    <x v="0"/>
    <s v="Fractured Leg"/>
    <b v="0"/>
    <b v="0"/>
    <b v="0"/>
    <s v="Male"/>
    <x v="3"/>
    <x v="15"/>
  </r>
  <r>
    <s v="PID0676"/>
    <n v="60000"/>
    <s v="North"/>
    <n v="41"/>
    <s v="Adult"/>
    <n v="50145.04"/>
    <n v="104.7"/>
    <s v="B-"/>
    <b v="0"/>
    <b v="0"/>
    <n v="33.41951546490472"/>
    <b v="1"/>
    <n v="9"/>
    <x v="0"/>
    <s v="Respiratory Infection"/>
    <b v="0"/>
    <b v="1"/>
    <b v="0"/>
    <s v="Male"/>
    <x v="0"/>
    <x v="9"/>
  </r>
  <r>
    <s v="PID0677"/>
    <n v="24000"/>
    <s v="North"/>
    <n v="38"/>
    <s v="Adult"/>
    <n v="15096.18"/>
    <n v="83.5"/>
    <s v="AB-"/>
    <b v="1"/>
    <b v="1"/>
    <n v="28.555794945453304"/>
    <b v="1"/>
    <n v="0"/>
    <x v="0"/>
    <s v="Heart Disease"/>
    <b v="0"/>
    <b v="0"/>
    <b v="0"/>
    <s v="Male"/>
    <x v="3"/>
    <x v="15"/>
  </r>
  <r>
    <s v="PID0678"/>
    <n v="60000"/>
    <s v="South"/>
    <n v="48"/>
    <s v="Senior"/>
    <n v="43140.5"/>
    <n v="87.8"/>
    <s v="O-"/>
    <b v="1"/>
    <b v="0"/>
    <n v="34.296874999999993"/>
    <b v="1"/>
    <n v="12"/>
    <x v="0"/>
    <s v="Heart Disease"/>
    <b v="0"/>
    <b v="0"/>
    <b v="0"/>
    <s v="Female"/>
    <x v="1"/>
    <x v="10"/>
  </r>
  <r>
    <s v="PID0679"/>
    <n v="500"/>
    <s v="South"/>
    <n v="58"/>
    <s v="Senior"/>
    <n v="288.08999999999997"/>
    <n v="46.1"/>
    <s v="B-"/>
    <b v="1"/>
    <b v="1"/>
    <n v="20.488888888888891"/>
    <b v="0"/>
    <n v="12"/>
    <x v="0"/>
    <s v="Osteoarthritis"/>
    <b v="0"/>
    <b v="0"/>
    <b v="0"/>
    <s v="Female"/>
    <x v="0"/>
    <x v="14"/>
  </r>
  <r>
    <s v="PID0680"/>
    <n v="36000"/>
    <s v="West"/>
    <n v="42"/>
    <s v="Adult"/>
    <n v="31428.06"/>
    <n v="88.9"/>
    <s v="AB-"/>
    <b v="1"/>
    <b v="1"/>
    <n v="32.653810835629024"/>
    <b v="1"/>
    <n v="20"/>
    <x v="0"/>
    <s v="Heart Attack"/>
    <b v="0"/>
    <b v="0"/>
    <b v="0"/>
    <s v="Male"/>
    <x v="2"/>
    <x v="2"/>
  </r>
  <r>
    <s v="PID0681"/>
    <n v="2000"/>
    <s v="East"/>
    <n v="48"/>
    <s v="Senior"/>
    <n v="1304.68"/>
    <n v="67.5"/>
    <s v="AB+"/>
    <b v="0"/>
    <b v="0"/>
    <n v="23.633626273589865"/>
    <s v="FALSE"/>
    <n v="7"/>
    <x v="0"/>
    <s v="Kidney Stones"/>
    <b v="0"/>
    <b v="0"/>
    <b v="0"/>
    <s v="Male"/>
    <x v="0"/>
    <x v="14"/>
  </r>
  <r>
    <s v="PID0682"/>
    <n v="100"/>
    <s v="South"/>
    <n v="68"/>
    <s v="super senior"/>
    <n v="86.42"/>
    <n v="60.5"/>
    <s v="A+"/>
    <b v="0"/>
    <b v="1"/>
    <n v="23.931015387049559"/>
    <b v="0"/>
    <n v="40"/>
    <x v="0"/>
    <s v="Osteoarthritis"/>
    <b v="0"/>
    <b v="0"/>
    <b v="0"/>
    <s v="Female"/>
    <x v="0"/>
    <x v="13"/>
  </r>
  <r>
    <s v="PID0683"/>
    <n v="24000"/>
    <s v="South"/>
    <n v="45"/>
    <s v="Adult"/>
    <n v="15400.439999999999"/>
    <n v="57.6"/>
    <s v="O-"/>
    <b v="0"/>
    <b v="0"/>
    <n v="22.499999999999996"/>
    <b v="0"/>
    <n v="30"/>
    <x v="0"/>
    <s v="Osteoarthritis"/>
    <b v="0"/>
    <b v="0"/>
    <b v="0"/>
    <s v="Male"/>
    <x v="1"/>
    <x v="11"/>
  </r>
  <r>
    <s v="PID0684"/>
    <n v="18000"/>
    <s v="South"/>
    <n v="68"/>
    <s v="super senior"/>
    <s v=""/>
    <n v="62"/>
    <s v="A+"/>
    <b v="0"/>
    <b v="1"/>
    <n v="23.335466144755166"/>
    <b v="0"/>
    <n v="9"/>
    <x v="1"/>
    <s v="Childbirth"/>
    <b v="0"/>
    <b v="0"/>
    <b v="0"/>
    <s v="Female"/>
    <x v="2"/>
    <x v="8"/>
  </r>
  <r>
    <s v="PID0685"/>
    <n v="500"/>
    <s v="South"/>
    <n v="50"/>
    <s v="Senior"/>
    <n v="309.23"/>
    <n v="66.2"/>
    <s v="O+"/>
    <b v="0"/>
    <b v="0"/>
    <n v="22.906574394463671"/>
    <b v="0"/>
    <n v="25"/>
    <x v="0"/>
    <s v="Prostate Cancer"/>
    <b v="0"/>
    <b v="0"/>
    <b v="0"/>
    <s v="Female"/>
    <x v="1"/>
    <x v="11"/>
  </r>
  <r>
    <s v="PID0686"/>
    <n v="20000"/>
    <s v="East"/>
    <n v="48"/>
    <s v="Senior"/>
    <n v="15489.94"/>
    <n v="66.8"/>
    <s v="B+"/>
    <b v="1"/>
    <b v="0"/>
    <n v="23.952095808383234"/>
    <b v="0"/>
    <n v="3"/>
    <x v="0"/>
    <s v="Diabetes"/>
    <b v="0"/>
    <b v="0"/>
    <b v="0"/>
    <s v="Male"/>
    <x v="3"/>
    <x v="4"/>
  </r>
  <r>
    <s v="PID0687"/>
    <n v="500"/>
    <s v="South"/>
    <n v="58"/>
    <s v="Senior"/>
    <n v="262.81"/>
    <n v="67.2"/>
    <s v="O-"/>
    <b v="0"/>
    <b v="0"/>
    <n v="26.581227008425298"/>
    <s v="FALSE"/>
    <n v="40"/>
    <x v="0"/>
    <s v="Hypertension"/>
    <b v="0"/>
    <b v="0"/>
    <b v="0"/>
    <s v="Female"/>
    <x v="1"/>
    <x v="11"/>
  </r>
  <r>
    <s v="PID0688"/>
    <n v="200000"/>
    <s v="South"/>
    <n v="42"/>
    <s v="Adult"/>
    <n v="167637.20000000001"/>
    <n v="91"/>
    <s v="B+"/>
    <b v="0"/>
    <b v="1"/>
    <n v="28.721121070571897"/>
    <b v="1"/>
    <n v="2"/>
    <x v="0"/>
    <s v="Heart Attack"/>
    <b v="0"/>
    <b v="0"/>
    <b v="1"/>
    <s v="Female"/>
    <x v="1"/>
    <x v="12"/>
  </r>
  <r>
    <s v="PID0689"/>
    <n v="100"/>
    <s v="South"/>
    <n v="41"/>
    <s v="Adult"/>
    <n v="59.02"/>
    <n v="70.8"/>
    <s v="AB+"/>
    <b v="0"/>
    <b v="0"/>
    <n v="23.118367346938776"/>
    <b v="0"/>
    <n v="5"/>
    <x v="0"/>
    <s v="Cancer"/>
    <b v="0"/>
    <b v="0"/>
    <b v="0"/>
    <s v="Male"/>
    <x v="0"/>
    <x v="14"/>
  </r>
  <r>
    <s v="PID0690"/>
    <n v="250000"/>
    <s v="North"/>
    <n v="48"/>
    <s v="Senior"/>
    <n v="139263.20000000001"/>
    <n v="85.7"/>
    <s v="B+"/>
    <b v="1"/>
    <b v="0"/>
    <n v="31.863474122546108"/>
    <b v="1"/>
    <n v="7"/>
    <x v="0"/>
    <s v="Diabetes"/>
    <b v="0"/>
    <b v="1"/>
    <b v="0"/>
    <s v="Female"/>
    <x v="6"/>
    <x v="6"/>
  </r>
  <r>
    <s v="PID0691"/>
    <n v="18000"/>
    <s v="South"/>
    <n v="50"/>
    <s v="Senior"/>
    <s v=""/>
    <n v="74.2"/>
    <s v="A-"/>
    <b v="1"/>
    <b v="0"/>
    <n v="26.92698504862825"/>
    <s v="FALSE"/>
    <n v="4"/>
    <x v="1"/>
    <s v="Hypertension"/>
    <b v="0"/>
    <b v="0"/>
    <b v="0"/>
    <s v="Female"/>
    <x v="0"/>
    <x v="13"/>
  </r>
  <r>
    <s v="PID0692"/>
    <n v="18000"/>
    <s v="North"/>
    <n v="41"/>
    <s v="Adult"/>
    <n v="15191.880000000001"/>
    <n v="69.900000000000006"/>
    <s v="AB-"/>
    <b v="1"/>
    <b v="0"/>
    <n v="23.087594133967499"/>
    <b v="0"/>
    <n v="0.5"/>
    <x v="0"/>
    <s v="Cancer"/>
    <b v="0"/>
    <b v="0"/>
    <b v="0"/>
    <s v="Male"/>
    <x v="0"/>
    <x v="13"/>
  </r>
  <r>
    <s v="PID0693"/>
    <n v="90000"/>
    <s v="East"/>
    <n v="73"/>
    <s v="super senior"/>
    <s v=""/>
    <n v="83.7"/>
    <s v="AB+"/>
    <b v="0"/>
    <b v="0"/>
    <n v="34.39349112426035"/>
    <b v="1"/>
    <n v="5"/>
    <x v="1"/>
    <s v="Prostate Cancer"/>
    <b v="0"/>
    <b v="1"/>
    <b v="0"/>
    <s v="Female"/>
    <x v="1"/>
    <x v="11"/>
  </r>
  <r>
    <s v="PID0694"/>
    <n v="18000"/>
    <s v="North"/>
    <n v="42"/>
    <s v="Adult"/>
    <n v="15334.74"/>
    <n v="101.1"/>
    <s v="A+"/>
    <b v="0"/>
    <b v="1"/>
    <n v="33.012244897959185"/>
    <b v="1"/>
    <n v="90"/>
    <x v="0"/>
    <s v="Kidney Stones"/>
    <b v="0"/>
    <b v="1"/>
    <b v="0"/>
    <s v="Male"/>
    <x v="1"/>
    <x v="1"/>
  </r>
  <r>
    <s v="PID0695"/>
    <n v="60000"/>
    <s v="North"/>
    <n v="33"/>
    <s v="Adult"/>
    <n v="48267.05"/>
    <n v="81.5"/>
    <s v="O-"/>
    <b v="0"/>
    <b v="1"/>
    <n v="30.301903628792392"/>
    <b v="1"/>
    <n v="9"/>
    <x v="0"/>
    <s v="Prostate Cancer"/>
    <b v="0"/>
    <b v="0"/>
    <b v="1"/>
    <s v="Female"/>
    <x v="0"/>
    <x v="0"/>
  </r>
  <r>
    <s v="PID0696"/>
    <n v="60000"/>
    <s v="South"/>
    <n v="42"/>
    <s v="Adult"/>
    <n v="44041.1"/>
    <n v="85.2"/>
    <s v="B+"/>
    <b v="1"/>
    <b v="1"/>
    <n v="29.480968858131494"/>
    <b v="1"/>
    <n v="7"/>
    <x v="0"/>
    <s v="Heart Attack"/>
    <b v="0"/>
    <b v="1"/>
    <b v="0"/>
    <s v="Male"/>
    <x v="2"/>
    <x v="2"/>
  </r>
  <r>
    <s v="PID0697"/>
    <n v="24000"/>
    <s v="North"/>
    <n v="38"/>
    <s v="Adult"/>
    <n v="19459.29"/>
    <n v="84.2"/>
    <s v="A+"/>
    <b v="0"/>
    <b v="1"/>
    <n v="31.305770374776923"/>
    <b v="1"/>
    <n v="2"/>
    <x v="0"/>
    <s v="Hypertension"/>
    <b v="0"/>
    <b v="0"/>
    <b v="1"/>
    <s v="Female"/>
    <x v="2"/>
    <x v="2"/>
  </r>
  <r>
    <s v="PID0698"/>
    <n v="48000"/>
    <s v="North"/>
    <n v="42"/>
    <s v="Adult"/>
    <n v="28136.92"/>
    <n v="60.6"/>
    <s v="A+"/>
    <b v="1"/>
    <b v="0"/>
    <n v="20.247920077516788"/>
    <b v="0"/>
    <n v="5"/>
    <x v="0"/>
    <s v="Fractured Leg"/>
    <b v="0"/>
    <b v="0"/>
    <b v="0"/>
    <s v="Male"/>
    <x v="0"/>
    <x v="13"/>
  </r>
  <r>
    <s v="PID0699"/>
    <n v="90000"/>
    <s v="South"/>
    <n v="38"/>
    <s v="Adult"/>
    <n v="66656.2"/>
    <n v="93.6"/>
    <s v="O+"/>
    <b v="0"/>
    <b v="0"/>
    <n v="29.212571392902841"/>
    <b v="1"/>
    <n v="15"/>
    <x v="0"/>
    <s v="Cancer"/>
    <b v="0"/>
    <b v="0"/>
    <b v="1"/>
    <s v="Male"/>
    <x v="4"/>
    <x v="4"/>
  </r>
  <r>
    <s v="PID0700"/>
    <n v="18000"/>
    <s v="South"/>
    <n v="33"/>
    <s v="Adult"/>
    <s v=""/>
    <n v="92.1"/>
    <s v="O+"/>
    <b v="0"/>
    <b v="0"/>
    <n v="33.422848018580346"/>
    <b v="1"/>
    <n v="12"/>
    <x v="1"/>
    <s v="Diabetes"/>
    <b v="0"/>
    <b v="1"/>
    <b v="0"/>
    <s v="Male"/>
    <x v="1"/>
    <x v="11"/>
  </r>
  <r>
    <s v="PID0701"/>
    <n v="24000"/>
    <s v="South"/>
    <n v="58"/>
    <s v="Senior"/>
    <n v="14503.32"/>
    <n v="55.7"/>
    <s v="O-"/>
    <b v="1"/>
    <b v="1"/>
    <n v="21.223898795915254"/>
    <b v="0"/>
    <n v="40"/>
    <x v="0"/>
    <s v="Kidney Stones"/>
    <b v="0"/>
    <b v="0"/>
    <b v="0"/>
    <s v="Female"/>
    <x v="2"/>
    <x v="2"/>
  </r>
  <r>
    <s v="PID0702"/>
    <n v="12000"/>
    <s v="South"/>
    <n v="38"/>
    <s v="Adult"/>
    <n v="8919.66"/>
    <n v="82.2"/>
    <s v="O-"/>
    <b v="1"/>
    <b v="0"/>
    <n v="30.938311566110883"/>
    <b v="1"/>
    <n v="5"/>
    <x v="0"/>
    <s v="Stroke"/>
    <b v="0"/>
    <b v="1"/>
    <b v="0"/>
    <s v="Female"/>
    <x v="5"/>
    <x v="6"/>
  </r>
  <r>
    <s v="PID0703"/>
    <n v="20000"/>
    <s v="East"/>
    <n v="73"/>
    <s v="super senior"/>
    <n v="13780.9"/>
    <n v="54.2"/>
    <s v="B+"/>
    <b v="0"/>
    <b v="1"/>
    <n v="21.43902535500969"/>
    <b v="0"/>
    <n v="200"/>
    <x v="0"/>
    <s v="Osteoarthritis"/>
    <b v="0"/>
    <b v="0"/>
    <b v="0"/>
    <s v="Female"/>
    <x v="0"/>
    <x v="0"/>
  </r>
  <r>
    <s v="PID0704"/>
    <n v="20000"/>
    <s v="North"/>
    <n v="62"/>
    <s v="super senior"/>
    <n v="12907.56"/>
    <n v="67"/>
    <s v="AB+"/>
    <b v="0"/>
    <b v="0"/>
    <n v="25.847768218818715"/>
    <b v="0"/>
    <n v="5"/>
    <x v="0"/>
    <s v="Fractured Leg"/>
    <b v="0"/>
    <b v="0"/>
    <b v="0"/>
    <s v="Female"/>
    <x v="4"/>
    <x v="15"/>
  </r>
  <r>
    <s v="PID0705"/>
    <n v="60000"/>
    <s v="North"/>
    <n v="68"/>
    <s v="super senior"/>
    <n v="35408.32"/>
    <n v="80"/>
    <s v="AB-"/>
    <b v="0"/>
    <b v="0"/>
    <n v="32.455677715120288"/>
    <b v="1"/>
    <n v="1"/>
    <x v="0"/>
    <s v="Heart Attack"/>
    <b v="0"/>
    <b v="0"/>
    <b v="0"/>
    <s v="Male"/>
    <x v="1"/>
    <x v="11"/>
  </r>
  <r>
    <s v="PID0706"/>
    <n v="250000"/>
    <s v="West"/>
    <n v="53"/>
    <s v="Senior"/>
    <n v="126508.5"/>
    <n v="80.599999999999994"/>
    <s v="O-"/>
    <b v="0"/>
    <b v="0"/>
    <n v="32.286492549270946"/>
    <b v="1"/>
    <n v="250"/>
    <x v="0"/>
    <s v="Allergic Reaction"/>
    <b v="0"/>
    <b v="1"/>
    <b v="0"/>
    <s v="Male"/>
    <x v="2"/>
    <x v="3"/>
  </r>
  <r>
    <s v="PID0707"/>
    <n v="12000"/>
    <s v="North"/>
    <n v="42"/>
    <s v="Adult"/>
    <n v="6771.42"/>
    <n v="80.900000000000006"/>
    <s v="O+"/>
    <b v="0"/>
    <b v="0"/>
    <n v="26.416326530612245"/>
    <b v="0"/>
    <n v="40"/>
    <x v="0"/>
    <s v="Childbirth"/>
    <b v="0"/>
    <b v="0"/>
    <b v="0"/>
    <s v="Male"/>
    <x v="2"/>
    <x v="3"/>
  </r>
  <r>
    <s v="PID0708"/>
    <n v="90000"/>
    <s v="South"/>
    <n v="53"/>
    <s v="Senior"/>
    <n v="59766.450000000004"/>
    <n v="61.8"/>
    <s v="A+"/>
    <b v="0"/>
    <b v="0"/>
    <n v="26.748614958448751"/>
    <b v="0"/>
    <n v="2"/>
    <x v="0"/>
    <s v="Cancer"/>
    <b v="0"/>
    <b v="0"/>
    <b v="0"/>
    <s v="Male"/>
    <x v="1"/>
    <x v="12"/>
  </r>
  <r>
    <s v="PID0709"/>
    <n v="90000"/>
    <s v="West"/>
    <n v="38"/>
    <s v="Adult"/>
    <n v="75760.05"/>
    <n v="86.7"/>
    <s v="AB+"/>
    <b v="1"/>
    <b v="0"/>
    <n v="28.96855892278392"/>
    <b v="1"/>
    <n v="5"/>
    <x v="0"/>
    <s v="Appendicitis"/>
    <b v="0"/>
    <b v="0"/>
    <b v="1"/>
    <s v="Female"/>
    <x v="1"/>
    <x v="12"/>
  </r>
  <r>
    <s v="PID0710"/>
    <n v="16000"/>
    <s v="West"/>
    <n v="42"/>
    <s v="Adult"/>
    <n v="13875.26"/>
    <n v="64.8"/>
    <s v="O-"/>
    <b v="0"/>
    <b v="1"/>
    <n v="21.903731746890212"/>
    <b v="0"/>
    <n v="15"/>
    <x v="0"/>
    <s v="Fractured Arm"/>
    <b v="0"/>
    <b v="0"/>
    <b v="0"/>
    <s v="Male"/>
    <x v="0"/>
    <x v="14"/>
  </r>
  <r>
    <s v="PID0711"/>
    <n v="40000"/>
    <s v="North"/>
    <n v="53"/>
    <s v="Senior"/>
    <n v="35384.899999999994"/>
    <n v="65.099999999999994"/>
    <s v="B-"/>
    <b v="0"/>
    <b v="0"/>
    <n v="28.551379325468179"/>
    <b v="1"/>
    <n v="1"/>
    <x v="0"/>
    <s v="Prostate Cancer"/>
    <b v="0"/>
    <b v="1"/>
    <b v="1"/>
    <s v="Male"/>
    <x v="0"/>
    <x v="9"/>
  </r>
  <r>
    <s v="PID0712"/>
    <n v="500"/>
    <s v="West"/>
    <n v="58"/>
    <s v="Senior"/>
    <n v="406.64"/>
    <n v="96.4"/>
    <s v="A+"/>
    <b v="1"/>
    <b v="0"/>
    <n v="33.752319596652782"/>
    <b v="1"/>
    <n v="40"/>
    <x v="0"/>
    <s v="Fractured Leg"/>
    <b v="0"/>
    <b v="0"/>
    <b v="1"/>
    <s v="Female"/>
    <x v="5"/>
    <x v="17"/>
  </r>
  <r>
    <s v="PID0713"/>
    <n v="500"/>
    <s v="East"/>
    <n v="32"/>
    <s v="Adult"/>
    <n v="344.07"/>
    <n v="64.8"/>
    <s v="B-"/>
    <b v="0"/>
    <b v="0"/>
    <n v="23.801652892561986"/>
    <b v="0"/>
    <n v="20"/>
    <x v="0"/>
    <s v="Kidney Stones"/>
    <b v="0"/>
    <b v="0"/>
    <b v="0"/>
    <s v="Female"/>
    <x v="4"/>
    <x v="5"/>
  </r>
  <r>
    <s v="PID0714"/>
    <n v="12000"/>
    <s v="South"/>
    <n v="48"/>
    <s v="Senior"/>
    <n v="6670.62"/>
    <n v="68.5"/>
    <s v="B+"/>
    <b v="1"/>
    <b v="1"/>
    <n v="23.154407787993513"/>
    <b v="0"/>
    <n v="5"/>
    <x v="0"/>
    <s v="Prostate Cancer"/>
    <b v="0"/>
    <b v="0"/>
    <b v="0"/>
    <s v="Male"/>
    <x v="1"/>
    <x v="10"/>
  </r>
  <r>
    <s v="PID0715"/>
    <n v="60000"/>
    <s v="East"/>
    <n v="53"/>
    <s v="Senior"/>
    <n v="51497"/>
    <n v="84.9"/>
    <s v="O-"/>
    <b v="1"/>
    <b v="0"/>
    <n v="32.350251486053949"/>
    <b v="1"/>
    <n v="20"/>
    <x v="0"/>
    <s v="Childbirth"/>
    <b v="0"/>
    <b v="1"/>
    <b v="0"/>
    <s v="Male"/>
    <x v="2"/>
    <x v="8"/>
  </r>
  <r>
    <s v="PID0716"/>
    <n v="36000"/>
    <s v="South"/>
    <n v="58"/>
    <s v="Senior"/>
    <n v="18567.12"/>
    <n v="84.3"/>
    <s v="A-"/>
    <b v="0"/>
    <b v="0"/>
    <n v="30.226971207286027"/>
    <b v="1"/>
    <n v="12"/>
    <x v="0"/>
    <s v="Fractured Leg"/>
    <b v="0"/>
    <b v="1"/>
    <b v="0"/>
    <s v="Female"/>
    <x v="1"/>
    <x v="1"/>
  </r>
  <r>
    <s v="PID0717"/>
    <n v="250000"/>
    <s v="North"/>
    <n v="53"/>
    <s v="Senior"/>
    <n v="154206.1"/>
    <n v="57.7"/>
    <s v="O-"/>
    <b v="0"/>
    <b v="0"/>
    <n v="20.443594104308396"/>
    <b v="0"/>
    <n v="3"/>
    <x v="0"/>
    <s v="Osteoarthritis"/>
    <b v="0"/>
    <b v="0"/>
    <b v="0"/>
    <s v="Male"/>
    <x v="1"/>
    <x v="12"/>
  </r>
  <r>
    <s v="PID0718"/>
    <n v="3000"/>
    <s v="North"/>
    <n v="73"/>
    <s v="super senior"/>
    <n v="2193.54"/>
    <n v="71.900000000000006"/>
    <s v="O+"/>
    <b v="0"/>
    <b v="0"/>
    <n v="28.085937499999996"/>
    <b v="1"/>
    <n v="12"/>
    <x v="0"/>
    <s v="Fractured Arm"/>
    <b v="0"/>
    <b v="1"/>
    <b v="0"/>
    <s v="Male"/>
    <x v="1"/>
    <x v="12"/>
  </r>
  <r>
    <s v="PID0719"/>
    <n v="100"/>
    <s v="East"/>
    <n v="45"/>
    <s v="Adult"/>
    <n v="65.45"/>
    <n v="94.9"/>
    <s v="B+"/>
    <b v="0"/>
    <b v="0"/>
    <n v="34.857667584940316"/>
    <b v="1"/>
    <n v="20"/>
    <x v="0"/>
    <s v="Heart Disease"/>
    <b v="0"/>
    <b v="0"/>
    <b v="0"/>
    <s v="Male"/>
    <x v="0"/>
    <x v="14"/>
  </r>
  <r>
    <s v="PID0720"/>
    <n v="800"/>
    <s v="South"/>
    <n v="38"/>
    <s v="Adult"/>
    <n v="557.95000000000005"/>
    <n v="80.8"/>
    <s v="B+"/>
    <b v="1"/>
    <b v="0"/>
    <n v="31.17163689672466"/>
    <b v="1"/>
    <n v="40"/>
    <x v="0"/>
    <s v="Appendicitis"/>
    <b v="0"/>
    <b v="1"/>
    <b v="1"/>
    <s v="Female"/>
    <x v="0"/>
    <x v="13"/>
  </r>
  <r>
    <s v="PID0721"/>
    <n v="500"/>
    <s v="West"/>
    <n v="62"/>
    <s v="super senior"/>
    <n v="366.9"/>
    <n v="79.2"/>
    <s v="O+"/>
    <b v="0"/>
    <b v="0"/>
    <n v="28.398293233891501"/>
    <b v="1"/>
    <n v="15"/>
    <x v="0"/>
    <s v="Heart Disease"/>
    <b v="0"/>
    <b v="0"/>
    <b v="0"/>
    <s v="Female"/>
    <x v="0"/>
    <x v="13"/>
  </r>
  <r>
    <s v="PID0722"/>
    <n v="20000"/>
    <s v="South"/>
    <n v="42"/>
    <s v="Adult"/>
    <n v="15172.92"/>
    <n v="85.8"/>
    <s v="B+"/>
    <b v="0"/>
    <b v="0"/>
    <n v="29.688581314878896"/>
    <b v="1"/>
    <n v="25"/>
    <x v="0"/>
    <s v="Fractured Leg"/>
    <b v="0"/>
    <b v="1"/>
    <b v="0"/>
    <s v="Female"/>
    <x v="2"/>
    <x v="3"/>
  </r>
  <r>
    <s v="PID0723"/>
    <n v="100"/>
    <s v="East"/>
    <n v="33"/>
    <s v="Adult"/>
    <n v="87.14"/>
    <n v="89.2"/>
    <s v="A-"/>
    <b v="0"/>
    <b v="0"/>
    <n v="28.472022726547287"/>
    <b v="1"/>
    <n v="12"/>
    <x v="0"/>
    <s v="Respiratory Infection"/>
    <b v="0"/>
    <b v="1"/>
    <b v="0"/>
    <s v="Female"/>
    <x v="1"/>
    <x v="11"/>
  </r>
  <r>
    <s v="PID0724"/>
    <n v="20000"/>
    <s v="South"/>
    <n v="54"/>
    <s v="Senior"/>
    <n v="13300.26"/>
    <n v="53.3"/>
    <s v="A-"/>
    <b v="0"/>
    <b v="0"/>
    <n v="23.688888888888886"/>
    <b v="0"/>
    <n v="40"/>
    <x v="0"/>
    <s v="Fractured Leg"/>
    <b v="0"/>
    <b v="0"/>
    <b v="0"/>
    <s v="Male"/>
    <x v="2"/>
    <x v="3"/>
  </r>
  <r>
    <s v="PID0725"/>
    <n v="24000"/>
    <s v="South"/>
    <n v="38"/>
    <s v="Adult"/>
    <n v="14020.68"/>
    <n v="66.099999999999994"/>
    <s v="B-"/>
    <b v="1"/>
    <b v="0"/>
    <n v="22.343158464034612"/>
    <b v="0"/>
    <n v="25"/>
    <x v="0"/>
    <s v="Appendicitis"/>
    <b v="0"/>
    <b v="0"/>
    <b v="0"/>
    <s v="Female"/>
    <x v="1"/>
    <x v="12"/>
  </r>
  <r>
    <s v="PID0726"/>
    <n v="24000"/>
    <s v="South"/>
    <n v="62"/>
    <s v="super senior"/>
    <s v=""/>
    <n v="70.400000000000006"/>
    <s v="B+"/>
    <b v="0"/>
    <b v="0"/>
    <n v="28.200608876782564"/>
    <b v="1"/>
    <n v="7"/>
    <x v="1"/>
    <s v="Fractured Arm"/>
    <b v="0"/>
    <b v="0"/>
    <b v="1"/>
    <s v="Female"/>
    <x v="4"/>
    <x v="4"/>
  </r>
  <r>
    <s v="PID0727"/>
    <n v="12000"/>
    <s v="South"/>
    <n v="48"/>
    <s v="Senior"/>
    <n v="8729.76"/>
    <n v="95.6"/>
    <s v="AB-"/>
    <b v="0"/>
    <b v="1"/>
    <n v="33.472217359336163"/>
    <b v="1"/>
    <n v="3"/>
    <x v="0"/>
    <s v="Appendicitis"/>
    <b v="0"/>
    <b v="0"/>
    <b v="1"/>
    <s v="Female"/>
    <x v="1"/>
    <x v="10"/>
  </r>
  <r>
    <s v="PID0728"/>
    <n v="24000"/>
    <s v="North"/>
    <n v="48"/>
    <s v="Senior"/>
    <n v="12841.380000000001"/>
    <n v="57.6"/>
    <s v="O-"/>
    <b v="0"/>
    <b v="0"/>
    <n v="20.902888663086081"/>
    <b v="0"/>
    <n v="15"/>
    <x v="0"/>
    <s v="Allergic Reaction"/>
    <b v="0"/>
    <b v="0"/>
    <b v="0"/>
    <s v="Male"/>
    <x v="1"/>
    <x v="12"/>
  </r>
  <r>
    <s v="PID0729"/>
    <n v="90000"/>
    <s v="West"/>
    <n v="62"/>
    <s v="super senior"/>
    <n v="60509.45"/>
    <n v="46.5"/>
    <s v="AB-"/>
    <b v="0"/>
    <b v="1"/>
    <n v="20.393842375334415"/>
    <b v="0"/>
    <n v="30"/>
    <x v="0"/>
    <s v="Childbirth"/>
    <b v="0"/>
    <b v="0"/>
    <b v="0"/>
    <s v="Male"/>
    <x v="0"/>
    <x v="0"/>
  </r>
  <r>
    <s v="PID0730"/>
    <n v="90000"/>
    <s v="South"/>
    <n v="53"/>
    <s v="Senior"/>
    <s v=""/>
    <n v="73.900000000000006"/>
    <s v="A+"/>
    <b v="0"/>
    <b v="0"/>
    <n v="28.158817253467458"/>
    <b v="1"/>
    <n v="40"/>
    <x v="1"/>
    <s v="Heart Disease"/>
    <b v="0"/>
    <b v="0"/>
    <b v="0"/>
    <s v="Male"/>
    <x v="1"/>
    <x v="12"/>
  </r>
  <r>
    <s v="PID0731"/>
    <n v="60000"/>
    <s v="West"/>
    <n v="46"/>
    <s v="Senior"/>
    <n v="38631.699999999997"/>
    <n v="79.8"/>
    <s v="O-"/>
    <b v="0"/>
    <b v="0"/>
    <n v="29.669839381320646"/>
    <b v="1"/>
    <n v="15"/>
    <x v="0"/>
    <s v="Osteoarthritis"/>
    <b v="0"/>
    <b v="1"/>
    <b v="0"/>
    <s v="Female"/>
    <x v="1"/>
    <x v="1"/>
  </r>
  <r>
    <s v="PID0732"/>
    <n v="48000"/>
    <s v="West"/>
    <n v="48"/>
    <s v="Senior"/>
    <n v="29553.119999999999"/>
    <n v="91.3"/>
    <s v="B+"/>
    <b v="1"/>
    <b v="0"/>
    <n v="29.812244897959182"/>
    <b v="1"/>
    <n v="12"/>
    <x v="0"/>
    <s v="Heart Attack"/>
    <b v="0"/>
    <b v="0"/>
    <b v="0"/>
    <s v="Female"/>
    <x v="3"/>
    <x v="15"/>
  </r>
  <r>
    <s v="PID0733"/>
    <n v="800"/>
    <s v="West"/>
    <n v="48"/>
    <s v="Senior"/>
    <n v="663.33"/>
    <n v="75.3"/>
    <s v="A+"/>
    <b v="1"/>
    <b v="0"/>
    <n v="23.501139165444275"/>
    <b v="0"/>
    <n v="15"/>
    <x v="0"/>
    <s v="Prostate Cancer"/>
    <b v="0"/>
    <b v="0"/>
    <b v="0"/>
    <s v="Male"/>
    <x v="4"/>
    <x v="4"/>
  </r>
  <r>
    <s v="PID0734"/>
    <n v="40000"/>
    <s v="South"/>
    <n v="73"/>
    <s v="super senior"/>
    <n v="24648.699999999997"/>
    <n v="79.099999999999994"/>
    <s v="AB-"/>
    <b v="0"/>
    <b v="0"/>
    <n v="30.898437499999993"/>
    <b v="1"/>
    <n v="9"/>
    <x v="0"/>
    <s v="Respiratory Infection"/>
    <b v="0"/>
    <b v="1"/>
    <b v="0"/>
    <s v="Female"/>
    <x v="1"/>
    <x v="11"/>
  </r>
  <r>
    <s v="PID0735"/>
    <n v="12000"/>
    <s v="South"/>
    <n v="53"/>
    <s v="Senior"/>
    <n v="10012.26"/>
    <n v="63.8"/>
    <s v="O+"/>
    <b v="0"/>
    <b v="0"/>
    <n v="24.310318549001671"/>
    <b v="0"/>
    <n v="20"/>
    <x v="0"/>
    <s v="Prostate Cancer"/>
    <b v="0"/>
    <b v="0"/>
    <b v="0"/>
    <s v="Male"/>
    <x v="2"/>
    <x v="3"/>
  </r>
  <r>
    <s v="PID0736"/>
    <n v="15000"/>
    <s v="East"/>
    <n v="53"/>
    <s v="Senior"/>
    <n v="10751.5"/>
    <n v="65.099999999999994"/>
    <s v="O-"/>
    <b v="0"/>
    <b v="0"/>
    <n v="22.793319561640001"/>
    <s v="FALSE"/>
    <n v="7"/>
    <x v="0"/>
    <s v="Cancer"/>
    <b v="0"/>
    <b v="0"/>
    <b v="0"/>
    <s v="Male"/>
    <x v="0"/>
    <x v="13"/>
  </r>
  <r>
    <s v="PID0737"/>
    <n v="12000"/>
    <s v="East"/>
    <n v="42"/>
    <s v="Adult"/>
    <n v="10198.380000000001"/>
    <n v="65.400000000000006"/>
    <s v="O-"/>
    <b v="0"/>
    <b v="0"/>
    <n v="20.875227425069426"/>
    <b v="0"/>
    <n v="20"/>
    <x v="0"/>
    <s v="Hypertension"/>
    <b v="0"/>
    <b v="0"/>
    <b v="0"/>
    <s v="Female"/>
    <x v="1"/>
    <x v="10"/>
  </r>
  <r>
    <s v="PID0738"/>
    <n v="20000"/>
    <s v="South"/>
    <n v="38"/>
    <s v="Adult"/>
    <n v="10425.280000000001"/>
    <n v="86.7"/>
    <s v="A-"/>
    <b v="0"/>
    <b v="0"/>
    <n v="29.650148763722175"/>
    <b v="1"/>
    <n v="3"/>
    <x v="0"/>
    <s v="Stroke"/>
    <b v="0"/>
    <b v="1"/>
    <b v="1"/>
    <s v="Male"/>
    <x v="0"/>
    <x v="14"/>
  </r>
  <r>
    <s v="PID0739"/>
    <n v="45000"/>
    <s v="North"/>
    <n v="48"/>
    <s v="Senior"/>
    <s v=""/>
    <n v="82.9"/>
    <s v="O-"/>
    <b v="0"/>
    <b v="0"/>
    <n v="30.084192190448544"/>
    <b v="1"/>
    <n v="25"/>
    <x v="1"/>
    <s v="Osteoarthritis"/>
    <b v="0"/>
    <b v="1"/>
    <b v="1"/>
    <s v="Female"/>
    <x v="1"/>
    <x v="10"/>
  </r>
  <r>
    <s v="PID0740"/>
    <n v="24000"/>
    <s v="West"/>
    <n v="58"/>
    <s v="Senior"/>
    <s v=""/>
    <n v="68.3"/>
    <s v="B-"/>
    <b v="0"/>
    <b v="0"/>
    <n v="25.706650607851255"/>
    <b v="0"/>
    <n v="7"/>
    <x v="1"/>
    <s v="Fractured Arm"/>
    <b v="0"/>
    <b v="0"/>
    <b v="0"/>
    <s v="Female"/>
    <x v="0"/>
    <x v="9"/>
  </r>
  <r>
    <s v="PID0741"/>
    <n v="90000"/>
    <s v="South"/>
    <n v="48"/>
    <s v="Senior"/>
    <n v="66268.25"/>
    <n v="91.6"/>
    <s v="A-"/>
    <b v="1"/>
    <b v="0"/>
    <n v="33.645546372819105"/>
    <b v="1"/>
    <n v="5"/>
    <x v="0"/>
    <s v="Respiratory Infection"/>
    <b v="0"/>
    <b v="1"/>
    <b v="1"/>
    <s v="Female"/>
    <x v="2"/>
    <x v="3"/>
  </r>
  <r>
    <s v="PID0742"/>
    <n v="3000"/>
    <s v="North"/>
    <n v="58"/>
    <s v="Senior"/>
    <n v="1767.42"/>
    <n v="66.8"/>
    <s v="A-"/>
    <b v="1"/>
    <b v="0"/>
    <n v="23.952095808383234"/>
    <b v="0"/>
    <n v="3"/>
    <x v="0"/>
    <s v="Prostate Cancer"/>
    <b v="0"/>
    <b v="0"/>
    <b v="0"/>
    <s v="Male"/>
    <x v="4"/>
    <x v="16"/>
  </r>
  <r>
    <s v="PID0743"/>
    <n v="20000"/>
    <s v="North"/>
    <n v="42"/>
    <s v="Adult"/>
    <n v="10044.68"/>
    <n v="87.4"/>
    <s v="B+"/>
    <b v="0"/>
    <b v="1"/>
    <n v="29.2024457883658"/>
    <b v="1"/>
    <n v="2"/>
    <x v="0"/>
    <s v="Respiratory Infection"/>
    <b v="0"/>
    <b v="1"/>
    <b v="1"/>
    <s v="Female"/>
    <x v="2"/>
    <x v="3"/>
  </r>
  <r>
    <s v="PID0744"/>
    <n v="3000"/>
    <s v="West"/>
    <n v="48"/>
    <s v="Senior"/>
    <n v="2420.9700000000003"/>
    <n v="85.8"/>
    <s v="A-"/>
    <b v="1"/>
    <b v="0"/>
    <n v="29.342361752334053"/>
    <b v="1"/>
    <n v="25"/>
    <x v="0"/>
    <s v="Fractured Arm"/>
    <b v="0"/>
    <b v="1"/>
    <b v="0"/>
    <s v="Male"/>
    <x v="2"/>
    <x v="2"/>
  </r>
  <r>
    <s v="PID0745"/>
    <n v="12000"/>
    <s v="North"/>
    <n v="38"/>
    <s v="Adult"/>
    <n v="7689"/>
    <n v="75.400000000000006"/>
    <s v="AB-"/>
    <b v="1"/>
    <b v="0"/>
    <n v="24.620408163265306"/>
    <b v="0"/>
    <n v="0.5"/>
    <x v="0"/>
    <s v="Allergic Reaction"/>
    <b v="0"/>
    <b v="0"/>
    <b v="0"/>
    <s v="Female"/>
    <x v="1"/>
    <x v="12"/>
  </r>
  <r>
    <s v="PID0746"/>
    <n v="500"/>
    <s v="South"/>
    <n v="38"/>
    <s v="Adult"/>
    <n v="405.67"/>
    <n v="77.900000000000006"/>
    <s v="O+"/>
    <b v="0"/>
    <b v="0"/>
    <n v="24.3125994819138"/>
    <b v="0"/>
    <n v="20"/>
    <x v="0"/>
    <s v="Childbirth"/>
    <b v="0"/>
    <b v="0"/>
    <b v="0"/>
    <s v="Female"/>
    <x v="6"/>
    <x v="6"/>
  </r>
  <r>
    <s v="PID0747"/>
    <n v="300000"/>
    <s v="South"/>
    <n v="38"/>
    <s v="Adult"/>
    <s v=""/>
    <n v="97.6"/>
    <s v="O-"/>
    <b v="0"/>
    <b v="0"/>
    <n v="30.804191389976012"/>
    <b v="1"/>
    <n v="40"/>
    <x v="1"/>
    <s v="Respiratory Infection"/>
    <b v="0"/>
    <b v="1"/>
    <b v="1"/>
    <s v="Female"/>
    <x v="1"/>
    <x v="10"/>
  </r>
  <r>
    <s v="PID0748"/>
    <n v="200000"/>
    <s v="West"/>
    <n v="42"/>
    <s v="Adult"/>
    <n v="141389.44"/>
    <n v="97.1"/>
    <s v="O+"/>
    <b v="0"/>
    <b v="0"/>
    <n v="30.304921818919507"/>
    <b v="1"/>
    <n v="20"/>
    <x v="0"/>
    <s v="Hypertension"/>
    <b v="0"/>
    <b v="1"/>
    <b v="0"/>
    <s v="Female"/>
    <x v="2"/>
    <x v="2"/>
  </r>
  <r>
    <s v="PID0749"/>
    <n v="240000"/>
    <s v="South"/>
    <n v="53"/>
    <s v="Senior"/>
    <n v="211079.16"/>
    <n v="73"/>
    <s v="A-"/>
    <b v="1"/>
    <b v="0"/>
    <n v="28.515624999999993"/>
    <b v="1"/>
    <n v="25"/>
    <x v="0"/>
    <s v="Heart Disease"/>
    <b v="0"/>
    <b v="1"/>
    <b v="0"/>
    <s v="Male"/>
    <x v="2"/>
    <x v="8"/>
  </r>
  <r>
    <s v="PID0750"/>
    <n v="100"/>
    <s v="East"/>
    <n v="73"/>
    <s v="super senior"/>
    <s v=""/>
    <n v="95.1"/>
    <s v="O+"/>
    <b v="0"/>
    <b v="0"/>
    <n v="33.694727891156468"/>
    <b v="1"/>
    <n v="15"/>
    <x v="1"/>
    <s v="Heart Attack"/>
    <b v="0"/>
    <b v="0"/>
    <b v="0"/>
    <s v="Male"/>
    <x v="0"/>
    <x v="14"/>
  </r>
  <r>
    <s v="PID0751"/>
    <n v="20000"/>
    <s v="West"/>
    <n v="62"/>
    <s v="super senior"/>
    <n v="15758.62"/>
    <n v="84.2"/>
    <s v="A-"/>
    <b v="1"/>
    <b v="1"/>
    <n v="30.927456382001839"/>
    <b v="1"/>
    <n v="120"/>
    <x v="0"/>
    <s v="Fractured Leg"/>
    <b v="1"/>
    <b v="1"/>
    <b v="1"/>
    <s v="Male"/>
    <x v="3"/>
    <x v="5"/>
  </r>
  <r>
    <s v="PID0752"/>
    <n v="18000"/>
    <s v="South"/>
    <n v="58"/>
    <s v="Senior"/>
    <n v="13560.54"/>
    <n v="84.8"/>
    <s v="O-"/>
    <b v="0"/>
    <b v="0"/>
    <n v="33.968915237942632"/>
    <b v="1"/>
    <n v="20"/>
    <x v="0"/>
    <s v="Fractured Arm"/>
    <b v="0"/>
    <b v="1"/>
    <b v="1"/>
    <s v="Male"/>
    <x v="1"/>
    <x v="10"/>
  </r>
  <r>
    <s v="PID0753"/>
    <n v="32000"/>
    <s v="South"/>
    <n v="68"/>
    <s v="super senior"/>
    <n v="27093.279999999999"/>
    <n v="68.900000000000006"/>
    <s v="O-"/>
    <b v="0"/>
    <b v="0"/>
    <n v="26.580764630994175"/>
    <b v="0"/>
    <n v="9"/>
    <x v="0"/>
    <s v="Fractured Arm"/>
    <b v="0"/>
    <b v="0"/>
    <b v="0"/>
    <s v="Male"/>
    <x v="2"/>
    <x v="3"/>
  </r>
  <r>
    <s v="PID0754"/>
    <n v="24000"/>
    <s v="East"/>
    <n v="38"/>
    <s v="Adult"/>
    <n v="13327.14"/>
    <n v="70.7"/>
    <s v="O-"/>
    <b v="0"/>
    <b v="0"/>
    <n v="23.622573423769587"/>
    <b v="0"/>
    <n v="40"/>
    <x v="0"/>
    <s v="Osteoarthritis"/>
    <b v="0"/>
    <b v="0"/>
    <b v="0"/>
    <s v="Female"/>
    <x v="3"/>
    <x v="15"/>
  </r>
  <r>
    <s v="PID0755"/>
    <n v="20000"/>
    <s v="North"/>
    <n v="53"/>
    <s v="Senior"/>
    <n v="11426.44"/>
    <n v="60.8"/>
    <s v="B-"/>
    <b v="0"/>
    <b v="0"/>
    <n v="24.355071302675849"/>
    <b v="0"/>
    <n v="40"/>
    <x v="0"/>
    <s v="Cancer"/>
    <b v="0"/>
    <b v="0"/>
    <b v="0"/>
    <s v="Female"/>
    <x v="0"/>
    <x v="14"/>
  </r>
  <r>
    <s v="PID0756"/>
    <n v="60000"/>
    <s v="West"/>
    <n v="58"/>
    <s v="Senior"/>
    <s v=""/>
    <n v="58"/>
    <s v="O-"/>
    <b v="0"/>
    <b v="1"/>
    <n v="22.942130453700404"/>
    <b v="0"/>
    <n v="30"/>
    <x v="1"/>
    <s v="Appendicitis"/>
    <b v="0"/>
    <b v="0"/>
    <b v="0"/>
    <s v="Female"/>
    <x v="2"/>
    <x v="8"/>
  </r>
  <r>
    <s v="PID0757"/>
    <n v="15000"/>
    <s v="South"/>
    <n v="45"/>
    <s v="Adult"/>
    <n v="12315.599999999999"/>
    <n v="86.6"/>
    <s v="AB+"/>
    <b v="0"/>
    <b v="0"/>
    <n v="31.426912469153724"/>
    <b v="1"/>
    <n v="20"/>
    <x v="0"/>
    <s v="Heart Disease"/>
    <b v="0"/>
    <b v="0"/>
    <b v="0"/>
    <s v="Female"/>
    <x v="6"/>
    <x v="6"/>
  </r>
  <r>
    <s v="PID0758"/>
    <n v="12000"/>
    <s v="West"/>
    <n v="38"/>
    <s v="Adult"/>
    <n v="9147.9000000000015"/>
    <n v="89.9"/>
    <s v="B+"/>
    <b v="1"/>
    <b v="0"/>
    <n v="33.021120293847574"/>
    <b v="1"/>
    <n v="25"/>
    <x v="0"/>
    <s v="Allergic Reaction"/>
    <b v="0"/>
    <b v="1"/>
    <b v="1"/>
    <s v="Male"/>
    <x v="1"/>
    <x v="12"/>
  </r>
  <r>
    <s v="PID0759"/>
    <n v="18000"/>
    <s v="North"/>
    <n v="58"/>
    <s v="Senior"/>
    <s v=""/>
    <n v="77.8"/>
    <s v="A+"/>
    <b v="0"/>
    <b v="1"/>
    <n v="31.16487742348982"/>
    <b v="1"/>
    <n v="3"/>
    <x v="1"/>
    <s v="Cancer"/>
    <b v="0"/>
    <b v="0"/>
    <b v="1"/>
    <s v="Female"/>
    <x v="0"/>
    <x v="0"/>
  </r>
  <r>
    <s v="PID0760"/>
    <n v="240000"/>
    <s v="South"/>
    <n v="42"/>
    <s v="Adult"/>
    <n v="167045.76000000001"/>
    <n v="105.8"/>
    <s v="AB+"/>
    <b v="0"/>
    <b v="0"/>
    <n v="33.392248453478096"/>
    <b v="1"/>
    <n v="2"/>
    <x v="0"/>
    <s v="Heart Attack"/>
    <b v="0"/>
    <b v="0"/>
    <b v="0"/>
    <s v="Female"/>
    <x v="0"/>
    <x v="13"/>
  </r>
  <r>
    <s v="PID0761"/>
    <n v="72000"/>
    <s v="East"/>
    <n v="48"/>
    <s v="Senior"/>
    <n v="54255.64"/>
    <n v="68.7"/>
    <s v="O-"/>
    <b v="0"/>
    <b v="0"/>
    <n v="26.177411979881111"/>
    <s v="FALSE"/>
    <n v="5"/>
    <x v="0"/>
    <s v="Fractured Leg"/>
    <b v="0"/>
    <b v="0"/>
    <b v="0"/>
    <s v="Female"/>
    <x v="1"/>
    <x v="1"/>
  </r>
  <r>
    <s v="PID0762"/>
    <n v="32000"/>
    <s v="West"/>
    <n v="68"/>
    <s v="super senior"/>
    <n v="28784.2"/>
    <n v="47"/>
    <s v="AB-"/>
    <b v="0"/>
    <b v="0"/>
    <n v="20.077747874749029"/>
    <b v="0"/>
    <n v="7"/>
    <x v="0"/>
    <s v="Stroke"/>
    <b v="0"/>
    <b v="0"/>
    <b v="0"/>
    <s v="Male"/>
    <x v="4"/>
    <x v="16"/>
  </r>
  <r>
    <s v="PID0763"/>
    <n v="12000"/>
    <s v="West"/>
    <n v="73"/>
    <s v="super senior"/>
    <n v="9897.48"/>
    <n v="56"/>
    <s v="AB+"/>
    <b v="0"/>
    <b v="0"/>
    <n v="23.92242299970097"/>
    <s v="FALSE"/>
    <n v="30"/>
    <x v="0"/>
    <s v="Cancer"/>
    <b v="0"/>
    <b v="0"/>
    <b v="0"/>
    <s v="Male"/>
    <x v="0"/>
    <x v="9"/>
  </r>
  <r>
    <s v="PID0764"/>
    <n v="240000"/>
    <s v="West"/>
    <n v="48"/>
    <s v="Senior"/>
    <n v="180338.76"/>
    <n v="92.3"/>
    <s v="AB+"/>
    <b v="0"/>
    <b v="1"/>
    <n v="30.138775510204081"/>
    <b v="1"/>
    <n v="7"/>
    <x v="0"/>
    <s v="Cancer"/>
    <b v="0"/>
    <b v="1"/>
    <b v="0"/>
    <s v="Female"/>
    <x v="1"/>
    <x v="1"/>
  </r>
  <r>
    <s v="PID0765"/>
    <n v="200000"/>
    <s v="South"/>
    <n v="41"/>
    <s v="Adult"/>
    <s v=""/>
    <n v="74.7"/>
    <s v="AB+"/>
    <b v="0"/>
    <b v="1"/>
    <n v="23.313879092412847"/>
    <b v="0"/>
    <n v="3"/>
    <x v="1"/>
    <s v="Stroke"/>
    <b v="0"/>
    <b v="0"/>
    <b v="0"/>
    <s v="Female"/>
    <x v="0"/>
    <x v="13"/>
  </r>
  <r>
    <s v="PID0766"/>
    <n v="3000"/>
    <s v="North"/>
    <n v="53"/>
    <s v="Senior"/>
    <s v=""/>
    <n v="69.8"/>
    <s v="B-"/>
    <b v="1"/>
    <b v="1"/>
    <n v="29.431607353685276"/>
    <b v="1"/>
    <n v="2"/>
    <x v="1"/>
    <s v="Stroke"/>
    <b v="0"/>
    <b v="1"/>
    <b v="0"/>
    <s v="Male"/>
    <x v="4"/>
    <x v="5"/>
  </r>
  <r>
    <s v="PID0767"/>
    <n v="20000"/>
    <s v="South"/>
    <n v="48"/>
    <s v="Senior"/>
    <n v="11516.22"/>
    <n v="91"/>
    <s v="B+"/>
    <b v="0"/>
    <b v="1"/>
    <n v="33.834027364663896"/>
    <b v="1"/>
    <n v="30"/>
    <x v="0"/>
    <s v="Diabetes"/>
    <b v="0"/>
    <b v="1"/>
    <b v="0"/>
    <s v="Female"/>
    <x v="6"/>
    <x v="6"/>
  </r>
  <r>
    <s v="PID0768"/>
    <n v="15000"/>
    <s v="South"/>
    <n v="42"/>
    <s v="Adult"/>
    <n v="9725.4499999999989"/>
    <n v="70.099999999999994"/>
    <s v="A+"/>
    <b v="1"/>
    <b v="1"/>
    <n v="23.422098967556547"/>
    <b v="0"/>
    <n v="20"/>
    <x v="0"/>
    <s v="Diabetes"/>
    <b v="0"/>
    <b v="0"/>
    <b v="0"/>
    <s v="Male"/>
    <x v="1"/>
    <x v="1"/>
  </r>
  <r>
    <s v="PID0769"/>
    <n v="72000"/>
    <s v="North"/>
    <n v="48"/>
    <s v="Senior"/>
    <n v="62499.040000000001"/>
    <n v="87"/>
    <s v="AB-"/>
    <b v="0"/>
    <b v="1"/>
    <n v="33.150434385002278"/>
    <b v="1"/>
    <n v="0.5"/>
    <x v="0"/>
    <s v="Prostate Cancer"/>
    <b v="0"/>
    <b v="1"/>
    <b v="0"/>
    <s v="Male"/>
    <x v="0"/>
    <x v="13"/>
  </r>
  <r>
    <s v="PID0770"/>
    <n v="12000"/>
    <s v="South"/>
    <n v="54"/>
    <s v="Senior"/>
    <n v="10477.24"/>
    <n v="86.4"/>
    <s v="O+"/>
    <b v="0"/>
    <b v="1"/>
    <n v="32.123735871505062"/>
    <b v="1"/>
    <n v="15"/>
    <x v="0"/>
    <s v="Prostate Cancer"/>
    <b v="0"/>
    <b v="1"/>
    <b v="1"/>
    <s v="Male"/>
    <x v="1"/>
    <x v="10"/>
  </r>
  <r>
    <s v="PID0771"/>
    <n v="1600"/>
    <s v="North"/>
    <n v="38"/>
    <s v="Adult"/>
    <s v=""/>
    <n v="77.400000000000006"/>
    <s v="A-"/>
    <b v="0"/>
    <b v="0"/>
    <n v="24.156549421054276"/>
    <b v="0"/>
    <n v="2"/>
    <x v="1"/>
    <s v="Fractured Leg"/>
    <b v="0"/>
    <b v="0"/>
    <b v="0"/>
    <s v="Male"/>
    <x v="2"/>
    <x v="3"/>
  </r>
  <r>
    <s v="PID0772"/>
    <n v="15000"/>
    <s v="North"/>
    <n v="58"/>
    <s v="Senior"/>
    <n v="8053.95"/>
    <n v="50.4"/>
    <s v="O-"/>
    <b v="1"/>
    <b v="0"/>
    <n v="22.4"/>
    <b v="0"/>
    <n v="0.5"/>
    <x v="0"/>
    <s v="Allergic Reaction"/>
    <b v="0"/>
    <b v="0"/>
    <b v="0"/>
    <s v="Male"/>
    <x v="3"/>
    <x v="5"/>
  </r>
  <r>
    <s v="PID0773"/>
    <n v="32000"/>
    <s v="West"/>
    <n v="73"/>
    <s v="super senior"/>
    <n v="22571.599999999999"/>
    <n v="75.900000000000006"/>
    <s v="B+"/>
    <b v="1"/>
    <b v="0"/>
    <n v="31.18836291913215"/>
    <b v="1"/>
    <n v="9"/>
    <x v="0"/>
    <s v="Fractured Arm"/>
    <b v="0"/>
    <b v="1"/>
    <b v="1"/>
    <s v="Female"/>
    <x v="1"/>
    <x v="11"/>
  </r>
  <r>
    <s v="PID0774"/>
    <n v="90000"/>
    <s v="West"/>
    <n v="42"/>
    <s v="Adult"/>
    <s v=""/>
    <n v="88.9"/>
    <s v="AB+"/>
    <b v="1"/>
    <b v="1"/>
    <n v="34.29651633810424"/>
    <b v="1"/>
    <n v="9"/>
    <x v="1"/>
    <s v="Osteoarthritis"/>
    <b v="0"/>
    <b v="1"/>
    <b v="0"/>
    <s v="Female"/>
    <x v="3"/>
    <x v="15"/>
  </r>
  <r>
    <s v="PID0775"/>
    <n v="12000"/>
    <s v="South"/>
    <n v="38"/>
    <s v="Adult"/>
    <n v="6521.22"/>
    <n v="55.4"/>
    <s v="B-"/>
    <b v="0"/>
    <b v="1"/>
    <n v="20.104514443315431"/>
    <b v="0"/>
    <n v="7"/>
    <x v="0"/>
    <s v="Fractured Arm"/>
    <b v="0"/>
    <b v="0"/>
    <b v="0"/>
    <s v="Female"/>
    <x v="3"/>
    <x v="15"/>
  </r>
  <r>
    <s v="PID0776"/>
    <n v="12000"/>
    <s v="West"/>
    <n v="48"/>
    <s v="Senior"/>
    <s v=""/>
    <n v="98.2"/>
    <s v="B-"/>
    <b v="0"/>
    <b v="0"/>
    <n v="31.701962809917358"/>
    <b v="1"/>
    <n v="40"/>
    <x v="1"/>
    <s v="Diabetes"/>
    <b v="0"/>
    <b v="0"/>
    <b v="1"/>
    <s v="Female"/>
    <x v="0"/>
    <x v="9"/>
  </r>
  <r>
    <s v="PID0777"/>
    <n v="240000"/>
    <s v="West"/>
    <n v="48"/>
    <s v="Senior"/>
    <n v="194104.2"/>
    <n v="86.2"/>
    <s v="B+"/>
    <b v="0"/>
    <b v="1"/>
    <n v="30.541383219954653"/>
    <b v="1"/>
    <n v="30"/>
    <x v="0"/>
    <s v="Cancer"/>
    <b v="0"/>
    <b v="1"/>
    <b v="0"/>
    <s v="Female"/>
    <x v="0"/>
    <x v="14"/>
  </r>
  <r>
    <s v="PID0778"/>
    <n v="40000"/>
    <s v="West"/>
    <n v="58"/>
    <s v="Senior"/>
    <s v=""/>
    <n v="77.7"/>
    <s v="AB+"/>
    <b v="1"/>
    <b v="1"/>
    <n v="28.197125852808828"/>
    <b v="1"/>
    <n v="5"/>
    <x v="1"/>
    <s v="Cancer"/>
    <b v="0"/>
    <b v="1"/>
    <b v="1"/>
    <s v="Female"/>
    <x v="0"/>
    <x v="13"/>
  </r>
  <r>
    <s v="PID0779"/>
    <n v="240000"/>
    <s v="East"/>
    <n v="33"/>
    <s v="Adult"/>
    <s v=""/>
    <n v="89.8"/>
    <s v="A-"/>
    <b v="0"/>
    <b v="0"/>
    <n v="28.026590930370464"/>
    <b v="1"/>
    <n v="30"/>
    <x v="1"/>
    <s v="Childbirth"/>
    <b v="0"/>
    <b v="1"/>
    <b v="0"/>
    <s v="Female"/>
    <x v="1"/>
    <x v="11"/>
  </r>
  <r>
    <s v="PID0780"/>
    <n v="90000"/>
    <s v="South"/>
    <n v="41"/>
    <s v="Adult"/>
    <n v="77124.45"/>
    <n v="87.7"/>
    <s v="AB+"/>
    <b v="0"/>
    <b v="0"/>
    <n v="33.417162017985056"/>
    <b v="1"/>
    <n v="120"/>
    <x v="0"/>
    <s v="Heart Attack"/>
    <b v="0"/>
    <b v="1"/>
    <b v="0"/>
    <s v="Female"/>
    <x v="0"/>
    <x v="9"/>
  </r>
  <r>
    <s v="PID0781"/>
    <n v="4000"/>
    <s v="South"/>
    <n v="62"/>
    <s v="super senior"/>
    <n v="3240.2"/>
    <n v="56"/>
    <s v="B+"/>
    <b v="0"/>
    <b v="1"/>
    <n v="21.874999999999996"/>
    <b v="0"/>
    <n v="7"/>
    <x v="0"/>
    <s v="Allergic Reaction"/>
    <b v="0"/>
    <b v="0"/>
    <b v="0"/>
    <s v="Male"/>
    <x v="1"/>
    <x v="10"/>
  </r>
  <r>
    <s v="PID0782"/>
    <n v="45000"/>
    <s v="South"/>
    <n v="58"/>
    <s v="Senior"/>
    <n v="29182.86"/>
    <n v="56.2"/>
    <s v="O-"/>
    <b v="1"/>
    <b v="1"/>
    <n v="24.977777777777778"/>
    <b v="0"/>
    <n v="15"/>
    <x v="0"/>
    <s v="Fractured Leg"/>
    <b v="0"/>
    <b v="0"/>
    <b v="0"/>
    <s v="Female"/>
    <x v="0"/>
    <x v="14"/>
  </r>
  <r>
    <s v="PID0783"/>
    <n v="100"/>
    <s v="South"/>
    <n v="82"/>
    <s v="super senior"/>
    <s v=""/>
    <n v="87.5"/>
    <s v="AB-"/>
    <b v="0"/>
    <b v="0"/>
    <n v="32.933117543001245"/>
    <b v="1"/>
    <n v="40"/>
    <x v="1"/>
    <s v="Stroke"/>
    <b v="0"/>
    <b v="1"/>
    <b v="0"/>
    <s v="Female"/>
    <x v="1"/>
    <x v="1"/>
  </r>
  <r>
    <s v="PID0784"/>
    <n v="72000"/>
    <s v="North"/>
    <n v="48"/>
    <s v="Senior"/>
    <n v="51103.32"/>
    <n v="62.5"/>
    <s v="O-"/>
    <b v="0"/>
    <b v="0"/>
    <n v="20.882755855524742"/>
    <b v="0"/>
    <n v="15"/>
    <x v="0"/>
    <s v="Fractured Leg"/>
    <b v="0"/>
    <b v="0"/>
    <b v="0"/>
    <s v="Male"/>
    <x v="0"/>
    <x v="13"/>
  </r>
  <r>
    <s v="PID0785"/>
    <n v="3000"/>
    <s v="North"/>
    <n v="73"/>
    <s v="super senior"/>
    <n v="2647.71"/>
    <n v="74.3"/>
    <s v="A-"/>
    <b v="0"/>
    <b v="0"/>
    <n v="31.739929087103249"/>
    <b v="1"/>
    <n v="2"/>
    <x v="0"/>
    <s v="Fractured Arm"/>
    <b v="0"/>
    <b v="0"/>
    <b v="1"/>
    <s v="Female"/>
    <x v="0"/>
    <x v="13"/>
  </r>
  <r>
    <s v="PID0786"/>
    <n v="500"/>
    <s v="South"/>
    <n v="33"/>
    <s v="Adult"/>
    <s v=""/>
    <n v="95"/>
    <s v="O+"/>
    <b v="1"/>
    <b v="0"/>
    <n v="31.37798916633637"/>
    <b v="1"/>
    <n v="30"/>
    <x v="1"/>
    <s v="Heart Disease"/>
    <b v="0"/>
    <b v="1"/>
    <b v="1"/>
    <s v="Female"/>
    <x v="0"/>
    <x v="0"/>
  </r>
  <r>
    <s v="PID0787"/>
    <n v="32000"/>
    <s v="South"/>
    <n v="73"/>
    <s v="super senior"/>
    <n v="27234.04"/>
    <n v="81.099999999999994"/>
    <s v="O+"/>
    <b v="0"/>
    <b v="1"/>
    <n v="29.079565420058085"/>
    <b v="1"/>
    <n v="20"/>
    <x v="0"/>
    <s v="Fractured Leg"/>
    <b v="0"/>
    <b v="1"/>
    <b v="1"/>
    <s v="Male"/>
    <x v="1"/>
    <x v="11"/>
  </r>
  <r>
    <s v="PID0788"/>
    <n v="40000"/>
    <s v="East"/>
    <n v="30"/>
    <s v="Young adult"/>
    <s v=""/>
    <n v="80.2"/>
    <s v="A-"/>
    <b v="1"/>
    <b v="0"/>
    <n v="28.415532879818599"/>
    <b v="1"/>
    <n v="9"/>
    <x v="1"/>
    <s v="Heart Attack"/>
    <b v="0"/>
    <b v="0"/>
    <b v="1"/>
    <s v="Male"/>
    <x v="1"/>
    <x v="1"/>
  </r>
  <r>
    <s v="PID0789"/>
    <n v="75000"/>
    <s v="North"/>
    <n v="73"/>
    <s v="super senior"/>
    <s v=""/>
    <n v="70.599999999999994"/>
    <s v="A+"/>
    <b v="1"/>
    <b v="0"/>
    <n v="29.010519395134775"/>
    <b v="1"/>
    <n v="3"/>
    <x v="1"/>
    <s v="Kidney Stones"/>
    <b v="0"/>
    <b v="0"/>
    <b v="1"/>
    <s v="Female"/>
    <x v="0"/>
    <x v="0"/>
  </r>
  <r>
    <s v="PID0790"/>
    <n v="12000"/>
    <s v="West"/>
    <n v="38"/>
    <s v="Adult"/>
    <n v="6106.7999999999993"/>
    <n v="56.7"/>
    <s v="B+"/>
    <b v="0"/>
    <b v="0"/>
    <n v="21.604938271604937"/>
    <b v="0"/>
    <n v="5"/>
    <x v="0"/>
    <s v="Allergic Reaction"/>
    <b v="0"/>
    <b v="0"/>
    <b v="0"/>
    <s v="Male"/>
    <x v="4"/>
    <x v="5"/>
  </r>
  <r>
    <s v="PID0791"/>
    <n v="32000"/>
    <s v="South"/>
    <n v="58"/>
    <s v="Senior"/>
    <s v=""/>
    <n v="55.7"/>
    <s v="A-"/>
    <b v="1"/>
    <b v="1"/>
    <n v="22.887902695595002"/>
    <b v="0"/>
    <n v="20"/>
    <x v="1"/>
    <s v="Fractured Leg"/>
    <b v="0"/>
    <b v="0"/>
    <b v="0"/>
    <s v="Female"/>
    <x v="0"/>
    <x v="9"/>
  </r>
  <r>
    <s v="PID0792"/>
    <n v="1000"/>
    <s v="South"/>
    <n v="41"/>
    <s v="Adult"/>
    <n v="788.3"/>
    <n v="91.3"/>
    <s v="B+"/>
    <b v="1"/>
    <b v="0"/>
    <n v="33.945568114217735"/>
    <b v="1"/>
    <n v="4"/>
    <x v="0"/>
    <s v="Heart Disease"/>
    <b v="0"/>
    <b v="0"/>
    <b v="1"/>
    <s v="Female"/>
    <x v="0"/>
    <x v="9"/>
  </r>
  <r>
    <s v="PID0793"/>
    <n v="30000"/>
    <s v="South"/>
    <n v="82"/>
    <s v="super senior"/>
    <n v="23372.489999999998"/>
    <n v="82"/>
    <s v="O-"/>
    <b v="1"/>
    <b v="0"/>
    <n v="32.031249999999993"/>
    <b v="1"/>
    <n v="30"/>
    <x v="0"/>
    <s v="Heart Attack"/>
    <b v="0"/>
    <b v="0"/>
    <b v="1"/>
    <s v="Female"/>
    <x v="1"/>
    <x v="1"/>
  </r>
  <r>
    <s v="PID0794"/>
    <n v="500"/>
    <s v="West"/>
    <n v="68"/>
    <s v="super senior"/>
    <n v="401.53"/>
    <n v="59.9"/>
    <s v="O+"/>
    <b v="1"/>
    <b v="0"/>
    <n v="20.972655019081966"/>
    <b v="0"/>
    <n v="7"/>
    <x v="0"/>
    <s v="Diabetes"/>
    <b v="0"/>
    <b v="0"/>
    <b v="0"/>
    <s v="Female"/>
    <x v="6"/>
    <x v="6"/>
  </r>
  <r>
    <s v="PID0795"/>
    <n v="250000"/>
    <s v="South"/>
    <n v="38"/>
    <s v="Adult"/>
    <n v="164113.4"/>
    <n v="78.900000000000006"/>
    <s v="AB+"/>
    <b v="1"/>
    <b v="0"/>
    <n v="29.696262561631983"/>
    <b v="1"/>
    <n v="250"/>
    <x v="0"/>
    <s v="Heart Disease"/>
    <b v="0"/>
    <b v="1"/>
    <b v="0"/>
    <s v="Male"/>
    <x v="0"/>
    <x v="14"/>
  </r>
  <r>
    <s v="PID0796"/>
    <n v="3000"/>
    <s v="South"/>
    <n v="45"/>
    <s v="Adult"/>
    <n v="1659.81"/>
    <n v="84.1"/>
    <s v="B+"/>
    <b v="0"/>
    <b v="0"/>
    <n v="28.760986286378717"/>
    <b v="1"/>
    <n v="40"/>
    <x v="0"/>
    <s v="Kidney Stones"/>
    <b v="0"/>
    <b v="0"/>
    <b v="1"/>
    <s v="Female"/>
    <x v="3"/>
    <x v="4"/>
  </r>
  <r>
    <s v="PID0797"/>
    <n v="200000"/>
    <s v="East"/>
    <n v="38"/>
    <s v="Adult"/>
    <n v="138011.92000000001"/>
    <n v="73.5"/>
    <s v="O+"/>
    <b v="0"/>
    <b v="0"/>
    <n v="24.558120886097097"/>
    <b v="0"/>
    <n v="25"/>
    <x v="0"/>
    <s v="Osteoarthritis"/>
    <b v="0"/>
    <b v="0"/>
    <b v="0"/>
    <s v="Female"/>
    <x v="5"/>
    <x v="7"/>
  </r>
  <r>
    <s v="PID0798"/>
    <n v="36000"/>
    <s v="South"/>
    <n v="54"/>
    <s v="Senior"/>
    <n v="27101.040000000001"/>
    <n v="64.2"/>
    <s v="AB-"/>
    <b v="0"/>
    <b v="1"/>
    <n v="25.078124999999996"/>
    <b v="0"/>
    <n v="2"/>
    <x v="0"/>
    <s v="Kidney Stones"/>
    <b v="0"/>
    <b v="0"/>
    <b v="0"/>
    <s v="Male"/>
    <x v="0"/>
    <x v="13"/>
  </r>
  <r>
    <s v="PID0799"/>
    <n v="12000"/>
    <s v="North"/>
    <n v="58"/>
    <s v="Senior"/>
    <n v="8430.9000000000015"/>
    <n v="76.099999999999994"/>
    <s v="AB-"/>
    <b v="1"/>
    <b v="0"/>
    <n v="30.483896811408421"/>
    <b v="1"/>
    <n v="25"/>
    <x v="0"/>
    <s v="Kidney Stones"/>
    <b v="0"/>
    <b v="1"/>
    <b v="0"/>
    <s v="Female"/>
    <x v="1"/>
    <x v="10"/>
  </r>
  <r>
    <s v="PID0800"/>
    <n v="15000"/>
    <s v="West"/>
    <n v="53"/>
    <s v="Senior"/>
    <n v="7930.4"/>
    <n v="57.1"/>
    <s v="AB+"/>
    <b v="1"/>
    <b v="0"/>
    <n v="25.37777777777778"/>
    <b v="0"/>
    <n v="20"/>
    <x v="0"/>
    <s v="Stroke"/>
    <b v="0"/>
    <b v="0"/>
    <b v="0"/>
    <s v="Male"/>
    <x v="1"/>
    <x v="11"/>
  </r>
  <r>
    <s v="PID0801"/>
    <n v="300000"/>
    <s v="West"/>
    <n v="38"/>
    <s v="Adult"/>
    <s v=""/>
    <n v="67.5"/>
    <s v="O-"/>
    <b v="0"/>
    <b v="0"/>
    <n v="26.367187499999996"/>
    <b v="0"/>
    <n v="15"/>
    <x v="1"/>
    <s v="Stroke"/>
    <b v="0"/>
    <b v="0"/>
    <b v="0"/>
    <s v="Female"/>
    <x v="3"/>
    <x v="15"/>
  </r>
  <r>
    <s v="PID0802"/>
    <n v="500"/>
    <s v="West"/>
    <n v="42"/>
    <s v="Adult"/>
    <n v="307.77999999999997"/>
    <n v="92.2"/>
    <s v="O-"/>
    <b v="1"/>
    <b v="0"/>
    <n v="31.531069388871792"/>
    <b v="1"/>
    <n v="20"/>
    <x v="0"/>
    <s v="Respiratory Infection"/>
    <b v="0"/>
    <b v="1"/>
    <b v="0"/>
    <s v="Male"/>
    <x v="0"/>
    <x v="14"/>
  </r>
  <r>
    <s v="PID0803"/>
    <n v="60000"/>
    <s v="East"/>
    <n v="62"/>
    <s v="super senior"/>
    <n v="34598.1"/>
    <n v="69.7"/>
    <s v="O-"/>
    <b v="1"/>
    <b v="1"/>
    <n v="25.293946871824652"/>
    <b v="0"/>
    <n v="25"/>
    <x v="0"/>
    <s v="Stroke"/>
    <b v="0"/>
    <b v="0"/>
    <b v="0"/>
    <s v="Male"/>
    <x v="2"/>
    <x v="3"/>
  </r>
  <r>
    <s v="PID0804"/>
    <n v="48000"/>
    <s v="South"/>
    <n v="28"/>
    <s v="Young adult"/>
    <n v="41058.559999999998"/>
    <n v="75.7"/>
    <s v="O-"/>
    <b v="0"/>
    <b v="0"/>
    <n v="28.844688309708882"/>
    <b v="1"/>
    <n v="7"/>
    <x v="0"/>
    <s v="Respiratory Infection"/>
    <b v="0"/>
    <b v="1"/>
    <b v="1"/>
    <s v="Female"/>
    <x v="1"/>
    <x v="12"/>
  </r>
  <r>
    <s v="PID0805"/>
    <n v="24000"/>
    <s v="North"/>
    <n v="58"/>
    <s v="Senior"/>
    <n v="15079.59"/>
    <n v="91"/>
    <s v="A-"/>
    <b v="1"/>
    <b v="1"/>
    <n v="33.425160697887975"/>
    <b v="1"/>
    <n v="40"/>
    <x v="0"/>
    <s v="Heart Disease"/>
    <b v="0"/>
    <b v="0"/>
    <b v="1"/>
    <s v="Female"/>
    <x v="1"/>
    <x v="12"/>
  </r>
  <r>
    <s v="PID0806"/>
    <n v="3000"/>
    <s v="North"/>
    <n v="48"/>
    <s v="Senior"/>
    <n v="2123.9700000000003"/>
    <n v="76.400000000000006"/>
    <s v="A-"/>
    <b v="0"/>
    <b v="1"/>
    <n v="26.749763663737269"/>
    <b v="0"/>
    <n v="25"/>
    <x v="0"/>
    <s v="Diabetes"/>
    <b v="0"/>
    <b v="0"/>
    <b v="0"/>
    <s v="Male"/>
    <x v="3"/>
    <x v="16"/>
  </r>
  <r>
    <s v="PID0807"/>
    <n v="800"/>
    <s v="East"/>
    <n v="32"/>
    <s v="Adult"/>
    <n v="689.34"/>
    <n v="83.8"/>
    <s v="O-"/>
    <b v="0"/>
    <b v="0"/>
    <n v="28.658390615916009"/>
    <b v="1"/>
    <n v="20"/>
    <x v="0"/>
    <s v="Osteoarthritis"/>
    <b v="0"/>
    <b v="1"/>
    <b v="0"/>
    <s v="Male"/>
    <x v="2"/>
    <x v="8"/>
  </r>
  <r>
    <s v="PID0808"/>
    <n v="15000"/>
    <s v="South"/>
    <n v="28"/>
    <s v="Young adult"/>
    <n v="9070.75"/>
    <n v="82.5"/>
    <s v="A+"/>
    <b v="0"/>
    <b v="0"/>
    <n v="32.226562499999993"/>
    <b v="1"/>
    <n v="20"/>
    <x v="0"/>
    <s v="Childbirth"/>
    <b v="0"/>
    <b v="1"/>
    <b v="0"/>
    <s v="Female"/>
    <x v="0"/>
    <x v="13"/>
  </r>
  <r>
    <s v="PID0809"/>
    <n v="12000"/>
    <s v="West"/>
    <n v="58"/>
    <s v="Senior"/>
    <s v=""/>
    <n v="55.7"/>
    <s v="A-"/>
    <b v="0"/>
    <b v="1"/>
    <n v="21.223898795915254"/>
    <b v="0"/>
    <n v="7"/>
    <x v="1"/>
    <s v="Fractured Leg"/>
    <b v="0"/>
    <b v="0"/>
    <b v="0"/>
    <s v="Male"/>
    <x v="2"/>
    <x v="8"/>
  </r>
  <r>
    <s v="PID0810"/>
    <n v="24000"/>
    <s v="South"/>
    <n v="42"/>
    <s v="Adult"/>
    <n v="21522.510000000002"/>
    <n v="76.400000000000006"/>
    <s v="B+"/>
    <b v="1"/>
    <b v="0"/>
    <n v="29.474171521160446"/>
    <b v="1"/>
    <n v="12"/>
    <x v="0"/>
    <s v="Hypertension"/>
    <b v="0"/>
    <b v="1"/>
    <b v="1"/>
    <s v="Female"/>
    <x v="1"/>
    <x v="1"/>
  </r>
  <r>
    <s v="PID0811"/>
    <n v="800"/>
    <s v="West"/>
    <n v="53"/>
    <s v="Senior"/>
    <n v="641.27"/>
    <n v="65.2"/>
    <s v="B-"/>
    <b v="0"/>
    <b v="0"/>
    <n v="23.100907029478464"/>
    <s v="FALSE"/>
    <n v="20"/>
    <x v="0"/>
    <s v="Stroke"/>
    <b v="0"/>
    <b v="0"/>
    <b v="0"/>
    <s v="Male"/>
    <x v="1"/>
    <x v="1"/>
  </r>
  <r>
    <s v="PID0812"/>
    <n v="60000"/>
    <s v="East"/>
    <n v="38"/>
    <s v="Adult"/>
    <n v="30478.600000000002"/>
    <n v="74"/>
    <s v="AB-"/>
    <b v="1"/>
    <b v="1"/>
    <n v="24.725182932941294"/>
    <b v="0"/>
    <n v="25"/>
    <x v="0"/>
    <s v="Fractured Arm"/>
    <b v="0"/>
    <b v="0"/>
    <b v="0"/>
    <s v="Female"/>
    <x v="1"/>
    <x v="12"/>
  </r>
  <r>
    <s v="PID0813"/>
    <n v="250000"/>
    <s v="North"/>
    <n v="32"/>
    <s v="Adult"/>
    <n v="148709.1"/>
    <n v="109.1"/>
    <s v="O-"/>
    <b v="0"/>
    <b v="0"/>
    <n v="34.433783613180154"/>
    <b v="1"/>
    <n v="20"/>
    <x v="0"/>
    <s v="Childbirth"/>
    <b v="0"/>
    <b v="0"/>
    <b v="1"/>
    <s v="Male"/>
    <x v="6"/>
    <x v="6"/>
  </r>
  <r>
    <s v="PID0814"/>
    <n v="36000"/>
    <s v="West"/>
    <n v="62"/>
    <s v="super senior"/>
    <n v="28755.81"/>
    <n v="95.5"/>
    <s v="AB+"/>
    <b v="0"/>
    <b v="0"/>
    <n v="34.656699085498623"/>
    <b v="1"/>
    <n v="7"/>
    <x v="0"/>
    <s v="Heart Disease"/>
    <b v="0"/>
    <b v="0"/>
    <b v="0"/>
    <s v="Male"/>
    <x v="0"/>
    <x v="0"/>
  </r>
  <r>
    <s v="PID0815"/>
    <n v="3000"/>
    <s v="East"/>
    <n v="58"/>
    <s v="Senior"/>
    <n v="2108.46"/>
    <n v="61.6"/>
    <s v="A-"/>
    <b v="1"/>
    <b v="0"/>
    <n v="25.312294543063771"/>
    <b v="0"/>
    <n v="120"/>
    <x v="0"/>
    <s v="Hypertension"/>
    <b v="0"/>
    <b v="0"/>
    <b v="0"/>
    <s v="Male"/>
    <x v="2"/>
    <x v="3"/>
  </r>
  <r>
    <s v="PID0816"/>
    <n v="12000"/>
    <s v="North"/>
    <n v="33"/>
    <s v="Adult"/>
    <s v=""/>
    <n v="104.7"/>
    <s v="O-"/>
    <b v="0"/>
    <b v="0"/>
    <n v="34.98279260917505"/>
    <b v="1"/>
    <n v="9"/>
    <x v="1"/>
    <s v="Kidney Stones"/>
    <b v="0"/>
    <b v="0"/>
    <b v="1"/>
    <s v="Male"/>
    <x v="3"/>
    <x v="5"/>
  </r>
  <r>
    <s v="PID0817"/>
    <n v="32000"/>
    <s v="West"/>
    <n v="38"/>
    <s v="Adult"/>
    <n v="23164.48"/>
    <n v="58.9"/>
    <s v="B-"/>
    <b v="0"/>
    <b v="0"/>
    <n v="20.868764172335602"/>
    <s v="FALSE"/>
    <n v="5"/>
    <x v="0"/>
    <s v="Fractured Leg"/>
    <b v="0"/>
    <b v="0"/>
    <b v="0"/>
    <s v="Male"/>
    <x v="2"/>
    <x v="8"/>
  </r>
  <r>
    <s v="PID0818"/>
    <n v="100"/>
    <s v="North"/>
    <n v="53"/>
    <s v="Senior"/>
    <n v="83.65"/>
    <n v="75.900000000000006"/>
    <s v="A+"/>
    <b v="0"/>
    <b v="0"/>
    <n v="26.892006802721095"/>
    <b v="0"/>
    <n v="9"/>
    <x v="0"/>
    <s v="Cancer"/>
    <b v="0"/>
    <b v="0"/>
    <b v="0"/>
    <s v="Female"/>
    <x v="0"/>
    <x v="13"/>
  </r>
  <r>
    <s v="PID0819"/>
    <n v="240000"/>
    <s v="South"/>
    <n v="38"/>
    <s v="Adult"/>
    <n v="211141.56"/>
    <n v="68.3"/>
    <s v="B+"/>
    <b v="1"/>
    <b v="0"/>
    <n v="24.785890550152416"/>
    <b v="0"/>
    <n v="25"/>
    <x v="0"/>
    <s v="Appendicitis"/>
    <b v="0"/>
    <b v="0"/>
    <b v="0"/>
    <s v="Male"/>
    <x v="0"/>
    <x v="0"/>
  </r>
  <r>
    <s v="PID0820"/>
    <n v="16000"/>
    <s v="East"/>
    <n v="42"/>
    <s v="Adult"/>
    <n v="11177.24"/>
    <n v="93.1"/>
    <s v="A+"/>
    <b v="0"/>
    <b v="1"/>
    <n v="31.83885640025991"/>
    <b v="1"/>
    <n v="3"/>
    <x v="0"/>
    <s v="Cancer"/>
    <b v="0"/>
    <b v="0"/>
    <b v="1"/>
    <s v="Male"/>
    <x v="0"/>
    <x v="14"/>
  </r>
  <r>
    <s v="PID0821"/>
    <n v="300000"/>
    <s v="South"/>
    <n v="48"/>
    <s v="Senior"/>
    <s v=""/>
    <n v="105"/>
    <s v="AB-"/>
    <b v="0"/>
    <b v="0"/>
    <n v="33.515273388872927"/>
    <b v="1"/>
    <n v="2"/>
    <x v="1"/>
    <s v="Diabetes"/>
    <b v="0"/>
    <b v="1"/>
    <b v="0"/>
    <s v="Male"/>
    <x v="3"/>
    <x v="15"/>
  </r>
  <r>
    <s v="PID0822"/>
    <n v="500"/>
    <s v="South"/>
    <n v="58"/>
    <s v="Senior"/>
    <n v="358.5"/>
    <n v="96.6"/>
    <s v="B-"/>
    <b v="1"/>
    <b v="1"/>
    <n v="33.822345155981935"/>
    <b v="1"/>
    <n v="25"/>
    <x v="0"/>
    <s v="Allergic Reaction"/>
    <b v="0"/>
    <b v="0"/>
    <b v="1"/>
    <s v="Female"/>
    <x v="6"/>
    <x v="6"/>
  </r>
  <r>
    <s v="PID0823"/>
    <n v="90000"/>
    <s v="East"/>
    <n v="62"/>
    <s v="super senior"/>
    <n v="69662"/>
    <n v="58.7"/>
    <s v="AB-"/>
    <b v="0"/>
    <b v="0"/>
    <n v="21.561065197428839"/>
    <s v="FALSE"/>
    <n v="40"/>
    <x v="0"/>
    <s v="Fractured Arm"/>
    <b v="0"/>
    <b v="0"/>
    <b v="0"/>
    <s v="Male"/>
    <x v="1"/>
    <x v="11"/>
  </r>
  <r>
    <s v="PID0824"/>
    <n v="100"/>
    <s v="East"/>
    <n v="38"/>
    <s v="Adult"/>
    <n v="67.66"/>
    <n v="76.7"/>
    <s v="O+"/>
    <b v="1"/>
    <b v="1"/>
    <n v="29.225727785398561"/>
    <b v="1"/>
    <n v="12"/>
    <x v="0"/>
    <s v="Fractured Leg"/>
    <b v="0"/>
    <b v="0"/>
    <b v="1"/>
    <s v="Male"/>
    <x v="0"/>
    <x v="9"/>
  </r>
  <r>
    <s v="PID0825"/>
    <n v="240000"/>
    <s v="West"/>
    <n v="42"/>
    <s v="Adult"/>
    <n v="172631.04000000001"/>
    <n v="103.1"/>
    <s v="AB+"/>
    <b v="0"/>
    <b v="0"/>
    <n v="33.283832644628099"/>
    <b v="1"/>
    <n v="40"/>
    <x v="0"/>
    <s v="Kidney Stones"/>
    <b v="0"/>
    <b v="0"/>
    <b v="1"/>
    <s v="Male"/>
    <x v="4"/>
    <x v="15"/>
  </r>
  <r>
    <s v="PID0826"/>
    <n v="40000"/>
    <s v="South"/>
    <n v="48"/>
    <s v="Senior"/>
    <n v="25682.5"/>
    <n v="78.400000000000006"/>
    <s v="B+"/>
    <b v="0"/>
    <b v="1"/>
    <n v="26.500811249323963"/>
    <b v="0"/>
    <n v="0"/>
    <x v="0"/>
    <s v="Diabetes"/>
    <b v="0"/>
    <b v="0"/>
    <b v="0"/>
    <s v="Male"/>
    <x v="0"/>
    <x v="14"/>
  </r>
  <r>
    <s v="PID0827"/>
    <n v="30000"/>
    <s v="North"/>
    <n v="68"/>
    <s v="super senior"/>
    <n v="24743.82"/>
    <n v="69.900000000000006"/>
    <s v="A-"/>
    <b v="0"/>
    <b v="0"/>
    <n v="28.722879684418146"/>
    <b v="1"/>
    <n v="1"/>
    <x v="0"/>
    <s v="Childbirth"/>
    <b v="0"/>
    <b v="1"/>
    <b v="0"/>
    <s v="Female"/>
    <x v="1"/>
    <x v="11"/>
  </r>
  <r>
    <s v="PID0828"/>
    <n v="500"/>
    <s v="South"/>
    <n v="53"/>
    <s v="Senior"/>
    <n v="314.77999999999997"/>
    <n v="75.2"/>
    <s v="AB-"/>
    <b v="0"/>
    <b v="0"/>
    <n v="30.508337052213072"/>
    <b v="1"/>
    <n v="5"/>
    <x v="0"/>
    <s v="Appendicitis"/>
    <b v="0"/>
    <b v="0"/>
    <b v="1"/>
    <s v="Male"/>
    <x v="3"/>
    <x v="5"/>
  </r>
  <r>
    <s v="PID0829"/>
    <n v="800"/>
    <s v="South"/>
    <n v="38"/>
    <s v="Adult"/>
    <n v="418.62"/>
    <n v="83.9"/>
    <s v="A+"/>
    <b v="0"/>
    <b v="1"/>
    <n v="28.692589172736916"/>
    <b v="1"/>
    <n v="150"/>
    <x v="0"/>
    <s v="Prostate Cancer"/>
    <b v="0"/>
    <b v="0"/>
    <b v="1"/>
    <s v="Female"/>
    <x v="3"/>
    <x v="15"/>
  </r>
  <r>
    <s v="PID0830"/>
    <n v="500"/>
    <s v="South"/>
    <n v="38"/>
    <s v="Adult"/>
    <n v="251.3"/>
    <n v="82"/>
    <s v="AB-"/>
    <b v="1"/>
    <b v="0"/>
    <n v="32.031249999999993"/>
    <b v="1"/>
    <n v="15"/>
    <x v="0"/>
    <s v="Hypertension"/>
    <b v="0"/>
    <b v="1"/>
    <b v="0"/>
    <s v="Male"/>
    <x v="6"/>
    <x v="6"/>
  </r>
  <r>
    <s v="PID0831"/>
    <n v="30000"/>
    <s v="North"/>
    <n v="42"/>
    <s v="Adult"/>
    <n v="21453.75"/>
    <n v="85.5"/>
    <s v="B-"/>
    <b v="0"/>
    <b v="1"/>
    <n v="31.789113622843551"/>
    <b v="1"/>
    <n v="2"/>
    <x v="0"/>
    <s v="Fractured Arm"/>
    <b v="0"/>
    <b v="0"/>
    <b v="1"/>
    <s v="Female"/>
    <x v="2"/>
    <x v="3"/>
  </r>
  <r>
    <s v="PID0832"/>
    <n v="12000"/>
    <s v="South"/>
    <n v="48"/>
    <s v="Senior"/>
    <s v=""/>
    <n v="102.2"/>
    <s v="O-"/>
    <b v="1"/>
    <b v="0"/>
    <n v="34.545700378583021"/>
    <b v="1"/>
    <n v="25"/>
    <x v="1"/>
    <s v="Fractured Arm"/>
    <b v="0"/>
    <b v="1"/>
    <b v="0"/>
    <s v="Male"/>
    <x v="2"/>
    <x v="3"/>
  </r>
  <r>
    <s v="PID0833"/>
    <n v="60000"/>
    <s v="South"/>
    <n v="38"/>
    <s v="Adult"/>
    <n v="44875.9"/>
    <n v="90.9"/>
    <s v="B-"/>
    <b v="1"/>
    <b v="0"/>
    <n v="28.369901064261416"/>
    <b v="1"/>
    <n v="12"/>
    <x v="0"/>
    <s v="Stroke"/>
    <b v="0"/>
    <b v="1"/>
    <b v="0"/>
    <s v="Male"/>
    <x v="1"/>
    <x v="12"/>
  </r>
  <r>
    <s v="PID0834"/>
    <n v="15000"/>
    <s v="East"/>
    <n v="73"/>
    <s v="super senior"/>
    <n v="8541.8499999999985"/>
    <n v="58.8"/>
    <s v="AB-"/>
    <b v="0"/>
    <b v="0"/>
    <n v="23.258573632372133"/>
    <b v="0"/>
    <n v="120"/>
    <x v="0"/>
    <s v="Fractured Leg"/>
    <b v="0"/>
    <b v="0"/>
    <b v="0"/>
    <s v="Female"/>
    <x v="2"/>
    <x v="3"/>
  </r>
  <r>
    <s v="PID0835"/>
    <n v="250000"/>
    <s v="South"/>
    <n v="48"/>
    <s v="Senior"/>
    <s v=""/>
    <n v="91.5"/>
    <s v="A+"/>
    <b v="0"/>
    <b v="1"/>
    <n v="28.878929428102513"/>
    <b v="1"/>
    <n v="40"/>
    <x v="1"/>
    <s v="Cancer"/>
    <b v="0"/>
    <b v="1"/>
    <b v="0"/>
    <s v="Female"/>
    <x v="1"/>
    <x v="10"/>
  </r>
  <r>
    <s v="PID0836"/>
    <n v="500"/>
    <s v="West"/>
    <n v="41"/>
    <s v="Adult"/>
    <n v="353.6"/>
    <n v="92.6"/>
    <s v="AB-"/>
    <b v="0"/>
    <b v="0"/>
    <n v="30.236734693877548"/>
    <b v="1"/>
    <n v="20"/>
    <x v="0"/>
    <s v="Heart Disease"/>
    <b v="0"/>
    <b v="0"/>
    <b v="0"/>
    <s v="Male"/>
    <x v="6"/>
    <x v="6"/>
  </r>
  <r>
    <s v="PID0837"/>
    <n v="1000"/>
    <s v="South"/>
    <n v="28"/>
    <s v="Young adult"/>
    <s v=""/>
    <n v="68.099999999999994"/>
    <s v="AB+"/>
    <b v="0"/>
    <b v="0"/>
    <n v="24.418229409444582"/>
    <b v="0"/>
    <n v="25"/>
    <x v="1"/>
    <s v="Allergic Reaction"/>
    <b v="0"/>
    <b v="0"/>
    <b v="0"/>
    <s v="Male"/>
    <x v="6"/>
    <x v="6"/>
  </r>
  <r>
    <s v="PID0838"/>
    <n v="250000"/>
    <s v="West"/>
    <n v="73"/>
    <s v="super senior"/>
    <n v="212641.6"/>
    <n v="87.2"/>
    <s v="O+"/>
    <b v="0"/>
    <b v="1"/>
    <n v="31.266807701961348"/>
    <b v="1"/>
    <n v="12"/>
    <x v="0"/>
    <s v="Fractured Leg"/>
    <b v="0"/>
    <b v="0"/>
    <b v="1"/>
    <s v="Male"/>
    <x v="0"/>
    <x v="9"/>
  </r>
  <r>
    <s v="PID0839"/>
    <n v="15000"/>
    <s v="South"/>
    <n v="45"/>
    <s v="Adult"/>
    <n v="12903.95"/>
    <n v="80"/>
    <s v="A-"/>
    <b v="1"/>
    <b v="0"/>
    <n v="28.344671201814062"/>
    <b v="1"/>
    <n v="30"/>
    <x v="0"/>
    <s v="Kidney Stones"/>
    <b v="0"/>
    <b v="0"/>
    <b v="1"/>
    <s v="Male"/>
    <x v="0"/>
    <x v="0"/>
  </r>
  <r>
    <s v="PID0840"/>
    <n v="45000"/>
    <s v="South"/>
    <n v="45"/>
    <s v="Adult"/>
    <n v="31870.590000000004"/>
    <n v="102.8"/>
    <s v="A-"/>
    <b v="0"/>
    <b v="0"/>
    <n v="34.748512709572744"/>
    <b v="1"/>
    <n v="12"/>
    <x v="0"/>
    <s v="Respiratory Infection"/>
    <b v="0"/>
    <b v="1"/>
    <b v="0"/>
    <s v="Male"/>
    <x v="2"/>
    <x v="3"/>
  </r>
  <r>
    <s v="PID0841"/>
    <n v="240000"/>
    <s v="North"/>
    <n v="54"/>
    <s v="Senior"/>
    <n v="186596.28"/>
    <n v="97.1"/>
    <s v="AB-"/>
    <b v="0"/>
    <b v="1"/>
    <n v="34.816594356197783"/>
    <b v="1"/>
    <n v="20"/>
    <x v="0"/>
    <s v="Respiratory Infection"/>
    <b v="0"/>
    <b v="1"/>
    <b v="1"/>
    <s v="Male"/>
    <x v="2"/>
    <x v="2"/>
  </r>
  <r>
    <s v="PID0842"/>
    <n v="800"/>
    <s v="South"/>
    <n v="38"/>
    <s v="Adult"/>
    <n v="506.14"/>
    <n v="89.8"/>
    <s v="A-"/>
    <b v="0"/>
    <b v="0"/>
    <n v="31.441476138790662"/>
    <b v="1"/>
    <n v="7"/>
    <x v="0"/>
    <s v="Allergic Reaction"/>
    <b v="0"/>
    <b v="0"/>
    <b v="1"/>
    <s v="Female"/>
    <x v="0"/>
    <x v="9"/>
  </r>
  <r>
    <s v="PID0843"/>
    <n v="800"/>
    <s v="South"/>
    <n v="42"/>
    <s v="Adult"/>
    <s v=""/>
    <n v="70.7"/>
    <s v="A+"/>
    <b v="0"/>
    <b v="1"/>
    <n v="26.609958974745005"/>
    <b v="0"/>
    <n v="400"/>
    <x v="1"/>
    <s v="Hypertension"/>
    <b v="0"/>
    <b v="0"/>
    <b v="0"/>
    <s v="Female"/>
    <x v="2"/>
    <x v="8"/>
  </r>
  <r>
    <s v="PID0844"/>
    <n v="60000"/>
    <s v="West"/>
    <n v="73"/>
    <s v="super senior"/>
    <s v=""/>
    <n v="67.599999999999994"/>
    <s v="O-"/>
    <b v="0"/>
    <b v="0"/>
    <n v="23.95124716553288"/>
    <b v="0"/>
    <n v="20"/>
    <x v="1"/>
    <s v="Fractured Leg"/>
    <b v="0"/>
    <b v="0"/>
    <b v="0"/>
    <s v="Male"/>
    <x v="3"/>
    <x v="16"/>
  </r>
  <r>
    <s v="PID0845"/>
    <n v="32000"/>
    <s v="North"/>
    <n v="58"/>
    <s v="Senior"/>
    <n v="26443.52"/>
    <n v="59.9"/>
    <s v="B+"/>
    <b v="0"/>
    <b v="0"/>
    <n v="26.62222222222222"/>
    <s v="FALSE"/>
    <n v="3"/>
    <x v="0"/>
    <s v="Hypertension"/>
    <b v="0"/>
    <b v="0"/>
    <b v="0"/>
    <s v="Female"/>
    <x v="5"/>
    <x v="17"/>
  </r>
  <r>
    <s v="PID0846"/>
    <n v="250000"/>
    <s v="North"/>
    <n v="45"/>
    <s v="Adult"/>
    <n v="130103.79999999999"/>
    <n v="101.2"/>
    <s v="AB+"/>
    <b v="0"/>
    <b v="0"/>
    <n v="33.044897959183672"/>
    <b v="1"/>
    <n v="15"/>
    <x v="0"/>
    <s v="Diabetes"/>
    <b v="0"/>
    <b v="1"/>
    <b v="0"/>
    <s v="Male"/>
    <x v="1"/>
    <x v="10"/>
  </r>
  <r>
    <s v="PID0847"/>
    <n v="12000"/>
    <s v="North"/>
    <n v="68"/>
    <s v="super senior"/>
    <n v="9364.9599999999991"/>
    <n v="70"/>
    <s v="O-"/>
    <b v="0"/>
    <b v="1"/>
    <n v="29.136316337148799"/>
    <b v="1"/>
    <n v="3"/>
    <x v="0"/>
    <s v="Stroke"/>
    <b v="0"/>
    <b v="0"/>
    <b v="1"/>
    <s v="Female"/>
    <x v="1"/>
    <x v="11"/>
  </r>
  <r>
    <s v="PID0848"/>
    <n v="240000"/>
    <s v="East"/>
    <n v="38"/>
    <s v="Adult"/>
    <n v="167436.72"/>
    <n v="84.9"/>
    <s v="A+"/>
    <b v="1"/>
    <b v="1"/>
    <n v="29.725849935226364"/>
    <b v="1"/>
    <n v="9"/>
    <x v="0"/>
    <s v="Allergic Reaction"/>
    <b v="0"/>
    <b v="0"/>
    <b v="1"/>
    <s v="Female"/>
    <x v="2"/>
    <x v="3"/>
  </r>
  <r>
    <s v="PID0849"/>
    <n v="300000"/>
    <s v="East"/>
    <n v="62"/>
    <s v="super senior"/>
    <n v="231831.84"/>
    <n v="82.6"/>
    <s v="O+"/>
    <b v="0"/>
    <b v="0"/>
    <n v="31.866054550364563"/>
    <b v="1"/>
    <n v="20"/>
    <x v="0"/>
    <s v="Heart Attack"/>
    <b v="0"/>
    <b v="1"/>
    <b v="0"/>
    <s v="Female"/>
    <x v="0"/>
    <x v="0"/>
  </r>
  <r>
    <s v="PID0850"/>
    <n v="300000"/>
    <s v="East"/>
    <n v="38"/>
    <s v="Adult"/>
    <n v="201137.88"/>
    <n v="62.7"/>
    <s v="A+"/>
    <b v="0"/>
    <b v="0"/>
    <n v="20.473469387755102"/>
    <b v="0"/>
    <n v="9"/>
    <x v="0"/>
    <s v="Diabetes"/>
    <b v="0"/>
    <b v="0"/>
    <b v="0"/>
    <s v="Male"/>
    <x v="6"/>
    <x v="6"/>
  </r>
  <r>
    <s v="PID0851"/>
    <n v="1600"/>
    <s v="North"/>
    <n v="53"/>
    <s v="Senior"/>
    <s v=""/>
    <n v="75"/>
    <s v="B-"/>
    <b v="1"/>
    <b v="0"/>
    <n v="32.461911357340718"/>
    <b v="1"/>
    <n v="5"/>
    <x v="1"/>
    <s v="Fractured Arm"/>
    <b v="0"/>
    <b v="1"/>
    <b v="0"/>
    <s v="Female"/>
    <x v="2"/>
    <x v="2"/>
  </r>
  <r>
    <s v="PID0852"/>
    <n v="200000"/>
    <s v="South"/>
    <n v="22"/>
    <s v="Young adult"/>
    <n v="124849.84"/>
    <n v="57.2"/>
    <s v="B-"/>
    <b v="0"/>
    <b v="0"/>
    <n v="23.205809566311007"/>
    <b v="0"/>
    <n v="9"/>
    <x v="0"/>
    <s v="Childbirth"/>
    <b v="0"/>
    <b v="0"/>
    <b v="0"/>
    <s v="Female"/>
    <x v="1"/>
    <x v="11"/>
  </r>
  <r>
    <s v="PID0853"/>
    <n v="30000"/>
    <s v="West"/>
    <n v="45"/>
    <s v="Adult"/>
    <n v="16466.07"/>
    <n v="68.2"/>
    <s v="A-"/>
    <b v="0"/>
    <b v="0"/>
    <n v="21.285228301239037"/>
    <b v="0"/>
    <n v="5"/>
    <x v="0"/>
    <s v="Diabetes"/>
    <b v="0"/>
    <b v="0"/>
    <b v="0"/>
    <s v="Female"/>
    <x v="6"/>
    <x v="6"/>
  </r>
  <r>
    <s v="PID0854"/>
    <n v="60000"/>
    <s v="South"/>
    <n v="42"/>
    <s v="Adult"/>
    <s v=""/>
    <n v="78.2"/>
    <s v="B-"/>
    <b v="1"/>
    <b v="0"/>
    <n v="29.797286998933085"/>
    <b v="1"/>
    <n v="15"/>
    <x v="1"/>
    <s v="Childbirth"/>
    <b v="0"/>
    <b v="1"/>
    <b v="1"/>
    <s v="Female"/>
    <x v="0"/>
    <x v="9"/>
  </r>
  <r>
    <s v="PID0855"/>
    <n v="18000"/>
    <s v="South"/>
    <n v="33"/>
    <s v="Adult"/>
    <n v="16160.939999999999"/>
    <n v="81"/>
    <s v="AB+"/>
    <b v="1"/>
    <b v="0"/>
    <n v="31.248794413795761"/>
    <b v="1"/>
    <n v="250"/>
    <x v="0"/>
    <s v="Heart Disease"/>
    <b v="0"/>
    <b v="1"/>
    <b v="0"/>
    <s v="Male"/>
    <x v="2"/>
    <x v="3"/>
  </r>
  <r>
    <s v="PID0856"/>
    <n v="2000"/>
    <s v="North"/>
    <n v="88"/>
    <s v="super senior"/>
    <s v=""/>
    <n v="59.8"/>
    <s v="O+"/>
    <b v="0"/>
    <b v="0"/>
    <n v="22.507433475102562"/>
    <b v="0"/>
    <n v="10"/>
    <x v="1"/>
    <s v="Kidney Stones"/>
    <b v="0"/>
    <b v="0"/>
    <b v="0"/>
    <s v="Male"/>
    <x v="1"/>
    <x v="12"/>
  </r>
  <r>
    <s v="PID0857"/>
    <n v="75000"/>
    <s v="West"/>
    <n v="53"/>
    <s v="Senior"/>
    <s v=""/>
    <n v="50.3"/>
    <s v="B-"/>
    <b v="0"/>
    <b v="0"/>
    <n v="20.668967784352397"/>
    <b v="0"/>
    <n v="9"/>
    <x v="1"/>
    <s v="Cancer"/>
    <b v="0"/>
    <b v="0"/>
    <b v="0"/>
    <s v="Female"/>
    <x v="2"/>
    <x v="3"/>
  </r>
  <r>
    <s v="PID0858"/>
    <n v="800"/>
    <s v="West"/>
    <n v="38"/>
    <s v="Adult"/>
    <n v="718.38"/>
    <n v="96.6"/>
    <s v="AB+"/>
    <b v="0"/>
    <b v="0"/>
    <n v="31.906460562822033"/>
    <b v="1"/>
    <n v="7"/>
    <x v="0"/>
    <s v="Childbirth"/>
    <b v="0"/>
    <b v="1"/>
    <b v="0"/>
    <s v="Male"/>
    <x v="1"/>
    <x v="11"/>
  </r>
  <r>
    <s v="PID0859"/>
    <n v="18000"/>
    <s v="North"/>
    <n v="33"/>
    <s v="Adult"/>
    <n v="14168.43"/>
    <n v="85.7"/>
    <s v="A+"/>
    <b v="0"/>
    <b v="1"/>
    <n v="32.655083066605698"/>
    <b v="1"/>
    <n v="25"/>
    <x v="0"/>
    <s v="Diabetes"/>
    <b v="0"/>
    <b v="1"/>
    <b v="1"/>
    <s v="Male"/>
    <x v="0"/>
    <x v="0"/>
  </r>
  <r>
    <s v="PID0860"/>
    <n v="18000"/>
    <s v="North"/>
    <n v="33"/>
    <s v="Adult"/>
    <n v="11696.039999999999"/>
    <n v="73.2"/>
    <s v="AB-"/>
    <b v="0"/>
    <b v="1"/>
    <n v="28.593749999999996"/>
    <b v="1"/>
    <n v="12"/>
    <x v="0"/>
    <s v="Respiratory Infection"/>
    <b v="0"/>
    <b v="1"/>
    <b v="1"/>
    <s v="Male"/>
    <x v="0"/>
    <x v="0"/>
  </r>
  <r>
    <s v="PID0861"/>
    <n v="800"/>
    <s v="West"/>
    <n v="73"/>
    <s v="super senior"/>
    <s v=""/>
    <n v="53.5"/>
    <s v="O+"/>
    <b v="0"/>
    <b v="0"/>
    <n v="20.898437499999996"/>
    <b v="0"/>
    <n v="9"/>
    <x v="1"/>
    <s v="Stroke"/>
    <b v="0"/>
    <b v="0"/>
    <b v="0"/>
    <s v="Male"/>
    <x v="1"/>
    <x v="12"/>
  </r>
  <r>
    <s v="PID0862"/>
    <n v="12000"/>
    <s v="North"/>
    <n v="32"/>
    <s v="Adult"/>
    <n v="8047.14"/>
    <n v="93.4"/>
    <s v="A-"/>
    <b v="0"/>
    <b v="0"/>
    <n v="34.306703397612495"/>
    <b v="1"/>
    <n v="2"/>
    <x v="0"/>
    <s v="Hypertension"/>
    <b v="0"/>
    <b v="0"/>
    <b v="1"/>
    <s v="Female"/>
    <x v="1"/>
    <x v="12"/>
  </r>
  <r>
    <s v="PID0863"/>
    <n v="30000"/>
    <s v="West"/>
    <n v="88"/>
    <s v="super senior"/>
    <n v="20406.63"/>
    <n v="89.8"/>
    <s v="A+"/>
    <b v="0"/>
    <b v="0"/>
    <n v="34.643725164924184"/>
    <b v="1"/>
    <n v="12"/>
    <x v="0"/>
    <s v="Osteoarthritis"/>
    <b v="0"/>
    <b v="0"/>
    <b v="1"/>
    <s v="Male"/>
    <x v="1"/>
    <x v="10"/>
  </r>
  <r>
    <s v="PID0864"/>
    <n v="800"/>
    <s v="North"/>
    <n v="68"/>
    <s v="super senior"/>
    <n v="509.19"/>
    <n v="82.2"/>
    <s v="O-"/>
    <b v="1"/>
    <b v="0"/>
    <n v="34.214360041623308"/>
    <b v="1"/>
    <n v="5"/>
    <x v="0"/>
    <s v="Diabetes"/>
    <b v="0"/>
    <b v="0"/>
    <b v="1"/>
    <s v="Male"/>
    <x v="2"/>
    <x v="2"/>
  </r>
  <r>
    <s v="PID0865"/>
    <n v="3000"/>
    <s v="North"/>
    <n v="48"/>
    <s v="Senior"/>
    <n v="2577.66"/>
    <n v="85.5"/>
    <s v="AB-"/>
    <b v="1"/>
    <b v="1"/>
    <n v="26.684560406978559"/>
    <b v="0"/>
    <n v="3"/>
    <x v="0"/>
    <s v="Allergic Reaction"/>
    <b v="0"/>
    <b v="0"/>
    <b v="0"/>
    <s v="Male"/>
    <x v="1"/>
    <x v="12"/>
  </r>
  <r>
    <s v="PID0866"/>
    <n v="24000"/>
    <s v="South"/>
    <n v="68"/>
    <s v="super senior"/>
    <n v="12221.73"/>
    <n v="79.400000000000006"/>
    <s v="A-"/>
    <b v="1"/>
    <b v="0"/>
    <n v="34.823034077452746"/>
    <b v="1"/>
    <n v="20"/>
    <x v="0"/>
    <s v="Heart Disease"/>
    <b v="0"/>
    <b v="0"/>
    <b v="0"/>
    <s v="Male"/>
    <x v="0"/>
    <x v="0"/>
  </r>
  <r>
    <s v="PID0867"/>
    <n v="100"/>
    <s v="South"/>
    <n v="42"/>
    <s v="Adult"/>
    <s v=""/>
    <n v="72.599999999999994"/>
    <s v="O-"/>
    <b v="1"/>
    <b v="1"/>
    <n v="25.419278036483316"/>
    <b v="0"/>
    <n v="9"/>
    <x v="1"/>
    <s v="Hypertension"/>
    <b v="0"/>
    <b v="0"/>
    <b v="0"/>
    <s v="Male"/>
    <x v="0"/>
    <x v="13"/>
  </r>
  <r>
    <s v="PID0868"/>
    <n v="18000"/>
    <s v="East"/>
    <n v="53"/>
    <s v="Senior"/>
    <n v="9274.59"/>
    <n v="72.3"/>
    <s v="AB+"/>
    <b v="0"/>
    <b v="0"/>
    <n v="28.961704854991183"/>
    <b v="1"/>
    <n v="9"/>
    <x v="0"/>
    <s v="Heart Attack"/>
    <b v="0"/>
    <b v="0"/>
    <b v="1"/>
    <s v="Male"/>
    <x v="1"/>
    <x v="10"/>
  </r>
  <r>
    <s v="PID0869"/>
    <n v="40000"/>
    <s v="South"/>
    <n v="38"/>
    <s v="Adult"/>
    <n v="29834.3"/>
    <n v="57.7"/>
    <s v="O-"/>
    <b v="1"/>
    <b v="1"/>
    <n v="21.193755739210289"/>
    <b v="0"/>
    <n v="25"/>
    <x v="0"/>
    <s v="Appendicitis"/>
    <b v="0"/>
    <b v="0"/>
    <b v="0"/>
    <s v="Male"/>
    <x v="4"/>
    <x v="4"/>
  </r>
  <r>
    <s v="PID0870"/>
    <n v="200000"/>
    <s v="South"/>
    <n v="38"/>
    <s v="Adult"/>
    <n v="169415.36"/>
    <n v="81.099999999999994"/>
    <s v="A+"/>
    <b v="1"/>
    <b v="0"/>
    <n v="26.481632653061222"/>
    <b v="0"/>
    <n v="9"/>
    <x v="0"/>
    <s v="Fractured Arm"/>
    <b v="0"/>
    <b v="0"/>
    <b v="0"/>
    <s v="Male"/>
    <x v="0"/>
    <x v="0"/>
  </r>
  <r>
    <s v="PID0871"/>
    <n v="50000"/>
    <s v="North"/>
    <n v="58"/>
    <s v="Senior"/>
    <n v="37645.199999999997"/>
    <n v="69.8"/>
    <s v="O+"/>
    <b v="0"/>
    <b v="0"/>
    <n v="25.027788733909425"/>
    <b v="0"/>
    <n v="15"/>
    <x v="0"/>
    <s v="Prostate Cancer"/>
    <b v="0"/>
    <b v="0"/>
    <b v="0"/>
    <s v="Female"/>
    <x v="0"/>
    <x v="13"/>
  </r>
  <r>
    <s v="PID0872"/>
    <n v="32000"/>
    <s v="North"/>
    <n v="42"/>
    <s v="Adult"/>
    <n v="20805.599999999999"/>
    <n v="85"/>
    <s v="AB+"/>
    <b v="0"/>
    <b v="0"/>
    <n v="31.992171327486922"/>
    <b v="1"/>
    <n v="1"/>
    <x v="0"/>
    <s v="Appendicitis"/>
    <b v="0"/>
    <b v="0"/>
    <b v="1"/>
    <s v="Female"/>
    <x v="2"/>
    <x v="2"/>
  </r>
  <r>
    <s v="PID0873"/>
    <n v="500"/>
    <s v="South"/>
    <n v="53"/>
    <s v="Senior"/>
    <n v="258.39"/>
    <n v="75.400000000000006"/>
    <s v="A-"/>
    <b v="0"/>
    <b v="0"/>
    <n v="26.399635867091494"/>
    <b v="0"/>
    <n v="30"/>
    <x v="0"/>
    <s v="Hypertension"/>
    <b v="0"/>
    <b v="0"/>
    <b v="0"/>
    <s v="Male"/>
    <x v="0"/>
    <x v="13"/>
  </r>
  <r>
    <s v="PID0874"/>
    <n v="18000"/>
    <s v="South"/>
    <n v="33"/>
    <s v="Adult"/>
    <n v="13544.46"/>
    <n v="106.2"/>
    <s v="B-"/>
    <b v="1"/>
    <b v="0"/>
    <n v="34.284607438016529"/>
    <b v="1"/>
    <n v="15"/>
    <x v="0"/>
    <s v="Cancer"/>
    <b v="0"/>
    <b v="1"/>
    <b v="0"/>
    <s v="Female"/>
    <x v="3"/>
    <x v="15"/>
  </r>
  <r>
    <s v="PID0875"/>
    <n v="16000"/>
    <s v="South"/>
    <n v="45"/>
    <s v="Adult"/>
    <n v="10448.86"/>
    <n v="58.3"/>
    <s v="B-"/>
    <b v="1"/>
    <b v="0"/>
    <n v="21.94286574579397"/>
    <b v="0"/>
    <n v="12"/>
    <x v="0"/>
    <s v="Prostate Cancer"/>
    <b v="0"/>
    <b v="0"/>
    <b v="0"/>
    <s v="Female"/>
    <x v="2"/>
    <x v="8"/>
  </r>
  <r>
    <s v="PID0876"/>
    <n v="14000"/>
    <s v="West"/>
    <n v="73"/>
    <s v="super senior"/>
    <n v="8981.9800000000014"/>
    <n v="56.1"/>
    <s v="AB-"/>
    <b v="1"/>
    <b v="0"/>
    <n v="21.64268353844373"/>
    <b v="0"/>
    <n v="12"/>
    <x v="0"/>
    <s v="Stroke"/>
    <b v="0"/>
    <b v="0"/>
    <b v="0"/>
    <s v="Female"/>
    <x v="1"/>
    <x v="10"/>
  </r>
  <r>
    <s v="PID0877"/>
    <n v="40000"/>
    <s v="South"/>
    <n v="34"/>
    <s v="Adult"/>
    <n v="27412"/>
    <n v="60.1"/>
    <s v="O-"/>
    <b v="0"/>
    <b v="0"/>
    <n v="22.620347020964285"/>
    <b v="0"/>
    <n v="9"/>
    <x v="0"/>
    <s v="Appendicitis"/>
    <b v="0"/>
    <b v="0"/>
    <b v="0"/>
    <s v="Female"/>
    <x v="6"/>
    <x v="6"/>
  </r>
  <r>
    <s v="PID0878"/>
    <n v="48000"/>
    <s v="West"/>
    <n v="33"/>
    <s v="Adult"/>
    <n v="33335.120000000003"/>
    <n v="86"/>
    <s v="A+"/>
    <b v="1"/>
    <b v="0"/>
    <n v="32.368549813692653"/>
    <b v="1"/>
    <n v="7"/>
    <x v="0"/>
    <s v="Hypertension"/>
    <b v="0"/>
    <b v="1"/>
    <b v="0"/>
    <s v="Female"/>
    <x v="2"/>
    <x v="3"/>
  </r>
  <r>
    <s v="PID0879"/>
    <n v="32000"/>
    <s v="East"/>
    <n v="53"/>
    <s v="Senior"/>
    <s v=""/>
    <n v="96.5"/>
    <s v="AB+"/>
    <b v="0"/>
    <b v="0"/>
    <n v="34.601455771092546"/>
    <b v="1"/>
    <n v="12"/>
    <x v="1"/>
    <s v="Childbirth"/>
    <b v="0"/>
    <b v="0"/>
    <b v="1"/>
    <s v="Male"/>
    <x v="1"/>
    <x v="11"/>
  </r>
  <r>
    <s v="PID0880"/>
    <n v="60000"/>
    <s v="North"/>
    <n v="42"/>
    <s v="Adult"/>
    <s v=""/>
    <n v="85"/>
    <s v="A+"/>
    <b v="1"/>
    <b v="1"/>
    <n v="30.116213151927443"/>
    <b v="1"/>
    <n v="3"/>
    <x v="1"/>
    <s v="Childbirth"/>
    <b v="0"/>
    <b v="1"/>
    <b v="0"/>
    <s v="Male"/>
    <x v="6"/>
    <x v="6"/>
  </r>
  <r>
    <s v="PID0881"/>
    <n v="40000"/>
    <s v="North"/>
    <n v="38"/>
    <s v="Adult"/>
    <n v="28303.899999999998"/>
    <n v="83.6"/>
    <s v="O+"/>
    <b v="1"/>
    <b v="0"/>
    <n v="32.251842135720068"/>
    <b v="1"/>
    <n v="4"/>
    <x v="0"/>
    <s v="Heart Attack"/>
    <b v="0"/>
    <b v="0"/>
    <b v="0"/>
    <s v="Male"/>
    <x v="2"/>
    <x v="2"/>
  </r>
  <r>
    <s v="PID0882"/>
    <n v="18000"/>
    <s v="West"/>
    <n v="53"/>
    <s v="Senior"/>
    <n v="11834.49"/>
    <n v="93.6"/>
    <s v="B-"/>
    <b v="0"/>
    <b v="0"/>
    <n v="34.380165289256198"/>
    <b v="1"/>
    <n v="7"/>
    <x v="0"/>
    <s v="Stroke"/>
    <b v="0"/>
    <b v="0"/>
    <b v="1"/>
    <s v="Female"/>
    <x v="0"/>
    <x v="9"/>
  </r>
  <r>
    <s v="PID0883"/>
    <n v="18000"/>
    <s v="North"/>
    <n v="30"/>
    <s v="Young adult"/>
    <n v="13293.48"/>
    <n v="91.7"/>
    <s v="B-"/>
    <b v="0"/>
    <b v="0"/>
    <n v="30.639179391225902"/>
    <b v="1"/>
    <n v="2"/>
    <x v="0"/>
    <s v="Heart Disease"/>
    <b v="0"/>
    <b v="0"/>
    <b v="0"/>
    <s v="Male"/>
    <x v="1"/>
    <x v="11"/>
  </r>
  <r>
    <s v="PID0884"/>
    <n v="800"/>
    <s v="South"/>
    <n v="48"/>
    <s v="Senior"/>
    <n v="514.91"/>
    <n v="74.599999999999994"/>
    <s v="AB-"/>
    <b v="1"/>
    <b v="0"/>
    <n v="29.140624999999993"/>
    <b v="1"/>
    <n v="15"/>
    <x v="0"/>
    <s v="Heart Disease"/>
    <b v="0"/>
    <b v="0"/>
    <b v="0"/>
    <s v="Female"/>
    <x v="4"/>
    <x v="16"/>
  </r>
  <r>
    <s v="PID0885"/>
    <n v="12000"/>
    <s v="South"/>
    <n v="58"/>
    <s v="Senior"/>
    <n v="10234.32"/>
    <n v="64"/>
    <s v="AB-"/>
    <b v="0"/>
    <b v="1"/>
    <n v="24.690405462752206"/>
    <b v="0"/>
    <n v="2"/>
    <x v="0"/>
    <s v="Allergic Reaction"/>
    <b v="0"/>
    <b v="0"/>
    <b v="0"/>
    <s v="Female"/>
    <x v="1"/>
    <x v="12"/>
  </r>
  <r>
    <s v="PID0886"/>
    <n v="30000"/>
    <s v="West"/>
    <n v="45"/>
    <s v="Adult"/>
    <n v="20923.170000000002"/>
    <n v="86.1"/>
    <s v="O-"/>
    <b v="1"/>
    <b v="1"/>
    <n v="29.792387543252598"/>
    <b v="1"/>
    <n v="5"/>
    <x v="0"/>
    <s v="Heart Disease"/>
    <b v="0"/>
    <b v="0"/>
    <b v="1"/>
    <s v="Female"/>
    <x v="5"/>
    <x v="6"/>
  </r>
  <r>
    <s v="PID0887"/>
    <n v="200000"/>
    <s v="West"/>
    <n v="62"/>
    <s v="super senior"/>
    <n v="117180.56"/>
    <n v="75.8"/>
    <s v="O-"/>
    <b v="0"/>
    <b v="1"/>
    <n v="31.147271531886911"/>
    <b v="1"/>
    <n v="12"/>
    <x v="0"/>
    <s v="Osteoarthritis"/>
    <b v="0"/>
    <b v="0"/>
    <b v="1"/>
    <s v="Male"/>
    <x v="0"/>
    <x v="14"/>
  </r>
  <r>
    <s v="PID0888"/>
    <n v="300000"/>
    <s v="West"/>
    <n v="28"/>
    <s v="Young adult"/>
    <n v="205470.9"/>
    <n v="78.7"/>
    <s v="B-"/>
    <b v="0"/>
    <b v="0"/>
    <n v="25.406766528925623"/>
    <b v="0"/>
    <n v="12"/>
    <x v="0"/>
    <s v="Diabetes"/>
    <b v="0"/>
    <b v="0"/>
    <b v="0"/>
    <s v="Female"/>
    <x v="1"/>
    <x v="11"/>
  </r>
  <r>
    <s v="PID0889"/>
    <n v="72000"/>
    <s v="South"/>
    <n v="41"/>
    <s v="Adult"/>
    <n v="39537.440000000002"/>
    <n v="89.3"/>
    <s v="B+"/>
    <b v="0"/>
    <b v="1"/>
    <n v="29.159183673469386"/>
    <b v="1"/>
    <n v="15"/>
    <x v="0"/>
    <s v="Stroke"/>
    <b v="0"/>
    <b v="0"/>
    <b v="1"/>
    <s v="Male"/>
    <x v="0"/>
    <x v="14"/>
  </r>
  <r>
    <s v="PID0890"/>
    <n v="240000"/>
    <s v="West"/>
    <n v="38"/>
    <s v="Adult"/>
    <s v=""/>
    <n v="63"/>
    <s v="B-"/>
    <b v="1"/>
    <b v="0"/>
    <n v="20.109164033323754"/>
    <b v="0"/>
    <n v="40"/>
    <x v="1"/>
    <s v="Diabetes"/>
    <b v="0"/>
    <b v="0"/>
    <b v="0"/>
    <s v="Male"/>
    <x v="4"/>
    <x v="15"/>
  </r>
  <r>
    <s v="PID0891"/>
    <n v="1600"/>
    <s v="North"/>
    <n v="45"/>
    <s v="Adult"/>
    <n v="946.72"/>
    <n v="71"/>
    <s v="B-"/>
    <b v="0"/>
    <b v="0"/>
    <n v="24.567474048442911"/>
    <s v="FALSE"/>
    <n v="2"/>
    <x v="0"/>
    <s v="Cancer"/>
    <b v="0"/>
    <b v="0"/>
    <b v="0"/>
    <s v="Male"/>
    <x v="1"/>
    <x v="12"/>
  </r>
  <r>
    <s v="PID0892"/>
    <n v="40000"/>
    <s v="East"/>
    <n v="48"/>
    <s v="Senior"/>
    <n v="32585.24"/>
    <n v="71.3"/>
    <s v="AB+"/>
    <b v="0"/>
    <b v="0"/>
    <n v="23.550006605892456"/>
    <b v="0"/>
    <n v="12"/>
    <x v="0"/>
    <s v="Appendicitis"/>
    <b v="0"/>
    <b v="0"/>
    <b v="0"/>
    <s v="Male"/>
    <x v="6"/>
    <x v="6"/>
  </r>
  <r>
    <s v="PID0893"/>
    <n v="60000"/>
    <s v="South"/>
    <n v="38"/>
    <s v="Adult"/>
    <n v="31314.45"/>
    <n v="79.400000000000006"/>
    <s v="O-"/>
    <b v="0"/>
    <b v="1"/>
    <n v="30.631534277226958"/>
    <b v="1"/>
    <n v="3"/>
    <x v="0"/>
    <s v="Diabetes"/>
    <b v="0"/>
    <b v="0"/>
    <b v="1"/>
    <s v="Male"/>
    <x v="1"/>
    <x v="10"/>
  </r>
  <r>
    <s v="PID0894"/>
    <n v="18000"/>
    <s v="South"/>
    <n v="38"/>
    <s v="Adult"/>
    <n v="15437.099999999999"/>
    <n v="64.099999999999994"/>
    <s v="B+"/>
    <b v="0"/>
    <b v="0"/>
    <n v="20.231031435424818"/>
    <b v="0"/>
    <n v="12"/>
    <x v="0"/>
    <s v="Fractured Arm"/>
    <b v="0"/>
    <b v="0"/>
    <b v="0"/>
    <s v="Male"/>
    <x v="1"/>
    <x v="12"/>
  </r>
  <r>
    <s v="PID0895"/>
    <n v="24000"/>
    <s v="South"/>
    <n v="48"/>
    <s v="Senior"/>
    <n v="13478.699999999999"/>
    <n v="77.7"/>
    <s v="B+"/>
    <b v="0"/>
    <b v="0"/>
    <n v="29.975695382122602"/>
    <b v="1"/>
    <n v="4"/>
    <x v="0"/>
    <s v="Diabetes"/>
    <b v="0"/>
    <b v="0"/>
    <b v="1"/>
    <s v="Male"/>
    <x v="3"/>
    <x v="4"/>
  </r>
  <r>
    <s v="PID0896"/>
    <n v="240000"/>
    <s v="North"/>
    <n v="48"/>
    <s v="Senior"/>
    <n v="170806.2"/>
    <n v="96.8"/>
    <s v="A-"/>
    <b v="1"/>
    <b v="0"/>
    <n v="33.892370715311095"/>
    <b v="1"/>
    <n v="1"/>
    <x v="0"/>
    <s v="Fractured Arm"/>
    <b v="0"/>
    <b v="0"/>
    <b v="1"/>
    <s v="Male"/>
    <x v="2"/>
    <x v="2"/>
  </r>
  <r>
    <s v="PID0897"/>
    <n v="60000"/>
    <s v="North"/>
    <n v="45"/>
    <s v="Adult"/>
    <s v=""/>
    <n v="88.7"/>
    <s v="A+"/>
    <b v="1"/>
    <b v="0"/>
    <n v="31.427154195011344"/>
    <b v="1"/>
    <n v="2"/>
    <x v="1"/>
    <s v="Allergic Reaction"/>
    <b v="0"/>
    <b v="1"/>
    <b v="1"/>
    <s v="Female"/>
    <x v="2"/>
    <x v="2"/>
  </r>
  <r>
    <s v="PID0898"/>
    <n v="90000"/>
    <s v="East"/>
    <n v="68"/>
    <s v="super senior"/>
    <n v="52313.149999999994"/>
    <n v="56"/>
    <s v="A-"/>
    <b v="0"/>
    <b v="0"/>
    <n v="23.309053069719038"/>
    <b v="0"/>
    <n v="12"/>
    <x v="0"/>
    <s v="Kidney Stones"/>
    <b v="0"/>
    <b v="0"/>
    <b v="0"/>
    <s v="Female"/>
    <x v="1"/>
    <x v="1"/>
  </r>
  <r>
    <s v="PID0899"/>
    <n v="800"/>
    <s v="South"/>
    <n v="45"/>
    <s v="Adult"/>
    <n v="629.91"/>
    <n v="62.9"/>
    <s v="B+"/>
    <b v="0"/>
    <b v="0"/>
    <n v="22.826244737988098"/>
    <b v="0"/>
    <n v="20"/>
    <x v="0"/>
    <s v="Diabetes"/>
    <b v="0"/>
    <b v="0"/>
    <b v="0"/>
    <s v="Female"/>
    <x v="0"/>
    <x v="13"/>
  </r>
  <r>
    <s v="PID0900"/>
    <n v="90000"/>
    <s v="West"/>
    <n v="48"/>
    <s v="Senior"/>
    <s v=""/>
    <n v="61.7"/>
    <s v="AB-"/>
    <b v="0"/>
    <b v="1"/>
    <n v="20.615456580574026"/>
    <b v="0"/>
    <n v="9"/>
    <x v="1"/>
    <s v="Allergic Reaction"/>
    <b v="0"/>
    <b v="0"/>
    <b v="0"/>
    <s v="Male"/>
    <x v="0"/>
    <x v="13"/>
  </r>
  <r>
    <s v="PID0901"/>
    <n v="100"/>
    <s v="East"/>
    <n v="28"/>
    <s v="Young adult"/>
    <n v="67.22"/>
    <n v="54.6"/>
    <s v="AB-"/>
    <b v="0"/>
    <b v="0"/>
    <n v="21.328124999999996"/>
    <b v="0"/>
    <n v="7"/>
    <x v="0"/>
    <s v="Allergic Reaction"/>
    <b v="0"/>
    <b v="0"/>
    <b v="0"/>
    <s v="Male"/>
    <x v="1"/>
    <x v="11"/>
  </r>
  <r>
    <s v="PID0902"/>
    <n v="32000"/>
    <s v="North"/>
    <n v="38"/>
    <s v="Adult"/>
    <n v="24100.36"/>
    <n v="88.7"/>
    <s v="A+"/>
    <b v="0"/>
    <b v="0"/>
    <n v="28.312426186600273"/>
    <b v="1"/>
    <n v="0.5"/>
    <x v="0"/>
    <s v="Heart Disease"/>
    <b v="0"/>
    <b v="1"/>
    <b v="0"/>
    <s v="Female"/>
    <x v="2"/>
    <x v="2"/>
  </r>
  <r>
    <s v="PID0903"/>
    <n v="21000"/>
    <s v="West"/>
    <n v="45"/>
    <s v="Adult"/>
    <n v="17648.539999999997"/>
    <n v="79.8"/>
    <s v="B+"/>
    <b v="0"/>
    <b v="0"/>
    <n v="25.186213861886124"/>
    <b v="0"/>
    <n v="5"/>
    <x v="0"/>
    <s v="Osteoarthritis"/>
    <b v="0"/>
    <b v="0"/>
    <b v="0"/>
    <s v="Male"/>
    <x v="4"/>
    <x v="15"/>
  </r>
  <r>
    <s v="PID0904"/>
    <n v="60000"/>
    <s v="North"/>
    <n v="53"/>
    <s v="Senior"/>
    <n v="34967.399999999994"/>
    <n v="61.1"/>
    <s v="AB+"/>
    <b v="0"/>
    <b v="0"/>
    <n v="22.442607897153355"/>
    <b v="0"/>
    <n v="250"/>
    <x v="0"/>
    <s v="Childbirth"/>
    <b v="0"/>
    <b v="0"/>
    <b v="0"/>
    <s v="Male"/>
    <x v="0"/>
    <x v="0"/>
  </r>
  <r>
    <s v="PID0905"/>
    <n v="18000"/>
    <s v="North"/>
    <n v="53"/>
    <s v="Senior"/>
    <s v=""/>
    <n v="89.8"/>
    <s v="A+"/>
    <b v="1"/>
    <b v="0"/>
    <n v="31.816893424036284"/>
    <b v="1"/>
    <n v="5"/>
    <x v="1"/>
    <s v="Hypertension"/>
    <b v="0"/>
    <b v="0"/>
    <b v="1"/>
    <s v="Male"/>
    <x v="0"/>
    <x v="9"/>
  </r>
  <r>
    <s v="PID0906"/>
    <n v="21000"/>
    <s v="South"/>
    <n v="38"/>
    <s v="Adult"/>
    <n v="14326.13"/>
    <n v="67.3"/>
    <s v="A-"/>
    <b v="0"/>
    <b v="0"/>
    <n v="25.643956713915557"/>
    <b v="0"/>
    <n v="5"/>
    <x v="0"/>
    <s v="Diabetes"/>
    <b v="0"/>
    <b v="0"/>
    <b v="0"/>
    <s v="Male"/>
    <x v="1"/>
    <x v="1"/>
  </r>
  <r>
    <s v="PID0907"/>
    <n v="45000"/>
    <s v="East"/>
    <n v="53"/>
    <s v="Senior"/>
    <n v="29029.98"/>
    <n v="56.2"/>
    <s v="A-"/>
    <b v="0"/>
    <b v="1"/>
    <n v="22.800113594872002"/>
    <b v="0"/>
    <n v="9"/>
    <x v="0"/>
    <s v="Appendicitis"/>
    <b v="0"/>
    <b v="0"/>
    <b v="0"/>
    <s v="Male"/>
    <x v="0"/>
    <x v="9"/>
  </r>
  <r>
    <s v="PID0908"/>
    <n v="800"/>
    <s v="East"/>
    <n v="68"/>
    <s v="super senior"/>
    <s v=""/>
    <n v="47"/>
    <s v="B+"/>
    <b v="0"/>
    <b v="0"/>
    <n v="20.613131003026183"/>
    <b v="0"/>
    <n v="40"/>
    <x v="1"/>
    <s v="Appendicitis"/>
    <b v="0"/>
    <b v="0"/>
    <b v="0"/>
    <s v="Female"/>
    <x v="1"/>
    <x v="1"/>
  </r>
  <r>
    <s v="PID0909"/>
    <n v="90000"/>
    <s v="North"/>
    <n v="46"/>
    <s v="Senior"/>
    <n v="73214.95"/>
    <n v="101.1"/>
    <s v="A-"/>
    <b v="0"/>
    <b v="0"/>
    <n v="33.779945871896821"/>
    <b v="1"/>
    <n v="2"/>
    <x v="0"/>
    <s v="Childbirth"/>
    <b v="0"/>
    <b v="1"/>
    <b v="0"/>
    <s v="Female"/>
    <x v="1"/>
    <x v="12"/>
  </r>
  <r>
    <s v="PID0910"/>
    <n v="240000"/>
    <s v="South"/>
    <n v="28"/>
    <s v="Young adult"/>
    <n v="175275.59999999998"/>
    <n v="98.8"/>
    <s v="B+"/>
    <b v="1"/>
    <b v="0"/>
    <n v="35.005668934240369"/>
    <b v="1"/>
    <n v="20"/>
    <x v="0"/>
    <s v="Kidney Stones"/>
    <b v="0"/>
    <b v="0"/>
    <b v="1"/>
    <s v="Female"/>
    <x v="2"/>
    <x v="3"/>
  </r>
  <r>
    <s v="PID0911"/>
    <n v="24000"/>
    <s v="South"/>
    <n v="33"/>
    <s v="Adult"/>
    <n v="17538.48"/>
    <n v="88.5"/>
    <s v="A+"/>
    <b v="0"/>
    <b v="0"/>
    <n v="30.62283737024222"/>
    <b v="1"/>
    <n v="25"/>
    <x v="0"/>
    <s v="Kidney Stones"/>
    <b v="0"/>
    <b v="1"/>
    <b v="0"/>
    <s v="Male"/>
    <x v="1"/>
    <x v="10"/>
  </r>
  <r>
    <s v="PID0912"/>
    <n v="200000"/>
    <s v="East"/>
    <n v="53"/>
    <s v="Senior"/>
    <n v="167277.44"/>
    <n v="64.7"/>
    <s v="A-"/>
    <b v="0"/>
    <b v="0"/>
    <n v="23.764921946740131"/>
    <b v="0"/>
    <n v="9"/>
    <x v="0"/>
    <s v="Kidney Stones"/>
    <b v="0"/>
    <b v="0"/>
    <b v="0"/>
    <s v="Female"/>
    <x v="1"/>
    <x v="1"/>
  </r>
  <r>
    <s v="PID0913"/>
    <n v="200000"/>
    <s v="West"/>
    <n v="48"/>
    <s v="Senior"/>
    <n v="122030.24"/>
    <n v="61.7"/>
    <s v="B+"/>
    <b v="0"/>
    <b v="0"/>
    <n v="21.860827664399096"/>
    <b v="0"/>
    <n v="15"/>
    <x v="0"/>
    <s v="Diabetes"/>
    <b v="0"/>
    <b v="0"/>
    <b v="0"/>
    <s v="Male"/>
    <x v="1"/>
    <x v="12"/>
  </r>
  <r>
    <s v="PID0914"/>
    <n v="800"/>
    <s v="North"/>
    <n v="33"/>
    <s v="Adult"/>
    <s v=""/>
    <n v="82.2"/>
    <s v="O+"/>
    <b v="1"/>
    <b v="0"/>
    <n v="26.237671167289093"/>
    <b v="0"/>
    <n v="30"/>
    <x v="1"/>
    <s v="Appendicitis"/>
    <b v="0"/>
    <b v="0"/>
    <b v="0"/>
    <s v="Female"/>
    <x v="1"/>
    <x v="12"/>
  </r>
  <r>
    <s v="PID0915"/>
    <n v="21000"/>
    <s v="North"/>
    <n v="48"/>
    <s v="Senior"/>
    <n v="14887.179999999998"/>
    <n v="104.3"/>
    <s v="B-"/>
    <b v="0"/>
    <b v="1"/>
    <n v="34.057142857142857"/>
    <b v="1"/>
    <n v="2"/>
    <x v="0"/>
    <s v="Respiratory Infection"/>
    <b v="0"/>
    <b v="1"/>
    <b v="0"/>
    <s v="Female"/>
    <x v="3"/>
    <x v="16"/>
  </r>
  <r>
    <s v="PID0916"/>
    <n v="30000"/>
    <s v="South"/>
    <n v="53"/>
    <s v="Senior"/>
    <n v="17119.650000000001"/>
    <n v="75.900000000000006"/>
    <s v="AB+"/>
    <b v="0"/>
    <b v="1"/>
    <n v="32.851454293628812"/>
    <b v="1"/>
    <n v="40"/>
    <x v="0"/>
    <s v="Fractured Arm"/>
    <b v="0"/>
    <b v="1"/>
    <b v="1"/>
    <s v="Male"/>
    <x v="6"/>
    <x v="6"/>
  </r>
  <r>
    <s v="PID0917"/>
    <n v="800"/>
    <s v="South"/>
    <n v="68"/>
    <s v="super senior"/>
    <n v="489.64"/>
    <n v="84.4"/>
    <s v="O+"/>
    <b v="1"/>
    <b v="0"/>
    <n v="31.766344235763487"/>
    <b v="1"/>
    <n v="12"/>
    <x v="0"/>
    <s v="Heart Attack"/>
    <b v="0"/>
    <b v="0"/>
    <b v="0"/>
    <s v="Female"/>
    <x v="3"/>
    <x v="15"/>
  </r>
  <r>
    <s v="PID0918"/>
    <n v="240000"/>
    <s v="South"/>
    <n v="53"/>
    <s v="Senior"/>
    <n v="141203.04"/>
    <n v="90.7"/>
    <s v="AB-"/>
    <b v="1"/>
    <b v="0"/>
    <n v="32.914791696908118"/>
    <b v="1"/>
    <n v="12"/>
    <x v="0"/>
    <s v="Heart Disease"/>
    <b v="0"/>
    <b v="1"/>
    <b v="0"/>
    <s v="Male"/>
    <x v="0"/>
    <x v="13"/>
  </r>
  <r>
    <s v="PID0919"/>
    <n v="18000"/>
    <s v="East"/>
    <n v="38"/>
    <s v="Adult"/>
    <s v=""/>
    <n v="87.6"/>
    <s v="O-"/>
    <b v="1"/>
    <b v="0"/>
    <n v="33.794992477142081"/>
    <b v="1"/>
    <n v="30"/>
    <x v="1"/>
    <s v="Appendicitis"/>
    <b v="0"/>
    <b v="1"/>
    <b v="0"/>
    <s v="Male"/>
    <x v="0"/>
    <x v="9"/>
  </r>
  <r>
    <s v="PID0920"/>
    <n v="30000"/>
    <s v="East"/>
    <n v="38"/>
    <s v="Adult"/>
    <n v="26468.73"/>
    <n v="61.7"/>
    <s v="AB+"/>
    <b v="0"/>
    <b v="1"/>
    <n v="20.855868036776638"/>
    <b v="0"/>
    <n v="7"/>
    <x v="0"/>
    <s v="Kidney Stones"/>
    <b v="0"/>
    <b v="0"/>
    <b v="0"/>
    <s v="Female"/>
    <x v="0"/>
    <x v="14"/>
  </r>
  <r>
    <s v="PID0921"/>
    <n v="21000"/>
    <s v="South"/>
    <n v="33"/>
    <s v="Adult"/>
    <s v=""/>
    <n v="78.599999999999994"/>
    <s v="A+"/>
    <b v="0"/>
    <b v="1"/>
    <n v="26.262153763907911"/>
    <b v="0"/>
    <n v="20"/>
    <x v="1"/>
    <s v="Fractured Leg"/>
    <b v="0"/>
    <b v="0"/>
    <b v="0"/>
    <s v="Female"/>
    <x v="0"/>
    <x v="0"/>
  </r>
  <r>
    <s v="PID0922"/>
    <n v="30000"/>
    <s v="South"/>
    <n v="50"/>
    <s v="Senior"/>
    <n v="25596.75"/>
    <n v="73.900000000000006"/>
    <s v="AB-"/>
    <b v="0"/>
    <b v="1"/>
    <n v="28.158817253467458"/>
    <b v="1"/>
    <n v="20"/>
    <x v="0"/>
    <s v="Fractured Leg"/>
    <b v="0"/>
    <b v="1"/>
    <b v="0"/>
    <s v="Male"/>
    <x v="1"/>
    <x v="11"/>
  </r>
  <r>
    <s v="PID0923"/>
    <n v="100"/>
    <s v="South"/>
    <n v="42"/>
    <s v="Adult"/>
    <n v="54.98"/>
    <n v="92"/>
    <s v="A+"/>
    <b v="0"/>
    <b v="0"/>
    <n v="32.596371882086174"/>
    <b v="1"/>
    <n v="3"/>
    <x v="0"/>
    <s v="Allergic Reaction"/>
    <b v="0"/>
    <b v="0"/>
    <b v="1"/>
    <s v="Female"/>
    <x v="1"/>
    <x v="1"/>
  </r>
  <r>
    <s v="PID0924"/>
    <n v="30000"/>
    <s v="West"/>
    <n v="48"/>
    <s v="Senior"/>
    <n v="24991.23"/>
    <n v="96.2"/>
    <s v="B-"/>
    <b v="0"/>
    <b v="1"/>
    <n v="31.412244897959184"/>
    <b v="1"/>
    <n v="150"/>
    <x v="0"/>
    <s v="Appendicitis"/>
    <b v="0"/>
    <b v="0"/>
    <b v="1"/>
    <s v="Male"/>
    <x v="0"/>
    <x v="0"/>
  </r>
  <r>
    <s v="PID0925"/>
    <n v="12000"/>
    <s v="West"/>
    <n v="60"/>
    <s v="Senior"/>
    <n v="7718.94"/>
    <n v="69.7"/>
    <s v="B-"/>
    <b v="1"/>
    <b v="1"/>
    <n v="26.233580488539278"/>
    <b v="0"/>
    <n v="400"/>
    <x v="0"/>
    <s v="Diabetes"/>
    <b v="0"/>
    <b v="0"/>
    <b v="0"/>
    <s v="Male"/>
    <x v="3"/>
    <x v="4"/>
  </r>
  <r>
    <s v="PID0926"/>
    <n v="30000"/>
    <s v="South"/>
    <n v="45"/>
    <s v="Adult"/>
    <s v=""/>
    <n v="92.9"/>
    <s v="B-"/>
    <b v="0"/>
    <b v="0"/>
    <n v="28.994101307699513"/>
    <b v="1"/>
    <n v="15"/>
    <x v="1"/>
    <s v="Hypertension"/>
    <b v="0"/>
    <b v="1"/>
    <b v="1"/>
    <s v="Male"/>
    <x v="3"/>
    <x v="15"/>
  </r>
  <r>
    <s v="PID0927"/>
    <n v="30000"/>
    <s v="South"/>
    <n v="53"/>
    <s v="Senior"/>
    <n v="20388.21"/>
    <n v="75.599999999999994"/>
    <s v="O-"/>
    <b v="1"/>
    <b v="0"/>
    <n v="31.467221644120702"/>
    <b v="1"/>
    <n v="20"/>
    <x v="0"/>
    <s v="Heart Attack"/>
    <b v="0"/>
    <b v="0"/>
    <b v="0"/>
    <s v="Female"/>
    <x v="0"/>
    <x v="13"/>
  </r>
  <r>
    <s v="PID0928"/>
    <n v="21000"/>
    <s v="East"/>
    <n v="62"/>
    <s v="super senior"/>
    <n v="12310.970000000001"/>
    <n v="88.5"/>
    <s v="AB+"/>
    <b v="1"/>
    <b v="0"/>
    <n v="34.570312499999993"/>
    <b v="1"/>
    <n v="5"/>
    <x v="0"/>
    <s v="Diabetes"/>
    <b v="0"/>
    <b v="1"/>
    <b v="0"/>
    <s v="Male"/>
    <x v="1"/>
    <x v="10"/>
  </r>
  <r>
    <s v="PID0929"/>
    <n v="18000"/>
    <s v="South"/>
    <n v="53"/>
    <s v="Senior"/>
    <n v="12931.32"/>
    <n v="67.5"/>
    <s v="AB-"/>
    <b v="1"/>
    <b v="1"/>
    <n v="28.461797942317425"/>
    <b v="1"/>
    <n v="5"/>
    <x v="0"/>
    <s v="Childbirth"/>
    <b v="0"/>
    <b v="0"/>
    <b v="1"/>
    <s v="Male"/>
    <x v="0"/>
    <x v="9"/>
  </r>
  <r>
    <s v="PID0930"/>
    <n v="800"/>
    <s v="South"/>
    <n v="53"/>
    <s v="Senior"/>
    <n v="659.52"/>
    <n v="93.5"/>
    <s v="B+"/>
    <b v="0"/>
    <b v="0"/>
    <n v="33.127834467120188"/>
    <b v="1"/>
    <n v="20"/>
    <x v="0"/>
    <s v="Stroke"/>
    <b v="0"/>
    <b v="1"/>
    <b v="0"/>
    <s v="Male"/>
    <x v="0"/>
    <x v="9"/>
  </r>
  <r>
    <s v="PID0931"/>
    <n v="45000"/>
    <s v="South"/>
    <n v="41"/>
    <s v="Adult"/>
    <n v="26108.25"/>
    <n v="91.6"/>
    <s v="O-"/>
    <b v="1"/>
    <b v="0"/>
    <n v="30.605766981857059"/>
    <b v="1"/>
    <n v="7"/>
    <x v="0"/>
    <s v="Childbirth"/>
    <b v="0"/>
    <b v="0"/>
    <b v="1"/>
    <s v="Female"/>
    <x v="0"/>
    <x v="14"/>
  </r>
  <r>
    <s v="PID0932"/>
    <n v="32000"/>
    <s v="West"/>
    <n v="88"/>
    <s v="super senior"/>
    <n v="24113.32"/>
    <n v="67.5"/>
    <s v="A+"/>
    <b v="0"/>
    <b v="1"/>
    <n v="25.096668649613331"/>
    <b v="0"/>
    <n v="50"/>
    <x v="0"/>
    <s v="Stroke"/>
    <b v="0"/>
    <b v="0"/>
    <b v="0"/>
    <s v="Male"/>
    <x v="0"/>
    <x v="9"/>
  </r>
  <r>
    <s v="PID0933"/>
    <n v="16000"/>
    <s v="South"/>
    <n v="48"/>
    <s v="Senior"/>
    <s v=""/>
    <n v="89.4"/>
    <s v="B+"/>
    <b v="0"/>
    <b v="0"/>
    <n v="30.573509797886533"/>
    <b v="1"/>
    <n v="9"/>
    <x v="1"/>
    <s v="Hypertension"/>
    <b v="0"/>
    <b v="1"/>
    <b v="0"/>
    <s v="Male"/>
    <x v="0"/>
    <x v="14"/>
  </r>
  <r>
    <s v="PID0934"/>
    <n v="90000"/>
    <s v="South"/>
    <n v="33"/>
    <s v="Adult"/>
    <n v="71308.7"/>
    <n v="82.7"/>
    <s v="O-"/>
    <b v="0"/>
    <b v="0"/>
    <n v="30.011612715923938"/>
    <b v="1"/>
    <n v="25"/>
    <x v="0"/>
    <s v="Hypertension"/>
    <b v="0"/>
    <b v="0"/>
    <b v="1"/>
    <s v="Male"/>
    <x v="0"/>
    <x v="9"/>
  </r>
  <r>
    <s v="PID0935"/>
    <n v="18000"/>
    <s v="West"/>
    <n v="50"/>
    <s v="Senior"/>
    <n v="11953.2"/>
    <n v="98.4"/>
    <s v="AB-"/>
    <b v="0"/>
    <b v="0"/>
    <n v="34.863945578231302"/>
    <b v="1"/>
    <n v="0"/>
    <x v="0"/>
    <s v="Cancer"/>
    <b v="0"/>
    <b v="0"/>
    <b v="1"/>
    <s v="Male"/>
    <x v="0"/>
    <x v="0"/>
  </r>
  <r>
    <s v="PID0936"/>
    <n v="3000"/>
    <s v="South"/>
    <n v="62"/>
    <s v="super senior"/>
    <n v="2158.5299999999997"/>
    <n v="65"/>
    <s v="A+"/>
    <b v="0"/>
    <b v="1"/>
    <n v="26.709401709401707"/>
    <b v="0"/>
    <n v="12"/>
    <x v="0"/>
    <s v="Hypertension"/>
    <b v="0"/>
    <b v="0"/>
    <b v="0"/>
    <s v="Male"/>
    <x v="1"/>
    <x v="1"/>
  </r>
  <r>
    <s v="PID0937"/>
    <n v="45000"/>
    <s v="East"/>
    <n v="53"/>
    <s v="Senior"/>
    <n v="23279.82"/>
    <n v="71.3"/>
    <s v="O-"/>
    <b v="0"/>
    <b v="1"/>
    <n v="30.860457063711909"/>
    <b v="1"/>
    <n v="5"/>
    <x v="0"/>
    <s v="Appendicitis"/>
    <b v="0"/>
    <b v="1"/>
    <b v="1"/>
    <s v="Male"/>
    <x v="0"/>
    <x v="13"/>
  </r>
  <r>
    <s v="PID0938"/>
    <n v="240000"/>
    <s v="North"/>
    <n v="38"/>
    <s v="Adult"/>
    <n v="121635.36000000002"/>
    <n v="90.4"/>
    <s v="A+"/>
    <b v="0"/>
    <b v="0"/>
    <n v="30.204818069430988"/>
    <b v="1"/>
    <n v="15"/>
    <x v="0"/>
    <s v="Fractured Leg"/>
    <b v="0"/>
    <b v="0"/>
    <b v="1"/>
    <s v="Female"/>
    <x v="3"/>
    <x v="4"/>
  </r>
  <r>
    <s v="PID0939"/>
    <n v="12000"/>
    <s v="West"/>
    <n v="33"/>
    <s v="Adult"/>
    <n v="9631.86"/>
    <n v="94.2"/>
    <s v="AB-"/>
    <b v="1"/>
    <b v="0"/>
    <n v="34.184932501088696"/>
    <b v="1"/>
    <n v="20"/>
    <x v="0"/>
    <s v="Fractured Arm"/>
    <b v="0"/>
    <b v="1"/>
    <b v="0"/>
    <s v="Male"/>
    <x v="0"/>
    <x v="0"/>
  </r>
  <r>
    <s v="PID0940"/>
    <n v="60000"/>
    <s v="East"/>
    <n v="53"/>
    <s v="Senior"/>
    <n v="51124"/>
    <n v="79.900000000000006"/>
    <s v="A-"/>
    <b v="1"/>
    <b v="0"/>
    <n v="32.415108117976388"/>
    <b v="1"/>
    <n v="5"/>
    <x v="0"/>
    <s v="Heart Disease"/>
    <b v="0"/>
    <b v="0"/>
    <b v="1"/>
    <s v="Male"/>
    <x v="0"/>
    <x v="13"/>
  </r>
  <r>
    <s v="PID0941"/>
    <n v="75000"/>
    <s v="North"/>
    <n v="53"/>
    <s v="Senior"/>
    <n v="39747.550000000003"/>
    <n v="66.599999999999994"/>
    <s v="B-"/>
    <b v="0"/>
    <b v="0"/>
    <n v="23.880382946681486"/>
    <b v="0"/>
    <n v="20"/>
    <x v="0"/>
    <s v="Fractured Arm"/>
    <b v="0"/>
    <b v="0"/>
    <b v="0"/>
    <s v="Female"/>
    <x v="2"/>
    <x v="2"/>
  </r>
  <r>
    <s v="PID0942"/>
    <n v="4000"/>
    <s v="East"/>
    <n v="42"/>
    <s v="Adult"/>
    <n v="2011.16"/>
    <n v="92.8"/>
    <s v="O+"/>
    <b v="1"/>
    <b v="0"/>
    <n v="34.927923519891607"/>
    <b v="1"/>
    <n v="9"/>
    <x v="0"/>
    <s v="Respiratory Infection"/>
    <b v="0"/>
    <b v="1"/>
    <b v="0"/>
    <s v="Male"/>
    <x v="1"/>
    <x v="12"/>
  </r>
  <r>
    <s v="PID0943"/>
    <n v="240000"/>
    <s v="North"/>
    <n v="53"/>
    <s v="Senior"/>
    <s v=""/>
    <n v="50.1"/>
    <s v="AB+"/>
    <b v="0"/>
    <b v="1"/>
    <n v="20.586785009861931"/>
    <b v="0"/>
    <n v="2"/>
    <x v="1"/>
    <s v="Diabetes"/>
    <b v="0"/>
    <b v="0"/>
    <b v="0"/>
    <s v="Female"/>
    <x v="0"/>
    <x v="13"/>
  </r>
  <r>
    <s v="PID0944"/>
    <n v="3000"/>
    <s v="West"/>
    <n v="73"/>
    <s v="super senior"/>
    <n v="2174.79"/>
    <n v="90.7"/>
    <s v="A-"/>
    <b v="0"/>
    <b v="0"/>
    <n v="34.990933991744143"/>
    <b v="1"/>
    <n v="12"/>
    <x v="0"/>
    <s v="Fractured Arm"/>
    <b v="0"/>
    <b v="0"/>
    <b v="1"/>
    <s v="Male"/>
    <x v="5"/>
    <x v="6"/>
  </r>
  <r>
    <s v="PID0945"/>
    <n v="100"/>
    <s v="East"/>
    <n v="42"/>
    <s v="Adult"/>
    <n v="59.3"/>
    <n v="105.5"/>
    <s v="O-"/>
    <b v="0"/>
    <b v="0"/>
    <n v="33.674869928819938"/>
    <b v="1"/>
    <n v="2"/>
    <x v="0"/>
    <s v="Childbirth"/>
    <b v="0"/>
    <b v="0"/>
    <b v="1"/>
    <s v="Female"/>
    <x v="0"/>
    <x v="14"/>
  </r>
  <r>
    <s v="PID0946"/>
    <n v="500"/>
    <s v="North"/>
    <n v="48"/>
    <s v="Senior"/>
    <n v="429.54"/>
    <n v="78.8"/>
    <s v="B-"/>
    <b v="0"/>
    <b v="0"/>
    <n v="28.254867510488005"/>
    <b v="1"/>
    <n v="1"/>
    <x v="0"/>
    <s v="Heart Attack"/>
    <b v="0"/>
    <b v="0"/>
    <b v="0"/>
    <s v="Male"/>
    <x v="3"/>
    <x v="5"/>
  </r>
  <r>
    <s v="PID0947"/>
    <n v="40000"/>
    <s v="East"/>
    <n v="53"/>
    <s v="Senior"/>
    <n v="29043.600000000002"/>
    <n v="69"/>
    <s v="A+"/>
    <b v="0"/>
    <b v="0"/>
    <n v="26.291723822588015"/>
    <b v="0"/>
    <n v="3"/>
    <x v="0"/>
    <s v="Prostate Cancer"/>
    <b v="0"/>
    <b v="0"/>
    <b v="0"/>
    <s v="Female"/>
    <x v="2"/>
    <x v="8"/>
  </r>
  <r>
    <s v="PID0948"/>
    <n v="3000"/>
    <s v="South"/>
    <n v="38"/>
    <s v="Adult"/>
    <s v=""/>
    <n v="92"/>
    <s v="A+"/>
    <b v="1"/>
    <b v="0"/>
    <n v="34.205829863176689"/>
    <b v="1"/>
    <n v="40"/>
    <x v="1"/>
    <s v="Cancer"/>
    <b v="0"/>
    <b v="1"/>
    <b v="0"/>
    <s v="Male"/>
    <x v="2"/>
    <x v="8"/>
  </r>
  <r>
    <s v="PID0949"/>
    <n v="240000"/>
    <s v="West"/>
    <n v="58"/>
    <s v="Senior"/>
    <n v="167688.48000000001"/>
    <n v="78.5"/>
    <s v="AB-"/>
    <b v="1"/>
    <b v="0"/>
    <n v="31.445281204935103"/>
    <b v="1"/>
    <n v="7"/>
    <x v="0"/>
    <s v="Kidney Stones"/>
    <b v="0"/>
    <b v="1"/>
    <b v="0"/>
    <s v="Female"/>
    <x v="4"/>
    <x v="16"/>
  </r>
  <r>
    <s v="PID0950"/>
    <n v="500"/>
    <s v="South"/>
    <n v="45"/>
    <s v="Adult"/>
    <s v=""/>
    <n v="97.8"/>
    <s v="A+"/>
    <b v="0"/>
    <b v="1"/>
    <n v="33.058409951325046"/>
    <b v="1"/>
    <n v="70"/>
    <x v="1"/>
    <s v="Respiratory Infection"/>
    <b v="0"/>
    <b v="1"/>
    <b v="0"/>
    <s v="Male"/>
    <x v="0"/>
    <x v="0"/>
  </r>
  <r>
    <s v="PID0951"/>
    <n v="21000"/>
    <s v="East"/>
    <n v="53"/>
    <s v="Senior"/>
    <n v="13389.46"/>
    <n v="71.5"/>
    <s v="AB+"/>
    <b v="0"/>
    <b v="0"/>
    <n v="26.583878643664491"/>
    <b v="0"/>
    <n v="5"/>
    <x v="0"/>
    <s v="Childbirth"/>
    <b v="0"/>
    <b v="0"/>
    <b v="0"/>
    <s v="Male"/>
    <x v="1"/>
    <x v="12"/>
  </r>
  <r>
    <s v="PID0952"/>
    <n v="60000"/>
    <s v="West"/>
    <n v="68"/>
    <s v="super senior"/>
    <n v="36306.879999999997"/>
    <n v="77.2"/>
    <s v="AB-"/>
    <b v="0"/>
    <b v="0"/>
    <n v="32.133194588969822"/>
    <b v="1"/>
    <n v="12"/>
    <x v="0"/>
    <s v="Diabetes"/>
    <b v="0"/>
    <b v="1"/>
    <b v="0"/>
    <s v="Male"/>
    <x v="1"/>
    <x v="10"/>
  </r>
  <r>
    <s v="PID0953"/>
    <n v="3000"/>
    <s v="West"/>
    <n v="58"/>
    <s v="Senior"/>
    <s v=""/>
    <n v="64.400000000000006"/>
    <s v="O+"/>
    <b v="0"/>
    <b v="0"/>
    <n v="26.462853385930309"/>
    <b v="0"/>
    <n v="70"/>
    <x v="1"/>
    <s v="Osteoarthritis"/>
    <b v="0"/>
    <b v="0"/>
    <b v="0"/>
    <s v="Female"/>
    <x v="0"/>
    <x v="0"/>
  </r>
  <r>
    <s v="PID0954"/>
    <n v="18000"/>
    <s v="West"/>
    <n v="48"/>
    <s v="Senior"/>
    <s v=""/>
    <n v="68.900000000000006"/>
    <s v="AB-"/>
    <b v="1"/>
    <b v="1"/>
    <n v="23.562805649601589"/>
    <b v="0"/>
    <n v="9"/>
    <x v="1"/>
    <s v="Appendicitis"/>
    <b v="0"/>
    <b v="0"/>
    <b v="0"/>
    <s v="Female"/>
    <x v="6"/>
    <x v="6"/>
  </r>
  <r>
    <s v="PID0955"/>
    <n v="300000"/>
    <s v="South"/>
    <n v="38"/>
    <s v="Adult"/>
    <n v="261149.4"/>
    <n v="51.9"/>
    <s v="O-"/>
    <b v="0"/>
    <b v="1"/>
    <n v="20.022375679950617"/>
    <b v="0"/>
    <n v="30"/>
    <x v="0"/>
    <s v="Cancer"/>
    <b v="0"/>
    <b v="0"/>
    <b v="0"/>
    <s v="Male"/>
    <x v="0"/>
    <x v="0"/>
  </r>
  <r>
    <s v="PID0956"/>
    <n v="200"/>
    <s v="South"/>
    <n v="38"/>
    <s v="Adult"/>
    <n v="168.02"/>
    <n v="87"/>
    <s v="O-"/>
    <b v="0"/>
    <b v="1"/>
    <n v="33.150434385002278"/>
    <b v="1"/>
    <n v="15"/>
    <x v="0"/>
    <s v="Diabetes"/>
    <b v="0"/>
    <b v="0"/>
    <b v="1"/>
    <s v="Female"/>
    <x v="4"/>
    <x v="4"/>
  </r>
  <r>
    <s v="PID0957"/>
    <n v="60000"/>
    <s v="East"/>
    <n v="48"/>
    <s v="Senior"/>
    <n v="33469.15"/>
    <n v="97.6"/>
    <s v="AB+"/>
    <b v="0"/>
    <b v="1"/>
    <n v="32.610511543987435"/>
    <b v="1"/>
    <n v="3"/>
    <x v="0"/>
    <s v="Fractured Leg"/>
    <b v="0"/>
    <b v="0"/>
    <b v="1"/>
    <s v="Female"/>
    <x v="4"/>
    <x v="4"/>
  </r>
  <r>
    <s v="PID0958"/>
    <n v="18000"/>
    <s v="South"/>
    <n v="33"/>
    <s v="Adult"/>
    <s v=""/>
    <n v="85.4"/>
    <s v="A+"/>
    <b v="0"/>
    <b v="0"/>
    <n v="28.207160787422382"/>
    <b v="1"/>
    <n v="9"/>
    <x v="1"/>
    <s v="Respiratory Infection"/>
    <b v="0"/>
    <b v="1"/>
    <b v="1"/>
    <s v="Female"/>
    <x v="3"/>
    <x v="5"/>
  </r>
  <r>
    <s v="PID0959"/>
    <n v="250000"/>
    <s v="West"/>
    <n v="42"/>
    <s v="Adult"/>
    <s v=""/>
    <n v="56.2"/>
    <s v="O-"/>
    <b v="0"/>
    <b v="0"/>
    <n v="21.953124999999996"/>
    <s v="FALSE"/>
    <n v="20"/>
    <x v="1"/>
    <s v="Prostate Cancer"/>
    <b v="0"/>
    <b v="0"/>
    <b v="0"/>
    <s v="Male"/>
    <x v="2"/>
    <x v="3"/>
  </r>
  <r>
    <s v="PID0960"/>
    <n v="2000"/>
    <s v="West"/>
    <n v="32"/>
    <s v="Adult"/>
    <n v="1221.58"/>
    <n v="60.3"/>
    <s v="AB+"/>
    <b v="0"/>
    <b v="0"/>
    <n v="22.41969066032124"/>
    <b v="0"/>
    <n v="70"/>
    <x v="0"/>
    <s v="Kidney Stones"/>
    <b v="0"/>
    <b v="0"/>
    <b v="0"/>
    <s v="Male"/>
    <x v="0"/>
    <x v="9"/>
  </r>
  <r>
    <s v="PID0961"/>
    <n v="200000"/>
    <s v="West"/>
    <n v="38"/>
    <s v="Adult"/>
    <n v="175466.69999999998"/>
    <n v="83"/>
    <s v="AB-"/>
    <b v="0"/>
    <b v="0"/>
    <n v="31.239414355075468"/>
    <b v="1"/>
    <n v="7"/>
    <x v="0"/>
    <s v="Stroke"/>
    <b v="0"/>
    <b v="0"/>
    <b v="1"/>
    <s v="Male"/>
    <x v="2"/>
    <x v="2"/>
  </r>
  <r>
    <s v="PID0962"/>
    <n v="32000"/>
    <s v="South"/>
    <n v="45"/>
    <s v="Adult"/>
    <n v="24734.400000000001"/>
    <n v="101"/>
    <s v="A-"/>
    <b v="0"/>
    <b v="0"/>
    <n v="34.540542389111181"/>
    <b v="1"/>
    <n v="25"/>
    <x v="0"/>
    <s v="Appendicitis"/>
    <b v="0"/>
    <b v="1"/>
    <b v="1"/>
    <s v="Female"/>
    <x v="0"/>
    <x v="13"/>
  </r>
  <r>
    <s v="PID0963"/>
    <n v="18000"/>
    <s v="North"/>
    <n v="73"/>
    <s v="super senior"/>
    <n v="12295.349999999999"/>
    <n v="80.900000000000006"/>
    <s v="B+"/>
    <b v="1"/>
    <b v="1"/>
    <n v="30.449019534043437"/>
    <b v="1"/>
    <n v="20"/>
    <x v="0"/>
    <s v="Respiratory Infection"/>
    <b v="0"/>
    <b v="1"/>
    <b v="1"/>
    <s v="Male"/>
    <x v="0"/>
    <x v="13"/>
  </r>
  <r>
    <s v="PID0964"/>
    <n v="200000"/>
    <s v="North"/>
    <n v="32"/>
    <s v="Adult"/>
    <n v="101959.59999999999"/>
    <n v="61.8"/>
    <s v="O+"/>
    <b v="0"/>
    <b v="1"/>
    <n v="21.384083044982699"/>
    <b v="0"/>
    <n v="70"/>
    <x v="0"/>
    <s v="Childbirth"/>
    <b v="0"/>
    <b v="0"/>
    <b v="0"/>
    <s v="Male"/>
    <x v="0"/>
    <x v="14"/>
  </r>
  <r>
    <s v="PID0965"/>
    <n v="200000"/>
    <s v="South"/>
    <n v="42"/>
    <s v="Adult"/>
    <n v="134773.5"/>
    <n v="82.3"/>
    <s v="A+"/>
    <b v="0"/>
    <b v="0"/>
    <n v="29.159580498866216"/>
    <b v="1"/>
    <n v="3"/>
    <x v="0"/>
    <s v="Respiratory Infection"/>
    <b v="0"/>
    <b v="1"/>
    <b v="0"/>
    <s v="Male"/>
    <x v="0"/>
    <x v="13"/>
  </r>
  <r>
    <s v="PID0966"/>
    <n v="75000"/>
    <s v="South"/>
    <n v="48"/>
    <s v="Senior"/>
    <n v="52198.75"/>
    <n v="87.2"/>
    <s v="B-"/>
    <b v="0"/>
    <b v="0"/>
    <n v="30.531143867511645"/>
    <b v="1"/>
    <n v="40"/>
    <x v="0"/>
    <s v="Cancer"/>
    <b v="0"/>
    <b v="1"/>
    <b v="0"/>
    <s v="Male"/>
    <x v="4"/>
    <x v="5"/>
  </r>
  <r>
    <s v="PID0967"/>
    <n v="32000"/>
    <s v="East"/>
    <n v="48"/>
    <s v="Senior"/>
    <n v="24839.56"/>
    <n v="85.2"/>
    <s v="AB-"/>
    <b v="0"/>
    <b v="0"/>
    <n v="31.294765840220389"/>
    <b v="1"/>
    <n v="4"/>
    <x v="0"/>
    <s v="Heart Attack"/>
    <b v="0"/>
    <b v="1"/>
    <b v="1"/>
    <s v="Male"/>
    <x v="4"/>
    <x v="16"/>
  </r>
  <r>
    <s v="PID0968"/>
    <n v="90000"/>
    <s v="West"/>
    <n v="45"/>
    <s v="Adult"/>
    <n v="64257.700000000004"/>
    <n v="59.1"/>
    <s v="AB-"/>
    <b v="1"/>
    <b v="0"/>
    <n v="22.800046294510242"/>
    <b v="0"/>
    <n v="12"/>
    <x v="0"/>
    <s v="Prostate Cancer"/>
    <b v="0"/>
    <b v="0"/>
    <b v="0"/>
    <s v="Female"/>
    <x v="1"/>
    <x v="11"/>
  </r>
  <r>
    <s v="PID0969"/>
    <n v="12000"/>
    <s v="North"/>
    <n v="48"/>
    <s v="Senior"/>
    <n v="7562.2800000000007"/>
    <n v="82.4"/>
    <s v="AB-"/>
    <b v="0"/>
    <b v="0"/>
    <n v="31.788897033293466"/>
    <b v="1"/>
    <n v="2"/>
    <x v="0"/>
    <s v="Respiratory Infection"/>
    <b v="0"/>
    <b v="1"/>
    <b v="0"/>
    <s v="Female"/>
    <x v="2"/>
    <x v="8"/>
  </r>
  <r>
    <s v="PID0970"/>
    <n v="30000"/>
    <s v="South"/>
    <n v="53"/>
    <s v="Senior"/>
    <n v="20021.16"/>
    <n v="86.2"/>
    <s v="A+"/>
    <b v="0"/>
    <b v="0"/>
    <n v="33.254889857644379"/>
    <b v="1"/>
    <n v="120"/>
    <x v="0"/>
    <s v="Stroke"/>
    <b v="0"/>
    <b v="1"/>
    <b v="1"/>
    <s v="Female"/>
    <x v="0"/>
    <x v="0"/>
  </r>
  <r>
    <s v="PID0971"/>
    <n v="100"/>
    <s v="West"/>
    <n v="48"/>
    <s v="Senior"/>
    <s v=""/>
    <n v="61.8"/>
    <s v="B-"/>
    <b v="0"/>
    <b v="0"/>
    <n v="23.26019044751402"/>
    <b v="0"/>
    <n v="30"/>
    <x v="1"/>
    <s v="Appendicitis"/>
    <b v="0"/>
    <b v="0"/>
    <b v="0"/>
    <s v="Male"/>
    <x v="2"/>
    <x v="8"/>
  </r>
  <r>
    <s v="PID0972"/>
    <n v="18000"/>
    <s v="West"/>
    <n v="53"/>
    <s v="Senior"/>
    <n v="10170.93"/>
    <n v="55.9"/>
    <s v="AB-"/>
    <b v="0"/>
    <b v="0"/>
    <n v="23.267429760665969"/>
    <b v="0"/>
    <n v="30"/>
    <x v="0"/>
    <s v="Stroke"/>
    <b v="0"/>
    <b v="0"/>
    <b v="0"/>
    <s v="Male"/>
    <x v="2"/>
    <x v="3"/>
  </r>
  <r>
    <s v="PID0973"/>
    <n v="21000"/>
    <s v="North"/>
    <n v="38"/>
    <s v="Adult"/>
    <n v="18861.990000000002"/>
    <n v="77.2"/>
    <s v="A+"/>
    <b v="0"/>
    <b v="1"/>
    <n v="28.015677166497316"/>
    <b v="1"/>
    <n v="15"/>
    <x v="0"/>
    <s v="Heart Disease"/>
    <b v="0"/>
    <b v="1"/>
    <b v="0"/>
    <s v="Female"/>
    <x v="1"/>
    <x v="11"/>
  </r>
  <r>
    <s v="PID0974"/>
    <n v="500"/>
    <s v="South"/>
    <n v="33"/>
    <s v="Adult"/>
    <n v="429.74"/>
    <n v="70.7"/>
    <s v="O-"/>
    <b v="1"/>
    <b v="0"/>
    <n v="24.463667820069208"/>
    <b v="0"/>
    <n v="7"/>
    <x v="0"/>
    <s v="Osteoarthritis"/>
    <b v="0"/>
    <b v="0"/>
    <b v="0"/>
    <s v="Female"/>
    <x v="2"/>
    <x v="3"/>
  </r>
  <r>
    <s v="PID0975"/>
    <n v="12000"/>
    <s v="East"/>
    <n v="45"/>
    <s v="Adult"/>
    <n v="7510.34"/>
    <n v="91.6"/>
    <s v="AB-"/>
    <b v="1"/>
    <b v="0"/>
    <n v="28.910491099608631"/>
    <b v="1"/>
    <n v="3"/>
    <x v="0"/>
    <s v="Fractured Leg"/>
    <b v="0"/>
    <b v="1"/>
    <b v="1"/>
    <s v="Female"/>
    <x v="2"/>
    <x v="2"/>
  </r>
  <r>
    <s v="PID0976"/>
    <n v="12000"/>
    <s v="South"/>
    <n v="33"/>
    <s v="Adult"/>
    <n v="7631.0999999999995"/>
    <n v="84.2"/>
    <s v="B-"/>
    <b v="1"/>
    <b v="1"/>
    <n v="28.461330448891296"/>
    <b v="1"/>
    <n v="15"/>
    <x v="0"/>
    <s v="Respiratory Infection"/>
    <b v="0"/>
    <b v="1"/>
    <b v="0"/>
    <s v="Female"/>
    <x v="0"/>
    <x v="9"/>
  </r>
  <r>
    <s v="PID0977"/>
    <n v="18000"/>
    <s v="South"/>
    <n v="30"/>
    <s v="Young adult"/>
    <s v=""/>
    <n v="63.3"/>
    <s v="B-"/>
    <b v="0"/>
    <b v="0"/>
    <n v="22.697120728602673"/>
    <b v="0"/>
    <n v="9"/>
    <x v="1"/>
    <s v="Fractured Arm"/>
    <b v="0"/>
    <b v="0"/>
    <b v="0"/>
    <s v="Female"/>
    <x v="1"/>
    <x v="10"/>
  </r>
  <r>
    <s v="PID0978"/>
    <n v="36000"/>
    <s v="North"/>
    <n v="38"/>
    <s v="Adult"/>
    <n v="19800.36"/>
    <n v="89.3"/>
    <s v="AB-"/>
    <b v="0"/>
    <b v="1"/>
    <n v="33.20196311719215"/>
    <b v="1"/>
    <n v="4"/>
    <x v="0"/>
    <s v="Hypertension"/>
    <b v="0"/>
    <b v="0"/>
    <b v="1"/>
    <s v="Female"/>
    <x v="1"/>
    <x v="11"/>
  </r>
  <r>
    <s v="PID0979"/>
    <n v="16000"/>
    <s v="North"/>
    <n v="68"/>
    <s v="super senior"/>
    <n v="12863.76"/>
    <n v="96.5"/>
    <s v="AB-"/>
    <b v="1"/>
    <b v="0"/>
    <n v="33.787332376317359"/>
    <b v="1"/>
    <n v="2"/>
    <x v="0"/>
    <s v="Prostate Cancer"/>
    <b v="0"/>
    <b v="1"/>
    <b v="0"/>
    <s v="Female"/>
    <x v="4"/>
    <x v="4"/>
  </r>
  <r>
    <s v="PID0980"/>
    <n v="40000"/>
    <s v="South"/>
    <n v="53"/>
    <s v="Senior"/>
    <n v="22499"/>
    <n v="80.599999999999994"/>
    <s v="B+"/>
    <b v="0"/>
    <b v="0"/>
    <n v="33.548387096774185"/>
    <b v="1"/>
    <n v="15"/>
    <x v="0"/>
    <s v="Stroke"/>
    <b v="0"/>
    <b v="1"/>
    <b v="1"/>
    <s v="Female"/>
    <x v="4"/>
    <x v="16"/>
  </r>
  <r>
    <s v="PID0981"/>
    <n v="18000"/>
    <s v="South"/>
    <n v="45"/>
    <s v="Adult"/>
    <n v="9721.619999999999"/>
    <n v="67.900000000000006"/>
    <s v="A+"/>
    <b v="0"/>
    <b v="0"/>
    <n v="23.49480968858132"/>
    <b v="0"/>
    <n v="5"/>
    <x v="0"/>
    <s v="Prostate Cancer"/>
    <b v="0"/>
    <b v="0"/>
    <b v="0"/>
    <s v="Female"/>
    <x v="5"/>
    <x v="6"/>
  </r>
  <r>
    <s v="PID0982"/>
    <n v="800"/>
    <s v="South"/>
    <n v="58"/>
    <s v="Senior"/>
    <n v="433.24"/>
    <n v="80.099999999999994"/>
    <s v="B+"/>
    <b v="1"/>
    <b v="0"/>
    <n v="28.045236511326635"/>
    <b v="1"/>
    <n v="15"/>
    <x v="0"/>
    <s v="Heart Disease"/>
    <b v="0"/>
    <b v="0"/>
    <b v="0"/>
    <s v="Female"/>
    <x v="2"/>
    <x v="2"/>
  </r>
  <r>
    <s v="PID0983"/>
    <n v="240000"/>
    <s v="South"/>
    <n v="68"/>
    <s v="super senior"/>
    <n v="173836.79999999999"/>
    <n v="68.8"/>
    <s v="AB+"/>
    <b v="1"/>
    <b v="0"/>
    <n v="28.270874424720574"/>
    <b v="1"/>
    <n v="25"/>
    <x v="0"/>
    <s v="Kidney Stones"/>
    <b v="0"/>
    <b v="1"/>
    <b v="1"/>
    <s v="Female"/>
    <x v="0"/>
    <x v="0"/>
  </r>
  <r>
    <s v="PID0984"/>
    <n v="2000"/>
    <s v="West"/>
    <n v="82"/>
    <s v="super senior"/>
    <s v=""/>
    <n v="62.1"/>
    <s v="A-"/>
    <b v="0"/>
    <b v="0"/>
    <n v="25.848074921956293"/>
    <b v="0"/>
    <n v="20"/>
    <x v="1"/>
    <s v="Cancer"/>
    <b v="0"/>
    <b v="0"/>
    <b v="0"/>
    <s v="Female"/>
    <x v="1"/>
    <x v="11"/>
  </r>
  <r>
    <s v="PID0985"/>
    <n v="240000"/>
    <s v="West"/>
    <n v="68"/>
    <s v="super senior"/>
    <n v="190077.84"/>
    <n v="70.2"/>
    <s v="O-"/>
    <b v="0"/>
    <b v="0"/>
    <n v="29.21956295525494"/>
    <b v="1"/>
    <n v="20"/>
    <x v="0"/>
    <s v="Respiratory Infection"/>
    <b v="0"/>
    <b v="1"/>
    <b v="0"/>
    <s v="Female"/>
    <x v="1"/>
    <x v="12"/>
  </r>
  <r>
    <s v="PID0986"/>
    <n v="21000"/>
    <s v="South"/>
    <n v="30"/>
    <s v="Young adult"/>
    <n v="17085.600000000002"/>
    <n v="78.2"/>
    <s v="B-"/>
    <b v="0"/>
    <b v="1"/>
    <n v="28.37857453912034"/>
    <b v="1"/>
    <n v="5"/>
    <x v="0"/>
    <s v="Respiratory Infection"/>
    <b v="0"/>
    <b v="1"/>
    <b v="0"/>
    <s v="Female"/>
    <x v="1"/>
    <x v="11"/>
  </r>
  <r>
    <s v="PID0987"/>
    <n v="18000"/>
    <s v="South"/>
    <n v="41"/>
    <s v="Adult"/>
    <n v="14608.14"/>
    <n v="83.8"/>
    <s v="A+"/>
    <b v="0"/>
    <b v="0"/>
    <n v="26.448680722131041"/>
    <s v="FALSE"/>
    <n v="30"/>
    <x v="0"/>
    <s v="Diabetes"/>
    <b v="0"/>
    <b v="0"/>
    <b v="0"/>
    <s v="Male"/>
    <x v="2"/>
    <x v="2"/>
  </r>
  <r>
    <s v="PID0988"/>
    <n v="2000"/>
    <s v="South"/>
    <n v="33"/>
    <s v="Adult"/>
    <n v="1656.58"/>
    <n v="103.7"/>
    <s v="A+"/>
    <b v="0"/>
    <b v="1"/>
    <n v="34.251552384727177"/>
    <b v="1"/>
    <n v="200"/>
    <x v="0"/>
    <s v="Prostate Cancer"/>
    <b v="0"/>
    <b v="1"/>
    <b v="0"/>
    <s v="Female"/>
    <x v="5"/>
    <x v="17"/>
  </r>
  <r>
    <s v="PID0989"/>
    <n v="60000"/>
    <s v="South"/>
    <n v="33"/>
    <s v="Adult"/>
    <n v="53236.3"/>
    <n v="65.900000000000006"/>
    <s v="AB+"/>
    <b v="1"/>
    <b v="0"/>
    <n v="24.205693296602391"/>
    <s v="FALSE"/>
    <n v="15"/>
    <x v="0"/>
    <s v="Childbirth"/>
    <b v="0"/>
    <b v="0"/>
    <b v="0"/>
    <s v="Female"/>
    <x v="2"/>
    <x v="3"/>
  </r>
  <r>
    <s v="PID0990"/>
    <n v="100"/>
    <s v="North"/>
    <n v="48"/>
    <s v="Senior"/>
    <n v="59.34"/>
    <n v="85.9"/>
    <s v="A+"/>
    <b v="0"/>
    <b v="0"/>
    <n v="30.07597773187214"/>
    <b v="1"/>
    <n v="2"/>
    <x v="0"/>
    <s v="Prostate Cancer"/>
    <b v="0"/>
    <b v="0"/>
    <b v="1"/>
    <s v="Male"/>
    <x v="3"/>
    <x v="5"/>
  </r>
  <r>
    <s v="PID0991"/>
    <n v="45000"/>
    <s v="South"/>
    <n v="48"/>
    <s v="Senior"/>
    <n v="37119.840000000004"/>
    <n v="79.900000000000006"/>
    <s v="B+"/>
    <b v="0"/>
    <b v="1"/>
    <n v="26.089795918367347"/>
    <b v="0"/>
    <n v="25"/>
    <x v="0"/>
    <s v="Hypertension"/>
    <b v="0"/>
    <b v="0"/>
    <b v="0"/>
    <s v="Male"/>
    <x v="0"/>
    <x v="9"/>
  </r>
  <r>
    <s v="PID0992"/>
    <n v="75000"/>
    <s v="South"/>
    <n v="53"/>
    <s v="Senior"/>
    <s v=""/>
    <n v="47.9"/>
    <s v="O-"/>
    <b v="0"/>
    <b v="1"/>
    <n v="20.462215387244221"/>
    <b v="0"/>
    <n v="12"/>
    <x v="1"/>
    <s v="Diabetes"/>
    <b v="0"/>
    <b v="0"/>
    <b v="0"/>
    <s v="Female"/>
    <x v="0"/>
    <x v="14"/>
  </r>
  <r>
    <s v="PID0993"/>
    <n v="10000"/>
    <s v="South"/>
    <n v="53"/>
    <s v="Senior"/>
    <n v="6685.78"/>
    <n v="94.1"/>
    <s v="B+"/>
    <b v="0"/>
    <b v="0"/>
    <n v="33.740901430671592"/>
    <b v="1"/>
    <n v="5"/>
    <x v="0"/>
    <s v="Cancer"/>
    <b v="0"/>
    <b v="1"/>
    <b v="0"/>
    <s v="Male"/>
    <x v="1"/>
    <x v="1"/>
  </r>
  <r>
    <s v="PID0994"/>
    <n v="240000"/>
    <s v="North"/>
    <n v="38"/>
    <s v="Adult"/>
    <s v=""/>
    <n v="60.8"/>
    <s v="AB-"/>
    <b v="0"/>
    <b v="1"/>
    <n v="23.749999999999993"/>
    <b v="0"/>
    <n v="5"/>
    <x v="1"/>
    <s v="Hypertension"/>
    <b v="0"/>
    <b v="0"/>
    <b v="0"/>
    <s v="Female"/>
    <x v="2"/>
    <x v="8"/>
  </r>
  <r>
    <s v="PID0995"/>
    <n v="90000"/>
    <s v="West"/>
    <n v="48"/>
    <s v="Senior"/>
    <n v="53937.700000000004"/>
    <n v="59"/>
    <s v="AB+"/>
    <b v="0"/>
    <b v="0"/>
    <n v="21.155294202015131"/>
    <b v="0"/>
    <n v="30"/>
    <x v="0"/>
    <s v="Fractured Arm"/>
    <b v="0"/>
    <b v="0"/>
    <b v="0"/>
    <s v="Male"/>
    <x v="1"/>
    <x v="12"/>
  </r>
  <r>
    <s v="PID0996"/>
    <n v="3000"/>
    <s v="West"/>
    <n v="41"/>
    <s v="Adult"/>
    <n v="2309.04"/>
    <n v="81.599999999999994"/>
    <s v="AB+"/>
    <b v="0"/>
    <b v="0"/>
    <n v="31.874999999999993"/>
    <b v="1"/>
    <n v="20"/>
    <x v="0"/>
    <s v="Allergic Reaction"/>
    <b v="0"/>
    <b v="1"/>
    <b v="0"/>
    <s v="Male"/>
    <x v="1"/>
    <x v="11"/>
  </r>
  <r>
    <s v="PID0997"/>
    <n v="200000"/>
    <s v="South"/>
    <n v="68"/>
    <s v="super senior"/>
    <n v="129857.09999999999"/>
    <n v="60.1"/>
    <s v="B-"/>
    <b v="0"/>
    <b v="0"/>
    <n v="21.810132094643638"/>
    <b v="0"/>
    <n v="9"/>
    <x v="0"/>
    <s v="Kidney Stones"/>
    <b v="0"/>
    <b v="0"/>
    <b v="0"/>
    <s v="Female"/>
    <x v="2"/>
    <x v="2"/>
  </r>
  <r>
    <s v="PID0998"/>
    <n v="40000"/>
    <s v="North"/>
    <n v="41"/>
    <s v="Adult"/>
    <n v="22019.699999999997"/>
    <n v="97.6"/>
    <s v="A-"/>
    <b v="0"/>
    <b v="1"/>
    <n v="30.460971879779031"/>
    <b v="1"/>
    <n v="4"/>
    <x v="0"/>
    <s v="Stroke"/>
    <b v="0"/>
    <b v="1"/>
    <b v="0"/>
    <s v="Female"/>
    <x v="0"/>
    <x v="9"/>
  </r>
  <r>
    <s v="PID0999"/>
    <n v="12000"/>
    <s v="North"/>
    <n v="68"/>
    <s v="super senior"/>
    <n v="10652.34"/>
    <n v="74.5"/>
    <s v="O-"/>
    <b v="0"/>
    <b v="1"/>
    <n v="29.842973882390638"/>
    <b v="1"/>
    <n v="0.5"/>
    <x v="0"/>
    <s v="Heart Attack"/>
    <b v="0"/>
    <b v="0"/>
    <b v="1"/>
    <s v="Male"/>
    <x v="0"/>
    <x v="14"/>
  </r>
  <r>
    <s v="PID1000"/>
    <n v="36000"/>
    <s v="West"/>
    <n v="45"/>
    <s v="Adult"/>
    <s v=""/>
    <n v="63.2"/>
    <s v="O-"/>
    <b v="0"/>
    <b v="0"/>
    <n v="23.497917906008333"/>
    <b v="0"/>
    <n v="5"/>
    <x v="1"/>
    <s v="Appendicitis"/>
    <b v="0"/>
    <b v="0"/>
    <b v="0"/>
    <s v="Female"/>
    <x v="1"/>
    <x v="1"/>
  </r>
  <r>
    <m/>
    <m/>
    <m/>
    <m/>
    <m/>
    <m/>
    <m/>
    <m/>
    <m/>
    <m/>
    <m/>
    <m/>
    <m/>
    <x v="2"/>
    <m/>
    <m/>
    <m/>
    <m/>
    <m/>
    <x v="7"/>
    <x v="18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ID0001"/>
    <n v="60000"/>
    <x v="0"/>
    <n v="53"/>
    <s v="Senior"/>
    <n v="32168.649999999998"/>
    <n v="82.4"/>
    <s v="O+"/>
    <b v="0"/>
    <b v="0"/>
    <n v="29.195011337868486"/>
    <b v="1"/>
    <n v="20"/>
    <b v="1"/>
    <s v="Fractured Leg"/>
    <b v="0"/>
    <b v="0"/>
    <b v="1"/>
    <s v="Female"/>
    <s v="Master's Degree"/>
    <s v="Manager"/>
    <n v="60000"/>
  </r>
  <r>
    <s v="PID0002"/>
    <n v="500"/>
    <x v="1"/>
    <n v="73"/>
    <s v="super senior"/>
    <s v=""/>
    <n v="64.8"/>
    <s v="AB-"/>
    <b v="0"/>
    <b v="0"/>
    <n v="28.047091412742382"/>
    <b v="1"/>
    <n v="15"/>
    <b v="0"/>
    <s v="Prostate Cancer"/>
    <b v="0"/>
    <b v="0"/>
    <b v="1"/>
    <s v="Female"/>
    <s v="Bachelor's Degree"/>
    <s v="Teacher"/>
    <n v="500"/>
  </r>
  <r>
    <s v="PID0003"/>
    <n v="18000"/>
    <x v="2"/>
    <n v="33"/>
    <s v="Adult"/>
    <n v="12004.650000000001"/>
    <n v="69.400000000000006"/>
    <s v="B+"/>
    <b v="1"/>
    <b v="0"/>
    <n v="24.01384083044983"/>
    <b v="0"/>
    <n v="20"/>
    <b v="1"/>
    <s v="Stroke"/>
    <b v="0"/>
    <b v="0"/>
    <b v="0"/>
    <s v="Female"/>
    <s v="School"/>
    <s v="Clerical Staff"/>
    <n v="18000"/>
  </r>
  <r>
    <s v="PID0004"/>
    <n v="48000"/>
    <x v="0"/>
    <n v="33"/>
    <s v="Adult"/>
    <n v="32956.92"/>
    <n v="89.3"/>
    <s v="A-"/>
    <b v="1"/>
    <b v="0"/>
    <n v="31.266412240467773"/>
    <b v="1"/>
    <n v="15"/>
    <b v="1"/>
    <s v="Heart Attack"/>
    <b v="0"/>
    <b v="0"/>
    <b v="0"/>
    <s v="Male"/>
    <s v="School"/>
    <s v="Retail Worker"/>
    <n v="48000"/>
  </r>
  <r>
    <s v="PID0005"/>
    <n v="21000"/>
    <x v="2"/>
    <n v="38"/>
    <s v="Adult"/>
    <n v="16712.080000000002"/>
    <n v="69.400000000000006"/>
    <s v="O+"/>
    <b v="1"/>
    <b v="1"/>
    <n v="26.773658423671925"/>
    <s v="FALSE"/>
    <n v="2"/>
    <b v="1"/>
    <s v="Appendicitis"/>
    <b v="0"/>
    <b v="0"/>
    <b v="0"/>
    <s v="Male"/>
    <s v="Post-graduate"/>
    <s v="Professor"/>
    <n v="21000"/>
  </r>
  <r>
    <s v="PID0006"/>
    <n v="18000"/>
    <x v="0"/>
    <n v="88"/>
    <s v="super senior"/>
    <n v="13741.14"/>
    <n v="76.599999999999994"/>
    <s v="O+"/>
    <b v="1"/>
    <b v="0"/>
    <n v="31.076311412227675"/>
    <b v="1"/>
    <n v="20"/>
    <b v="1"/>
    <s v="Fractured Arm"/>
    <b v="0"/>
    <b v="0"/>
    <b v="1"/>
    <s v="Male"/>
    <s v="PhD"/>
    <s v="Scientist"/>
    <n v="18000"/>
  </r>
  <r>
    <s v="PID0007"/>
    <n v="3000"/>
    <x v="1"/>
    <n v="38"/>
    <s v="Adult"/>
    <n v="1831.0500000000002"/>
    <n v="91.5"/>
    <s v="O-"/>
    <b v="0"/>
    <b v="1"/>
    <n v="30.928880475932939"/>
    <b v="1"/>
    <n v="40"/>
    <b v="1"/>
    <s v="Childbirth"/>
    <b v="0"/>
    <b v="0"/>
    <b v="1"/>
    <s v="Male"/>
    <s v="Uneducated"/>
    <s v="Unemployed"/>
    <n v="3000"/>
  </r>
  <r>
    <s v="PID0008"/>
    <n v="20000"/>
    <x v="0"/>
    <n v="32"/>
    <s v="Adult"/>
    <n v="16593.84"/>
    <n v="75.599999999999994"/>
    <s v="O-"/>
    <b v="1"/>
    <b v="1"/>
    <n v="29.165541452876042"/>
    <b v="1"/>
    <n v="30"/>
    <b v="1"/>
    <s v="Hypertension"/>
    <b v="0"/>
    <b v="1"/>
    <b v="0"/>
    <s v="Female"/>
    <s v="Uneducated"/>
    <s v="Labourer"/>
    <n v="20000"/>
  </r>
  <r>
    <s v="PID0009"/>
    <n v="72000"/>
    <x v="0"/>
    <n v="48"/>
    <s v="Senior"/>
    <n v="52009.8"/>
    <n v="90.7"/>
    <s v="AB-"/>
    <b v="0"/>
    <b v="0"/>
    <n v="29.280733471074381"/>
    <b v="1"/>
    <n v="20"/>
    <b v="1"/>
    <s v="Respiratory Infection"/>
    <b v="0"/>
    <b v="1"/>
    <b v="1"/>
    <s v="Female"/>
    <s v="School"/>
    <s v="Driver"/>
    <n v="72000"/>
  </r>
  <r>
    <s v="PID0010"/>
    <n v="250000"/>
    <x v="3"/>
    <n v="32"/>
    <s v="Adult"/>
    <s v=""/>
    <n v="97.9"/>
    <s v="A+"/>
    <b v="1"/>
    <b v="1"/>
    <n v="33.480387127663221"/>
    <b v="1"/>
    <n v="2"/>
    <b v="0"/>
    <s v="Heart Attack"/>
    <b v="1"/>
    <b v="0"/>
    <b v="0"/>
    <s v="Male"/>
    <s v="Master's Degree"/>
    <s v="Doctor"/>
    <n v="250000"/>
  </r>
  <r>
    <s v="PID0011"/>
    <n v="16000"/>
    <x v="0"/>
    <n v="62"/>
    <s v="super senior"/>
    <n v="9710.7800000000007"/>
    <n v="83.9"/>
    <s v="AB-"/>
    <b v="0"/>
    <b v="0"/>
    <n v="30.083545483882538"/>
    <b v="1"/>
    <n v="3"/>
    <b v="1"/>
    <s v="Appendicitis"/>
    <b v="0"/>
    <b v="0"/>
    <b v="1"/>
    <s v="Male"/>
    <s v="Master's Degree"/>
    <s v="Doctor"/>
    <n v="16000"/>
  </r>
  <r>
    <s v="PID0012"/>
    <n v="45000"/>
    <x v="0"/>
    <n v="62"/>
    <s v="super senior"/>
    <n v="38364.959999999999"/>
    <n v="78.7"/>
    <s v="A+"/>
    <b v="0"/>
    <b v="1"/>
    <n v="31.130097701831414"/>
    <b v="1"/>
    <n v="15"/>
    <b v="1"/>
    <s v="Osteoarthritis"/>
    <b v="0"/>
    <b v="1"/>
    <b v="0"/>
    <s v="Male"/>
    <s v="Bachelor's Degree"/>
    <s v="Engineer"/>
    <n v="45000"/>
  </r>
  <r>
    <s v="PID0013"/>
    <n v="18000"/>
    <x v="0"/>
    <n v="53"/>
    <s v="Senior"/>
    <s v=""/>
    <n v="92.9"/>
    <s v="O+"/>
    <b v="1"/>
    <b v="0"/>
    <n v="33.713165916678768"/>
    <b v="1"/>
    <n v="7"/>
    <b v="0"/>
    <s v="Kidney Stones"/>
    <b v="0"/>
    <b v="1"/>
    <b v="1"/>
    <s v="Female"/>
    <s v="Bachelor's Degree"/>
    <s v="Junior Executive"/>
    <n v="18000"/>
  </r>
  <r>
    <s v="PID0014"/>
    <n v="14000"/>
    <x v="0"/>
    <n v="45"/>
    <s v="Adult"/>
    <n v="10220.91"/>
    <n v="78.3"/>
    <s v="AB+"/>
    <b v="0"/>
    <b v="0"/>
    <n v="26.777469990766392"/>
    <b v="0"/>
    <n v="15"/>
    <b v="1"/>
    <s v="Hypertension"/>
    <b v="0"/>
    <b v="0"/>
    <b v="0"/>
    <s v="Female"/>
    <s v="Bachelor's Degree"/>
    <s v="Engineer"/>
    <n v="14000"/>
  </r>
  <r>
    <s v="PID0015"/>
    <n v="60000"/>
    <x v="2"/>
    <n v="62"/>
    <s v="super senior"/>
    <n v="46847.1"/>
    <n v="60.1"/>
    <s v="AB+"/>
    <b v="1"/>
    <b v="0"/>
    <n v="24.382327883484116"/>
    <b v="0"/>
    <n v="2"/>
    <b v="1"/>
    <s v="Stroke"/>
    <b v="0"/>
    <b v="0"/>
    <b v="0"/>
    <s v="Female"/>
    <s v="School"/>
    <s v="Retail Worker"/>
    <n v="60000"/>
  </r>
  <r>
    <s v="PID0016"/>
    <n v="240000"/>
    <x v="1"/>
    <n v="32"/>
    <s v="Adult"/>
    <n v="0"/>
    <n v="91.6"/>
    <s v="B+"/>
    <b v="1"/>
    <b v="0"/>
    <n v="33.645546372819105"/>
    <b v="1"/>
    <n v="15"/>
    <b v="0"/>
    <s v="Heart Disease"/>
    <b v="0"/>
    <b v="0"/>
    <b v="0"/>
    <s v="Female"/>
    <s v="Bachelor's Degree"/>
    <s v="Nurse"/>
    <n v="240000"/>
  </r>
  <r>
    <s v="PID0017"/>
    <n v="1000"/>
    <x v="0"/>
    <n v="42"/>
    <s v="Adult"/>
    <s v=""/>
    <n v="60.6"/>
    <s v="A+"/>
    <b v="0"/>
    <b v="1"/>
    <n v="21.728997095629101"/>
    <b v="0"/>
    <n v="7"/>
    <b v="0"/>
    <s v="Osteoarthritis"/>
    <b v="0"/>
    <b v="0"/>
    <b v="0"/>
    <s v="Male"/>
    <s v="Master's Degree"/>
    <s v="Manager"/>
    <n v="1000"/>
  </r>
  <r>
    <s v="PID0018"/>
    <n v="40000"/>
    <x v="0"/>
    <n v="58"/>
    <s v="Senior"/>
    <n v="21677.3"/>
    <n v="93.5"/>
    <s v="O+"/>
    <b v="0"/>
    <b v="0"/>
    <n v="33.525762845566355"/>
    <b v="1"/>
    <n v="3"/>
    <b v="1"/>
    <s v="Childbirth"/>
    <b v="0"/>
    <b v="1"/>
    <b v="0"/>
    <s v="Female"/>
    <s v="Master's Degree"/>
    <s v="Doctor"/>
    <n v="40000"/>
  </r>
  <r>
    <s v="PID0019"/>
    <n v="500"/>
    <x v="0"/>
    <n v="45"/>
    <s v="Adult"/>
    <n v="399.98"/>
    <n v="99"/>
    <s v="O+"/>
    <b v="1"/>
    <b v="0"/>
    <n v="33.856571252693136"/>
    <b v="1"/>
    <n v="4"/>
    <b v="1"/>
    <s v="Allergic Reaction"/>
    <b v="0"/>
    <b v="0"/>
    <b v="1"/>
    <s v="Female"/>
    <s v="School"/>
    <s v="Retail Worker"/>
    <n v="500"/>
  </r>
  <r>
    <s v="PID0020"/>
    <n v="24000"/>
    <x v="1"/>
    <n v="58"/>
    <s v="Senior"/>
    <n v="12575.07"/>
    <n v="73.7"/>
    <s v="A-"/>
    <b v="0"/>
    <b v="0"/>
    <n v="28.432545040700589"/>
    <b v="1"/>
    <n v="15"/>
    <b v="1"/>
    <s v="Respiratory Infection"/>
    <b v="0"/>
    <b v="1"/>
    <b v="1"/>
    <s v="Male"/>
    <s v="Bachelor's Degree"/>
    <s v="Junior Executive"/>
    <n v="24000"/>
  </r>
  <r>
    <s v="PID0021"/>
    <n v="24000"/>
    <x v="2"/>
    <n v="46"/>
    <s v="Senior"/>
    <n v="19464.48"/>
    <n v="54"/>
    <s v="A-"/>
    <b v="0"/>
    <b v="1"/>
    <n v="20.832529609197174"/>
    <b v="0"/>
    <n v="30"/>
    <b v="1"/>
    <s v="Kidney Stones"/>
    <b v="0"/>
    <b v="0"/>
    <b v="0"/>
    <s v="Female"/>
    <s v="High School"/>
    <s v="Unemployed"/>
    <n v="24000"/>
  </r>
  <r>
    <s v="PID0022"/>
    <n v="20000"/>
    <x v="0"/>
    <n v="48"/>
    <s v="Senior"/>
    <n v="15581.86"/>
    <n v="76"/>
    <s v="B-"/>
    <b v="0"/>
    <b v="0"/>
    <n v="25.689561925365066"/>
    <b v="0"/>
    <n v="2"/>
    <b v="1"/>
    <s v="Fractured Leg"/>
    <b v="0"/>
    <b v="0"/>
    <b v="0"/>
    <s v="Female"/>
    <s v="Master's Degree"/>
    <s v="Senior Executive"/>
    <n v="20000"/>
  </r>
  <r>
    <s v="PID0023"/>
    <n v="240000"/>
    <x v="0"/>
    <n v="58"/>
    <s v="Senior"/>
    <s v=""/>
    <n v="86.3"/>
    <s v="A-"/>
    <b v="0"/>
    <b v="0"/>
    <n v="30.216028850530446"/>
    <b v="1"/>
    <n v="40"/>
    <b v="0"/>
    <s v="Kidney Stones"/>
    <b v="0"/>
    <b v="0"/>
    <b v="1"/>
    <s v="Male"/>
    <s v="PhD"/>
    <s v="Scientist"/>
    <n v="240000"/>
  </r>
  <r>
    <s v="PID0024"/>
    <n v="60000"/>
    <x v="1"/>
    <n v="62"/>
    <s v="super senior"/>
    <s v=""/>
    <n v="64.2"/>
    <s v="O-"/>
    <b v="0"/>
    <b v="0"/>
    <n v="24.16349881440777"/>
    <b v="0"/>
    <n v="15"/>
    <b v="0"/>
    <s v="Diabetes"/>
    <b v="0"/>
    <b v="0"/>
    <b v="0"/>
    <s v="Male"/>
    <s v="Master's Degree"/>
    <s v="Software Engineer"/>
    <n v="60000"/>
  </r>
  <r>
    <s v="PID0025"/>
    <n v="3000"/>
    <x v="1"/>
    <n v="38"/>
    <s v="Adult"/>
    <n v="2157.69"/>
    <n v="61.5"/>
    <s v="B+"/>
    <b v="0"/>
    <b v="0"/>
    <n v="20.081632653061224"/>
    <b v="0"/>
    <n v="12"/>
    <b v="1"/>
    <s v="Osteoarthritis"/>
    <b v="0"/>
    <b v="0"/>
    <b v="0"/>
    <s v="Male"/>
    <s v="School"/>
    <s v="Retail Worker"/>
    <n v="3000"/>
  </r>
  <r>
    <s v="PID0026"/>
    <n v="72000"/>
    <x v="2"/>
    <n v="58"/>
    <s v="Senior"/>
    <n v="42165.48"/>
    <n v="68.400000000000006"/>
    <s v="AB+"/>
    <b v="0"/>
    <b v="0"/>
    <n v="30.400000000000002"/>
    <b v="1"/>
    <n v="2"/>
    <b v="1"/>
    <s v="Kidney Stones"/>
    <b v="0"/>
    <b v="1"/>
    <b v="0"/>
    <s v="Female"/>
    <s v="School"/>
    <s v="Driver"/>
    <n v="72000"/>
  </r>
  <r>
    <s v="PID0027"/>
    <n v="48000"/>
    <x v="1"/>
    <n v="48"/>
    <s v="Senior"/>
    <s v=""/>
    <n v="70.099999999999994"/>
    <s v="A+"/>
    <b v="0"/>
    <b v="0"/>
    <n v="24.543958544868879"/>
    <s v="FALSE"/>
    <n v="0"/>
    <b v="0"/>
    <s v="Osteoarthritis"/>
    <b v="0"/>
    <b v="0"/>
    <b v="0"/>
    <s v="Female"/>
    <s v="High School"/>
    <s v="Unemployed"/>
    <n v="48000"/>
  </r>
  <r>
    <s v="PID0028"/>
    <n v="45000"/>
    <x v="0"/>
    <n v="33"/>
    <s v="Adult"/>
    <n v="22743.989999999998"/>
    <n v="54.5"/>
    <s v="O-"/>
    <b v="1"/>
    <b v="0"/>
    <n v="20.512627498212204"/>
    <b v="0"/>
    <n v="25"/>
    <b v="1"/>
    <s v="Cancer"/>
    <b v="0"/>
    <b v="0"/>
    <b v="0"/>
    <s v="Male"/>
    <s v="Post-graduate"/>
    <s v="Scientist"/>
    <n v="45000"/>
  </r>
  <r>
    <s v="PID0029"/>
    <n v="16000"/>
    <x v="2"/>
    <n v="38"/>
    <s v="Adult"/>
    <s v=""/>
    <n v="95"/>
    <s v="A-"/>
    <b v="1"/>
    <b v="1"/>
    <n v="34.475250399187111"/>
    <b v="1"/>
    <n v="2"/>
    <b v="0"/>
    <s v="Prostate Cancer"/>
    <b v="0"/>
    <b v="1"/>
    <b v="0"/>
    <s v="Male"/>
    <s v="Master's Degree"/>
    <s v="Manager"/>
    <n v="16000"/>
  </r>
  <r>
    <s v="PID0030"/>
    <n v="60000"/>
    <x v="2"/>
    <n v="28"/>
    <s v="Young adult"/>
    <n v="32726.639999999999"/>
    <n v="73.900000000000006"/>
    <s v="B-"/>
    <b v="0"/>
    <b v="0"/>
    <n v="26.818115836841343"/>
    <b v="0"/>
    <n v="30"/>
    <b v="1"/>
    <s v="Allergic Reaction"/>
    <b v="0"/>
    <b v="0"/>
    <b v="0"/>
    <s v="Female"/>
    <s v="School"/>
    <s v="Driver"/>
    <n v="60000"/>
  </r>
  <r>
    <s v="PID0031"/>
    <n v="21000"/>
    <x v="2"/>
    <n v="45"/>
    <s v="Adult"/>
    <n v="15341.69"/>
    <n v="59.4"/>
    <s v="A+"/>
    <b v="1"/>
    <b v="1"/>
    <n v="22.915782570116889"/>
    <b v="0"/>
    <n v="1"/>
    <b v="1"/>
    <s v="Cancer"/>
    <b v="0"/>
    <b v="0"/>
    <b v="0"/>
    <s v="Female"/>
    <s v="Master's Degree"/>
    <s v="Doctor"/>
    <n v="21000"/>
  </r>
  <r>
    <s v="PID0032"/>
    <n v="45000"/>
    <x v="0"/>
    <n v="53"/>
    <s v="Senior"/>
    <s v=""/>
    <n v="59.4"/>
    <s v="A-"/>
    <b v="0"/>
    <b v="1"/>
    <n v="24.408284023668635"/>
    <b v="0"/>
    <n v="9"/>
    <b v="0"/>
    <s v="Prostate Cancer"/>
    <b v="0"/>
    <b v="0"/>
    <b v="0"/>
    <s v="Female"/>
    <s v="Master's Degree"/>
    <s v="Manager"/>
    <n v="45000"/>
  </r>
  <r>
    <s v="PID0033"/>
    <n v="32000"/>
    <x v="1"/>
    <n v="28"/>
    <s v="Young adult"/>
    <n v="17963.439999999999"/>
    <n v="73.7"/>
    <s v="A+"/>
    <b v="0"/>
    <b v="1"/>
    <n v="25.501730103806231"/>
    <b v="0"/>
    <n v="15"/>
    <b v="1"/>
    <s v="Stroke"/>
    <b v="0"/>
    <b v="0"/>
    <b v="0"/>
    <s v="Female"/>
    <s v="Bachelor's Degree"/>
    <s v="Engineer"/>
    <n v="32000"/>
  </r>
  <r>
    <s v="PID0034"/>
    <n v="3000"/>
    <x v="2"/>
    <n v="42"/>
    <s v="Adult"/>
    <s v=""/>
    <n v="95.2"/>
    <s v="A-"/>
    <b v="0"/>
    <b v="0"/>
    <n v="31.808613719135288"/>
    <b v="1"/>
    <n v="15"/>
    <b v="0"/>
    <s v="Allergic Reaction"/>
    <b v="0"/>
    <b v="1"/>
    <b v="0"/>
    <s v="Male"/>
    <s v="School"/>
    <s v="Retail Worker"/>
    <n v="3000"/>
  </r>
  <r>
    <s v="PID0035"/>
    <n v="14000"/>
    <x v="2"/>
    <n v="50"/>
    <s v="Senior"/>
    <n v="7827.47"/>
    <n v="78.099999999999994"/>
    <s v="O-"/>
    <b v="0"/>
    <b v="0"/>
    <n v="28.686868686868689"/>
    <b v="1"/>
    <n v="2"/>
    <b v="1"/>
    <s v="Cancer"/>
    <b v="0"/>
    <b v="0"/>
    <b v="1"/>
    <s v="Male"/>
    <s v="Bachelor's Degree"/>
    <s v="Teacher"/>
    <n v="14000"/>
  </r>
  <r>
    <s v="PID0036"/>
    <n v="18000"/>
    <x v="2"/>
    <n v="58"/>
    <s v="Senior"/>
    <n v="13659.84"/>
    <n v="78.2"/>
    <s v="B+"/>
    <b v="0"/>
    <b v="0"/>
    <n v="30.168589174800353"/>
    <b v="1"/>
    <n v="4"/>
    <b v="1"/>
    <s v="Cancer"/>
    <b v="0"/>
    <b v="0"/>
    <b v="1"/>
    <s v="Female"/>
    <s v="Master's Degree"/>
    <s v="Manager"/>
    <n v="18000"/>
  </r>
  <r>
    <s v="PID0037"/>
    <n v="30000"/>
    <x v="1"/>
    <n v="62"/>
    <s v="super senior"/>
    <n v="23257.38"/>
    <n v="60.6"/>
    <s v="O+"/>
    <b v="0"/>
    <b v="1"/>
    <n v="24.901380670611438"/>
    <b v="0"/>
    <n v="5"/>
    <b v="1"/>
    <s v="Appendicitis"/>
    <b v="0"/>
    <b v="0"/>
    <b v="0"/>
    <s v="Female"/>
    <s v="Bachelor's Degree"/>
    <s v="Nurse"/>
    <n v="30000"/>
  </r>
  <r>
    <s v="PID0038"/>
    <n v="20000"/>
    <x v="0"/>
    <n v="38"/>
    <s v="Adult"/>
    <n v="15921.2"/>
    <n v="99.2"/>
    <s v="O+"/>
    <b v="1"/>
    <b v="0"/>
    <n v="34.732677427260953"/>
    <b v="1"/>
    <n v="15"/>
    <b v="1"/>
    <s v="Allergic Reaction"/>
    <b v="0"/>
    <b v="1"/>
    <b v="1"/>
    <s v="Male"/>
    <s v="Master's Degree"/>
    <s v="Senior Executive"/>
    <n v="20000"/>
  </r>
  <r>
    <s v="PID0039"/>
    <n v="200000"/>
    <x v="1"/>
    <n v="53"/>
    <s v="Senior"/>
    <s v=""/>
    <n v="58.9"/>
    <s v="O+"/>
    <b v="0"/>
    <b v="0"/>
    <n v="23.2981290297061"/>
    <b v="0"/>
    <n v="25"/>
    <b v="0"/>
    <s v="Cancer"/>
    <b v="0"/>
    <b v="0"/>
    <b v="0"/>
    <s v="Female"/>
    <s v="Master's Degree"/>
    <s v="Software Engineer"/>
    <n v="200000"/>
  </r>
  <r>
    <s v="PID0040"/>
    <n v="20000"/>
    <x v="0"/>
    <n v="45"/>
    <s v="Adult"/>
    <n v="13998.94"/>
    <n v="79.099999999999994"/>
    <s v="O+"/>
    <b v="1"/>
    <b v="0"/>
    <n v="30.515798001620301"/>
    <b v="1"/>
    <n v="30"/>
    <b v="1"/>
    <s v="Prostate Cancer"/>
    <b v="0"/>
    <b v="1"/>
    <b v="0"/>
    <s v="Male"/>
    <s v="Post-graduate"/>
    <s v="Scientist"/>
    <n v="20000"/>
  </r>
  <r>
    <s v="PID0041"/>
    <n v="240000"/>
    <x v="1"/>
    <n v="53"/>
    <s v="Senior"/>
    <n v="148902.72"/>
    <n v="77.400000000000006"/>
    <s v="A+"/>
    <b v="0"/>
    <b v="0"/>
    <n v="28.429752066115707"/>
    <b v="1"/>
    <n v="7"/>
    <b v="1"/>
    <s v="Osteoarthritis"/>
    <b v="0"/>
    <b v="1"/>
    <b v="0"/>
    <s v="Female"/>
    <s v="Master's Degree"/>
    <s v="Doctor"/>
    <n v="240000"/>
  </r>
  <r>
    <s v="PID0042"/>
    <n v="72000"/>
    <x v="1"/>
    <n v="62"/>
    <s v="super senior"/>
    <n v="50448.4"/>
    <n v="80.099999999999994"/>
    <s v="AB+"/>
    <b v="0"/>
    <b v="0"/>
    <n v="32.914201183431949"/>
    <b v="1"/>
    <n v="12"/>
    <b v="1"/>
    <s v="Prostate Cancer"/>
    <b v="0"/>
    <b v="0"/>
    <b v="1"/>
    <s v="Female"/>
    <s v="Master's Degree"/>
    <s v="Senior Executive"/>
    <n v="72000"/>
  </r>
  <r>
    <s v="PID0043"/>
    <n v="90000"/>
    <x v="3"/>
    <n v="48"/>
    <s v="Senior"/>
    <n v="69839.149999999994"/>
    <n v="81.2"/>
    <s v="O+"/>
    <b v="0"/>
    <b v="0"/>
    <n v="31.718749999999996"/>
    <b v="1"/>
    <n v="5"/>
    <b v="1"/>
    <s v="Fractured Leg"/>
    <b v="0"/>
    <b v="0"/>
    <b v="1"/>
    <s v="Female"/>
    <s v="Master's Degree"/>
    <s v="Software Engineer"/>
    <n v="90000"/>
  </r>
  <r>
    <s v="PID0044"/>
    <n v="24000"/>
    <x v="1"/>
    <n v="33"/>
    <s v="Adult"/>
    <n v="20413.2"/>
    <n v="85.2"/>
    <s v="O-"/>
    <b v="1"/>
    <b v="0"/>
    <n v="29.137170411408643"/>
    <b v="1"/>
    <n v="12"/>
    <b v="1"/>
    <s v="Appendicitis"/>
    <b v="0"/>
    <b v="1"/>
    <b v="0"/>
    <s v="Female"/>
    <s v="Bachelor's Degree"/>
    <s v="Junior Executive"/>
    <n v="24000"/>
  </r>
  <r>
    <s v="PID0045"/>
    <n v="21000"/>
    <x v="2"/>
    <n v="73"/>
    <s v="super senior"/>
    <n v="15544.83"/>
    <n v="74.900000000000006"/>
    <s v="B+"/>
    <b v="0"/>
    <b v="0"/>
    <n v="31.582054309327042"/>
    <b v="1"/>
    <n v="2"/>
    <b v="1"/>
    <s v="Heart Attack"/>
    <b v="0"/>
    <b v="1"/>
    <b v="1"/>
    <s v="Male"/>
    <s v="Post-graduate"/>
    <s v="Professor"/>
    <n v="21000"/>
  </r>
  <r>
    <s v="PID0046"/>
    <n v="24000"/>
    <x v="0"/>
    <n v="41"/>
    <s v="Adult"/>
    <n v="16811.099999999999"/>
    <n v="90.2"/>
    <s v="O-"/>
    <b v="0"/>
    <b v="1"/>
    <n v="30.847098252453751"/>
    <b v="1"/>
    <n v="30"/>
    <b v="1"/>
    <s v="Heart Attack"/>
    <b v="0"/>
    <b v="0"/>
    <b v="0"/>
    <s v="Female"/>
    <s v="Master's Degree"/>
    <s v="Doctor"/>
    <n v="24000"/>
  </r>
  <r>
    <s v="PID0047"/>
    <n v="800"/>
    <x v="0"/>
    <n v="33"/>
    <s v="Adult"/>
    <n v="621.45000000000005"/>
    <n v="76.5"/>
    <s v="AB-"/>
    <b v="0"/>
    <b v="0"/>
    <n v="24.144678702184066"/>
    <b v="0"/>
    <n v="300"/>
    <b v="1"/>
    <s v="Cancer"/>
    <b v="0"/>
    <b v="0"/>
    <b v="0"/>
    <s v="Male"/>
    <s v="Master's Degree"/>
    <s v="Doctor"/>
    <n v="800"/>
  </r>
  <r>
    <s v="PID0048"/>
    <n v="300000"/>
    <x v="1"/>
    <n v="38"/>
    <s v="Adult"/>
    <n v="189845.84999999998"/>
    <n v="88.1"/>
    <s v="B-"/>
    <b v="0"/>
    <b v="0"/>
    <n v="28.441373966942148"/>
    <b v="1"/>
    <n v="25"/>
    <b v="1"/>
    <s v="Stroke"/>
    <b v="0"/>
    <b v="0"/>
    <b v="1"/>
    <s v="Female"/>
    <s v="Master's Degree"/>
    <s v="Senior Executive"/>
    <n v="300000"/>
  </r>
  <r>
    <s v="PID0049"/>
    <n v="1600"/>
    <x v="0"/>
    <n v="53"/>
    <s v="Senior"/>
    <n v="1130.5999999999999"/>
    <n v="48.2"/>
    <s v="A-"/>
    <b v="1"/>
    <b v="0"/>
    <n v="20.590371224742622"/>
    <b v="0"/>
    <n v="20"/>
    <b v="1"/>
    <s v="Prostate Cancer"/>
    <b v="0"/>
    <b v="0"/>
    <b v="0"/>
    <s v="Male"/>
    <s v="Post-graduate"/>
    <s v="Professor"/>
    <n v="1600"/>
  </r>
  <r>
    <s v="PID0050"/>
    <n v="60000"/>
    <x v="3"/>
    <n v="58"/>
    <s v="Senior"/>
    <n v="43051.95"/>
    <n v="91.1"/>
    <s v="B-"/>
    <b v="0"/>
    <b v="0"/>
    <n v="33.461891643709826"/>
    <b v="1"/>
    <n v="4"/>
    <b v="1"/>
    <s v="Respiratory Infection"/>
    <b v="0"/>
    <b v="1"/>
    <b v="0"/>
    <s v="Female"/>
    <s v="Bachelor's Degree"/>
    <s v="Nurse"/>
    <n v="60000"/>
  </r>
  <r>
    <s v="PID0051"/>
    <n v="72000"/>
    <x v="1"/>
    <n v="62"/>
    <s v="super senior"/>
    <n v="48472.959999999999"/>
    <n v="64.900000000000006"/>
    <s v="O+"/>
    <b v="0"/>
    <b v="0"/>
    <n v="25.997436308283927"/>
    <b v="0"/>
    <n v="9"/>
    <b v="1"/>
    <s v="Prostate Cancer"/>
    <b v="0"/>
    <b v="0"/>
    <b v="0"/>
    <s v="Male"/>
    <s v="Bachelor's Degree"/>
    <s v="Nurse"/>
    <n v="72000"/>
  </r>
  <r>
    <s v="PID0052"/>
    <n v="100"/>
    <x v="1"/>
    <n v="62"/>
    <s v="super senior"/>
    <n v="81.36"/>
    <n v="87.1"/>
    <s v="O-"/>
    <b v="0"/>
    <b v="0"/>
    <n v="31.230951271110474"/>
    <b v="1"/>
    <n v="25"/>
    <b v="1"/>
    <s v="Heart Disease"/>
    <b v="0"/>
    <b v="0"/>
    <b v="1"/>
    <s v="Male"/>
    <s v="Master's Degree"/>
    <s v="Senior Executive"/>
    <n v="100"/>
  </r>
  <r>
    <s v="PID0053"/>
    <n v="24000"/>
    <x v="1"/>
    <n v="62"/>
    <s v="super senior"/>
    <n v="19986.12"/>
    <n v="72.099999999999994"/>
    <s v="B+"/>
    <b v="1"/>
    <b v="0"/>
    <n v="28.164062499999993"/>
    <b v="1"/>
    <n v="300"/>
    <b v="1"/>
    <s v="Respiratory Infection"/>
    <b v="0"/>
    <b v="1"/>
    <b v="0"/>
    <s v="Female"/>
    <s v="Master's Degree"/>
    <s v="Doctor"/>
    <n v="24000"/>
  </r>
  <r>
    <s v="PID0054"/>
    <n v="100"/>
    <x v="1"/>
    <n v="42"/>
    <s v="Adult"/>
    <n v="74.3"/>
    <n v="93.1"/>
    <s v="AB-"/>
    <b v="0"/>
    <b v="0"/>
    <n v="33.382337122162859"/>
    <b v="1"/>
    <n v="0"/>
    <b v="1"/>
    <s v="Hypertension"/>
    <b v="0"/>
    <b v="0"/>
    <b v="1"/>
    <s v="Male"/>
    <s v="Master's Degree"/>
    <s v="Software Engineer"/>
    <n v="100"/>
  </r>
  <r>
    <s v="PID0055"/>
    <n v="60000"/>
    <x v="2"/>
    <n v="48"/>
    <s v="Senior"/>
    <n v="49152.200000000004"/>
    <n v="75.400000000000006"/>
    <s v="AB+"/>
    <b v="0"/>
    <b v="0"/>
    <n v="23.532349177616183"/>
    <b v="0"/>
    <n v="4"/>
    <b v="1"/>
    <s v="Kidney Stones"/>
    <b v="0"/>
    <b v="0"/>
    <b v="0"/>
    <s v="Female"/>
    <s v="Bachelor's Degree"/>
    <s v="Engineer"/>
    <n v="60000"/>
  </r>
  <r>
    <s v="PID0056"/>
    <n v="48000"/>
    <x v="2"/>
    <n v="62"/>
    <s v="super senior"/>
    <s v=""/>
    <n v="57.7"/>
    <s v="AB-"/>
    <b v="0"/>
    <b v="1"/>
    <n v="22.259943675012536"/>
    <b v="0"/>
    <n v="2"/>
    <b v="0"/>
    <s v="Fractured Leg"/>
    <b v="0"/>
    <b v="0"/>
    <b v="0"/>
    <s v="Female"/>
    <s v="Bachelor's Degree"/>
    <s v="Teacher"/>
    <n v="48000"/>
  </r>
  <r>
    <s v="PID0057"/>
    <n v="500"/>
    <x v="2"/>
    <n v="54"/>
    <s v="Senior"/>
    <n v="301.31"/>
    <n v="62.6"/>
    <s v="O+"/>
    <b v="0"/>
    <b v="0"/>
    <n v="23.274836406900658"/>
    <s v="FALSE"/>
    <n v="2"/>
    <b v="1"/>
    <s v="Cancer"/>
    <b v="0"/>
    <b v="0"/>
    <b v="0"/>
    <s v="Male"/>
    <s v="Master's Degree"/>
    <s v="Manager"/>
    <n v="500"/>
  </r>
  <r>
    <s v="PID0058"/>
    <n v="90000"/>
    <x v="0"/>
    <n v="41"/>
    <s v="Adult"/>
    <n v="55462.05"/>
    <n v="63.5"/>
    <s v="AB-"/>
    <b v="1"/>
    <b v="0"/>
    <n v="23.900033874063759"/>
    <b v="0"/>
    <n v="5"/>
    <b v="1"/>
    <s v="Fractured Leg"/>
    <b v="0"/>
    <b v="0"/>
    <b v="0"/>
    <s v="Male"/>
    <s v="Bachelor's Degree"/>
    <s v="Nurse"/>
    <n v="90000"/>
  </r>
  <r>
    <s v="PID0059"/>
    <n v="72000"/>
    <x v="0"/>
    <n v="48"/>
    <s v="Senior"/>
    <n v="51611.56"/>
    <n v="71.7"/>
    <s v="B+"/>
    <b v="1"/>
    <b v="0"/>
    <n v="24.236073553272043"/>
    <b v="0"/>
    <n v="20"/>
    <b v="1"/>
    <s v="Kidney Stones"/>
    <b v="0"/>
    <b v="0"/>
    <b v="0"/>
    <s v="Female"/>
    <s v="School"/>
    <s v="Clerical Staff"/>
    <n v="72000"/>
  </r>
  <r>
    <s v="PID0060"/>
    <n v="800"/>
    <x v="2"/>
    <n v="42"/>
    <s v="Adult"/>
    <s v=""/>
    <n v="104"/>
    <s v="B-"/>
    <b v="0"/>
    <b v="0"/>
    <n v="32.824138366367883"/>
    <b v="1"/>
    <n v="1"/>
    <b v="0"/>
    <s v="Heart Attack"/>
    <b v="0"/>
    <b v="0"/>
    <b v="0"/>
    <s v="Male"/>
    <s v="Bachelor's Degree"/>
    <s v="Junior Executive"/>
    <n v="800"/>
  </r>
  <r>
    <s v="PID0061"/>
    <n v="14000"/>
    <x v="2"/>
    <n v="38"/>
    <s v="Adult"/>
    <n v="8311.31"/>
    <n v="95.7"/>
    <s v="B-"/>
    <b v="1"/>
    <b v="1"/>
    <n v="30.894886363636367"/>
    <b v="1"/>
    <n v="15"/>
    <b v="1"/>
    <s v="Heart Attack"/>
    <b v="0"/>
    <b v="0"/>
    <b v="0"/>
    <s v="Male"/>
    <s v="Bachelor's Degree"/>
    <s v="Teacher"/>
    <n v="14000"/>
  </r>
  <r>
    <s v="PID0062"/>
    <n v="75000"/>
    <x v="2"/>
    <n v="32"/>
    <s v="Adult"/>
    <n v="67475.95"/>
    <n v="86.7"/>
    <s v="B-"/>
    <b v="0"/>
    <b v="1"/>
    <n v="30.356079969188759"/>
    <b v="1"/>
    <n v="2"/>
    <b v="1"/>
    <s v="Appendicitis"/>
    <b v="0"/>
    <b v="0"/>
    <b v="1"/>
    <s v="Female"/>
    <s v="Master's Degree"/>
    <s v="Doctor"/>
    <n v="75000"/>
  </r>
  <r>
    <s v="PID0063"/>
    <n v="45000"/>
    <x v="1"/>
    <n v="42"/>
    <s v="Adult"/>
    <n v="24489.69"/>
    <n v="105.9"/>
    <s v="O+"/>
    <b v="0"/>
    <b v="0"/>
    <n v="34.187758264462815"/>
    <b v="1"/>
    <n v="40"/>
    <b v="1"/>
    <s v="Hypertension"/>
    <b v="0"/>
    <b v="1"/>
    <b v="0"/>
    <s v="Male"/>
    <s v="High School"/>
    <s v="Unemployed"/>
    <n v="45000"/>
  </r>
  <r>
    <s v="PID0064"/>
    <n v="100"/>
    <x v="1"/>
    <n v="41"/>
    <s v="Adult"/>
    <n v="53.04"/>
    <n v="87.1"/>
    <s v="A+"/>
    <b v="0"/>
    <b v="0"/>
    <n v="31.608361155465236"/>
    <b v="1"/>
    <n v="40"/>
    <b v="1"/>
    <s v="Heart Disease"/>
    <b v="0"/>
    <b v="0"/>
    <b v="0"/>
    <s v="Female"/>
    <s v="PhD"/>
    <s v="Consultant"/>
    <n v="100"/>
  </r>
  <r>
    <s v="PID0065"/>
    <n v="32000"/>
    <x v="1"/>
    <n v="68"/>
    <s v="super senior"/>
    <n v="18466.8"/>
    <n v="60.7"/>
    <s v="AB+"/>
    <b v="0"/>
    <b v="1"/>
    <n v="23.12909617436366"/>
    <b v="0"/>
    <n v="12"/>
    <b v="1"/>
    <s v="Allergic Reaction"/>
    <b v="0"/>
    <b v="0"/>
    <b v="0"/>
    <s v="Male"/>
    <s v="Bachelor's Degree"/>
    <s v="Engineer"/>
    <n v="32000"/>
  </r>
  <r>
    <s v="PID0066"/>
    <n v="18000"/>
    <x v="1"/>
    <n v="38"/>
    <s v="Adult"/>
    <n v="13355.64"/>
    <n v="65.599999999999994"/>
    <s v="AB-"/>
    <b v="0"/>
    <b v="0"/>
    <n v="24.095500459136822"/>
    <b v="0"/>
    <n v="20"/>
    <b v="1"/>
    <s v="Osteoarthritis"/>
    <b v="0"/>
    <b v="0"/>
    <b v="0"/>
    <s v="Female"/>
    <s v="Master's Degree"/>
    <s v="Software Engineer"/>
    <n v="18000"/>
  </r>
  <r>
    <s v="PID0067"/>
    <n v="200000"/>
    <x v="2"/>
    <n v="88"/>
    <s v="super senior"/>
    <s v=""/>
    <n v="69"/>
    <s v="A+"/>
    <b v="0"/>
    <b v="0"/>
    <n v="30.666666666666668"/>
    <b v="1"/>
    <n v="4"/>
    <b v="0"/>
    <s v="Childbirth"/>
    <b v="0"/>
    <b v="1"/>
    <b v="0"/>
    <s v="Male"/>
    <s v="Post-graduate"/>
    <s v="Consultant"/>
    <n v="200000"/>
  </r>
  <r>
    <s v="PID0068"/>
    <n v="20000"/>
    <x v="0"/>
    <n v="58"/>
    <s v="Senior"/>
    <n v="17169.96"/>
    <n v="67.900000000000006"/>
    <s v="AB+"/>
    <b v="0"/>
    <b v="1"/>
    <n v="23.773677392248175"/>
    <s v="FALSE"/>
    <n v="5"/>
    <b v="1"/>
    <s v="Allergic Reaction"/>
    <b v="0"/>
    <b v="0"/>
    <b v="0"/>
    <s v="Male"/>
    <s v="Master's Degree"/>
    <s v="Manager"/>
    <n v="20000"/>
  </r>
  <r>
    <s v="PID0069"/>
    <n v="250000"/>
    <x v="1"/>
    <n v="62"/>
    <s v="super senior"/>
    <n v="174255.5"/>
    <n v="78.8"/>
    <s v="B-"/>
    <b v="0"/>
    <b v="0"/>
    <n v="31.565454254125935"/>
    <b v="1"/>
    <n v="50"/>
    <b v="1"/>
    <s v="Cancer"/>
    <b v="0"/>
    <b v="0"/>
    <b v="1"/>
    <s v="Female"/>
    <s v="School"/>
    <s v="Driver"/>
    <n v="250000"/>
  </r>
  <r>
    <s v="PID0070"/>
    <n v="240000"/>
    <x v="2"/>
    <n v="33"/>
    <s v="Adult"/>
    <n v="208135.44"/>
    <n v="89.6"/>
    <s v="O-"/>
    <b v="0"/>
    <b v="1"/>
    <n v="32.910927456382005"/>
    <b v="1"/>
    <n v="0.5"/>
    <b v="1"/>
    <s v="Childbirth"/>
    <b v="0"/>
    <b v="0"/>
    <b v="1"/>
    <s v="Female"/>
    <s v="Bachelor's Degree"/>
    <s v="Engineer"/>
    <n v="240000"/>
  </r>
  <r>
    <s v="PID0071"/>
    <n v="100"/>
    <x v="0"/>
    <n v="62"/>
    <s v="super senior"/>
    <n v="77.959999999999994"/>
    <n v="72.8"/>
    <s v="AB+"/>
    <b v="1"/>
    <b v="0"/>
    <n v="29.161993270309239"/>
    <b v="1"/>
    <n v="15"/>
    <b v="1"/>
    <s v="Childbirth"/>
    <b v="0"/>
    <b v="1"/>
    <b v="0"/>
    <s v="Male"/>
    <s v="Bachelor's Degree"/>
    <s v="Nurse"/>
    <n v="100"/>
  </r>
  <r>
    <s v="PID0072"/>
    <n v="18000"/>
    <x v="1"/>
    <n v="32"/>
    <s v="Adult"/>
    <n v="10770.36"/>
    <n v="60"/>
    <s v="A+"/>
    <b v="0"/>
    <b v="0"/>
    <n v="22.582709172343712"/>
    <b v="0"/>
    <n v="7"/>
    <b v="1"/>
    <s v="Hypertension"/>
    <b v="0"/>
    <b v="0"/>
    <b v="0"/>
    <s v="Female"/>
    <s v="Master's Degree"/>
    <s v="Manager"/>
    <n v="18000"/>
  </r>
  <r>
    <s v="PID0073"/>
    <n v="60000"/>
    <x v="1"/>
    <n v="28"/>
    <s v="Young adult"/>
    <n v="30738.95"/>
    <n v="99.8"/>
    <s v="A+"/>
    <b v="0"/>
    <b v="0"/>
    <n v="33.345584550101904"/>
    <b v="1"/>
    <n v="15"/>
    <b v="1"/>
    <s v="Stroke"/>
    <b v="0"/>
    <b v="1"/>
    <b v="1"/>
    <s v="Female"/>
    <s v="Bachelor's Degree"/>
    <s v="Nurse"/>
    <n v="60000"/>
  </r>
  <r>
    <s v="PID0074"/>
    <n v="100"/>
    <x v="0"/>
    <n v="58"/>
    <s v="Senior"/>
    <n v="56.05"/>
    <n v="73.7"/>
    <s v="B+"/>
    <b v="0"/>
    <b v="1"/>
    <n v="28.082609358329517"/>
    <b v="1"/>
    <n v="25"/>
    <b v="1"/>
    <s v="Osteoarthritis"/>
    <b v="0"/>
    <b v="1"/>
    <b v="0"/>
    <s v="Male"/>
    <s v="High School"/>
    <s v="Unemployed"/>
    <n v="100"/>
  </r>
  <r>
    <s v="PID0075"/>
    <n v="48000"/>
    <x v="0"/>
    <n v="58"/>
    <s v="Senior"/>
    <s v=""/>
    <n v="60.2"/>
    <s v="B-"/>
    <b v="1"/>
    <b v="0"/>
    <n v="26.056094182825486"/>
    <b v="0"/>
    <n v="2"/>
    <b v="0"/>
    <s v="Kidney Stones"/>
    <b v="0"/>
    <b v="0"/>
    <b v="0"/>
    <s v="Male"/>
    <s v="High School"/>
    <s v="Unemployed"/>
    <n v="48000"/>
  </r>
  <r>
    <s v="PID0076"/>
    <n v="300000"/>
    <x v="3"/>
    <n v="48"/>
    <s v="Senior"/>
    <n v="174141.6"/>
    <n v="81.2"/>
    <s v="AB-"/>
    <b v="1"/>
    <b v="1"/>
    <n v="26.213842975206614"/>
    <s v="FALSE"/>
    <n v="20"/>
    <b v="1"/>
    <s v="Allergic Reaction"/>
    <b v="0"/>
    <b v="0"/>
    <b v="0"/>
    <s v="Male"/>
    <s v="Master's Degree"/>
    <s v="Doctor"/>
    <n v="300000"/>
  </r>
  <r>
    <s v="PID0077"/>
    <n v="300000"/>
    <x v="0"/>
    <n v="38"/>
    <s v="Adult"/>
    <n v="217453.08000000002"/>
    <n v="83.4"/>
    <s v="AB-"/>
    <b v="0"/>
    <b v="0"/>
    <n v="31.008328375966695"/>
    <b v="1"/>
    <n v="4"/>
    <b v="1"/>
    <s v="Respiratory Infection"/>
    <b v="0"/>
    <b v="1"/>
    <b v="0"/>
    <s v="Female"/>
    <s v="PhD"/>
    <s v="Consultant"/>
    <n v="300000"/>
  </r>
  <r>
    <s v="PID0078"/>
    <n v="100"/>
    <x v="2"/>
    <n v="38"/>
    <s v="Adult"/>
    <s v=""/>
    <n v="86.7"/>
    <s v="O-"/>
    <b v="0"/>
    <b v="0"/>
    <n v="30.356079969188759"/>
    <b v="1"/>
    <n v="2"/>
    <b v="0"/>
    <s v="Osteoarthritis"/>
    <b v="0"/>
    <b v="1"/>
    <b v="0"/>
    <s v="Female"/>
    <s v="Bachelor's Degree"/>
    <s v="Teacher"/>
    <n v="100"/>
  </r>
  <r>
    <s v="PID0079"/>
    <n v="18000"/>
    <x v="2"/>
    <n v="33"/>
    <s v="Adult"/>
    <n v="14773.74"/>
    <n v="86.5"/>
    <s v="B-"/>
    <b v="0"/>
    <b v="1"/>
    <n v="29.238777717685238"/>
    <b v="1"/>
    <n v="4"/>
    <b v="1"/>
    <s v="Heart Attack"/>
    <b v="0"/>
    <b v="0"/>
    <b v="1"/>
    <s v="Female"/>
    <s v="Post-graduate"/>
    <s v="Professor"/>
    <n v="18000"/>
  </r>
  <r>
    <s v="PID0080"/>
    <n v="75000"/>
    <x v="1"/>
    <n v="38"/>
    <s v="Adult"/>
    <n v="44458.25"/>
    <n v="94.6"/>
    <s v="B+"/>
    <b v="1"/>
    <b v="1"/>
    <n v="30.539772727272727"/>
    <b v="1"/>
    <n v="12"/>
    <b v="1"/>
    <s v="Hypertension"/>
    <b v="0"/>
    <b v="1"/>
    <b v="0"/>
    <s v="Male"/>
    <s v="Master's Degree"/>
    <s v="Software Engineer"/>
    <n v="75000"/>
  </r>
  <r>
    <s v="PID0081"/>
    <n v="45000"/>
    <x v="0"/>
    <n v="62"/>
    <s v="super senior"/>
    <n v="28657.98"/>
    <n v="87"/>
    <s v="O-"/>
    <b v="1"/>
    <b v="1"/>
    <n v="30.824829931972793"/>
    <b v="1"/>
    <n v="20"/>
    <b v="1"/>
    <s v="Heart Attack"/>
    <b v="0"/>
    <b v="0"/>
    <b v="0"/>
    <s v="Male"/>
    <s v="Bachelor's Degree"/>
    <s v="Teacher"/>
    <n v="45000"/>
  </r>
  <r>
    <s v="PID0082"/>
    <n v="250000"/>
    <x v="3"/>
    <n v="68"/>
    <s v="super senior"/>
    <s v=""/>
    <n v="61.7"/>
    <s v="A-"/>
    <b v="0"/>
    <b v="0"/>
    <n v="22.940214158239147"/>
    <b v="0"/>
    <n v="15"/>
    <b v="0"/>
    <s v="Hypertension"/>
    <b v="0"/>
    <b v="0"/>
    <b v="0"/>
    <s v="Female"/>
    <s v="Bachelor's Degree"/>
    <s v="Teacher"/>
    <n v="250000"/>
  </r>
  <r>
    <s v="PID0083"/>
    <n v="100"/>
    <x v="0"/>
    <n v="38"/>
    <s v="Adult"/>
    <n v="88.17"/>
    <n v="76.2"/>
    <s v="AB-"/>
    <b v="0"/>
    <b v="0"/>
    <n v="29.035208047553724"/>
    <b v="1"/>
    <n v="40"/>
    <b v="1"/>
    <s v="Respiratory Infection"/>
    <b v="0"/>
    <b v="1"/>
    <b v="1"/>
    <s v="Male"/>
    <s v="Master's Degree"/>
    <s v="Doctor"/>
    <n v="100"/>
  </r>
  <r>
    <s v="PID0084"/>
    <n v="3000"/>
    <x v="0"/>
    <n v="68"/>
    <s v="super senior"/>
    <n v="1770.5099999999998"/>
    <n v="54.5"/>
    <s v="B+"/>
    <b v="0"/>
    <b v="0"/>
    <n v="21.557691547011586"/>
    <b v="0"/>
    <n v="40"/>
    <b v="1"/>
    <s v="Childbirth"/>
    <b v="0"/>
    <b v="0"/>
    <b v="0"/>
    <s v="Female"/>
    <s v="School"/>
    <s v="Clerical Staff"/>
    <n v="3000"/>
  </r>
  <r>
    <s v="PID0085"/>
    <n v="14000"/>
    <x v="0"/>
    <n v="54"/>
    <s v="Senior"/>
    <n v="8718.2200000000012"/>
    <n v="69.7"/>
    <s v="B-"/>
    <b v="1"/>
    <b v="1"/>
    <n v="25.601469237832877"/>
    <b v="0"/>
    <n v="12"/>
    <b v="1"/>
    <s v="Appendicitis"/>
    <b v="0"/>
    <b v="0"/>
    <b v="0"/>
    <s v="Male"/>
    <s v="Master's Degree"/>
    <s v="Senior Executive"/>
    <n v="14000"/>
  </r>
  <r>
    <s v="PID0086"/>
    <n v="32000"/>
    <x v="1"/>
    <n v="38"/>
    <s v="Adult"/>
    <s v=""/>
    <n v="89.6"/>
    <s v="A+"/>
    <b v="0"/>
    <b v="1"/>
    <n v="29.257142857142856"/>
    <b v="1"/>
    <n v="200"/>
    <b v="0"/>
    <s v="Appendicitis"/>
    <b v="0"/>
    <b v="1"/>
    <b v="1"/>
    <s v="Male"/>
    <s v="Bachelor's Degree"/>
    <s v="Junior Executive"/>
    <n v="32000"/>
  </r>
  <r>
    <s v="PID0087"/>
    <n v="250000"/>
    <x v="2"/>
    <n v="53"/>
    <s v="Senior"/>
    <n v="125433.3"/>
    <n v="73"/>
    <s v="B-"/>
    <b v="1"/>
    <b v="0"/>
    <n v="30.780907404284029"/>
    <b v="1"/>
    <n v="12"/>
    <b v="1"/>
    <s v="Diabetes"/>
    <b v="0"/>
    <b v="0"/>
    <b v="1"/>
    <s v="Male"/>
    <s v="Bachelor's Degree"/>
    <s v="Nurse"/>
    <n v="250000"/>
  </r>
  <r>
    <s v="PID0088"/>
    <n v="800"/>
    <x v="0"/>
    <n v="33"/>
    <s v="Adult"/>
    <n v="714.99"/>
    <n v="94.2"/>
    <s v="B-"/>
    <b v="0"/>
    <b v="1"/>
    <n v="31.113753468093538"/>
    <b v="1"/>
    <n v="25"/>
    <b v="1"/>
    <s v="Fractured Leg"/>
    <b v="0"/>
    <b v="1"/>
    <b v="1"/>
    <s v="Female"/>
    <s v="Bachelor's Degree"/>
    <s v="Engineer"/>
    <n v="800"/>
  </r>
  <r>
    <s v="PID0089"/>
    <n v="72000"/>
    <x v="2"/>
    <n v="38"/>
    <s v="Adult"/>
    <n v="57203.6"/>
    <n v="89.9"/>
    <s v="AB+"/>
    <b v="1"/>
    <b v="0"/>
    <n v="29.022469008264466"/>
    <b v="1"/>
    <n v="40"/>
    <b v="1"/>
    <s v="Appendicitis"/>
    <b v="0"/>
    <b v="0"/>
    <b v="1"/>
    <s v="Male"/>
    <s v="School"/>
    <s v="Driver"/>
    <n v="72000"/>
  </r>
  <r>
    <s v="PID0090"/>
    <n v="20000"/>
    <x v="0"/>
    <n v="45"/>
    <s v="Adult"/>
    <n v="10879.14"/>
    <n v="67.900000000000006"/>
    <s v="B+"/>
    <b v="1"/>
    <b v="1"/>
    <n v="24.346516547742841"/>
    <b v="0"/>
    <n v="7"/>
    <b v="1"/>
    <s v="Allergic Reaction"/>
    <b v="0"/>
    <b v="0"/>
    <b v="0"/>
    <s v="Female"/>
    <s v="PhD"/>
    <s v="Scientist"/>
    <n v="20000"/>
  </r>
  <r>
    <s v="PID0091"/>
    <n v="500"/>
    <x v="1"/>
    <n v="33"/>
    <s v="Adult"/>
    <n v="372.41"/>
    <n v="91.7"/>
    <s v="B-"/>
    <b v="0"/>
    <b v="0"/>
    <n v="31.360076604767283"/>
    <b v="1"/>
    <n v="7"/>
    <b v="1"/>
    <s v="Appendicitis"/>
    <b v="0"/>
    <b v="1"/>
    <b v="0"/>
    <s v="Male"/>
    <s v="PhD"/>
    <s v="Scientist"/>
    <n v="500"/>
  </r>
  <r>
    <s v="PID0092"/>
    <n v="18000"/>
    <x v="2"/>
    <n v="68"/>
    <s v="super senior"/>
    <s v=""/>
    <n v="60.4"/>
    <s v="O-"/>
    <b v="0"/>
    <b v="0"/>
    <n v="21.919001306430541"/>
    <b v="0"/>
    <n v="3"/>
    <b v="0"/>
    <s v="Appendicitis"/>
    <b v="0"/>
    <b v="0"/>
    <b v="0"/>
    <s v="Male"/>
    <s v="Master's Degree"/>
    <s v="Manager"/>
    <n v="18000"/>
  </r>
  <r>
    <s v="PID0093"/>
    <n v="10000"/>
    <x v="2"/>
    <n v="33"/>
    <s v="Adult"/>
    <n v="5506.4"/>
    <n v="58.7"/>
    <s v="B+"/>
    <b v="1"/>
    <b v="0"/>
    <n v="20.311418685121112"/>
    <b v="0"/>
    <n v="1"/>
    <b v="1"/>
    <s v="Allergic Reaction"/>
    <b v="0"/>
    <b v="0"/>
    <b v="0"/>
    <s v="Male"/>
    <s v="Bachelor's Degree"/>
    <s v="Engineer"/>
    <n v="10000"/>
  </r>
  <r>
    <s v="PID0094"/>
    <n v="48000"/>
    <x v="2"/>
    <n v="38"/>
    <s v="Adult"/>
    <n v="38250.120000000003"/>
    <n v="86.8"/>
    <s v="A+"/>
    <b v="0"/>
    <b v="0"/>
    <n v="31.123381978557855"/>
    <b v="1"/>
    <n v="20"/>
    <b v="1"/>
    <s v="Allergic Reaction"/>
    <b v="0"/>
    <b v="0"/>
    <b v="1"/>
    <s v="Female"/>
    <s v="Bachelor's Degree"/>
    <s v="Engineer"/>
    <n v="48000"/>
  </r>
  <r>
    <s v="PID0095"/>
    <n v="10000"/>
    <x v="3"/>
    <n v="62"/>
    <s v="super senior"/>
    <n v="7114.0499999999993"/>
    <n v="87.2"/>
    <s v="AB-"/>
    <b v="0"/>
    <b v="0"/>
    <n v="30.89569160997733"/>
    <b v="1"/>
    <n v="20"/>
    <b v="1"/>
    <s v="Heart Disease"/>
    <b v="0"/>
    <b v="1"/>
    <b v="0"/>
    <s v="Female"/>
    <s v="PhD"/>
    <s v="Consultant"/>
    <n v="10000"/>
  </r>
  <r>
    <s v="PID0096"/>
    <n v="20000"/>
    <x v="1"/>
    <n v="58"/>
    <s v="Senior"/>
    <n v="14220.48"/>
    <n v="77.3"/>
    <s v="O-"/>
    <b v="1"/>
    <b v="0"/>
    <n v="31.763642340565415"/>
    <b v="1"/>
    <n v="5"/>
    <b v="1"/>
    <s v="Cancer"/>
    <b v="0"/>
    <b v="1"/>
    <b v="0"/>
    <s v="Female"/>
    <s v="High School"/>
    <s v="Unemployed"/>
    <n v="20000"/>
  </r>
  <r>
    <s v="PID0097"/>
    <n v="200"/>
    <x v="0"/>
    <n v="42"/>
    <s v="Adult"/>
    <n v="116.84"/>
    <n v="86.2"/>
    <s v="AB+"/>
    <b v="0"/>
    <b v="0"/>
    <n v="33.671874999999993"/>
    <b v="1"/>
    <n v="40"/>
    <b v="1"/>
    <s v="Diabetes"/>
    <b v="0"/>
    <b v="1"/>
    <b v="1"/>
    <s v="Female"/>
    <s v="Master's Degree"/>
    <s v="Senior Executive"/>
    <n v="200"/>
  </r>
  <r>
    <s v="PID0098"/>
    <n v="21000"/>
    <x v="0"/>
    <n v="58"/>
    <s v="Senior"/>
    <n v="17306.52"/>
    <n v="92.9"/>
    <s v="A-"/>
    <b v="0"/>
    <b v="1"/>
    <n v="33.310624260461118"/>
    <b v="1"/>
    <n v="9"/>
    <b v="1"/>
    <s v="Osteoarthritis"/>
    <b v="0"/>
    <b v="1"/>
    <b v="1"/>
    <s v="Female"/>
    <s v="Master's Degree"/>
    <s v="Doctor"/>
    <n v="21000"/>
  </r>
  <r>
    <s v="PID0099"/>
    <n v="18000"/>
    <x v="2"/>
    <n v="38"/>
    <s v="Adult"/>
    <n v="14155.89"/>
    <n v="92.2"/>
    <s v="A-"/>
    <b v="1"/>
    <b v="1"/>
    <n v="32.667233560090708"/>
    <b v="1"/>
    <n v="15"/>
    <b v="1"/>
    <s v="Fractured Leg"/>
    <b v="0"/>
    <b v="0"/>
    <b v="1"/>
    <s v="Male"/>
    <s v="PhD"/>
    <s v="Professor"/>
    <n v="18000"/>
  </r>
  <r>
    <s v="PID0100"/>
    <n v="3000"/>
    <x v="1"/>
    <n v="38"/>
    <s v="Adult"/>
    <n v="1695.5099999999998"/>
    <n v="97.1"/>
    <s v="O+"/>
    <b v="0"/>
    <b v="0"/>
    <n v="34.816594356197783"/>
    <b v="1"/>
    <n v="20"/>
    <b v="1"/>
    <s v="Heart Disease"/>
    <b v="0"/>
    <b v="1"/>
    <b v="0"/>
    <s v="Male"/>
    <s v="Bachelor's Degree"/>
    <s v="Junior Executive"/>
    <n v="3000"/>
  </r>
  <r>
    <s v="PID0101"/>
    <n v="240000"/>
    <x v="1"/>
    <n v="33"/>
    <s v="Adult"/>
    <n v="169589.52"/>
    <n v="79.8"/>
    <s v="O+"/>
    <b v="0"/>
    <b v="1"/>
    <n v="28.273809523809526"/>
    <b v="1"/>
    <n v="25"/>
    <b v="1"/>
    <s v="Prostate Cancer"/>
    <b v="0"/>
    <b v="1"/>
    <b v="1"/>
    <s v="Male"/>
    <s v="Master's Degree"/>
    <s v="Software Engineer"/>
    <n v="240000"/>
  </r>
  <r>
    <s v="PID0102"/>
    <n v="72000"/>
    <x v="1"/>
    <n v="33"/>
    <s v="Adult"/>
    <n v="57341.56"/>
    <n v="65.8"/>
    <s v="O+"/>
    <b v="0"/>
    <b v="1"/>
    <n v="20.767579851028909"/>
    <b v="0"/>
    <n v="7"/>
    <b v="1"/>
    <s v="Kidney Stones"/>
    <b v="0"/>
    <b v="0"/>
    <b v="0"/>
    <s v="Female"/>
    <s v="Bachelor's Degree"/>
    <s v="Junior Executive"/>
    <n v="72000"/>
  </r>
  <r>
    <s v="PID0103"/>
    <n v="18000"/>
    <x v="0"/>
    <n v="73"/>
    <s v="super senior"/>
    <s v=""/>
    <n v="68.3"/>
    <s v="O-"/>
    <b v="0"/>
    <b v="1"/>
    <n v="24.199263038548754"/>
    <b v="0"/>
    <n v="5"/>
    <b v="0"/>
    <s v="Allergic Reaction"/>
    <b v="0"/>
    <b v="0"/>
    <b v="0"/>
    <s v="Female"/>
    <s v="Master's Degree"/>
    <s v="Senior Executive"/>
    <n v="18000"/>
  </r>
  <r>
    <s v="PID0104"/>
    <n v="40000"/>
    <x v="3"/>
    <n v="41"/>
    <s v="Adult"/>
    <n v="35432.600000000006"/>
    <n v="103.9"/>
    <s v="AB-"/>
    <b v="0"/>
    <b v="1"/>
    <n v="33.164161000989495"/>
    <b v="1"/>
    <n v="12"/>
    <b v="1"/>
    <s v="Respiratory Infection"/>
    <b v="0"/>
    <b v="1"/>
    <b v="0"/>
    <s v="Male"/>
    <s v="Bachelor's Degree"/>
    <s v="Junior Executive"/>
    <n v="40000"/>
  </r>
  <r>
    <s v="PID0105"/>
    <n v="10000"/>
    <x v="1"/>
    <n v="62"/>
    <s v="super senior"/>
    <n v="8403.3000000000011"/>
    <n v="80"/>
    <s v="O+"/>
    <b v="0"/>
    <b v="1"/>
    <n v="34.626038781163437"/>
    <b v="1"/>
    <n v="7"/>
    <b v="1"/>
    <s v="Heart Disease"/>
    <b v="0"/>
    <b v="0"/>
    <b v="1"/>
    <s v="Female"/>
    <s v="Master's Degree"/>
    <s v="Senior Executive"/>
    <n v="10000"/>
  </r>
  <r>
    <s v="PID0106"/>
    <n v="32000"/>
    <x v="2"/>
    <n v="48"/>
    <s v="Senior"/>
    <n v="24816.48"/>
    <n v="81"/>
    <s v="AB+"/>
    <b v="0"/>
    <b v="0"/>
    <n v="29.3946871824648"/>
    <b v="1"/>
    <n v="40"/>
    <b v="1"/>
    <s v="Appendicitis"/>
    <b v="0"/>
    <b v="1"/>
    <b v="1"/>
    <s v="Female"/>
    <s v="Bachelor's Degree"/>
    <s v="Teacher"/>
    <n v="32000"/>
  </r>
  <r>
    <s v="PID0107"/>
    <n v="200000"/>
    <x v="1"/>
    <n v="33"/>
    <s v="Adult"/>
    <n v="153134.96"/>
    <n v="64.099999999999994"/>
    <s v="O+"/>
    <b v="0"/>
    <b v="0"/>
    <n v="20.460276421207183"/>
    <b v="0"/>
    <n v="9"/>
    <b v="1"/>
    <s v="Fractured Arm"/>
    <b v="0"/>
    <b v="0"/>
    <b v="0"/>
    <s v="Male"/>
    <s v="High School"/>
    <s v="Unemployed"/>
    <n v="200000"/>
  </r>
  <r>
    <s v="PID0108"/>
    <n v="24000"/>
    <x v="1"/>
    <n v="42"/>
    <s v="Adult"/>
    <n v="20927.52"/>
    <n v="91"/>
    <s v="A-"/>
    <b v="0"/>
    <b v="1"/>
    <n v="30.759870200108171"/>
    <b v="1"/>
    <n v="50"/>
    <b v="1"/>
    <s v="Heart Attack"/>
    <b v="0"/>
    <b v="1"/>
    <b v="0"/>
    <s v="Female"/>
    <s v="Master's Degree"/>
    <s v="Doctor"/>
    <n v="24000"/>
  </r>
  <r>
    <s v="PID0109"/>
    <n v="240000"/>
    <x v="2"/>
    <n v="48"/>
    <s v="Senior"/>
    <s v=""/>
    <n v="79.900000000000006"/>
    <s v="O-"/>
    <b v="0"/>
    <b v="0"/>
    <n v="31.210937499999996"/>
    <b v="1"/>
    <n v="2"/>
    <b v="0"/>
    <s v="Fractured Leg"/>
    <b v="0"/>
    <b v="1"/>
    <b v="0"/>
    <s v="Male"/>
    <s v="High School"/>
    <s v="Unemployed"/>
    <n v="240000"/>
  </r>
  <r>
    <s v="PID0110"/>
    <n v="18000"/>
    <x v="0"/>
    <n v="45"/>
    <s v="Adult"/>
    <n v="12518.82"/>
    <n v="65.3"/>
    <s v="A-"/>
    <b v="0"/>
    <b v="0"/>
    <n v="24.57751514923407"/>
    <b v="0"/>
    <n v="30"/>
    <b v="1"/>
    <s v="Diabetes"/>
    <b v="0"/>
    <b v="0"/>
    <b v="0"/>
    <s v="Male"/>
    <s v="PhD"/>
    <s v="Consultant"/>
    <n v="18000"/>
  </r>
  <r>
    <s v="PID0111"/>
    <n v="24000"/>
    <x v="1"/>
    <n v="42"/>
    <s v="Adult"/>
    <n v="12412.04"/>
    <n v="85.9"/>
    <s v="B+"/>
    <b v="1"/>
    <b v="1"/>
    <n v="29.723183391003467"/>
    <b v="1"/>
    <n v="0"/>
    <b v="1"/>
    <s v="Heart Disease"/>
    <b v="0"/>
    <b v="0"/>
    <b v="1"/>
    <s v="Female"/>
    <s v="Master's Degree"/>
    <s v="Software Engineer"/>
    <n v="24000"/>
  </r>
  <r>
    <s v="PID0112"/>
    <n v="240000"/>
    <x v="3"/>
    <n v="73"/>
    <s v="super senior"/>
    <n v="179908.08000000002"/>
    <n v="85.3"/>
    <s v="A+"/>
    <b v="0"/>
    <b v="0"/>
    <n v="33.740753925873179"/>
    <b v="1"/>
    <n v="20"/>
    <b v="1"/>
    <s v="Diabetes"/>
    <b v="0"/>
    <b v="1"/>
    <b v="0"/>
    <s v="Female"/>
    <s v="Bachelor's Degree"/>
    <s v="Teacher"/>
    <n v="240000"/>
  </r>
  <r>
    <s v="PID0113"/>
    <n v="800"/>
    <x v="1"/>
    <n v="62"/>
    <s v="super senior"/>
    <n v="678.92"/>
    <n v="84.7"/>
    <s v="AB-"/>
    <b v="0"/>
    <b v="0"/>
    <n v="30.737407461169983"/>
    <b v="1"/>
    <n v="5"/>
    <b v="1"/>
    <s v="Heart Disease"/>
    <b v="0"/>
    <b v="0"/>
    <b v="0"/>
    <s v="Female"/>
    <s v="Bachelor's Degree"/>
    <s v="Engineer"/>
    <n v="800"/>
  </r>
  <r>
    <s v="PID0114"/>
    <n v="90000"/>
    <x v="0"/>
    <n v="53"/>
    <s v="Senior"/>
    <s v=""/>
    <n v="77.3"/>
    <s v="A+"/>
    <b v="0"/>
    <b v="0"/>
    <n v="33.902021841147317"/>
    <b v="1"/>
    <n v="12"/>
    <b v="0"/>
    <s v="Prostate Cancer"/>
    <b v="0"/>
    <b v="0"/>
    <b v="1"/>
    <s v="Female"/>
    <s v="PhD"/>
    <s v="CEO"/>
    <n v="90000"/>
  </r>
  <r>
    <s v="PID0115"/>
    <n v="100"/>
    <x v="1"/>
    <n v="33"/>
    <s v="Adult"/>
    <s v=""/>
    <n v="84.1"/>
    <s v="O-"/>
    <b v="1"/>
    <b v="0"/>
    <n v="28.427528393726341"/>
    <b v="1"/>
    <n v="5"/>
    <b v="0"/>
    <s v="Fractured Arm"/>
    <b v="0"/>
    <b v="1"/>
    <b v="0"/>
    <s v="Female"/>
    <s v="Master's Degree"/>
    <s v="Senior Executive"/>
    <n v="100"/>
  </r>
  <r>
    <s v="PID0116"/>
    <n v="800"/>
    <x v="0"/>
    <n v="41"/>
    <s v="Adult"/>
    <n v="411.43"/>
    <n v="68.099999999999994"/>
    <s v="B+"/>
    <b v="1"/>
    <b v="0"/>
    <n v="24.713311075627811"/>
    <b v="0"/>
    <n v="12"/>
    <b v="1"/>
    <s v="Cancer"/>
    <b v="0"/>
    <b v="0"/>
    <b v="0"/>
    <s v="Male"/>
    <s v="Post-graduate"/>
    <s v="Professor"/>
    <n v="800"/>
  </r>
  <r>
    <s v="PID0117"/>
    <n v="48000"/>
    <x v="1"/>
    <n v="58"/>
    <s v="Senior"/>
    <n v="25741.52"/>
    <n v="56.9"/>
    <s v="O+"/>
    <b v="1"/>
    <b v="1"/>
    <n v="20.899908172635445"/>
    <b v="0"/>
    <n v="7"/>
    <b v="1"/>
    <s v="Allergic Reaction"/>
    <b v="0"/>
    <b v="0"/>
    <b v="0"/>
    <s v="Female"/>
    <s v="PhD"/>
    <s v="Scientist"/>
    <n v="48000"/>
  </r>
  <r>
    <s v="PID0118"/>
    <n v="500"/>
    <x v="0"/>
    <n v="73"/>
    <s v="super senior"/>
    <s v=""/>
    <n v="53"/>
    <s v="B-"/>
    <b v="1"/>
    <b v="0"/>
    <n v="22.939750692520775"/>
    <s v="FALSE"/>
    <n v="7"/>
    <b v="0"/>
    <s v="Childbirth"/>
    <b v="0"/>
    <b v="0"/>
    <b v="0"/>
    <s v="Male"/>
    <s v="Master's Degree"/>
    <s v="Software Engineer"/>
    <n v="500"/>
  </r>
  <r>
    <s v="PID0119"/>
    <n v="500"/>
    <x v="3"/>
    <n v="58"/>
    <s v="Senior"/>
    <n v="278.88"/>
    <n v="90.9"/>
    <s v="O-"/>
    <b v="0"/>
    <b v="0"/>
    <n v="33.796847114812621"/>
    <b v="1"/>
    <n v="7"/>
    <b v="1"/>
    <s v="Hypertension"/>
    <b v="0"/>
    <b v="1"/>
    <b v="0"/>
    <s v="Female"/>
    <s v="PhD"/>
    <s v="CEO"/>
    <n v="500"/>
  </r>
  <r>
    <s v="PID0120"/>
    <n v="18000"/>
    <x v="2"/>
    <n v="33"/>
    <s v="Adult"/>
    <n v="14820.27"/>
    <n v="75.7"/>
    <s v="AB+"/>
    <b v="0"/>
    <b v="0"/>
    <n v="29.570312499999996"/>
    <b v="1"/>
    <n v="0.5"/>
    <b v="1"/>
    <s v="Appendicitis"/>
    <b v="0"/>
    <b v="0"/>
    <b v="1"/>
    <s v="Male"/>
    <s v="School"/>
    <s v="Driver"/>
    <n v="18000"/>
  </r>
  <r>
    <s v="PID0121"/>
    <n v="20000"/>
    <x v="1"/>
    <n v="33"/>
    <s v="Adult"/>
    <n v="10985.7"/>
    <n v="69.2"/>
    <s v="AB+"/>
    <b v="0"/>
    <b v="1"/>
    <n v="26.696500906600825"/>
    <b v="0"/>
    <n v="150"/>
    <b v="1"/>
    <s v="Prostate Cancer"/>
    <b v="0"/>
    <b v="0"/>
    <b v="0"/>
    <s v="Male"/>
    <s v="School"/>
    <s v="Driver"/>
    <n v="20000"/>
  </r>
  <r>
    <s v="PID0122"/>
    <n v="18000"/>
    <x v="0"/>
    <n v="68"/>
    <s v="super senior"/>
    <n v="10522.68"/>
    <n v="66.3"/>
    <s v="AB-"/>
    <b v="0"/>
    <b v="0"/>
    <n v="24.650505651397982"/>
    <b v="0"/>
    <n v="3"/>
    <b v="1"/>
    <s v="Diabetes"/>
    <b v="0"/>
    <b v="0"/>
    <b v="0"/>
    <s v="Female"/>
    <s v="School"/>
    <s v="Clerical Staff"/>
    <n v="18000"/>
  </r>
  <r>
    <s v="PID0123"/>
    <n v="10000"/>
    <x v="0"/>
    <n v="33"/>
    <s v="Adult"/>
    <s v=""/>
    <n v="59.7"/>
    <s v="B-"/>
    <b v="0"/>
    <b v="0"/>
    <n v="21.664973145594427"/>
    <b v="0"/>
    <n v="20"/>
    <b v="0"/>
    <s v="Fractured Leg"/>
    <b v="0"/>
    <b v="0"/>
    <b v="0"/>
    <s v="Female"/>
    <s v="Master's Degree"/>
    <s v="Manager"/>
    <n v="10000"/>
  </r>
  <r>
    <s v="PID0124"/>
    <n v="90000"/>
    <x v="0"/>
    <n v="68"/>
    <s v="super senior"/>
    <n v="68611.3"/>
    <n v="97.6"/>
    <s v="AB+"/>
    <b v="0"/>
    <b v="0"/>
    <n v="34.172472952627714"/>
    <b v="1"/>
    <n v="25"/>
    <b v="1"/>
    <s v="Stroke"/>
    <b v="0"/>
    <b v="1"/>
    <b v="1"/>
    <s v="Male"/>
    <s v="PhD"/>
    <s v="Scientist"/>
    <n v="90000"/>
  </r>
  <r>
    <s v="PID0125"/>
    <n v="18000"/>
    <x v="0"/>
    <n v="68"/>
    <s v="super senior"/>
    <n v="10076.52"/>
    <n v="86"/>
    <s v="AB+"/>
    <b v="1"/>
    <b v="0"/>
    <n v="32.368549813692653"/>
    <b v="1"/>
    <n v="40"/>
    <b v="1"/>
    <s v="Fractured Arm"/>
    <b v="0"/>
    <b v="1"/>
    <b v="0"/>
    <s v="Female"/>
    <s v="Bachelor's Degree"/>
    <s v="Teacher"/>
    <n v="18000"/>
  </r>
  <r>
    <s v="PID0126"/>
    <n v="800"/>
    <x v="0"/>
    <n v="42"/>
    <s v="Adult"/>
    <n v="499.21"/>
    <n v="71.3"/>
    <s v="A+"/>
    <b v="0"/>
    <b v="1"/>
    <n v="22.758466596444187"/>
    <b v="0"/>
    <n v="4"/>
    <b v="1"/>
    <s v="Prostate Cancer"/>
    <b v="0"/>
    <b v="0"/>
    <b v="0"/>
    <s v="Male"/>
    <s v="High School"/>
    <s v="Unemployed"/>
    <n v="800"/>
  </r>
  <r>
    <s v="PID0127"/>
    <n v="18000"/>
    <x v="0"/>
    <n v="53"/>
    <s v="Senior"/>
    <n v="11448.42"/>
    <n v="66"/>
    <s v="AB+"/>
    <b v="0"/>
    <b v="1"/>
    <n v="24.242424242424246"/>
    <b v="0"/>
    <n v="4"/>
    <b v="1"/>
    <s v="Diabetes"/>
    <b v="0"/>
    <b v="0"/>
    <b v="0"/>
    <s v="Male"/>
    <s v="Post-graduate"/>
    <s v="Consultant"/>
    <n v="18000"/>
  </r>
  <r>
    <s v="PID0128"/>
    <n v="250000"/>
    <x v="0"/>
    <n v="41"/>
    <s v="Adult"/>
    <n v="211680"/>
    <n v="61.9"/>
    <s v="B-"/>
    <b v="0"/>
    <b v="0"/>
    <n v="20.212244897959184"/>
    <b v="0"/>
    <n v="7"/>
    <b v="1"/>
    <s v="Stroke"/>
    <b v="0"/>
    <b v="0"/>
    <b v="0"/>
    <s v="Male"/>
    <s v="Bachelor's Degree"/>
    <s v="Nurse"/>
    <n v="250000"/>
  </r>
  <r>
    <s v="PID0129"/>
    <n v="40000"/>
    <x v="1"/>
    <n v="48"/>
    <s v="Senior"/>
    <n v="35676.199999999997"/>
    <n v="70.8"/>
    <s v="B-"/>
    <b v="0"/>
    <b v="1"/>
    <n v="22.096688617708562"/>
    <s v="FALSE"/>
    <n v="20"/>
    <b v="1"/>
    <s v="Fractured Arm"/>
    <b v="0"/>
    <b v="0"/>
    <b v="0"/>
    <s v="Female"/>
    <s v="School"/>
    <s v="Driver"/>
    <n v="40000"/>
  </r>
  <r>
    <s v="PID0130"/>
    <n v="90000"/>
    <x v="0"/>
    <n v="48"/>
    <s v="Senior"/>
    <n v="73985"/>
    <n v="84.6"/>
    <s v="O-"/>
    <b v="0"/>
    <b v="0"/>
    <n v="26.701174094180026"/>
    <b v="0"/>
    <n v="50"/>
    <b v="1"/>
    <s v="Cancer"/>
    <b v="0"/>
    <b v="0"/>
    <b v="0"/>
    <s v="Female"/>
    <s v="Bachelor's Degree"/>
    <s v="Teacher"/>
    <n v="90000"/>
  </r>
  <r>
    <s v="PID0131"/>
    <n v="32000"/>
    <x v="0"/>
    <n v="28"/>
    <s v="Young adult"/>
    <n v="23309.4"/>
    <n v="83.6"/>
    <s v="A-"/>
    <b v="1"/>
    <b v="0"/>
    <n v="28.25851811790157"/>
    <b v="1"/>
    <n v="2"/>
    <b v="1"/>
    <s v="Stroke"/>
    <b v="0"/>
    <b v="1"/>
    <b v="1"/>
    <s v="Male"/>
    <s v="Post-graduate"/>
    <s v="Professor"/>
    <n v="32000"/>
  </r>
  <r>
    <s v="PID0132"/>
    <n v="300000"/>
    <x v="3"/>
    <n v="53"/>
    <s v="Senior"/>
    <s v=""/>
    <n v="78.599999999999994"/>
    <s v="O+"/>
    <b v="0"/>
    <b v="0"/>
    <n v="33.576829424580289"/>
    <b v="1"/>
    <n v="70"/>
    <b v="0"/>
    <s v="Hypertension"/>
    <b v="0"/>
    <b v="1"/>
    <b v="0"/>
    <s v="Male"/>
    <s v="PhD"/>
    <s v="CEO"/>
    <n v="300000"/>
  </r>
  <r>
    <s v="PID0133"/>
    <n v="24000"/>
    <x v="0"/>
    <n v="58"/>
    <s v="Senior"/>
    <n v="19197.150000000001"/>
    <n v="61.8"/>
    <s v="B-"/>
    <b v="0"/>
    <b v="0"/>
    <n v="22.977394408090426"/>
    <b v="0"/>
    <n v="5"/>
    <b v="1"/>
    <s v="Cancer"/>
    <b v="0"/>
    <b v="0"/>
    <b v="0"/>
    <s v="Male"/>
    <s v="Bachelor's Degree"/>
    <s v="Nurse"/>
    <n v="24000"/>
  </r>
  <r>
    <s v="PID0134"/>
    <n v="32000"/>
    <x v="0"/>
    <n v="53"/>
    <s v="Senior"/>
    <n v="27759.8"/>
    <n v="50.2"/>
    <s v="AB+"/>
    <b v="0"/>
    <b v="0"/>
    <n v="21.167144543767922"/>
    <b v="0"/>
    <n v="5"/>
    <b v="1"/>
    <s v="Childbirth"/>
    <b v="0"/>
    <b v="0"/>
    <b v="0"/>
    <s v="Male"/>
    <s v="High School"/>
    <s v="Unemployed"/>
    <n v="32000"/>
  </r>
  <r>
    <s v="PID0135"/>
    <n v="10000"/>
    <x v="1"/>
    <n v="33"/>
    <s v="Adult"/>
    <s v=""/>
    <n v="83.4"/>
    <s v="O+"/>
    <b v="0"/>
    <b v="0"/>
    <n v="28.858131487889278"/>
    <b v="1"/>
    <n v="7"/>
    <b v="0"/>
    <s v="Respiratory Infection"/>
    <b v="0"/>
    <b v="1"/>
    <b v="0"/>
    <s v="Male"/>
    <s v="Master's Degree"/>
    <s v="Senior Executive"/>
    <n v="10000"/>
  </r>
  <r>
    <s v="PID0136"/>
    <n v="24000"/>
    <x v="0"/>
    <n v="33"/>
    <s v="Adult"/>
    <s v=""/>
    <n v="58.8"/>
    <s v="O-"/>
    <b v="0"/>
    <b v="1"/>
    <n v="20.10875141069047"/>
    <b v="0"/>
    <n v="4"/>
    <b v="0"/>
    <s v="Cancer"/>
    <b v="0"/>
    <b v="0"/>
    <b v="0"/>
    <s v="Female"/>
    <s v="School"/>
    <s v="Driver"/>
    <n v="24000"/>
  </r>
  <r>
    <s v="PID0137"/>
    <n v="100"/>
    <x v="1"/>
    <n v="41"/>
    <s v="Adult"/>
    <n v="50.09"/>
    <n v="70.599999999999994"/>
    <s v="B-"/>
    <b v="1"/>
    <b v="1"/>
    <n v="23.318800369929974"/>
    <b v="0"/>
    <n v="25"/>
    <b v="1"/>
    <s v="Kidney Stones"/>
    <b v="0"/>
    <b v="0"/>
    <b v="0"/>
    <s v="Male"/>
    <s v="Uneducated"/>
    <s v="Unemployed"/>
    <n v="100"/>
  </r>
  <r>
    <s v="PID0138"/>
    <n v="800"/>
    <x v="3"/>
    <n v="53"/>
    <s v="Senior"/>
    <n v="598.46"/>
    <n v="77.8"/>
    <s v="O-"/>
    <b v="0"/>
    <b v="0"/>
    <n v="30.774099125825714"/>
    <b v="1"/>
    <n v="20"/>
    <b v="1"/>
    <s v="Appendicitis"/>
    <b v="0"/>
    <b v="0"/>
    <b v="1"/>
    <s v="Male"/>
    <s v="Master's Degree"/>
    <s v="Manager"/>
    <n v="800"/>
  </r>
  <r>
    <s v="PID0139"/>
    <n v="10000"/>
    <x v="3"/>
    <n v="58"/>
    <s v="Senior"/>
    <s v=""/>
    <n v="63.1"/>
    <s v="A+"/>
    <b v="0"/>
    <b v="0"/>
    <n v="24.343196635932255"/>
    <b v="0"/>
    <n v="12"/>
    <b v="0"/>
    <s v="Kidney Stones"/>
    <b v="0"/>
    <b v="0"/>
    <b v="0"/>
    <s v="Female"/>
    <s v="Master's Degree"/>
    <s v="Manager"/>
    <n v="10000"/>
  </r>
  <r>
    <s v="PID0140"/>
    <n v="60000"/>
    <x v="0"/>
    <n v="48"/>
    <s v="Senior"/>
    <n v="41536.300000000003"/>
    <n v="62.3"/>
    <s v="AB+"/>
    <b v="0"/>
    <b v="1"/>
    <n v="21.812961731031827"/>
    <s v="FALSE"/>
    <n v="3"/>
    <b v="1"/>
    <s v="Hypertension"/>
    <b v="0"/>
    <b v="0"/>
    <b v="0"/>
    <s v="Male"/>
    <s v="School"/>
    <s v="Retail Worker"/>
    <n v="60000"/>
  </r>
  <r>
    <s v="PID0141"/>
    <n v="2000"/>
    <x v="1"/>
    <n v="42"/>
    <s v="Adult"/>
    <n v="1789.7"/>
    <n v="90.3"/>
    <s v="A-"/>
    <b v="0"/>
    <b v="0"/>
    <n v="31.245674740484432"/>
    <b v="1"/>
    <n v="5"/>
    <b v="1"/>
    <s v="Appendicitis"/>
    <b v="0"/>
    <b v="0"/>
    <b v="1"/>
    <s v="Male"/>
    <s v="Bachelor's Degree"/>
    <s v="Teacher"/>
    <n v="2000"/>
  </r>
  <r>
    <s v="PID0142"/>
    <n v="32000"/>
    <x v="1"/>
    <n v="48"/>
    <s v="Senior"/>
    <n v="20629.759999999998"/>
    <n v="104.7"/>
    <s v="O-"/>
    <b v="1"/>
    <b v="0"/>
    <n v="34.187755102040818"/>
    <b v="1"/>
    <n v="20"/>
    <b v="1"/>
    <s v="Appendicitis"/>
    <b v="0"/>
    <b v="1"/>
    <b v="0"/>
    <s v="Male"/>
    <s v="Bachelor's Degree"/>
    <s v="Teacher"/>
    <n v="32000"/>
  </r>
  <r>
    <s v="PID0143"/>
    <n v="21000"/>
    <x v="0"/>
    <n v="58"/>
    <s v="Senior"/>
    <s v=""/>
    <n v="70.599999999999994"/>
    <s v="A-"/>
    <b v="0"/>
    <b v="0"/>
    <n v="26.901386983691502"/>
    <b v="0"/>
    <n v="12"/>
    <b v="0"/>
    <s v="Fractured Arm"/>
    <b v="0"/>
    <b v="0"/>
    <b v="0"/>
    <s v="Female"/>
    <s v="Bachelor's Degree"/>
    <s v="Teacher"/>
    <n v="21000"/>
  </r>
  <r>
    <s v="PID0144"/>
    <n v="100"/>
    <x v="0"/>
    <n v="58"/>
    <s v="Senior"/>
    <n v="61.54"/>
    <n v="66.3"/>
    <s v="AB+"/>
    <b v="0"/>
    <b v="0"/>
    <n v="29.466666666666665"/>
    <b v="1"/>
    <n v="3"/>
    <b v="1"/>
    <s v="Heart Disease"/>
    <b v="0"/>
    <b v="0"/>
    <b v="0"/>
    <s v="Female"/>
    <s v="School"/>
    <s v="Driver"/>
    <n v="100"/>
  </r>
  <r>
    <s v="PID0145"/>
    <n v="40000"/>
    <x v="0"/>
    <n v="73"/>
    <s v="super senior"/>
    <n v="29298.800000000003"/>
    <n v="80.400000000000006"/>
    <s v="AB+"/>
    <b v="0"/>
    <b v="1"/>
    <n v="33.901163771293646"/>
    <b v="1"/>
    <n v="5"/>
    <b v="1"/>
    <s v="Heart Attack"/>
    <b v="0"/>
    <b v="0"/>
    <b v="0"/>
    <s v="Male"/>
    <s v="Bachelor's Degree"/>
    <s v="Engineer"/>
    <n v="40000"/>
  </r>
  <r>
    <s v="PID0146"/>
    <n v="2000"/>
    <x v="1"/>
    <n v="42"/>
    <s v="Adult"/>
    <n v="1319.34"/>
    <n v="59.7"/>
    <s v="AB+"/>
    <b v="0"/>
    <b v="0"/>
    <n v="21.406289217971246"/>
    <b v="0"/>
    <n v="5"/>
    <b v="1"/>
    <s v="Diabetes"/>
    <b v="0"/>
    <b v="0"/>
    <b v="0"/>
    <s v="Female"/>
    <s v="Bachelor's Degree"/>
    <s v="Nurse"/>
    <n v="2000"/>
  </r>
  <r>
    <s v="PID0147"/>
    <n v="500"/>
    <x v="3"/>
    <n v="38"/>
    <s v="Adult"/>
    <n v="259.10000000000002"/>
    <n v="100.2"/>
    <s v="A+"/>
    <b v="0"/>
    <b v="0"/>
    <n v="34.671280276816617"/>
    <b v="1"/>
    <n v="150"/>
    <b v="1"/>
    <s v="Fractured Arm"/>
    <b v="0"/>
    <b v="1"/>
    <b v="0"/>
    <s v="Male"/>
    <s v="Master's Degree"/>
    <s v="Doctor"/>
    <n v="500"/>
  </r>
  <r>
    <s v="PID0148"/>
    <n v="200000"/>
    <x v="1"/>
    <n v="53"/>
    <s v="Senior"/>
    <n v="106845.8"/>
    <n v="84.7"/>
    <s v="AB+"/>
    <b v="1"/>
    <b v="1"/>
    <n v="29.655824375897208"/>
    <b v="1"/>
    <n v="5"/>
    <b v="1"/>
    <s v="Diabetes"/>
    <b v="0"/>
    <b v="1"/>
    <b v="0"/>
    <s v="Male"/>
    <s v="Post-graduate"/>
    <s v="CEO"/>
    <n v="200000"/>
  </r>
  <r>
    <s v="PID0149"/>
    <n v="60000"/>
    <x v="2"/>
    <n v="38"/>
    <s v="Adult"/>
    <n v="51135.96"/>
    <n v="64.2"/>
    <s v="B+"/>
    <b v="1"/>
    <b v="0"/>
    <n v="21.95547347901919"/>
    <b v="0"/>
    <n v="4"/>
    <b v="1"/>
    <s v="Cancer"/>
    <b v="0"/>
    <b v="0"/>
    <b v="0"/>
    <s v="Female"/>
    <s v="School"/>
    <s v="Driver"/>
    <n v="60000"/>
  </r>
  <r>
    <s v="PID0150"/>
    <n v="240000"/>
    <x v="2"/>
    <n v="48"/>
    <s v="Senior"/>
    <n v="137764.79999999999"/>
    <n v="66.7"/>
    <s v="B+"/>
    <b v="0"/>
    <b v="1"/>
    <n v="25.104445029922093"/>
    <b v="0"/>
    <n v="3"/>
    <b v="1"/>
    <s v="Prostate Cancer"/>
    <b v="0"/>
    <b v="0"/>
    <b v="0"/>
    <s v="Female"/>
    <s v="School"/>
    <s v="Retail Worker"/>
    <n v="240000"/>
  </r>
  <r>
    <s v="PID0151"/>
    <n v="10000"/>
    <x v="0"/>
    <n v="58"/>
    <s v="Senior"/>
    <n v="8622.85"/>
    <n v="79.900000000000006"/>
    <s v="B-"/>
    <b v="1"/>
    <b v="0"/>
    <n v="32.415108117976388"/>
    <b v="1"/>
    <n v="7"/>
    <b v="1"/>
    <s v="Fractured Leg"/>
    <b v="0"/>
    <b v="1"/>
    <b v="1"/>
    <s v="Female"/>
    <s v="School"/>
    <s v="Driver"/>
    <n v="10000"/>
  </r>
  <r>
    <s v="PID0152"/>
    <n v="24000"/>
    <x v="1"/>
    <n v="32"/>
    <s v="Adult"/>
    <n v="13038.27"/>
    <n v="87.9"/>
    <s v="B+"/>
    <b v="1"/>
    <b v="0"/>
    <n v="29.712006489994597"/>
    <b v="1"/>
    <n v="15"/>
    <b v="1"/>
    <s v="Hypertension"/>
    <b v="0"/>
    <b v="1"/>
    <b v="0"/>
    <s v="Female"/>
    <s v="PhD"/>
    <s v="Consultant"/>
    <n v="24000"/>
  </r>
  <r>
    <s v="PID0153"/>
    <n v="40000"/>
    <x v="3"/>
    <n v="62"/>
    <s v="super senior"/>
    <n v="35399.4"/>
    <n v="71"/>
    <s v="A+"/>
    <b v="0"/>
    <b v="1"/>
    <n v="28.440954975164232"/>
    <b v="1"/>
    <n v="2"/>
    <b v="1"/>
    <s v="Diabetes"/>
    <b v="0"/>
    <b v="0"/>
    <b v="1"/>
    <s v="Male"/>
    <s v="Master's Degree"/>
    <s v="Software Engineer"/>
    <n v="40000"/>
  </r>
  <r>
    <s v="PID0154"/>
    <n v="60000"/>
    <x v="0"/>
    <n v="41"/>
    <s v="Adult"/>
    <n v="44585.9"/>
    <n v="77"/>
    <s v="B-"/>
    <b v="0"/>
    <b v="0"/>
    <n v="30.078124999999993"/>
    <b v="1"/>
    <n v="20"/>
    <b v="1"/>
    <s v="Stroke"/>
    <b v="0"/>
    <b v="1"/>
    <b v="0"/>
    <s v="Male"/>
    <s v="Bachelor's Degree"/>
    <s v="Engineer"/>
    <n v="60000"/>
  </r>
  <r>
    <s v="PID0155"/>
    <n v="800"/>
    <x v="0"/>
    <n v="38"/>
    <s v="Adult"/>
    <n v="531.89"/>
    <n v="88.8"/>
    <s v="AB-"/>
    <b v="0"/>
    <b v="0"/>
    <n v="31.091348342144887"/>
    <b v="1"/>
    <n v="3"/>
    <b v="1"/>
    <s v="Respiratory Infection"/>
    <b v="0"/>
    <b v="1"/>
    <b v="0"/>
    <s v="Male"/>
    <s v="School"/>
    <s v="Driver"/>
    <n v="800"/>
  </r>
  <r>
    <s v="PID0156"/>
    <n v="24000"/>
    <x v="0"/>
    <n v="62"/>
    <s v="super senior"/>
    <n v="20033.97"/>
    <n v="76.099999999999994"/>
    <s v="AB+"/>
    <b v="0"/>
    <b v="1"/>
    <n v="26.962868480725625"/>
    <b v="0"/>
    <n v="7"/>
    <b v="1"/>
    <s v="Fractured Leg"/>
    <b v="0"/>
    <b v="0"/>
    <b v="0"/>
    <s v="Male"/>
    <s v="Bachelor's Degree"/>
    <s v="Engineer"/>
    <n v="24000"/>
  </r>
  <r>
    <s v="PID0157"/>
    <n v="24000"/>
    <x v="0"/>
    <n v="38"/>
    <s v="Adult"/>
    <n v="12658.14"/>
    <n v="84.9"/>
    <s v="B-"/>
    <b v="0"/>
    <b v="1"/>
    <n v="32.753365996682227"/>
    <b v="1"/>
    <n v="50"/>
    <b v="1"/>
    <s v="Childbirth"/>
    <b v="0"/>
    <b v="0"/>
    <b v="1"/>
    <s v="Female"/>
    <s v="Bachelor's Degree"/>
    <s v="Engineer"/>
    <n v="24000"/>
  </r>
  <r>
    <s v="PID0158"/>
    <n v="100"/>
    <x v="0"/>
    <n v="28"/>
    <s v="Young adult"/>
    <n v="64.28"/>
    <n v="98.8"/>
    <s v="AB+"/>
    <b v="1"/>
    <b v="0"/>
    <n v="31.895661157024794"/>
    <b v="1"/>
    <n v="7"/>
    <b v="1"/>
    <s v="Heart Attack"/>
    <b v="0"/>
    <b v="0"/>
    <b v="0"/>
    <s v="Female"/>
    <s v="Master's Degree"/>
    <s v="Manager"/>
    <n v="100"/>
  </r>
  <r>
    <s v="PID0159"/>
    <n v="800"/>
    <x v="3"/>
    <n v="62"/>
    <s v="super senior"/>
    <n v="632.6"/>
    <n v="82.7"/>
    <s v="O+"/>
    <b v="1"/>
    <b v="1"/>
    <n v="30.748066627007741"/>
    <b v="1"/>
    <n v="25"/>
    <b v="1"/>
    <s v="Respiratory Infection"/>
    <b v="0"/>
    <b v="1"/>
    <b v="0"/>
    <s v="Male"/>
    <s v="Post-graduate"/>
    <s v="Scientist"/>
    <n v="800"/>
  </r>
  <r>
    <s v="PID0160"/>
    <n v="300000"/>
    <x v="3"/>
    <n v="48"/>
    <s v="Senior"/>
    <n v="198697.35"/>
    <n v="76"/>
    <s v="O+"/>
    <b v="0"/>
    <b v="1"/>
    <n v="29.319856487018246"/>
    <b v="1"/>
    <n v="9"/>
    <b v="1"/>
    <s v="Hypertension"/>
    <b v="0"/>
    <b v="0"/>
    <b v="1"/>
    <s v="Female"/>
    <s v="Bachelor's Degree"/>
    <s v="Junior Executive"/>
    <n v="300000"/>
  </r>
  <r>
    <s v="PID0161"/>
    <n v="60000"/>
    <x v="1"/>
    <n v="33"/>
    <s v="Adult"/>
    <n v="47214.76"/>
    <n v="72.5"/>
    <s v="A+"/>
    <b v="0"/>
    <b v="0"/>
    <n v="23.673469387755102"/>
    <b v="0"/>
    <n v="12"/>
    <b v="1"/>
    <s v="Appendicitis"/>
    <b v="0"/>
    <b v="0"/>
    <b v="0"/>
    <s v="Male"/>
    <s v="School"/>
    <s v="Clerical Staff"/>
    <n v="60000"/>
  </r>
  <r>
    <s v="PID0162"/>
    <n v="60000"/>
    <x v="0"/>
    <n v="62"/>
    <s v="super senior"/>
    <n v="47381.56"/>
    <n v="59.4"/>
    <s v="B+"/>
    <b v="0"/>
    <b v="0"/>
    <n v="22.915782570116889"/>
    <s v="FALSE"/>
    <n v="90"/>
    <b v="1"/>
    <s v="Diabetes"/>
    <b v="0"/>
    <b v="0"/>
    <b v="0"/>
    <s v="Female"/>
    <s v="Master's Degree"/>
    <s v="Manager"/>
    <n v="60000"/>
  </r>
  <r>
    <s v="PID0163"/>
    <n v="24000"/>
    <x v="2"/>
    <n v="28"/>
    <s v="Young adult"/>
    <n v="17921.32"/>
    <n v="81.5"/>
    <s v="O+"/>
    <b v="1"/>
    <b v="1"/>
    <n v="26.919011758488573"/>
    <b v="0"/>
    <n v="20"/>
    <b v="1"/>
    <s v="Osteoarthritis"/>
    <b v="0"/>
    <b v="0"/>
    <b v="0"/>
    <s v="Female"/>
    <s v="School"/>
    <s v="Retail Worker"/>
    <n v="24000"/>
  </r>
  <r>
    <s v="PID0164"/>
    <n v="40000"/>
    <x v="3"/>
    <n v="38"/>
    <s v="Adult"/>
    <n v="28057"/>
    <n v="85.1"/>
    <s v="O+"/>
    <b v="1"/>
    <b v="0"/>
    <n v="30.513822654093012"/>
    <b v="1"/>
    <n v="5"/>
    <b v="1"/>
    <s v="Hypertension"/>
    <b v="0"/>
    <b v="0"/>
    <b v="1"/>
    <s v="Female"/>
    <s v="Post-graduate"/>
    <s v="CEO"/>
    <n v="40000"/>
  </r>
  <r>
    <s v="PID0165"/>
    <n v="18000"/>
    <x v="0"/>
    <n v="48"/>
    <s v="Senior"/>
    <s v=""/>
    <n v="100.2"/>
    <s v="AB+"/>
    <b v="0"/>
    <b v="0"/>
    <n v="34.671280276816617"/>
    <b v="1"/>
    <n v="30"/>
    <b v="0"/>
    <s v="Prostate Cancer"/>
    <b v="0"/>
    <b v="1"/>
    <b v="1"/>
    <s v="Male"/>
    <s v="School"/>
    <s v="Retail Worker"/>
    <n v="18000"/>
  </r>
  <r>
    <s v="PID0166"/>
    <n v="20000"/>
    <x v="1"/>
    <n v="68"/>
    <s v="super senior"/>
    <s v=""/>
    <n v="83.5"/>
    <s v="B+"/>
    <b v="0"/>
    <b v="0"/>
    <n v="34.755463059313215"/>
    <b v="1"/>
    <n v="40"/>
    <b v="0"/>
    <s v="Childbirth"/>
    <b v="0"/>
    <b v="1"/>
    <b v="1"/>
    <s v="Male"/>
    <s v="School"/>
    <s v="Driver"/>
    <n v="20000"/>
  </r>
  <r>
    <s v="PID0167"/>
    <n v="250000"/>
    <x v="3"/>
    <n v="62"/>
    <s v="super senior"/>
    <n v="203806.19999999998"/>
    <n v="69.400000000000006"/>
    <s v="O-"/>
    <b v="0"/>
    <b v="1"/>
    <n v="28.517422748191979"/>
    <b v="1"/>
    <n v="20"/>
    <b v="1"/>
    <s v="Heart Disease"/>
    <b v="0"/>
    <b v="0"/>
    <b v="1"/>
    <s v="Male"/>
    <s v="PhD"/>
    <s v="Consultant"/>
    <n v="250000"/>
  </r>
  <r>
    <s v="PID0168"/>
    <n v="100"/>
    <x v="2"/>
    <n v="62"/>
    <s v="super senior"/>
    <n v="72.98"/>
    <n v="87.9"/>
    <s v="B+"/>
    <b v="0"/>
    <b v="0"/>
    <n v="33.910728752748732"/>
    <b v="1"/>
    <n v="0.5"/>
    <b v="1"/>
    <s v="Fractured Arm"/>
    <b v="0"/>
    <b v="1"/>
    <b v="1"/>
    <s v="Male"/>
    <s v="Master's Degree"/>
    <s v="Manager"/>
    <n v="100"/>
  </r>
  <r>
    <s v="PID0169"/>
    <n v="21000"/>
    <x v="2"/>
    <n v="53"/>
    <s v="Senior"/>
    <n v="17316.740000000002"/>
    <n v="64.099999999999994"/>
    <s v="AB-"/>
    <b v="1"/>
    <b v="1"/>
    <n v="26.339579224194605"/>
    <b v="0"/>
    <n v="20"/>
    <b v="1"/>
    <s v="Kidney Stones"/>
    <b v="0"/>
    <b v="0"/>
    <b v="0"/>
    <s v="Male"/>
    <s v="PhD"/>
    <s v="Scientist"/>
    <n v="21000"/>
  </r>
  <r>
    <s v="PID0170"/>
    <n v="20000"/>
    <x v="1"/>
    <n v="58"/>
    <s v="Senior"/>
    <n v="12759.74"/>
    <n v="85.4"/>
    <s v="O+"/>
    <b v="1"/>
    <b v="1"/>
    <n v="34.646435960890912"/>
    <b v="1"/>
    <n v="300"/>
    <b v="1"/>
    <s v="Osteoarthritis"/>
    <b v="0"/>
    <b v="0"/>
    <b v="1"/>
    <s v="Female"/>
    <s v="Uneducated"/>
    <s v="Farmer"/>
    <n v="20000"/>
  </r>
  <r>
    <s v="PID0171"/>
    <n v="100"/>
    <x v="0"/>
    <n v="58"/>
    <s v="Senior"/>
    <n v="83.26"/>
    <n v="80.099999999999994"/>
    <s v="AB-"/>
    <b v="0"/>
    <b v="0"/>
    <n v="31.683873264506936"/>
    <b v="1"/>
    <n v="9"/>
    <b v="1"/>
    <s v="Heart Attack"/>
    <b v="0"/>
    <b v="0"/>
    <b v="0"/>
    <s v="Female"/>
    <s v="Bachelor's Degree"/>
    <s v="Junior Executive"/>
    <n v="100"/>
  </r>
  <r>
    <s v="PID0172"/>
    <n v="3000"/>
    <x v="2"/>
    <n v="48"/>
    <s v="Senior"/>
    <s v=""/>
    <n v="80.099999999999994"/>
    <s v="O+"/>
    <b v="0"/>
    <b v="0"/>
    <n v="29.781380130874481"/>
    <b v="1"/>
    <n v="20"/>
    <b v="0"/>
    <s v="Respiratory Infection"/>
    <b v="0"/>
    <b v="1"/>
    <b v="0"/>
    <s v="Male"/>
    <s v="School"/>
    <s v="Clerical Staff"/>
    <n v="3000"/>
  </r>
  <r>
    <s v="PID0173"/>
    <n v="100"/>
    <x v="1"/>
    <n v="68"/>
    <s v="super senior"/>
    <s v=""/>
    <n v="87.5"/>
    <s v="A-"/>
    <b v="0"/>
    <b v="0"/>
    <n v="31.753520104514447"/>
    <b v="1"/>
    <n v="200"/>
    <b v="0"/>
    <s v="Diabetes"/>
    <b v="0"/>
    <b v="0"/>
    <b v="1"/>
    <s v="Female"/>
    <s v="Master's Degree"/>
    <s v="Software Engineer"/>
    <n v="100"/>
  </r>
  <r>
    <s v="PID0174"/>
    <n v="3000"/>
    <x v="0"/>
    <n v="73"/>
    <s v="super senior"/>
    <n v="2684.7599999999998"/>
    <n v="72.900000000000006"/>
    <s v="O+"/>
    <b v="0"/>
    <b v="0"/>
    <n v="31.552977839335181"/>
    <b v="1"/>
    <n v="15"/>
    <b v="1"/>
    <s v="Stroke"/>
    <b v="0"/>
    <b v="1"/>
    <b v="1"/>
    <s v="Male"/>
    <s v="School"/>
    <s v="Clerical Staff"/>
    <n v="3000"/>
  </r>
  <r>
    <s v="PID0175"/>
    <n v="36000"/>
    <x v="0"/>
    <n v="73"/>
    <s v="super senior"/>
    <n v="29560.29"/>
    <n v="72.8"/>
    <s v="AB+"/>
    <b v="0"/>
    <b v="0"/>
    <n v="26.418928726956018"/>
    <b v="0"/>
    <n v="7"/>
    <b v="1"/>
    <s v="Stroke"/>
    <b v="0"/>
    <b v="0"/>
    <b v="0"/>
    <s v="Male"/>
    <s v="Bachelor's Degree"/>
    <s v="Nurse"/>
    <n v="36000"/>
  </r>
  <r>
    <s v="PID0176"/>
    <n v="800"/>
    <x v="3"/>
    <n v="62"/>
    <s v="super senior"/>
    <n v="550.38"/>
    <n v="66.3"/>
    <s v="A-"/>
    <b v="0"/>
    <b v="1"/>
    <n v="29.077672031928422"/>
    <b v="1"/>
    <n v="12"/>
    <b v="1"/>
    <s v="Prostate Cancer"/>
    <b v="0"/>
    <b v="1"/>
    <b v="0"/>
    <s v="Male"/>
    <s v="Bachelor's Degree"/>
    <s v="Junior Executive"/>
    <n v="800"/>
  </r>
  <r>
    <s v="PID0177"/>
    <n v="500"/>
    <x v="0"/>
    <n v="38"/>
    <s v="Adult"/>
    <n v="394.97"/>
    <n v="108.4"/>
    <s v="AB-"/>
    <b v="0"/>
    <b v="0"/>
    <n v="34.994834710743802"/>
    <b v="1"/>
    <n v="12"/>
    <b v="1"/>
    <s v="Hypertension"/>
    <b v="0"/>
    <b v="1"/>
    <b v="1"/>
    <s v="Female"/>
    <s v="School"/>
    <s v="Clerical Staff"/>
    <n v="500"/>
  </r>
  <r>
    <s v="PID0178"/>
    <n v="32000"/>
    <x v="1"/>
    <n v="22"/>
    <s v="Young adult"/>
    <n v="20010.64"/>
    <n v="73.900000000000006"/>
    <s v="B-"/>
    <b v="0"/>
    <b v="0"/>
    <n v="31.569054637105388"/>
    <b v="1"/>
    <n v="12"/>
    <b v="1"/>
    <s v="Heart Attack"/>
    <b v="0"/>
    <b v="0"/>
    <b v="0"/>
    <s v="Female"/>
    <s v="Bachelor's Degree"/>
    <s v="Engineer"/>
    <n v="32000"/>
  </r>
  <r>
    <s v="PID0179"/>
    <n v="3000"/>
    <x v="0"/>
    <n v="53"/>
    <s v="Senior"/>
    <n v="1974.03"/>
    <n v="63.3"/>
    <s v="A-"/>
    <b v="0"/>
    <b v="0"/>
    <n v="25.356513379266136"/>
    <b v="0"/>
    <n v="40"/>
    <b v="1"/>
    <s v="Kidney Stones"/>
    <b v="0"/>
    <b v="0"/>
    <b v="0"/>
    <s v="Female"/>
    <s v="Post-graduate"/>
    <s v="Consultant"/>
    <n v="3000"/>
  </r>
  <r>
    <s v="PID0180"/>
    <n v="10000"/>
    <x v="1"/>
    <n v="45"/>
    <s v="Adult"/>
    <s v=""/>
    <n v="66.3"/>
    <s v="A+"/>
    <b v="0"/>
    <b v="0"/>
    <n v="21.162501196974048"/>
    <b v="0"/>
    <n v="12"/>
    <b v="0"/>
    <s v="Hypertension"/>
    <b v="0"/>
    <b v="0"/>
    <b v="0"/>
    <s v="Female"/>
    <s v="Bachelor's Degree"/>
    <s v="Teacher"/>
    <n v="10000"/>
  </r>
  <r>
    <s v="PID0181"/>
    <n v="200000"/>
    <x v="0"/>
    <n v="58"/>
    <s v="Senior"/>
    <n v="163598.39999999999"/>
    <n v="83.1"/>
    <s v="O+"/>
    <b v="0"/>
    <b v="0"/>
    <n v="30.896787626412852"/>
    <b v="1"/>
    <n v="12"/>
    <b v="1"/>
    <s v="Childbirth"/>
    <b v="0"/>
    <b v="0"/>
    <b v="1"/>
    <s v="Female"/>
    <s v="School"/>
    <s v="Driver"/>
    <n v="200000"/>
  </r>
  <r>
    <s v="PID0182"/>
    <n v="60000"/>
    <x v="0"/>
    <n v="33"/>
    <s v="Adult"/>
    <n v="34972.1"/>
    <n v="94.2"/>
    <s v="A+"/>
    <b v="0"/>
    <b v="0"/>
    <n v="33.776757861522469"/>
    <b v="1"/>
    <n v="120"/>
    <b v="1"/>
    <s v="Childbirth"/>
    <b v="0"/>
    <b v="1"/>
    <b v="1"/>
    <s v="Male"/>
    <s v="High School"/>
    <s v="Unemployed"/>
    <n v="60000"/>
  </r>
  <r>
    <s v="PID0183"/>
    <n v="18000"/>
    <x v="1"/>
    <n v="53"/>
    <s v="Senior"/>
    <n v="11502.539999999999"/>
    <n v="82.8"/>
    <s v="B-"/>
    <b v="1"/>
    <b v="1"/>
    <n v="32.343749999999993"/>
    <b v="1"/>
    <n v="12"/>
    <b v="1"/>
    <s v="Respiratory Infection"/>
    <b v="0"/>
    <b v="1"/>
    <b v="0"/>
    <s v="Male"/>
    <s v="Post-graduate"/>
    <s v="Scientist"/>
    <n v="18000"/>
  </r>
  <r>
    <s v="PID0184"/>
    <n v="240000"/>
    <x v="2"/>
    <n v="38"/>
    <s v="Adult"/>
    <n v="164092.20000000001"/>
    <n v="92.6"/>
    <s v="O+"/>
    <b v="0"/>
    <b v="0"/>
    <n v="31.667863616155401"/>
    <b v="1"/>
    <n v="7"/>
    <b v="1"/>
    <s v="Heart Attack"/>
    <b v="0"/>
    <b v="1"/>
    <b v="0"/>
    <s v="Female"/>
    <s v="Bachelor's Degree"/>
    <s v="Nurse"/>
    <n v="240000"/>
  </r>
  <r>
    <s v="PID0185"/>
    <n v="90000"/>
    <x v="0"/>
    <n v="33"/>
    <s v="Adult"/>
    <s v=""/>
    <n v="64.2"/>
    <s v="AB+"/>
    <b v="0"/>
    <b v="0"/>
    <n v="21.95547347901919"/>
    <b v="0"/>
    <n v="5"/>
    <b v="0"/>
    <s v="Osteoarthritis"/>
    <b v="0"/>
    <b v="0"/>
    <b v="0"/>
    <s v="Female"/>
    <s v="Bachelor's Degree"/>
    <s v="Teacher"/>
    <n v="90000"/>
  </r>
  <r>
    <s v="PID0186"/>
    <n v="300000"/>
    <x v="0"/>
    <n v="48"/>
    <s v="Senior"/>
    <n v="194773.68"/>
    <n v="85.3"/>
    <s v="AB-"/>
    <b v="0"/>
    <b v="0"/>
    <n v="31.714753123140991"/>
    <b v="1"/>
    <n v="5"/>
    <b v="1"/>
    <s v="Diabetes"/>
    <b v="0"/>
    <b v="0"/>
    <b v="1"/>
    <s v="Male"/>
    <s v="Master's Degree"/>
    <s v="Manager"/>
    <n v="300000"/>
  </r>
  <r>
    <s v="PID0187"/>
    <n v="100"/>
    <x v="0"/>
    <n v="38"/>
    <s v="Adult"/>
    <n v="60.96"/>
    <n v="82.1"/>
    <s v="O-"/>
    <b v="1"/>
    <b v="0"/>
    <n v="25.912132306526949"/>
    <b v="0"/>
    <n v="4"/>
    <b v="1"/>
    <s v="Allergic Reaction"/>
    <b v="0"/>
    <b v="0"/>
    <b v="0"/>
    <s v="Female"/>
    <s v="School"/>
    <s v="Clerical Staff"/>
    <n v="100"/>
  </r>
  <r>
    <s v="PID0188"/>
    <n v="10000"/>
    <x v="2"/>
    <n v="38"/>
    <s v="Adult"/>
    <n v="7939.0999999999995"/>
    <n v="96.5"/>
    <s v="A+"/>
    <b v="0"/>
    <b v="0"/>
    <n v="33.787332376317359"/>
    <b v="1"/>
    <n v="0"/>
    <b v="1"/>
    <s v="Heart Disease"/>
    <b v="0"/>
    <b v="1"/>
    <b v="0"/>
    <s v="Male"/>
    <s v="Master's Degree"/>
    <s v="Software Engineer"/>
    <n v="10000"/>
  </r>
  <r>
    <s v="PID0189"/>
    <n v="240000"/>
    <x v="0"/>
    <n v="42"/>
    <s v="Adult"/>
    <n v="214090.32"/>
    <n v="61.8"/>
    <s v="AB+"/>
    <b v="1"/>
    <b v="1"/>
    <n v="22.159274265839578"/>
    <b v="0"/>
    <n v="20"/>
    <b v="1"/>
    <s v="Fractured Leg"/>
    <b v="0"/>
    <b v="0"/>
    <b v="0"/>
    <s v="Male"/>
    <s v="School"/>
    <s v="Driver"/>
    <n v="240000"/>
  </r>
  <r>
    <s v="PID0190"/>
    <n v="18000"/>
    <x v="2"/>
    <n v="32"/>
    <s v="Adult"/>
    <n v="12382.380000000001"/>
    <n v="96.3"/>
    <s v="B-"/>
    <b v="0"/>
    <b v="0"/>
    <n v="31.088584710743802"/>
    <b v="1"/>
    <n v="30"/>
    <b v="1"/>
    <s v="Heart Disease"/>
    <b v="0"/>
    <b v="0"/>
    <b v="0"/>
    <s v="Female"/>
    <s v="Bachelor's Degree"/>
    <s v="Engineer"/>
    <n v="18000"/>
  </r>
  <r>
    <s v="PID0191"/>
    <n v="75000"/>
    <x v="2"/>
    <n v="41"/>
    <s v="Adult"/>
    <n v="57189.799999999996"/>
    <n v="77.900000000000006"/>
    <s v="AB-"/>
    <b v="0"/>
    <b v="0"/>
    <n v="28.96341463414635"/>
    <b v="1"/>
    <n v="9"/>
    <b v="1"/>
    <s v="Heart Attack"/>
    <b v="0"/>
    <b v="0"/>
    <b v="0"/>
    <s v="Female"/>
    <s v="Bachelor's Degree"/>
    <s v="Engineer"/>
    <n v="75000"/>
  </r>
  <r>
    <s v="PID0192"/>
    <n v="2000"/>
    <x v="2"/>
    <n v="38"/>
    <s v="Adult"/>
    <n v="1230.08"/>
    <n v="102.1"/>
    <s v="B-"/>
    <b v="1"/>
    <b v="0"/>
    <n v="34.916726514141104"/>
    <b v="1"/>
    <n v="4"/>
    <b v="1"/>
    <s v="Hypertension"/>
    <b v="0"/>
    <b v="1"/>
    <b v="0"/>
    <s v="Female"/>
    <s v="Bachelor's Degree"/>
    <s v="Teacher"/>
    <n v="2000"/>
  </r>
  <r>
    <s v="PID0193"/>
    <n v="3000"/>
    <x v="2"/>
    <n v="48"/>
    <s v="Senior"/>
    <s v=""/>
    <n v="79.5"/>
    <s v="B-"/>
    <b v="0"/>
    <b v="0"/>
    <n v="30.292638317329668"/>
    <b v="1"/>
    <n v="15"/>
    <b v="0"/>
    <s v="Respiratory Infection"/>
    <b v="0"/>
    <b v="1"/>
    <b v="1"/>
    <s v="Female"/>
    <s v="Master's Degree"/>
    <s v="Doctor"/>
    <n v="3000"/>
  </r>
  <r>
    <s v="PID0194"/>
    <n v="12000"/>
    <x v="1"/>
    <n v="58"/>
    <s v="Senior"/>
    <n v="8360.16"/>
    <n v="64.400000000000006"/>
    <s v="AB-"/>
    <b v="0"/>
    <b v="0"/>
    <n v="24.844720496894411"/>
    <b v="0"/>
    <n v="5"/>
    <b v="1"/>
    <s v="Prostate Cancer"/>
    <b v="0"/>
    <b v="0"/>
    <b v="0"/>
    <s v="Female"/>
    <s v="Bachelor's Degree"/>
    <s v="Junior Executive"/>
    <n v="12000"/>
  </r>
  <r>
    <s v="PID0195"/>
    <n v="60000"/>
    <x v="1"/>
    <n v="62"/>
    <s v="super senior"/>
    <s v=""/>
    <n v="68.7"/>
    <s v="O+"/>
    <b v="0"/>
    <b v="0"/>
    <n v="30.533333333333335"/>
    <b v="1"/>
    <n v="12"/>
    <b v="0"/>
    <s v="Appendicitis"/>
    <b v="0"/>
    <b v="0"/>
    <b v="1"/>
    <s v="Male"/>
    <s v="High School"/>
    <s v="Unemployed"/>
    <n v="60000"/>
  </r>
  <r>
    <s v="PID0196"/>
    <n v="75000"/>
    <x v="1"/>
    <n v="45"/>
    <s v="Adult"/>
    <s v=""/>
    <n v="88.1"/>
    <s v="B+"/>
    <b v="0"/>
    <b v="0"/>
    <n v="29.436332653947673"/>
    <b v="1"/>
    <n v="20"/>
    <b v="0"/>
    <s v="Osteoarthritis"/>
    <b v="0"/>
    <b v="1"/>
    <b v="0"/>
    <s v="Male"/>
    <s v="PhD"/>
    <s v="Consultant"/>
    <n v="75000"/>
  </r>
  <r>
    <s v="PID0197"/>
    <n v="21000"/>
    <x v="1"/>
    <n v="38"/>
    <s v="Adult"/>
    <n v="13329.75"/>
    <n v="78.400000000000006"/>
    <s v="A+"/>
    <b v="0"/>
    <b v="0"/>
    <n v="29.873494894071023"/>
    <b v="1"/>
    <n v="9"/>
    <b v="1"/>
    <s v="Kidney Stones"/>
    <b v="0"/>
    <b v="1"/>
    <b v="0"/>
    <s v="Female"/>
    <s v="Uneducated"/>
    <s v="Labourer"/>
    <n v="21000"/>
  </r>
  <r>
    <s v="PID0198"/>
    <n v="3000"/>
    <x v="2"/>
    <n v="33"/>
    <s v="Adult"/>
    <n v="2153.2200000000003"/>
    <n v="62.3"/>
    <s v="O+"/>
    <b v="1"/>
    <b v="1"/>
    <n v="24.335937499999993"/>
    <b v="0"/>
    <n v="15"/>
    <b v="1"/>
    <s v="Kidney Stones"/>
    <b v="0"/>
    <b v="0"/>
    <b v="0"/>
    <s v="Female"/>
    <s v="PhD"/>
    <s v="Professor"/>
    <n v="3000"/>
  </r>
  <r>
    <s v="PID0199"/>
    <n v="45000"/>
    <x v="0"/>
    <n v="62"/>
    <s v="super senior"/>
    <n v="40303.020000000004"/>
    <n v="53.7"/>
    <s v="AB+"/>
    <b v="0"/>
    <b v="0"/>
    <n v="20.461819844535892"/>
    <s v="FALSE"/>
    <n v="30"/>
    <b v="1"/>
    <s v="Prostate Cancer"/>
    <b v="0"/>
    <b v="0"/>
    <b v="0"/>
    <s v="Male"/>
    <s v="Master's Degree"/>
    <s v="Senior Executive"/>
    <n v="45000"/>
  </r>
  <r>
    <s v="PID0200"/>
    <n v="1600"/>
    <x v="2"/>
    <n v="48"/>
    <s v="Senior"/>
    <n v="1266.78"/>
    <n v="89.2"/>
    <s v="B+"/>
    <b v="0"/>
    <b v="0"/>
    <n v="32.370445637973582"/>
    <b v="1"/>
    <n v="0.5"/>
    <b v="1"/>
    <s v="Respiratory Infection"/>
    <b v="0"/>
    <b v="1"/>
    <b v="0"/>
    <s v="Female"/>
    <s v="Post-graduate"/>
    <s v="Scientist"/>
    <n v="1600"/>
  </r>
  <r>
    <s v="PID0201"/>
    <n v="800"/>
    <x v="0"/>
    <n v="54"/>
    <s v="Senior"/>
    <n v="630.48"/>
    <n v="54.1"/>
    <s v="A-"/>
    <b v="0"/>
    <b v="1"/>
    <n v="22.230440499671268"/>
    <b v="0"/>
    <n v="50"/>
    <b v="1"/>
    <s v="Cancer"/>
    <b v="0"/>
    <b v="0"/>
    <b v="0"/>
    <s v="Male"/>
    <s v="Master's Degree"/>
    <s v="Software Engineer"/>
    <n v="800"/>
  </r>
  <r>
    <s v="PID0202"/>
    <n v="100"/>
    <x v="2"/>
    <n v="62"/>
    <s v="super senior"/>
    <s v=""/>
    <n v="80"/>
    <s v="A-"/>
    <b v="0"/>
    <b v="1"/>
    <n v="33.732501264968796"/>
    <b v="1"/>
    <n v="3"/>
    <b v="0"/>
    <s v="Kidney Stones"/>
    <b v="0"/>
    <b v="1"/>
    <b v="1"/>
    <s v="Male"/>
    <s v="Bachelor's Degree"/>
    <s v="Nurse"/>
    <n v="100"/>
  </r>
  <r>
    <s v="PID0203"/>
    <n v="300000"/>
    <x v="3"/>
    <n v="48"/>
    <s v="Senior"/>
    <n v="233626.56"/>
    <n v="90.8"/>
    <s v="O-"/>
    <b v="0"/>
    <b v="0"/>
    <n v="32.171201814058961"/>
    <b v="1"/>
    <n v="12"/>
    <b v="1"/>
    <s v="Kidney Stones"/>
    <b v="0"/>
    <b v="1"/>
    <b v="0"/>
    <s v="Female"/>
    <s v="Bachelor's Degree"/>
    <s v="Engineer"/>
    <n v="300000"/>
  </r>
  <r>
    <s v="PID0204"/>
    <n v="300000"/>
    <x v="3"/>
    <n v="33"/>
    <s v="Adult"/>
    <n v="210807"/>
    <n v="72.400000000000006"/>
    <s v="O-"/>
    <b v="0"/>
    <b v="0"/>
    <n v="26.918500892326001"/>
    <b v="0"/>
    <n v="20"/>
    <b v="1"/>
    <s v="Fractured Arm"/>
    <b v="0"/>
    <b v="0"/>
    <b v="0"/>
    <s v="Female"/>
    <s v="School"/>
    <s v="Driver"/>
    <n v="300000"/>
  </r>
  <r>
    <s v="PID0205"/>
    <n v="45000"/>
    <x v="0"/>
    <n v="68"/>
    <s v="super senior"/>
    <n v="36976.979999999996"/>
    <n v="60.1"/>
    <s v="B+"/>
    <b v="0"/>
    <b v="0"/>
    <n v="21.810132094643638"/>
    <b v="0"/>
    <n v="2"/>
    <b v="1"/>
    <s v="Fractured Leg"/>
    <b v="0"/>
    <b v="0"/>
    <b v="0"/>
    <s v="Male"/>
    <s v="Master's Degree"/>
    <s v="Doctor"/>
    <n v="45000"/>
  </r>
  <r>
    <s v="PID0206"/>
    <n v="18000"/>
    <x v="2"/>
    <n v="45"/>
    <s v="Adult"/>
    <n v="13231.380000000001"/>
    <n v="72.3"/>
    <s v="B-"/>
    <b v="0"/>
    <b v="1"/>
    <n v="25.924199505181253"/>
    <b v="0"/>
    <n v="3"/>
    <b v="1"/>
    <s v="Allergic Reaction"/>
    <b v="0"/>
    <b v="0"/>
    <b v="0"/>
    <s v="Male"/>
    <s v="School"/>
    <s v="Retail Worker"/>
    <n v="18000"/>
  </r>
  <r>
    <s v="PID0207"/>
    <n v="3000"/>
    <x v="0"/>
    <n v="33"/>
    <s v="Adult"/>
    <s v=""/>
    <n v="90"/>
    <s v="B+"/>
    <b v="0"/>
    <b v="0"/>
    <n v="29.054752066115704"/>
    <b v="1"/>
    <n v="25"/>
    <b v="0"/>
    <s v="Allergic Reaction"/>
    <b v="0"/>
    <b v="0"/>
    <b v="1"/>
    <s v="Female"/>
    <s v="Post-graduate"/>
    <s v="Professor"/>
    <n v="3000"/>
  </r>
  <r>
    <s v="PID0208"/>
    <n v="3000"/>
    <x v="3"/>
    <n v="48"/>
    <s v="Senior"/>
    <s v=""/>
    <n v="61.1"/>
    <s v="AB-"/>
    <b v="0"/>
    <b v="1"/>
    <n v="23.571621465221249"/>
    <b v="0"/>
    <n v="9"/>
    <b v="0"/>
    <s v="Diabetes"/>
    <b v="0"/>
    <b v="0"/>
    <b v="0"/>
    <s v="Male"/>
    <s v="Master's Degree"/>
    <s v="Senior Executive"/>
    <n v="3000"/>
  </r>
  <r>
    <s v="PID0209"/>
    <n v="75000"/>
    <x v="3"/>
    <n v="48"/>
    <s v="Senior"/>
    <n v="39899.4"/>
    <n v="68.8"/>
    <s v="B-"/>
    <b v="0"/>
    <b v="0"/>
    <n v="26.542185872458621"/>
    <b v="0"/>
    <n v="9"/>
    <b v="1"/>
    <s v="Childbirth"/>
    <b v="0"/>
    <b v="0"/>
    <b v="0"/>
    <s v="Male"/>
    <s v="Master's Degree"/>
    <s v="Software Engineer"/>
    <n v="75000"/>
  </r>
  <r>
    <s v="PID0210"/>
    <n v="100"/>
    <x v="2"/>
    <n v="62"/>
    <s v="super senior"/>
    <s v=""/>
    <n v="51.9"/>
    <s v="AB-"/>
    <b v="0"/>
    <b v="0"/>
    <n v="20.022375679950617"/>
    <b v="0"/>
    <n v="250"/>
    <b v="0"/>
    <s v="Osteoarthritis"/>
    <b v="0"/>
    <b v="0"/>
    <b v="0"/>
    <s v="Male"/>
    <s v="School"/>
    <s v="Driver"/>
    <n v="100"/>
  </r>
  <r>
    <s v="PID0211"/>
    <n v="20000"/>
    <x v="3"/>
    <n v="58"/>
    <s v="Senior"/>
    <n v="16134.38"/>
    <n v="82.5"/>
    <s v="AB+"/>
    <b v="0"/>
    <b v="0"/>
    <n v="34.786641929499076"/>
    <b v="1"/>
    <n v="40"/>
    <b v="1"/>
    <s v="Heart Disease"/>
    <b v="0"/>
    <b v="0"/>
    <b v="0"/>
    <s v="Male"/>
    <s v="School"/>
    <s v="Driver"/>
    <n v="20000"/>
  </r>
  <r>
    <s v="PID0212"/>
    <n v="60000"/>
    <x v="0"/>
    <n v="48"/>
    <s v="Senior"/>
    <n v="38509.85"/>
    <n v="100.5"/>
    <s v="O-"/>
    <b v="0"/>
    <b v="1"/>
    <n v="34.775086505190316"/>
    <b v="1"/>
    <n v="15"/>
    <b v="1"/>
    <s v="Fractured Arm"/>
    <b v="0"/>
    <b v="0"/>
    <b v="1"/>
    <s v="Female"/>
    <s v="Bachelor's Degree"/>
    <s v="Teacher"/>
    <n v="60000"/>
  </r>
  <r>
    <s v="PID0213"/>
    <n v="90000"/>
    <x v="3"/>
    <n v="45"/>
    <s v="Adult"/>
    <n v="51209.85"/>
    <n v="93.3"/>
    <s v="B-"/>
    <b v="0"/>
    <b v="1"/>
    <n v="34.269972451790636"/>
    <b v="1"/>
    <n v="5"/>
    <b v="1"/>
    <s v="Heart Disease"/>
    <b v="0"/>
    <b v="0"/>
    <b v="0"/>
    <s v="Female"/>
    <s v="Bachelor's Degree"/>
    <s v="Engineer"/>
    <n v="90000"/>
  </r>
  <r>
    <s v="PID0214"/>
    <n v="32000"/>
    <x v="3"/>
    <n v="48"/>
    <s v="Senior"/>
    <s v=""/>
    <n v="70.900000000000006"/>
    <s v="O+"/>
    <b v="0"/>
    <b v="0"/>
    <n v="25.422209473269035"/>
    <b v="0"/>
    <n v="70"/>
    <b v="0"/>
    <s v="Diabetes"/>
    <b v="0"/>
    <b v="0"/>
    <b v="0"/>
    <s v="Male"/>
    <s v="Bachelor's Degree"/>
    <s v="Junior Executive"/>
    <n v="32000"/>
  </r>
  <r>
    <s v="PID0215"/>
    <n v="18000"/>
    <x v="2"/>
    <n v="48"/>
    <s v="Senior"/>
    <s v=""/>
    <n v="105.6"/>
    <s v="AB+"/>
    <b v="0"/>
    <b v="1"/>
    <n v="33.329125110465846"/>
    <b v="1"/>
    <n v="2"/>
    <b v="0"/>
    <s v="Childbirth"/>
    <b v="0"/>
    <b v="1"/>
    <b v="0"/>
    <s v="Male"/>
    <s v="Master's Degree"/>
    <s v="Doctor"/>
    <n v="18000"/>
  </r>
  <r>
    <s v="PID0216"/>
    <n v="12000"/>
    <x v="0"/>
    <n v="42"/>
    <s v="Adult"/>
    <n v="9943.16"/>
    <n v="63.3"/>
    <s v="B-"/>
    <b v="1"/>
    <b v="1"/>
    <n v="24.420354153003352"/>
    <b v="0"/>
    <n v="12"/>
    <b v="1"/>
    <s v="Appendicitis"/>
    <b v="0"/>
    <b v="0"/>
    <b v="0"/>
    <s v="Female"/>
    <s v="PhD"/>
    <s v="Scientist"/>
    <n v="12000"/>
  </r>
  <r>
    <s v="PID0217"/>
    <n v="2000"/>
    <x v="2"/>
    <n v="33"/>
    <s v="Adult"/>
    <n v="1476.98"/>
    <n v="94.7"/>
    <s v="O-"/>
    <b v="0"/>
    <b v="0"/>
    <n v="32.38603330939435"/>
    <b v="1"/>
    <n v="12"/>
    <b v="1"/>
    <s v="Fractured Arm"/>
    <b v="0"/>
    <b v="0"/>
    <b v="1"/>
    <s v="Female"/>
    <s v="Master's Degree"/>
    <s v="Senior Executive"/>
    <n v="2000"/>
  </r>
  <r>
    <s v="PID0218"/>
    <n v="10000"/>
    <x v="0"/>
    <n v="38"/>
    <s v="Adult"/>
    <n v="8451.7999999999993"/>
    <n v="69.3"/>
    <s v="AB+"/>
    <b v="1"/>
    <b v="0"/>
    <n v="26.083029094056986"/>
    <s v="FALSE"/>
    <n v="7"/>
    <b v="1"/>
    <s v="Diabetes"/>
    <b v="0"/>
    <b v="0"/>
    <b v="0"/>
    <s v="Male"/>
    <s v="School"/>
    <s v="Clerical Staff"/>
    <n v="10000"/>
  </r>
  <r>
    <s v="PID0219"/>
    <n v="250000"/>
    <x v="3"/>
    <n v="32"/>
    <s v="Adult"/>
    <n v="165091.4"/>
    <n v="99.2"/>
    <s v="A+"/>
    <b v="0"/>
    <b v="0"/>
    <n v="30.960332074529511"/>
    <b v="1"/>
    <n v="15"/>
    <b v="1"/>
    <s v="Osteoarthritis"/>
    <b v="0"/>
    <b v="1"/>
    <b v="0"/>
    <s v="Female"/>
    <s v="School"/>
    <s v="Driver"/>
    <n v="250000"/>
  </r>
  <r>
    <s v="PID0220"/>
    <n v="36000"/>
    <x v="0"/>
    <n v="45"/>
    <s v="Adult"/>
    <n v="32157.69"/>
    <n v="94.7"/>
    <s v="AB+"/>
    <b v="1"/>
    <b v="0"/>
    <n v="30.572055785123968"/>
    <b v="1"/>
    <n v="5"/>
    <b v="1"/>
    <s v="Cancer"/>
    <b v="0"/>
    <b v="0"/>
    <b v="1"/>
    <s v="Male"/>
    <s v="Master's Degree"/>
    <s v="Doctor"/>
    <n v="36000"/>
  </r>
  <r>
    <s v="PID0221"/>
    <n v="800"/>
    <x v="0"/>
    <n v="42"/>
    <s v="Adult"/>
    <n v="527.08000000000004"/>
    <n v="71.599999999999994"/>
    <s v="AB+"/>
    <b v="0"/>
    <b v="0"/>
    <n v="22.854224520412394"/>
    <b v="0"/>
    <n v="30"/>
    <b v="1"/>
    <s v="Fractured Leg"/>
    <b v="0"/>
    <b v="0"/>
    <b v="0"/>
    <s v="Female"/>
    <s v="Post-graduate"/>
    <s v="Professor"/>
    <n v="800"/>
  </r>
  <r>
    <s v="PID0222"/>
    <n v="20000"/>
    <x v="3"/>
    <n v="41"/>
    <s v="Adult"/>
    <n v="16606.32"/>
    <n v="63.8"/>
    <s v="O+"/>
    <b v="0"/>
    <b v="0"/>
    <n v="21.317117177319655"/>
    <b v="0"/>
    <n v="0"/>
    <b v="1"/>
    <s v="Appendicitis"/>
    <b v="0"/>
    <b v="0"/>
    <b v="0"/>
    <s v="Female"/>
    <s v="Master's Degree"/>
    <s v="Software Engineer"/>
    <n v="20000"/>
  </r>
  <r>
    <s v="PID0223"/>
    <n v="250000"/>
    <x v="3"/>
    <n v="62"/>
    <s v="super senior"/>
    <n v="141504.59999999998"/>
    <n v="55.1"/>
    <s v="O-"/>
    <b v="0"/>
    <b v="0"/>
    <n v="24.488888888888891"/>
    <b v="0"/>
    <n v="4"/>
    <b v="1"/>
    <s v="Prostate Cancer"/>
    <b v="0"/>
    <b v="0"/>
    <b v="0"/>
    <s v="Female"/>
    <s v="Master's Degree"/>
    <s v="Manager"/>
    <n v="250000"/>
  </r>
  <r>
    <s v="PID0224"/>
    <n v="32000"/>
    <x v="1"/>
    <n v="42"/>
    <s v="Adult"/>
    <n v="28723.52"/>
    <n v="64.7"/>
    <s v="A-"/>
    <b v="0"/>
    <b v="0"/>
    <n v="22.653268442981691"/>
    <b v="0"/>
    <n v="9"/>
    <b v="1"/>
    <s v="Cancer"/>
    <b v="0"/>
    <b v="0"/>
    <b v="0"/>
    <s v="Male"/>
    <s v="Bachelor's Degree"/>
    <s v="Junior Executive"/>
    <n v="32000"/>
  </r>
  <r>
    <s v="PID0225"/>
    <n v="240000"/>
    <x v="2"/>
    <n v="53"/>
    <s v="Senior"/>
    <n v="153766.44"/>
    <n v="53.6"/>
    <s v="O-"/>
    <b v="0"/>
    <b v="1"/>
    <n v="23.507740888557521"/>
    <b v="0"/>
    <n v="2"/>
    <b v="1"/>
    <s v="Allergic Reaction"/>
    <b v="0"/>
    <b v="0"/>
    <b v="0"/>
    <s v="Male"/>
    <s v="Bachelor's Degree"/>
    <s v="Nurse"/>
    <n v="240000"/>
  </r>
  <r>
    <s v="PID0226"/>
    <n v="20000"/>
    <x v="0"/>
    <n v="53"/>
    <s v="Senior"/>
    <n v="11334.86"/>
    <n v="84.1"/>
    <s v="AB+"/>
    <b v="0"/>
    <b v="0"/>
    <n v="31.268590124925641"/>
    <b v="1"/>
    <n v="30"/>
    <b v="1"/>
    <s v="Heart Disease"/>
    <b v="0"/>
    <b v="0"/>
    <b v="1"/>
    <s v="Male"/>
    <s v="School"/>
    <s v="Driver"/>
    <n v="20000"/>
  </r>
  <r>
    <s v="PID0227"/>
    <n v="500"/>
    <x v="0"/>
    <n v="62"/>
    <s v="super senior"/>
    <n v="285.98"/>
    <n v="56.4"/>
    <s v="A+"/>
    <b v="1"/>
    <b v="0"/>
    <n v="25.066666666666666"/>
    <b v="0"/>
    <n v="25"/>
    <b v="1"/>
    <s v="Prostate Cancer"/>
    <b v="0"/>
    <b v="0"/>
    <b v="0"/>
    <s v="Male"/>
    <s v="PhD"/>
    <s v="Scientist"/>
    <n v="500"/>
  </r>
  <r>
    <s v="PID0228"/>
    <n v="40000"/>
    <x v="1"/>
    <n v="34"/>
    <s v="Adult"/>
    <n v="34307.72"/>
    <n v="81"/>
    <s v="O-"/>
    <b v="0"/>
    <b v="0"/>
    <n v="28.360351528307834"/>
    <b v="1"/>
    <n v="150"/>
    <b v="1"/>
    <s v="Cancer"/>
    <b v="0"/>
    <b v="0"/>
    <b v="1"/>
    <s v="Female"/>
    <s v="School"/>
    <s v="Retail Worker"/>
    <n v="40000"/>
  </r>
  <r>
    <s v="PID0229"/>
    <n v="15000"/>
    <x v="2"/>
    <n v="48"/>
    <s v="Senior"/>
    <n v="11623.199999999999"/>
    <n v="70"/>
    <s v="O+"/>
    <b v="0"/>
    <b v="1"/>
    <n v="22.093170054286073"/>
    <b v="0"/>
    <n v="15"/>
    <b v="1"/>
    <s v="Fractured Leg"/>
    <b v="0"/>
    <b v="0"/>
    <b v="0"/>
    <s v="Female"/>
    <s v="School"/>
    <s v="Clerical Staff"/>
    <n v="15000"/>
  </r>
  <r>
    <s v="PID0230"/>
    <n v="40000"/>
    <x v="1"/>
    <n v="73"/>
    <s v="super senior"/>
    <s v=""/>
    <n v="77.8"/>
    <s v="B-"/>
    <b v="0"/>
    <b v="1"/>
    <n v="30.014274140658149"/>
    <b v="1"/>
    <n v="70"/>
    <b v="0"/>
    <s v="Respiratory Infection"/>
    <b v="0"/>
    <b v="1"/>
    <b v="0"/>
    <s v="Female"/>
    <s v="Master's Degree"/>
    <s v="Doctor"/>
    <n v="40000"/>
  </r>
  <r>
    <s v="PID0231"/>
    <n v="32000"/>
    <x v="1"/>
    <n v="38"/>
    <s v="Adult"/>
    <n v="25580.6"/>
    <n v="94.5"/>
    <s v="A-"/>
    <b v="0"/>
    <b v="0"/>
    <n v="33.087076783025807"/>
    <b v="1"/>
    <n v="300"/>
    <b v="1"/>
    <s v="Hypertension"/>
    <b v="0"/>
    <b v="1"/>
    <b v="0"/>
    <s v="Female"/>
    <s v="Bachelor's Degree"/>
    <s v="Teacher"/>
    <n v="32000"/>
  </r>
  <r>
    <s v="PID0232"/>
    <n v="500"/>
    <x v="1"/>
    <n v="62"/>
    <s v="super senior"/>
    <s v=""/>
    <n v="77.599999999999994"/>
    <s v="O-"/>
    <b v="1"/>
    <b v="1"/>
    <n v="32.720526227019732"/>
    <b v="1"/>
    <n v="7"/>
    <b v="0"/>
    <s v="Heart Disease"/>
    <b v="0"/>
    <b v="0"/>
    <b v="0"/>
    <s v="Male"/>
    <s v="Post-graduate"/>
    <s v="Professor"/>
    <n v="500"/>
  </r>
  <r>
    <s v="PID0233"/>
    <n v="16000"/>
    <x v="0"/>
    <n v="42"/>
    <s v="Adult"/>
    <n v="9525.4599999999991"/>
    <n v="57.3"/>
    <s v="A-"/>
    <b v="0"/>
    <b v="0"/>
    <n v="22.382812499999993"/>
    <b v="0"/>
    <n v="5"/>
    <b v="1"/>
    <s v="Fractured Arm"/>
    <b v="0"/>
    <b v="0"/>
    <b v="0"/>
    <s v="Female"/>
    <s v="Uneducated"/>
    <s v="Unemployed"/>
    <n v="16000"/>
  </r>
  <r>
    <s v="PID0234"/>
    <n v="500"/>
    <x v="2"/>
    <n v="30"/>
    <s v="Young adult"/>
    <n v="279.56"/>
    <n v="106.4"/>
    <s v="AB+"/>
    <b v="0"/>
    <b v="0"/>
    <n v="34.349173553719012"/>
    <b v="1"/>
    <n v="0.5"/>
    <b v="1"/>
    <s v="Heart Disease"/>
    <b v="0"/>
    <b v="0"/>
    <b v="0"/>
    <s v="Female"/>
    <s v="Bachelor's Degree"/>
    <s v="Nurse"/>
    <n v="500"/>
  </r>
  <r>
    <s v="PID0235"/>
    <n v="60000"/>
    <x v="3"/>
    <n v="38"/>
    <s v="Adult"/>
    <n v="45790.25"/>
    <n v="89.6"/>
    <s v="B+"/>
    <b v="0"/>
    <b v="1"/>
    <n v="29.937518794480265"/>
    <b v="1"/>
    <n v="40"/>
    <b v="1"/>
    <s v="Diabetes"/>
    <b v="0"/>
    <b v="1"/>
    <b v="0"/>
    <s v="Female"/>
    <s v="Master's Degree"/>
    <s v="Senior Executive"/>
    <n v="60000"/>
  </r>
  <r>
    <s v="PID0236"/>
    <n v="800"/>
    <x v="1"/>
    <n v="82"/>
    <s v="super senior"/>
    <s v=""/>
    <n v="48.9"/>
    <s v="B+"/>
    <b v="0"/>
    <b v="0"/>
    <n v="20.353798126951091"/>
    <b v="0"/>
    <n v="12"/>
    <b v="0"/>
    <s v="Childbirth"/>
    <b v="0"/>
    <b v="0"/>
    <b v="0"/>
    <s v="Female"/>
    <s v="School"/>
    <s v="Retail Worker"/>
    <n v="800"/>
  </r>
  <r>
    <s v="PID0237"/>
    <n v="30000"/>
    <x v="1"/>
    <n v="68"/>
    <s v="super senior"/>
    <n v="16813.59"/>
    <n v="89.6"/>
    <s v="O+"/>
    <b v="0"/>
    <b v="0"/>
    <n v="34.566567647853084"/>
    <b v="1"/>
    <n v="9"/>
    <b v="1"/>
    <s v="Prostate Cancer"/>
    <b v="0"/>
    <b v="0"/>
    <b v="1"/>
    <s v="Female"/>
    <s v="Master's Degree"/>
    <s v="Senior Executive"/>
    <n v="30000"/>
  </r>
  <r>
    <s v="PID0238"/>
    <n v="40000"/>
    <x v="2"/>
    <n v="41"/>
    <s v="Adult"/>
    <n v="26437.399999999998"/>
    <n v="88.1"/>
    <s v="AB-"/>
    <b v="0"/>
    <b v="1"/>
    <n v="30.128928559214803"/>
    <b v="1"/>
    <n v="2"/>
    <b v="1"/>
    <s v="Stroke"/>
    <b v="0"/>
    <b v="0"/>
    <b v="1"/>
    <s v="Female"/>
    <s v="School"/>
    <s v="Clerical Staff"/>
    <n v="40000"/>
  </r>
  <r>
    <s v="PID0239"/>
    <n v="18000"/>
    <x v="3"/>
    <n v="38"/>
    <s v="Adult"/>
    <n v="10284.66"/>
    <n v="66.3"/>
    <s v="AB-"/>
    <b v="0"/>
    <b v="0"/>
    <n v="21.898533491874751"/>
    <b v="0"/>
    <n v="2"/>
    <b v="1"/>
    <s v="Kidney Stones"/>
    <b v="0"/>
    <b v="0"/>
    <b v="0"/>
    <s v="Male"/>
    <s v="Master's Degree"/>
    <s v="Software Engineer"/>
    <n v="18000"/>
  </r>
  <r>
    <s v="PID0240"/>
    <n v="40000"/>
    <x v="1"/>
    <n v="32"/>
    <s v="Adult"/>
    <n v="34094.800000000003"/>
    <n v="67.5"/>
    <s v="AB+"/>
    <b v="0"/>
    <b v="0"/>
    <n v="26.040662011496469"/>
    <b v="0"/>
    <n v="9"/>
    <b v="1"/>
    <s v="Childbirth"/>
    <b v="0"/>
    <b v="0"/>
    <b v="0"/>
    <s v="Female"/>
    <s v="Master's Degree"/>
    <s v="Manager"/>
    <n v="40000"/>
  </r>
  <r>
    <s v="PID0241"/>
    <n v="16000"/>
    <x v="1"/>
    <n v="73"/>
    <s v="super senior"/>
    <n v="11422.3"/>
    <n v="85.4"/>
    <s v="A-"/>
    <b v="0"/>
    <b v="0"/>
    <n v="31.368227731864103"/>
    <b v="1"/>
    <n v="5"/>
    <b v="1"/>
    <s v="Kidney Stones"/>
    <b v="0"/>
    <b v="0"/>
    <b v="1"/>
    <s v="Female"/>
    <s v="Post-graduate"/>
    <s v="Consultant"/>
    <n v="16000"/>
  </r>
  <r>
    <s v="PID0242"/>
    <n v="500"/>
    <x v="3"/>
    <n v="58"/>
    <s v="Senior"/>
    <n v="365.85"/>
    <n v="80.5"/>
    <s v="B+"/>
    <b v="1"/>
    <b v="0"/>
    <n v="29.213238496153291"/>
    <b v="1"/>
    <n v="40"/>
    <b v="1"/>
    <s v="Diabetes"/>
    <b v="0"/>
    <b v="0"/>
    <b v="1"/>
    <s v="Male"/>
    <s v="Master's Degree"/>
    <s v="Doctor"/>
    <n v="500"/>
  </r>
  <r>
    <s v="PID0243"/>
    <n v="16000"/>
    <x v="1"/>
    <n v="33"/>
    <s v="Adult"/>
    <n v="12760.94"/>
    <n v="59.5"/>
    <s v="A-"/>
    <b v="0"/>
    <b v="0"/>
    <n v="21.592393671069821"/>
    <b v="0"/>
    <n v="7"/>
    <b v="1"/>
    <s v="Fractured Leg"/>
    <b v="0"/>
    <b v="0"/>
    <b v="0"/>
    <s v="Female"/>
    <s v="Master's Degree"/>
    <s v="Software Engineer"/>
    <n v="16000"/>
  </r>
  <r>
    <s v="PID0244"/>
    <n v="12000"/>
    <x v="2"/>
    <n v="58"/>
    <s v="Senior"/>
    <s v=""/>
    <n v="74.400000000000006"/>
    <s v="B+"/>
    <b v="0"/>
    <b v="0"/>
    <n v="28.70259635044944"/>
    <b v="1"/>
    <n v="12"/>
    <b v="0"/>
    <s v="Stroke"/>
    <b v="0"/>
    <b v="1"/>
    <b v="1"/>
    <s v="Female"/>
    <s v="School"/>
    <s v="Clerical Staff"/>
    <n v="12000"/>
  </r>
  <r>
    <s v="PID0245"/>
    <n v="40000"/>
    <x v="0"/>
    <n v="53"/>
    <s v="Senior"/>
    <n v="25274"/>
    <n v="59"/>
    <s v="B-"/>
    <b v="0"/>
    <b v="0"/>
    <n v="24.557752341311129"/>
    <b v="0"/>
    <n v="15"/>
    <b v="1"/>
    <s v="Appendicitis"/>
    <b v="0"/>
    <b v="0"/>
    <b v="0"/>
    <s v="Female"/>
    <s v="High School"/>
    <s v="Unemployed"/>
    <n v="40000"/>
  </r>
  <r>
    <s v="PID0246"/>
    <n v="200000"/>
    <x v="2"/>
    <n v="58"/>
    <s v="Senior"/>
    <n v="121054.08"/>
    <n v="69"/>
    <s v="B+"/>
    <b v="0"/>
    <b v="1"/>
    <n v="28.353057199211044"/>
    <b v="1"/>
    <n v="400"/>
    <b v="1"/>
    <s v="Appendicitis"/>
    <b v="0"/>
    <b v="1"/>
    <b v="1"/>
    <s v="Male"/>
    <s v="Master's Degree"/>
    <s v="Senior Executive"/>
    <n v="200000"/>
  </r>
  <r>
    <s v="PID0247"/>
    <n v="30000"/>
    <x v="3"/>
    <n v="68"/>
    <s v="super senior"/>
    <n v="21701.46"/>
    <n v="77.599999999999994"/>
    <s v="AB+"/>
    <b v="0"/>
    <b v="0"/>
    <n v="29.937116623587048"/>
    <b v="1"/>
    <n v="7"/>
    <b v="1"/>
    <s v="Heart Disease"/>
    <b v="0"/>
    <b v="0"/>
    <b v="0"/>
    <s v="Male"/>
    <s v="Master's Degree"/>
    <s v="Software Engineer"/>
    <n v="30000"/>
  </r>
  <r>
    <s v="PID0248"/>
    <n v="60000"/>
    <x v="0"/>
    <n v="58"/>
    <s v="Senior"/>
    <s v=""/>
    <n v="83.9"/>
    <s v="A+"/>
    <b v="0"/>
    <b v="0"/>
    <n v="29.7264739229025"/>
    <b v="1"/>
    <n v="7"/>
    <b v="0"/>
    <s v="Heart Attack"/>
    <b v="0"/>
    <b v="0"/>
    <b v="0"/>
    <s v="Male"/>
    <s v="Bachelor's Degree"/>
    <s v="Teacher"/>
    <n v="60000"/>
  </r>
  <r>
    <s v="PID0249"/>
    <n v="800"/>
    <x v="2"/>
    <n v="62"/>
    <s v="super senior"/>
    <n v="703.87"/>
    <n v="76.8"/>
    <s v="B+"/>
    <b v="0"/>
    <b v="0"/>
    <n v="33.682733213455549"/>
    <b v="1"/>
    <n v="0.5"/>
    <b v="1"/>
    <s v="Kidney Stones"/>
    <b v="0"/>
    <b v="1"/>
    <b v="0"/>
    <s v="Male"/>
    <s v="School"/>
    <s v="Driver"/>
    <n v="800"/>
  </r>
  <r>
    <s v="PID0250"/>
    <n v="500"/>
    <x v="3"/>
    <n v="41"/>
    <s v="Adult"/>
    <n v="270.32"/>
    <n v="66.7"/>
    <s v="AB+"/>
    <b v="0"/>
    <b v="0"/>
    <n v="24.499540863177231"/>
    <b v="0"/>
    <n v="5"/>
    <b v="1"/>
    <s v="Allergic Reaction"/>
    <b v="0"/>
    <b v="0"/>
    <b v="0"/>
    <s v="Male"/>
    <s v="School"/>
    <s v="Retail Worker"/>
    <n v="500"/>
  </r>
  <r>
    <s v="PID0251"/>
    <n v="24000"/>
    <x v="0"/>
    <n v="42"/>
    <s v="Adult"/>
    <n v="18664.68"/>
    <n v="71.400000000000006"/>
    <s v="O-"/>
    <b v="0"/>
    <b v="0"/>
    <n v="25.91087240528379"/>
    <b v="0"/>
    <n v="9"/>
    <b v="1"/>
    <s v="Allergic Reaction"/>
    <b v="0"/>
    <b v="0"/>
    <b v="0"/>
    <s v="Female"/>
    <s v="Master's Degree"/>
    <s v="Doctor"/>
    <n v="24000"/>
  </r>
  <r>
    <s v="PID0252"/>
    <n v="60000"/>
    <x v="3"/>
    <n v="38"/>
    <s v="Adult"/>
    <n v="31082"/>
    <n v="65.599999999999994"/>
    <s v="AB-"/>
    <b v="1"/>
    <b v="0"/>
    <n v="21.918540545958766"/>
    <b v="0"/>
    <n v="2"/>
    <b v="1"/>
    <s v="Diabetes"/>
    <b v="0"/>
    <b v="0"/>
    <b v="0"/>
    <s v="Male"/>
    <s v="Bachelor's Degree"/>
    <s v="Junior Executive"/>
    <n v="60000"/>
  </r>
  <r>
    <s v="PID0253"/>
    <n v="30000"/>
    <x v="2"/>
    <n v="28"/>
    <s v="Young adult"/>
    <n v="26738.129999999997"/>
    <n v="85.2"/>
    <s v="A-"/>
    <b v="0"/>
    <b v="0"/>
    <n v="31.294765840220389"/>
    <b v="1"/>
    <n v="2"/>
    <b v="1"/>
    <s v="Stroke"/>
    <b v="0"/>
    <b v="1"/>
    <b v="0"/>
    <s v="Female"/>
    <s v="Post-graduate"/>
    <s v="CEO"/>
    <n v="30000"/>
  </r>
  <r>
    <s v="PID0254"/>
    <n v="40000"/>
    <x v="1"/>
    <n v="48"/>
    <s v="Senior"/>
    <n v="29444.799999999999"/>
    <n v="63.9"/>
    <s v="O-"/>
    <b v="0"/>
    <b v="0"/>
    <n v="21.852877808556482"/>
    <b v="0"/>
    <n v="15"/>
    <b v="1"/>
    <s v="Allergic Reaction"/>
    <b v="0"/>
    <b v="0"/>
    <b v="0"/>
    <s v="Male"/>
    <s v="Master's Degree"/>
    <s v="Software Engineer"/>
    <n v="40000"/>
  </r>
  <r>
    <s v="PID0255"/>
    <n v="200000"/>
    <x v="0"/>
    <n v="42"/>
    <s v="Adult"/>
    <n v="101161.68"/>
    <n v="86.6"/>
    <s v="A-"/>
    <b v="0"/>
    <b v="1"/>
    <n v="29.615950206901271"/>
    <b v="1"/>
    <n v="20"/>
    <b v="1"/>
    <s v="Heart Attack"/>
    <b v="0"/>
    <b v="0"/>
    <b v="0"/>
    <s v="Female"/>
    <s v="School"/>
    <s v="Retail Worker"/>
    <n v="200000"/>
  </r>
  <r>
    <s v="PID0256"/>
    <n v="36000"/>
    <x v="2"/>
    <n v="53"/>
    <s v="Senior"/>
    <n v="31042.68"/>
    <n v="77.5"/>
    <s v="B-"/>
    <b v="0"/>
    <b v="0"/>
    <n v="30.655432933823818"/>
    <b v="1"/>
    <n v="30"/>
    <b v="1"/>
    <s v="Heart Attack"/>
    <b v="0"/>
    <b v="0"/>
    <b v="0"/>
    <s v="Female"/>
    <s v="Master's Degree"/>
    <s v="Software Engineer"/>
    <n v="36000"/>
  </r>
  <r>
    <s v="PID0257"/>
    <n v="60000"/>
    <x v="0"/>
    <n v="33"/>
    <s v="Adult"/>
    <n v="47874.1"/>
    <n v="69"/>
    <s v="A+"/>
    <b v="0"/>
    <b v="0"/>
    <n v="25.970115548195267"/>
    <b v="0"/>
    <n v="70"/>
    <b v="1"/>
    <s v="Fractured Arm"/>
    <b v="0"/>
    <b v="0"/>
    <b v="0"/>
    <s v="Female"/>
    <s v="School"/>
    <s v="Retail Worker"/>
    <n v="60000"/>
  </r>
  <r>
    <s v="PID0258"/>
    <n v="3000"/>
    <x v="2"/>
    <n v="62"/>
    <s v="super senior"/>
    <n v="2277.27"/>
    <n v="67.900000000000006"/>
    <s v="O+"/>
    <b v="0"/>
    <b v="0"/>
    <n v="24.346516547742841"/>
    <b v="0"/>
    <n v="7"/>
    <b v="1"/>
    <s v="Prostate Cancer"/>
    <b v="0"/>
    <b v="0"/>
    <b v="0"/>
    <s v="Female"/>
    <s v="Bachelor's Degree"/>
    <s v="Nurse"/>
    <n v="3000"/>
  </r>
  <r>
    <s v="PID0259"/>
    <n v="200000"/>
    <x v="1"/>
    <n v="33"/>
    <s v="Adult"/>
    <n v="161833.76"/>
    <n v="87.7"/>
    <s v="AB+"/>
    <b v="0"/>
    <b v="0"/>
    <n v="34.257812499999993"/>
    <b v="1"/>
    <n v="7"/>
    <b v="1"/>
    <s v="Heart Disease"/>
    <b v="0"/>
    <b v="1"/>
    <b v="0"/>
    <s v="Male"/>
    <s v="Master's Degree"/>
    <s v="Doctor"/>
    <n v="200000"/>
  </r>
  <r>
    <s v="PID0260"/>
    <n v="100"/>
    <x v="3"/>
    <n v="48"/>
    <s v="Senior"/>
    <n v="82.82"/>
    <n v="58.4"/>
    <s v="AB+"/>
    <b v="0"/>
    <b v="1"/>
    <n v="22.812499999999996"/>
    <b v="0"/>
    <n v="3"/>
    <b v="1"/>
    <s v="Allergic Reaction"/>
    <b v="0"/>
    <b v="0"/>
    <b v="0"/>
    <s v="Male"/>
    <s v="Master's Degree"/>
    <s v="Doctor"/>
    <n v="100"/>
  </r>
  <r>
    <s v="PID0261"/>
    <n v="800"/>
    <x v="0"/>
    <n v="38"/>
    <s v="Adult"/>
    <s v=""/>
    <n v="89.7"/>
    <s v="AB-"/>
    <b v="0"/>
    <b v="1"/>
    <n v="29.970931203849108"/>
    <b v="1"/>
    <n v="4"/>
    <b v="0"/>
    <s v="Kidney Stones"/>
    <b v="0"/>
    <b v="0"/>
    <b v="1"/>
    <s v="Male"/>
    <s v="Bachelor's Degree"/>
    <s v="Engineer"/>
    <n v="800"/>
  </r>
  <r>
    <s v="PID0262"/>
    <n v="250000"/>
    <x v="2"/>
    <n v="33"/>
    <s v="Adult"/>
    <n v="190210.2"/>
    <n v="65"/>
    <s v="O-"/>
    <b v="0"/>
    <b v="0"/>
    <n v="22.491349480968861"/>
    <b v="0"/>
    <n v="7"/>
    <b v="1"/>
    <s v="Appendicitis"/>
    <b v="0"/>
    <b v="0"/>
    <b v="0"/>
    <s v="Female"/>
    <s v="PhD"/>
    <s v="Scientist"/>
    <n v="250000"/>
  </r>
  <r>
    <s v="PID0263"/>
    <n v="3000"/>
    <x v="3"/>
    <n v="58"/>
    <s v="Senior"/>
    <n v="1570.1100000000001"/>
    <n v="56.2"/>
    <s v="AB+"/>
    <b v="0"/>
    <b v="1"/>
    <n v="22.230133301689015"/>
    <s v="FALSE"/>
    <n v="30"/>
    <b v="1"/>
    <s v="Osteoarthritis"/>
    <b v="0"/>
    <b v="0"/>
    <b v="0"/>
    <s v="Female"/>
    <s v="Master's Degree"/>
    <s v="Manager"/>
    <n v="3000"/>
  </r>
  <r>
    <s v="PID0264"/>
    <n v="30000"/>
    <x v="0"/>
    <n v="38"/>
    <s v="Adult"/>
    <n v="25604.159999999996"/>
    <n v="96.1"/>
    <s v="O-"/>
    <b v="0"/>
    <b v="0"/>
    <n v="34.049036281179141"/>
    <b v="1"/>
    <n v="15"/>
    <b v="1"/>
    <s v="Hypertension"/>
    <b v="0"/>
    <b v="0"/>
    <b v="1"/>
    <s v="Male"/>
    <s v="Bachelor's Degree"/>
    <s v="Teacher"/>
    <n v="30000"/>
  </r>
  <r>
    <s v="PID0265"/>
    <n v="3000"/>
    <x v="2"/>
    <n v="42"/>
    <s v="Adult"/>
    <n v="2271.75"/>
    <n v="59.7"/>
    <s v="B-"/>
    <b v="1"/>
    <b v="0"/>
    <n v="21.406289217971246"/>
    <s v="FALSE"/>
    <n v="5"/>
    <b v="1"/>
    <s v="Hypertension"/>
    <b v="0"/>
    <b v="0"/>
    <b v="0"/>
    <s v="Male"/>
    <s v="Master's Degree"/>
    <s v="Manager"/>
    <n v="3000"/>
  </r>
  <r>
    <s v="PID0266"/>
    <n v="100"/>
    <x v="1"/>
    <n v="38"/>
    <s v="Adult"/>
    <s v=""/>
    <n v="94.6"/>
    <s v="AB+"/>
    <b v="0"/>
    <b v="0"/>
    <n v="29.85734124479232"/>
    <b v="1"/>
    <n v="9"/>
    <b v="0"/>
    <s v="Stroke"/>
    <b v="0"/>
    <b v="1"/>
    <b v="0"/>
    <s v="Female"/>
    <s v="School"/>
    <s v="Driver"/>
    <n v="100"/>
  </r>
  <r>
    <s v="PID0267"/>
    <n v="800"/>
    <x v="1"/>
    <n v="33"/>
    <s v="Adult"/>
    <n v="484.88"/>
    <n v="65.099999999999994"/>
    <s v="B+"/>
    <b v="1"/>
    <b v="0"/>
    <n v="22.525951557093425"/>
    <b v="0"/>
    <n v="7"/>
    <b v="1"/>
    <s v="Allergic Reaction"/>
    <b v="0"/>
    <b v="0"/>
    <b v="0"/>
    <s v="Female"/>
    <s v="Master's Degree"/>
    <s v="Software Engineer"/>
    <n v="800"/>
  </r>
  <r>
    <s v="PID0268"/>
    <n v="12000"/>
    <x v="1"/>
    <n v="38"/>
    <s v="Adult"/>
    <n v="9014.58"/>
    <n v="104.7"/>
    <s v="B-"/>
    <b v="1"/>
    <b v="0"/>
    <n v="34.98279260917505"/>
    <b v="1"/>
    <n v="12"/>
    <b v="1"/>
    <s v="Respiratory Infection"/>
    <b v="0"/>
    <b v="1"/>
    <b v="1"/>
    <s v="Male"/>
    <s v="High School"/>
    <s v="Unemployed"/>
    <n v="12000"/>
  </r>
  <r>
    <s v="PID0269"/>
    <n v="40000"/>
    <x v="1"/>
    <n v="42"/>
    <s v="Adult"/>
    <n v="20636.399999999998"/>
    <n v="73"/>
    <s v="B-"/>
    <b v="0"/>
    <b v="0"/>
    <n v="28.515624999999993"/>
    <b v="1"/>
    <n v="12"/>
    <b v="1"/>
    <s v="Respiratory Infection"/>
    <b v="0"/>
    <b v="1"/>
    <b v="0"/>
    <s v="Male"/>
    <s v="Master's Degree"/>
    <s v="Manager"/>
    <n v="40000"/>
  </r>
  <r>
    <s v="PID0270"/>
    <n v="240000"/>
    <x v="3"/>
    <n v="41"/>
    <s v="Adult"/>
    <n v="161510.04"/>
    <n v="73.2"/>
    <s v="O-"/>
    <b v="0"/>
    <b v="1"/>
    <n v="24.177566389219184"/>
    <s v="FALSE"/>
    <n v="15"/>
    <b v="1"/>
    <s v="Stroke"/>
    <b v="0"/>
    <b v="0"/>
    <b v="0"/>
    <s v="Female"/>
    <s v="Bachelor's Degree"/>
    <s v="Teacher"/>
    <n v="240000"/>
  </r>
  <r>
    <s v="PID0271"/>
    <n v="90000"/>
    <x v="2"/>
    <n v="33"/>
    <s v="Adult"/>
    <n v="50397.700000000004"/>
    <n v="75.2"/>
    <s v="A-"/>
    <b v="0"/>
    <b v="1"/>
    <n v="25.126131845367368"/>
    <b v="0"/>
    <n v="25"/>
    <b v="1"/>
    <s v="Prostate Cancer"/>
    <b v="0"/>
    <b v="0"/>
    <b v="0"/>
    <s v="Male"/>
    <s v="PhD"/>
    <s v="Consultant"/>
    <n v="90000"/>
  </r>
  <r>
    <s v="PID0272"/>
    <n v="32000"/>
    <x v="3"/>
    <n v="68"/>
    <s v="super senior"/>
    <n v="17619.52"/>
    <n v="79.099999999999994"/>
    <s v="B-"/>
    <b v="0"/>
    <b v="1"/>
    <n v="32.090551340825179"/>
    <b v="1"/>
    <n v="9"/>
    <b v="1"/>
    <s v="Heart Attack"/>
    <b v="0"/>
    <b v="0"/>
    <b v="0"/>
    <s v="Male"/>
    <s v="School"/>
    <s v="Driver"/>
    <n v="32000"/>
  </r>
  <r>
    <s v="PID0273"/>
    <n v="15000"/>
    <x v="3"/>
    <n v="48"/>
    <s v="Senior"/>
    <n v="12252.550000000001"/>
    <n v="78"/>
    <s v="AB-"/>
    <b v="1"/>
    <b v="1"/>
    <n v="26.061679307694877"/>
    <b v="0"/>
    <n v="12"/>
    <b v="1"/>
    <s v="Prostate Cancer"/>
    <b v="0"/>
    <b v="0"/>
    <b v="0"/>
    <s v="Male"/>
    <s v="Bachelor's Degree"/>
    <s v="Teacher"/>
    <n v="15000"/>
  </r>
  <r>
    <s v="PID0274"/>
    <n v="90000"/>
    <x v="1"/>
    <n v="68"/>
    <s v="super senior"/>
    <n v="70452.100000000006"/>
    <n v="49.3"/>
    <s v="O-"/>
    <b v="0"/>
    <b v="0"/>
    <n v="21.060275962236744"/>
    <b v="0"/>
    <n v="5"/>
    <b v="1"/>
    <s v="Cancer"/>
    <b v="0"/>
    <b v="0"/>
    <b v="0"/>
    <s v="Female"/>
    <s v="Master's Degree"/>
    <s v="Doctor"/>
    <n v="90000"/>
  </r>
  <r>
    <s v="PID0275"/>
    <n v="12000"/>
    <x v="2"/>
    <n v="42"/>
    <s v="Adult"/>
    <s v=""/>
    <n v="94.1"/>
    <s v="B-"/>
    <b v="1"/>
    <b v="0"/>
    <n v="29.699532887261707"/>
    <b v="1"/>
    <n v="0.5"/>
    <b v="0"/>
    <s v="Cancer"/>
    <b v="0"/>
    <b v="0"/>
    <b v="1"/>
    <s v="Female"/>
    <s v="Bachelor's Degree"/>
    <s v="Engineer"/>
    <n v="12000"/>
  </r>
  <r>
    <s v="PID0276"/>
    <n v="40000"/>
    <x v="1"/>
    <n v="38"/>
    <s v="Adult"/>
    <n v="32398.1"/>
    <n v="100.7"/>
    <s v="A+"/>
    <b v="0"/>
    <b v="0"/>
    <n v="32.881632653061224"/>
    <b v="1"/>
    <n v="40"/>
    <b v="1"/>
    <s v="Fractured Arm"/>
    <b v="0"/>
    <b v="0"/>
    <b v="1"/>
    <s v="Male"/>
    <s v="Master's Degree"/>
    <s v="Senior Executive"/>
    <n v="40000"/>
  </r>
  <r>
    <s v="PID0277"/>
    <n v="18000"/>
    <x v="0"/>
    <n v="53"/>
    <s v="Senior"/>
    <n v="9142.98"/>
    <n v="52.2"/>
    <s v="AB-"/>
    <b v="1"/>
    <b v="0"/>
    <n v="20.138111955557267"/>
    <b v="0"/>
    <n v="20"/>
    <b v="1"/>
    <s v="Appendicitis"/>
    <b v="0"/>
    <b v="0"/>
    <b v="0"/>
    <s v="Male"/>
    <s v="Master's Degree"/>
    <s v="Software Engineer"/>
    <n v="18000"/>
  </r>
  <r>
    <s v="PID0278"/>
    <n v="60000"/>
    <x v="1"/>
    <n v="62"/>
    <s v="super senior"/>
    <n v="49946.899999999994"/>
    <n v="67.8"/>
    <s v="O+"/>
    <b v="0"/>
    <b v="0"/>
    <n v="24.310660116891963"/>
    <b v="0"/>
    <n v="15"/>
    <b v="1"/>
    <s v="Childbirth"/>
    <b v="0"/>
    <b v="0"/>
    <b v="0"/>
    <s v="Male"/>
    <s v="High School"/>
    <s v="Unemployed"/>
    <n v="60000"/>
  </r>
  <r>
    <s v="PID0279"/>
    <n v="24000"/>
    <x v="1"/>
    <n v="62"/>
    <s v="super senior"/>
    <s v=""/>
    <n v="71.2"/>
    <s v="AB+"/>
    <b v="0"/>
    <b v="1"/>
    <n v="26.472337894110655"/>
    <b v="0"/>
    <n v="9"/>
    <b v="0"/>
    <s v="Childbirth"/>
    <b v="0"/>
    <b v="0"/>
    <b v="0"/>
    <s v="Male"/>
    <s v="Bachelor's Degree"/>
    <s v="Teacher"/>
    <n v="24000"/>
  </r>
  <r>
    <s v="PID0280"/>
    <n v="24000"/>
    <x v="1"/>
    <n v="48"/>
    <s v="Senior"/>
    <n v="15161.699999999999"/>
    <n v="69"/>
    <s v="AB+"/>
    <b v="1"/>
    <b v="0"/>
    <n v="23.87543252595156"/>
    <b v="0"/>
    <n v="12"/>
    <b v="1"/>
    <s v="Prostate Cancer"/>
    <b v="0"/>
    <b v="0"/>
    <b v="0"/>
    <s v="Male"/>
    <s v="Bachelor's Degree"/>
    <s v="Junior Executive"/>
    <n v="24000"/>
  </r>
  <r>
    <s v="PID0281"/>
    <n v="20000"/>
    <x v="0"/>
    <n v="48"/>
    <s v="Senior"/>
    <n v="11828.86"/>
    <n v="54.6"/>
    <s v="AB+"/>
    <b v="0"/>
    <b v="1"/>
    <n v="21.064002160410475"/>
    <b v="0"/>
    <n v="30"/>
    <b v="1"/>
    <s v="Prostate Cancer"/>
    <b v="0"/>
    <b v="0"/>
    <b v="0"/>
    <s v="Male"/>
    <s v="School"/>
    <s v="Driver"/>
    <n v="20000"/>
  </r>
  <r>
    <s v="PID0282"/>
    <n v="2000"/>
    <x v="1"/>
    <n v="42"/>
    <s v="Adult"/>
    <n v="1182"/>
    <n v="59.9"/>
    <s v="A+"/>
    <b v="1"/>
    <b v="1"/>
    <n v="22.270969660916126"/>
    <b v="0"/>
    <n v="5"/>
    <b v="1"/>
    <s v="Cancer"/>
    <b v="0"/>
    <b v="0"/>
    <b v="0"/>
    <s v="Male"/>
    <s v="Master's Degree"/>
    <s v="Senior Executive"/>
    <n v="2000"/>
  </r>
  <r>
    <s v="PID0283"/>
    <n v="12000"/>
    <x v="0"/>
    <n v="48"/>
    <s v="Senior"/>
    <n v="9412.6"/>
    <n v="74"/>
    <s v="O-"/>
    <b v="1"/>
    <b v="0"/>
    <n v="24.441802087462015"/>
    <b v="0"/>
    <n v="4"/>
    <b v="1"/>
    <s v="Kidney Stones"/>
    <b v="0"/>
    <b v="0"/>
    <b v="0"/>
    <s v="Female"/>
    <s v="PhD"/>
    <s v="Scientist"/>
    <n v="12000"/>
  </r>
  <r>
    <s v="PID0284"/>
    <n v="250000"/>
    <x v="1"/>
    <n v="53"/>
    <s v="Senior"/>
    <n v="175454.59999999998"/>
    <n v="84.9"/>
    <s v="AB+"/>
    <b v="0"/>
    <b v="1"/>
    <n v="34.886587771203153"/>
    <b v="1"/>
    <n v="5"/>
    <b v="1"/>
    <s v="Heart Attack"/>
    <b v="0"/>
    <b v="0"/>
    <b v="1"/>
    <s v="Male"/>
    <s v="Bachelor's Degree"/>
    <s v="Nurse"/>
    <n v="250000"/>
  </r>
  <r>
    <s v="PID0285"/>
    <n v="100"/>
    <x v="3"/>
    <n v="33"/>
    <s v="Adult"/>
    <n v="56.47"/>
    <n v="65.5"/>
    <s v="A+"/>
    <b v="0"/>
    <b v="1"/>
    <n v="21.88512813658993"/>
    <b v="0"/>
    <n v="2"/>
    <b v="1"/>
    <s v="Hypertension"/>
    <b v="0"/>
    <b v="0"/>
    <b v="0"/>
    <s v="Female"/>
    <s v="Uneducated"/>
    <s v="Farmer"/>
    <n v="100"/>
  </r>
  <r>
    <s v="PID0286"/>
    <n v="20000"/>
    <x v="2"/>
    <n v="48"/>
    <s v="Senior"/>
    <s v=""/>
    <n v="96.3"/>
    <s v="B-"/>
    <b v="0"/>
    <b v="0"/>
    <n v="31.807372175980973"/>
    <b v="1"/>
    <n v="9"/>
    <b v="0"/>
    <s v="Osteoarthritis"/>
    <b v="0"/>
    <b v="0"/>
    <b v="1"/>
    <s v="Male"/>
    <s v="Post-graduate"/>
    <s v="Scientist"/>
    <n v="20000"/>
  </r>
  <r>
    <s v="PID0287"/>
    <n v="20000"/>
    <x v="0"/>
    <n v="33"/>
    <s v="Adult"/>
    <s v=""/>
    <n v="78.099999999999994"/>
    <s v="B-"/>
    <b v="1"/>
    <b v="0"/>
    <n v="28.003872494531894"/>
    <b v="1"/>
    <n v="0"/>
    <b v="0"/>
    <s v="Fractured Leg"/>
    <b v="0"/>
    <b v="0"/>
    <b v="1"/>
    <s v="Female"/>
    <s v="Master's Degree"/>
    <s v="Doctor"/>
    <n v="20000"/>
  </r>
  <r>
    <s v="PID0288"/>
    <n v="300000"/>
    <x v="1"/>
    <n v="30"/>
    <s v="Young adult"/>
    <n v="254042.27999999997"/>
    <n v="59.6"/>
    <s v="AB-"/>
    <b v="0"/>
    <b v="0"/>
    <n v="22.159428911362287"/>
    <b v="0"/>
    <n v="15"/>
    <b v="1"/>
    <s v="Osteoarthritis"/>
    <b v="0"/>
    <b v="0"/>
    <b v="0"/>
    <s v="Female"/>
    <s v="PhD"/>
    <s v="Scientist"/>
    <n v="300000"/>
  </r>
  <r>
    <s v="PID0289"/>
    <n v="800"/>
    <x v="0"/>
    <n v="28"/>
    <s v="Young adult"/>
    <n v="445.65"/>
    <n v="71.400000000000006"/>
    <s v="O-"/>
    <b v="1"/>
    <b v="0"/>
    <n v="24.134667387777181"/>
    <b v="0"/>
    <n v="7"/>
    <b v="1"/>
    <s v="Cancer"/>
    <b v="0"/>
    <b v="0"/>
    <b v="0"/>
    <s v="Female"/>
    <s v="Master's Degree"/>
    <s v="Software Engineer"/>
    <n v="800"/>
  </r>
  <r>
    <s v="PID0290"/>
    <n v="40000"/>
    <x v="1"/>
    <n v="53"/>
    <s v="Senior"/>
    <n v="35435.599999999999"/>
    <n v="73"/>
    <s v="B-"/>
    <b v="0"/>
    <b v="0"/>
    <n v="25.864512471655331"/>
    <b v="0"/>
    <n v="12"/>
    <b v="1"/>
    <s v="Cancer"/>
    <b v="0"/>
    <b v="0"/>
    <b v="0"/>
    <s v="Male"/>
    <s v="Bachelor's Degree"/>
    <s v="Junior Executive"/>
    <n v="40000"/>
  </r>
  <r>
    <s v="PID0291"/>
    <n v="40000"/>
    <x v="0"/>
    <n v="42"/>
    <s v="Adult"/>
    <n v="23892.800000000003"/>
    <n v="92.4"/>
    <s v="A+"/>
    <b v="1"/>
    <b v="0"/>
    <n v="29.162984471657619"/>
    <b v="1"/>
    <n v="15"/>
    <b v="1"/>
    <s v="Heart Attack"/>
    <b v="0"/>
    <b v="1"/>
    <b v="0"/>
    <s v="Female"/>
    <s v="Master's Degree"/>
    <s v="Doctor"/>
    <n v="40000"/>
  </r>
  <r>
    <s v="PID0292"/>
    <n v="3000"/>
    <x v="0"/>
    <n v="41"/>
    <s v="Adult"/>
    <n v="2649.5099999999998"/>
    <n v="99.1"/>
    <s v="A+"/>
    <b v="0"/>
    <b v="0"/>
    <n v="31.992510330578511"/>
    <b v="1"/>
    <n v="15"/>
    <b v="1"/>
    <s v="Kidney Stones"/>
    <b v="0"/>
    <b v="0"/>
    <b v="1"/>
    <s v="Male"/>
    <s v="School"/>
    <s v="Driver"/>
    <n v="3000"/>
  </r>
  <r>
    <s v="PID0293"/>
    <n v="800"/>
    <x v="1"/>
    <n v="33"/>
    <s v="Adult"/>
    <n v="587.24"/>
    <n v="94.6"/>
    <s v="B+"/>
    <b v="0"/>
    <b v="0"/>
    <n v="32.733564013840834"/>
    <b v="1"/>
    <n v="20"/>
    <b v="1"/>
    <s v="Kidney Stones"/>
    <b v="0"/>
    <b v="1"/>
    <b v="1"/>
    <s v="Female"/>
    <s v="School"/>
    <s v="Retail Worker"/>
    <n v="800"/>
  </r>
  <r>
    <s v="PID0294"/>
    <n v="20000"/>
    <x v="3"/>
    <n v="33"/>
    <s v="Adult"/>
    <n v="16863.14"/>
    <n v="92.6"/>
    <s v="B-"/>
    <b v="0"/>
    <b v="0"/>
    <n v="33.203054967908493"/>
    <b v="1"/>
    <n v="15"/>
    <b v="1"/>
    <s v="Fractured Leg"/>
    <b v="0"/>
    <b v="1"/>
    <b v="0"/>
    <s v="Female"/>
    <s v="Master's Degree"/>
    <s v="Doctor"/>
    <n v="20000"/>
  </r>
  <r>
    <s v="PID0295"/>
    <n v="3000"/>
    <x v="0"/>
    <n v="34"/>
    <s v="Adult"/>
    <n v="2651.88"/>
    <n v="70"/>
    <s v="O+"/>
    <b v="0"/>
    <b v="0"/>
    <n v="22.343515592581952"/>
    <b v="0"/>
    <n v="9"/>
    <b v="1"/>
    <s v="Hypertension"/>
    <b v="0"/>
    <b v="0"/>
    <b v="0"/>
    <s v="Male"/>
    <s v="Bachelor's Degree"/>
    <s v="Engineer"/>
    <n v="3000"/>
  </r>
  <r>
    <s v="PID0296"/>
    <n v="48000"/>
    <x v="0"/>
    <n v="73"/>
    <s v="super senior"/>
    <n v="25412.799999999999"/>
    <n v="73.900000000000006"/>
    <s v="B-"/>
    <b v="0"/>
    <b v="0"/>
    <n v="25.874444172122828"/>
    <b v="0"/>
    <n v="5"/>
    <b v="1"/>
    <s v="Diabetes"/>
    <b v="0"/>
    <b v="0"/>
    <b v="0"/>
    <s v="Female"/>
    <s v="PhD"/>
    <s v="CEO"/>
    <n v="48000"/>
  </r>
  <r>
    <s v="PID0297"/>
    <n v="60000"/>
    <x v="3"/>
    <n v="58"/>
    <s v="Senior"/>
    <n v="52542.200000000004"/>
    <n v="48.1"/>
    <s v="AB-"/>
    <b v="0"/>
    <b v="1"/>
    <n v="20.281666385562492"/>
    <b v="0"/>
    <n v="4"/>
    <b v="1"/>
    <s v="Kidney Stones"/>
    <b v="0"/>
    <b v="0"/>
    <b v="0"/>
    <s v="Female"/>
    <s v="Master's Degree"/>
    <s v="Senior Executive"/>
    <n v="60000"/>
  </r>
  <r>
    <s v="PID0298"/>
    <n v="1000"/>
    <x v="0"/>
    <n v="62"/>
    <s v="super senior"/>
    <n v="608.94000000000005"/>
    <n v="62.8"/>
    <s v="AB-"/>
    <b v="1"/>
    <b v="0"/>
    <n v="26.139438085327779"/>
    <b v="0"/>
    <n v="9"/>
    <b v="1"/>
    <s v="Stroke"/>
    <b v="0"/>
    <b v="0"/>
    <b v="0"/>
    <s v="Female"/>
    <s v="PhD"/>
    <s v="CEO"/>
    <n v="1000"/>
  </r>
  <r>
    <s v="PID0299"/>
    <n v="90000"/>
    <x v="1"/>
    <n v="68"/>
    <s v="super senior"/>
    <n v="46249.5"/>
    <n v="56.5"/>
    <s v="A-"/>
    <b v="1"/>
    <b v="0"/>
    <n v="22.632590930940552"/>
    <b v="0"/>
    <n v="20"/>
    <b v="1"/>
    <s v="Fractured Arm"/>
    <b v="0"/>
    <b v="0"/>
    <b v="0"/>
    <s v="Female"/>
    <s v="Master's Degree"/>
    <s v="Doctor"/>
    <n v="90000"/>
  </r>
  <r>
    <s v="PID0300"/>
    <n v="20000"/>
    <x v="1"/>
    <n v="42"/>
    <s v="Adult"/>
    <s v=""/>
    <n v="71.400000000000006"/>
    <s v="A+"/>
    <b v="0"/>
    <b v="1"/>
    <n v="25.601491627523398"/>
    <b v="0"/>
    <n v="5"/>
    <b v="0"/>
    <s v="Cancer"/>
    <b v="0"/>
    <b v="0"/>
    <b v="0"/>
    <s v="Male"/>
    <s v="Bachelor's Degree"/>
    <s v="Junior Executive"/>
    <n v="20000"/>
  </r>
  <r>
    <s v="PID0301"/>
    <n v="45000"/>
    <x v="1"/>
    <n v="28"/>
    <s v="Young adult"/>
    <n v="26396.19"/>
    <n v="82.4"/>
    <s v="O+"/>
    <b v="0"/>
    <b v="0"/>
    <n v="30.266299357208453"/>
    <b v="1"/>
    <n v="70"/>
    <b v="1"/>
    <s v="Cancer"/>
    <b v="0"/>
    <b v="0"/>
    <b v="1"/>
    <s v="Female"/>
    <s v="Master's Degree"/>
    <s v="Doctor"/>
    <n v="45000"/>
  </r>
  <r>
    <s v="PID0302"/>
    <n v="40000"/>
    <x v="0"/>
    <n v="38"/>
    <s v="Adult"/>
    <n v="30393.3"/>
    <n v="75.400000000000006"/>
    <s v="AB-"/>
    <b v="0"/>
    <b v="1"/>
    <n v="29.088383935804945"/>
    <b v="1"/>
    <n v="15"/>
    <b v="1"/>
    <s v="Heart Attack"/>
    <b v="0"/>
    <b v="0"/>
    <b v="0"/>
    <s v="Male"/>
    <s v="Master's Degree"/>
    <s v="Manager"/>
    <n v="40000"/>
  </r>
  <r>
    <s v="PID0303"/>
    <n v="18000"/>
    <x v="1"/>
    <n v="38"/>
    <s v="Adult"/>
    <n v="15337.380000000001"/>
    <n v="90.6"/>
    <s v="A-"/>
    <b v="1"/>
    <b v="0"/>
    <n v="33.685306365258775"/>
    <b v="1"/>
    <n v="20"/>
    <b v="1"/>
    <s v="Osteoarthritis"/>
    <b v="0"/>
    <b v="1"/>
    <b v="0"/>
    <s v="Male"/>
    <s v="Bachelor's Degree"/>
    <s v="Junior Executive"/>
    <n v="18000"/>
  </r>
  <r>
    <s v="PID0304"/>
    <n v="21000"/>
    <x v="1"/>
    <n v="50"/>
    <s v="Senior"/>
    <n v="17377.78"/>
    <n v="82.5"/>
    <s v="A+"/>
    <b v="1"/>
    <b v="1"/>
    <n v="29.58155545197031"/>
    <b v="1"/>
    <n v="20"/>
    <b v="1"/>
    <s v="Respiratory Infection"/>
    <b v="0"/>
    <b v="1"/>
    <b v="0"/>
    <s v="Female"/>
    <s v="Master's Degree"/>
    <s v="Software Engineer"/>
    <n v="21000"/>
  </r>
  <r>
    <s v="PID0305"/>
    <n v="800"/>
    <x v="1"/>
    <n v="68"/>
    <s v="super senior"/>
    <n v="555.04"/>
    <n v="74.2"/>
    <s v="AB-"/>
    <b v="1"/>
    <b v="0"/>
    <n v="26.289682539682545"/>
    <b v="0"/>
    <n v="30"/>
    <b v="1"/>
    <s v="Stroke"/>
    <b v="0"/>
    <b v="0"/>
    <b v="0"/>
    <s v="Male"/>
    <s v="School"/>
    <s v="Clerical Staff"/>
    <n v="800"/>
  </r>
  <r>
    <s v="PID0306"/>
    <n v="12000"/>
    <x v="0"/>
    <n v="33"/>
    <s v="Adult"/>
    <n v="6992.64"/>
    <n v="66.8"/>
    <s v="O-"/>
    <b v="0"/>
    <b v="1"/>
    <n v="23.66780045351474"/>
    <b v="0"/>
    <n v="7"/>
    <b v="1"/>
    <s v="Childbirth"/>
    <b v="0"/>
    <b v="0"/>
    <b v="0"/>
    <s v="Female"/>
    <s v="School"/>
    <s v="Clerical Staff"/>
    <n v="12000"/>
  </r>
  <r>
    <s v="PID0307"/>
    <n v="30000"/>
    <x v="0"/>
    <n v="62"/>
    <s v="super senior"/>
    <n v="15917.49"/>
    <n v="89.7"/>
    <s v="O-"/>
    <b v="1"/>
    <b v="0"/>
    <n v="34.605146406388641"/>
    <b v="1"/>
    <n v="250"/>
    <b v="1"/>
    <s v="Heart Disease"/>
    <b v="1"/>
    <b v="1"/>
    <b v="1"/>
    <s v="Female"/>
    <s v="Master's Degree"/>
    <s v="Doctor"/>
    <n v="30000"/>
  </r>
  <r>
    <s v="PID0308"/>
    <n v="12000"/>
    <x v="2"/>
    <n v="68"/>
    <s v="super senior"/>
    <n v="9607.2000000000007"/>
    <n v="59.7"/>
    <s v="AB+"/>
    <b v="0"/>
    <b v="0"/>
    <n v="23.031518845723543"/>
    <b v="0"/>
    <n v="2"/>
    <b v="1"/>
    <s v="Osteoarthritis"/>
    <b v="0"/>
    <b v="0"/>
    <b v="0"/>
    <s v="Female"/>
    <s v="Master's Degree"/>
    <s v="Software Engineer"/>
    <n v="12000"/>
  </r>
  <r>
    <s v="PID0309"/>
    <n v="12000"/>
    <x v="0"/>
    <n v="53"/>
    <s v="Senior"/>
    <n v="9344"/>
    <n v="76.5"/>
    <s v="A+"/>
    <b v="0"/>
    <b v="0"/>
    <n v="31.035741815083774"/>
    <b v="1"/>
    <n v="12"/>
    <b v="1"/>
    <s v="Allergic Reaction"/>
    <b v="0"/>
    <b v="1"/>
    <b v="0"/>
    <s v="Female"/>
    <s v="Master's Degree"/>
    <s v="Manager"/>
    <n v="12000"/>
  </r>
  <r>
    <s v="PID0310"/>
    <n v="800"/>
    <x v="1"/>
    <n v="45"/>
    <s v="Adult"/>
    <n v="505.63"/>
    <n v="84.5"/>
    <s v="O+"/>
    <b v="0"/>
    <b v="1"/>
    <n v="31.037649219467404"/>
    <b v="1"/>
    <n v="12"/>
    <b v="1"/>
    <s v="Kidney Stones"/>
    <b v="0"/>
    <b v="0"/>
    <b v="1"/>
    <s v="Male"/>
    <s v="Master's Degree"/>
    <s v="Senior Executive"/>
    <n v="800"/>
  </r>
  <r>
    <s v="PID0311"/>
    <n v="500"/>
    <x v="0"/>
    <n v="48"/>
    <s v="Senior"/>
    <n v="402.18"/>
    <n v="103.1"/>
    <s v="O-"/>
    <b v="0"/>
    <b v="1"/>
    <n v="33.283832644628099"/>
    <b v="1"/>
    <n v="30"/>
    <b v="1"/>
    <s v="Childbirth"/>
    <b v="0"/>
    <b v="1"/>
    <b v="1"/>
    <s v="Female"/>
    <s v="School"/>
    <s v="Clerical Staff"/>
    <n v="500"/>
  </r>
  <r>
    <s v="PID0312"/>
    <n v="90000"/>
    <x v="3"/>
    <n v="28"/>
    <s v="Young adult"/>
    <s v=""/>
    <n v="80.3"/>
    <s v="O-"/>
    <b v="0"/>
    <b v="0"/>
    <n v="28.792713973251104"/>
    <b v="1"/>
    <n v="5"/>
    <b v="0"/>
    <s v="Prostate Cancer"/>
    <b v="0"/>
    <b v="1"/>
    <b v="1"/>
    <s v="Female"/>
    <s v="Post-graduate"/>
    <s v="Professor"/>
    <n v="90000"/>
  </r>
  <r>
    <s v="PID0313"/>
    <n v="12000"/>
    <x v="3"/>
    <n v="62"/>
    <s v="super senior"/>
    <n v="10441.56"/>
    <n v="65.099999999999994"/>
    <s v="A+"/>
    <b v="0"/>
    <b v="0"/>
    <n v="25.114771806643258"/>
    <b v="0"/>
    <n v="25"/>
    <b v="1"/>
    <s v="Kidney Stones"/>
    <b v="0"/>
    <b v="0"/>
    <b v="0"/>
    <s v="Female"/>
    <s v="Master's Degree"/>
    <s v="Senior Executive"/>
    <n v="12000"/>
  </r>
  <r>
    <s v="PID0314"/>
    <n v="60000"/>
    <x v="0"/>
    <n v="38"/>
    <s v="Adult"/>
    <n v="34111.4"/>
    <n v="61.4"/>
    <s v="O+"/>
    <b v="0"/>
    <b v="1"/>
    <n v="23.395823807346435"/>
    <b v="0"/>
    <n v="12"/>
    <b v="1"/>
    <s v="Allergic Reaction"/>
    <b v="0"/>
    <b v="0"/>
    <b v="0"/>
    <s v="Female"/>
    <s v="Uneducated"/>
    <s v="Unemployed"/>
    <n v="60000"/>
  </r>
  <r>
    <s v="PID0315"/>
    <n v="18000"/>
    <x v="3"/>
    <n v="38"/>
    <s v="Adult"/>
    <n v="15787.920000000002"/>
    <n v="82.7"/>
    <s v="A+"/>
    <b v="0"/>
    <b v="1"/>
    <n v="26.101502335563691"/>
    <b v="0"/>
    <n v="2"/>
    <b v="1"/>
    <s v="Stroke"/>
    <b v="0"/>
    <b v="0"/>
    <b v="0"/>
    <s v="Male"/>
    <s v="Bachelor's Degree"/>
    <s v="Engineer"/>
    <n v="18000"/>
  </r>
  <r>
    <s v="PID0316"/>
    <n v="45000"/>
    <x v="1"/>
    <n v="68"/>
    <s v="super senior"/>
    <s v=""/>
    <n v="68.8"/>
    <s v="A-"/>
    <b v="0"/>
    <b v="1"/>
    <n v="28.270874424720574"/>
    <b v="1"/>
    <n v="20"/>
    <b v="0"/>
    <s v="Fractured Arm"/>
    <b v="0"/>
    <b v="1"/>
    <b v="1"/>
    <s v="Female"/>
    <s v="School"/>
    <s v="Retail Worker"/>
    <n v="45000"/>
  </r>
  <r>
    <s v="PID0317"/>
    <n v="16000"/>
    <x v="2"/>
    <n v="48"/>
    <s v="Senior"/>
    <n v="11310.02"/>
    <n v="78.900000000000006"/>
    <s v="O+"/>
    <b v="0"/>
    <b v="0"/>
    <n v="25.471332644628102"/>
    <b v="0"/>
    <n v="70"/>
    <b v="1"/>
    <s v="Cancer"/>
    <b v="0"/>
    <b v="0"/>
    <b v="0"/>
    <s v="Female"/>
    <s v="Master's Degree"/>
    <s v="Senior Executive"/>
    <n v="16000"/>
  </r>
  <r>
    <s v="PID0318"/>
    <n v="250000"/>
    <x v="2"/>
    <n v="42"/>
    <s v="Adult"/>
    <n v="181231.9"/>
    <n v="62.6"/>
    <s v="O+"/>
    <b v="0"/>
    <b v="0"/>
    <n v="24.150302843254501"/>
    <b v="0"/>
    <n v="2"/>
    <b v="1"/>
    <s v="Allergic Reaction"/>
    <b v="0"/>
    <b v="0"/>
    <b v="0"/>
    <s v="Female"/>
    <s v="School"/>
    <s v="Retail Worker"/>
    <n v="250000"/>
  </r>
  <r>
    <s v="PID0319"/>
    <n v="100"/>
    <x v="1"/>
    <n v="62"/>
    <s v="super senior"/>
    <s v=""/>
    <n v="62.9"/>
    <s v="B+"/>
    <b v="0"/>
    <b v="0"/>
    <n v="23.967383020880959"/>
    <b v="0"/>
    <n v="90"/>
    <b v="0"/>
    <s v="Stroke"/>
    <b v="0"/>
    <b v="0"/>
    <b v="0"/>
    <s v="Female"/>
    <s v="Master's Degree"/>
    <s v="Software Engineer"/>
    <n v="100"/>
  </r>
  <r>
    <s v="PID0320"/>
    <n v="75000"/>
    <x v="1"/>
    <n v="58"/>
    <s v="Senior"/>
    <n v="64758.100000000006"/>
    <n v="66.5"/>
    <s v="A-"/>
    <b v="0"/>
    <b v="1"/>
    <n v="25.654874426140964"/>
    <b v="0"/>
    <n v="25"/>
    <b v="1"/>
    <s v="Childbirth"/>
    <b v="0"/>
    <b v="0"/>
    <b v="0"/>
    <s v="Male"/>
    <s v="Post-graduate"/>
    <s v="Consultant"/>
    <n v="75000"/>
  </r>
  <r>
    <s v="PID0321"/>
    <n v="40000"/>
    <x v="3"/>
    <n v="42"/>
    <s v="Adult"/>
    <s v=""/>
    <n v="83.4"/>
    <s v="AB+"/>
    <b v="0"/>
    <b v="0"/>
    <n v="26.029150151368562"/>
    <b v="0"/>
    <n v="5"/>
    <b v="0"/>
    <s v="Prostate Cancer"/>
    <b v="0"/>
    <b v="0"/>
    <b v="0"/>
    <s v="Female"/>
    <s v="School"/>
    <s v="Driver"/>
    <n v="40000"/>
  </r>
  <r>
    <s v="PID0322"/>
    <n v="3000"/>
    <x v="1"/>
    <n v="41"/>
    <s v="Adult"/>
    <n v="1894.17"/>
    <n v="57.3"/>
    <s v="AB+"/>
    <b v="0"/>
    <b v="0"/>
    <n v="22.382812499999993"/>
    <b v="0"/>
    <n v="20"/>
    <b v="1"/>
    <s v="Allergic Reaction"/>
    <b v="0"/>
    <b v="0"/>
    <b v="0"/>
    <s v="Female"/>
    <s v="Bachelor's Degree"/>
    <s v="Teacher"/>
    <n v="3000"/>
  </r>
  <r>
    <s v="PID0323"/>
    <n v="32000"/>
    <x v="2"/>
    <n v="42"/>
    <s v="Adult"/>
    <s v=""/>
    <n v="96.5"/>
    <s v="O-"/>
    <b v="1"/>
    <b v="0"/>
    <n v="33.391003460207614"/>
    <b v="1"/>
    <n v="3"/>
    <b v="0"/>
    <s v="Kidney Stones"/>
    <b v="0"/>
    <b v="1"/>
    <b v="1"/>
    <s v="Male"/>
    <s v="Post-graduate"/>
    <s v="CEO"/>
    <n v="32000"/>
  </r>
  <r>
    <s v="PID0324"/>
    <n v="12000"/>
    <x v="3"/>
    <n v="73"/>
    <s v="super senior"/>
    <n v="6341.88"/>
    <n v="83.8"/>
    <s v="B+"/>
    <b v="0"/>
    <b v="0"/>
    <n v="34.434582511505582"/>
    <b v="1"/>
    <n v="25"/>
    <b v="1"/>
    <s v="Heart Attack"/>
    <b v="0"/>
    <b v="1"/>
    <b v="0"/>
    <s v="Male"/>
    <s v="Master's Degree"/>
    <s v="Doctor"/>
    <n v="12000"/>
  </r>
  <r>
    <s v="PID0325"/>
    <n v="16000"/>
    <x v="3"/>
    <n v="53"/>
    <s v="Senior"/>
    <n v="13735.36"/>
    <n v="57.4"/>
    <s v="AB-"/>
    <b v="0"/>
    <b v="0"/>
    <n v="22.704798069696608"/>
    <s v="FALSE"/>
    <n v="40"/>
    <b v="1"/>
    <s v="Fractured Leg"/>
    <b v="0"/>
    <b v="0"/>
    <b v="0"/>
    <s v="Male"/>
    <s v="Master's Degree"/>
    <s v="Senior Executive"/>
    <n v="16000"/>
  </r>
  <r>
    <s v="PID0326"/>
    <n v="60000"/>
    <x v="0"/>
    <n v="68"/>
    <s v="super senior"/>
    <s v=""/>
    <n v="45.3"/>
    <s v="B+"/>
    <b v="1"/>
    <b v="0"/>
    <n v="20.133333333333333"/>
    <b v="0"/>
    <n v="12"/>
    <b v="0"/>
    <s v="Stroke"/>
    <b v="0"/>
    <b v="0"/>
    <b v="0"/>
    <s v="Female"/>
    <s v="Master's Degree"/>
    <s v="Software Engineer"/>
    <n v="60000"/>
  </r>
  <r>
    <s v="PID0327"/>
    <n v="90000"/>
    <x v="0"/>
    <n v="33"/>
    <s v="Adult"/>
    <n v="49301.899999999994"/>
    <n v="97.5"/>
    <s v="O+"/>
    <b v="0"/>
    <b v="1"/>
    <n v="33.343592900379605"/>
    <b v="1"/>
    <n v="7"/>
    <b v="1"/>
    <s v="Fractured Leg"/>
    <b v="0"/>
    <b v="1"/>
    <b v="0"/>
    <s v="Female"/>
    <s v="Master's Degree"/>
    <s v="Senior Executive"/>
    <n v="90000"/>
  </r>
  <r>
    <s v="PID0328"/>
    <n v="60000"/>
    <x v="2"/>
    <n v="58"/>
    <s v="Senior"/>
    <n v="52602.28"/>
    <n v="99.9"/>
    <s v="O-"/>
    <b v="0"/>
    <b v="0"/>
    <n v="34.977766884913002"/>
    <b v="1"/>
    <n v="4"/>
    <b v="1"/>
    <s v="Hypertension"/>
    <b v="0"/>
    <b v="1"/>
    <b v="1"/>
    <s v="Female"/>
    <s v="Bachelor's Degree"/>
    <s v="Junior Executive"/>
    <n v="60000"/>
  </r>
  <r>
    <s v="PID0329"/>
    <n v="72000"/>
    <x v="0"/>
    <n v="28"/>
    <s v="Young adult"/>
    <n v="48491.68"/>
    <n v="82.6"/>
    <s v="A-"/>
    <b v="0"/>
    <b v="0"/>
    <n v="29.617411882821184"/>
    <b v="1"/>
    <n v="4"/>
    <b v="1"/>
    <s v="Heart Disease"/>
    <b v="0"/>
    <b v="0"/>
    <b v="0"/>
    <s v="Male"/>
    <s v="Bachelor's Degree"/>
    <s v="Junior Executive"/>
    <n v="72000"/>
  </r>
  <r>
    <s v="PID0330"/>
    <n v="500"/>
    <x v="2"/>
    <n v="48"/>
    <s v="Senior"/>
    <s v=""/>
    <n v="88.4"/>
    <s v="A+"/>
    <b v="0"/>
    <b v="0"/>
    <n v="29.881016765819368"/>
    <b v="1"/>
    <n v="4"/>
    <b v="0"/>
    <s v="Diabetes"/>
    <b v="0"/>
    <b v="1"/>
    <b v="0"/>
    <s v="Female"/>
    <s v="Master's Degree"/>
    <s v="Doctor"/>
    <n v="500"/>
  </r>
  <r>
    <s v="PID0331"/>
    <n v="100"/>
    <x v="2"/>
    <n v="38"/>
    <s v="Adult"/>
    <n v="87.74"/>
    <n v="102"/>
    <s v="A-"/>
    <b v="0"/>
    <b v="0"/>
    <n v="32.192904936245419"/>
    <b v="1"/>
    <n v="9"/>
    <b v="1"/>
    <s v="Appendicitis"/>
    <b v="0"/>
    <b v="0"/>
    <b v="1"/>
    <s v="Female"/>
    <s v="Bachelor's Degree"/>
    <s v="Junior Executive"/>
    <n v="100"/>
  </r>
  <r>
    <s v="PID0332"/>
    <n v="72000"/>
    <x v="2"/>
    <n v="62"/>
    <s v="super senior"/>
    <n v="40552.839999999997"/>
    <n v="73.3"/>
    <s v="AB+"/>
    <b v="1"/>
    <b v="0"/>
    <n v="32.577777777777776"/>
    <b v="1"/>
    <n v="7"/>
    <b v="1"/>
    <s v="Heart Attack"/>
    <b v="0"/>
    <b v="1"/>
    <b v="0"/>
    <s v="Male"/>
    <s v="School"/>
    <s v="Clerical Staff"/>
    <n v="72000"/>
  </r>
  <r>
    <s v="PID0333"/>
    <n v="48000"/>
    <x v="1"/>
    <n v="41"/>
    <s v="Adult"/>
    <n v="37134"/>
    <n v="91"/>
    <s v="AB-"/>
    <b v="0"/>
    <b v="1"/>
    <n v="33.023660908695021"/>
    <b v="1"/>
    <n v="12"/>
    <b v="1"/>
    <s v="Appendicitis"/>
    <b v="0"/>
    <b v="0"/>
    <b v="1"/>
    <s v="Female"/>
    <s v="Post-graduate"/>
    <s v="CEO"/>
    <n v="48000"/>
  </r>
  <r>
    <s v="PID0334"/>
    <n v="12000"/>
    <x v="3"/>
    <n v="62"/>
    <s v="super senior"/>
    <n v="8904.5999999999985"/>
    <n v="94.6"/>
    <s v="A+"/>
    <b v="1"/>
    <b v="0"/>
    <n v="33.517573696145128"/>
    <b v="1"/>
    <n v="9"/>
    <b v="1"/>
    <s v="Hypertension"/>
    <b v="0"/>
    <b v="1"/>
    <b v="0"/>
    <s v="Male"/>
    <s v="Bachelor's Degree"/>
    <s v="Junior Executive"/>
    <n v="12000"/>
  </r>
  <r>
    <s v="PID0335"/>
    <n v="60000"/>
    <x v="2"/>
    <n v="32"/>
    <s v="Adult"/>
    <s v=""/>
    <n v="84.5"/>
    <s v="AB+"/>
    <b v="0"/>
    <b v="1"/>
    <n v="32.599050962540019"/>
    <b v="1"/>
    <n v="12"/>
    <b v="0"/>
    <s v="Fractured Arm"/>
    <b v="0"/>
    <b v="1"/>
    <b v="0"/>
    <s v="Female"/>
    <s v="Master's Degree"/>
    <s v="Doctor"/>
    <n v="60000"/>
  </r>
  <r>
    <s v="PID0336"/>
    <n v="32000"/>
    <x v="1"/>
    <n v="48"/>
    <s v="Senior"/>
    <n v="17880.560000000001"/>
    <n v="87.1"/>
    <s v="O+"/>
    <b v="0"/>
    <b v="0"/>
    <n v="31.230951271110474"/>
    <b v="1"/>
    <n v="9"/>
    <b v="1"/>
    <s v="Heart Attack"/>
    <b v="0"/>
    <b v="0"/>
    <b v="0"/>
    <s v="Male"/>
    <s v="Master's Degree"/>
    <s v="Manager"/>
    <n v="32000"/>
  </r>
  <r>
    <s v="PID0337"/>
    <n v="54000"/>
    <x v="2"/>
    <n v="58"/>
    <s v="Senior"/>
    <s v=""/>
    <n v="86.6"/>
    <s v="O+"/>
    <b v="1"/>
    <b v="0"/>
    <n v="33.828124999999993"/>
    <b v="1"/>
    <n v="3"/>
    <b v="0"/>
    <s v="Fractured Leg"/>
    <b v="0"/>
    <b v="1"/>
    <b v="0"/>
    <s v="Female"/>
    <s v="High School"/>
    <s v="Unemployed"/>
    <n v="54000"/>
  </r>
  <r>
    <s v="PID0338"/>
    <n v="250000"/>
    <x v="2"/>
    <n v="38"/>
    <s v="Adult"/>
    <n v="180061.4"/>
    <n v="67.3"/>
    <s v="AB+"/>
    <b v="1"/>
    <b v="0"/>
    <n v="21.975510204081633"/>
    <b v="0"/>
    <n v="1"/>
    <b v="1"/>
    <s v="Allergic Reaction"/>
    <b v="0"/>
    <b v="0"/>
    <b v="0"/>
    <s v="Male"/>
    <s v="School"/>
    <s v="Clerical Staff"/>
    <n v="250000"/>
  </r>
  <r>
    <s v="PID0339"/>
    <n v="12000"/>
    <x v="2"/>
    <n v="38"/>
    <s v="Adult"/>
    <n v="10036.98"/>
    <n v="104.5"/>
    <s v="A-"/>
    <b v="1"/>
    <b v="1"/>
    <n v="34.915967790437364"/>
    <b v="1"/>
    <n v="2"/>
    <b v="1"/>
    <s v="Hypertension"/>
    <b v="0"/>
    <b v="1"/>
    <b v="0"/>
    <s v="Female"/>
    <s v="Master's Degree"/>
    <s v="Doctor"/>
    <n v="12000"/>
  </r>
  <r>
    <s v="PID0340"/>
    <n v="12000"/>
    <x v="1"/>
    <n v="42"/>
    <s v="Adult"/>
    <n v="10570.68"/>
    <n v="73.400000000000006"/>
    <s v="O+"/>
    <b v="0"/>
    <b v="0"/>
    <n v="28.671874999999996"/>
    <b v="1"/>
    <n v="90"/>
    <b v="1"/>
    <s v="Osteoarthritis"/>
    <b v="0"/>
    <b v="1"/>
    <b v="1"/>
    <s v="Male"/>
    <s v="Master's Degree"/>
    <s v="Doctor"/>
    <n v="12000"/>
  </r>
  <r>
    <s v="PID0341"/>
    <n v="60000"/>
    <x v="0"/>
    <n v="38"/>
    <s v="Adult"/>
    <n v="49311.68"/>
    <n v="80.8"/>
    <s v="A+"/>
    <b v="1"/>
    <b v="1"/>
    <n v="31.562499999999993"/>
    <b v="1"/>
    <n v="25"/>
    <b v="1"/>
    <s v="Fractured Arm"/>
    <b v="0"/>
    <b v="1"/>
    <b v="0"/>
    <s v="Male"/>
    <s v="Uneducated"/>
    <s v="Labourer"/>
    <n v="60000"/>
  </r>
  <r>
    <s v="PID0342"/>
    <n v="300000"/>
    <x v="2"/>
    <n v="53"/>
    <s v="Senior"/>
    <s v=""/>
    <n v="75.900000000000006"/>
    <s v="B-"/>
    <b v="1"/>
    <b v="0"/>
    <n v="30.022546576480359"/>
    <b v="1"/>
    <n v="0.5"/>
    <b v="0"/>
    <s v="Fractured Leg"/>
    <b v="0"/>
    <b v="1"/>
    <b v="0"/>
    <s v="Male"/>
    <s v="School"/>
    <s v="Retail Worker"/>
    <n v="300000"/>
  </r>
  <r>
    <s v="PID0343"/>
    <n v="500"/>
    <x v="2"/>
    <n v="54"/>
    <s v="Senior"/>
    <n v="447.66"/>
    <n v="82"/>
    <s v="A-"/>
    <b v="0"/>
    <b v="0"/>
    <n v="33.267069657998292"/>
    <b v="1"/>
    <n v="0.5"/>
    <b v="1"/>
    <s v="Kidney Stones"/>
    <b v="0"/>
    <b v="1"/>
    <b v="0"/>
    <s v="Male"/>
    <s v="Master's Degree"/>
    <s v="Software Engineer"/>
    <n v="500"/>
  </r>
  <r>
    <s v="PID0344"/>
    <n v="200000"/>
    <x v="0"/>
    <n v="48"/>
    <s v="Senior"/>
    <s v=""/>
    <n v="88.8"/>
    <s v="B+"/>
    <b v="1"/>
    <b v="1"/>
    <n v="30.726643598615919"/>
    <b v="1"/>
    <n v="12"/>
    <b v="0"/>
    <s v="Diabetes"/>
    <b v="0"/>
    <b v="0"/>
    <b v="1"/>
    <s v="Male"/>
    <s v="Master's Degree"/>
    <s v="Doctor"/>
    <n v="200000"/>
  </r>
  <r>
    <s v="PID0345"/>
    <n v="30000"/>
    <x v="0"/>
    <n v="38"/>
    <s v="Adult"/>
    <n v="23792.699999999997"/>
    <n v="85.2"/>
    <s v="AB-"/>
    <b v="0"/>
    <b v="1"/>
    <n v="29.480968858131494"/>
    <b v="1"/>
    <n v="15"/>
    <b v="1"/>
    <s v="Allergic Reaction"/>
    <b v="0"/>
    <b v="0"/>
    <b v="1"/>
    <s v="Female"/>
    <s v="Master's Degree"/>
    <s v="Doctor"/>
    <n v="30000"/>
  </r>
  <r>
    <s v="PID0346"/>
    <n v="240000"/>
    <x v="1"/>
    <n v="33"/>
    <s v="Adult"/>
    <s v=""/>
    <n v="60.2"/>
    <s v="O-"/>
    <b v="1"/>
    <b v="1"/>
    <n v="23.515624999999996"/>
    <b v="0"/>
    <n v="7"/>
    <b v="0"/>
    <s v="Prostate Cancer"/>
    <b v="0"/>
    <b v="0"/>
    <b v="0"/>
    <s v="Male"/>
    <s v="PhD"/>
    <s v="Professor"/>
    <n v="240000"/>
  </r>
  <r>
    <s v="PID0347"/>
    <n v="40000"/>
    <x v="1"/>
    <n v="41"/>
    <s v="Adult"/>
    <n v="24642.6"/>
    <n v="88.7"/>
    <s v="AB-"/>
    <b v="0"/>
    <b v="0"/>
    <n v="31.804654164724447"/>
    <b v="1"/>
    <n v="9"/>
    <b v="1"/>
    <s v="Kidney Stones"/>
    <b v="0"/>
    <b v="0"/>
    <b v="1"/>
    <s v="Male"/>
    <s v="PhD"/>
    <s v="Consultant"/>
    <n v="40000"/>
  </r>
  <r>
    <s v="PID0348"/>
    <n v="45000"/>
    <x v="2"/>
    <n v="62"/>
    <s v="super senior"/>
    <n v="39752.79"/>
    <n v="70"/>
    <s v="A+"/>
    <b v="0"/>
    <b v="1"/>
    <n v="29.903028749626213"/>
    <b v="1"/>
    <n v="0.5"/>
    <b v="1"/>
    <s v="Heart Attack"/>
    <b v="0"/>
    <b v="0"/>
    <b v="0"/>
    <s v="Female"/>
    <s v="Post-graduate"/>
    <s v="Professor"/>
    <n v="45000"/>
  </r>
  <r>
    <s v="PID0349"/>
    <n v="24000"/>
    <x v="1"/>
    <n v="53"/>
    <s v="Senior"/>
    <s v=""/>
    <n v="92"/>
    <s v="AB+"/>
    <b v="0"/>
    <b v="1"/>
    <n v="34.205829863176689"/>
    <b v="1"/>
    <n v="9"/>
    <b v="0"/>
    <s v="Prostate Cancer"/>
    <b v="0"/>
    <b v="1"/>
    <b v="1"/>
    <s v="Male"/>
    <s v="School"/>
    <s v="Driver"/>
    <n v="24000"/>
  </r>
  <r>
    <s v="PID0350"/>
    <n v="100"/>
    <x v="1"/>
    <n v="41"/>
    <s v="Adult"/>
    <n v="77.66"/>
    <n v="106.6"/>
    <s v="AB-"/>
    <b v="1"/>
    <b v="0"/>
    <n v="33.269872975250458"/>
    <b v="1"/>
    <n v="200"/>
    <b v="1"/>
    <s v="Prostate Cancer"/>
    <b v="0"/>
    <b v="0"/>
    <b v="1"/>
    <s v="Male"/>
    <s v="Master's Degree"/>
    <s v="Manager"/>
    <n v="100"/>
  </r>
  <r>
    <s v="PID0351"/>
    <n v="250000"/>
    <x v="1"/>
    <n v="48"/>
    <s v="Senior"/>
    <n v="125062.2"/>
    <n v="96.1"/>
    <s v="A+"/>
    <b v="0"/>
    <b v="0"/>
    <n v="30.674454977816076"/>
    <b v="1"/>
    <n v="9"/>
    <b v="1"/>
    <s v="Stroke"/>
    <b v="0"/>
    <b v="1"/>
    <b v="0"/>
    <s v="Male"/>
    <s v="Master's Degree"/>
    <s v="Senior Executive"/>
    <n v="250000"/>
  </r>
  <r>
    <s v="PID0352"/>
    <n v="40000"/>
    <x v="0"/>
    <n v="58"/>
    <s v="Senior"/>
    <s v=""/>
    <n v="72.599999999999994"/>
    <s v="O+"/>
    <b v="0"/>
    <b v="0"/>
    <n v="28.00817869680953"/>
    <b v="1"/>
    <n v="4"/>
    <b v="0"/>
    <s v="Kidney Stones"/>
    <b v="0"/>
    <b v="1"/>
    <b v="0"/>
    <s v="Male"/>
    <s v="Post-graduate"/>
    <s v="Consultant"/>
    <n v="40000"/>
  </r>
  <r>
    <s v="PID0353"/>
    <n v="16000"/>
    <x v="0"/>
    <n v="41"/>
    <s v="Adult"/>
    <n v="9324.06"/>
    <n v="78.900000000000006"/>
    <s v="A+"/>
    <b v="0"/>
    <b v="0"/>
    <n v="30.438640484549207"/>
    <b v="1"/>
    <n v="25"/>
    <b v="1"/>
    <s v="Respiratory Infection"/>
    <b v="0"/>
    <b v="1"/>
    <b v="1"/>
    <s v="Male"/>
    <s v="Master's Degree"/>
    <s v="Manager"/>
    <n v="16000"/>
  </r>
  <r>
    <s v="PID0354"/>
    <n v="60000"/>
    <x v="2"/>
    <n v="45"/>
    <s v="Adult"/>
    <n v="42781.95"/>
    <n v="56.7"/>
    <s v="O+"/>
    <b v="0"/>
    <b v="1"/>
    <n v="21.340660167864808"/>
    <b v="0"/>
    <n v="2"/>
    <b v="1"/>
    <s v="Diabetes"/>
    <b v="0"/>
    <b v="0"/>
    <b v="0"/>
    <s v="Male"/>
    <s v="Master's Degree"/>
    <s v="Senior Executive"/>
    <n v="60000"/>
  </r>
  <r>
    <s v="PID0355"/>
    <n v="100"/>
    <x v="0"/>
    <n v="58"/>
    <s v="Senior"/>
    <n v="67.64"/>
    <n v="54"/>
    <s v="O+"/>
    <b v="0"/>
    <b v="1"/>
    <n v="22.476586888657646"/>
    <b v="0"/>
    <n v="7"/>
    <b v="1"/>
    <s v="Diabetes"/>
    <b v="0"/>
    <b v="0"/>
    <b v="0"/>
    <s v="Female"/>
    <s v="PhD"/>
    <s v="Scientist"/>
    <n v="100"/>
  </r>
  <r>
    <s v="PID0356"/>
    <n v="500"/>
    <x v="2"/>
    <n v="33"/>
    <s v="Adult"/>
    <n v="265.38"/>
    <n v="93.2"/>
    <s v="O-"/>
    <b v="0"/>
    <b v="0"/>
    <n v="30.087809917355372"/>
    <b v="1"/>
    <n v="15"/>
    <b v="1"/>
    <s v="Prostate Cancer"/>
    <b v="0"/>
    <b v="1"/>
    <b v="0"/>
    <s v="Female"/>
    <s v="Bachelor's Degree"/>
    <s v="Teacher"/>
    <n v="500"/>
  </r>
  <r>
    <s v="PID0357"/>
    <n v="800"/>
    <x v="0"/>
    <n v="38"/>
    <s v="Adult"/>
    <s v=""/>
    <n v="80.5"/>
    <s v="AB+"/>
    <b v="0"/>
    <b v="1"/>
    <n v="31.445312499999993"/>
    <b v="1"/>
    <n v="20"/>
    <b v="0"/>
    <s v="Respiratory Infection"/>
    <b v="0"/>
    <b v="1"/>
    <b v="0"/>
    <s v="Male"/>
    <s v="Master's Degree"/>
    <s v="Doctor"/>
    <n v="800"/>
  </r>
  <r>
    <s v="PID0358"/>
    <n v="12000"/>
    <x v="1"/>
    <n v="62"/>
    <s v="super senior"/>
    <n v="7609.14"/>
    <n v="79.900000000000006"/>
    <s v="AB-"/>
    <b v="0"/>
    <b v="0"/>
    <n v="30.445054107605543"/>
    <b v="1"/>
    <n v="12"/>
    <b v="1"/>
    <s v="Heart Attack"/>
    <b v="0"/>
    <b v="0"/>
    <b v="0"/>
    <s v="Male"/>
    <s v="Bachelor's Degree"/>
    <s v="Engineer"/>
    <n v="12000"/>
  </r>
  <r>
    <s v="PID0359"/>
    <n v="24000"/>
    <x v="1"/>
    <n v="33"/>
    <s v="Adult"/>
    <n v="16555.14"/>
    <n v="100.8"/>
    <s v="B-"/>
    <b v="0"/>
    <b v="0"/>
    <n v="32.174662453318007"/>
    <b v="1"/>
    <n v="12"/>
    <b v="1"/>
    <s v="Diabetes"/>
    <b v="0"/>
    <b v="0"/>
    <b v="1"/>
    <s v="Male"/>
    <s v="Post-graduate"/>
    <s v="CEO"/>
    <n v="24000"/>
  </r>
  <r>
    <s v="PID0360"/>
    <n v="240000"/>
    <x v="0"/>
    <n v="41"/>
    <s v="Adult"/>
    <s v=""/>
    <n v="90.4"/>
    <s v="AB-"/>
    <b v="0"/>
    <b v="0"/>
    <n v="30.915495366095556"/>
    <b v="1"/>
    <n v="5"/>
    <b v="0"/>
    <s v="Appendicitis"/>
    <b v="0"/>
    <b v="0"/>
    <b v="1"/>
    <s v="Female"/>
    <s v="Post-graduate"/>
    <s v="Scientist"/>
    <n v="240000"/>
  </r>
  <r>
    <s v="PID0361"/>
    <n v="100"/>
    <x v="3"/>
    <n v="48"/>
    <s v="Senior"/>
    <n v="80.67"/>
    <n v="87.4"/>
    <s v="O-"/>
    <b v="0"/>
    <b v="0"/>
    <n v="31.717230367252146"/>
    <b v="1"/>
    <n v="120"/>
    <b v="1"/>
    <s v="Cancer"/>
    <b v="0"/>
    <b v="1"/>
    <b v="0"/>
    <s v="Male"/>
    <s v="School"/>
    <s v="Driver"/>
    <n v="100"/>
  </r>
  <r>
    <s v="PID0362"/>
    <n v="500"/>
    <x v="3"/>
    <n v="48"/>
    <s v="Senior"/>
    <n v="329.07"/>
    <n v="95.2"/>
    <s v="B+"/>
    <b v="0"/>
    <b v="0"/>
    <n v="30.387181205911453"/>
    <b v="1"/>
    <n v="9"/>
    <b v="1"/>
    <s v="Stroke"/>
    <b v="0"/>
    <b v="0"/>
    <b v="1"/>
    <s v="Male"/>
    <s v="Master's Degree"/>
    <s v="Doctor"/>
    <n v="500"/>
  </r>
  <r>
    <s v="PID0363"/>
    <n v="60000"/>
    <x v="1"/>
    <n v="53"/>
    <s v="Senior"/>
    <n v="37716.720000000001"/>
    <n v="94"/>
    <s v="O-"/>
    <b v="1"/>
    <b v="0"/>
    <n v="34.112353026564087"/>
    <b v="1"/>
    <n v="5"/>
    <b v="1"/>
    <s v="Prostate Cancer"/>
    <b v="0"/>
    <b v="0"/>
    <b v="1"/>
    <s v="Male"/>
    <s v="School"/>
    <s v="Retail Worker"/>
    <n v="60000"/>
  </r>
  <r>
    <s v="PID0364"/>
    <n v="30000"/>
    <x v="2"/>
    <n v="62"/>
    <s v="super senior"/>
    <n v="26951.94"/>
    <n v="74.099999999999994"/>
    <s v="B-"/>
    <b v="1"/>
    <b v="1"/>
    <n v="30.062071483630163"/>
    <b v="1"/>
    <n v="0.5"/>
    <b v="1"/>
    <s v="Allergic Reaction"/>
    <b v="0"/>
    <b v="1"/>
    <b v="0"/>
    <s v="Female"/>
    <s v="Master's Degree"/>
    <s v="Doctor"/>
    <n v="30000"/>
  </r>
  <r>
    <s v="PID0365"/>
    <n v="500"/>
    <x v="0"/>
    <n v="48"/>
    <s v="Senior"/>
    <n v="440.1"/>
    <n v="87.5"/>
    <s v="B-"/>
    <b v="0"/>
    <b v="0"/>
    <n v="33.340954122847123"/>
    <b v="1"/>
    <n v="15"/>
    <b v="1"/>
    <s v="Heart Attack"/>
    <b v="0"/>
    <b v="0"/>
    <b v="0"/>
    <s v="Male"/>
    <s v="High School"/>
    <s v="Unemployed"/>
    <n v="500"/>
  </r>
  <r>
    <s v="PID0366"/>
    <n v="1000"/>
    <x v="1"/>
    <n v="68"/>
    <s v="super senior"/>
    <s v=""/>
    <n v="72.599999999999994"/>
    <s v="B-"/>
    <b v="0"/>
    <b v="1"/>
    <n v="25.722789115646261"/>
    <b v="0"/>
    <n v="30"/>
    <b v="0"/>
    <s v="Childbirth"/>
    <b v="0"/>
    <b v="0"/>
    <b v="0"/>
    <s v="Male"/>
    <s v="Master's Degree"/>
    <s v="Software Engineer"/>
    <n v="1000"/>
  </r>
  <r>
    <s v="PID0367"/>
    <n v="20000"/>
    <x v="1"/>
    <n v="53"/>
    <s v="Senior"/>
    <n v="16143.4"/>
    <n v="76.7"/>
    <s v="AB-"/>
    <b v="1"/>
    <b v="0"/>
    <n v="31.92507804370447"/>
    <b v="1"/>
    <n v="7"/>
    <b v="1"/>
    <s v="Fractured Leg"/>
    <b v="0"/>
    <b v="1"/>
    <b v="1"/>
    <s v="Female"/>
    <s v="High School"/>
    <s v="Unemployed"/>
    <n v="20000"/>
  </r>
  <r>
    <s v="PID0368"/>
    <n v="100"/>
    <x v="2"/>
    <n v="34"/>
    <s v="Adult"/>
    <n v="65.930000000000007"/>
    <n v="84.2"/>
    <s v="B+"/>
    <b v="0"/>
    <b v="0"/>
    <n v="31.305770374776923"/>
    <b v="1"/>
    <n v="4"/>
    <b v="1"/>
    <s v="Hypertension"/>
    <b v="0"/>
    <b v="0"/>
    <b v="1"/>
    <s v="Male"/>
    <s v="Post-graduate"/>
    <s v="Professor"/>
    <n v="100"/>
  </r>
  <r>
    <s v="PID0369"/>
    <n v="500"/>
    <x v="2"/>
    <n v="62"/>
    <s v="super senior"/>
    <s v=""/>
    <n v="79.400000000000006"/>
    <s v="B+"/>
    <b v="0"/>
    <b v="0"/>
    <n v="33.918578324576018"/>
    <b v="1"/>
    <n v="0.5"/>
    <b v="0"/>
    <s v="Cancer"/>
    <b v="0"/>
    <b v="0"/>
    <b v="1"/>
    <s v="Male"/>
    <s v="School"/>
    <s v="Driver"/>
    <n v="500"/>
  </r>
  <r>
    <s v="PID0370"/>
    <n v="72000"/>
    <x v="2"/>
    <n v="53"/>
    <s v="Senior"/>
    <s v=""/>
    <n v="73"/>
    <s v="B+"/>
    <b v="0"/>
    <b v="0"/>
    <n v="30.780907404284029"/>
    <b v="1"/>
    <n v="4"/>
    <b v="0"/>
    <s v="Kidney Stones"/>
    <b v="0"/>
    <b v="1"/>
    <b v="0"/>
    <s v="Male"/>
    <s v="Bachelor's Degree"/>
    <s v="Engineer"/>
    <n v="72000"/>
  </r>
  <r>
    <s v="PID0371"/>
    <n v="72000"/>
    <x v="3"/>
    <n v="53"/>
    <s v="Senior"/>
    <n v="54838.92"/>
    <n v="56.4"/>
    <s v="A+"/>
    <b v="1"/>
    <b v="0"/>
    <n v="22.309244096356945"/>
    <b v="0"/>
    <n v="7"/>
    <b v="1"/>
    <s v="Cancer"/>
    <b v="0"/>
    <b v="0"/>
    <b v="0"/>
    <s v="Female"/>
    <s v="Master's Degree"/>
    <s v="Doctor"/>
    <n v="72000"/>
  </r>
  <r>
    <s v="PID0372"/>
    <n v="500"/>
    <x v="3"/>
    <n v="48"/>
    <s v="Senior"/>
    <s v=""/>
    <n v="76.3"/>
    <s v="B+"/>
    <b v="1"/>
    <b v="0"/>
    <n v="28.025711662075299"/>
    <b v="1"/>
    <n v="15"/>
    <b v="0"/>
    <s v="Heart Disease"/>
    <b v="0"/>
    <b v="0"/>
    <b v="1"/>
    <s v="Male"/>
    <s v="School"/>
    <s v="Retail Worker"/>
    <n v="500"/>
  </r>
  <r>
    <s v="PID0373"/>
    <n v="240000"/>
    <x v="2"/>
    <n v="33"/>
    <s v="Adult"/>
    <n v="196046.63999999998"/>
    <n v="58.4"/>
    <s v="O-"/>
    <b v="0"/>
    <b v="1"/>
    <n v="20.447463324113304"/>
    <s v="FALSE"/>
    <n v="400"/>
    <b v="1"/>
    <s v="Childbirth"/>
    <b v="0"/>
    <b v="0"/>
    <b v="0"/>
    <s v="Female"/>
    <s v="Bachelor's Degree"/>
    <s v="Junior Executive"/>
    <n v="240000"/>
  </r>
  <r>
    <s v="PID0374"/>
    <n v="18000"/>
    <x v="0"/>
    <n v="68"/>
    <s v="super senior"/>
    <n v="9141.42"/>
    <n v="49.6"/>
    <s v="B-"/>
    <b v="1"/>
    <b v="0"/>
    <n v="20.381328073635764"/>
    <b v="0"/>
    <n v="12"/>
    <b v="1"/>
    <s v="Osteoarthritis"/>
    <b v="0"/>
    <b v="0"/>
    <b v="0"/>
    <s v="Male"/>
    <s v="Master's Degree"/>
    <s v="Doctor"/>
    <n v="18000"/>
  </r>
  <r>
    <s v="PID0375"/>
    <n v="16000"/>
    <x v="0"/>
    <n v="38"/>
    <s v="Adult"/>
    <n v="13267.3"/>
    <n v="86"/>
    <s v="O-"/>
    <b v="0"/>
    <b v="0"/>
    <n v="29.069767441860467"/>
    <b v="1"/>
    <n v="25"/>
    <b v="1"/>
    <s v="Fractured Leg"/>
    <b v="0"/>
    <b v="0"/>
    <b v="1"/>
    <s v="Male"/>
    <s v="Master's Degree"/>
    <s v="Software Engineer"/>
    <n v="16000"/>
  </r>
  <r>
    <s v="PID0376"/>
    <n v="800"/>
    <x v="2"/>
    <n v="53"/>
    <s v="Senior"/>
    <n v="698.61"/>
    <n v="54.8"/>
    <s v="AB+"/>
    <b v="0"/>
    <b v="0"/>
    <n v="23.71883656509695"/>
    <b v="0"/>
    <n v="5"/>
    <b v="1"/>
    <s v="Fractured Leg"/>
    <b v="0"/>
    <b v="0"/>
    <b v="0"/>
    <s v="Female"/>
    <s v="High School"/>
    <s v="Unemployed"/>
    <n v="800"/>
  </r>
  <r>
    <s v="PID0377"/>
    <n v="72000"/>
    <x v="0"/>
    <n v="62"/>
    <s v="super senior"/>
    <s v=""/>
    <n v="64.599999999999994"/>
    <s v="A-"/>
    <b v="0"/>
    <b v="0"/>
    <n v="24.615150129553413"/>
    <s v="FALSE"/>
    <n v="15"/>
    <b v="0"/>
    <s v="Childbirth"/>
    <b v="0"/>
    <b v="0"/>
    <b v="0"/>
    <s v="Male"/>
    <s v="Master's Degree"/>
    <s v="Manager"/>
    <n v="72000"/>
  </r>
  <r>
    <s v="PID0378"/>
    <n v="30000"/>
    <x v="2"/>
    <n v="58"/>
    <s v="Senior"/>
    <n v="23847.09"/>
    <n v="90.5"/>
    <s v="A+"/>
    <b v="1"/>
    <b v="1"/>
    <n v="34.484072549916164"/>
    <b v="1"/>
    <n v="20"/>
    <b v="1"/>
    <s v="Fractured Leg"/>
    <b v="0"/>
    <b v="0"/>
    <b v="1"/>
    <s v="Male"/>
    <s v="Bachelor's Degree"/>
    <s v="Junior Executive"/>
    <n v="30000"/>
  </r>
  <r>
    <s v="PID0379"/>
    <n v="21000"/>
    <x v="0"/>
    <n v="53"/>
    <s v="Senior"/>
    <s v=""/>
    <n v="65"/>
    <s v="B-"/>
    <b v="0"/>
    <b v="0"/>
    <n v="23.875114784205696"/>
    <b v="0"/>
    <n v="5"/>
    <b v="0"/>
    <s v="Fractured Leg"/>
    <b v="0"/>
    <b v="0"/>
    <b v="0"/>
    <s v="Female"/>
    <s v="Post-graduate"/>
    <s v="CEO"/>
    <n v="21000"/>
  </r>
  <r>
    <s v="PID0380"/>
    <n v="100"/>
    <x v="1"/>
    <n v="34"/>
    <s v="Adult"/>
    <s v=""/>
    <n v="64.2"/>
    <s v="B-"/>
    <b v="1"/>
    <b v="0"/>
    <n v="21.204914783987316"/>
    <s v="FALSE"/>
    <n v="9"/>
    <b v="0"/>
    <s v="Kidney Stones"/>
    <b v="0"/>
    <b v="0"/>
    <b v="0"/>
    <s v="Male"/>
    <s v="Master's Degree"/>
    <s v="Senior Executive"/>
    <n v="100"/>
  </r>
  <r>
    <s v="PID0381"/>
    <n v="90000"/>
    <x v="1"/>
    <n v="62"/>
    <s v="super senior"/>
    <n v="45637.1"/>
    <n v="65.400000000000006"/>
    <s v="AB+"/>
    <b v="0"/>
    <b v="0"/>
    <n v="26.532516532110836"/>
    <b v="0"/>
    <n v="12"/>
    <b v="1"/>
    <s v="Stroke"/>
    <b v="0"/>
    <b v="0"/>
    <b v="0"/>
    <s v="Female"/>
    <s v="Master's Degree"/>
    <s v="Doctor"/>
    <n v="90000"/>
  </r>
  <r>
    <s v="PID0382"/>
    <n v="18000"/>
    <x v="3"/>
    <n v="38"/>
    <s v="Adult"/>
    <n v="11172.539999999999"/>
    <n v="63"/>
    <s v="B-"/>
    <b v="0"/>
    <b v="0"/>
    <n v="20.571428571428573"/>
    <b v="0"/>
    <n v="120"/>
    <b v="1"/>
    <s v="Prostate Cancer"/>
    <b v="0"/>
    <b v="0"/>
    <b v="0"/>
    <s v="Female"/>
    <s v="Master's Degree"/>
    <s v="Manager"/>
    <n v="18000"/>
  </r>
  <r>
    <s v="PID0383"/>
    <n v="250000"/>
    <x v="1"/>
    <n v="68"/>
    <s v="super senior"/>
    <s v=""/>
    <n v="93.2"/>
    <s v="AB+"/>
    <b v="0"/>
    <b v="0"/>
    <n v="33.822035128465672"/>
    <b v="1"/>
    <n v="200"/>
    <b v="0"/>
    <s v="Cancer"/>
    <b v="0"/>
    <b v="1"/>
    <b v="1"/>
    <s v="Female"/>
    <s v="Bachelor's Degree"/>
    <s v="Junior Executive"/>
    <n v="250000"/>
  </r>
  <r>
    <s v="PID0384"/>
    <n v="100"/>
    <x v="1"/>
    <n v="42"/>
    <s v="Adult"/>
    <n v="57.71"/>
    <n v="81"/>
    <s v="B-"/>
    <b v="1"/>
    <b v="0"/>
    <n v="30.864197530864192"/>
    <b v="1"/>
    <n v="15"/>
    <b v="1"/>
    <s v="Hypertension"/>
    <b v="0"/>
    <b v="1"/>
    <b v="0"/>
    <s v="Male"/>
    <s v="PhD"/>
    <s v="Scientist"/>
    <n v="100"/>
  </r>
  <r>
    <s v="PID0385"/>
    <n v="30000"/>
    <x v="2"/>
    <n v="38"/>
    <s v="Adult"/>
    <n v="15793.41"/>
    <n v="61.8"/>
    <s v="A-"/>
    <b v="0"/>
    <b v="0"/>
    <n v="23.841672774970096"/>
    <b v="0"/>
    <n v="2"/>
    <b v="1"/>
    <s v="Diabetes"/>
    <b v="0"/>
    <b v="0"/>
    <b v="0"/>
    <s v="Male"/>
    <s v="Bachelor's Degree"/>
    <s v="Nurse"/>
    <n v="30000"/>
  </r>
  <r>
    <s v="PID0386"/>
    <n v="60000"/>
    <x v="2"/>
    <n v="33"/>
    <s v="Adult"/>
    <n v="46224.04"/>
    <n v="93.4"/>
    <s v="A-"/>
    <b v="0"/>
    <b v="0"/>
    <n v="29.150151368559037"/>
    <b v="1"/>
    <n v="2"/>
    <b v="1"/>
    <s v="Childbirth"/>
    <b v="0"/>
    <b v="1"/>
    <b v="0"/>
    <s v="Female"/>
    <s v="Master's Degree"/>
    <s v="Senior Executive"/>
    <n v="60000"/>
  </r>
  <r>
    <s v="PID0387"/>
    <n v="24000"/>
    <x v="2"/>
    <n v="48"/>
    <s v="Senior"/>
    <n v="15849.300000000001"/>
    <n v="89.4"/>
    <s v="B-"/>
    <b v="0"/>
    <b v="0"/>
    <n v="30.934256055363328"/>
    <b v="1"/>
    <n v="3"/>
    <b v="1"/>
    <s v="Heart Disease"/>
    <b v="0"/>
    <b v="0"/>
    <b v="1"/>
    <s v="Male"/>
    <s v="Post-graduate"/>
    <s v="CEO"/>
    <n v="24000"/>
  </r>
  <r>
    <s v="PID0388"/>
    <n v="30000"/>
    <x v="3"/>
    <n v="58"/>
    <s v="Senior"/>
    <n v="23214.36"/>
    <n v="92.9"/>
    <s v="B-"/>
    <b v="0"/>
    <b v="1"/>
    <n v="34.540452111838199"/>
    <b v="1"/>
    <n v="2"/>
    <b v="1"/>
    <s v="Heart Disease"/>
    <b v="0"/>
    <b v="0"/>
    <b v="0"/>
    <s v="Female"/>
    <s v="PhD"/>
    <s v="Professor"/>
    <n v="30000"/>
  </r>
  <r>
    <s v="PID0389"/>
    <n v="16000"/>
    <x v="3"/>
    <n v="68"/>
    <s v="super senior"/>
    <s v=""/>
    <n v="81.400000000000006"/>
    <s v="AB+"/>
    <b v="0"/>
    <b v="1"/>
    <n v="33.448389217619983"/>
    <b v="1"/>
    <n v="20"/>
    <b v="0"/>
    <s v="Diabetes"/>
    <b v="0"/>
    <b v="0"/>
    <b v="1"/>
    <s v="Male"/>
    <s v="Bachelor's Degree"/>
    <s v="Junior Executive"/>
    <n v="16000"/>
  </r>
  <r>
    <s v="PID0390"/>
    <n v="75000"/>
    <x v="0"/>
    <n v="58"/>
    <s v="Senior"/>
    <n v="52324.55"/>
    <n v="70.7"/>
    <s v="O-"/>
    <b v="0"/>
    <b v="1"/>
    <n v="30.600761772853186"/>
    <b v="1"/>
    <n v="12"/>
    <b v="1"/>
    <s v="Kidney Stones"/>
    <b v="0"/>
    <b v="1"/>
    <b v="0"/>
    <s v="Female"/>
    <s v="Bachelor's Degree"/>
    <s v="Junior Executive"/>
    <n v="75000"/>
  </r>
  <r>
    <s v="PID0391"/>
    <n v="4000"/>
    <x v="0"/>
    <n v="42"/>
    <s v="Adult"/>
    <s v=""/>
    <n v="72.8"/>
    <s v="AB-"/>
    <b v="0"/>
    <b v="0"/>
    <n v="28.085336213880634"/>
    <b v="1"/>
    <n v="12"/>
    <b v="0"/>
    <s v="Childbirth"/>
    <b v="0"/>
    <b v="0"/>
    <b v="1"/>
    <s v="Female"/>
    <s v="Bachelor's Degree"/>
    <s v="Engineer"/>
    <n v="4000"/>
  </r>
  <r>
    <s v="PID0392"/>
    <n v="250000"/>
    <x v="0"/>
    <n v="38"/>
    <s v="Adult"/>
    <n v="154333.29999999999"/>
    <n v="90.2"/>
    <s v="AB+"/>
    <b v="0"/>
    <b v="1"/>
    <n v="30.847098252453751"/>
    <b v="1"/>
    <n v="12"/>
    <b v="1"/>
    <s v="Heart Disease"/>
    <b v="0"/>
    <b v="0"/>
    <b v="0"/>
    <s v="Male"/>
    <s v="Post-graduate"/>
    <s v="Consultant"/>
    <n v="250000"/>
  </r>
  <r>
    <s v="PID0393"/>
    <n v="90000"/>
    <x v="3"/>
    <n v="68"/>
    <s v="super senior"/>
    <n v="54359.3"/>
    <n v="76.599999999999994"/>
    <s v="B-"/>
    <b v="0"/>
    <b v="0"/>
    <n v="30.299434357818118"/>
    <b v="1"/>
    <n v="9"/>
    <b v="1"/>
    <s v="Appendicitis"/>
    <b v="0"/>
    <b v="1"/>
    <b v="0"/>
    <s v="Female"/>
    <s v="Post-graduate"/>
    <s v="CEO"/>
    <n v="90000"/>
  </r>
  <r>
    <s v="PID0394"/>
    <n v="45000"/>
    <x v="1"/>
    <n v="68"/>
    <s v="super senior"/>
    <n v="34948.050000000003"/>
    <n v="81.099999999999994"/>
    <s v="AB-"/>
    <b v="0"/>
    <b v="0"/>
    <n v="32.079427237846602"/>
    <b v="1"/>
    <n v="25"/>
    <b v="1"/>
    <s v="Heart Disease"/>
    <b v="0"/>
    <b v="0"/>
    <b v="0"/>
    <s v="Male"/>
    <s v="Master's Degree"/>
    <s v="Manager"/>
    <n v="45000"/>
  </r>
  <r>
    <s v="PID0395"/>
    <n v="48000"/>
    <x v="3"/>
    <n v="45"/>
    <s v="Adult"/>
    <n v="31165.759999999998"/>
    <n v="79.3"/>
    <s v="B+"/>
    <b v="0"/>
    <b v="0"/>
    <n v="29.846813956114268"/>
    <b v="1"/>
    <n v="0"/>
    <b v="1"/>
    <s v="Heart Disease"/>
    <b v="0"/>
    <b v="0"/>
    <b v="1"/>
    <s v="Male"/>
    <s v="Master's Degree"/>
    <s v="Doctor"/>
    <n v="48000"/>
  </r>
  <r>
    <s v="PID0396"/>
    <n v="12000"/>
    <x v="2"/>
    <n v="68"/>
    <s v="super senior"/>
    <n v="9210.5399999999991"/>
    <n v="83.4"/>
    <s v="AB+"/>
    <b v="0"/>
    <b v="0"/>
    <n v="29.904263329628172"/>
    <b v="1"/>
    <n v="0.5"/>
    <b v="1"/>
    <s v="Cancer"/>
    <b v="0"/>
    <b v="0"/>
    <b v="1"/>
    <s v="Female"/>
    <s v="PhD"/>
    <s v="Consultant"/>
    <n v="12000"/>
  </r>
  <r>
    <s v="PID0397"/>
    <n v="800"/>
    <x v="2"/>
    <n v="42"/>
    <s v="Adult"/>
    <n v="630.55999999999995"/>
    <n v="86.9"/>
    <s v="A-"/>
    <b v="0"/>
    <b v="1"/>
    <n v="29.035383741521603"/>
    <b v="1"/>
    <n v="12"/>
    <b v="1"/>
    <s v="Respiratory Infection"/>
    <b v="0"/>
    <b v="1"/>
    <b v="1"/>
    <s v="Female"/>
    <s v="School"/>
    <s v="Clerical Staff"/>
    <n v="800"/>
  </r>
  <r>
    <s v="PID0398"/>
    <n v="24000"/>
    <x v="0"/>
    <n v="32"/>
    <s v="Adult"/>
    <n v="17480.04"/>
    <n v="65"/>
    <s v="A+"/>
    <b v="0"/>
    <b v="0"/>
    <n v="23.030045351473927"/>
    <b v="0"/>
    <n v="12"/>
    <b v="1"/>
    <s v="Osteoarthritis"/>
    <b v="0"/>
    <b v="0"/>
    <b v="0"/>
    <s v="Female"/>
    <s v="Bachelor's Degree"/>
    <s v="Engineer"/>
    <n v="24000"/>
  </r>
  <r>
    <s v="PID0399"/>
    <n v="60000"/>
    <x v="1"/>
    <n v="42"/>
    <s v="Adult"/>
    <n v="39419.75"/>
    <n v="89.7"/>
    <s v="AB+"/>
    <b v="1"/>
    <b v="0"/>
    <n v="30.320443482963768"/>
    <b v="1"/>
    <n v="15"/>
    <b v="1"/>
    <s v="Stroke"/>
    <b v="0"/>
    <b v="1"/>
    <b v="0"/>
    <s v="Female"/>
    <s v="Bachelor's Degree"/>
    <s v="Junior Executive"/>
    <n v="60000"/>
  </r>
  <r>
    <s v="PID0400"/>
    <n v="24000"/>
    <x v="2"/>
    <n v="41"/>
    <s v="Adult"/>
    <n v="20401.560000000001"/>
    <n v="72"/>
    <s v="A-"/>
    <b v="0"/>
    <b v="0"/>
    <n v="26.1286108288576"/>
    <b v="0"/>
    <n v="3"/>
    <b v="1"/>
    <s v="Diabetes"/>
    <b v="0"/>
    <b v="0"/>
    <b v="0"/>
    <s v="Female"/>
    <s v="Master's Degree"/>
    <s v="Manager"/>
    <n v="24000"/>
  </r>
  <r>
    <s v="PID0401"/>
    <n v="60000"/>
    <x v="2"/>
    <n v="62"/>
    <s v="super senior"/>
    <n v="31762.350000000002"/>
    <n v="46.9"/>
    <s v="O-"/>
    <b v="1"/>
    <b v="1"/>
    <n v="20.844444444444445"/>
    <b v="0"/>
    <n v="2"/>
    <b v="1"/>
    <s v="Appendicitis"/>
    <b v="0"/>
    <b v="0"/>
    <b v="0"/>
    <s v="Female"/>
    <s v="High School"/>
    <s v="Unemployed"/>
    <n v="60000"/>
  </r>
  <r>
    <s v="PID0402"/>
    <n v="250000"/>
    <x v="1"/>
    <n v="42"/>
    <s v="Adult"/>
    <n v="207131.6"/>
    <n v="87.8"/>
    <s v="A-"/>
    <b v="1"/>
    <b v="0"/>
    <n v="30.026332888752098"/>
    <b v="1"/>
    <n v="7"/>
    <b v="1"/>
    <s v="Diabetes"/>
    <b v="0"/>
    <b v="0"/>
    <b v="1"/>
    <s v="Female"/>
    <s v="Master's Degree"/>
    <s v="Senior Executive"/>
    <n v="250000"/>
  </r>
  <r>
    <s v="PID0403"/>
    <n v="1600"/>
    <x v="0"/>
    <n v="48"/>
    <s v="Senior"/>
    <n v="1276.22"/>
    <n v="92.7"/>
    <s v="A+"/>
    <b v="1"/>
    <b v="0"/>
    <n v="34.89028567127103"/>
    <b v="1"/>
    <n v="7"/>
    <b v="1"/>
    <s v="Heart Disease"/>
    <b v="0"/>
    <b v="1"/>
    <b v="1"/>
    <s v="Male"/>
    <s v="Post-graduate"/>
    <s v="CEO"/>
    <n v="1600"/>
  </r>
  <r>
    <s v="PID0404"/>
    <n v="12000"/>
    <x v="0"/>
    <n v="68"/>
    <s v="super senior"/>
    <n v="8430.7800000000007"/>
    <n v="97.4"/>
    <s v="O+"/>
    <b v="1"/>
    <b v="0"/>
    <n v="34.924163648750408"/>
    <b v="1"/>
    <n v="7"/>
    <b v="1"/>
    <s v="Childbirth"/>
    <b v="0"/>
    <b v="0"/>
    <b v="1"/>
    <s v="Male"/>
    <s v="Bachelor's Degree"/>
    <s v="Junior Executive"/>
    <n v="12000"/>
  </r>
  <r>
    <s v="PID0405"/>
    <n v="32000"/>
    <x v="0"/>
    <n v="33"/>
    <s v="Adult"/>
    <n v="25608.2"/>
    <n v="58.1"/>
    <s v="O+"/>
    <b v="1"/>
    <b v="0"/>
    <n v="22.13839353757049"/>
    <b v="0"/>
    <n v="15"/>
    <b v="1"/>
    <s v="Fractured Arm"/>
    <b v="0"/>
    <b v="0"/>
    <b v="0"/>
    <s v="Female"/>
    <s v="Post-graduate"/>
    <s v="Consultant"/>
    <n v="32000"/>
  </r>
  <r>
    <s v="PID0406"/>
    <n v="12000"/>
    <x v="0"/>
    <n v="38"/>
    <s v="Adult"/>
    <s v=""/>
    <n v="86.9"/>
    <s v="B+"/>
    <b v="0"/>
    <b v="0"/>
    <n v="32.707290451277807"/>
    <b v="1"/>
    <n v="15"/>
    <b v="0"/>
    <s v="Fractured Leg"/>
    <b v="0"/>
    <b v="1"/>
    <b v="0"/>
    <s v="Female"/>
    <s v="School"/>
    <s v="Retail Worker"/>
    <n v="12000"/>
  </r>
  <r>
    <s v="PID0407"/>
    <n v="100"/>
    <x v="2"/>
    <n v="62"/>
    <s v="super senior"/>
    <n v="60.99"/>
    <n v="80.5"/>
    <s v="AB+"/>
    <b v="0"/>
    <b v="1"/>
    <n v="34.842451523545705"/>
    <b v="1"/>
    <n v="200"/>
    <b v="1"/>
    <s v="Childbirth"/>
    <b v="0"/>
    <b v="1"/>
    <b v="1"/>
    <s v="Male"/>
    <s v="Master's Degree"/>
    <s v="Software Engineer"/>
    <n v="100"/>
  </r>
  <r>
    <s v="PID0408"/>
    <n v="24000"/>
    <x v="3"/>
    <n v="53"/>
    <s v="Senior"/>
    <n v="16421.2"/>
    <n v="74.099999999999994"/>
    <s v="B+"/>
    <b v="0"/>
    <b v="0"/>
    <n v="28.945312499999993"/>
    <b v="1"/>
    <n v="7"/>
    <b v="1"/>
    <s v="Diabetes"/>
    <b v="0"/>
    <b v="1"/>
    <b v="0"/>
    <s v="Male"/>
    <s v="Master's Degree"/>
    <s v="Doctor"/>
    <n v="24000"/>
  </r>
  <r>
    <s v="PID0409"/>
    <n v="48000"/>
    <x v="3"/>
    <n v="62"/>
    <s v="super senior"/>
    <s v=""/>
    <n v="84.6"/>
    <s v="AB-"/>
    <b v="0"/>
    <b v="0"/>
    <n v="30.334540499838646"/>
    <b v="1"/>
    <n v="5"/>
    <b v="0"/>
    <s v="Fractured Arm"/>
    <b v="0"/>
    <b v="1"/>
    <b v="0"/>
    <s v="Female"/>
    <s v="School"/>
    <s v="Clerical Staff"/>
    <n v="48000"/>
  </r>
  <r>
    <s v="PID0410"/>
    <n v="60000"/>
    <x v="0"/>
    <n v="58"/>
    <s v="Senior"/>
    <s v=""/>
    <n v="87.2"/>
    <s v="A+"/>
    <b v="0"/>
    <b v="1"/>
    <n v="33.226642280140219"/>
    <b v="1"/>
    <n v="20"/>
    <b v="0"/>
    <s v="Fractured Arm"/>
    <b v="0"/>
    <b v="1"/>
    <b v="1"/>
    <s v="Female"/>
    <s v="PhD"/>
    <s v="CEO"/>
    <n v="60000"/>
  </r>
  <r>
    <s v="PID0411"/>
    <n v="800"/>
    <x v="2"/>
    <n v="38"/>
    <s v="Adult"/>
    <n v="401.91"/>
    <n v="87.6"/>
    <s v="AB-"/>
    <b v="1"/>
    <b v="0"/>
    <n v="31.789809841776744"/>
    <b v="1"/>
    <n v="0.5"/>
    <b v="1"/>
    <s v="Heart Disease"/>
    <b v="0"/>
    <b v="0"/>
    <b v="1"/>
    <s v="Female"/>
    <s v="Bachelor's Degree"/>
    <s v="Engineer"/>
    <n v="800"/>
  </r>
  <r>
    <s v="PID0412"/>
    <n v="40000"/>
    <x v="0"/>
    <n v="48"/>
    <s v="Senior"/>
    <s v=""/>
    <n v="86.3"/>
    <s v="O+"/>
    <b v="0"/>
    <b v="0"/>
    <n v="32.08655562165378"/>
    <b v="1"/>
    <n v="90"/>
    <b v="0"/>
    <s v="Diabetes"/>
    <b v="0"/>
    <b v="1"/>
    <b v="0"/>
    <s v="Male"/>
    <s v="Bachelor's Degree"/>
    <s v="Nurse"/>
    <n v="40000"/>
  </r>
  <r>
    <s v="PID0413"/>
    <n v="72000"/>
    <x v="2"/>
    <n v="62"/>
    <s v="super senior"/>
    <n v="36270.04"/>
    <n v="73.400000000000006"/>
    <s v="O+"/>
    <b v="0"/>
    <b v="0"/>
    <n v="29.033661643131204"/>
    <b v="1"/>
    <n v="25"/>
    <b v="1"/>
    <s v="Fractured Leg"/>
    <b v="0"/>
    <b v="0"/>
    <b v="1"/>
    <s v="Female"/>
    <s v="Bachelor's Degree"/>
    <s v="Junior Executive"/>
    <n v="72000"/>
  </r>
  <r>
    <s v="PID0414"/>
    <n v="60000"/>
    <x v="3"/>
    <n v="68"/>
    <s v="super senior"/>
    <n v="36798"/>
    <n v="55.9"/>
    <s v="O+"/>
    <b v="0"/>
    <b v="0"/>
    <n v="24.194944598337951"/>
    <s v="FALSE"/>
    <n v="40"/>
    <b v="1"/>
    <s v="Fractured Leg"/>
    <b v="0"/>
    <b v="0"/>
    <b v="0"/>
    <s v="Male"/>
    <s v="PhD"/>
    <s v="Professor"/>
    <n v="60000"/>
  </r>
  <r>
    <s v="PID0415"/>
    <n v="500"/>
    <x v="2"/>
    <n v="58"/>
    <s v="Senior"/>
    <n v="398.78"/>
    <n v="55"/>
    <s v="AB-"/>
    <b v="1"/>
    <b v="0"/>
    <n v="22.892819979188342"/>
    <b v="0"/>
    <n v="2"/>
    <b v="1"/>
    <s v="Prostate Cancer"/>
    <b v="0"/>
    <b v="0"/>
    <b v="0"/>
    <s v="Female"/>
    <s v="Bachelor's Degree"/>
    <s v="Junior Executive"/>
    <n v="500"/>
  </r>
  <r>
    <s v="PID0416"/>
    <n v="32000"/>
    <x v="3"/>
    <n v="33"/>
    <s v="Adult"/>
    <n v="23542.2"/>
    <n v="86.7"/>
    <s v="A+"/>
    <b v="0"/>
    <b v="1"/>
    <n v="32.632014754036661"/>
    <b v="1"/>
    <n v="15"/>
    <b v="1"/>
    <s v="Heart Disease"/>
    <b v="0"/>
    <b v="0"/>
    <b v="0"/>
    <s v="Male"/>
    <s v="School"/>
    <s v="Clerical Staff"/>
    <n v="32000"/>
  </r>
  <r>
    <s v="PID0417"/>
    <n v="32000"/>
    <x v="3"/>
    <n v="48"/>
    <s v="Senior"/>
    <n v="20557.72"/>
    <n v="95.4"/>
    <s v="O+"/>
    <b v="1"/>
    <b v="0"/>
    <n v="31.875438537872967"/>
    <b v="1"/>
    <n v="9"/>
    <b v="1"/>
    <s v="Heart Attack"/>
    <b v="0"/>
    <b v="0"/>
    <b v="0"/>
    <s v="Female"/>
    <s v="Bachelor's Degree"/>
    <s v="Nurse"/>
    <n v="32000"/>
  </r>
  <r>
    <s v="PID0418"/>
    <n v="90000"/>
    <x v="0"/>
    <n v="38"/>
    <s v="Adult"/>
    <n v="66424.05"/>
    <n v="68.7"/>
    <s v="B+"/>
    <b v="0"/>
    <b v="0"/>
    <n v="22.432653061224492"/>
    <b v="0"/>
    <n v="25"/>
    <b v="1"/>
    <s v="Prostate Cancer"/>
    <b v="0"/>
    <b v="0"/>
    <b v="0"/>
    <s v="Male"/>
    <s v="Bachelor's Degree"/>
    <s v="Engineer"/>
    <n v="90000"/>
  </r>
  <r>
    <s v="PID0419"/>
    <n v="200000"/>
    <x v="0"/>
    <n v="48"/>
    <s v="Senior"/>
    <n v="114686.88"/>
    <n v="86.5"/>
    <s v="AB+"/>
    <b v="1"/>
    <b v="0"/>
    <n v="33.370626133251029"/>
    <b v="1"/>
    <n v="12"/>
    <b v="1"/>
    <s v="Osteoarthritis"/>
    <b v="0"/>
    <b v="1"/>
    <b v="0"/>
    <s v="Male"/>
    <s v="Master's Degree"/>
    <s v="Doctor"/>
    <n v="200000"/>
  </r>
  <r>
    <s v="PID0420"/>
    <n v="240000"/>
    <x v="1"/>
    <n v="73"/>
    <s v="super senior"/>
    <n v="131303.88"/>
    <n v="92.2"/>
    <s v="A-"/>
    <b v="0"/>
    <b v="0"/>
    <n v="34.702096428168169"/>
    <b v="1"/>
    <n v="25"/>
    <b v="1"/>
    <s v="Prostate Cancer"/>
    <b v="0"/>
    <b v="1"/>
    <b v="0"/>
    <s v="Male"/>
    <s v="Master's Degree"/>
    <s v="Software Engineer"/>
    <n v="240000"/>
  </r>
  <r>
    <s v="PID0421"/>
    <n v="45000"/>
    <x v="1"/>
    <n v="73"/>
    <s v="super senior"/>
    <n v="26761.53"/>
    <n v="72"/>
    <s v="AB+"/>
    <b v="0"/>
    <b v="0"/>
    <n v="26.1286108288576"/>
    <b v="0"/>
    <n v="12"/>
    <b v="1"/>
    <s v="Stroke"/>
    <b v="0"/>
    <b v="0"/>
    <b v="0"/>
    <s v="Female"/>
    <s v="High School"/>
    <s v="Unemployed"/>
    <n v="45000"/>
  </r>
  <r>
    <s v="PID0422"/>
    <n v="800"/>
    <x v="0"/>
    <n v="53"/>
    <s v="Senior"/>
    <s v=""/>
    <n v="69.3"/>
    <s v="A-"/>
    <b v="0"/>
    <b v="0"/>
    <n v="28.844953173777309"/>
    <b v="1"/>
    <n v="20"/>
    <b v="0"/>
    <s v="Childbirth"/>
    <b v="0"/>
    <b v="1"/>
    <b v="0"/>
    <s v="Female"/>
    <s v="Bachelor's Degree"/>
    <s v="Teacher"/>
    <n v="800"/>
  </r>
  <r>
    <s v="PID0423"/>
    <n v="250000"/>
    <x v="0"/>
    <n v="48"/>
    <s v="Senior"/>
    <n v="160812.4"/>
    <n v="106.1"/>
    <s v="A-"/>
    <b v="0"/>
    <b v="0"/>
    <n v="33.113822914390937"/>
    <b v="1"/>
    <n v="5"/>
    <b v="1"/>
    <s v="Heart Attack"/>
    <b v="0"/>
    <b v="1"/>
    <b v="1"/>
    <s v="Female"/>
    <s v="Post-graduate"/>
    <s v="Scientist"/>
    <n v="250000"/>
  </r>
  <r>
    <s v="PID0424"/>
    <n v="800"/>
    <x v="2"/>
    <n v="53"/>
    <s v="Senior"/>
    <n v="411.18"/>
    <n v="86.3"/>
    <s v="AB-"/>
    <b v="0"/>
    <b v="0"/>
    <n v="34.569780483896807"/>
    <b v="1"/>
    <n v="5"/>
    <b v="1"/>
    <s v="Cancer"/>
    <b v="0"/>
    <b v="1"/>
    <b v="1"/>
    <s v="Male"/>
    <s v="Master's Degree"/>
    <s v="Software Engineer"/>
    <n v="800"/>
  </r>
  <r>
    <s v="PID0425"/>
    <n v="45000"/>
    <x v="1"/>
    <n v="42"/>
    <s v="Adult"/>
    <n v="33185.19"/>
    <n v="60.9"/>
    <s v="B+"/>
    <b v="1"/>
    <b v="0"/>
    <n v="22.369146005509645"/>
    <b v="0"/>
    <n v="12"/>
    <b v="1"/>
    <s v="Appendicitis"/>
    <b v="0"/>
    <b v="0"/>
    <b v="0"/>
    <s v="Male"/>
    <s v="Master's Degree"/>
    <s v="Doctor"/>
    <n v="45000"/>
  </r>
  <r>
    <s v="PID0426"/>
    <n v="800"/>
    <x v="0"/>
    <n v="53"/>
    <s v="Senior"/>
    <s v=""/>
    <n v="77.599999999999994"/>
    <s v="O+"/>
    <b v="1"/>
    <b v="1"/>
    <n v="34.033595017762373"/>
    <b v="1"/>
    <n v="9"/>
    <b v="0"/>
    <s v="Hypertension"/>
    <b v="0"/>
    <b v="0"/>
    <b v="1"/>
    <s v="Female"/>
    <s v="Master's Degree"/>
    <s v="Senior Executive"/>
    <n v="800"/>
  </r>
  <r>
    <s v="PID0427"/>
    <n v="40000"/>
    <x v="2"/>
    <n v="45"/>
    <s v="Adult"/>
    <n v="24492.959999999999"/>
    <n v="66"/>
    <s v="B+"/>
    <b v="0"/>
    <b v="0"/>
    <n v="22.309356408869661"/>
    <b v="0"/>
    <n v="3"/>
    <b v="1"/>
    <s v="Hypertension"/>
    <b v="0"/>
    <b v="0"/>
    <b v="0"/>
    <s v="Female"/>
    <s v="Bachelor's Degree"/>
    <s v="Teacher"/>
    <n v="40000"/>
  </r>
  <r>
    <s v="PID0428"/>
    <n v="3000"/>
    <x v="3"/>
    <n v="58"/>
    <s v="Senior"/>
    <n v="2095.89"/>
    <n v="83.6"/>
    <s v="A+"/>
    <b v="0"/>
    <b v="0"/>
    <n v="34.352399737015119"/>
    <b v="1"/>
    <n v="5"/>
    <b v="1"/>
    <s v="Diabetes"/>
    <b v="0"/>
    <b v="1"/>
    <b v="0"/>
    <s v="Female"/>
    <s v="Master's Degree"/>
    <s v="Manager"/>
    <n v="3000"/>
  </r>
  <r>
    <s v="PID0429"/>
    <n v="40000"/>
    <x v="2"/>
    <n v="62"/>
    <s v="super senior"/>
    <n v="33618.6"/>
    <n v="58.9"/>
    <s v="AB+"/>
    <b v="0"/>
    <b v="0"/>
    <n v="22.168692837517408"/>
    <b v="0"/>
    <n v="2"/>
    <b v="1"/>
    <s v="Fractured Leg"/>
    <b v="0"/>
    <b v="0"/>
    <b v="0"/>
    <s v="Male"/>
    <s v="Post-graduate"/>
    <s v="Scientist"/>
    <n v="40000"/>
  </r>
  <r>
    <s v="PID0430"/>
    <n v="72000"/>
    <x v="0"/>
    <n v="53"/>
    <s v="Senior"/>
    <n v="58499.199999999997"/>
    <n v="79"/>
    <s v="B-"/>
    <b v="0"/>
    <b v="0"/>
    <n v="29.372397382510414"/>
    <b v="1"/>
    <n v="5"/>
    <b v="1"/>
    <s v="Heart Attack"/>
    <b v="0"/>
    <b v="0"/>
    <b v="0"/>
    <s v="Female"/>
    <s v="Master's Degree"/>
    <s v="Senior Executive"/>
    <n v="72000"/>
  </r>
  <r>
    <s v="PID0431"/>
    <n v="12000"/>
    <x v="3"/>
    <n v="48"/>
    <s v="Senior"/>
    <n v="6952.4400000000005"/>
    <n v="98.2"/>
    <s v="O-"/>
    <b v="0"/>
    <b v="0"/>
    <n v="31.34476044559354"/>
    <b v="1"/>
    <n v="120"/>
    <b v="1"/>
    <s v="Kidney Stones"/>
    <b v="0"/>
    <b v="0"/>
    <b v="1"/>
    <s v="Male"/>
    <s v="School"/>
    <s v="Retail Worker"/>
    <n v="12000"/>
  </r>
  <r>
    <s v="PID0432"/>
    <n v="54000"/>
    <x v="2"/>
    <n v="33"/>
    <s v="Adult"/>
    <n v="34491.06"/>
    <n v="74.7"/>
    <s v="A-"/>
    <b v="0"/>
    <b v="0"/>
    <n v="24.673008323424494"/>
    <b v="0"/>
    <n v="0.5"/>
    <b v="1"/>
    <s v="Prostate Cancer"/>
    <b v="0"/>
    <b v="0"/>
    <b v="0"/>
    <s v="Female"/>
    <s v="Bachelor's Degree"/>
    <s v="Junior Executive"/>
    <n v="54000"/>
  </r>
  <r>
    <s v="PID0433"/>
    <n v="45000"/>
    <x v="0"/>
    <n v="48"/>
    <s v="Senior"/>
    <n v="24593.67"/>
    <n v="80.400000000000006"/>
    <s v="O-"/>
    <b v="0"/>
    <b v="0"/>
    <n v="29.531680440771357"/>
    <b v="1"/>
    <n v="200"/>
    <b v="1"/>
    <s v="Heart Disease"/>
    <b v="0"/>
    <b v="1"/>
    <b v="1"/>
    <s v="Female"/>
    <s v="Uneducated"/>
    <s v="Unemployed"/>
    <n v="45000"/>
  </r>
  <r>
    <s v="PID0434"/>
    <n v="100"/>
    <x v="0"/>
    <n v="53"/>
    <s v="Senior"/>
    <n v="52.32"/>
    <n v="60.8"/>
    <s v="O-"/>
    <b v="0"/>
    <b v="1"/>
    <n v="25.636700961376285"/>
    <b v="0"/>
    <n v="12"/>
    <b v="1"/>
    <s v="Diabetes"/>
    <b v="0"/>
    <b v="0"/>
    <b v="0"/>
    <s v="Female"/>
    <s v="Bachelor's Degree"/>
    <s v="Teacher"/>
    <n v="100"/>
  </r>
  <r>
    <s v="PID0435"/>
    <n v="24000"/>
    <x v="1"/>
    <n v="54"/>
    <s v="Senior"/>
    <n v="18705.88"/>
    <n v="56"/>
    <s v="B+"/>
    <b v="0"/>
    <b v="0"/>
    <n v="21.338210638622158"/>
    <b v="0"/>
    <n v="12"/>
    <b v="1"/>
    <s v="Cancer"/>
    <b v="0"/>
    <b v="0"/>
    <b v="0"/>
    <s v="Male"/>
    <s v="School"/>
    <s v="Retail Worker"/>
    <n v="24000"/>
  </r>
  <r>
    <s v="PID0436"/>
    <n v="18000"/>
    <x v="1"/>
    <n v="34"/>
    <s v="Adult"/>
    <n v="13355.46"/>
    <n v="74.400000000000006"/>
    <s v="A-"/>
    <b v="0"/>
    <b v="0"/>
    <n v="29.062499999999996"/>
    <b v="1"/>
    <n v="5"/>
    <b v="1"/>
    <s v="Kidney Stones"/>
    <b v="0"/>
    <b v="0"/>
    <b v="1"/>
    <s v="Female"/>
    <s v="Master's Degree"/>
    <s v="Manager"/>
    <n v="18000"/>
  </r>
  <r>
    <s v="PID0437"/>
    <n v="54000"/>
    <x v="0"/>
    <n v="62"/>
    <s v="super senior"/>
    <n v="27150.75"/>
    <n v="63.4"/>
    <s v="AB+"/>
    <b v="0"/>
    <b v="0"/>
    <n v="23.287419651056016"/>
    <b v="0"/>
    <n v="200"/>
    <b v="1"/>
    <s v="Fractured Arm"/>
    <b v="0"/>
    <b v="0"/>
    <b v="0"/>
    <s v="Male"/>
    <s v="Master's Degree"/>
    <s v="Manager"/>
    <n v="54000"/>
  </r>
  <r>
    <s v="PID0438"/>
    <n v="500"/>
    <x v="2"/>
    <n v="62"/>
    <s v="super senior"/>
    <n v="393.88"/>
    <n v="86"/>
    <s v="O+"/>
    <b v="0"/>
    <b v="1"/>
    <n v="32.769394909312595"/>
    <b v="1"/>
    <n v="3"/>
    <b v="1"/>
    <s v="Kidney Stones"/>
    <b v="0"/>
    <b v="1"/>
    <b v="1"/>
    <s v="Male"/>
    <s v="PhD"/>
    <s v="CEO"/>
    <n v="500"/>
  </r>
  <r>
    <s v="PID0439"/>
    <n v="48000"/>
    <x v="0"/>
    <n v="68"/>
    <s v="super senior"/>
    <n v="33606.400000000001"/>
    <n v="78.8"/>
    <s v="B-"/>
    <b v="0"/>
    <b v="0"/>
    <n v="30.781249999999993"/>
    <b v="1"/>
    <n v="150"/>
    <b v="1"/>
    <s v="Diabetes"/>
    <b v="0"/>
    <b v="0"/>
    <b v="1"/>
    <s v="Female"/>
    <s v="Bachelor's Degree"/>
    <s v="Nurse"/>
    <n v="48000"/>
  </r>
  <r>
    <s v="PID0440"/>
    <n v="72000"/>
    <x v="1"/>
    <n v="48"/>
    <s v="Senior"/>
    <n v="36669.199999999997"/>
    <n v="74.599999999999994"/>
    <s v="O-"/>
    <b v="0"/>
    <b v="1"/>
    <n v="25.512123388393011"/>
    <s v="FALSE"/>
    <n v="25"/>
    <b v="1"/>
    <s v="Stroke"/>
    <b v="0"/>
    <b v="0"/>
    <b v="0"/>
    <s v="Male"/>
    <s v="Post-graduate"/>
    <s v="Consultant"/>
    <n v="72000"/>
  </r>
  <r>
    <s v="PID0441"/>
    <n v="200"/>
    <x v="0"/>
    <n v="73"/>
    <s v="super senior"/>
    <n v="101.26"/>
    <n v="88.5"/>
    <s v="AB-"/>
    <b v="0"/>
    <b v="0"/>
    <n v="34.570312499999993"/>
    <b v="1"/>
    <n v="4"/>
    <b v="1"/>
    <s v="Fractured Arm"/>
    <b v="0"/>
    <b v="0"/>
    <b v="1"/>
    <s v="Female"/>
    <s v="Master's Degree"/>
    <s v="Senior Executive"/>
    <n v="200"/>
  </r>
  <r>
    <s v="PID0442"/>
    <n v="20000"/>
    <x v="0"/>
    <n v="58"/>
    <s v="Senior"/>
    <n v="10124.379999999999"/>
    <n v="59.1"/>
    <s v="B-"/>
    <b v="0"/>
    <b v="0"/>
    <n v="20.692552781765347"/>
    <b v="0"/>
    <n v="12"/>
    <b v="1"/>
    <s v="Diabetes"/>
    <b v="0"/>
    <b v="0"/>
    <b v="0"/>
    <s v="Male"/>
    <s v="Bachelor's Degree"/>
    <s v="Nurse"/>
    <n v="20000"/>
  </r>
  <r>
    <s v="PID0443"/>
    <n v="60000"/>
    <x v="2"/>
    <n v="45"/>
    <s v="Adult"/>
    <n v="37390.25"/>
    <n v="72.900000000000006"/>
    <s v="B-"/>
    <b v="0"/>
    <b v="0"/>
    <n v="25.524316375477053"/>
    <b v="0"/>
    <n v="1"/>
    <b v="1"/>
    <s v="Fractured Leg"/>
    <b v="0"/>
    <b v="0"/>
    <b v="0"/>
    <s v="Male"/>
    <s v="High School"/>
    <s v="Unemployed"/>
    <n v="60000"/>
  </r>
  <r>
    <s v="PID0444"/>
    <n v="45000"/>
    <x v="2"/>
    <n v="58"/>
    <s v="Senior"/>
    <n v="39564"/>
    <n v="83"/>
    <s v="B+"/>
    <b v="0"/>
    <b v="0"/>
    <n v="31.239414355075468"/>
    <b v="1"/>
    <n v="2"/>
    <b v="1"/>
    <s v="Diabetes"/>
    <b v="0"/>
    <b v="1"/>
    <b v="0"/>
    <s v="Male"/>
    <s v="High School"/>
    <s v="Unemployed"/>
    <n v="45000"/>
  </r>
  <r>
    <s v="PID0445"/>
    <n v="24000"/>
    <x v="2"/>
    <n v="42"/>
    <s v="Adult"/>
    <n v="14404.98"/>
    <n v="69.2"/>
    <s v="A+"/>
    <b v="0"/>
    <b v="1"/>
    <n v="26.696500906600825"/>
    <b v="0"/>
    <n v="20"/>
    <b v="1"/>
    <s v="Prostate Cancer"/>
    <b v="0"/>
    <b v="0"/>
    <b v="0"/>
    <s v="Female"/>
    <s v="Uneducated"/>
    <s v="Farmer"/>
    <n v="24000"/>
  </r>
  <r>
    <s v="PID0446"/>
    <n v="15000"/>
    <x v="2"/>
    <n v="68"/>
    <s v="super senior"/>
    <n v="9615.15"/>
    <n v="77.7"/>
    <s v="O+"/>
    <b v="0"/>
    <b v="0"/>
    <n v="30.734543728491751"/>
    <b v="1"/>
    <n v="0.5"/>
    <b v="1"/>
    <s v="Fractured Leg"/>
    <b v="0"/>
    <b v="1"/>
    <b v="0"/>
    <s v="Female"/>
    <s v="School"/>
    <s v="Clerical Staff"/>
    <n v="15000"/>
  </r>
  <r>
    <s v="PID0447"/>
    <n v="250000"/>
    <x v="0"/>
    <n v="33"/>
    <s v="Adult"/>
    <n v="166346.30000000002"/>
    <n v="89.9"/>
    <s v="A+"/>
    <b v="0"/>
    <b v="0"/>
    <n v="33.836425909894992"/>
    <b v="1"/>
    <n v="7"/>
    <b v="1"/>
    <s v="Heart Attack"/>
    <b v="0"/>
    <b v="1"/>
    <b v="0"/>
    <s v="Female"/>
    <s v="Bachelor's Degree"/>
    <s v="Junior Executive"/>
    <n v="250000"/>
  </r>
  <r>
    <s v="PID0448"/>
    <n v="24000"/>
    <x v="2"/>
    <n v="45"/>
    <s v="Adult"/>
    <n v="21098.2"/>
    <n v="84.7"/>
    <s v="O+"/>
    <b v="0"/>
    <b v="0"/>
    <n v="31.491671624033319"/>
    <b v="1"/>
    <n v="1"/>
    <b v="1"/>
    <s v="Prostate Cancer"/>
    <b v="0"/>
    <b v="1"/>
    <b v="0"/>
    <s v="Female"/>
    <s v="Master's Degree"/>
    <s v="Software Engineer"/>
    <n v="24000"/>
  </r>
  <r>
    <s v="PID0449"/>
    <n v="250000"/>
    <x v="2"/>
    <n v="62"/>
    <s v="super senior"/>
    <n v="185578.5"/>
    <n v="74.599999999999994"/>
    <s v="B+"/>
    <b v="0"/>
    <b v="0"/>
    <n v="29.508326411138796"/>
    <b v="1"/>
    <n v="2"/>
    <b v="1"/>
    <s v="Fractured Leg"/>
    <b v="0"/>
    <b v="0"/>
    <b v="1"/>
    <s v="Male"/>
    <s v="Bachelor's Degree"/>
    <s v="Nurse"/>
    <n v="250000"/>
  </r>
  <r>
    <s v="PID0450"/>
    <n v="300000"/>
    <x v="1"/>
    <n v="58"/>
    <s v="Senior"/>
    <s v=""/>
    <n v="93.5"/>
    <s v="A-"/>
    <b v="0"/>
    <b v="0"/>
    <n v="33.127834467120188"/>
    <b v="1"/>
    <n v="15"/>
    <b v="0"/>
    <s v="Fractured Leg"/>
    <b v="0"/>
    <b v="1"/>
    <b v="1"/>
    <s v="Female"/>
    <s v="School"/>
    <s v="Retail Worker"/>
    <n v="300000"/>
  </r>
  <r>
    <s v="PID0451"/>
    <n v="18000"/>
    <x v="3"/>
    <n v="41"/>
    <s v="Adult"/>
    <n v="15254.939999999999"/>
    <n v="83.6"/>
    <s v="AB-"/>
    <b v="1"/>
    <b v="0"/>
    <n v="31.082688875669248"/>
    <b v="1"/>
    <n v="12"/>
    <b v="1"/>
    <s v="Hypertension"/>
    <b v="0"/>
    <b v="0"/>
    <b v="1"/>
    <s v="Female"/>
    <s v="Bachelor's Degree"/>
    <s v="Teacher"/>
    <n v="18000"/>
  </r>
  <r>
    <s v="PID0452"/>
    <n v="3000"/>
    <x v="0"/>
    <n v="33"/>
    <s v="Adult"/>
    <n v="2236.71"/>
    <n v="69.3"/>
    <s v="O+"/>
    <b v="0"/>
    <b v="1"/>
    <n v="24.553571428571431"/>
    <b v="0"/>
    <n v="2"/>
    <b v="1"/>
    <s v="Cancer"/>
    <b v="0"/>
    <b v="0"/>
    <b v="0"/>
    <s v="Female"/>
    <s v="Post-graduate"/>
    <s v="Scientist"/>
    <n v="3000"/>
  </r>
  <r>
    <s v="PID0453"/>
    <n v="18000"/>
    <x v="2"/>
    <n v="41"/>
    <s v="Adult"/>
    <s v=""/>
    <n v="72"/>
    <s v="B-"/>
    <b v="0"/>
    <b v="1"/>
    <n v="24.056934745564501"/>
    <b v="0"/>
    <n v="2"/>
    <b v="0"/>
    <s v="Fractured Arm"/>
    <b v="0"/>
    <b v="0"/>
    <b v="0"/>
    <s v="Male"/>
    <s v="High School"/>
    <s v="Unemployed"/>
    <n v="18000"/>
  </r>
  <r>
    <s v="PID0454"/>
    <n v="32000"/>
    <x v="0"/>
    <n v="48"/>
    <s v="Senior"/>
    <n v="18500.68"/>
    <n v="84.8"/>
    <s v="AB-"/>
    <b v="0"/>
    <b v="1"/>
    <n v="26.764297437192273"/>
    <b v="0"/>
    <n v="25"/>
    <b v="1"/>
    <s v="Childbirth"/>
    <b v="0"/>
    <b v="0"/>
    <b v="0"/>
    <s v="Male"/>
    <s v="Bachelor's Degree"/>
    <s v="Teacher"/>
    <n v="32000"/>
  </r>
  <r>
    <s v="PID0455"/>
    <n v="100"/>
    <x v="0"/>
    <n v="28"/>
    <s v="Young adult"/>
    <n v="73.209999999999994"/>
    <n v="97.4"/>
    <s v="AB-"/>
    <b v="0"/>
    <b v="0"/>
    <n v="32.923201730665227"/>
    <b v="1"/>
    <n v="12"/>
    <b v="1"/>
    <s v="Fractured Arm"/>
    <b v="0"/>
    <b v="1"/>
    <b v="0"/>
    <s v="Female"/>
    <s v="School"/>
    <s v="Retail Worker"/>
    <n v="100"/>
  </r>
  <r>
    <s v="PID0456"/>
    <n v="54000"/>
    <x v="0"/>
    <n v="53"/>
    <s v="Senior"/>
    <s v=""/>
    <n v="89.3"/>
    <s v="O+"/>
    <b v="0"/>
    <b v="0"/>
    <n v="32.800734618916437"/>
    <b v="1"/>
    <n v="4"/>
    <b v="0"/>
    <s v="Cancer"/>
    <b v="0"/>
    <b v="0"/>
    <b v="1"/>
    <s v="Male"/>
    <s v="Post-graduate"/>
    <s v="CEO"/>
    <n v="54000"/>
  </r>
  <r>
    <s v="PID0457"/>
    <n v="800"/>
    <x v="3"/>
    <n v="48"/>
    <s v="Senior"/>
    <n v="565.26"/>
    <n v="69.5"/>
    <s v="AB-"/>
    <b v="1"/>
    <b v="0"/>
    <n v="25.221367397300046"/>
    <b v="0"/>
    <n v="2"/>
    <b v="1"/>
    <s v="Fractured Arm"/>
    <b v="0"/>
    <b v="0"/>
    <b v="0"/>
    <s v="Female"/>
    <s v="Bachelor's Degree"/>
    <s v="Engineer"/>
    <n v="800"/>
  </r>
  <r>
    <s v="PID0458"/>
    <n v="72000"/>
    <x v="2"/>
    <n v="38"/>
    <s v="Adult"/>
    <n v="45460.44"/>
    <n v="87.7"/>
    <s v="O-"/>
    <b v="0"/>
    <b v="0"/>
    <n v="31.826099579039052"/>
    <b v="1"/>
    <n v="2"/>
    <b v="1"/>
    <s v="Childbirth"/>
    <b v="0"/>
    <b v="1"/>
    <b v="1"/>
    <s v="Female"/>
    <s v="Bachelor's Degree"/>
    <s v="Junior Executive"/>
    <n v="72000"/>
  </r>
  <r>
    <s v="PID0459"/>
    <n v="40000"/>
    <x v="0"/>
    <n v="62"/>
    <s v="super senior"/>
    <n v="21188.600000000002"/>
    <n v="81.2"/>
    <s v="B-"/>
    <b v="0"/>
    <b v="0"/>
    <n v="33.798126951092605"/>
    <b v="1"/>
    <n v="25"/>
    <b v="1"/>
    <s v="Heart Attack"/>
    <b v="0"/>
    <b v="0"/>
    <b v="0"/>
    <s v="Male"/>
    <s v="Bachelor's Degree"/>
    <s v="Junior Executive"/>
    <n v="40000"/>
  </r>
  <r>
    <s v="PID0460"/>
    <n v="40000"/>
    <x v="1"/>
    <n v="32"/>
    <s v="Adult"/>
    <n v="35616"/>
    <n v="95.7"/>
    <s v="A-"/>
    <b v="0"/>
    <b v="0"/>
    <n v="31.609195402298852"/>
    <b v="1"/>
    <n v="20"/>
    <b v="1"/>
    <s v="Kidney Stones"/>
    <b v="0"/>
    <b v="0"/>
    <b v="1"/>
    <s v="Male"/>
    <s v="Master's Degree"/>
    <s v="Manager"/>
    <n v="40000"/>
  </r>
  <r>
    <s v="PID0461"/>
    <n v="32000"/>
    <x v="2"/>
    <n v="58"/>
    <s v="Senior"/>
    <s v=""/>
    <n v="54.9"/>
    <s v="AB+"/>
    <b v="0"/>
    <b v="0"/>
    <n v="20.919067215363508"/>
    <s v="FALSE"/>
    <n v="1"/>
    <b v="0"/>
    <s v="Childbirth"/>
    <b v="0"/>
    <b v="0"/>
    <b v="0"/>
    <s v="Male"/>
    <s v="Post-graduate"/>
    <s v="Scientist"/>
    <n v="32000"/>
  </r>
  <r>
    <s v="PID0462"/>
    <n v="54000"/>
    <x v="0"/>
    <n v="38"/>
    <s v="Adult"/>
    <n v="27921.96"/>
    <n v="89.1"/>
    <s v="O+"/>
    <b v="0"/>
    <b v="0"/>
    <n v="30.830449826989621"/>
    <b v="1"/>
    <n v="25"/>
    <b v="1"/>
    <s v="Prostate Cancer"/>
    <b v="0"/>
    <b v="0"/>
    <b v="1"/>
    <s v="Female"/>
    <s v="Bachelor's Degree"/>
    <s v="Nurse"/>
    <n v="54000"/>
  </r>
  <r>
    <s v="PID0463"/>
    <n v="40000"/>
    <x v="3"/>
    <n v="48"/>
    <s v="Senior"/>
    <n v="23114.3"/>
    <n v="86.6"/>
    <s v="B-"/>
    <b v="0"/>
    <b v="0"/>
    <n v="29.27257977285019"/>
    <b v="1"/>
    <n v="7"/>
    <b v="1"/>
    <s v="Stroke"/>
    <b v="0"/>
    <b v="1"/>
    <b v="0"/>
    <s v="Male"/>
    <s v="School"/>
    <s v="Retail Worker"/>
    <n v="40000"/>
  </r>
  <r>
    <s v="PID0464"/>
    <n v="800"/>
    <x v="0"/>
    <n v="68"/>
    <s v="super senior"/>
    <s v=""/>
    <n v="88.4"/>
    <s v="O+"/>
    <b v="0"/>
    <b v="0"/>
    <n v="32.470156106519745"/>
    <b v="1"/>
    <n v="12"/>
    <b v="0"/>
    <s v="Cancer"/>
    <b v="0"/>
    <b v="0"/>
    <b v="1"/>
    <s v="Female"/>
    <s v="Master's Degree"/>
    <s v="Doctor"/>
    <n v="800"/>
  </r>
  <r>
    <s v="PID0465"/>
    <n v="32000"/>
    <x v="1"/>
    <n v="33"/>
    <s v="Adult"/>
    <n v="26512.240000000002"/>
    <n v="84.7"/>
    <s v="A-"/>
    <b v="0"/>
    <b v="1"/>
    <n v="30.00992063492064"/>
    <b v="1"/>
    <n v="7"/>
    <b v="1"/>
    <s v="Heart Disease"/>
    <b v="1"/>
    <b v="1"/>
    <b v="1"/>
    <s v="Male"/>
    <s v="Bachelor's Degree"/>
    <s v="Engineer"/>
    <n v="32000"/>
  </r>
  <r>
    <s v="PID0466"/>
    <n v="12000"/>
    <x v="0"/>
    <n v="68"/>
    <s v="super senior"/>
    <s v=""/>
    <n v="74.8"/>
    <s v="B-"/>
    <b v="0"/>
    <b v="1"/>
    <n v="31.134235171696144"/>
    <b v="1"/>
    <n v="9"/>
    <b v="0"/>
    <s v="Stroke"/>
    <b v="0"/>
    <b v="1"/>
    <b v="0"/>
    <s v="Female"/>
    <s v="Post-graduate"/>
    <s v="Consultant"/>
    <n v="12000"/>
  </r>
  <r>
    <s v="PID0467"/>
    <n v="40000"/>
    <x v="1"/>
    <n v="68"/>
    <s v="super senior"/>
    <s v=""/>
    <n v="85.2"/>
    <s v="O-"/>
    <b v="1"/>
    <b v="1"/>
    <n v="33.701198528539216"/>
    <b v="1"/>
    <n v="7"/>
    <b v="0"/>
    <s v="Hypertension"/>
    <b v="0"/>
    <b v="0"/>
    <b v="1"/>
    <s v="Male"/>
    <s v="Master's Degree"/>
    <s v="Senior Executive"/>
    <n v="40000"/>
  </r>
  <r>
    <s v="PID0468"/>
    <n v="21000"/>
    <x v="2"/>
    <n v="28"/>
    <s v="Young adult"/>
    <n v="13118.279999999999"/>
    <n v="93.5"/>
    <s v="B-"/>
    <b v="1"/>
    <b v="1"/>
    <n v="32.352941176470594"/>
    <b v="1"/>
    <n v="5"/>
    <b v="1"/>
    <s v="Stroke"/>
    <b v="0"/>
    <b v="0"/>
    <b v="1"/>
    <s v="Female"/>
    <s v="Bachelor's Degree"/>
    <s v="Nurse"/>
    <n v="21000"/>
  </r>
  <r>
    <s v="PID0469"/>
    <n v="3000"/>
    <x v="3"/>
    <n v="28"/>
    <s v="Young adult"/>
    <n v="2092.17"/>
    <n v="63.4"/>
    <s v="B-"/>
    <b v="0"/>
    <b v="1"/>
    <n v="21.93771626297578"/>
    <s v="FALSE"/>
    <n v="3"/>
    <b v="1"/>
    <s v="Hypertension"/>
    <b v="0"/>
    <b v="0"/>
    <b v="0"/>
    <s v="Female"/>
    <s v="Bachelor's Degree"/>
    <s v="Teacher"/>
    <n v="3000"/>
  </r>
  <r>
    <s v="PID0470"/>
    <n v="75000"/>
    <x v="2"/>
    <n v="62"/>
    <s v="super senior"/>
    <n v="38626.699999999997"/>
    <n v="91.5"/>
    <s v="A-"/>
    <b v="1"/>
    <b v="1"/>
    <n v="34.438631487824161"/>
    <b v="1"/>
    <n v="12"/>
    <b v="1"/>
    <s v="Appendicitis"/>
    <b v="0"/>
    <b v="1"/>
    <b v="0"/>
    <s v="Male"/>
    <s v="PhD"/>
    <s v="CEO"/>
    <n v="75000"/>
  </r>
  <r>
    <s v="PID0471"/>
    <n v="800"/>
    <x v="3"/>
    <n v="30"/>
    <s v="Young adult"/>
    <n v="628.30999999999995"/>
    <n v="93.4"/>
    <s v="O+"/>
    <b v="1"/>
    <b v="1"/>
    <n v="31.941452070722622"/>
    <b v="1"/>
    <n v="15"/>
    <b v="1"/>
    <s v="Stroke"/>
    <b v="0"/>
    <b v="0"/>
    <b v="1"/>
    <s v="Male"/>
    <s v="Post-graduate"/>
    <s v="CEO"/>
    <n v="800"/>
  </r>
  <r>
    <s v="PID0472"/>
    <n v="75000"/>
    <x v="0"/>
    <n v="58"/>
    <s v="Senior"/>
    <s v=""/>
    <n v="52.2"/>
    <s v="B-"/>
    <b v="0"/>
    <b v="1"/>
    <n v="20.390624999999996"/>
    <b v="0"/>
    <n v="200"/>
    <b v="0"/>
    <s v="Kidney Stones"/>
    <b v="0"/>
    <b v="0"/>
    <b v="0"/>
    <s v="Female"/>
    <s v="Bachelor's Degree"/>
    <s v="Junior Executive"/>
    <n v="75000"/>
  </r>
  <r>
    <s v="PID0473"/>
    <n v="20000"/>
    <x v="0"/>
    <n v="53"/>
    <s v="Senior"/>
    <n v="15777.76"/>
    <n v="92.6"/>
    <s v="O-"/>
    <b v="0"/>
    <b v="0"/>
    <n v="34.012855831037648"/>
    <b v="1"/>
    <n v="5"/>
    <b v="1"/>
    <s v="Fractured Arm"/>
    <b v="0"/>
    <b v="0"/>
    <b v="1"/>
    <s v="Female"/>
    <s v="Post-graduate"/>
    <s v="CEO"/>
    <n v="20000"/>
  </r>
  <r>
    <s v="PID0474"/>
    <n v="100"/>
    <x v="2"/>
    <n v="58"/>
    <s v="Senior"/>
    <n v="53.65"/>
    <n v="65"/>
    <s v="B+"/>
    <b v="0"/>
    <b v="0"/>
    <n v="28.133656509695292"/>
    <b v="1"/>
    <n v="7"/>
    <b v="1"/>
    <s v="Childbirth"/>
    <b v="0"/>
    <b v="1"/>
    <b v="1"/>
    <s v="Female"/>
    <s v="Master's Degree"/>
    <s v="Doctor"/>
    <n v="100"/>
  </r>
  <r>
    <s v="PID0475"/>
    <n v="75000"/>
    <x v="1"/>
    <n v="68"/>
    <s v="super senior"/>
    <n v="52660.649999999994"/>
    <n v="70.900000000000006"/>
    <s v="B-"/>
    <b v="1"/>
    <b v="0"/>
    <n v="29.895429246078599"/>
    <b v="1"/>
    <n v="12"/>
    <b v="1"/>
    <s v="Stroke"/>
    <b v="0"/>
    <b v="0"/>
    <b v="1"/>
    <s v="Male"/>
    <s v="Uneducated"/>
    <s v="Farmer"/>
    <n v="75000"/>
  </r>
  <r>
    <s v="PID0476"/>
    <n v="250000"/>
    <x v="0"/>
    <n v="42"/>
    <s v="Adult"/>
    <s v=""/>
    <n v="102.5"/>
    <s v="O+"/>
    <b v="1"/>
    <b v="1"/>
    <n v="33.090134297520663"/>
    <b v="1"/>
    <n v="30"/>
    <b v="0"/>
    <s v="Stroke"/>
    <b v="0"/>
    <b v="0"/>
    <b v="1"/>
    <s v="Female"/>
    <s v="Master's Degree"/>
    <s v="Senior Executive"/>
    <n v="250000"/>
  </r>
  <r>
    <s v="PID0477"/>
    <n v="20000"/>
    <x v="1"/>
    <n v="38"/>
    <s v="Adult"/>
    <n v="16069.82"/>
    <n v="80.900000000000006"/>
    <s v="A+"/>
    <b v="1"/>
    <b v="0"/>
    <n v="25.822720163426858"/>
    <b v="0"/>
    <n v="15"/>
    <b v="1"/>
    <s v="Allergic Reaction"/>
    <b v="0"/>
    <b v="0"/>
    <b v="0"/>
    <s v="Female"/>
    <s v="Master's Degree"/>
    <s v="Manager"/>
    <n v="20000"/>
  </r>
  <r>
    <s v="PID0478"/>
    <n v="72000"/>
    <x v="2"/>
    <n v="32"/>
    <s v="Adult"/>
    <n v="42648.72"/>
    <n v="67"/>
    <s v="AB-"/>
    <b v="0"/>
    <b v="0"/>
    <n v="21.877551020408163"/>
    <b v="0"/>
    <n v="0.5"/>
    <b v="1"/>
    <s v="Diabetes"/>
    <b v="0"/>
    <b v="0"/>
    <b v="0"/>
    <s v="Female"/>
    <s v="High School"/>
    <s v="Unemployed"/>
    <n v="72000"/>
  </r>
  <r>
    <s v="PID0479"/>
    <n v="4000"/>
    <x v="0"/>
    <n v="48"/>
    <s v="Senior"/>
    <n v="2417.92"/>
    <n v="72.400000000000006"/>
    <s v="A-"/>
    <b v="1"/>
    <b v="0"/>
    <n v="28.281249999999996"/>
    <b v="1"/>
    <n v="15"/>
    <b v="1"/>
    <s v="Heart Disease"/>
    <b v="0"/>
    <b v="0"/>
    <b v="1"/>
    <s v="Male"/>
    <s v="Post-graduate"/>
    <s v="Professor"/>
    <n v="4000"/>
  </r>
  <r>
    <s v="PID0480"/>
    <n v="30000"/>
    <x v="0"/>
    <n v="32"/>
    <s v="Adult"/>
    <n v="20098.86"/>
    <n v="56.7"/>
    <s v="B+"/>
    <b v="0"/>
    <b v="0"/>
    <n v="20.576281027725361"/>
    <s v="FALSE"/>
    <n v="20"/>
    <b v="1"/>
    <s v="Hypertension"/>
    <b v="0"/>
    <b v="0"/>
    <b v="0"/>
    <s v="Female"/>
    <s v="Master's Degree"/>
    <s v="Software Engineer"/>
    <n v="30000"/>
  </r>
  <r>
    <s v="PID0481"/>
    <n v="45000"/>
    <x v="2"/>
    <n v="42"/>
    <s v="Adult"/>
    <n v="32491.47"/>
    <n v="65"/>
    <s v="A+"/>
    <b v="0"/>
    <b v="1"/>
    <n v="24.767565919829291"/>
    <b v="0"/>
    <n v="4"/>
    <b v="1"/>
    <s v="Kidney Stones"/>
    <b v="0"/>
    <b v="0"/>
    <b v="0"/>
    <s v="Male"/>
    <s v="Bachelor's Degree"/>
    <s v="Nurse"/>
    <n v="45000"/>
  </r>
  <r>
    <s v="PID0482"/>
    <n v="100"/>
    <x v="1"/>
    <n v="58"/>
    <s v="Senior"/>
    <s v=""/>
    <n v="83.3"/>
    <s v="O-"/>
    <b v="0"/>
    <b v="0"/>
    <n v="32.539062499999993"/>
    <b v="1"/>
    <n v="40"/>
    <b v="0"/>
    <s v="Heart Attack"/>
    <b v="0"/>
    <b v="0"/>
    <b v="0"/>
    <s v="Male"/>
    <s v="Bachelor's Degree"/>
    <s v="Junior Executive"/>
    <n v="100"/>
  </r>
  <r>
    <s v="PID0483"/>
    <n v="500"/>
    <x v="2"/>
    <n v="62"/>
    <s v="super senior"/>
    <n v="344.06"/>
    <n v="81.8"/>
    <s v="AB+"/>
    <b v="0"/>
    <b v="0"/>
    <n v="34.943825024563203"/>
    <b v="1"/>
    <n v="15"/>
    <b v="1"/>
    <s v="Heart Attack"/>
    <b v="0"/>
    <b v="0"/>
    <b v="0"/>
    <s v="Female"/>
    <s v="Bachelor's Degree"/>
    <s v="Nurse"/>
    <n v="500"/>
  </r>
  <r>
    <s v="PID0484"/>
    <n v="500"/>
    <x v="2"/>
    <n v="33"/>
    <s v="Adult"/>
    <n v="261.82"/>
    <n v="67.2"/>
    <s v="O-"/>
    <b v="0"/>
    <b v="0"/>
    <n v="24.683195592286506"/>
    <b v="0"/>
    <n v="0.5"/>
    <b v="1"/>
    <s v="Cancer"/>
    <b v="0"/>
    <b v="0"/>
    <b v="0"/>
    <s v="Male"/>
    <s v="Master's Degree"/>
    <s v="Manager"/>
    <n v="500"/>
  </r>
  <r>
    <s v="PID0485"/>
    <n v="60000"/>
    <x v="0"/>
    <n v="62"/>
    <s v="super senior"/>
    <s v=""/>
    <n v="66.599999999999994"/>
    <s v="AB-"/>
    <b v="1"/>
    <b v="1"/>
    <n v="28.826177285318558"/>
    <b v="1"/>
    <n v="30"/>
    <b v="0"/>
    <s v="Respiratory Infection"/>
    <b v="0"/>
    <b v="1"/>
    <b v="1"/>
    <s v="Female"/>
    <s v="Master's Degree"/>
    <s v="Senior Executive"/>
    <n v="60000"/>
  </r>
  <r>
    <s v="PID0486"/>
    <n v="48000"/>
    <x v="0"/>
    <n v="48"/>
    <s v="Senior"/>
    <n v="24552.12"/>
    <n v="92.5"/>
    <s v="O-"/>
    <b v="0"/>
    <b v="0"/>
    <n v="33.976124885215796"/>
    <b v="1"/>
    <n v="9"/>
    <b v="1"/>
    <s v="Heart Disease"/>
    <b v="0"/>
    <b v="0"/>
    <b v="0"/>
    <s v="Male"/>
    <s v="Bachelor's Degree"/>
    <s v="Junior Executive"/>
    <n v="48000"/>
  </r>
  <r>
    <s v="PID0487"/>
    <n v="15000"/>
    <x v="0"/>
    <n v="48"/>
    <s v="Senior"/>
    <n v="11420.150000000001"/>
    <n v="93.9"/>
    <s v="A+"/>
    <b v="0"/>
    <b v="0"/>
    <n v="30.66122448979592"/>
    <b v="1"/>
    <n v="7"/>
    <b v="1"/>
    <s v="Cancer"/>
    <b v="0"/>
    <b v="1"/>
    <b v="1"/>
    <s v="Male"/>
    <s v="Bachelor's Degree"/>
    <s v="Engineer"/>
    <n v="15000"/>
  </r>
  <r>
    <s v="PID0488"/>
    <n v="800"/>
    <x v="0"/>
    <n v="48"/>
    <s v="Senior"/>
    <n v="655.24"/>
    <n v="95.9"/>
    <s v="O+"/>
    <b v="0"/>
    <b v="0"/>
    <n v="30.267642974371924"/>
    <b v="1"/>
    <n v="3"/>
    <b v="1"/>
    <s v="Prostate Cancer"/>
    <b v="0"/>
    <b v="1"/>
    <b v="0"/>
    <s v="Male"/>
    <s v="Bachelor's Degree"/>
    <s v="Teacher"/>
    <n v="800"/>
  </r>
  <r>
    <s v="PID0489"/>
    <n v="21000"/>
    <x v="1"/>
    <n v="58"/>
    <s v="Senior"/>
    <n v="11200.84"/>
    <n v="64"/>
    <s v="B+"/>
    <b v="0"/>
    <b v="1"/>
    <n v="28.444444444444443"/>
    <b v="1"/>
    <n v="12"/>
    <b v="1"/>
    <s v="Osteoarthritis"/>
    <b v="0"/>
    <b v="1"/>
    <b v="0"/>
    <s v="Male"/>
    <s v="PhD"/>
    <s v="CEO"/>
    <n v="21000"/>
  </r>
  <r>
    <s v="PID0490"/>
    <n v="40000"/>
    <x v="0"/>
    <n v="38"/>
    <s v="Adult"/>
    <n v="23810.400000000001"/>
    <n v="60.9"/>
    <s v="AB+"/>
    <b v="0"/>
    <b v="0"/>
    <n v="22.100449992742053"/>
    <b v="0"/>
    <n v="7"/>
    <b v="1"/>
    <s v="Hypertension"/>
    <b v="0"/>
    <b v="0"/>
    <b v="0"/>
    <s v="Female"/>
    <s v="Master's Degree"/>
    <s v="Software Engineer"/>
    <n v="40000"/>
  </r>
  <r>
    <s v="PID0491"/>
    <n v="500"/>
    <x v="1"/>
    <n v="53"/>
    <s v="Senior"/>
    <n v="287.83999999999997"/>
    <n v="85.3"/>
    <s v="A-"/>
    <b v="0"/>
    <b v="0"/>
    <n v="32.907681030824421"/>
    <b v="1"/>
    <n v="5"/>
    <b v="1"/>
    <s v="Osteoarthritis"/>
    <b v="0"/>
    <b v="1"/>
    <b v="1"/>
    <s v="Male"/>
    <s v="Bachelor's Degree"/>
    <s v="Junior Executive"/>
    <n v="500"/>
  </r>
  <r>
    <s v="PID0492"/>
    <n v="100"/>
    <x v="1"/>
    <n v="38"/>
    <s v="Adult"/>
    <n v="51.38"/>
    <n v="86.1"/>
    <s v="O+"/>
    <b v="0"/>
    <b v="0"/>
    <n v="28.114285714285714"/>
    <b v="1"/>
    <n v="20"/>
    <b v="1"/>
    <s v="Diabetes"/>
    <b v="0"/>
    <b v="1"/>
    <b v="0"/>
    <s v="Female"/>
    <s v="School"/>
    <s v="Driver"/>
    <n v="100"/>
  </r>
  <r>
    <s v="PID0493"/>
    <n v="300000"/>
    <x v="2"/>
    <n v="73"/>
    <s v="super senior"/>
    <n v="211507.65"/>
    <n v="90.8"/>
    <s v="B+"/>
    <b v="0"/>
    <b v="1"/>
    <n v="33.759666864961339"/>
    <b v="1"/>
    <n v="5"/>
    <b v="1"/>
    <s v="Respiratory Infection"/>
    <b v="0"/>
    <b v="1"/>
    <b v="1"/>
    <s v="Male"/>
    <s v="Master's Degree"/>
    <s v="Doctor"/>
    <n v="300000"/>
  </r>
  <r>
    <s v="PID0494"/>
    <n v="500"/>
    <x v="0"/>
    <n v="45"/>
    <s v="Adult"/>
    <n v="284.92"/>
    <n v="56.6"/>
    <s v="A+"/>
    <b v="0"/>
    <b v="0"/>
    <n v="22.109374999999996"/>
    <b v="0"/>
    <n v="15"/>
    <b v="1"/>
    <s v="Diabetes"/>
    <b v="0"/>
    <b v="0"/>
    <b v="0"/>
    <s v="Female"/>
    <s v="School"/>
    <s v="Retail Worker"/>
    <n v="500"/>
  </r>
  <r>
    <s v="PID0495"/>
    <n v="300000"/>
    <x v="0"/>
    <n v="58"/>
    <s v="Senior"/>
    <n v="185608.34999999998"/>
    <n v="89.2"/>
    <s v="B-"/>
    <b v="1"/>
    <b v="0"/>
    <n v="32.370445637973582"/>
    <b v="1"/>
    <n v="2"/>
    <b v="1"/>
    <s v="Fractured Arm"/>
    <b v="0"/>
    <b v="1"/>
    <b v="1"/>
    <s v="Male"/>
    <s v="Master's Degree"/>
    <s v="Manager"/>
    <n v="300000"/>
  </r>
  <r>
    <s v="PID0496"/>
    <n v="20000"/>
    <x v="3"/>
    <n v="58"/>
    <s v="Senior"/>
    <n v="16429.98"/>
    <n v="60.3"/>
    <s v="O+"/>
    <b v="0"/>
    <b v="1"/>
    <n v="22.976680384087786"/>
    <s v="FALSE"/>
    <n v="20"/>
    <b v="1"/>
    <s v="Kidney Stones"/>
    <b v="0"/>
    <b v="0"/>
    <b v="0"/>
    <s v="Male"/>
    <s v="Master's Degree"/>
    <s v="Software Engineer"/>
    <n v="20000"/>
  </r>
  <r>
    <s v="PID0497"/>
    <n v="3000"/>
    <x v="1"/>
    <n v="50"/>
    <s v="Senior"/>
    <n v="1761.06"/>
    <n v="55.5"/>
    <s v="A-"/>
    <b v="0"/>
    <b v="0"/>
    <n v="20.140804180577735"/>
    <b v="0"/>
    <n v="5"/>
    <b v="1"/>
    <s v="Prostate Cancer"/>
    <b v="0"/>
    <b v="0"/>
    <b v="0"/>
    <s v="Male"/>
    <s v="High School"/>
    <s v="Unemployed"/>
    <n v="3000"/>
  </r>
  <r>
    <s v="PID0498"/>
    <n v="60000"/>
    <x v="2"/>
    <n v="48"/>
    <s v="Senior"/>
    <n v="38814.75"/>
    <n v="91.9"/>
    <s v="O-"/>
    <b v="1"/>
    <b v="1"/>
    <n v="28.682001185980464"/>
    <b v="1"/>
    <n v="2"/>
    <b v="1"/>
    <s v="Appendicitis"/>
    <b v="0"/>
    <b v="0"/>
    <b v="1"/>
    <s v="Female"/>
    <s v="Master's Degree"/>
    <s v="Software Engineer"/>
    <n v="60000"/>
  </r>
  <r>
    <s v="PID0499"/>
    <n v="100"/>
    <x v="1"/>
    <n v="58"/>
    <s v="Senior"/>
    <s v=""/>
    <n v="47.9"/>
    <s v="B-"/>
    <b v="0"/>
    <b v="0"/>
    <n v="20.732340720221607"/>
    <b v="0"/>
    <n v="400"/>
    <b v="0"/>
    <s v="Appendicitis"/>
    <b v="0"/>
    <b v="0"/>
    <b v="0"/>
    <s v="Female"/>
    <s v="Master's Degree"/>
    <s v="Manager"/>
    <n v="100"/>
  </r>
  <r>
    <s v="PID0500"/>
    <n v="40000"/>
    <x v="0"/>
    <n v="68"/>
    <s v="super senior"/>
    <n v="30912.5"/>
    <n v="70.900000000000006"/>
    <s v="A+"/>
    <b v="1"/>
    <b v="1"/>
    <n v="26.36079714455682"/>
    <s v="FALSE"/>
    <n v="30"/>
    <b v="1"/>
    <s v="Osteoarthritis"/>
    <b v="0"/>
    <b v="0"/>
    <b v="0"/>
    <s v="Female"/>
    <s v="Bachelor's Degree"/>
    <s v="Teacher"/>
    <n v="40000"/>
  </r>
  <r>
    <s v="PID0501"/>
    <n v="18000"/>
    <x v="2"/>
    <n v="42"/>
    <s v="Adult"/>
    <n v="15163.32"/>
    <n v="87.8"/>
    <s v="A+"/>
    <b v="0"/>
    <b v="0"/>
    <n v="30.380622837370243"/>
    <b v="1"/>
    <n v="3"/>
    <b v="1"/>
    <s v="Heart Disease"/>
    <b v="0"/>
    <b v="0"/>
    <b v="1"/>
    <s v="Female"/>
    <s v="Master's Degree"/>
    <s v="Manager"/>
    <n v="18000"/>
  </r>
  <r>
    <s v="PID0502"/>
    <n v="24000"/>
    <x v="0"/>
    <n v="48"/>
    <s v="Senior"/>
    <n v="15407.22"/>
    <n v="94.4"/>
    <s v="A+"/>
    <b v="0"/>
    <b v="0"/>
    <n v="29.79421790178008"/>
    <b v="1"/>
    <n v="15"/>
    <b v="1"/>
    <s v="Respiratory Infection"/>
    <b v="0"/>
    <b v="1"/>
    <b v="0"/>
    <s v="Male"/>
    <s v="Master's Degree"/>
    <s v="Manager"/>
    <n v="24000"/>
  </r>
  <r>
    <s v="PID0503"/>
    <n v="18000"/>
    <x v="0"/>
    <n v="53"/>
    <s v="Senior"/>
    <n v="13926.54"/>
    <n v="79.5"/>
    <s v="O+"/>
    <b v="0"/>
    <b v="0"/>
    <n v="28.850341123530267"/>
    <b v="1"/>
    <n v="30"/>
    <b v="1"/>
    <s v="Fractured Leg"/>
    <b v="0"/>
    <b v="1"/>
    <b v="0"/>
    <s v="Female"/>
    <s v="High School"/>
    <s v="Unemployed"/>
    <n v="18000"/>
  </r>
  <r>
    <s v="PID0504"/>
    <n v="800"/>
    <x v="0"/>
    <n v="38"/>
    <s v="Adult"/>
    <n v="675.79"/>
    <n v="95"/>
    <s v="B+"/>
    <b v="0"/>
    <b v="1"/>
    <n v="29.983587930816814"/>
    <b v="1"/>
    <n v="3"/>
    <b v="1"/>
    <s v="Diabetes"/>
    <b v="0"/>
    <b v="1"/>
    <b v="1"/>
    <s v="Male"/>
    <s v="School"/>
    <s v="Driver"/>
    <n v="800"/>
  </r>
  <r>
    <s v="PID0505"/>
    <n v="3000"/>
    <x v="3"/>
    <n v="48"/>
    <s v="Senior"/>
    <n v="2550.7200000000003"/>
    <n v="91.7"/>
    <s v="AB-"/>
    <b v="0"/>
    <b v="0"/>
    <n v="29.60356404958678"/>
    <b v="1"/>
    <n v="30"/>
    <b v="1"/>
    <s v="Diabetes"/>
    <b v="0"/>
    <b v="0"/>
    <b v="1"/>
    <s v="Male"/>
    <s v="Bachelor's Degree"/>
    <s v="Engineer"/>
    <n v="3000"/>
  </r>
  <r>
    <s v="PID0506"/>
    <n v="200000"/>
    <x v="2"/>
    <n v="45"/>
    <s v="Adult"/>
    <n v="136126"/>
    <n v="94.5"/>
    <s v="B-"/>
    <b v="0"/>
    <b v="0"/>
    <n v="31.942942130881562"/>
    <b v="1"/>
    <n v="2"/>
    <b v="1"/>
    <s v="Heart Disease"/>
    <b v="0"/>
    <b v="1"/>
    <b v="1"/>
    <s v="Male"/>
    <s v="Bachelor's Degree"/>
    <s v="Engineer"/>
    <n v="200000"/>
  </r>
  <r>
    <s v="PID0507"/>
    <n v="20000"/>
    <x v="1"/>
    <n v="42"/>
    <s v="Adult"/>
    <s v=""/>
    <n v="73"/>
    <s v="A-"/>
    <b v="0"/>
    <b v="1"/>
    <n v="25.559329155141629"/>
    <b v="0"/>
    <n v="7"/>
    <b v="0"/>
    <s v="Hypertension"/>
    <b v="0"/>
    <b v="0"/>
    <b v="0"/>
    <s v="Male"/>
    <s v="School"/>
    <s v="Driver"/>
    <n v="20000"/>
  </r>
  <r>
    <s v="PID0508"/>
    <n v="1600"/>
    <x v="0"/>
    <n v="68"/>
    <s v="super senior"/>
    <n v="831.9"/>
    <n v="80"/>
    <s v="B-"/>
    <b v="0"/>
    <b v="1"/>
    <n v="28.685144680698485"/>
    <b v="1"/>
    <n v="12"/>
    <b v="1"/>
    <s v="Prostate Cancer"/>
    <b v="0"/>
    <b v="1"/>
    <b v="1"/>
    <s v="Female"/>
    <s v="Master's Degree"/>
    <s v="Senior Executive"/>
    <n v="1600"/>
  </r>
  <r>
    <s v="PID0509"/>
    <n v="21000"/>
    <x v="0"/>
    <n v="41"/>
    <s v="Adult"/>
    <s v=""/>
    <n v="87.1"/>
    <s v="AB-"/>
    <b v="0"/>
    <b v="1"/>
    <n v="29.441590048674961"/>
    <b v="1"/>
    <n v="25"/>
    <b v="0"/>
    <s v="Stroke"/>
    <b v="0"/>
    <b v="0"/>
    <b v="1"/>
    <s v="Female"/>
    <s v="High School"/>
    <s v="Unemployed"/>
    <n v="21000"/>
  </r>
  <r>
    <s v="PID0510"/>
    <n v="250000"/>
    <x v="2"/>
    <n v="33"/>
    <s v="Adult"/>
    <n v="208992.5"/>
    <n v="78.5"/>
    <s v="O+"/>
    <b v="1"/>
    <b v="0"/>
    <n v="29.545711167149687"/>
    <b v="1"/>
    <n v="12"/>
    <b v="1"/>
    <s v="Fractured Leg"/>
    <b v="0"/>
    <b v="1"/>
    <b v="1"/>
    <s v="Female"/>
    <s v="Bachelor's Degree"/>
    <s v="Teacher"/>
    <n v="250000"/>
  </r>
  <r>
    <s v="PID0511"/>
    <n v="18000"/>
    <x v="2"/>
    <n v="53"/>
    <s v="Senior"/>
    <n v="14072.099999999999"/>
    <n v="74.3"/>
    <s v="B-"/>
    <b v="1"/>
    <b v="0"/>
    <n v="32.15893351800554"/>
    <b v="1"/>
    <n v="0.5"/>
    <b v="1"/>
    <s v="Appendicitis"/>
    <b v="0"/>
    <b v="1"/>
    <b v="0"/>
    <s v="Male"/>
    <s v="School"/>
    <s v="Retail Worker"/>
    <n v="18000"/>
  </r>
  <r>
    <s v="PID0512"/>
    <n v="12000"/>
    <x v="2"/>
    <n v="38"/>
    <s v="Adult"/>
    <n v="8253.24"/>
    <n v="81.7"/>
    <s v="O+"/>
    <b v="0"/>
    <b v="0"/>
    <n v="30.750122323008021"/>
    <b v="1"/>
    <n v="2"/>
    <b v="1"/>
    <s v="Fractured Arm"/>
    <b v="0"/>
    <b v="1"/>
    <b v="0"/>
    <s v="Female"/>
    <s v="Master's Degree"/>
    <s v="Manager"/>
    <n v="12000"/>
  </r>
  <r>
    <s v="PID0513"/>
    <n v="21000"/>
    <x v="2"/>
    <n v="45"/>
    <s v="Adult"/>
    <n v="12593.21"/>
    <n v="61.8"/>
    <s v="B-"/>
    <b v="0"/>
    <b v="0"/>
    <n v="22.699724517906336"/>
    <b v="0"/>
    <n v="2"/>
    <b v="1"/>
    <s v="Fractured Leg"/>
    <b v="0"/>
    <b v="0"/>
    <b v="0"/>
    <s v="Male"/>
    <s v="Bachelor's Degree"/>
    <s v="Teacher"/>
    <n v="21000"/>
  </r>
  <r>
    <s v="PID0514"/>
    <n v="3000"/>
    <x v="2"/>
    <n v="58"/>
    <s v="Senior"/>
    <n v="2591.46"/>
    <n v="80.8"/>
    <s v="O+"/>
    <b v="1"/>
    <b v="0"/>
    <n v="30.411381685422864"/>
    <b v="1"/>
    <n v="3"/>
    <b v="1"/>
    <s v="Allergic Reaction"/>
    <b v="0"/>
    <b v="0"/>
    <b v="1"/>
    <s v="Female"/>
    <s v="Bachelor's Degree"/>
    <s v="Nurse"/>
    <n v="3000"/>
  </r>
  <r>
    <s v="PID0515"/>
    <n v="100"/>
    <x v="0"/>
    <n v="58"/>
    <s v="Senior"/>
    <s v=""/>
    <n v="89"/>
    <s v="A+"/>
    <b v="0"/>
    <b v="0"/>
    <n v="33.912513336381643"/>
    <b v="1"/>
    <n v="9"/>
    <b v="0"/>
    <s v="Osteoarthritis"/>
    <b v="0"/>
    <b v="1"/>
    <b v="0"/>
    <s v="Female"/>
    <s v="Bachelor's Degree"/>
    <s v="Engineer"/>
    <n v="100"/>
  </r>
  <r>
    <s v="PID0516"/>
    <n v="40000"/>
    <x v="1"/>
    <n v="62"/>
    <s v="super senior"/>
    <s v=""/>
    <n v="86.6"/>
    <s v="AB+"/>
    <b v="0"/>
    <b v="0"/>
    <n v="32.198096371207619"/>
    <b v="1"/>
    <n v="20"/>
    <b v="0"/>
    <s v="Hypertension"/>
    <b v="0"/>
    <b v="0"/>
    <b v="1"/>
    <s v="Male"/>
    <s v="Master's Degree"/>
    <s v="Doctor"/>
    <n v="40000"/>
  </r>
  <r>
    <s v="PID0517"/>
    <n v="32000"/>
    <x v="2"/>
    <n v="68"/>
    <s v="super senior"/>
    <n v="19961.72"/>
    <n v="82.7"/>
    <s v="A-"/>
    <b v="0"/>
    <b v="0"/>
    <n v="32.304687499999993"/>
    <b v="1"/>
    <n v="30"/>
    <b v="1"/>
    <s v="Hypertension"/>
    <b v="0"/>
    <b v="0"/>
    <b v="1"/>
    <s v="Male"/>
    <s v="School"/>
    <s v="Driver"/>
    <n v="32000"/>
  </r>
  <r>
    <s v="PID0518"/>
    <n v="12000"/>
    <x v="2"/>
    <n v="42"/>
    <s v="Adult"/>
    <s v=""/>
    <n v="69"/>
    <s v="AB+"/>
    <b v="0"/>
    <b v="0"/>
    <n v="21.777553339224845"/>
    <b v="0"/>
    <n v="15"/>
    <b v="0"/>
    <s v="Appendicitis"/>
    <b v="0"/>
    <b v="0"/>
    <b v="0"/>
    <s v="Female"/>
    <s v="PhD"/>
    <s v="Scientist"/>
    <n v="12000"/>
  </r>
  <r>
    <s v="PID0519"/>
    <n v="500"/>
    <x v="2"/>
    <n v="48"/>
    <s v="Senior"/>
    <n v="440.14"/>
    <n v="89"/>
    <s v="O-"/>
    <b v="0"/>
    <b v="0"/>
    <n v="28.408184110568481"/>
    <b v="1"/>
    <n v="2"/>
    <b v="1"/>
    <s v="Respiratory Infection"/>
    <b v="0"/>
    <b v="1"/>
    <b v="0"/>
    <s v="Male"/>
    <s v="Master's Degree"/>
    <s v="Senior Executive"/>
    <n v="500"/>
  </r>
  <r>
    <s v="PID0520"/>
    <n v="18000"/>
    <x v="0"/>
    <n v="73"/>
    <s v="super senior"/>
    <n v="13589.579999999998"/>
    <n v="70.400000000000006"/>
    <s v="A-"/>
    <b v="0"/>
    <b v="0"/>
    <n v="24.648996883862615"/>
    <b v="0"/>
    <n v="250"/>
    <b v="1"/>
    <s v="Cancer"/>
    <b v="0"/>
    <b v="0"/>
    <b v="0"/>
    <s v="Male"/>
    <s v="Master's Degree"/>
    <s v="Senior Executive"/>
    <n v="18000"/>
  </r>
  <r>
    <s v="PID0521"/>
    <n v="30000"/>
    <x v="0"/>
    <n v="33"/>
    <s v="Adult"/>
    <n v="25487.22"/>
    <n v="68.2"/>
    <s v="A-"/>
    <b v="0"/>
    <b v="0"/>
    <n v="25.050505050505055"/>
    <b v="0"/>
    <n v="40"/>
    <b v="1"/>
    <s v="Childbirth"/>
    <b v="0"/>
    <b v="0"/>
    <b v="0"/>
    <s v="Female"/>
    <s v="Post-graduate"/>
    <s v="Scientist"/>
    <n v="30000"/>
  </r>
  <r>
    <s v="PID0522"/>
    <n v="100"/>
    <x v="2"/>
    <n v="38"/>
    <s v="Adult"/>
    <n v="78.08"/>
    <n v="95"/>
    <s v="B+"/>
    <b v="1"/>
    <b v="0"/>
    <n v="29.983587930816814"/>
    <b v="1"/>
    <n v="12"/>
    <b v="1"/>
    <s v="Cancer"/>
    <b v="0"/>
    <b v="1"/>
    <b v="1"/>
    <s v="Male"/>
    <s v="Post-graduate"/>
    <s v="Professor"/>
    <n v="100"/>
  </r>
  <r>
    <s v="PID0523"/>
    <n v="3000"/>
    <x v="2"/>
    <n v="62"/>
    <s v="super senior"/>
    <n v="2243.25"/>
    <n v="84"/>
    <s v="B+"/>
    <b v="0"/>
    <b v="0"/>
    <n v="32.406157169862269"/>
    <b v="1"/>
    <n v="2"/>
    <b v="1"/>
    <s v="Hypertension"/>
    <b v="0"/>
    <b v="1"/>
    <b v="0"/>
    <s v="Male"/>
    <s v="Bachelor's Degree"/>
    <s v="Junior Executive"/>
    <n v="3000"/>
  </r>
  <r>
    <s v="PID0524"/>
    <n v="800"/>
    <x v="1"/>
    <n v="33"/>
    <s v="Adult"/>
    <s v=""/>
    <n v="60"/>
    <s v="O+"/>
    <b v="0"/>
    <b v="1"/>
    <n v="23.437499999999996"/>
    <b v="0"/>
    <n v="12"/>
    <b v="0"/>
    <s v="Fractured Arm"/>
    <b v="0"/>
    <b v="0"/>
    <b v="0"/>
    <s v="Female"/>
    <s v="High School"/>
    <s v="Unemployed"/>
    <n v="800"/>
  </r>
  <r>
    <s v="PID0525"/>
    <n v="60000"/>
    <x v="3"/>
    <n v="33"/>
    <s v="Adult"/>
    <n v="41143.879999999997"/>
    <n v="75.599999999999994"/>
    <s v="O-"/>
    <b v="0"/>
    <b v="1"/>
    <n v="23.86062365862896"/>
    <b v="0"/>
    <n v="40"/>
    <b v="1"/>
    <s v="Prostate Cancer"/>
    <b v="0"/>
    <b v="0"/>
    <b v="0"/>
    <s v="Female"/>
    <s v="Bachelor's Degree"/>
    <s v="Teacher"/>
    <n v="60000"/>
  </r>
  <r>
    <s v="PID0526"/>
    <n v="60000"/>
    <x v="0"/>
    <n v="48"/>
    <s v="Senior"/>
    <n v="33533.699999999997"/>
    <n v="85.6"/>
    <s v="O+"/>
    <b v="0"/>
    <b v="0"/>
    <n v="31.064015096530699"/>
    <b v="1"/>
    <n v="5"/>
    <b v="1"/>
    <s v="Heart Attack"/>
    <b v="0"/>
    <b v="1"/>
    <b v="1"/>
    <s v="Female"/>
    <s v="Bachelor's Degree"/>
    <s v="Engineer"/>
    <n v="60000"/>
  </r>
  <r>
    <s v="PID0527"/>
    <n v="60000"/>
    <x v="0"/>
    <n v="32"/>
    <s v="Adult"/>
    <n v="44740.639999999999"/>
    <n v="87.9"/>
    <s v="O-"/>
    <b v="0"/>
    <b v="1"/>
    <n v="31.143707482993204"/>
    <b v="1"/>
    <n v="15"/>
    <b v="1"/>
    <s v="Heart Disease"/>
    <b v="0"/>
    <b v="0"/>
    <b v="0"/>
    <s v="Male"/>
    <s v="Master's Degree"/>
    <s v="Manager"/>
    <n v="60000"/>
  </r>
  <r>
    <s v="PID0528"/>
    <n v="240000"/>
    <x v="2"/>
    <n v="58"/>
    <s v="Senior"/>
    <n v="151588.20000000001"/>
    <n v="88"/>
    <s v="B-"/>
    <b v="0"/>
    <b v="0"/>
    <n v="33.121306786104107"/>
    <b v="1"/>
    <n v="3"/>
    <b v="1"/>
    <s v="Heart Disease"/>
    <b v="0"/>
    <b v="1"/>
    <b v="1"/>
    <s v="Female"/>
    <s v="Bachelor's Degree"/>
    <s v="Junior Executive"/>
    <n v="240000"/>
  </r>
  <r>
    <s v="PID0529"/>
    <n v="500"/>
    <x v="0"/>
    <n v="54"/>
    <s v="Senior"/>
    <n v="425.63"/>
    <n v="79.3"/>
    <s v="O+"/>
    <b v="0"/>
    <b v="1"/>
    <n v="30.592955518691404"/>
    <b v="1"/>
    <n v="5"/>
    <b v="1"/>
    <s v="Childbirth"/>
    <b v="0"/>
    <b v="0"/>
    <b v="1"/>
    <s v="Male"/>
    <s v="High School"/>
    <s v="Unemployed"/>
    <n v="500"/>
  </r>
  <r>
    <s v="PID0530"/>
    <n v="54000"/>
    <x v="1"/>
    <n v="48"/>
    <s v="Senior"/>
    <n v="33776.94"/>
    <n v="106.3"/>
    <s v="B+"/>
    <b v="1"/>
    <b v="0"/>
    <n v="34.316890495867767"/>
    <b v="1"/>
    <n v="40"/>
    <b v="1"/>
    <s v="Respiratory Infection"/>
    <b v="0"/>
    <b v="1"/>
    <b v="0"/>
    <s v="Male"/>
    <s v="Bachelor's Degree"/>
    <s v="Engineer"/>
    <n v="54000"/>
  </r>
  <r>
    <s v="PID0531"/>
    <n v="500"/>
    <x v="0"/>
    <n v="62"/>
    <s v="super senior"/>
    <n v="421.74"/>
    <n v="80.3"/>
    <s v="B+"/>
    <b v="0"/>
    <b v="0"/>
    <n v="30.597469897881414"/>
    <b v="1"/>
    <n v="9"/>
    <b v="1"/>
    <s v="Respiratory Infection"/>
    <b v="0"/>
    <b v="1"/>
    <b v="1"/>
    <s v="Female"/>
    <s v="School"/>
    <s v="Driver"/>
    <n v="500"/>
  </r>
  <r>
    <s v="PID0532"/>
    <n v="500"/>
    <x v="3"/>
    <n v="33"/>
    <s v="Adult"/>
    <n v="331.85"/>
    <n v="62.1"/>
    <s v="AB-"/>
    <b v="1"/>
    <b v="1"/>
    <n v="20.047778925619834"/>
    <b v="0"/>
    <n v="20"/>
    <b v="1"/>
    <s v="Appendicitis"/>
    <b v="0"/>
    <b v="0"/>
    <b v="0"/>
    <s v="Male"/>
    <s v="Master's Degree"/>
    <s v="Manager"/>
    <n v="500"/>
  </r>
  <r>
    <s v="PID0533"/>
    <n v="4000"/>
    <x v="2"/>
    <n v="68"/>
    <s v="super senior"/>
    <n v="3017.36"/>
    <n v="59.3"/>
    <s v="B+"/>
    <b v="0"/>
    <b v="1"/>
    <n v="22.595640908398103"/>
    <b v="0"/>
    <n v="7"/>
    <b v="1"/>
    <s v="Appendicitis"/>
    <b v="0"/>
    <b v="0"/>
    <b v="0"/>
    <s v="Male"/>
    <s v="High School"/>
    <s v="Unemployed"/>
    <n v="4000"/>
  </r>
  <r>
    <s v="PID0534"/>
    <n v="30000"/>
    <x v="2"/>
    <n v="38"/>
    <s v="Adult"/>
    <n v="20327.550000000003"/>
    <n v="82.2"/>
    <s v="B+"/>
    <b v="1"/>
    <b v="0"/>
    <n v="28.442906574394467"/>
    <b v="1"/>
    <n v="0"/>
    <b v="1"/>
    <s v="Heart Attack"/>
    <b v="0"/>
    <b v="1"/>
    <b v="0"/>
    <s v="Female"/>
    <s v="Bachelor's Degree"/>
    <s v="Nurse"/>
    <n v="30000"/>
  </r>
  <r>
    <s v="PID0535"/>
    <n v="500"/>
    <x v="1"/>
    <n v="68"/>
    <s v="super senior"/>
    <n v="364.49"/>
    <n v="71.5"/>
    <s v="A-"/>
    <b v="0"/>
    <b v="0"/>
    <n v="30.148423005565864"/>
    <b v="1"/>
    <n v="20"/>
    <b v="1"/>
    <s v="Prostate Cancer"/>
    <b v="0"/>
    <b v="0"/>
    <b v="1"/>
    <s v="Male"/>
    <s v="Master's Degree"/>
    <s v="Manager"/>
    <n v="500"/>
  </r>
  <r>
    <s v="PID0536"/>
    <n v="24000"/>
    <x v="0"/>
    <n v="41"/>
    <s v="Adult"/>
    <n v="21240.06"/>
    <n v="84.1"/>
    <s v="B+"/>
    <b v="1"/>
    <b v="0"/>
    <n v="30.519669037596167"/>
    <b v="1"/>
    <n v="25"/>
    <b v="1"/>
    <s v="Appendicitis"/>
    <b v="0"/>
    <b v="0"/>
    <b v="1"/>
    <s v="Female"/>
    <s v="PhD"/>
    <s v="Scientist"/>
    <n v="24000"/>
  </r>
  <r>
    <s v="PID0537"/>
    <n v="24000"/>
    <x v="0"/>
    <n v="33"/>
    <s v="Adult"/>
    <s v=""/>
    <n v="80.2"/>
    <s v="AB+"/>
    <b v="0"/>
    <b v="1"/>
    <n v="28.415532879818599"/>
    <b v="1"/>
    <n v="9"/>
    <b v="0"/>
    <s v="Diabetes"/>
    <b v="0"/>
    <b v="1"/>
    <b v="0"/>
    <s v="Male"/>
    <s v="Bachelor's Degree"/>
    <s v="Junior Executive"/>
    <n v="24000"/>
  </r>
  <r>
    <s v="PID0538"/>
    <n v="12000"/>
    <x v="2"/>
    <n v="58"/>
    <s v="Senior"/>
    <n v="10189.74"/>
    <n v="71.900000000000006"/>
    <s v="O+"/>
    <b v="1"/>
    <b v="0"/>
    <n v="30.714682387116071"/>
    <b v="1"/>
    <n v="2"/>
    <b v="1"/>
    <s v="Heart Disease"/>
    <b v="0"/>
    <b v="0"/>
    <b v="0"/>
    <s v="Male"/>
    <s v="Uneducated"/>
    <s v="Labourer"/>
    <n v="12000"/>
  </r>
  <r>
    <s v="PID0539"/>
    <n v="3000"/>
    <x v="0"/>
    <n v="38"/>
    <s v="Adult"/>
    <n v="1854.3000000000002"/>
    <n v="105.9"/>
    <s v="AB-"/>
    <b v="1"/>
    <b v="0"/>
    <n v="34.978200554894968"/>
    <b v="1"/>
    <n v="2"/>
    <b v="1"/>
    <s v="Allergic Reaction"/>
    <b v="0"/>
    <b v="1"/>
    <b v="1"/>
    <s v="Female"/>
    <s v="Master's Degree"/>
    <s v="Manager"/>
    <n v="3000"/>
  </r>
  <r>
    <s v="PID0540"/>
    <n v="18000"/>
    <x v="0"/>
    <n v="48"/>
    <s v="Senior"/>
    <n v="13947.39"/>
    <n v="67.400000000000006"/>
    <s v="O+"/>
    <b v="1"/>
    <b v="0"/>
    <n v="21.035548203863801"/>
    <b v="0"/>
    <n v="20"/>
    <b v="1"/>
    <s v="Hypertension"/>
    <b v="0"/>
    <b v="0"/>
    <b v="0"/>
    <s v="Male"/>
    <s v="Bachelor's Degree"/>
    <s v="Engineer"/>
    <n v="18000"/>
  </r>
  <r>
    <s v="PID0541"/>
    <n v="36000"/>
    <x v="0"/>
    <n v="48"/>
    <s v="Senior"/>
    <s v=""/>
    <n v="96.3"/>
    <s v="B+"/>
    <b v="1"/>
    <b v="0"/>
    <n v="33.717306816988206"/>
    <b v="1"/>
    <n v="5"/>
    <b v="0"/>
    <s v="Heart Attack"/>
    <b v="0"/>
    <b v="0"/>
    <b v="0"/>
    <s v="Male"/>
    <s v="Bachelor's Degree"/>
    <s v="Junior Executive"/>
    <n v="36000"/>
  </r>
  <r>
    <s v="PID0542"/>
    <n v="60000"/>
    <x v="1"/>
    <n v="73"/>
    <s v="super senior"/>
    <n v="51130.649999999994"/>
    <n v="68.7"/>
    <s v="B+"/>
    <b v="0"/>
    <b v="1"/>
    <n v="30.533333333333335"/>
    <b v="1"/>
    <n v="9"/>
    <b v="1"/>
    <s v="Diabetes"/>
    <b v="0"/>
    <b v="1"/>
    <b v="0"/>
    <s v="Male"/>
    <s v="Bachelor's Degree"/>
    <s v="Nurse"/>
    <n v="60000"/>
  </r>
  <r>
    <s v="PID0543"/>
    <n v="30000"/>
    <x v="3"/>
    <n v="58"/>
    <s v="Senior"/>
    <s v=""/>
    <n v="83.1"/>
    <s v="AB+"/>
    <b v="0"/>
    <b v="0"/>
    <n v="29.443027210884356"/>
    <b v="1"/>
    <n v="5"/>
    <b v="0"/>
    <s v="Hypertension"/>
    <b v="0"/>
    <b v="0"/>
    <b v="1"/>
    <s v="Male"/>
    <s v="Master's Degree"/>
    <s v="Manager"/>
    <n v="30000"/>
  </r>
  <r>
    <s v="PID0544"/>
    <n v="18000"/>
    <x v="2"/>
    <n v="58"/>
    <s v="Senior"/>
    <n v="11185.2"/>
    <n v="76.400000000000006"/>
    <s v="AB-"/>
    <b v="0"/>
    <b v="1"/>
    <n v="30.60406986059926"/>
    <b v="1"/>
    <n v="4"/>
    <b v="1"/>
    <s v="Respiratory Infection"/>
    <b v="0"/>
    <b v="1"/>
    <b v="0"/>
    <s v="Female"/>
    <s v="Master's Degree"/>
    <s v="Senior Executive"/>
    <n v="18000"/>
  </r>
  <r>
    <s v="PID0545"/>
    <n v="800"/>
    <x v="0"/>
    <n v="58"/>
    <s v="Senior"/>
    <n v="553.55999999999995"/>
    <n v="84.4"/>
    <s v="AB-"/>
    <b v="0"/>
    <b v="1"/>
    <n v="31.000918273645553"/>
    <b v="1"/>
    <n v="40"/>
    <b v="1"/>
    <s v="Kidney Stones"/>
    <b v="0"/>
    <b v="1"/>
    <b v="1"/>
    <s v="Female"/>
    <s v="School"/>
    <s v="Retail Worker"/>
    <n v="800"/>
  </r>
  <r>
    <s v="PID0546"/>
    <n v="40000"/>
    <x v="2"/>
    <n v="68"/>
    <s v="super senior"/>
    <n v="25096.68"/>
    <n v="78.3"/>
    <s v="AB+"/>
    <b v="1"/>
    <b v="0"/>
    <n v="31.365165838807876"/>
    <b v="1"/>
    <n v="25"/>
    <b v="1"/>
    <s v="Cancer"/>
    <b v="0"/>
    <b v="1"/>
    <b v="0"/>
    <s v="Male"/>
    <s v="Master's Degree"/>
    <s v="Senior Executive"/>
    <n v="40000"/>
  </r>
  <r>
    <s v="PID0547"/>
    <n v="60000"/>
    <x v="1"/>
    <n v="38"/>
    <s v="Adult"/>
    <n v="38975.100000000006"/>
    <n v="80.8"/>
    <s v="A-"/>
    <b v="1"/>
    <b v="1"/>
    <n v="29.322107707940194"/>
    <b v="1"/>
    <n v="50"/>
    <b v="1"/>
    <s v="Childbirth"/>
    <b v="0"/>
    <b v="1"/>
    <b v="1"/>
    <s v="Female"/>
    <s v="PhD"/>
    <s v="Consultant"/>
    <n v="60000"/>
  </r>
  <r>
    <s v="PID0548"/>
    <n v="40000"/>
    <x v="0"/>
    <n v="33"/>
    <s v="Adult"/>
    <n v="20817"/>
    <n v="85.4"/>
    <s v="A-"/>
    <b v="0"/>
    <b v="0"/>
    <n v="32.142722721969214"/>
    <b v="1"/>
    <n v="20"/>
    <b v="1"/>
    <s v="Heart Attack"/>
    <b v="0"/>
    <b v="0"/>
    <b v="0"/>
    <s v="Female"/>
    <s v="Master's Degree"/>
    <s v="Doctor"/>
    <n v="40000"/>
  </r>
  <r>
    <s v="PID0549"/>
    <n v="32000"/>
    <x v="2"/>
    <n v="58"/>
    <s v="Senior"/>
    <n v="16508.88"/>
    <n v="54.1"/>
    <s v="B+"/>
    <b v="1"/>
    <b v="1"/>
    <n v="21.671206537413873"/>
    <b v="0"/>
    <n v="4"/>
    <b v="1"/>
    <s v="Appendicitis"/>
    <b v="0"/>
    <b v="0"/>
    <b v="0"/>
    <s v="Female"/>
    <s v="High School"/>
    <s v="Unemployed"/>
    <n v="32000"/>
  </r>
  <r>
    <s v="PID0550"/>
    <n v="240000"/>
    <x v="1"/>
    <n v="38"/>
    <s v="Adult"/>
    <n v="196347.36000000002"/>
    <n v="91.8"/>
    <s v="AB-"/>
    <b v="1"/>
    <b v="0"/>
    <n v="34.131469363474125"/>
    <b v="1"/>
    <n v="30"/>
    <b v="1"/>
    <s v="Stroke"/>
    <b v="0"/>
    <b v="0"/>
    <b v="1"/>
    <s v="Male"/>
    <s v="PhD"/>
    <s v="CEO"/>
    <n v="240000"/>
  </r>
  <r>
    <s v="PID0551"/>
    <n v="800"/>
    <x v="2"/>
    <n v="58"/>
    <s v="Senior"/>
    <n v="674.58"/>
    <n v="76"/>
    <s v="A-"/>
    <b v="0"/>
    <b v="0"/>
    <n v="33.777777777777779"/>
    <b v="1"/>
    <n v="4"/>
    <b v="1"/>
    <s v="Appendicitis"/>
    <b v="0"/>
    <b v="1"/>
    <b v="0"/>
    <s v="Female"/>
    <s v="Post-graduate"/>
    <s v="CEO"/>
    <n v="800"/>
  </r>
  <r>
    <s v="PID0552"/>
    <n v="18000"/>
    <x v="1"/>
    <n v="45"/>
    <s v="Adult"/>
    <n v="15280.02"/>
    <n v="68.3"/>
    <s v="AB-"/>
    <b v="0"/>
    <b v="0"/>
    <n v="24.785890550152416"/>
    <b v="0"/>
    <n v="25"/>
    <b v="1"/>
    <s v="Osteoarthritis"/>
    <b v="0"/>
    <b v="0"/>
    <b v="0"/>
    <s v="Female"/>
    <s v="Post-graduate"/>
    <s v="CEO"/>
    <n v="18000"/>
  </r>
  <r>
    <s v="PID0553"/>
    <n v="12000"/>
    <x v="0"/>
    <n v="58"/>
    <s v="Senior"/>
    <n v="8012.82"/>
    <n v="94.6"/>
    <s v="O+"/>
    <b v="0"/>
    <b v="0"/>
    <n v="34.747474747474747"/>
    <b v="1"/>
    <n v="0"/>
    <b v="1"/>
    <s v="Cancer"/>
    <b v="0"/>
    <b v="1"/>
    <b v="0"/>
    <s v="Female"/>
    <s v="Bachelor's Degree"/>
    <s v="Nurse"/>
    <n v="12000"/>
  </r>
  <r>
    <s v="PID0554"/>
    <n v="16000"/>
    <x v="2"/>
    <n v="58"/>
    <s v="Senior"/>
    <s v=""/>
    <n v="87.6"/>
    <s v="B-"/>
    <b v="0"/>
    <b v="0"/>
    <n v="34.6505280645544"/>
    <b v="1"/>
    <n v="2"/>
    <b v="0"/>
    <s v="Heart Disease"/>
    <b v="0"/>
    <b v="0"/>
    <b v="0"/>
    <s v="Female"/>
    <s v="Master's Degree"/>
    <s v="Senior Executive"/>
    <n v="16000"/>
  </r>
  <r>
    <s v="PID0555"/>
    <n v="200000"/>
    <x v="0"/>
    <n v="48"/>
    <s v="Senior"/>
    <n v="110010.4"/>
    <n v="78.900000000000006"/>
    <s v="AB-"/>
    <b v="1"/>
    <b v="0"/>
    <n v="30.064014631915864"/>
    <b v="1"/>
    <n v="9"/>
    <b v="1"/>
    <s v="Hypertension"/>
    <b v="0"/>
    <b v="1"/>
    <b v="0"/>
    <s v="Female"/>
    <s v="Post-graduate"/>
    <s v="Scientist"/>
    <n v="200000"/>
  </r>
  <r>
    <s v="PID0556"/>
    <n v="250000"/>
    <x v="1"/>
    <n v="48"/>
    <s v="Senior"/>
    <n v="131051.8"/>
    <n v="92.1"/>
    <s v="B+"/>
    <b v="1"/>
    <b v="0"/>
    <n v="29.397682658239965"/>
    <b v="1"/>
    <n v="20"/>
    <b v="1"/>
    <s v="Prostate Cancer"/>
    <b v="0"/>
    <b v="1"/>
    <b v="0"/>
    <s v="Female"/>
    <s v="Master's Degree"/>
    <s v="Senior Executive"/>
    <n v="250000"/>
  </r>
  <r>
    <s v="PID0557"/>
    <n v="3000"/>
    <x v="0"/>
    <n v="48"/>
    <s v="Senior"/>
    <n v="1931.88"/>
    <n v="61.8"/>
    <s v="A-"/>
    <b v="0"/>
    <b v="1"/>
    <n v="23.54823959762231"/>
    <b v="0"/>
    <n v="4"/>
    <b v="1"/>
    <s v="Prostate Cancer"/>
    <b v="0"/>
    <b v="0"/>
    <b v="0"/>
    <s v="Female"/>
    <s v="School"/>
    <s v="Clerical Staff"/>
    <n v="3000"/>
  </r>
  <r>
    <s v="PID0558"/>
    <n v="100"/>
    <x v="1"/>
    <n v="38"/>
    <s v="Adult"/>
    <n v="83.8"/>
    <n v="71.599999999999994"/>
    <s v="A+"/>
    <b v="0"/>
    <b v="1"/>
    <n v="25.368480725623584"/>
    <b v="0"/>
    <n v="12"/>
    <b v="1"/>
    <s v="Kidney Stones"/>
    <b v="0"/>
    <b v="0"/>
    <b v="0"/>
    <s v="Male"/>
    <s v="Bachelor's Degree"/>
    <s v="Nurse"/>
    <n v="100"/>
  </r>
  <r>
    <s v="PID0559"/>
    <n v="240000"/>
    <x v="0"/>
    <n v="33"/>
    <s v="Adult"/>
    <n v="130677.12"/>
    <n v="111.9"/>
    <s v="B+"/>
    <b v="0"/>
    <b v="0"/>
    <n v="34.924003620361411"/>
    <b v="1"/>
    <n v="5"/>
    <b v="1"/>
    <s v="Kidney Stones"/>
    <b v="0"/>
    <b v="1"/>
    <b v="0"/>
    <s v="Female"/>
    <s v="Uneducated"/>
    <s v="Labourer"/>
    <n v="240000"/>
  </r>
  <r>
    <s v="PID0560"/>
    <n v="200000"/>
    <x v="2"/>
    <n v="38"/>
    <s v="Adult"/>
    <s v=""/>
    <n v="99.1"/>
    <s v="AB+"/>
    <b v="0"/>
    <b v="0"/>
    <n v="32.732197119830886"/>
    <b v="1"/>
    <n v="20"/>
    <b v="0"/>
    <s v="Heart Disease"/>
    <b v="0"/>
    <b v="0"/>
    <b v="1"/>
    <s v="Female"/>
    <s v="High School"/>
    <s v="Unemployed"/>
    <n v="200000"/>
  </r>
  <r>
    <s v="PID0561"/>
    <n v="250000"/>
    <x v="1"/>
    <n v="38"/>
    <s v="Adult"/>
    <n v="173905.2"/>
    <n v="95.1"/>
    <s v="AB+"/>
    <b v="1"/>
    <b v="1"/>
    <n v="33.694727891156468"/>
    <b v="1"/>
    <n v="7"/>
    <b v="1"/>
    <s v="Diabetes"/>
    <b v="0"/>
    <b v="0"/>
    <b v="1"/>
    <s v="Male"/>
    <s v="Master's Degree"/>
    <s v="Senior Executive"/>
    <n v="250000"/>
  </r>
  <r>
    <s v="PID0562"/>
    <n v="12000"/>
    <x v="1"/>
    <n v="38"/>
    <s v="Adult"/>
    <s v=""/>
    <n v="94.9"/>
    <s v="A-"/>
    <b v="0"/>
    <b v="0"/>
    <n v="29.952026259310696"/>
    <b v="1"/>
    <n v="25"/>
    <b v="0"/>
    <s v="Heart Attack"/>
    <b v="0"/>
    <b v="0"/>
    <b v="0"/>
    <s v="Female"/>
    <s v="Master's Degree"/>
    <s v="Software Engineer"/>
    <n v="12000"/>
  </r>
  <r>
    <s v="PID0563"/>
    <n v="30000"/>
    <x v="2"/>
    <n v="41"/>
    <s v="Adult"/>
    <n v="15006.119999999999"/>
    <n v="69.2"/>
    <s v="AB-"/>
    <b v="1"/>
    <b v="1"/>
    <n v="25.11249818551314"/>
    <b v="0"/>
    <n v="15"/>
    <b v="1"/>
    <s v="Kidney Stones"/>
    <b v="0"/>
    <b v="0"/>
    <b v="0"/>
    <s v="Female"/>
    <s v="Post-graduate"/>
    <s v="Professor"/>
    <n v="30000"/>
  </r>
  <r>
    <s v="PID0564"/>
    <n v="60000"/>
    <x v="1"/>
    <n v="34"/>
    <s v="Adult"/>
    <n v="38081.199999999997"/>
    <n v="79.599999999999994"/>
    <s v="O-"/>
    <b v="0"/>
    <b v="1"/>
    <n v="29.237832874196513"/>
    <b v="1"/>
    <n v="5"/>
    <b v="1"/>
    <s v="Heart Attack"/>
    <b v="0"/>
    <b v="0"/>
    <b v="0"/>
    <s v="Male"/>
    <s v="Post-graduate"/>
    <s v="Scientist"/>
    <n v="60000"/>
  </r>
  <r>
    <s v="PID0565"/>
    <n v="100"/>
    <x v="0"/>
    <n v="53"/>
    <s v="Senior"/>
    <n v="57.68"/>
    <n v="90.9"/>
    <s v="B-"/>
    <b v="1"/>
    <b v="1"/>
    <n v="34.212804396100722"/>
    <b v="1"/>
    <n v="7"/>
    <b v="1"/>
    <s v="Heart Attack"/>
    <b v="0"/>
    <b v="1"/>
    <b v="0"/>
    <s v="Male"/>
    <s v="Bachelor's Degree"/>
    <s v="Nurse"/>
    <n v="100"/>
  </r>
  <r>
    <s v="PID0566"/>
    <n v="32000"/>
    <x v="0"/>
    <n v="42"/>
    <s v="Adult"/>
    <n v="24633.200000000001"/>
    <n v="87.1"/>
    <s v="B-"/>
    <b v="0"/>
    <b v="0"/>
    <n v="28.440816326530609"/>
    <b v="1"/>
    <n v="30"/>
    <b v="1"/>
    <s v="Heart Disease"/>
    <b v="0"/>
    <b v="0"/>
    <b v="0"/>
    <s v="Female"/>
    <s v="Uneducated"/>
    <s v="Unemployed"/>
    <n v="32000"/>
  </r>
  <r>
    <s v="PID0567"/>
    <n v="800"/>
    <x v="0"/>
    <n v="53"/>
    <s v="Senior"/>
    <n v="453.8"/>
    <n v="72.2"/>
    <s v="A-"/>
    <b v="1"/>
    <b v="0"/>
    <n v="30.44358239163434"/>
    <b v="1"/>
    <n v="5"/>
    <b v="1"/>
    <s v="Fractured Leg"/>
    <b v="0"/>
    <b v="0"/>
    <b v="1"/>
    <s v="Female"/>
    <s v="Bachelor's Degree"/>
    <s v="Teacher"/>
    <n v="800"/>
  </r>
  <r>
    <s v="PID0568"/>
    <n v="18000"/>
    <x v="3"/>
    <n v="58"/>
    <s v="Senior"/>
    <s v=""/>
    <n v="69.400000000000006"/>
    <s v="AB+"/>
    <b v="1"/>
    <b v="0"/>
    <n v="28.886576482830385"/>
    <b v="1"/>
    <n v="12"/>
    <b v="0"/>
    <s v="Hypertension"/>
    <b v="0"/>
    <b v="1"/>
    <b v="1"/>
    <s v="Female"/>
    <s v="Post-graduate"/>
    <s v="Scientist"/>
    <n v="18000"/>
  </r>
  <r>
    <s v="PID0569"/>
    <n v="500"/>
    <x v="2"/>
    <n v="42"/>
    <s v="Adult"/>
    <s v=""/>
    <n v="101.2"/>
    <s v="A+"/>
    <b v="0"/>
    <b v="0"/>
    <n v="33.813358281265664"/>
    <b v="1"/>
    <n v="2"/>
    <b v="0"/>
    <s v="Diabetes"/>
    <b v="0"/>
    <b v="1"/>
    <b v="0"/>
    <s v="Male"/>
    <s v="Bachelor's Degree"/>
    <s v="Junior Executive"/>
    <n v="500"/>
  </r>
  <r>
    <s v="PID0570"/>
    <n v="90000"/>
    <x v="2"/>
    <n v="38"/>
    <s v="Adult"/>
    <n v="46471.95"/>
    <n v="89.6"/>
    <s v="B-"/>
    <b v="0"/>
    <b v="0"/>
    <n v="33.31350386674599"/>
    <b v="1"/>
    <n v="12"/>
    <b v="1"/>
    <s v="Heart Disease"/>
    <b v="0"/>
    <b v="0"/>
    <b v="1"/>
    <s v="Male"/>
    <s v="PhD"/>
    <s v="Professor"/>
    <n v="90000"/>
  </r>
  <r>
    <s v="PID0571"/>
    <n v="3000"/>
    <x v="1"/>
    <n v="33"/>
    <s v="Adult"/>
    <n v="2695.2"/>
    <n v="87.9"/>
    <s v="AB+"/>
    <b v="0"/>
    <b v="0"/>
    <n v="29.369507835209998"/>
    <b v="1"/>
    <n v="15"/>
    <b v="1"/>
    <s v="Respiratory Infection"/>
    <b v="0"/>
    <b v="1"/>
    <b v="0"/>
    <s v="Male"/>
    <s v="School"/>
    <s v="Driver"/>
    <n v="3000"/>
  </r>
  <r>
    <s v="PID0572"/>
    <n v="300000"/>
    <x v="3"/>
    <n v="48"/>
    <s v="Senior"/>
    <n v="150311.76"/>
    <n v="69.400000000000006"/>
    <s v="B-"/>
    <b v="0"/>
    <b v="0"/>
    <n v="25.491276400367315"/>
    <b v="0"/>
    <n v="3"/>
    <b v="1"/>
    <s v="Allergic Reaction"/>
    <b v="0"/>
    <b v="0"/>
    <b v="0"/>
    <s v="Male"/>
    <s v="Bachelor's Degree"/>
    <s v="Engineer"/>
    <n v="300000"/>
  </r>
  <r>
    <s v="PID0573"/>
    <n v="60000"/>
    <x v="3"/>
    <n v="53"/>
    <s v="Senior"/>
    <n v="41877.64"/>
    <n v="68.2"/>
    <s v="O+"/>
    <b v="1"/>
    <b v="1"/>
    <n v="30.311111111111114"/>
    <b v="1"/>
    <n v="40"/>
    <b v="1"/>
    <s v="Kidney Stones"/>
    <b v="0"/>
    <b v="0"/>
    <b v="1"/>
    <s v="Male"/>
    <s v="Bachelor's Degree"/>
    <s v="Junior Executive"/>
    <n v="60000"/>
  </r>
  <r>
    <s v="PID0574"/>
    <n v="250000"/>
    <x v="3"/>
    <n v="73"/>
    <s v="super senior"/>
    <n v="131494.9"/>
    <n v="79.599999999999994"/>
    <s v="B+"/>
    <b v="1"/>
    <b v="0"/>
    <n v="32.708744247205779"/>
    <b v="1"/>
    <n v="15"/>
    <b v="1"/>
    <s v="Heart Disease"/>
    <b v="0"/>
    <b v="0"/>
    <b v="0"/>
    <s v="Male"/>
    <s v="Master's Degree"/>
    <s v="Manager"/>
    <n v="250000"/>
  </r>
  <r>
    <s v="PID0575"/>
    <n v="12000"/>
    <x v="0"/>
    <n v="48"/>
    <s v="Senior"/>
    <n v="10342.44"/>
    <n v="86.2"/>
    <s v="O-"/>
    <b v="0"/>
    <b v="0"/>
    <n v="32.443825510933799"/>
    <b v="1"/>
    <n v="2"/>
    <b v="1"/>
    <s v="Appendicitis"/>
    <b v="0"/>
    <b v="0"/>
    <b v="1"/>
    <s v="Male"/>
    <s v="School"/>
    <s v="Retail Worker"/>
    <n v="12000"/>
  </r>
  <r>
    <s v="PID0576"/>
    <n v="36000"/>
    <x v="1"/>
    <n v="45"/>
    <s v="Adult"/>
    <n v="18829.23"/>
    <n v="94.5"/>
    <s v="O-"/>
    <b v="0"/>
    <b v="0"/>
    <n v="34.293801712875599"/>
    <b v="1"/>
    <n v="7"/>
    <b v="1"/>
    <s v="Heart Disease"/>
    <b v="0"/>
    <b v="0"/>
    <b v="0"/>
    <s v="Female"/>
    <s v="Master's Degree"/>
    <s v="Software Engineer"/>
    <n v="36000"/>
  </r>
  <r>
    <s v="PID0577"/>
    <n v="45000"/>
    <x v="3"/>
    <n v="41"/>
    <s v="Adult"/>
    <n v="31528.77"/>
    <n v="84.1"/>
    <s v="B-"/>
    <b v="1"/>
    <b v="0"/>
    <n v="31.268590124925641"/>
    <b v="1"/>
    <n v="0"/>
    <b v="1"/>
    <s v="Appendicitis"/>
    <b v="0"/>
    <b v="1"/>
    <b v="1"/>
    <s v="Female"/>
    <s v="Master's Degree"/>
    <s v="Senior Executive"/>
    <n v="45000"/>
  </r>
  <r>
    <s v="PID0578"/>
    <n v="90000"/>
    <x v="1"/>
    <n v="42"/>
    <s v="Adult"/>
    <s v=""/>
    <n v="66.099999999999994"/>
    <s v="B+"/>
    <b v="0"/>
    <b v="0"/>
    <n v="21.832474567314041"/>
    <b v="0"/>
    <n v="15"/>
    <b v="0"/>
    <s v="Fractured Leg"/>
    <b v="0"/>
    <b v="0"/>
    <b v="0"/>
    <s v="Female"/>
    <s v="Master's Degree"/>
    <s v="Doctor"/>
    <n v="90000"/>
  </r>
  <r>
    <s v="PID0579"/>
    <n v="1000"/>
    <x v="2"/>
    <n v="34"/>
    <s v="Adult"/>
    <s v=""/>
    <n v="94"/>
    <s v="AB+"/>
    <b v="1"/>
    <b v="1"/>
    <n v="34.112353026564087"/>
    <b v="1"/>
    <n v="2"/>
    <b v="0"/>
    <s v="Fractured Arm"/>
    <b v="0"/>
    <b v="1"/>
    <b v="0"/>
    <s v="Male"/>
    <s v="Master's Degree"/>
    <s v="Manager"/>
    <n v="1000"/>
  </r>
  <r>
    <s v="PID0580"/>
    <n v="18000"/>
    <x v="2"/>
    <n v="58"/>
    <s v="Senior"/>
    <n v="11325.24"/>
    <n v="76.099999999999994"/>
    <s v="A+"/>
    <b v="0"/>
    <b v="0"/>
    <n v="30.483896811408421"/>
    <b v="1"/>
    <n v="15"/>
    <b v="1"/>
    <s v="Allergic Reaction"/>
    <b v="0"/>
    <b v="1"/>
    <b v="1"/>
    <s v="Female"/>
    <s v="Master's Degree"/>
    <s v="Manager"/>
    <n v="18000"/>
  </r>
  <r>
    <s v="PID0581"/>
    <n v="45000"/>
    <x v="2"/>
    <n v="58"/>
    <s v="Senior"/>
    <n v="30751.68"/>
    <n v="74.599999999999994"/>
    <s v="AB+"/>
    <b v="1"/>
    <b v="0"/>
    <n v="30.264919469349667"/>
    <b v="1"/>
    <n v="30"/>
    <b v="1"/>
    <s v="Kidney Stones"/>
    <b v="0"/>
    <b v="1"/>
    <b v="0"/>
    <s v="Female"/>
    <s v="Bachelor's Degree"/>
    <s v="Junior Executive"/>
    <n v="45000"/>
  </r>
  <r>
    <s v="PID0582"/>
    <n v="3000"/>
    <x v="3"/>
    <n v="62"/>
    <s v="super senior"/>
    <n v="2133.06"/>
    <n v="92.9"/>
    <s v="A-"/>
    <b v="0"/>
    <b v="0"/>
    <n v="33.310624260461118"/>
    <b v="1"/>
    <n v="20"/>
    <b v="1"/>
    <s v="Osteoarthritis"/>
    <b v="0"/>
    <b v="1"/>
    <b v="1"/>
    <s v="Female"/>
    <s v="Bachelor's Degree"/>
    <s v="Junior Executive"/>
    <n v="3000"/>
  </r>
  <r>
    <s v="PID0583"/>
    <n v="32000"/>
    <x v="2"/>
    <n v="58"/>
    <s v="Senior"/>
    <n v="16682.400000000001"/>
    <n v="72.900000000000006"/>
    <s v="O-"/>
    <b v="0"/>
    <b v="0"/>
    <n v="26.455218464218323"/>
    <s v="FALSE"/>
    <n v="7"/>
    <b v="1"/>
    <s v="Kidney Stones"/>
    <b v="0"/>
    <b v="0"/>
    <b v="0"/>
    <s v="Male"/>
    <s v="Master's Degree"/>
    <s v="Software Engineer"/>
    <n v="32000"/>
  </r>
  <r>
    <s v="PID0584"/>
    <n v="18000"/>
    <x v="0"/>
    <n v="58"/>
    <s v="Senior"/>
    <n v="13722.36"/>
    <n v="79.5"/>
    <s v="B-"/>
    <b v="0"/>
    <b v="0"/>
    <n v="33.961296937075481"/>
    <b v="1"/>
    <n v="2"/>
    <b v="1"/>
    <s v="Respiratory Infection"/>
    <b v="0"/>
    <b v="1"/>
    <b v="0"/>
    <s v="Male"/>
    <s v="Master's Degree"/>
    <s v="Manager"/>
    <n v="18000"/>
  </r>
  <r>
    <s v="PID0585"/>
    <n v="32000"/>
    <x v="0"/>
    <n v="41"/>
    <s v="Adult"/>
    <n v="16856.32"/>
    <n v="71.099999999999994"/>
    <s v="O+"/>
    <b v="0"/>
    <b v="1"/>
    <n v="24.602076124567475"/>
    <b v="0"/>
    <n v="30"/>
    <b v="1"/>
    <s v="Childbirth"/>
    <b v="0"/>
    <b v="0"/>
    <b v="0"/>
    <s v="Female"/>
    <s v="Post-graduate"/>
    <s v="Professor"/>
    <n v="32000"/>
  </r>
  <r>
    <s v="PID0586"/>
    <n v="24000"/>
    <x v="1"/>
    <n v="48"/>
    <s v="Senior"/>
    <n v="21199.89"/>
    <n v="81.3"/>
    <s v="B-"/>
    <b v="1"/>
    <b v="0"/>
    <n v="26.546938775510203"/>
    <b v="0"/>
    <n v="25"/>
    <b v="1"/>
    <s v="Kidney Stones"/>
    <b v="0"/>
    <b v="0"/>
    <b v="0"/>
    <s v="Female"/>
    <s v="Post-graduate"/>
    <s v="Consultant"/>
    <n v="24000"/>
  </r>
  <r>
    <s v="PID0587"/>
    <n v="40000"/>
    <x v="0"/>
    <n v="53"/>
    <s v="Senior"/>
    <n v="23629.8"/>
    <n v="48.8"/>
    <s v="AB-"/>
    <b v="0"/>
    <b v="0"/>
    <n v="21.402570062716546"/>
    <b v="0"/>
    <n v="15"/>
    <b v="1"/>
    <s v="Hypertension"/>
    <b v="0"/>
    <b v="0"/>
    <b v="0"/>
    <s v="Male"/>
    <s v="Master's Degree"/>
    <s v="Software Engineer"/>
    <n v="40000"/>
  </r>
  <r>
    <s v="PID0588"/>
    <n v="18000"/>
    <x v="1"/>
    <n v="33"/>
    <s v="Adult"/>
    <n v="9227.67"/>
    <n v="58"/>
    <s v="O+"/>
    <b v="0"/>
    <b v="0"/>
    <n v="22.375679950619187"/>
    <b v="0"/>
    <n v="400"/>
    <b v="1"/>
    <s v="Prostate Cancer"/>
    <b v="0"/>
    <b v="0"/>
    <b v="0"/>
    <s v="Male"/>
    <s v="Bachelor's Degree"/>
    <s v="Nurse"/>
    <n v="18000"/>
  </r>
  <r>
    <s v="PID0589"/>
    <n v="800"/>
    <x v="0"/>
    <n v="58"/>
    <s v="Senior"/>
    <n v="461.92"/>
    <n v="82.8"/>
    <s v="B+"/>
    <b v="0"/>
    <b v="0"/>
    <n v="31.164138657834318"/>
    <b v="1"/>
    <n v="2"/>
    <b v="1"/>
    <s v="Appendicitis"/>
    <b v="0"/>
    <b v="1"/>
    <b v="1"/>
    <s v="Female"/>
    <s v="Master's Degree"/>
    <s v="Doctor"/>
    <n v="800"/>
  </r>
  <r>
    <s v="PID0590"/>
    <n v="3000"/>
    <x v="3"/>
    <n v="62"/>
    <s v="super senior"/>
    <n v="1978.02"/>
    <n v="73.8"/>
    <s v="A-"/>
    <b v="0"/>
    <b v="0"/>
    <n v="26.462045967944352"/>
    <b v="0"/>
    <n v="3"/>
    <b v="1"/>
    <s v="Cancer"/>
    <b v="0"/>
    <b v="0"/>
    <b v="0"/>
    <s v="Male"/>
    <s v="Bachelor's Degree"/>
    <s v="Engineer"/>
    <n v="3000"/>
  </r>
  <r>
    <s v="PID0591"/>
    <n v="40000"/>
    <x v="2"/>
    <n v="88"/>
    <s v="super senior"/>
    <n v="35905.4"/>
    <n v="61.8"/>
    <s v="O+"/>
    <b v="1"/>
    <b v="0"/>
    <n v="26.748614958448751"/>
    <b v="0"/>
    <n v="0.5"/>
    <b v="1"/>
    <s v="Hypertension"/>
    <b v="0"/>
    <b v="0"/>
    <b v="0"/>
    <s v="Male"/>
    <s v="Master's Degree"/>
    <s v="Software Engineer"/>
    <n v="40000"/>
  </r>
  <r>
    <s v="PID0592"/>
    <n v="800"/>
    <x v="0"/>
    <n v="38"/>
    <s v="Adult"/>
    <n v="718.39"/>
    <n v="91.5"/>
    <s v="AB-"/>
    <b v="0"/>
    <b v="0"/>
    <n v="32.419217687074834"/>
    <b v="1"/>
    <n v="9"/>
    <b v="1"/>
    <s v="Stroke"/>
    <b v="0"/>
    <b v="0"/>
    <b v="1"/>
    <s v="Female"/>
    <s v="PhD"/>
    <s v="CEO"/>
    <n v="800"/>
  </r>
  <r>
    <s v="PID0593"/>
    <n v="40000"/>
    <x v="1"/>
    <n v="53"/>
    <s v="Senior"/>
    <n v="28460.959999999999"/>
    <n v="66.599999999999994"/>
    <s v="AB-"/>
    <b v="0"/>
    <b v="0"/>
    <n v="28.826177285318558"/>
    <b v="1"/>
    <n v="5"/>
    <b v="1"/>
    <s v="Respiratory Infection"/>
    <b v="0"/>
    <b v="1"/>
    <b v="1"/>
    <s v="Male"/>
    <s v="Master's Degree"/>
    <s v="Software Engineer"/>
    <n v="40000"/>
  </r>
  <r>
    <s v="PID0594"/>
    <n v="100"/>
    <x v="0"/>
    <n v="38"/>
    <s v="Adult"/>
    <s v=""/>
    <n v="64.099999999999994"/>
    <s v="AB-"/>
    <b v="0"/>
    <b v="0"/>
    <n v="20.930612244897958"/>
    <b v="0"/>
    <n v="400"/>
    <b v="0"/>
    <s v="Cancer"/>
    <b v="0"/>
    <b v="0"/>
    <b v="0"/>
    <s v="Female"/>
    <s v="Master's Degree"/>
    <s v="Manager"/>
    <n v="100"/>
  </r>
  <r>
    <s v="PID0595"/>
    <n v="800"/>
    <x v="0"/>
    <n v="32"/>
    <s v="Adult"/>
    <n v="487.16"/>
    <n v="86.6"/>
    <s v="A+"/>
    <b v="0"/>
    <b v="0"/>
    <n v="33.828124999999993"/>
    <b v="1"/>
    <n v="70"/>
    <b v="1"/>
    <s v="Childbirth"/>
    <b v="0"/>
    <b v="0"/>
    <b v="1"/>
    <s v="Female"/>
    <s v="Master's Degree"/>
    <s v="Manager"/>
    <n v="800"/>
  </r>
  <r>
    <s v="PID0596"/>
    <n v="100"/>
    <x v="2"/>
    <n v="41"/>
    <s v="Adult"/>
    <s v=""/>
    <n v="96.7"/>
    <s v="A+"/>
    <b v="0"/>
    <b v="0"/>
    <n v="33.070004445812394"/>
    <b v="1"/>
    <n v="4"/>
    <b v="0"/>
    <s v="Respiratory Infection"/>
    <b v="0"/>
    <b v="1"/>
    <b v="0"/>
    <s v="Male"/>
    <s v="PhD"/>
    <s v="Professor"/>
    <n v="100"/>
  </r>
  <r>
    <s v="PID0597"/>
    <n v="45000"/>
    <x v="1"/>
    <n v="48"/>
    <s v="Senior"/>
    <n v="25481.370000000003"/>
    <n v="89.8"/>
    <s v="AB-"/>
    <b v="0"/>
    <b v="1"/>
    <n v="31.816893424036284"/>
    <b v="1"/>
    <n v="12"/>
    <b v="1"/>
    <s v="Osteoarthritis"/>
    <b v="0"/>
    <b v="1"/>
    <b v="0"/>
    <s v="Male"/>
    <s v="Master's Degree"/>
    <s v="Software Engineer"/>
    <n v="45000"/>
  </r>
  <r>
    <s v="PID0598"/>
    <n v="240000"/>
    <x v="2"/>
    <n v="32"/>
    <s v="Adult"/>
    <n v="158937.12"/>
    <n v="85.5"/>
    <s v="AB-"/>
    <b v="0"/>
    <b v="0"/>
    <n v="33.398437499999993"/>
    <b v="1"/>
    <n v="12"/>
    <b v="1"/>
    <s v="Hypertension"/>
    <b v="0"/>
    <b v="1"/>
    <b v="0"/>
    <s v="Female"/>
    <s v="Master's Degree"/>
    <s v="Doctor"/>
    <n v="240000"/>
  </r>
  <r>
    <s v="PID0599"/>
    <n v="21000"/>
    <x v="1"/>
    <n v="48"/>
    <s v="Senior"/>
    <n v="13683.88"/>
    <n v="63.1"/>
    <s v="O+"/>
    <b v="1"/>
    <b v="0"/>
    <n v="23.460737656157054"/>
    <b v="0"/>
    <n v="15"/>
    <b v="1"/>
    <s v="Osteoarthritis"/>
    <b v="0"/>
    <b v="0"/>
    <b v="0"/>
    <s v="Female"/>
    <s v="Bachelor's Degree"/>
    <s v="Junior Executive"/>
    <n v="21000"/>
  </r>
  <r>
    <s v="PID0600"/>
    <n v="18000"/>
    <x v="1"/>
    <n v="62"/>
    <s v="super senior"/>
    <n v="12421.41"/>
    <n v="79"/>
    <s v="O-"/>
    <b v="0"/>
    <b v="1"/>
    <n v="31.645569620253159"/>
    <b v="1"/>
    <n v="15"/>
    <b v="1"/>
    <s v="Heart Disease"/>
    <b v="0"/>
    <b v="0"/>
    <b v="0"/>
    <s v="Male"/>
    <s v="High School"/>
    <s v="Unemployed"/>
    <n v="18000"/>
  </r>
  <r>
    <s v="PID0601"/>
    <n v="4000"/>
    <x v="2"/>
    <n v="33"/>
    <s v="Adult"/>
    <n v="2881.04"/>
    <n v="111.7"/>
    <s v="O+"/>
    <b v="1"/>
    <b v="1"/>
    <n v="34.861583596017603"/>
    <b v="1"/>
    <n v="120"/>
    <b v="1"/>
    <s v="Childbirth"/>
    <b v="0"/>
    <b v="0"/>
    <b v="1"/>
    <s v="Female"/>
    <s v="PhD"/>
    <s v="Professor"/>
    <n v="4000"/>
  </r>
  <r>
    <s v="PID0602"/>
    <n v="100"/>
    <x v="2"/>
    <n v="53"/>
    <s v="Senior"/>
    <n v="64.599999999999994"/>
    <n v="61.3"/>
    <s v="AB-"/>
    <b v="1"/>
    <b v="1"/>
    <n v="21.462833934386051"/>
    <b v="0"/>
    <n v="300"/>
    <b v="1"/>
    <s v="Appendicitis"/>
    <b v="0"/>
    <b v="0"/>
    <b v="0"/>
    <s v="Male"/>
    <s v="PhD"/>
    <s v="Professor"/>
    <n v="100"/>
  </r>
  <r>
    <s v="PID0603"/>
    <n v="800"/>
    <x v="0"/>
    <n v="34"/>
    <s v="Adult"/>
    <s v=""/>
    <n v="90.4"/>
    <s v="AB+"/>
    <b v="0"/>
    <b v="0"/>
    <n v="31.651552816778128"/>
    <b v="1"/>
    <n v="25"/>
    <b v="0"/>
    <s v="Heart Attack"/>
    <b v="0"/>
    <b v="0"/>
    <b v="1"/>
    <s v="Male"/>
    <s v="Master's Degree"/>
    <s v="Senior Executive"/>
    <n v="800"/>
  </r>
  <r>
    <s v="PID0604"/>
    <n v="200000"/>
    <x v="0"/>
    <n v="48"/>
    <s v="Senior"/>
    <n v="118892.32"/>
    <n v="73.400000000000006"/>
    <s v="AB+"/>
    <b v="1"/>
    <b v="1"/>
    <n v="28.316808765093938"/>
    <b v="1"/>
    <n v="40"/>
    <b v="1"/>
    <s v="Respiratory Infection"/>
    <b v="0"/>
    <b v="1"/>
    <b v="1"/>
    <s v="Male"/>
    <s v="School"/>
    <s v="Clerical Staff"/>
    <n v="200000"/>
  </r>
  <r>
    <s v="PID0605"/>
    <n v="90000"/>
    <x v="2"/>
    <n v="58"/>
    <s v="Senior"/>
    <n v="68940.3"/>
    <n v="75.099999999999994"/>
    <s v="A-"/>
    <b v="0"/>
    <b v="1"/>
    <n v="26.9281795690057"/>
    <b v="0"/>
    <n v="5"/>
    <b v="1"/>
    <s v="Fractured Arm"/>
    <b v="0"/>
    <b v="0"/>
    <b v="0"/>
    <s v="Female"/>
    <s v="Bachelor's Degree"/>
    <s v="Junior Executive"/>
    <n v="90000"/>
  </r>
  <r>
    <s v="PID0606"/>
    <n v="200000"/>
    <x v="1"/>
    <n v="48"/>
    <s v="Senior"/>
    <s v=""/>
    <n v="61.2"/>
    <s v="B+"/>
    <b v="1"/>
    <b v="1"/>
    <n v="22.754312908982754"/>
    <s v="FALSE"/>
    <n v="20"/>
    <b v="0"/>
    <s v="Diabetes"/>
    <b v="0"/>
    <b v="0"/>
    <b v="0"/>
    <s v="Female"/>
    <s v="Master's Degree"/>
    <s v="Manager"/>
    <n v="200000"/>
  </r>
  <r>
    <s v="PID0607"/>
    <n v="500"/>
    <x v="0"/>
    <n v="48"/>
    <s v="Senior"/>
    <s v=""/>
    <n v="83.8"/>
    <s v="AB+"/>
    <b v="0"/>
    <b v="0"/>
    <n v="28.996539792387544"/>
    <b v="1"/>
    <n v="7"/>
    <b v="0"/>
    <s v="Respiratory Infection"/>
    <b v="0"/>
    <b v="1"/>
    <b v="0"/>
    <s v="Female"/>
    <s v="Master's Degree"/>
    <s v="Software Engineer"/>
    <n v="500"/>
  </r>
  <r>
    <s v="PID0608"/>
    <n v="21000"/>
    <x v="0"/>
    <n v="73"/>
    <s v="super senior"/>
    <n v="14377.929999999998"/>
    <n v="84.2"/>
    <s v="O+"/>
    <b v="0"/>
    <b v="0"/>
    <n v="29.832766439909303"/>
    <b v="1"/>
    <n v="90"/>
    <b v="1"/>
    <s v="Respiratory Infection"/>
    <b v="0"/>
    <b v="1"/>
    <b v="0"/>
    <s v="Female"/>
    <s v="Master's Degree"/>
    <s v="Manager"/>
    <n v="21000"/>
  </r>
  <r>
    <s v="PID0609"/>
    <n v="45000"/>
    <x v="1"/>
    <n v="38"/>
    <s v="Adult"/>
    <n v="27291.27"/>
    <n v="79.5"/>
    <s v="O-"/>
    <b v="1"/>
    <b v="1"/>
    <n v="25.665030991735538"/>
    <b v="0"/>
    <n v="7"/>
    <b v="1"/>
    <s v="Prostate Cancer"/>
    <b v="0"/>
    <b v="0"/>
    <b v="0"/>
    <s v="Male"/>
    <s v="Bachelor's Degree"/>
    <s v="Engineer"/>
    <n v="45000"/>
  </r>
  <r>
    <s v="PID0610"/>
    <n v="45000"/>
    <x v="0"/>
    <n v="38"/>
    <s v="Adult"/>
    <s v=""/>
    <n v="69.099999999999994"/>
    <s v="B+"/>
    <b v="0"/>
    <b v="1"/>
    <n v="23.63120276324339"/>
    <b v="0"/>
    <n v="20"/>
    <b v="0"/>
    <s v="Childbirth"/>
    <b v="0"/>
    <b v="0"/>
    <b v="0"/>
    <s v="Male"/>
    <s v="Bachelor's Degree"/>
    <s v="Nurse"/>
    <n v="45000"/>
  </r>
  <r>
    <s v="PID0611"/>
    <n v="100"/>
    <x v="1"/>
    <n v="38"/>
    <s v="Adult"/>
    <n v="74.73"/>
    <n v="81.900000000000006"/>
    <s v="AB+"/>
    <b v="0"/>
    <b v="0"/>
    <n v="31.207133058984908"/>
    <b v="1"/>
    <n v="30"/>
    <b v="1"/>
    <s v="Respiratory Infection"/>
    <b v="0"/>
    <b v="1"/>
    <b v="0"/>
    <s v="Female"/>
    <s v="Master's Degree"/>
    <s v="Senior Executive"/>
    <n v="100"/>
  </r>
  <r>
    <s v="PID0612"/>
    <n v="45000"/>
    <x v="0"/>
    <n v="38"/>
    <s v="Adult"/>
    <n v="39937.17"/>
    <n v="83.6"/>
    <s v="O+"/>
    <b v="0"/>
    <b v="0"/>
    <n v="26.385557379118797"/>
    <b v="0"/>
    <n v="25"/>
    <b v="1"/>
    <s v="Fractured Leg"/>
    <b v="0"/>
    <b v="0"/>
    <b v="0"/>
    <s v="Male"/>
    <s v="Bachelor's Degree"/>
    <s v="Teacher"/>
    <n v="45000"/>
  </r>
  <r>
    <s v="PID0613"/>
    <n v="75000"/>
    <x v="2"/>
    <n v="53"/>
    <s v="Senior"/>
    <n v="39015.199999999997"/>
    <n v="72.099999999999994"/>
    <s v="O-"/>
    <b v="0"/>
    <b v="0"/>
    <n v="29.250679540752156"/>
    <b v="1"/>
    <n v="12"/>
    <b v="1"/>
    <s v="Heart Disease"/>
    <b v="0"/>
    <b v="1"/>
    <b v="0"/>
    <s v="Male"/>
    <s v="Master's Degree"/>
    <s v="Manager"/>
    <n v="75000"/>
  </r>
  <r>
    <s v="PID0614"/>
    <n v="24000"/>
    <x v="0"/>
    <n v="54"/>
    <s v="Senior"/>
    <s v=""/>
    <n v="61.6"/>
    <s v="AB+"/>
    <b v="1"/>
    <b v="0"/>
    <n v="26.662049861495845"/>
    <b v="0"/>
    <n v="2"/>
    <b v="0"/>
    <s v="Diabetes"/>
    <b v="0"/>
    <b v="0"/>
    <b v="0"/>
    <s v="Male"/>
    <s v="Master's Degree"/>
    <s v="Software Engineer"/>
    <n v="24000"/>
  </r>
  <r>
    <s v="PID0615"/>
    <n v="40000"/>
    <x v="2"/>
    <n v="48"/>
    <s v="Senior"/>
    <n v="21460.080000000002"/>
    <n v="71.3"/>
    <s v="A-"/>
    <b v="0"/>
    <b v="0"/>
    <n v="23.823047879982624"/>
    <b v="0"/>
    <n v="1"/>
    <b v="1"/>
    <s v="Diabetes"/>
    <b v="0"/>
    <b v="0"/>
    <b v="0"/>
    <s v="Male"/>
    <s v="Bachelor's Degree"/>
    <s v="Nurse"/>
    <n v="40000"/>
  </r>
  <r>
    <s v="PID0616"/>
    <n v="40000"/>
    <x v="1"/>
    <n v="33"/>
    <s v="Adult"/>
    <n v="34573.9"/>
    <n v="84.2"/>
    <s v="B-"/>
    <b v="1"/>
    <b v="1"/>
    <n v="29.134948096885818"/>
    <b v="1"/>
    <n v="15"/>
    <b v="1"/>
    <s v="Fractured Arm"/>
    <b v="0"/>
    <b v="0"/>
    <b v="1"/>
    <s v="Male"/>
    <s v="Bachelor's Degree"/>
    <s v="Junior Executive"/>
    <n v="40000"/>
  </r>
  <r>
    <s v="PID0617"/>
    <n v="45000"/>
    <x v="0"/>
    <n v="42"/>
    <s v="Adult"/>
    <n v="23031.39"/>
    <n v="67.900000000000006"/>
    <s v="AB-"/>
    <b v="0"/>
    <b v="1"/>
    <n v="25.245389649018449"/>
    <b v="0"/>
    <n v="20"/>
    <b v="1"/>
    <s v="Cancer"/>
    <b v="0"/>
    <b v="0"/>
    <b v="0"/>
    <s v="Male"/>
    <s v="Post-graduate"/>
    <s v="Consultant"/>
    <n v="45000"/>
  </r>
  <r>
    <s v="PID0618"/>
    <n v="3000"/>
    <x v="0"/>
    <n v="45"/>
    <s v="Adult"/>
    <n v="2212.29"/>
    <n v="86"/>
    <s v="O+"/>
    <b v="0"/>
    <b v="0"/>
    <n v="31.588613406795229"/>
    <b v="1"/>
    <n v="9"/>
    <b v="1"/>
    <s v="Heart Attack"/>
    <b v="0"/>
    <b v="0"/>
    <b v="1"/>
    <s v="Male"/>
    <s v="Master's Degree"/>
    <s v="Manager"/>
    <n v="3000"/>
  </r>
  <r>
    <s v="PID0619"/>
    <n v="90000"/>
    <x v="1"/>
    <n v="33"/>
    <s v="Adult"/>
    <n v="75623.599999999991"/>
    <n v="66.2"/>
    <s v="A-"/>
    <b v="0"/>
    <b v="0"/>
    <n v="24.916255786819228"/>
    <b v="0"/>
    <n v="40"/>
    <b v="1"/>
    <s v="Prostate Cancer"/>
    <b v="0"/>
    <b v="0"/>
    <b v="0"/>
    <s v="Female"/>
    <s v="Bachelor's Degree"/>
    <s v="Junior Executive"/>
    <n v="90000"/>
  </r>
  <r>
    <s v="PID0620"/>
    <n v="30000"/>
    <x v="2"/>
    <n v="33"/>
    <s v="Adult"/>
    <n v="20027.579999999998"/>
    <n v="68.3"/>
    <s v="B+"/>
    <b v="0"/>
    <b v="0"/>
    <n v="23.086803677663603"/>
    <b v="0"/>
    <n v="5"/>
    <b v="1"/>
    <s v="Stroke"/>
    <b v="0"/>
    <b v="0"/>
    <b v="0"/>
    <s v="Female"/>
    <s v="PhD"/>
    <s v="Scientist"/>
    <n v="30000"/>
  </r>
  <r>
    <s v="PID0621"/>
    <n v="3000"/>
    <x v="3"/>
    <n v="42"/>
    <s v="Adult"/>
    <s v=""/>
    <n v="81.2"/>
    <s v="B-"/>
    <b v="0"/>
    <b v="0"/>
    <n v="26.213842975206614"/>
    <b v="0"/>
    <n v="9"/>
    <b v="0"/>
    <s v="Osteoarthritis"/>
    <b v="0"/>
    <b v="0"/>
    <b v="0"/>
    <s v="Female"/>
    <s v="Post-graduate"/>
    <s v="CEO"/>
    <n v="3000"/>
  </r>
  <r>
    <s v="PID0622"/>
    <n v="3000"/>
    <x v="3"/>
    <n v="41"/>
    <s v="Adult"/>
    <s v=""/>
    <n v="75"/>
    <s v="AB-"/>
    <b v="0"/>
    <b v="1"/>
    <n v="24.212293388429753"/>
    <b v="0"/>
    <n v="150"/>
    <b v="0"/>
    <s v="Childbirth"/>
    <b v="0"/>
    <b v="0"/>
    <b v="0"/>
    <s v="Male"/>
    <s v="Bachelor's Degree"/>
    <s v="Junior Executive"/>
    <n v="3000"/>
  </r>
  <r>
    <s v="PID0623"/>
    <n v="500"/>
    <x v="0"/>
    <n v="32"/>
    <s v="Adult"/>
    <n v="377"/>
    <n v="78.400000000000006"/>
    <s v="AB-"/>
    <b v="0"/>
    <b v="0"/>
    <n v="28.451154013644945"/>
    <b v="1"/>
    <n v="5"/>
    <b v="1"/>
    <s v="Respiratory Infection"/>
    <b v="0"/>
    <b v="1"/>
    <b v="0"/>
    <s v="Female"/>
    <s v="School"/>
    <s v="Driver"/>
    <n v="500"/>
  </r>
  <r>
    <s v="PID0624"/>
    <n v="30000"/>
    <x v="0"/>
    <n v="54"/>
    <s v="Senior"/>
    <n v="18896.43"/>
    <n v="93.9"/>
    <s v="A+"/>
    <b v="1"/>
    <b v="0"/>
    <n v="34.490358126721766"/>
    <b v="1"/>
    <n v="9"/>
    <b v="1"/>
    <s v="Heart Disease"/>
    <b v="0"/>
    <b v="0"/>
    <b v="0"/>
    <s v="Male"/>
    <s v="PhD"/>
    <s v="Professor"/>
    <n v="30000"/>
  </r>
  <r>
    <s v="PID0625"/>
    <n v="90000"/>
    <x v="0"/>
    <n v="30"/>
    <s v="Young adult"/>
    <n v="50164.899999999994"/>
    <n v="81"/>
    <s v="A-"/>
    <b v="0"/>
    <b v="0"/>
    <n v="26.149276859504134"/>
    <b v="0"/>
    <n v="20"/>
    <b v="1"/>
    <s v="Kidney Stones"/>
    <b v="0"/>
    <b v="0"/>
    <b v="0"/>
    <s v="Female"/>
    <s v="Bachelor's Degree"/>
    <s v="Engineer"/>
    <n v="90000"/>
  </r>
  <r>
    <s v="PID0626"/>
    <n v="4000"/>
    <x v="3"/>
    <n v="58"/>
    <s v="Senior"/>
    <n v="3414.52"/>
    <n v="58.5"/>
    <s v="O+"/>
    <b v="1"/>
    <b v="0"/>
    <n v="23.433744592212783"/>
    <b v="0"/>
    <n v="12"/>
    <b v="1"/>
    <s v="Hypertension"/>
    <b v="0"/>
    <b v="0"/>
    <b v="0"/>
    <s v="Male"/>
    <s v="Bachelor's Degree"/>
    <s v="Nurse"/>
    <n v="4000"/>
  </r>
  <r>
    <s v="PID0627"/>
    <n v="12000"/>
    <x v="1"/>
    <n v="38"/>
    <s v="Adult"/>
    <s v=""/>
    <n v="87.8"/>
    <s v="O+"/>
    <b v="1"/>
    <b v="1"/>
    <n v="33.455265965554027"/>
    <b v="1"/>
    <n v="20"/>
    <b v="0"/>
    <s v="Kidney Stones"/>
    <b v="0"/>
    <b v="1"/>
    <b v="0"/>
    <s v="Male"/>
    <s v="School"/>
    <s v="Clerical Staff"/>
    <n v="12000"/>
  </r>
  <r>
    <s v="PID0628"/>
    <n v="240000"/>
    <x v="2"/>
    <n v="68"/>
    <s v="super senior"/>
    <n v="152671.08000000002"/>
    <n v="98.2"/>
    <s v="B-"/>
    <b v="0"/>
    <b v="0"/>
    <n v="34.382549630615181"/>
    <b v="1"/>
    <n v="150"/>
    <b v="1"/>
    <s v="Respiratory Infection"/>
    <b v="0"/>
    <b v="1"/>
    <b v="0"/>
    <s v="Female"/>
    <s v="Post-graduate"/>
    <s v="Scientist"/>
    <n v="240000"/>
  </r>
  <r>
    <s v="PID0629"/>
    <n v="75000"/>
    <x v="0"/>
    <n v="53"/>
    <s v="Senior"/>
    <s v=""/>
    <n v="79.5"/>
    <s v="AB+"/>
    <b v="0"/>
    <b v="0"/>
    <n v="28.850341123530267"/>
    <b v="1"/>
    <n v="12"/>
    <b v="0"/>
    <s v="Diabetes"/>
    <b v="0"/>
    <b v="1"/>
    <b v="1"/>
    <s v="Male"/>
    <s v="Master's Degree"/>
    <s v="Manager"/>
    <n v="75000"/>
  </r>
  <r>
    <s v="PID0630"/>
    <n v="100"/>
    <x v="3"/>
    <n v="48"/>
    <s v="Senior"/>
    <n v="50.16"/>
    <n v="86.6"/>
    <s v="AB+"/>
    <b v="0"/>
    <b v="0"/>
    <n v="29.615950206901271"/>
    <b v="1"/>
    <n v="0"/>
    <b v="1"/>
    <s v="Heart Attack"/>
    <b v="0"/>
    <b v="0"/>
    <b v="0"/>
    <s v="Male"/>
    <s v="Bachelor's Degree"/>
    <s v="Junior Executive"/>
    <n v="100"/>
  </r>
  <r>
    <s v="PID0631"/>
    <n v="45000"/>
    <x v="2"/>
    <n v="42"/>
    <s v="Adult"/>
    <n v="25246.350000000002"/>
    <n v="98.3"/>
    <s v="A+"/>
    <b v="1"/>
    <b v="1"/>
    <n v="34.828514739229028"/>
    <b v="1"/>
    <n v="2"/>
    <b v="1"/>
    <s v="Heart Attack"/>
    <b v="0"/>
    <b v="1"/>
    <b v="0"/>
    <s v="Male"/>
    <s v="School"/>
    <s v="Retail Worker"/>
    <n v="45000"/>
  </r>
  <r>
    <s v="PID0632"/>
    <n v="16000"/>
    <x v="1"/>
    <n v="42"/>
    <s v="Adult"/>
    <n v="12849.12"/>
    <n v="70.099999999999994"/>
    <s v="O+"/>
    <b v="0"/>
    <b v="1"/>
    <n v="22.889795918367344"/>
    <b v="0"/>
    <n v="5"/>
    <b v="1"/>
    <s v="Childbirth"/>
    <b v="0"/>
    <b v="0"/>
    <b v="0"/>
    <s v="Female"/>
    <s v="PhD"/>
    <s v="Scientist"/>
    <n v="16000"/>
  </r>
  <r>
    <s v="PID0633"/>
    <n v="300000"/>
    <x v="0"/>
    <n v="33"/>
    <s v="Adult"/>
    <n v="150218.16"/>
    <n v="66.599999999999994"/>
    <s v="B+"/>
    <b v="0"/>
    <b v="1"/>
    <n v="25.377229080932779"/>
    <b v="0"/>
    <n v="25"/>
    <b v="1"/>
    <s v="Appendicitis"/>
    <b v="0"/>
    <b v="0"/>
    <b v="0"/>
    <s v="Male"/>
    <s v="Bachelor's Degree"/>
    <s v="Engineer"/>
    <n v="300000"/>
  </r>
  <r>
    <s v="PID0634"/>
    <n v="500"/>
    <x v="0"/>
    <n v="62"/>
    <s v="super senior"/>
    <s v=""/>
    <n v="60.4"/>
    <s v="O-"/>
    <b v="0"/>
    <b v="1"/>
    <n v="25.140478668054108"/>
    <s v="FALSE"/>
    <n v="250"/>
    <b v="0"/>
    <s v="Diabetes"/>
    <b v="0"/>
    <b v="0"/>
    <b v="0"/>
    <s v="Female"/>
    <s v="High School"/>
    <s v="Unemployed"/>
    <n v="500"/>
  </r>
  <r>
    <s v="PID0635"/>
    <n v="21000"/>
    <x v="3"/>
    <n v="48"/>
    <s v="Senior"/>
    <n v="13295.94"/>
    <n v="87.1"/>
    <s v="B-"/>
    <b v="1"/>
    <b v="0"/>
    <n v="30.13840830449827"/>
    <b v="1"/>
    <n v="9"/>
    <b v="1"/>
    <s v="Allergic Reaction"/>
    <b v="0"/>
    <b v="0"/>
    <b v="1"/>
    <s v="Female"/>
    <s v="Uneducated"/>
    <s v="Farmer"/>
    <n v="21000"/>
  </r>
  <r>
    <s v="PID0636"/>
    <n v="3000"/>
    <x v="0"/>
    <n v="53"/>
    <s v="Senior"/>
    <n v="1702.98"/>
    <n v="77.900000000000006"/>
    <s v="AB-"/>
    <b v="1"/>
    <b v="0"/>
    <n v="32.01019066403682"/>
    <b v="1"/>
    <n v="12"/>
    <b v="1"/>
    <s v="Fractured Arm"/>
    <b v="0"/>
    <b v="0"/>
    <b v="1"/>
    <s v="Male"/>
    <s v="High School"/>
    <s v="Unemployed"/>
    <n v="3000"/>
  </r>
  <r>
    <s v="PID0637"/>
    <n v="75000"/>
    <x v="0"/>
    <n v="68"/>
    <s v="super senior"/>
    <n v="43878.649999999994"/>
    <n v="90.5"/>
    <s v="B-"/>
    <b v="0"/>
    <b v="0"/>
    <n v="32.450069920040157"/>
    <b v="1"/>
    <n v="4"/>
    <b v="1"/>
    <s v="Heart Attack"/>
    <b v="0"/>
    <b v="0"/>
    <b v="0"/>
    <s v="Male"/>
    <s v="Master's Degree"/>
    <s v="Doctor"/>
    <n v="75000"/>
  </r>
  <r>
    <s v="PID0638"/>
    <n v="12000"/>
    <x v="2"/>
    <n v="38"/>
    <s v="Adult"/>
    <n v="8131.7999999999993"/>
    <n v="89"/>
    <s v="O-"/>
    <b v="1"/>
    <b v="0"/>
    <n v="32.29786616344898"/>
    <b v="1"/>
    <n v="2"/>
    <b v="1"/>
    <s v="Heart Attack"/>
    <b v="0"/>
    <b v="0"/>
    <b v="1"/>
    <s v="Male"/>
    <s v="Master's Degree"/>
    <s v="Manager"/>
    <n v="12000"/>
  </r>
  <r>
    <s v="PID0639"/>
    <n v="30000"/>
    <x v="2"/>
    <n v="48"/>
    <s v="Senior"/>
    <n v="16801.439999999999"/>
    <n v="86"/>
    <s v="B-"/>
    <b v="0"/>
    <b v="0"/>
    <n v="30.110990511536716"/>
    <b v="1"/>
    <n v="15"/>
    <b v="1"/>
    <s v="Diabetes"/>
    <b v="0"/>
    <b v="1"/>
    <b v="0"/>
    <s v="Female"/>
    <s v="Master's Degree"/>
    <s v="Senior Executive"/>
    <n v="30000"/>
  </r>
  <r>
    <s v="PID0640"/>
    <n v="18000"/>
    <x v="2"/>
    <n v="54"/>
    <s v="Senior"/>
    <s v=""/>
    <n v="72.900000000000006"/>
    <s v="A-"/>
    <b v="1"/>
    <b v="0"/>
    <n v="28.123914972416188"/>
    <b v="1"/>
    <n v="1"/>
    <b v="0"/>
    <s v="Respiratory Infection"/>
    <b v="0"/>
    <b v="1"/>
    <b v="0"/>
    <s v="Male"/>
    <s v="Post-graduate"/>
    <s v="Scientist"/>
    <n v="18000"/>
  </r>
  <r>
    <s v="PID0641"/>
    <n v="250000"/>
    <x v="1"/>
    <n v="41"/>
    <s v="Adult"/>
    <n v="144130.1"/>
    <n v="83.5"/>
    <s v="B+"/>
    <b v="0"/>
    <b v="0"/>
    <n v="28.555794945453304"/>
    <b v="1"/>
    <n v="12"/>
    <b v="1"/>
    <s v="Prostate Cancer"/>
    <b v="0"/>
    <b v="1"/>
    <b v="0"/>
    <s v="Female"/>
    <s v="Master's Degree"/>
    <s v="Manager"/>
    <n v="250000"/>
  </r>
  <r>
    <s v="PID0642"/>
    <n v="16000"/>
    <x v="0"/>
    <n v="58"/>
    <s v="Senior"/>
    <n v="10594.86"/>
    <n v="95.3"/>
    <s v="O-"/>
    <b v="0"/>
    <b v="0"/>
    <n v="34.171178600882065"/>
    <b v="1"/>
    <n v="5"/>
    <b v="1"/>
    <s v="Childbirth"/>
    <b v="0"/>
    <b v="0"/>
    <b v="1"/>
    <s v="Male"/>
    <s v="Uneducated"/>
    <s v="Labourer"/>
    <n v="16000"/>
  </r>
  <r>
    <s v="PID0643"/>
    <n v="10000"/>
    <x v="2"/>
    <n v="48"/>
    <s v="Senior"/>
    <s v=""/>
    <n v="72"/>
    <s v="B+"/>
    <b v="0"/>
    <b v="1"/>
    <n v="28.124999999999993"/>
    <b v="1"/>
    <n v="30"/>
    <b v="0"/>
    <s v="Prostate Cancer"/>
    <b v="0"/>
    <b v="1"/>
    <b v="0"/>
    <s v="Female"/>
    <s v="Master's Degree"/>
    <s v="Software Engineer"/>
    <n v="10000"/>
  </r>
  <r>
    <s v="PID0644"/>
    <n v="200000"/>
    <x v="2"/>
    <n v="53"/>
    <s v="Senior"/>
    <s v=""/>
    <n v="72.7"/>
    <s v="A+"/>
    <b v="1"/>
    <b v="0"/>
    <n v="29.494097123615564"/>
    <b v="1"/>
    <n v="0.5"/>
    <b v="0"/>
    <s v="Respiratory Infection"/>
    <b v="0"/>
    <b v="1"/>
    <b v="0"/>
    <s v="Male"/>
    <s v="Master's Degree"/>
    <s v="Doctor"/>
    <n v="200000"/>
  </r>
  <r>
    <s v="PID0645"/>
    <n v="45000"/>
    <x v="0"/>
    <n v="42"/>
    <s v="Adult"/>
    <n v="30544.590000000004"/>
    <n v="81.900000000000006"/>
    <s v="B-"/>
    <b v="1"/>
    <b v="0"/>
    <n v="30.450624628197509"/>
    <b v="1"/>
    <n v="400"/>
    <b v="1"/>
    <s v="Heart Attack"/>
    <b v="0"/>
    <b v="0"/>
    <b v="0"/>
    <s v="Male"/>
    <s v="School"/>
    <s v="Retail Worker"/>
    <n v="45000"/>
  </r>
  <r>
    <s v="PID0646"/>
    <n v="90000"/>
    <x v="1"/>
    <n v="53"/>
    <s v="Senior"/>
    <n v="48103.05"/>
    <n v="79.2"/>
    <s v="B+"/>
    <b v="0"/>
    <b v="0"/>
    <n v="29.809176107493698"/>
    <b v="1"/>
    <n v="9"/>
    <b v="1"/>
    <s v="Hypertension"/>
    <b v="0"/>
    <b v="0"/>
    <b v="1"/>
    <s v="Female"/>
    <s v="School"/>
    <s v="Retail Worker"/>
    <n v="90000"/>
  </r>
  <r>
    <s v="PID0647"/>
    <n v="3000"/>
    <x v="2"/>
    <n v="53"/>
    <s v="Senior"/>
    <n v="2095.17"/>
    <n v="78.599999999999994"/>
    <s v="O-"/>
    <b v="1"/>
    <b v="0"/>
    <n v="33.142182492831843"/>
    <b v="1"/>
    <n v="2"/>
    <b v="1"/>
    <s v="Heart Attack"/>
    <b v="0"/>
    <b v="0"/>
    <b v="1"/>
    <s v="Female"/>
    <s v="PhD"/>
    <s v="Professor"/>
    <n v="3000"/>
  </r>
  <r>
    <s v="PID0648"/>
    <n v="90000"/>
    <x v="0"/>
    <n v="38"/>
    <s v="Adult"/>
    <n v="71874.399999999994"/>
    <n v="59.9"/>
    <s v="A-"/>
    <b v="0"/>
    <b v="0"/>
    <n v="20.014033211934912"/>
    <s v="FALSE"/>
    <n v="150"/>
    <b v="1"/>
    <s v="Allergic Reaction"/>
    <b v="0"/>
    <b v="0"/>
    <b v="0"/>
    <s v="Male"/>
    <s v="Master's Degree"/>
    <s v="Senior Executive"/>
    <n v="90000"/>
  </r>
  <r>
    <s v="PID0649"/>
    <n v="200000"/>
    <x v="1"/>
    <n v="82"/>
    <s v="super senior"/>
    <n v="159176.6"/>
    <n v="55.1"/>
    <s v="AB+"/>
    <b v="0"/>
    <b v="0"/>
    <n v="23.848684210526315"/>
    <b v="0"/>
    <n v="5"/>
    <b v="1"/>
    <s v="Cancer"/>
    <b v="0"/>
    <b v="0"/>
    <b v="0"/>
    <s v="Female"/>
    <s v="Bachelor's Degree"/>
    <s v="Junior Executive"/>
    <n v="200000"/>
  </r>
  <r>
    <s v="PID0650"/>
    <n v="3000"/>
    <x v="1"/>
    <n v="62"/>
    <s v="super senior"/>
    <n v="2477.58"/>
    <n v="55.7"/>
    <s v="O-"/>
    <b v="0"/>
    <b v="0"/>
    <n v="20.213383655102341"/>
    <b v="0"/>
    <n v="9"/>
    <b v="1"/>
    <s v="Stroke"/>
    <b v="0"/>
    <b v="0"/>
    <b v="0"/>
    <s v="Male"/>
    <s v="Master's Degree"/>
    <s v="Doctor"/>
    <n v="3000"/>
  </r>
  <r>
    <s v="PID0651"/>
    <n v="40000"/>
    <x v="1"/>
    <n v="45"/>
    <s v="Adult"/>
    <n v="23723.899999999998"/>
    <n v="62.6"/>
    <s v="A+"/>
    <b v="0"/>
    <b v="0"/>
    <n v="22.99357208448118"/>
    <b v="0"/>
    <n v="5"/>
    <b v="1"/>
    <s v="Osteoarthritis"/>
    <b v="0"/>
    <b v="0"/>
    <b v="0"/>
    <s v="Female"/>
    <s v="Bachelor's Degree"/>
    <s v="Nurse"/>
    <n v="40000"/>
  </r>
  <r>
    <s v="PID0652"/>
    <n v="500"/>
    <x v="1"/>
    <n v="38"/>
    <s v="Adult"/>
    <n v="394.89"/>
    <n v="98.5"/>
    <s v="B+"/>
    <b v="1"/>
    <b v="0"/>
    <n v="30.741861989326175"/>
    <b v="1"/>
    <n v="15"/>
    <b v="1"/>
    <s v="Heart Attack"/>
    <b v="0"/>
    <b v="0"/>
    <b v="1"/>
    <s v="Male"/>
    <s v="Master's Degree"/>
    <s v="Software Engineer"/>
    <n v="500"/>
  </r>
  <r>
    <s v="PID0653"/>
    <n v="60000"/>
    <x v="1"/>
    <n v="38"/>
    <s v="Adult"/>
    <n v="53382.16"/>
    <n v="80.3"/>
    <s v="AB+"/>
    <b v="0"/>
    <b v="1"/>
    <n v="26.52265821112432"/>
    <b v="0"/>
    <n v="25"/>
    <b v="1"/>
    <s v="Fractured Leg"/>
    <b v="0"/>
    <b v="0"/>
    <b v="0"/>
    <s v="Female"/>
    <s v="School"/>
    <s v="Driver"/>
    <n v="60000"/>
  </r>
  <r>
    <s v="PID0654"/>
    <n v="200"/>
    <x v="2"/>
    <n v="68"/>
    <s v="super senior"/>
    <n v="122.98"/>
    <n v="49.6"/>
    <s v="B-"/>
    <b v="0"/>
    <b v="1"/>
    <n v="22.044444444444444"/>
    <b v="0"/>
    <n v="12"/>
    <b v="1"/>
    <s v="Fractured Arm"/>
    <b v="0"/>
    <b v="0"/>
    <b v="0"/>
    <s v="Female"/>
    <s v="Master's Degree"/>
    <s v="Senior Executive"/>
    <n v="200"/>
  </r>
  <r>
    <s v="PID0655"/>
    <n v="200000"/>
    <x v="2"/>
    <n v="38"/>
    <s v="Adult"/>
    <n v="124213.09999999999"/>
    <n v="103.8"/>
    <s v="O-"/>
    <b v="0"/>
    <b v="1"/>
    <n v="33.13224169300009"/>
    <b v="1"/>
    <n v="20"/>
    <b v="1"/>
    <s v="Respiratory Infection"/>
    <b v="0"/>
    <b v="1"/>
    <b v="1"/>
    <s v="Female"/>
    <s v="Bachelor's Degree"/>
    <s v="Teacher"/>
    <n v="200000"/>
  </r>
  <r>
    <s v="PID0656"/>
    <n v="250000"/>
    <x v="0"/>
    <n v="33"/>
    <s v="Adult"/>
    <n v="200949.1"/>
    <n v="81"/>
    <s v="B+"/>
    <b v="0"/>
    <b v="0"/>
    <n v="25.280109859242845"/>
    <s v="FALSE"/>
    <n v="0"/>
    <b v="1"/>
    <s v="Allergic Reaction"/>
    <b v="0"/>
    <b v="0"/>
    <b v="0"/>
    <s v="Male"/>
    <s v="Master's Degree"/>
    <s v="Doctor"/>
    <n v="250000"/>
  </r>
  <r>
    <s v="PID0657"/>
    <n v="60000"/>
    <x v="0"/>
    <n v="28"/>
    <s v="Young adult"/>
    <n v="48097.399999999994"/>
    <n v="85.2"/>
    <s v="A+"/>
    <b v="1"/>
    <b v="1"/>
    <n v="26.890544123216767"/>
    <b v="0"/>
    <n v="7"/>
    <b v="1"/>
    <s v="Stroke"/>
    <b v="0"/>
    <b v="0"/>
    <b v="0"/>
    <s v="Male"/>
    <s v="Bachelor's Degree"/>
    <s v="Teacher"/>
    <n v="60000"/>
  </r>
  <r>
    <s v="PID0658"/>
    <n v="40000"/>
    <x v="0"/>
    <n v="42"/>
    <s v="Adult"/>
    <s v=""/>
    <n v="62.9"/>
    <s v="AB+"/>
    <b v="0"/>
    <b v="0"/>
    <n v="23.386377156454493"/>
    <b v="0"/>
    <n v="7"/>
    <b v="0"/>
    <s v="Fractured Leg"/>
    <b v="0"/>
    <b v="0"/>
    <b v="0"/>
    <s v="Male"/>
    <s v="School"/>
    <s v="Retail Worker"/>
    <n v="40000"/>
  </r>
  <r>
    <s v="PID0659"/>
    <n v="21000"/>
    <x v="0"/>
    <n v="58"/>
    <s v="Senior"/>
    <n v="16672.600000000002"/>
    <n v="75.099999999999994"/>
    <s v="B-"/>
    <b v="0"/>
    <b v="0"/>
    <n v="31.259105098855354"/>
    <b v="1"/>
    <n v="3"/>
    <b v="1"/>
    <s v="Hypertension"/>
    <b v="0"/>
    <b v="1"/>
    <b v="1"/>
    <s v="Male"/>
    <s v="Bachelor's Degree"/>
    <s v="Teacher"/>
    <n v="21000"/>
  </r>
  <r>
    <s v="PID0660"/>
    <n v="300000"/>
    <x v="1"/>
    <n v="33"/>
    <s v="Adult"/>
    <n v="202307.52"/>
    <n v="74.400000000000006"/>
    <s v="O+"/>
    <b v="1"/>
    <b v="0"/>
    <n v="28.002559373706202"/>
    <b v="1"/>
    <n v="20"/>
    <b v="1"/>
    <s v="Respiratory Infection"/>
    <b v="0"/>
    <b v="1"/>
    <b v="0"/>
    <s v="Female"/>
    <s v="Master's Degree"/>
    <s v="Doctor"/>
    <n v="300000"/>
  </r>
  <r>
    <s v="PID0661"/>
    <n v="20000"/>
    <x v="1"/>
    <n v="58"/>
    <s v="Senior"/>
    <n v="10666.44"/>
    <n v="72.099999999999994"/>
    <s v="O+"/>
    <b v="1"/>
    <b v="1"/>
    <n v="25.24421413816043"/>
    <s v="FALSE"/>
    <n v="15"/>
    <b v="1"/>
    <s v="Diabetes"/>
    <b v="0"/>
    <b v="0"/>
    <b v="0"/>
    <s v="Female"/>
    <s v="Bachelor's Degree"/>
    <s v="Teacher"/>
    <n v="20000"/>
  </r>
  <r>
    <s v="PID0662"/>
    <n v="90000"/>
    <x v="2"/>
    <n v="48"/>
    <s v="Senior"/>
    <n v="64432.799999999996"/>
    <n v="58.2"/>
    <s v="A-"/>
    <b v="1"/>
    <b v="0"/>
    <n v="21.377410468319564"/>
    <b v="0"/>
    <n v="12"/>
    <b v="1"/>
    <s v="Prostate Cancer"/>
    <b v="0"/>
    <b v="0"/>
    <b v="0"/>
    <s v="Female"/>
    <s v="Master's Degree"/>
    <s v="Software Engineer"/>
    <n v="90000"/>
  </r>
  <r>
    <s v="PID0663"/>
    <n v="200000"/>
    <x v="2"/>
    <n v="68"/>
    <s v="super senior"/>
    <n v="126889.5"/>
    <n v="82.9"/>
    <s v="B+"/>
    <b v="0"/>
    <b v="0"/>
    <n v="33.207819259734016"/>
    <b v="1"/>
    <n v="15"/>
    <b v="1"/>
    <s v="Prostate Cancer"/>
    <b v="0"/>
    <b v="1"/>
    <b v="1"/>
    <s v="Female"/>
    <s v="PhD"/>
    <s v="Scientist"/>
    <n v="200000"/>
  </r>
  <r>
    <s v="PID0664"/>
    <n v="60000"/>
    <x v="2"/>
    <n v="73"/>
    <s v="super senior"/>
    <s v=""/>
    <n v="75.5"/>
    <s v="AB-"/>
    <b v="1"/>
    <b v="0"/>
    <n v="29.126962694340492"/>
    <b v="1"/>
    <n v="30"/>
    <b v="0"/>
    <s v="Fractured Leg"/>
    <b v="0"/>
    <b v="1"/>
    <b v="0"/>
    <s v="Female"/>
    <s v="Master's Degree"/>
    <s v="Doctor"/>
    <n v="60000"/>
  </r>
  <r>
    <s v="PID0665"/>
    <n v="24000"/>
    <x v="0"/>
    <n v="48"/>
    <s v="Senior"/>
    <n v="16320.78"/>
    <n v="73.900000000000006"/>
    <s v="B-"/>
    <b v="1"/>
    <b v="0"/>
    <n v="23.324075243024872"/>
    <b v="0"/>
    <n v="15"/>
    <b v="1"/>
    <s v="Osteoarthritis"/>
    <b v="0"/>
    <b v="0"/>
    <b v="0"/>
    <s v="Male"/>
    <s v="Master's Degree"/>
    <s v="Senior Executive"/>
    <n v="24000"/>
  </r>
  <r>
    <s v="PID0666"/>
    <n v="36000"/>
    <x v="3"/>
    <n v="58"/>
    <s v="Senior"/>
    <n v="25044.27"/>
    <n v="62.3"/>
    <s v="AB+"/>
    <b v="0"/>
    <b v="1"/>
    <n v="23.738759335467147"/>
    <b v="0"/>
    <n v="7"/>
    <b v="1"/>
    <s v="Kidney Stones"/>
    <b v="0"/>
    <b v="0"/>
    <b v="0"/>
    <s v="Male"/>
    <s v="Master's Degree"/>
    <s v="Doctor"/>
    <n v="36000"/>
  </r>
  <r>
    <s v="PID0667"/>
    <n v="250000"/>
    <x v="1"/>
    <n v="48"/>
    <s v="Senior"/>
    <n v="170546.6"/>
    <n v="86.6"/>
    <s v="B+"/>
    <b v="0"/>
    <b v="1"/>
    <n v="30.321067189524179"/>
    <b v="1"/>
    <n v="5"/>
    <b v="1"/>
    <s v="Respiratory Infection"/>
    <b v="0"/>
    <b v="1"/>
    <b v="0"/>
    <s v="Female"/>
    <s v="Post-graduate"/>
    <s v="Consultant"/>
    <n v="250000"/>
  </r>
  <r>
    <s v="PID0668"/>
    <n v="60000"/>
    <x v="1"/>
    <n v="53"/>
    <s v="Senior"/>
    <n v="31337.919999999998"/>
    <n v="52.7"/>
    <s v="A-"/>
    <b v="1"/>
    <b v="1"/>
    <n v="21.11039897452331"/>
    <s v="FALSE"/>
    <n v="20"/>
    <b v="1"/>
    <s v="Fractured Arm"/>
    <b v="0"/>
    <b v="0"/>
    <b v="0"/>
    <s v="Female"/>
    <s v="High School"/>
    <s v="Unemployed"/>
    <n v="60000"/>
  </r>
  <r>
    <s v="PID0669"/>
    <n v="90000"/>
    <x v="2"/>
    <n v="58"/>
    <s v="Senior"/>
    <n v="73656"/>
    <n v="70.8"/>
    <s v="A-"/>
    <b v="0"/>
    <b v="1"/>
    <n v="30.644044321329638"/>
    <b v="1"/>
    <n v="0"/>
    <b v="1"/>
    <s v="Heart Attack"/>
    <b v="0"/>
    <b v="1"/>
    <b v="0"/>
    <s v="Male"/>
    <s v="School"/>
    <s v="Driver"/>
    <n v="90000"/>
  </r>
  <r>
    <s v="PID0670"/>
    <n v="60000"/>
    <x v="0"/>
    <n v="33"/>
    <s v="Adult"/>
    <n v="32882.85"/>
    <n v="78.3"/>
    <s v="A+"/>
    <b v="0"/>
    <b v="0"/>
    <n v="28.414864276382641"/>
    <b v="1"/>
    <n v="200"/>
    <b v="1"/>
    <s v="Cancer"/>
    <b v="0"/>
    <b v="1"/>
    <b v="0"/>
    <s v="Female"/>
    <s v="Post-graduate"/>
    <s v="Scientist"/>
    <n v="60000"/>
  </r>
  <r>
    <s v="PID0671"/>
    <n v="12000"/>
    <x v="0"/>
    <n v="28"/>
    <s v="Young adult"/>
    <s v=""/>
    <n v="95"/>
    <s v="O+"/>
    <b v="0"/>
    <b v="1"/>
    <n v="31.741788900397605"/>
    <b v="1"/>
    <n v="20"/>
    <b v="0"/>
    <s v="Kidney Stones"/>
    <b v="0"/>
    <b v="0"/>
    <b v="1"/>
    <s v="Female"/>
    <s v="Bachelor's Degree"/>
    <s v="Nurse"/>
    <n v="12000"/>
  </r>
  <r>
    <s v="PID0672"/>
    <n v="12000"/>
    <x v="2"/>
    <n v="42"/>
    <s v="Adult"/>
    <n v="9054.18"/>
    <n v="90.6"/>
    <s v="A+"/>
    <b v="1"/>
    <b v="0"/>
    <n v="29.92469282600079"/>
    <b v="1"/>
    <n v="20"/>
    <b v="1"/>
    <s v="Heart Attack"/>
    <b v="0"/>
    <b v="0"/>
    <b v="0"/>
    <s v="Male"/>
    <s v="PhD"/>
    <s v="Professor"/>
    <n v="12000"/>
  </r>
  <r>
    <s v="PID0673"/>
    <n v="12000"/>
    <x v="1"/>
    <n v="53"/>
    <s v="Senior"/>
    <n v="8400.9000000000015"/>
    <n v="66.2"/>
    <s v="O-"/>
    <b v="1"/>
    <b v="1"/>
    <n v="28.279721474646504"/>
    <b v="1"/>
    <n v="15"/>
    <b v="1"/>
    <s v="Childbirth"/>
    <b v="0"/>
    <b v="1"/>
    <b v="0"/>
    <s v="Female"/>
    <s v="Master's Degree"/>
    <s v="Software Engineer"/>
    <n v="12000"/>
  </r>
  <r>
    <s v="PID0674"/>
    <n v="48000"/>
    <x v="2"/>
    <n v="38"/>
    <s v="Adult"/>
    <n v="43134.92"/>
    <n v="66.900000000000006"/>
    <s v="A-"/>
    <b v="0"/>
    <b v="0"/>
    <n v="21.59736570247934"/>
    <b v="0"/>
    <n v="2"/>
    <b v="1"/>
    <s v="Prostate Cancer"/>
    <b v="0"/>
    <b v="0"/>
    <b v="0"/>
    <s v="Male"/>
    <s v="High School"/>
    <s v="Unemployed"/>
    <n v="48000"/>
  </r>
  <r>
    <s v="PID0675"/>
    <n v="18000"/>
    <x v="0"/>
    <n v="41"/>
    <s v="Adult"/>
    <n v="9478.98"/>
    <n v="58.7"/>
    <s v="AB-"/>
    <b v="0"/>
    <b v="0"/>
    <n v="21.047724909462513"/>
    <b v="0"/>
    <n v="15"/>
    <b v="1"/>
    <s v="Fractured Leg"/>
    <b v="0"/>
    <b v="0"/>
    <b v="0"/>
    <s v="Male"/>
    <s v="Post-graduate"/>
    <s v="Consultant"/>
    <n v="18000"/>
  </r>
  <r>
    <s v="PID0676"/>
    <n v="60000"/>
    <x v="2"/>
    <n v="41"/>
    <s v="Adult"/>
    <n v="50145.04"/>
    <n v="104.7"/>
    <s v="B-"/>
    <b v="0"/>
    <b v="0"/>
    <n v="33.41951546490472"/>
    <b v="1"/>
    <n v="9"/>
    <b v="1"/>
    <s v="Respiratory Infection"/>
    <b v="0"/>
    <b v="1"/>
    <b v="0"/>
    <s v="Male"/>
    <s v="Master's Degree"/>
    <s v="Doctor"/>
    <n v="60000"/>
  </r>
  <r>
    <s v="PID0677"/>
    <n v="24000"/>
    <x v="2"/>
    <n v="38"/>
    <s v="Adult"/>
    <n v="15096.18"/>
    <n v="83.5"/>
    <s v="AB-"/>
    <b v="1"/>
    <b v="1"/>
    <n v="28.555794945453304"/>
    <b v="1"/>
    <n v="0"/>
    <b v="1"/>
    <s v="Heart Disease"/>
    <b v="0"/>
    <b v="0"/>
    <b v="0"/>
    <s v="Male"/>
    <s v="Post-graduate"/>
    <s v="Consultant"/>
    <n v="24000"/>
  </r>
  <r>
    <s v="PID0678"/>
    <n v="60000"/>
    <x v="0"/>
    <n v="48"/>
    <s v="Senior"/>
    <n v="43140.5"/>
    <n v="87.8"/>
    <s v="O-"/>
    <b v="1"/>
    <b v="0"/>
    <n v="34.296874999999993"/>
    <b v="1"/>
    <n v="12"/>
    <b v="1"/>
    <s v="Heart Disease"/>
    <b v="0"/>
    <b v="0"/>
    <b v="0"/>
    <s v="Female"/>
    <s v="Bachelor's Degree"/>
    <s v="Engineer"/>
    <n v="60000"/>
  </r>
  <r>
    <s v="PID0679"/>
    <n v="500"/>
    <x v="0"/>
    <n v="58"/>
    <s v="Senior"/>
    <n v="288.08999999999997"/>
    <n v="46.1"/>
    <s v="B-"/>
    <b v="1"/>
    <b v="1"/>
    <n v="20.488888888888891"/>
    <b v="0"/>
    <n v="12"/>
    <b v="1"/>
    <s v="Osteoarthritis"/>
    <b v="0"/>
    <b v="0"/>
    <b v="0"/>
    <s v="Female"/>
    <s v="Master's Degree"/>
    <s v="Software Engineer"/>
    <n v="500"/>
  </r>
  <r>
    <s v="PID0680"/>
    <n v="36000"/>
    <x v="1"/>
    <n v="42"/>
    <s v="Adult"/>
    <n v="31428.06"/>
    <n v="88.9"/>
    <s v="AB-"/>
    <b v="1"/>
    <b v="1"/>
    <n v="32.653810835629024"/>
    <b v="1"/>
    <n v="20"/>
    <b v="1"/>
    <s v="Heart Attack"/>
    <b v="0"/>
    <b v="0"/>
    <b v="0"/>
    <s v="Male"/>
    <s v="School"/>
    <s v="Clerical Staff"/>
    <n v="36000"/>
  </r>
  <r>
    <s v="PID0681"/>
    <n v="2000"/>
    <x v="3"/>
    <n v="48"/>
    <s v="Senior"/>
    <n v="1304.68"/>
    <n v="67.5"/>
    <s v="AB+"/>
    <b v="0"/>
    <b v="0"/>
    <n v="23.633626273589865"/>
    <s v="FALSE"/>
    <n v="7"/>
    <b v="1"/>
    <s v="Kidney Stones"/>
    <b v="0"/>
    <b v="0"/>
    <b v="0"/>
    <s v="Male"/>
    <s v="Master's Degree"/>
    <s v="Software Engineer"/>
    <n v="2000"/>
  </r>
  <r>
    <s v="PID0682"/>
    <n v="100"/>
    <x v="0"/>
    <n v="68"/>
    <s v="super senior"/>
    <n v="86.42"/>
    <n v="60.5"/>
    <s v="A+"/>
    <b v="0"/>
    <b v="1"/>
    <n v="23.931015387049559"/>
    <b v="0"/>
    <n v="40"/>
    <b v="1"/>
    <s v="Osteoarthritis"/>
    <b v="0"/>
    <b v="0"/>
    <b v="0"/>
    <s v="Female"/>
    <s v="Master's Degree"/>
    <s v="Senior Executive"/>
    <n v="100"/>
  </r>
  <r>
    <s v="PID0683"/>
    <n v="24000"/>
    <x v="0"/>
    <n v="45"/>
    <s v="Adult"/>
    <n v="15400.439999999999"/>
    <n v="57.6"/>
    <s v="O-"/>
    <b v="0"/>
    <b v="0"/>
    <n v="22.499999999999996"/>
    <b v="0"/>
    <n v="30"/>
    <b v="1"/>
    <s v="Osteoarthritis"/>
    <b v="0"/>
    <b v="0"/>
    <b v="0"/>
    <s v="Male"/>
    <s v="Bachelor's Degree"/>
    <s v="Junior Executive"/>
    <n v="24000"/>
  </r>
  <r>
    <s v="PID0684"/>
    <n v="18000"/>
    <x v="0"/>
    <n v="68"/>
    <s v="super senior"/>
    <s v=""/>
    <n v="62"/>
    <s v="A+"/>
    <b v="0"/>
    <b v="1"/>
    <n v="23.335466144755166"/>
    <b v="0"/>
    <n v="9"/>
    <b v="0"/>
    <s v="Childbirth"/>
    <b v="0"/>
    <b v="0"/>
    <b v="0"/>
    <s v="Female"/>
    <s v="School"/>
    <s v="Driver"/>
    <n v="18000"/>
  </r>
  <r>
    <s v="PID0685"/>
    <n v="500"/>
    <x v="0"/>
    <n v="50"/>
    <s v="Senior"/>
    <n v="309.23"/>
    <n v="66.2"/>
    <s v="O+"/>
    <b v="0"/>
    <b v="0"/>
    <n v="22.906574394463671"/>
    <b v="0"/>
    <n v="25"/>
    <b v="1"/>
    <s v="Prostate Cancer"/>
    <b v="0"/>
    <b v="0"/>
    <b v="0"/>
    <s v="Female"/>
    <s v="Bachelor's Degree"/>
    <s v="Junior Executive"/>
    <n v="500"/>
  </r>
  <r>
    <s v="PID0686"/>
    <n v="20000"/>
    <x v="3"/>
    <n v="48"/>
    <s v="Senior"/>
    <n v="15489.94"/>
    <n v="66.8"/>
    <s v="B+"/>
    <b v="1"/>
    <b v="0"/>
    <n v="23.952095808383234"/>
    <b v="0"/>
    <n v="3"/>
    <b v="1"/>
    <s v="Diabetes"/>
    <b v="0"/>
    <b v="0"/>
    <b v="0"/>
    <s v="Male"/>
    <s v="Post-graduate"/>
    <s v="Professor"/>
    <n v="20000"/>
  </r>
  <r>
    <s v="PID0687"/>
    <n v="500"/>
    <x v="0"/>
    <n v="58"/>
    <s v="Senior"/>
    <n v="262.81"/>
    <n v="67.2"/>
    <s v="O-"/>
    <b v="0"/>
    <b v="0"/>
    <n v="26.581227008425298"/>
    <s v="FALSE"/>
    <n v="40"/>
    <b v="1"/>
    <s v="Hypertension"/>
    <b v="0"/>
    <b v="0"/>
    <b v="0"/>
    <s v="Female"/>
    <s v="Bachelor's Degree"/>
    <s v="Junior Executive"/>
    <n v="500"/>
  </r>
  <r>
    <s v="PID0688"/>
    <n v="200000"/>
    <x v="0"/>
    <n v="42"/>
    <s v="Adult"/>
    <n v="167637.20000000001"/>
    <n v="91"/>
    <s v="B+"/>
    <b v="0"/>
    <b v="1"/>
    <n v="28.721121070571897"/>
    <b v="1"/>
    <n v="2"/>
    <b v="1"/>
    <s v="Heart Attack"/>
    <b v="0"/>
    <b v="0"/>
    <b v="1"/>
    <s v="Female"/>
    <s v="Bachelor's Degree"/>
    <s v="Nurse"/>
    <n v="200000"/>
  </r>
  <r>
    <s v="PID0689"/>
    <n v="100"/>
    <x v="0"/>
    <n v="41"/>
    <s v="Adult"/>
    <n v="59.02"/>
    <n v="70.8"/>
    <s v="AB+"/>
    <b v="0"/>
    <b v="0"/>
    <n v="23.118367346938776"/>
    <b v="0"/>
    <n v="5"/>
    <b v="1"/>
    <s v="Cancer"/>
    <b v="0"/>
    <b v="0"/>
    <b v="0"/>
    <s v="Male"/>
    <s v="Master's Degree"/>
    <s v="Software Engineer"/>
    <n v="100"/>
  </r>
  <r>
    <s v="PID0690"/>
    <n v="250000"/>
    <x v="2"/>
    <n v="48"/>
    <s v="Senior"/>
    <n v="139263.20000000001"/>
    <n v="85.7"/>
    <s v="B+"/>
    <b v="1"/>
    <b v="0"/>
    <n v="31.863474122546108"/>
    <b v="1"/>
    <n v="7"/>
    <b v="1"/>
    <s v="Diabetes"/>
    <b v="0"/>
    <b v="1"/>
    <b v="0"/>
    <s v="Female"/>
    <s v="High School"/>
    <s v="Unemployed"/>
    <n v="250000"/>
  </r>
  <r>
    <s v="PID0691"/>
    <n v="18000"/>
    <x v="0"/>
    <n v="50"/>
    <s v="Senior"/>
    <s v=""/>
    <n v="74.2"/>
    <s v="A-"/>
    <b v="1"/>
    <b v="0"/>
    <n v="26.92698504862825"/>
    <s v="FALSE"/>
    <n v="4"/>
    <b v="0"/>
    <s v="Hypertension"/>
    <b v="0"/>
    <b v="0"/>
    <b v="0"/>
    <s v="Female"/>
    <s v="Master's Degree"/>
    <s v="Senior Executive"/>
    <n v="18000"/>
  </r>
  <r>
    <s v="PID0692"/>
    <n v="18000"/>
    <x v="2"/>
    <n v="41"/>
    <s v="Adult"/>
    <n v="15191.880000000001"/>
    <n v="69.900000000000006"/>
    <s v="AB-"/>
    <b v="1"/>
    <b v="0"/>
    <n v="23.087594133967499"/>
    <b v="0"/>
    <n v="0.5"/>
    <b v="1"/>
    <s v="Cancer"/>
    <b v="0"/>
    <b v="0"/>
    <b v="0"/>
    <s v="Male"/>
    <s v="Master's Degree"/>
    <s v="Senior Executive"/>
    <n v="18000"/>
  </r>
  <r>
    <s v="PID0693"/>
    <n v="90000"/>
    <x v="3"/>
    <n v="73"/>
    <s v="super senior"/>
    <s v=""/>
    <n v="83.7"/>
    <s v="AB+"/>
    <b v="0"/>
    <b v="0"/>
    <n v="34.39349112426035"/>
    <b v="1"/>
    <n v="5"/>
    <b v="0"/>
    <s v="Prostate Cancer"/>
    <b v="0"/>
    <b v="1"/>
    <b v="0"/>
    <s v="Female"/>
    <s v="Bachelor's Degree"/>
    <s v="Junior Executive"/>
    <n v="90000"/>
  </r>
  <r>
    <s v="PID0694"/>
    <n v="18000"/>
    <x v="2"/>
    <n v="42"/>
    <s v="Adult"/>
    <n v="15334.74"/>
    <n v="101.1"/>
    <s v="A+"/>
    <b v="0"/>
    <b v="1"/>
    <n v="33.012244897959185"/>
    <b v="1"/>
    <n v="90"/>
    <b v="1"/>
    <s v="Kidney Stones"/>
    <b v="0"/>
    <b v="1"/>
    <b v="0"/>
    <s v="Male"/>
    <s v="Bachelor's Degree"/>
    <s v="Teacher"/>
    <n v="18000"/>
  </r>
  <r>
    <s v="PID0695"/>
    <n v="60000"/>
    <x v="2"/>
    <n v="33"/>
    <s v="Adult"/>
    <n v="48267.05"/>
    <n v="81.5"/>
    <s v="O-"/>
    <b v="0"/>
    <b v="1"/>
    <n v="30.301903628792392"/>
    <b v="1"/>
    <n v="9"/>
    <b v="1"/>
    <s v="Prostate Cancer"/>
    <b v="0"/>
    <b v="0"/>
    <b v="1"/>
    <s v="Female"/>
    <s v="Master's Degree"/>
    <s v="Manager"/>
    <n v="60000"/>
  </r>
  <r>
    <s v="PID0696"/>
    <n v="60000"/>
    <x v="0"/>
    <n v="42"/>
    <s v="Adult"/>
    <n v="44041.1"/>
    <n v="85.2"/>
    <s v="B+"/>
    <b v="1"/>
    <b v="1"/>
    <n v="29.480968858131494"/>
    <b v="1"/>
    <n v="7"/>
    <b v="1"/>
    <s v="Heart Attack"/>
    <b v="0"/>
    <b v="1"/>
    <b v="0"/>
    <s v="Male"/>
    <s v="School"/>
    <s v="Clerical Staff"/>
    <n v="60000"/>
  </r>
  <r>
    <s v="PID0697"/>
    <n v="24000"/>
    <x v="2"/>
    <n v="38"/>
    <s v="Adult"/>
    <n v="19459.29"/>
    <n v="84.2"/>
    <s v="A+"/>
    <b v="0"/>
    <b v="1"/>
    <n v="31.305770374776923"/>
    <b v="1"/>
    <n v="2"/>
    <b v="1"/>
    <s v="Hypertension"/>
    <b v="0"/>
    <b v="0"/>
    <b v="1"/>
    <s v="Female"/>
    <s v="School"/>
    <s v="Clerical Staff"/>
    <n v="24000"/>
  </r>
  <r>
    <s v="PID0698"/>
    <n v="48000"/>
    <x v="2"/>
    <n v="42"/>
    <s v="Adult"/>
    <n v="28136.92"/>
    <n v="60.6"/>
    <s v="A+"/>
    <b v="1"/>
    <b v="0"/>
    <n v="20.247920077516788"/>
    <b v="0"/>
    <n v="5"/>
    <b v="1"/>
    <s v="Fractured Leg"/>
    <b v="0"/>
    <b v="0"/>
    <b v="0"/>
    <s v="Male"/>
    <s v="Master's Degree"/>
    <s v="Senior Executive"/>
    <n v="48000"/>
  </r>
  <r>
    <s v="PID0699"/>
    <n v="90000"/>
    <x v="0"/>
    <n v="38"/>
    <s v="Adult"/>
    <n v="66656.2"/>
    <n v="93.6"/>
    <s v="O+"/>
    <b v="0"/>
    <b v="0"/>
    <n v="29.212571392902841"/>
    <b v="1"/>
    <n v="15"/>
    <b v="1"/>
    <s v="Cancer"/>
    <b v="0"/>
    <b v="0"/>
    <b v="1"/>
    <s v="Male"/>
    <s v="PhD"/>
    <s v="Professor"/>
    <n v="90000"/>
  </r>
  <r>
    <s v="PID0700"/>
    <n v="18000"/>
    <x v="0"/>
    <n v="33"/>
    <s v="Adult"/>
    <s v=""/>
    <n v="92.1"/>
    <s v="O+"/>
    <b v="0"/>
    <b v="0"/>
    <n v="33.422848018580346"/>
    <b v="1"/>
    <n v="12"/>
    <b v="0"/>
    <s v="Diabetes"/>
    <b v="0"/>
    <b v="1"/>
    <b v="0"/>
    <s v="Male"/>
    <s v="Bachelor's Degree"/>
    <s v="Junior Executive"/>
    <n v="18000"/>
  </r>
  <r>
    <s v="PID0701"/>
    <n v="24000"/>
    <x v="0"/>
    <n v="58"/>
    <s v="Senior"/>
    <n v="14503.32"/>
    <n v="55.7"/>
    <s v="O-"/>
    <b v="1"/>
    <b v="1"/>
    <n v="21.223898795915254"/>
    <b v="0"/>
    <n v="40"/>
    <b v="1"/>
    <s v="Kidney Stones"/>
    <b v="0"/>
    <b v="0"/>
    <b v="0"/>
    <s v="Female"/>
    <s v="School"/>
    <s v="Clerical Staff"/>
    <n v="24000"/>
  </r>
  <r>
    <s v="PID0702"/>
    <n v="12000"/>
    <x v="0"/>
    <n v="38"/>
    <s v="Adult"/>
    <n v="8919.66"/>
    <n v="82.2"/>
    <s v="O-"/>
    <b v="1"/>
    <b v="0"/>
    <n v="30.938311566110883"/>
    <b v="1"/>
    <n v="5"/>
    <b v="1"/>
    <s v="Stroke"/>
    <b v="0"/>
    <b v="1"/>
    <b v="0"/>
    <s v="Female"/>
    <s v="Uneducated"/>
    <s v="Unemployed"/>
    <n v="12000"/>
  </r>
  <r>
    <s v="PID0703"/>
    <n v="20000"/>
    <x v="3"/>
    <n v="73"/>
    <s v="super senior"/>
    <n v="13780.9"/>
    <n v="54.2"/>
    <s v="B+"/>
    <b v="0"/>
    <b v="1"/>
    <n v="21.43902535500969"/>
    <b v="0"/>
    <n v="200"/>
    <b v="1"/>
    <s v="Osteoarthritis"/>
    <b v="0"/>
    <b v="0"/>
    <b v="0"/>
    <s v="Female"/>
    <s v="Master's Degree"/>
    <s v="Manager"/>
    <n v="20000"/>
  </r>
  <r>
    <s v="PID0704"/>
    <n v="20000"/>
    <x v="2"/>
    <n v="62"/>
    <s v="super senior"/>
    <n v="12907.56"/>
    <n v="67"/>
    <s v="AB+"/>
    <b v="0"/>
    <b v="0"/>
    <n v="25.847768218818715"/>
    <b v="0"/>
    <n v="5"/>
    <b v="1"/>
    <s v="Fractured Leg"/>
    <b v="0"/>
    <b v="0"/>
    <b v="0"/>
    <s v="Female"/>
    <s v="PhD"/>
    <s v="Consultant"/>
    <n v="20000"/>
  </r>
  <r>
    <s v="PID0705"/>
    <n v="60000"/>
    <x v="2"/>
    <n v="68"/>
    <s v="super senior"/>
    <n v="35408.32"/>
    <n v="80"/>
    <s v="AB-"/>
    <b v="0"/>
    <b v="0"/>
    <n v="32.455677715120288"/>
    <b v="1"/>
    <n v="1"/>
    <b v="1"/>
    <s v="Heart Attack"/>
    <b v="0"/>
    <b v="0"/>
    <b v="0"/>
    <s v="Male"/>
    <s v="Bachelor's Degree"/>
    <s v="Junior Executive"/>
    <n v="60000"/>
  </r>
  <r>
    <s v="PID0706"/>
    <n v="250000"/>
    <x v="1"/>
    <n v="53"/>
    <s v="Senior"/>
    <n v="126508.5"/>
    <n v="80.599999999999994"/>
    <s v="O-"/>
    <b v="0"/>
    <b v="0"/>
    <n v="32.286492549270946"/>
    <b v="1"/>
    <n v="250"/>
    <b v="1"/>
    <s v="Allergic Reaction"/>
    <b v="0"/>
    <b v="1"/>
    <b v="0"/>
    <s v="Male"/>
    <s v="School"/>
    <s v="Retail Worker"/>
    <n v="250000"/>
  </r>
  <r>
    <s v="PID0707"/>
    <n v="12000"/>
    <x v="2"/>
    <n v="42"/>
    <s v="Adult"/>
    <n v="6771.42"/>
    <n v="80.900000000000006"/>
    <s v="O+"/>
    <b v="0"/>
    <b v="0"/>
    <n v="26.416326530612245"/>
    <b v="0"/>
    <n v="40"/>
    <b v="1"/>
    <s v="Childbirth"/>
    <b v="0"/>
    <b v="0"/>
    <b v="0"/>
    <s v="Male"/>
    <s v="School"/>
    <s v="Retail Worker"/>
    <n v="12000"/>
  </r>
  <r>
    <s v="PID0708"/>
    <n v="90000"/>
    <x v="0"/>
    <n v="53"/>
    <s v="Senior"/>
    <n v="59766.450000000004"/>
    <n v="61.8"/>
    <s v="A+"/>
    <b v="0"/>
    <b v="0"/>
    <n v="26.748614958448751"/>
    <b v="0"/>
    <n v="2"/>
    <b v="1"/>
    <s v="Cancer"/>
    <b v="0"/>
    <b v="0"/>
    <b v="0"/>
    <s v="Male"/>
    <s v="Bachelor's Degree"/>
    <s v="Nurse"/>
    <n v="90000"/>
  </r>
  <r>
    <s v="PID0709"/>
    <n v="90000"/>
    <x v="1"/>
    <n v="38"/>
    <s v="Adult"/>
    <n v="75760.05"/>
    <n v="86.7"/>
    <s v="AB+"/>
    <b v="1"/>
    <b v="0"/>
    <n v="28.96855892278392"/>
    <b v="1"/>
    <n v="5"/>
    <b v="1"/>
    <s v="Appendicitis"/>
    <b v="0"/>
    <b v="0"/>
    <b v="1"/>
    <s v="Female"/>
    <s v="Bachelor's Degree"/>
    <s v="Nurse"/>
    <n v="90000"/>
  </r>
  <r>
    <s v="PID0710"/>
    <n v="16000"/>
    <x v="1"/>
    <n v="42"/>
    <s v="Adult"/>
    <n v="13875.26"/>
    <n v="64.8"/>
    <s v="O-"/>
    <b v="0"/>
    <b v="1"/>
    <n v="21.903731746890212"/>
    <b v="0"/>
    <n v="15"/>
    <b v="1"/>
    <s v="Fractured Arm"/>
    <b v="0"/>
    <b v="0"/>
    <b v="0"/>
    <s v="Male"/>
    <s v="Master's Degree"/>
    <s v="Software Engineer"/>
    <n v="16000"/>
  </r>
  <r>
    <s v="PID0711"/>
    <n v="40000"/>
    <x v="2"/>
    <n v="53"/>
    <s v="Senior"/>
    <n v="35384.899999999994"/>
    <n v="65.099999999999994"/>
    <s v="B-"/>
    <b v="0"/>
    <b v="0"/>
    <n v="28.551379325468179"/>
    <b v="1"/>
    <n v="1"/>
    <b v="1"/>
    <s v="Prostate Cancer"/>
    <b v="0"/>
    <b v="1"/>
    <b v="1"/>
    <s v="Male"/>
    <s v="Master's Degree"/>
    <s v="Doctor"/>
    <n v="40000"/>
  </r>
  <r>
    <s v="PID0712"/>
    <n v="500"/>
    <x v="1"/>
    <n v="58"/>
    <s v="Senior"/>
    <n v="406.64"/>
    <n v="96.4"/>
    <s v="A+"/>
    <b v="1"/>
    <b v="0"/>
    <n v="33.752319596652782"/>
    <b v="1"/>
    <n v="40"/>
    <b v="1"/>
    <s v="Fractured Leg"/>
    <b v="0"/>
    <b v="0"/>
    <b v="1"/>
    <s v="Female"/>
    <s v="Uneducated"/>
    <s v="Farmer"/>
    <n v="500"/>
  </r>
  <r>
    <s v="PID0713"/>
    <n v="500"/>
    <x v="3"/>
    <n v="32"/>
    <s v="Adult"/>
    <n v="344.07"/>
    <n v="64.8"/>
    <s v="B-"/>
    <b v="0"/>
    <b v="0"/>
    <n v="23.801652892561986"/>
    <b v="0"/>
    <n v="20"/>
    <b v="1"/>
    <s v="Kidney Stones"/>
    <b v="0"/>
    <b v="0"/>
    <b v="0"/>
    <s v="Female"/>
    <s v="PhD"/>
    <s v="Scientist"/>
    <n v="500"/>
  </r>
  <r>
    <s v="PID0714"/>
    <n v="12000"/>
    <x v="0"/>
    <n v="48"/>
    <s v="Senior"/>
    <n v="6670.62"/>
    <n v="68.5"/>
    <s v="B+"/>
    <b v="1"/>
    <b v="1"/>
    <n v="23.154407787993513"/>
    <b v="0"/>
    <n v="5"/>
    <b v="1"/>
    <s v="Prostate Cancer"/>
    <b v="0"/>
    <b v="0"/>
    <b v="0"/>
    <s v="Male"/>
    <s v="Bachelor's Degree"/>
    <s v="Engineer"/>
    <n v="12000"/>
  </r>
  <r>
    <s v="PID0715"/>
    <n v="60000"/>
    <x v="3"/>
    <n v="53"/>
    <s v="Senior"/>
    <n v="51497"/>
    <n v="84.9"/>
    <s v="O-"/>
    <b v="1"/>
    <b v="0"/>
    <n v="32.350251486053949"/>
    <b v="1"/>
    <n v="20"/>
    <b v="1"/>
    <s v="Childbirth"/>
    <b v="0"/>
    <b v="1"/>
    <b v="0"/>
    <s v="Male"/>
    <s v="School"/>
    <s v="Driver"/>
    <n v="60000"/>
  </r>
  <r>
    <s v="PID0716"/>
    <n v="36000"/>
    <x v="0"/>
    <n v="58"/>
    <s v="Senior"/>
    <n v="18567.12"/>
    <n v="84.3"/>
    <s v="A-"/>
    <b v="0"/>
    <b v="0"/>
    <n v="30.226971207286027"/>
    <b v="1"/>
    <n v="12"/>
    <b v="1"/>
    <s v="Fractured Leg"/>
    <b v="0"/>
    <b v="1"/>
    <b v="0"/>
    <s v="Female"/>
    <s v="Bachelor's Degree"/>
    <s v="Teacher"/>
    <n v="36000"/>
  </r>
  <r>
    <s v="PID0717"/>
    <n v="250000"/>
    <x v="2"/>
    <n v="53"/>
    <s v="Senior"/>
    <n v="154206.1"/>
    <n v="57.7"/>
    <s v="O-"/>
    <b v="0"/>
    <b v="0"/>
    <n v="20.443594104308396"/>
    <b v="0"/>
    <n v="3"/>
    <b v="1"/>
    <s v="Osteoarthritis"/>
    <b v="0"/>
    <b v="0"/>
    <b v="0"/>
    <s v="Male"/>
    <s v="Bachelor's Degree"/>
    <s v="Nurse"/>
    <n v="250000"/>
  </r>
  <r>
    <s v="PID0718"/>
    <n v="3000"/>
    <x v="2"/>
    <n v="73"/>
    <s v="super senior"/>
    <n v="2193.54"/>
    <n v="71.900000000000006"/>
    <s v="O+"/>
    <b v="0"/>
    <b v="0"/>
    <n v="28.085937499999996"/>
    <b v="1"/>
    <n v="12"/>
    <b v="1"/>
    <s v="Fractured Arm"/>
    <b v="0"/>
    <b v="1"/>
    <b v="0"/>
    <s v="Male"/>
    <s v="Bachelor's Degree"/>
    <s v="Nurse"/>
    <n v="3000"/>
  </r>
  <r>
    <s v="PID0719"/>
    <n v="100"/>
    <x v="3"/>
    <n v="45"/>
    <s v="Adult"/>
    <n v="65.45"/>
    <n v="94.9"/>
    <s v="B+"/>
    <b v="0"/>
    <b v="0"/>
    <n v="34.857667584940316"/>
    <b v="1"/>
    <n v="20"/>
    <b v="1"/>
    <s v="Heart Disease"/>
    <b v="0"/>
    <b v="0"/>
    <b v="0"/>
    <s v="Male"/>
    <s v="Master's Degree"/>
    <s v="Software Engineer"/>
    <n v="100"/>
  </r>
  <r>
    <s v="PID0720"/>
    <n v="800"/>
    <x v="0"/>
    <n v="38"/>
    <s v="Adult"/>
    <n v="557.95000000000005"/>
    <n v="80.8"/>
    <s v="B+"/>
    <b v="1"/>
    <b v="0"/>
    <n v="31.17163689672466"/>
    <b v="1"/>
    <n v="40"/>
    <b v="1"/>
    <s v="Appendicitis"/>
    <b v="0"/>
    <b v="1"/>
    <b v="1"/>
    <s v="Female"/>
    <s v="Master's Degree"/>
    <s v="Senior Executive"/>
    <n v="800"/>
  </r>
  <r>
    <s v="PID0721"/>
    <n v="500"/>
    <x v="1"/>
    <n v="62"/>
    <s v="super senior"/>
    <n v="366.9"/>
    <n v="79.2"/>
    <s v="O+"/>
    <b v="0"/>
    <b v="0"/>
    <n v="28.398293233891501"/>
    <b v="1"/>
    <n v="15"/>
    <b v="1"/>
    <s v="Heart Disease"/>
    <b v="0"/>
    <b v="0"/>
    <b v="0"/>
    <s v="Female"/>
    <s v="Master's Degree"/>
    <s v="Senior Executive"/>
    <n v="500"/>
  </r>
  <r>
    <s v="PID0722"/>
    <n v="20000"/>
    <x v="0"/>
    <n v="42"/>
    <s v="Adult"/>
    <n v="15172.92"/>
    <n v="85.8"/>
    <s v="B+"/>
    <b v="0"/>
    <b v="0"/>
    <n v="29.688581314878896"/>
    <b v="1"/>
    <n v="25"/>
    <b v="1"/>
    <s v="Fractured Leg"/>
    <b v="0"/>
    <b v="1"/>
    <b v="0"/>
    <s v="Female"/>
    <s v="School"/>
    <s v="Retail Worker"/>
    <n v="20000"/>
  </r>
  <r>
    <s v="PID0723"/>
    <n v="100"/>
    <x v="3"/>
    <n v="33"/>
    <s v="Adult"/>
    <n v="87.14"/>
    <n v="89.2"/>
    <s v="A-"/>
    <b v="0"/>
    <b v="0"/>
    <n v="28.472022726547287"/>
    <b v="1"/>
    <n v="12"/>
    <b v="1"/>
    <s v="Respiratory Infection"/>
    <b v="0"/>
    <b v="1"/>
    <b v="0"/>
    <s v="Female"/>
    <s v="Bachelor's Degree"/>
    <s v="Junior Executive"/>
    <n v="100"/>
  </r>
  <r>
    <s v="PID0724"/>
    <n v="20000"/>
    <x v="0"/>
    <n v="54"/>
    <s v="Senior"/>
    <n v="13300.26"/>
    <n v="53.3"/>
    <s v="A-"/>
    <b v="0"/>
    <b v="0"/>
    <n v="23.688888888888886"/>
    <b v="0"/>
    <n v="40"/>
    <b v="1"/>
    <s v="Fractured Leg"/>
    <b v="0"/>
    <b v="0"/>
    <b v="0"/>
    <s v="Male"/>
    <s v="School"/>
    <s v="Retail Worker"/>
    <n v="20000"/>
  </r>
  <r>
    <s v="PID0725"/>
    <n v="24000"/>
    <x v="0"/>
    <n v="38"/>
    <s v="Adult"/>
    <n v="14020.68"/>
    <n v="66.099999999999994"/>
    <s v="B-"/>
    <b v="1"/>
    <b v="0"/>
    <n v="22.343158464034612"/>
    <b v="0"/>
    <n v="25"/>
    <b v="1"/>
    <s v="Appendicitis"/>
    <b v="0"/>
    <b v="0"/>
    <b v="0"/>
    <s v="Female"/>
    <s v="Bachelor's Degree"/>
    <s v="Nurse"/>
    <n v="24000"/>
  </r>
  <r>
    <s v="PID0726"/>
    <n v="24000"/>
    <x v="0"/>
    <n v="62"/>
    <s v="super senior"/>
    <s v=""/>
    <n v="70.400000000000006"/>
    <s v="B+"/>
    <b v="0"/>
    <b v="0"/>
    <n v="28.200608876782564"/>
    <b v="1"/>
    <n v="7"/>
    <b v="0"/>
    <s v="Fractured Arm"/>
    <b v="0"/>
    <b v="0"/>
    <b v="1"/>
    <s v="Female"/>
    <s v="PhD"/>
    <s v="Professor"/>
    <n v="24000"/>
  </r>
  <r>
    <s v="PID0727"/>
    <n v="12000"/>
    <x v="0"/>
    <n v="48"/>
    <s v="Senior"/>
    <n v="8729.76"/>
    <n v="95.6"/>
    <s v="AB-"/>
    <b v="0"/>
    <b v="1"/>
    <n v="33.472217359336163"/>
    <b v="1"/>
    <n v="3"/>
    <b v="1"/>
    <s v="Appendicitis"/>
    <b v="0"/>
    <b v="0"/>
    <b v="1"/>
    <s v="Female"/>
    <s v="Bachelor's Degree"/>
    <s v="Engineer"/>
    <n v="12000"/>
  </r>
  <r>
    <s v="PID0728"/>
    <n v="24000"/>
    <x v="2"/>
    <n v="48"/>
    <s v="Senior"/>
    <n v="12841.380000000001"/>
    <n v="57.6"/>
    <s v="O-"/>
    <b v="0"/>
    <b v="0"/>
    <n v="20.902888663086081"/>
    <b v="0"/>
    <n v="15"/>
    <b v="1"/>
    <s v="Allergic Reaction"/>
    <b v="0"/>
    <b v="0"/>
    <b v="0"/>
    <s v="Male"/>
    <s v="Bachelor's Degree"/>
    <s v="Nurse"/>
    <n v="24000"/>
  </r>
  <r>
    <s v="PID0729"/>
    <n v="90000"/>
    <x v="1"/>
    <n v="62"/>
    <s v="super senior"/>
    <n v="60509.45"/>
    <n v="46.5"/>
    <s v="AB-"/>
    <b v="0"/>
    <b v="1"/>
    <n v="20.393842375334415"/>
    <b v="0"/>
    <n v="30"/>
    <b v="1"/>
    <s v="Childbirth"/>
    <b v="0"/>
    <b v="0"/>
    <b v="0"/>
    <s v="Male"/>
    <s v="Master's Degree"/>
    <s v="Manager"/>
    <n v="90000"/>
  </r>
  <r>
    <s v="PID0730"/>
    <n v="90000"/>
    <x v="0"/>
    <n v="53"/>
    <s v="Senior"/>
    <s v=""/>
    <n v="73.900000000000006"/>
    <s v="A+"/>
    <b v="0"/>
    <b v="0"/>
    <n v="28.158817253467458"/>
    <b v="1"/>
    <n v="40"/>
    <b v="0"/>
    <s v="Heart Disease"/>
    <b v="0"/>
    <b v="0"/>
    <b v="0"/>
    <s v="Male"/>
    <s v="Bachelor's Degree"/>
    <s v="Nurse"/>
    <n v="90000"/>
  </r>
  <r>
    <s v="PID0731"/>
    <n v="60000"/>
    <x v="1"/>
    <n v="46"/>
    <s v="Senior"/>
    <n v="38631.699999999997"/>
    <n v="79.8"/>
    <s v="O-"/>
    <b v="0"/>
    <b v="0"/>
    <n v="29.669839381320646"/>
    <b v="1"/>
    <n v="15"/>
    <b v="1"/>
    <s v="Osteoarthritis"/>
    <b v="0"/>
    <b v="1"/>
    <b v="0"/>
    <s v="Female"/>
    <s v="Bachelor's Degree"/>
    <s v="Teacher"/>
    <n v="60000"/>
  </r>
  <r>
    <s v="PID0732"/>
    <n v="48000"/>
    <x v="1"/>
    <n v="48"/>
    <s v="Senior"/>
    <n v="29553.119999999999"/>
    <n v="91.3"/>
    <s v="B+"/>
    <b v="1"/>
    <b v="0"/>
    <n v="29.812244897959182"/>
    <b v="1"/>
    <n v="12"/>
    <b v="1"/>
    <s v="Heart Attack"/>
    <b v="0"/>
    <b v="0"/>
    <b v="0"/>
    <s v="Female"/>
    <s v="Post-graduate"/>
    <s v="Consultant"/>
    <n v="48000"/>
  </r>
  <r>
    <s v="PID0733"/>
    <n v="800"/>
    <x v="1"/>
    <n v="48"/>
    <s v="Senior"/>
    <n v="663.33"/>
    <n v="75.3"/>
    <s v="A+"/>
    <b v="1"/>
    <b v="0"/>
    <n v="23.501139165444275"/>
    <b v="0"/>
    <n v="15"/>
    <b v="1"/>
    <s v="Prostate Cancer"/>
    <b v="0"/>
    <b v="0"/>
    <b v="0"/>
    <s v="Male"/>
    <s v="PhD"/>
    <s v="Professor"/>
    <n v="800"/>
  </r>
  <r>
    <s v="PID0734"/>
    <n v="40000"/>
    <x v="0"/>
    <n v="73"/>
    <s v="super senior"/>
    <n v="24648.699999999997"/>
    <n v="79.099999999999994"/>
    <s v="AB-"/>
    <b v="0"/>
    <b v="0"/>
    <n v="30.898437499999993"/>
    <b v="1"/>
    <n v="9"/>
    <b v="1"/>
    <s v="Respiratory Infection"/>
    <b v="0"/>
    <b v="1"/>
    <b v="0"/>
    <s v="Female"/>
    <s v="Bachelor's Degree"/>
    <s v="Junior Executive"/>
    <n v="40000"/>
  </r>
  <r>
    <s v="PID0735"/>
    <n v="12000"/>
    <x v="0"/>
    <n v="53"/>
    <s v="Senior"/>
    <n v="10012.26"/>
    <n v="63.8"/>
    <s v="O+"/>
    <b v="0"/>
    <b v="0"/>
    <n v="24.310318549001671"/>
    <b v="0"/>
    <n v="20"/>
    <b v="1"/>
    <s v="Prostate Cancer"/>
    <b v="0"/>
    <b v="0"/>
    <b v="0"/>
    <s v="Male"/>
    <s v="School"/>
    <s v="Retail Worker"/>
    <n v="12000"/>
  </r>
  <r>
    <s v="PID0736"/>
    <n v="15000"/>
    <x v="3"/>
    <n v="53"/>
    <s v="Senior"/>
    <n v="10751.5"/>
    <n v="65.099999999999994"/>
    <s v="O-"/>
    <b v="0"/>
    <b v="0"/>
    <n v="22.793319561640001"/>
    <s v="FALSE"/>
    <n v="7"/>
    <b v="1"/>
    <s v="Cancer"/>
    <b v="0"/>
    <b v="0"/>
    <b v="0"/>
    <s v="Male"/>
    <s v="Master's Degree"/>
    <s v="Senior Executive"/>
    <n v="15000"/>
  </r>
  <r>
    <s v="PID0737"/>
    <n v="12000"/>
    <x v="3"/>
    <n v="42"/>
    <s v="Adult"/>
    <n v="10198.380000000001"/>
    <n v="65.400000000000006"/>
    <s v="O-"/>
    <b v="0"/>
    <b v="0"/>
    <n v="20.875227425069426"/>
    <b v="0"/>
    <n v="20"/>
    <b v="1"/>
    <s v="Hypertension"/>
    <b v="0"/>
    <b v="0"/>
    <b v="0"/>
    <s v="Female"/>
    <s v="Bachelor's Degree"/>
    <s v="Engineer"/>
    <n v="12000"/>
  </r>
  <r>
    <s v="PID0738"/>
    <n v="20000"/>
    <x v="0"/>
    <n v="38"/>
    <s v="Adult"/>
    <n v="10425.280000000001"/>
    <n v="86.7"/>
    <s v="A-"/>
    <b v="0"/>
    <b v="0"/>
    <n v="29.650148763722175"/>
    <b v="1"/>
    <n v="3"/>
    <b v="1"/>
    <s v="Stroke"/>
    <b v="0"/>
    <b v="1"/>
    <b v="1"/>
    <s v="Male"/>
    <s v="Master's Degree"/>
    <s v="Software Engineer"/>
    <n v="20000"/>
  </r>
  <r>
    <s v="PID0739"/>
    <n v="45000"/>
    <x v="2"/>
    <n v="48"/>
    <s v="Senior"/>
    <s v=""/>
    <n v="82.9"/>
    <s v="O-"/>
    <b v="0"/>
    <b v="0"/>
    <n v="30.084192190448544"/>
    <b v="1"/>
    <n v="25"/>
    <b v="0"/>
    <s v="Osteoarthritis"/>
    <b v="0"/>
    <b v="1"/>
    <b v="1"/>
    <s v="Female"/>
    <s v="Bachelor's Degree"/>
    <s v="Engineer"/>
    <n v="45000"/>
  </r>
  <r>
    <s v="PID0740"/>
    <n v="24000"/>
    <x v="1"/>
    <n v="58"/>
    <s v="Senior"/>
    <s v=""/>
    <n v="68.3"/>
    <s v="B-"/>
    <b v="0"/>
    <b v="0"/>
    <n v="25.706650607851255"/>
    <b v="0"/>
    <n v="7"/>
    <b v="0"/>
    <s v="Fractured Arm"/>
    <b v="0"/>
    <b v="0"/>
    <b v="0"/>
    <s v="Female"/>
    <s v="Master's Degree"/>
    <s v="Doctor"/>
    <n v="24000"/>
  </r>
  <r>
    <s v="PID0741"/>
    <n v="90000"/>
    <x v="0"/>
    <n v="48"/>
    <s v="Senior"/>
    <n v="66268.25"/>
    <n v="91.6"/>
    <s v="A-"/>
    <b v="1"/>
    <b v="0"/>
    <n v="33.645546372819105"/>
    <b v="1"/>
    <n v="5"/>
    <b v="1"/>
    <s v="Respiratory Infection"/>
    <b v="0"/>
    <b v="1"/>
    <b v="1"/>
    <s v="Female"/>
    <s v="School"/>
    <s v="Retail Worker"/>
    <n v="90000"/>
  </r>
  <r>
    <s v="PID0742"/>
    <n v="3000"/>
    <x v="2"/>
    <n v="58"/>
    <s v="Senior"/>
    <n v="1767.42"/>
    <n v="66.8"/>
    <s v="A-"/>
    <b v="1"/>
    <b v="0"/>
    <n v="23.952095808383234"/>
    <b v="0"/>
    <n v="3"/>
    <b v="1"/>
    <s v="Prostate Cancer"/>
    <b v="0"/>
    <b v="0"/>
    <b v="0"/>
    <s v="Male"/>
    <s v="PhD"/>
    <s v="CEO"/>
    <n v="3000"/>
  </r>
  <r>
    <s v="PID0743"/>
    <n v="20000"/>
    <x v="2"/>
    <n v="42"/>
    <s v="Adult"/>
    <n v="10044.68"/>
    <n v="87.4"/>
    <s v="B+"/>
    <b v="0"/>
    <b v="1"/>
    <n v="29.2024457883658"/>
    <b v="1"/>
    <n v="2"/>
    <b v="1"/>
    <s v="Respiratory Infection"/>
    <b v="0"/>
    <b v="1"/>
    <b v="1"/>
    <s v="Female"/>
    <s v="School"/>
    <s v="Retail Worker"/>
    <n v="20000"/>
  </r>
  <r>
    <s v="PID0744"/>
    <n v="3000"/>
    <x v="1"/>
    <n v="48"/>
    <s v="Senior"/>
    <n v="2420.9700000000003"/>
    <n v="85.8"/>
    <s v="A-"/>
    <b v="1"/>
    <b v="0"/>
    <n v="29.342361752334053"/>
    <b v="1"/>
    <n v="25"/>
    <b v="1"/>
    <s v="Fractured Arm"/>
    <b v="0"/>
    <b v="1"/>
    <b v="0"/>
    <s v="Male"/>
    <s v="School"/>
    <s v="Clerical Staff"/>
    <n v="3000"/>
  </r>
  <r>
    <s v="PID0745"/>
    <n v="12000"/>
    <x v="2"/>
    <n v="38"/>
    <s v="Adult"/>
    <n v="7689"/>
    <n v="75.400000000000006"/>
    <s v="AB-"/>
    <b v="1"/>
    <b v="0"/>
    <n v="24.620408163265306"/>
    <b v="0"/>
    <n v="0.5"/>
    <b v="1"/>
    <s v="Allergic Reaction"/>
    <b v="0"/>
    <b v="0"/>
    <b v="0"/>
    <s v="Female"/>
    <s v="Bachelor's Degree"/>
    <s v="Nurse"/>
    <n v="12000"/>
  </r>
  <r>
    <s v="PID0746"/>
    <n v="500"/>
    <x v="0"/>
    <n v="38"/>
    <s v="Adult"/>
    <n v="405.67"/>
    <n v="77.900000000000006"/>
    <s v="O+"/>
    <b v="0"/>
    <b v="0"/>
    <n v="24.3125994819138"/>
    <b v="0"/>
    <n v="20"/>
    <b v="1"/>
    <s v="Childbirth"/>
    <b v="0"/>
    <b v="0"/>
    <b v="0"/>
    <s v="Female"/>
    <s v="High School"/>
    <s v="Unemployed"/>
    <n v="500"/>
  </r>
  <r>
    <s v="PID0747"/>
    <n v="300000"/>
    <x v="0"/>
    <n v="38"/>
    <s v="Adult"/>
    <s v=""/>
    <n v="97.6"/>
    <s v="O-"/>
    <b v="0"/>
    <b v="0"/>
    <n v="30.804191389976012"/>
    <b v="1"/>
    <n v="40"/>
    <b v="0"/>
    <s v="Respiratory Infection"/>
    <b v="0"/>
    <b v="1"/>
    <b v="1"/>
    <s v="Female"/>
    <s v="Bachelor's Degree"/>
    <s v="Engineer"/>
    <n v="300000"/>
  </r>
  <r>
    <s v="PID0748"/>
    <n v="200000"/>
    <x v="1"/>
    <n v="42"/>
    <s v="Adult"/>
    <n v="141389.44"/>
    <n v="97.1"/>
    <s v="O+"/>
    <b v="0"/>
    <b v="0"/>
    <n v="30.304921818919507"/>
    <b v="1"/>
    <n v="20"/>
    <b v="1"/>
    <s v="Hypertension"/>
    <b v="0"/>
    <b v="1"/>
    <b v="0"/>
    <s v="Female"/>
    <s v="School"/>
    <s v="Clerical Staff"/>
    <n v="200000"/>
  </r>
  <r>
    <s v="PID0749"/>
    <n v="240000"/>
    <x v="0"/>
    <n v="53"/>
    <s v="Senior"/>
    <n v="211079.16"/>
    <n v="73"/>
    <s v="A-"/>
    <b v="1"/>
    <b v="0"/>
    <n v="28.515624999999993"/>
    <b v="1"/>
    <n v="25"/>
    <b v="1"/>
    <s v="Heart Disease"/>
    <b v="0"/>
    <b v="1"/>
    <b v="0"/>
    <s v="Male"/>
    <s v="School"/>
    <s v="Driver"/>
    <n v="240000"/>
  </r>
  <r>
    <s v="PID0750"/>
    <n v="100"/>
    <x v="3"/>
    <n v="73"/>
    <s v="super senior"/>
    <s v=""/>
    <n v="95.1"/>
    <s v="O+"/>
    <b v="0"/>
    <b v="0"/>
    <n v="33.694727891156468"/>
    <b v="1"/>
    <n v="15"/>
    <b v="0"/>
    <s v="Heart Attack"/>
    <b v="0"/>
    <b v="0"/>
    <b v="0"/>
    <s v="Male"/>
    <s v="Master's Degree"/>
    <s v="Software Engineer"/>
    <n v="100"/>
  </r>
  <r>
    <s v="PID0751"/>
    <n v="20000"/>
    <x v="1"/>
    <n v="62"/>
    <s v="super senior"/>
    <n v="15758.62"/>
    <n v="84.2"/>
    <s v="A-"/>
    <b v="1"/>
    <b v="1"/>
    <n v="30.927456382001839"/>
    <b v="1"/>
    <n v="120"/>
    <b v="1"/>
    <s v="Fractured Leg"/>
    <b v="1"/>
    <b v="1"/>
    <b v="1"/>
    <s v="Male"/>
    <s v="Post-graduate"/>
    <s v="Scientist"/>
    <n v="20000"/>
  </r>
  <r>
    <s v="PID0752"/>
    <n v="18000"/>
    <x v="0"/>
    <n v="58"/>
    <s v="Senior"/>
    <n v="13560.54"/>
    <n v="84.8"/>
    <s v="O-"/>
    <b v="0"/>
    <b v="0"/>
    <n v="33.968915237942632"/>
    <b v="1"/>
    <n v="20"/>
    <b v="1"/>
    <s v="Fractured Arm"/>
    <b v="0"/>
    <b v="1"/>
    <b v="1"/>
    <s v="Male"/>
    <s v="Bachelor's Degree"/>
    <s v="Engineer"/>
    <n v="18000"/>
  </r>
  <r>
    <s v="PID0753"/>
    <n v="32000"/>
    <x v="0"/>
    <n v="68"/>
    <s v="super senior"/>
    <n v="27093.279999999999"/>
    <n v="68.900000000000006"/>
    <s v="O-"/>
    <b v="0"/>
    <b v="0"/>
    <n v="26.580764630994175"/>
    <b v="0"/>
    <n v="9"/>
    <b v="1"/>
    <s v="Fractured Arm"/>
    <b v="0"/>
    <b v="0"/>
    <b v="0"/>
    <s v="Male"/>
    <s v="School"/>
    <s v="Retail Worker"/>
    <n v="32000"/>
  </r>
  <r>
    <s v="PID0754"/>
    <n v="24000"/>
    <x v="3"/>
    <n v="38"/>
    <s v="Adult"/>
    <n v="13327.14"/>
    <n v="70.7"/>
    <s v="O-"/>
    <b v="0"/>
    <b v="0"/>
    <n v="23.622573423769587"/>
    <b v="0"/>
    <n v="40"/>
    <b v="1"/>
    <s v="Osteoarthritis"/>
    <b v="0"/>
    <b v="0"/>
    <b v="0"/>
    <s v="Female"/>
    <s v="Post-graduate"/>
    <s v="Consultant"/>
    <n v="24000"/>
  </r>
  <r>
    <s v="PID0755"/>
    <n v="20000"/>
    <x v="2"/>
    <n v="53"/>
    <s v="Senior"/>
    <n v="11426.44"/>
    <n v="60.8"/>
    <s v="B-"/>
    <b v="0"/>
    <b v="0"/>
    <n v="24.355071302675849"/>
    <b v="0"/>
    <n v="40"/>
    <b v="1"/>
    <s v="Cancer"/>
    <b v="0"/>
    <b v="0"/>
    <b v="0"/>
    <s v="Female"/>
    <s v="Master's Degree"/>
    <s v="Software Engineer"/>
    <n v="20000"/>
  </r>
  <r>
    <s v="PID0756"/>
    <n v="60000"/>
    <x v="1"/>
    <n v="58"/>
    <s v="Senior"/>
    <s v=""/>
    <n v="58"/>
    <s v="O-"/>
    <b v="0"/>
    <b v="1"/>
    <n v="22.942130453700404"/>
    <b v="0"/>
    <n v="30"/>
    <b v="0"/>
    <s v="Appendicitis"/>
    <b v="0"/>
    <b v="0"/>
    <b v="0"/>
    <s v="Female"/>
    <s v="School"/>
    <s v="Driver"/>
    <n v="60000"/>
  </r>
  <r>
    <s v="PID0757"/>
    <n v="15000"/>
    <x v="0"/>
    <n v="45"/>
    <s v="Adult"/>
    <n v="12315.599999999999"/>
    <n v="86.6"/>
    <s v="AB+"/>
    <b v="0"/>
    <b v="0"/>
    <n v="31.426912469153724"/>
    <b v="1"/>
    <n v="20"/>
    <b v="1"/>
    <s v="Heart Disease"/>
    <b v="0"/>
    <b v="0"/>
    <b v="0"/>
    <s v="Female"/>
    <s v="High School"/>
    <s v="Unemployed"/>
    <n v="15000"/>
  </r>
  <r>
    <s v="PID0758"/>
    <n v="12000"/>
    <x v="1"/>
    <n v="38"/>
    <s v="Adult"/>
    <n v="9147.9000000000015"/>
    <n v="89.9"/>
    <s v="B+"/>
    <b v="1"/>
    <b v="0"/>
    <n v="33.021120293847574"/>
    <b v="1"/>
    <n v="25"/>
    <b v="1"/>
    <s v="Allergic Reaction"/>
    <b v="0"/>
    <b v="1"/>
    <b v="1"/>
    <s v="Male"/>
    <s v="Bachelor's Degree"/>
    <s v="Nurse"/>
    <n v="12000"/>
  </r>
  <r>
    <s v="PID0759"/>
    <n v="18000"/>
    <x v="2"/>
    <n v="58"/>
    <s v="Senior"/>
    <s v=""/>
    <n v="77.8"/>
    <s v="A+"/>
    <b v="0"/>
    <b v="1"/>
    <n v="31.16487742348982"/>
    <b v="1"/>
    <n v="3"/>
    <b v="0"/>
    <s v="Cancer"/>
    <b v="0"/>
    <b v="0"/>
    <b v="1"/>
    <s v="Female"/>
    <s v="Master's Degree"/>
    <s v="Manager"/>
    <n v="18000"/>
  </r>
  <r>
    <s v="PID0760"/>
    <n v="240000"/>
    <x v="0"/>
    <n v="42"/>
    <s v="Adult"/>
    <n v="167045.76000000001"/>
    <n v="105.8"/>
    <s v="AB+"/>
    <b v="0"/>
    <b v="0"/>
    <n v="33.392248453478096"/>
    <b v="1"/>
    <n v="2"/>
    <b v="1"/>
    <s v="Heart Attack"/>
    <b v="0"/>
    <b v="0"/>
    <b v="0"/>
    <s v="Female"/>
    <s v="Master's Degree"/>
    <s v="Senior Executive"/>
    <n v="240000"/>
  </r>
  <r>
    <s v="PID0761"/>
    <n v="72000"/>
    <x v="3"/>
    <n v="48"/>
    <s v="Senior"/>
    <n v="54255.64"/>
    <n v="68.7"/>
    <s v="O-"/>
    <b v="0"/>
    <b v="0"/>
    <n v="26.177411979881111"/>
    <s v="FALSE"/>
    <n v="5"/>
    <b v="1"/>
    <s v="Fractured Leg"/>
    <b v="0"/>
    <b v="0"/>
    <b v="0"/>
    <s v="Female"/>
    <s v="Bachelor's Degree"/>
    <s v="Teacher"/>
    <n v="72000"/>
  </r>
  <r>
    <s v="PID0762"/>
    <n v="32000"/>
    <x v="1"/>
    <n v="68"/>
    <s v="super senior"/>
    <n v="28784.2"/>
    <n v="47"/>
    <s v="AB-"/>
    <b v="0"/>
    <b v="0"/>
    <n v="20.077747874749029"/>
    <b v="0"/>
    <n v="7"/>
    <b v="1"/>
    <s v="Stroke"/>
    <b v="0"/>
    <b v="0"/>
    <b v="0"/>
    <s v="Male"/>
    <s v="PhD"/>
    <s v="CEO"/>
    <n v="32000"/>
  </r>
  <r>
    <s v="PID0763"/>
    <n v="12000"/>
    <x v="1"/>
    <n v="73"/>
    <s v="super senior"/>
    <n v="9897.48"/>
    <n v="56"/>
    <s v="AB+"/>
    <b v="0"/>
    <b v="0"/>
    <n v="23.92242299970097"/>
    <s v="FALSE"/>
    <n v="30"/>
    <b v="1"/>
    <s v="Cancer"/>
    <b v="0"/>
    <b v="0"/>
    <b v="0"/>
    <s v="Male"/>
    <s v="Master's Degree"/>
    <s v="Doctor"/>
    <n v="12000"/>
  </r>
  <r>
    <s v="PID0764"/>
    <n v="240000"/>
    <x v="1"/>
    <n v="48"/>
    <s v="Senior"/>
    <n v="180338.76"/>
    <n v="92.3"/>
    <s v="AB+"/>
    <b v="0"/>
    <b v="1"/>
    <n v="30.138775510204081"/>
    <b v="1"/>
    <n v="7"/>
    <b v="1"/>
    <s v="Cancer"/>
    <b v="0"/>
    <b v="1"/>
    <b v="0"/>
    <s v="Female"/>
    <s v="Bachelor's Degree"/>
    <s v="Teacher"/>
    <n v="240000"/>
  </r>
  <r>
    <s v="PID0765"/>
    <n v="200000"/>
    <x v="0"/>
    <n v="41"/>
    <s v="Adult"/>
    <s v=""/>
    <n v="74.7"/>
    <s v="AB+"/>
    <b v="0"/>
    <b v="1"/>
    <n v="23.313879092412847"/>
    <b v="0"/>
    <n v="3"/>
    <b v="0"/>
    <s v="Stroke"/>
    <b v="0"/>
    <b v="0"/>
    <b v="0"/>
    <s v="Female"/>
    <s v="Master's Degree"/>
    <s v="Senior Executive"/>
    <n v="200000"/>
  </r>
  <r>
    <s v="PID0766"/>
    <n v="3000"/>
    <x v="2"/>
    <n v="53"/>
    <s v="Senior"/>
    <s v=""/>
    <n v="69.8"/>
    <s v="B-"/>
    <b v="1"/>
    <b v="1"/>
    <n v="29.431607353685276"/>
    <b v="1"/>
    <n v="2"/>
    <b v="0"/>
    <s v="Stroke"/>
    <b v="0"/>
    <b v="1"/>
    <b v="0"/>
    <s v="Male"/>
    <s v="PhD"/>
    <s v="Scientist"/>
    <n v="3000"/>
  </r>
  <r>
    <s v="PID0767"/>
    <n v="20000"/>
    <x v="0"/>
    <n v="48"/>
    <s v="Senior"/>
    <n v="11516.22"/>
    <n v="91"/>
    <s v="B+"/>
    <b v="0"/>
    <b v="1"/>
    <n v="33.834027364663896"/>
    <b v="1"/>
    <n v="30"/>
    <b v="1"/>
    <s v="Diabetes"/>
    <b v="0"/>
    <b v="1"/>
    <b v="0"/>
    <s v="Female"/>
    <s v="High School"/>
    <s v="Unemployed"/>
    <n v="20000"/>
  </r>
  <r>
    <s v="PID0768"/>
    <n v="15000"/>
    <x v="0"/>
    <n v="42"/>
    <s v="Adult"/>
    <n v="9725.4499999999989"/>
    <n v="70.099999999999994"/>
    <s v="A+"/>
    <b v="1"/>
    <b v="1"/>
    <n v="23.422098967556547"/>
    <b v="0"/>
    <n v="20"/>
    <b v="1"/>
    <s v="Diabetes"/>
    <b v="0"/>
    <b v="0"/>
    <b v="0"/>
    <s v="Male"/>
    <s v="Bachelor's Degree"/>
    <s v="Teacher"/>
    <n v="15000"/>
  </r>
  <r>
    <s v="PID0769"/>
    <n v="72000"/>
    <x v="2"/>
    <n v="48"/>
    <s v="Senior"/>
    <n v="62499.040000000001"/>
    <n v="87"/>
    <s v="AB-"/>
    <b v="0"/>
    <b v="1"/>
    <n v="33.150434385002278"/>
    <b v="1"/>
    <n v="0.5"/>
    <b v="1"/>
    <s v="Prostate Cancer"/>
    <b v="0"/>
    <b v="1"/>
    <b v="0"/>
    <s v="Male"/>
    <s v="Master's Degree"/>
    <s v="Senior Executive"/>
    <n v="72000"/>
  </r>
  <r>
    <s v="PID0770"/>
    <n v="12000"/>
    <x v="0"/>
    <n v="54"/>
    <s v="Senior"/>
    <n v="10477.24"/>
    <n v="86.4"/>
    <s v="O+"/>
    <b v="0"/>
    <b v="1"/>
    <n v="32.123735871505062"/>
    <b v="1"/>
    <n v="15"/>
    <b v="1"/>
    <s v="Prostate Cancer"/>
    <b v="0"/>
    <b v="1"/>
    <b v="1"/>
    <s v="Male"/>
    <s v="Bachelor's Degree"/>
    <s v="Engineer"/>
    <n v="12000"/>
  </r>
  <r>
    <s v="PID0771"/>
    <n v="1600"/>
    <x v="2"/>
    <n v="38"/>
    <s v="Adult"/>
    <s v=""/>
    <n v="77.400000000000006"/>
    <s v="A-"/>
    <b v="0"/>
    <b v="0"/>
    <n v="24.156549421054276"/>
    <b v="0"/>
    <n v="2"/>
    <b v="0"/>
    <s v="Fractured Leg"/>
    <b v="0"/>
    <b v="0"/>
    <b v="0"/>
    <s v="Male"/>
    <s v="School"/>
    <s v="Retail Worker"/>
    <n v="1600"/>
  </r>
  <r>
    <s v="PID0772"/>
    <n v="15000"/>
    <x v="2"/>
    <n v="58"/>
    <s v="Senior"/>
    <n v="8053.95"/>
    <n v="50.4"/>
    <s v="O-"/>
    <b v="1"/>
    <b v="0"/>
    <n v="22.4"/>
    <b v="0"/>
    <n v="0.5"/>
    <b v="1"/>
    <s v="Allergic Reaction"/>
    <b v="0"/>
    <b v="0"/>
    <b v="0"/>
    <s v="Male"/>
    <s v="Post-graduate"/>
    <s v="Scientist"/>
    <n v="15000"/>
  </r>
  <r>
    <s v="PID0773"/>
    <n v="32000"/>
    <x v="1"/>
    <n v="73"/>
    <s v="super senior"/>
    <n v="22571.599999999999"/>
    <n v="75.900000000000006"/>
    <s v="B+"/>
    <b v="1"/>
    <b v="0"/>
    <n v="31.18836291913215"/>
    <b v="1"/>
    <n v="9"/>
    <b v="1"/>
    <s v="Fractured Arm"/>
    <b v="0"/>
    <b v="1"/>
    <b v="1"/>
    <s v="Female"/>
    <s v="Bachelor's Degree"/>
    <s v="Junior Executive"/>
    <n v="32000"/>
  </r>
  <r>
    <s v="PID0774"/>
    <n v="90000"/>
    <x v="1"/>
    <n v="42"/>
    <s v="Adult"/>
    <s v=""/>
    <n v="88.9"/>
    <s v="AB+"/>
    <b v="1"/>
    <b v="1"/>
    <n v="34.29651633810424"/>
    <b v="1"/>
    <n v="9"/>
    <b v="0"/>
    <s v="Osteoarthritis"/>
    <b v="0"/>
    <b v="1"/>
    <b v="0"/>
    <s v="Female"/>
    <s v="Post-graduate"/>
    <s v="Consultant"/>
    <n v="90000"/>
  </r>
  <r>
    <s v="PID0775"/>
    <n v="12000"/>
    <x v="0"/>
    <n v="38"/>
    <s v="Adult"/>
    <n v="6521.22"/>
    <n v="55.4"/>
    <s v="B-"/>
    <b v="0"/>
    <b v="1"/>
    <n v="20.104514443315431"/>
    <b v="0"/>
    <n v="7"/>
    <b v="1"/>
    <s v="Fractured Arm"/>
    <b v="0"/>
    <b v="0"/>
    <b v="0"/>
    <s v="Female"/>
    <s v="Post-graduate"/>
    <s v="Consultant"/>
    <n v="12000"/>
  </r>
  <r>
    <s v="PID0776"/>
    <n v="12000"/>
    <x v="1"/>
    <n v="48"/>
    <s v="Senior"/>
    <s v=""/>
    <n v="98.2"/>
    <s v="B-"/>
    <b v="0"/>
    <b v="0"/>
    <n v="31.701962809917358"/>
    <b v="1"/>
    <n v="40"/>
    <b v="0"/>
    <s v="Diabetes"/>
    <b v="0"/>
    <b v="0"/>
    <b v="1"/>
    <s v="Female"/>
    <s v="Master's Degree"/>
    <s v="Doctor"/>
    <n v="12000"/>
  </r>
  <r>
    <s v="PID0777"/>
    <n v="240000"/>
    <x v="1"/>
    <n v="48"/>
    <s v="Senior"/>
    <n v="194104.2"/>
    <n v="86.2"/>
    <s v="B+"/>
    <b v="0"/>
    <b v="1"/>
    <n v="30.541383219954653"/>
    <b v="1"/>
    <n v="30"/>
    <b v="1"/>
    <s v="Cancer"/>
    <b v="0"/>
    <b v="1"/>
    <b v="0"/>
    <s v="Female"/>
    <s v="Master's Degree"/>
    <s v="Software Engineer"/>
    <n v="240000"/>
  </r>
  <r>
    <s v="PID0778"/>
    <n v="40000"/>
    <x v="1"/>
    <n v="58"/>
    <s v="Senior"/>
    <s v=""/>
    <n v="77.7"/>
    <s v="AB+"/>
    <b v="1"/>
    <b v="1"/>
    <n v="28.197125852808828"/>
    <b v="1"/>
    <n v="5"/>
    <b v="0"/>
    <s v="Cancer"/>
    <b v="0"/>
    <b v="1"/>
    <b v="1"/>
    <s v="Female"/>
    <s v="Master's Degree"/>
    <s v="Senior Executive"/>
    <n v="40000"/>
  </r>
  <r>
    <s v="PID0779"/>
    <n v="240000"/>
    <x v="3"/>
    <n v="33"/>
    <s v="Adult"/>
    <s v=""/>
    <n v="89.8"/>
    <s v="A-"/>
    <b v="0"/>
    <b v="0"/>
    <n v="28.026590930370464"/>
    <b v="1"/>
    <n v="30"/>
    <b v="0"/>
    <s v="Childbirth"/>
    <b v="0"/>
    <b v="1"/>
    <b v="0"/>
    <s v="Female"/>
    <s v="Bachelor's Degree"/>
    <s v="Junior Executive"/>
    <n v="240000"/>
  </r>
  <r>
    <s v="PID0780"/>
    <n v="90000"/>
    <x v="0"/>
    <n v="41"/>
    <s v="Adult"/>
    <n v="77124.45"/>
    <n v="87.7"/>
    <s v="AB+"/>
    <b v="0"/>
    <b v="0"/>
    <n v="33.417162017985056"/>
    <b v="1"/>
    <n v="120"/>
    <b v="1"/>
    <s v="Heart Attack"/>
    <b v="0"/>
    <b v="1"/>
    <b v="0"/>
    <s v="Female"/>
    <s v="Master's Degree"/>
    <s v="Doctor"/>
    <n v="90000"/>
  </r>
  <r>
    <s v="PID0781"/>
    <n v="4000"/>
    <x v="0"/>
    <n v="62"/>
    <s v="super senior"/>
    <n v="3240.2"/>
    <n v="56"/>
    <s v="B+"/>
    <b v="0"/>
    <b v="1"/>
    <n v="21.874999999999996"/>
    <b v="0"/>
    <n v="7"/>
    <b v="1"/>
    <s v="Allergic Reaction"/>
    <b v="0"/>
    <b v="0"/>
    <b v="0"/>
    <s v="Male"/>
    <s v="Bachelor's Degree"/>
    <s v="Engineer"/>
    <n v="4000"/>
  </r>
  <r>
    <s v="PID0782"/>
    <n v="45000"/>
    <x v="0"/>
    <n v="58"/>
    <s v="Senior"/>
    <n v="29182.86"/>
    <n v="56.2"/>
    <s v="O-"/>
    <b v="1"/>
    <b v="1"/>
    <n v="24.977777777777778"/>
    <b v="0"/>
    <n v="15"/>
    <b v="1"/>
    <s v="Fractured Leg"/>
    <b v="0"/>
    <b v="0"/>
    <b v="0"/>
    <s v="Female"/>
    <s v="Master's Degree"/>
    <s v="Software Engineer"/>
    <n v="45000"/>
  </r>
  <r>
    <s v="PID0783"/>
    <n v="100"/>
    <x v="0"/>
    <n v="82"/>
    <s v="super senior"/>
    <s v=""/>
    <n v="87.5"/>
    <s v="AB-"/>
    <b v="0"/>
    <b v="0"/>
    <n v="32.933117543001245"/>
    <b v="1"/>
    <n v="40"/>
    <b v="0"/>
    <s v="Stroke"/>
    <b v="0"/>
    <b v="1"/>
    <b v="0"/>
    <s v="Female"/>
    <s v="Bachelor's Degree"/>
    <s v="Teacher"/>
    <n v="100"/>
  </r>
  <r>
    <s v="PID0784"/>
    <n v="72000"/>
    <x v="2"/>
    <n v="48"/>
    <s v="Senior"/>
    <n v="51103.32"/>
    <n v="62.5"/>
    <s v="O-"/>
    <b v="0"/>
    <b v="0"/>
    <n v="20.882755855524742"/>
    <b v="0"/>
    <n v="15"/>
    <b v="1"/>
    <s v="Fractured Leg"/>
    <b v="0"/>
    <b v="0"/>
    <b v="0"/>
    <s v="Male"/>
    <s v="Master's Degree"/>
    <s v="Senior Executive"/>
    <n v="72000"/>
  </r>
  <r>
    <s v="PID0785"/>
    <n v="3000"/>
    <x v="2"/>
    <n v="73"/>
    <s v="super senior"/>
    <n v="2647.71"/>
    <n v="74.3"/>
    <s v="A-"/>
    <b v="0"/>
    <b v="0"/>
    <n v="31.739929087103249"/>
    <b v="1"/>
    <n v="2"/>
    <b v="1"/>
    <s v="Fractured Arm"/>
    <b v="0"/>
    <b v="0"/>
    <b v="1"/>
    <s v="Female"/>
    <s v="Master's Degree"/>
    <s v="Senior Executive"/>
    <n v="3000"/>
  </r>
  <r>
    <s v="PID0786"/>
    <n v="500"/>
    <x v="0"/>
    <n v="33"/>
    <s v="Adult"/>
    <s v=""/>
    <n v="95"/>
    <s v="O+"/>
    <b v="1"/>
    <b v="0"/>
    <n v="31.37798916633637"/>
    <b v="1"/>
    <n v="30"/>
    <b v="0"/>
    <s v="Heart Disease"/>
    <b v="0"/>
    <b v="1"/>
    <b v="1"/>
    <s v="Female"/>
    <s v="Master's Degree"/>
    <s v="Manager"/>
    <n v="500"/>
  </r>
  <r>
    <s v="PID0787"/>
    <n v="32000"/>
    <x v="0"/>
    <n v="73"/>
    <s v="super senior"/>
    <n v="27234.04"/>
    <n v="81.099999999999994"/>
    <s v="O+"/>
    <b v="0"/>
    <b v="1"/>
    <n v="29.079565420058085"/>
    <b v="1"/>
    <n v="20"/>
    <b v="1"/>
    <s v="Fractured Leg"/>
    <b v="0"/>
    <b v="1"/>
    <b v="1"/>
    <s v="Male"/>
    <s v="Bachelor's Degree"/>
    <s v="Junior Executive"/>
    <n v="32000"/>
  </r>
  <r>
    <s v="PID0788"/>
    <n v="40000"/>
    <x v="3"/>
    <n v="30"/>
    <s v="Young adult"/>
    <s v=""/>
    <n v="80.2"/>
    <s v="A-"/>
    <b v="1"/>
    <b v="0"/>
    <n v="28.415532879818599"/>
    <b v="1"/>
    <n v="9"/>
    <b v="0"/>
    <s v="Heart Attack"/>
    <b v="0"/>
    <b v="0"/>
    <b v="1"/>
    <s v="Male"/>
    <s v="Bachelor's Degree"/>
    <s v="Teacher"/>
    <n v="40000"/>
  </r>
  <r>
    <s v="PID0789"/>
    <n v="75000"/>
    <x v="2"/>
    <n v="73"/>
    <s v="super senior"/>
    <s v=""/>
    <n v="70.599999999999994"/>
    <s v="A+"/>
    <b v="1"/>
    <b v="0"/>
    <n v="29.010519395134775"/>
    <b v="1"/>
    <n v="3"/>
    <b v="0"/>
    <s v="Kidney Stones"/>
    <b v="0"/>
    <b v="0"/>
    <b v="1"/>
    <s v="Female"/>
    <s v="Master's Degree"/>
    <s v="Manager"/>
    <n v="75000"/>
  </r>
  <r>
    <s v="PID0790"/>
    <n v="12000"/>
    <x v="1"/>
    <n v="38"/>
    <s v="Adult"/>
    <n v="6106.7999999999993"/>
    <n v="56.7"/>
    <s v="B+"/>
    <b v="0"/>
    <b v="0"/>
    <n v="21.604938271604937"/>
    <b v="0"/>
    <n v="5"/>
    <b v="1"/>
    <s v="Allergic Reaction"/>
    <b v="0"/>
    <b v="0"/>
    <b v="0"/>
    <s v="Male"/>
    <s v="PhD"/>
    <s v="Scientist"/>
    <n v="12000"/>
  </r>
  <r>
    <s v="PID0791"/>
    <n v="32000"/>
    <x v="0"/>
    <n v="58"/>
    <s v="Senior"/>
    <s v=""/>
    <n v="55.7"/>
    <s v="A-"/>
    <b v="1"/>
    <b v="1"/>
    <n v="22.887902695595002"/>
    <b v="0"/>
    <n v="20"/>
    <b v="0"/>
    <s v="Fractured Leg"/>
    <b v="0"/>
    <b v="0"/>
    <b v="0"/>
    <s v="Female"/>
    <s v="Master's Degree"/>
    <s v="Doctor"/>
    <n v="32000"/>
  </r>
  <r>
    <s v="PID0792"/>
    <n v="1000"/>
    <x v="0"/>
    <n v="41"/>
    <s v="Adult"/>
    <n v="788.3"/>
    <n v="91.3"/>
    <s v="B+"/>
    <b v="1"/>
    <b v="0"/>
    <n v="33.945568114217735"/>
    <b v="1"/>
    <n v="4"/>
    <b v="1"/>
    <s v="Heart Disease"/>
    <b v="0"/>
    <b v="0"/>
    <b v="1"/>
    <s v="Female"/>
    <s v="Master's Degree"/>
    <s v="Doctor"/>
    <n v="1000"/>
  </r>
  <r>
    <s v="PID0793"/>
    <n v="30000"/>
    <x v="0"/>
    <n v="82"/>
    <s v="super senior"/>
    <n v="23372.489999999998"/>
    <n v="82"/>
    <s v="O-"/>
    <b v="1"/>
    <b v="0"/>
    <n v="32.031249999999993"/>
    <b v="1"/>
    <n v="30"/>
    <b v="1"/>
    <s v="Heart Attack"/>
    <b v="0"/>
    <b v="0"/>
    <b v="1"/>
    <s v="Female"/>
    <s v="Bachelor's Degree"/>
    <s v="Teacher"/>
    <n v="30000"/>
  </r>
  <r>
    <s v="PID0794"/>
    <n v="500"/>
    <x v="1"/>
    <n v="68"/>
    <s v="super senior"/>
    <n v="401.53"/>
    <n v="59.9"/>
    <s v="O+"/>
    <b v="1"/>
    <b v="0"/>
    <n v="20.972655019081966"/>
    <b v="0"/>
    <n v="7"/>
    <b v="1"/>
    <s v="Diabetes"/>
    <b v="0"/>
    <b v="0"/>
    <b v="0"/>
    <s v="Female"/>
    <s v="High School"/>
    <s v="Unemployed"/>
    <n v="500"/>
  </r>
  <r>
    <s v="PID0795"/>
    <n v="250000"/>
    <x v="0"/>
    <n v="38"/>
    <s v="Adult"/>
    <n v="164113.4"/>
    <n v="78.900000000000006"/>
    <s v="AB+"/>
    <b v="1"/>
    <b v="0"/>
    <n v="29.696262561631983"/>
    <b v="1"/>
    <n v="250"/>
    <b v="1"/>
    <s v="Heart Disease"/>
    <b v="0"/>
    <b v="1"/>
    <b v="0"/>
    <s v="Male"/>
    <s v="Master's Degree"/>
    <s v="Software Engineer"/>
    <n v="250000"/>
  </r>
  <r>
    <s v="PID0796"/>
    <n v="3000"/>
    <x v="0"/>
    <n v="45"/>
    <s v="Adult"/>
    <n v="1659.81"/>
    <n v="84.1"/>
    <s v="B+"/>
    <b v="0"/>
    <b v="0"/>
    <n v="28.760986286378717"/>
    <b v="1"/>
    <n v="40"/>
    <b v="1"/>
    <s v="Kidney Stones"/>
    <b v="0"/>
    <b v="0"/>
    <b v="1"/>
    <s v="Female"/>
    <s v="Post-graduate"/>
    <s v="Professor"/>
    <n v="3000"/>
  </r>
  <r>
    <s v="PID0797"/>
    <n v="200000"/>
    <x v="3"/>
    <n v="38"/>
    <s v="Adult"/>
    <n v="138011.92000000001"/>
    <n v="73.5"/>
    <s v="O+"/>
    <b v="0"/>
    <b v="0"/>
    <n v="24.558120886097097"/>
    <b v="0"/>
    <n v="25"/>
    <b v="1"/>
    <s v="Osteoarthritis"/>
    <b v="0"/>
    <b v="0"/>
    <b v="0"/>
    <s v="Female"/>
    <s v="Uneducated"/>
    <s v="Labourer"/>
    <n v="200000"/>
  </r>
  <r>
    <s v="PID0798"/>
    <n v="36000"/>
    <x v="0"/>
    <n v="54"/>
    <s v="Senior"/>
    <n v="27101.040000000001"/>
    <n v="64.2"/>
    <s v="AB-"/>
    <b v="0"/>
    <b v="1"/>
    <n v="25.078124999999996"/>
    <b v="0"/>
    <n v="2"/>
    <b v="1"/>
    <s v="Kidney Stones"/>
    <b v="0"/>
    <b v="0"/>
    <b v="0"/>
    <s v="Male"/>
    <s v="Master's Degree"/>
    <s v="Senior Executive"/>
    <n v="36000"/>
  </r>
  <r>
    <s v="PID0799"/>
    <n v="12000"/>
    <x v="2"/>
    <n v="58"/>
    <s v="Senior"/>
    <n v="8430.9000000000015"/>
    <n v="76.099999999999994"/>
    <s v="AB-"/>
    <b v="1"/>
    <b v="0"/>
    <n v="30.483896811408421"/>
    <b v="1"/>
    <n v="25"/>
    <b v="1"/>
    <s v="Kidney Stones"/>
    <b v="0"/>
    <b v="1"/>
    <b v="0"/>
    <s v="Female"/>
    <s v="Bachelor's Degree"/>
    <s v="Engineer"/>
    <n v="12000"/>
  </r>
  <r>
    <s v="PID0800"/>
    <n v="15000"/>
    <x v="1"/>
    <n v="53"/>
    <s v="Senior"/>
    <n v="7930.4"/>
    <n v="57.1"/>
    <s v="AB+"/>
    <b v="1"/>
    <b v="0"/>
    <n v="25.37777777777778"/>
    <b v="0"/>
    <n v="20"/>
    <b v="1"/>
    <s v="Stroke"/>
    <b v="0"/>
    <b v="0"/>
    <b v="0"/>
    <s v="Male"/>
    <s v="Bachelor's Degree"/>
    <s v="Junior Executive"/>
    <n v="15000"/>
  </r>
  <r>
    <s v="PID0801"/>
    <n v="300000"/>
    <x v="1"/>
    <n v="38"/>
    <s v="Adult"/>
    <s v=""/>
    <n v="67.5"/>
    <s v="O-"/>
    <b v="0"/>
    <b v="0"/>
    <n v="26.367187499999996"/>
    <b v="0"/>
    <n v="15"/>
    <b v="0"/>
    <s v="Stroke"/>
    <b v="0"/>
    <b v="0"/>
    <b v="0"/>
    <s v="Female"/>
    <s v="Post-graduate"/>
    <s v="Consultant"/>
    <n v="300000"/>
  </r>
  <r>
    <s v="PID0802"/>
    <n v="500"/>
    <x v="1"/>
    <n v="42"/>
    <s v="Adult"/>
    <n v="307.77999999999997"/>
    <n v="92.2"/>
    <s v="O-"/>
    <b v="1"/>
    <b v="0"/>
    <n v="31.531069388871792"/>
    <b v="1"/>
    <n v="20"/>
    <b v="1"/>
    <s v="Respiratory Infection"/>
    <b v="0"/>
    <b v="1"/>
    <b v="0"/>
    <s v="Male"/>
    <s v="Master's Degree"/>
    <s v="Software Engineer"/>
    <n v="500"/>
  </r>
  <r>
    <s v="PID0803"/>
    <n v="60000"/>
    <x v="3"/>
    <n v="62"/>
    <s v="super senior"/>
    <n v="34598.1"/>
    <n v="69.7"/>
    <s v="O-"/>
    <b v="1"/>
    <b v="1"/>
    <n v="25.293946871824652"/>
    <b v="0"/>
    <n v="25"/>
    <b v="1"/>
    <s v="Stroke"/>
    <b v="0"/>
    <b v="0"/>
    <b v="0"/>
    <s v="Male"/>
    <s v="School"/>
    <s v="Retail Worker"/>
    <n v="60000"/>
  </r>
  <r>
    <s v="PID0804"/>
    <n v="48000"/>
    <x v="0"/>
    <n v="28"/>
    <s v="Young adult"/>
    <n v="41058.559999999998"/>
    <n v="75.7"/>
    <s v="O-"/>
    <b v="0"/>
    <b v="0"/>
    <n v="28.844688309708882"/>
    <b v="1"/>
    <n v="7"/>
    <b v="1"/>
    <s v="Respiratory Infection"/>
    <b v="0"/>
    <b v="1"/>
    <b v="1"/>
    <s v="Female"/>
    <s v="Bachelor's Degree"/>
    <s v="Nurse"/>
    <n v="48000"/>
  </r>
  <r>
    <s v="PID0805"/>
    <n v="24000"/>
    <x v="2"/>
    <n v="58"/>
    <s v="Senior"/>
    <n v="15079.59"/>
    <n v="91"/>
    <s v="A-"/>
    <b v="1"/>
    <b v="1"/>
    <n v="33.425160697887975"/>
    <b v="1"/>
    <n v="40"/>
    <b v="1"/>
    <s v="Heart Disease"/>
    <b v="0"/>
    <b v="0"/>
    <b v="1"/>
    <s v="Female"/>
    <s v="Bachelor's Degree"/>
    <s v="Nurse"/>
    <n v="24000"/>
  </r>
  <r>
    <s v="PID0806"/>
    <n v="3000"/>
    <x v="2"/>
    <n v="48"/>
    <s v="Senior"/>
    <n v="2123.9700000000003"/>
    <n v="76.400000000000006"/>
    <s v="A-"/>
    <b v="0"/>
    <b v="1"/>
    <n v="26.749763663737269"/>
    <b v="0"/>
    <n v="25"/>
    <b v="1"/>
    <s v="Diabetes"/>
    <b v="0"/>
    <b v="0"/>
    <b v="0"/>
    <s v="Male"/>
    <s v="Post-graduate"/>
    <s v="CEO"/>
    <n v="3000"/>
  </r>
  <r>
    <s v="PID0807"/>
    <n v="800"/>
    <x v="3"/>
    <n v="32"/>
    <s v="Adult"/>
    <n v="689.34"/>
    <n v="83.8"/>
    <s v="O-"/>
    <b v="0"/>
    <b v="0"/>
    <n v="28.658390615916009"/>
    <b v="1"/>
    <n v="20"/>
    <b v="1"/>
    <s v="Osteoarthritis"/>
    <b v="0"/>
    <b v="1"/>
    <b v="0"/>
    <s v="Male"/>
    <s v="School"/>
    <s v="Driver"/>
    <n v="800"/>
  </r>
  <r>
    <s v="PID0808"/>
    <n v="15000"/>
    <x v="0"/>
    <n v="28"/>
    <s v="Young adult"/>
    <n v="9070.75"/>
    <n v="82.5"/>
    <s v="A+"/>
    <b v="0"/>
    <b v="0"/>
    <n v="32.226562499999993"/>
    <b v="1"/>
    <n v="20"/>
    <b v="1"/>
    <s v="Childbirth"/>
    <b v="0"/>
    <b v="1"/>
    <b v="0"/>
    <s v="Female"/>
    <s v="Master's Degree"/>
    <s v="Senior Executive"/>
    <n v="15000"/>
  </r>
  <r>
    <s v="PID0809"/>
    <n v="12000"/>
    <x v="1"/>
    <n v="58"/>
    <s v="Senior"/>
    <s v=""/>
    <n v="55.7"/>
    <s v="A-"/>
    <b v="0"/>
    <b v="1"/>
    <n v="21.223898795915254"/>
    <b v="0"/>
    <n v="7"/>
    <b v="0"/>
    <s v="Fractured Leg"/>
    <b v="0"/>
    <b v="0"/>
    <b v="0"/>
    <s v="Male"/>
    <s v="School"/>
    <s v="Driver"/>
    <n v="12000"/>
  </r>
  <r>
    <s v="PID0810"/>
    <n v="24000"/>
    <x v="0"/>
    <n v="42"/>
    <s v="Adult"/>
    <n v="21522.510000000002"/>
    <n v="76.400000000000006"/>
    <s v="B+"/>
    <b v="1"/>
    <b v="0"/>
    <n v="29.474171521160446"/>
    <b v="1"/>
    <n v="12"/>
    <b v="1"/>
    <s v="Hypertension"/>
    <b v="0"/>
    <b v="1"/>
    <b v="1"/>
    <s v="Female"/>
    <s v="Bachelor's Degree"/>
    <s v="Teacher"/>
    <n v="24000"/>
  </r>
  <r>
    <s v="PID0811"/>
    <n v="800"/>
    <x v="1"/>
    <n v="53"/>
    <s v="Senior"/>
    <n v="641.27"/>
    <n v="65.2"/>
    <s v="B-"/>
    <b v="0"/>
    <b v="0"/>
    <n v="23.100907029478464"/>
    <s v="FALSE"/>
    <n v="20"/>
    <b v="1"/>
    <s v="Stroke"/>
    <b v="0"/>
    <b v="0"/>
    <b v="0"/>
    <s v="Male"/>
    <s v="Bachelor's Degree"/>
    <s v="Teacher"/>
    <n v="800"/>
  </r>
  <r>
    <s v="PID0812"/>
    <n v="60000"/>
    <x v="3"/>
    <n v="38"/>
    <s v="Adult"/>
    <n v="30478.600000000002"/>
    <n v="74"/>
    <s v="AB-"/>
    <b v="1"/>
    <b v="1"/>
    <n v="24.725182932941294"/>
    <b v="0"/>
    <n v="25"/>
    <b v="1"/>
    <s v="Fractured Arm"/>
    <b v="0"/>
    <b v="0"/>
    <b v="0"/>
    <s v="Female"/>
    <s v="Bachelor's Degree"/>
    <s v="Nurse"/>
    <n v="60000"/>
  </r>
  <r>
    <s v="PID0813"/>
    <n v="250000"/>
    <x v="2"/>
    <n v="32"/>
    <s v="Adult"/>
    <n v="148709.1"/>
    <n v="109.1"/>
    <s v="O-"/>
    <b v="0"/>
    <b v="0"/>
    <n v="34.433783613180154"/>
    <b v="1"/>
    <n v="20"/>
    <b v="1"/>
    <s v="Childbirth"/>
    <b v="0"/>
    <b v="0"/>
    <b v="1"/>
    <s v="Male"/>
    <s v="High School"/>
    <s v="Unemployed"/>
    <n v="250000"/>
  </r>
  <r>
    <s v="PID0814"/>
    <n v="36000"/>
    <x v="1"/>
    <n v="62"/>
    <s v="super senior"/>
    <n v="28755.81"/>
    <n v="95.5"/>
    <s v="AB+"/>
    <b v="0"/>
    <b v="0"/>
    <n v="34.656699085498623"/>
    <b v="1"/>
    <n v="7"/>
    <b v="1"/>
    <s v="Heart Disease"/>
    <b v="0"/>
    <b v="0"/>
    <b v="0"/>
    <s v="Male"/>
    <s v="Master's Degree"/>
    <s v="Manager"/>
    <n v="36000"/>
  </r>
  <r>
    <s v="PID0815"/>
    <n v="3000"/>
    <x v="3"/>
    <n v="58"/>
    <s v="Senior"/>
    <n v="2108.46"/>
    <n v="61.6"/>
    <s v="A-"/>
    <b v="1"/>
    <b v="0"/>
    <n v="25.312294543063771"/>
    <b v="0"/>
    <n v="120"/>
    <b v="1"/>
    <s v="Hypertension"/>
    <b v="0"/>
    <b v="0"/>
    <b v="0"/>
    <s v="Male"/>
    <s v="School"/>
    <s v="Retail Worker"/>
    <n v="3000"/>
  </r>
  <r>
    <s v="PID0816"/>
    <n v="12000"/>
    <x v="2"/>
    <n v="33"/>
    <s v="Adult"/>
    <s v=""/>
    <n v="104.7"/>
    <s v="O-"/>
    <b v="0"/>
    <b v="0"/>
    <n v="34.98279260917505"/>
    <b v="1"/>
    <n v="9"/>
    <b v="0"/>
    <s v="Kidney Stones"/>
    <b v="0"/>
    <b v="0"/>
    <b v="1"/>
    <s v="Male"/>
    <s v="Post-graduate"/>
    <s v="Scientist"/>
    <n v="12000"/>
  </r>
  <r>
    <s v="PID0817"/>
    <n v="32000"/>
    <x v="1"/>
    <n v="38"/>
    <s v="Adult"/>
    <n v="23164.48"/>
    <n v="58.9"/>
    <s v="B-"/>
    <b v="0"/>
    <b v="0"/>
    <n v="20.868764172335602"/>
    <s v="FALSE"/>
    <n v="5"/>
    <b v="1"/>
    <s v="Fractured Leg"/>
    <b v="0"/>
    <b v="0"/>
    <b v="0"/>
    <s v="Male"/>
    <s v="School"/>
    <s v="Driver"/>
    <n v="32000"/>
  </r>
  <r>
    <s v="PID0818"/>
    <n v="100"/>
    <x v="2"/>
    <n v="53"/>
    <s v="Senior"/>
    <n v="83.65"/>
    <n v="75.900000000000006"/>
    <s v="A+"/>
    <b v="0"/>
    <b v="0"/>
    <n v="26.892006802721095"/>
    <b v="0"/>
    <n v="9"/>
    <b v="1"/>
    <s v="Cancer"/>
    <b v="0"/>
    <b v="0"/>
    <b v="0"/>
    <s v="Female"/>
    <s v="Master's Degree"/>
    <s v="Senior Executive"/>
    <n v="100"/>
  </r>
  <r>
    <s v="PID0819"/>
    <n v="240000"/>
    <x v="0"/>
    <n v="38"/>
    <s v="Adult"/>
    <n v="211141.56"/>
    <n v="68.3"/>
    <s v="B+"/>
    <b v="1"/>
    <b v="0"/>
    <n v="24.785890550152416"/>
    <b v="0"/>
    <n v="25"/>
    <b v="1"/>
    <s v="Appendicitis"/>
    <b v="0"/>
    <b v="0"/>
    <b v="0"/>
    <s v="Male"/>
    <s v="Master's Degree"/>
    <s v="Manager"/>
    <n v="240000"/>
  </r>
  <r>
    <s v="PID0820"/>
    <n v="16000"/>
    <x v="3"/>
    <n v="42"/>
    <s v="Adult"/>
    <n v="11177.24"/>
    <n v="93.1"/>
    <s v="A+"/>
    <b v="0"/>
    <b v="1"/>
    <n v="31.83885640025991"/>
    <b v="1"/>
    <n v="3"/>
    <b v="1"/>
    <s v="Cancer"/>
    <b v="0"/>
    <b v="0"/>
    <b v="1"/>
    <s v="Male"/>
    <s v="Master's Degree"/>
    <s v="Software Engineer"/>
    <n v="16000"/>
  </r>
  <r>
    <s v="PID0821"/>
    <n v="300000"/>
    <x v="0"/>
    <n v="48"/>
    <s v="Senior"/>
    <s v=""/>
    <n v="105"/>
    <s v="AB-"/>
    <b v="0"/>
    <b v="0"/>
    <n v="33.515273388872927"/>
    <b v="1"/>
    <n v="2"/>
    <b v="0"/>
    <s v="Diabetes"/>
    <b v="0"/>
    <b v="1"/>
    <b v="0"/>
    <s v="Male"/>
    <s v="Post-graduate"/>
    <s v="Consultant"/>
    <n v="300000"/>
  </r>
  <r>
    <s v="PID0822"/>
    <n v="500"/>
    <x v="0"/>
    <n v="58"/>
    <s v="Senior"/>
    <n v="358.5"/>
    <n v="96.6"/>
    <s v="B-"/>
    <b v="1"/>
    <b v="1"/>
    <n v="33.822345155981935"/>
    <b v="1"/>
    <n v="25"/>
    <b v="1"/>
    <s v="Allergic Reaction"/>
    <b v="0"/>
    <b v="0"/>
    <b v="1"/>
    <s v="Female"/>
    <s v="High School"/>
    <s v="Unemployed"/>
    <n v="500"/>
  </r>
  <r>
    <s v="PID0823"/>
    <n v="90000"/>
    <x v="3"/>
    <n v="62"/>
    <s v="super senior"/>
    <n v="69662"/>
    <n v="58.7"/>
    <s v="AB-"/>
    <b v="0"/>
    <b v="0"/>
    <n v="21.561065197428839"/>
    <s v="FALSE"/>
    <n v="40"/>
    <b v="1"/>
    <s v="Fractured Arm"/>
    <b v="0"/>
    <b v="0"/>
    <b v="0"/>
    <s v="Male"/>
    <s v="Bachelor's Degree"/>
    <s v="Junior Executive"/>
    <n v="90000"/>
  </r>
  <r>
    <s v="PID0824"/>
    <n v="100"/>
    <x v="3"/>
    <n v="38"/>
    <s v="Adult"/>
    <n v="67.66"/>
    <n v="76.7"/>
    <s v="O+"/>
    <b v="1"/>
    <b v="1"/>
    <n v="29.225727785398561"/>
    <b v="1"/>
    <n v="12"/>
    <b v="1"/>
    <s v="Fractured Leg"/>
    <b v="0"/>
    <b v="0"/>
    <b v="1"/>
    <s v="Male"/>
    <s v="Master's Degree"/>
    <s v="Doctor"/>
    <n v="100"/>
  </r>
  <r>
    <s v="PID0825"/>
    <n v="240000"/>
    <x v="1"/>
    <n v="42"/>
    <s v="Adult"/>
    <n v="172631.04000000001"/>
    <n v="103.1"/>
    <s v="AB+"/>
    <b v="0"/>
    <b v="0"/>
    <n v="33.283832644628099"/>
    <b v="1"/>
    <n v="40"/>
    <b v="1"/>
    <s v="Kidney Stones"/>
    <b v="0"/>
    <b v="0"/>
    <b v="1"/>
    <s v="Male"/>
    <s v="PhD"/>
    <s v="Consultant"/>
    <n v="240000"/>
  </r>
  <r>
    <s v="PID0826"/>
    <n v="40000"/>
    <x v="0"/>
    <n v="48"/>
    <s v="Senior"/>
    <n v="25682.5"/>
    <n v="78.400000000000006"/>
    <s v="B+"/>
    <b v="0"/>
    <b v="1"/>
    <n v="26.500811249323963"/>
    <b v="0"/>
    <n v="0"/>
    <b v="1"/>
    <s v="Diabetes"/>
    <b v="0"/>
    <b v="0"/>
    <b v="0"/>
    <s v="Male"/>
    <s v="Master's Degree"/>
    <s v="Software Engineer"/>
    <n v="40000"/>
  </r>
  <r>
    <s v="PID0827"/>
    <n v="30000"/>
    <x v="2"/>
    <n v="68"/>
    <s v="super senior"/>
    <n v="24743.82"/>
    <n v="69.900000000000006"/>
    <s v="A-"/>
    <b v="0"/>
    <b v="0"/>
    <n v="28.722879684418146"/>
    <b v="1"/>
    <n v="1"/>
    <b v="1"/>
    <s v="Childbirth"/>
    <b v="0"/>
    <b v="1"/>
    <b v="0"/>
    <s v="Female"/>
    <s v="Bachelor's Degree"/>
    <s v="Junior Executive"/>
    <n v="30000"/>
  </r>
  <r>
    <s v="PID0828"/>
    <n v="500"/>
    <x v="0"/>
    <n v="53"/>
    <s v="Senior"/>
    <n v="314.77999999999997"/>
    <n v="75.2"/>
    <s v="AB-"/>
    <b v="0"/>
    <b v="0"/>
    <n v="30.508337052213072"/>
    <b v="1"/>
    <n v="5"/>
    <b v="1"/>
    <s v="Appendicitis"/>
    <b v="0"/>
    <b v="0"/>
    <b v="1"/>
    <s v="Male"/>
    <s v="Post-graduate"/>
    <s v="Scientist"/>
    <n v="500"/>
  </r>
  <r>
    <s v="PID0829"/>
    <n v="800"/>
    <x v="0"/>
    <n v="38"/>
    <s v="Adult"/>
    <n v="418.62"/>
    <n v="83.9"/>
    <s v="A+"/>
    <b v="0"/>
    <b v="1"/>
    <n v="28.692589172736916"/>
    <b v="1"/>
    <n v="150"/>
    <b v="1"/>
    <s v="Prostate Cancer"/>
    <b v="0"/>
    <b v="0"/>
    <b v="1"/>
    <s v="Female"/>
    <s v="Post-graduate"/>
    <s v="Consultant"/>
    <n v="800"/>
  </r>
  <r>
    <s v="PID0830"/>
    <n v="500"/>
    <x v="0"/>
    <n v="38"/>
    <s v="Adult"/>
    <n v="251.3"/>
    <n v="82"/>
    <s v="AB-"/>
    <b v="1"/>
    <b v="0"/>
    <n v="32.031249999999993"/>
    <b v="1"/>
    <n v="15"/>
    <b v="1"/>
    <s v="Hypertension"/>
    <b v="0"/>
    <b v="1"/>
    <b v="0"/>
    <s v="Male"/>
    <s v="High School"/>
    <s v="Unemployed"/>
    <n v="500"/>
  </r>
  <r>
    <s v="PID0831"/>
    <n v="30000"/>
    <x v="2"/>
    <n v="42"/>
    <s v="Adult"/>
    <n v="21453.75"/>
    <n v="85.5"/>
    <s v="B-"/>
    <b v="0"/>
    <b v="1"/>
    <n v="31.789113622843551"/>
    <b v="1"/>
    <n v="2"/>
    <b v="1"/>
    <s v="Fractured Arm"/>
    <b v="0"/>
    <b v="0"/>
    <b v="1"/>
    <s v="Female"/>
    <s v="School"/>
    <s v="Retail Worker"/>
    <n v="30000"/>
  </r>
  <r>
    <s v="PID0832"/>
    <n v="12000"/>
    <x v="0"/>
    <n v="48"/>
    <s v="Senior"/>
    <s v=""/>
    <n v="102.2"/>
    <s v="O-"/>
    <b v="1"/>
    <b v="0"/>
    <n v="34.545700378583021"/>
    <b v="1"/>
    <n v="25"/>
    <b v="0"/>
    <s v="Fractured Arm"/>
    <b v="0"/>
    <b v="1"/>
    <b v="0"/>
    <s v="Male"/>
    <s v="School"/>
    <s v="Retail Worker"/>
    <n v="12000"/>
  </r>
  <r>
    <s v="PID0833"/>
    <n v="60000"/>
    <x v="0"/>
    <n v="38"/>
    <s v="Adult"/>
    <n v="44875.9"/>
    <n v="90.9"/>
    <s v="B-"/>
    <b v="1"/>
    <b v="0"/>
    <n v="28.369901064261416"/>
    <b v="1"/>
    <n v="12"/>
    <b v="1"/>
    <s v="Stroke"/>
    <b v="0"/>
    <b v="1"/>
    <b v="0"/>
    <s v="Male"/>
    <s v="Bachelor's Degree"/>
    <s v="Nurse"/>
    <n v="60000"/>
  </r>
  <r>
    <s v="PID0834"/>
    <n v="15000"/>
    <x v="3"/>
    <n v="73"/>
    <s v="super senior"/>
    <n v="8541.8499999999985"/>
    <n v="58.8"/>
    <s v="AB-"/>
    <b v="0"/>
    <b v="0"/>
    <n v="23.258573632372133"/>
    <b v="0"/>
    <n v="120"/>
    <b v="1"/>
    <s v="Fractured Leg"/>
    <b v="0"/>
    <b v="0"/>
    <b v="0"/>
    <s v="Female"/>
    <s v="School"/>
    <s v="Retail Worker"/>
    <n v="15000"/>
  </r>
  <r>
    <s v="PID0835"/>
    <n v="250000"/>
    <x v="0"/>
    <n v="48"/>
    <s v="Senior"/>
    <s v=""/>
    <n v="91.5"/>
    <s v="A+"/>
    <b v="0"/>
    <b v="1"/>
    <n v="28.878929428102513"/>
    <b v="1"/>
    <n v="40"/>
    <b v="0"/>
    <s v="Cancer"/>
    <b v="0"/>
    <b v="1"/>
    <b v="0"/>
    <s v="Female"/>
    <s v="Bachelor's Degree"/>
    <s v="Engineer"/>
    <n v="250000"/>
  </r>
  <r>
    <s v="PID0836"/>
    <n v="500"/>
    <x v="1"/>
    <n v="41"/>
    <s v="Adult"/>
    <n v="353.6"/>
    <n v="92.6"/>
    <s v="AB-"/>
    <b v="0"/>
    <b v="0"/>
    <n v="30.236734693877548"/>
    <b v="1"/>
    <n v="20"/>
    <b v="1"/>
    <s v="Heart Disease"/>
    <b v="0"/>
    <b v="0"/>
    <b v="0"/>
    <s v="Male"/>
    <s v="High School"/>
    <s v="Unemployed"/>
    <n v="500"/>
  </r>
  <r>
    <s v="PID0837"/>
    <n v="1000"/>
    <x v="0"/>
    <n v="28"/>
    <s v="Young adult"/>
    <s v=""/>
    <n v="68.099999999999994"/>
    <s v="AB+"/>
    <b v="0"/>
    <b v="0"/>
    <n v="24.418229409444582"/>
    <b v="0"/>
    <n v="25"/>
    <b v="0"/>
    <s v="Allergic Reaction"/>
    <b v="0"/>
    <b v="0"/>
    <b v="0"/>
    <s v="Male"/>
    <s v="High School"/>
    <s v="Unemployed"/>
    <n v="1000"/>
  </r>
  <r>
    <s v="PID0838"/>
    <n v="250000"/>
    <x v="1"/>
    <n v="73"/>
    <s v="super senior"/>
    <n v="212641.6"/>
    <n v="87.2"/>
    <s v="O+"/>
    <b v="0"/>
    <b v="1"/>
    <n v="31.266807701961348"/>
    <b v="1"/>
    <n v="12"/>
    <b v="1"/>
    <s v="Fractured Leg"/>
    <b v="0"/>
    <b v="0"/>
    <b v="1"/>
    <s v="Male"/>
    <s v="Master's Degree"/>
    <s v="Doctor"/>
    <n v="250000"/>
  </r>
  <r>
    <s v="PID0839"/>
    <n v="15000"/>
    <x v="0"/>
    <n v="45"/>
    <s v="Adult"/>
    <n v="12903.95"/>
    <n v="80"/>
    <s v="A-"/>
    <b v="1"/>
    <b v="0"/>
    <n v="28.344671201814062"/>
    <b v="1"/>
    <n v="30"/>
    <b v="1"/>
    <s v="Kidney Stones"/>
    <b v="0"/>
    <b v="0"/>
    <b v="1"/>
    <s v="Male"/>
    <s v="Master's Degree"/>
    <s v="Manager"/>
    <n v="15000"/>
  </r>
  <r>
    <s v="PID0840"/>
    <n v="45000"/>
    <x v="0"/>
    <n v="45"/>
    <s v="Adult"/>
    <n v="31870.590000000004"/>
    <n v="102.8"/>
    <s v="A-"/>
    <b v="0"/>
    <b v="0"/>
    <n v="34.748512709572744"/>
    <b v="1"/>
    <n v="12"/>
    <b v="1"/>
    <s v="Respiratory Infection"/>
    <b v="0"/>
    <b v="1"/>
    <b v="0"/>
    <s v="Male"/>
    <s v="School"/>
    <s v="Retail Worker"/>
    <n v="45000"/>
  </r>
  <r>
    <s v="PID0841"/>
    <n v="240000"/>
    <x v="2"/>
    <n v="54"/>
    <s v="Senior"/>
    <n v="186596.28"/>
    <n v="97.1"/>
    <s v="AB-"/>
    <b v="0"/>
    <b v="1"/>
    <n v="34.816594356197783"/>
    <b v="1"/>
    <n v="20"/>
    <b v="1"/>
    <s v="Respiratory Infection"/>
    <b v="0"/>
    <b v="1"/>
    <b v="1"/>
    <s v="Male"/>
    <s v="School"/>
    <s v="Clerical Staff"/>
    <n v="240000"/>
  </r>
  <r>
    <s v="PID0842"/>
    <n v="800"/>
    <x v="0"/>
    <n v="38"/>
    <s v="Adult"/>
    <n v="506.14"/>
    <n v="89.8"/>
    <s v="A-"/>
    <b v="0"/>
    <b v="0"/>
    <n v="31.441476138790662"/>
    <b v="1"/>
    <n v="7"/>
    <b v="1"/>
    <s v="Allergic Reaction"/>
    <b v="0"/>
    <b v="0"/>
    <b v="1"/>
    <s v="Female"/>
    <s v="Master's Degree"/>
    <s v="Doctor"/>
    <n v="800"/>
  </r>
  <r>
    <s v="PID0843"/>
    <n v="800"/>
    <x v="0"/>
    <n v="42"/>
    <s v="Adult"/>
    <s v=""/>
    <n v="70.7"/>
    <s v="A+"/>
    <b v="0"/>
    <b v="1"/>
    <n v="26.609958974745005"/>
    <b v="0"/>
    <n v="400"/>
    <b v="0"/>
    <s v="Hypertension"/>
    <b v="0"/>
    <b v="0"/>
    <b v="0"/>
    <s v="Female"/>
    <s v="School"/>
    <s v="Driver"/>
    <n v="800"/>
  </r>
  <r>
    <s v="PID0844"/>
    <n v="60000"/>
    <x v="1"/>
    <n v="73"/>
    <s v="super senior"/>
    <s v=""/>
    <n v="67.599999999999994"/>
    <s v="O-"/>
    <b v="0"/>
    <b v="0"/>
    <n v="23.95124716553288"/>
    <b v="0"/>
    <n v="20"/>
    <b v="0"/>
    <s v="Fractured Leg"/>
    <b v="0"/>
    <b v="0"/>
    <b v="0"/>
    <s v="Male"/>
    <s v="Post-graduate"/>
    <s v="CEO"/>
    <n v="60000"/>
  </r>
  <r>
    <s v="PID0845"/>
    <n v="32000"/>
    <x v="2"/>
    <n v="58"/>
    <s v="Senior"/>
    <n v="26443.52"/>
    <n v="59.9"/>
    <s v="B+"/>
    <b v="0"/>
    <b v="0"/>
    <n v="26.62222222222222"/>
    <s v="FALSE"/>
    <n v="3"/>
    <b v="1"/>
    <s v="Hypertension"/>
    <b v="0"/>
    <b v="0"/>
    <b v="0"/>
    <s v="Female"/>
    <s v="Uneducated"/>
    <s v="Farmer"/>
    <n v="32000"/>
  </r>
  <r>
    <s v="PID0846"/>
    <n v="250000"/>
    <x v="2"/>
    <n v="45"/>
    <s v="Adult"/>
    <n v="130103.79999999999"/>
    <n v="101.2"/>
    <s v="AB+"/>
    <b v="0"/>
    <b v="0"/>
    <n v="33.044897959183672"/>
    <b v="1"/>
    <n v="15"/>
    <b v="1"/>
    <s v="Diabetes"/>
    <b v="0"/>
    <b v="1"/>
    <b v="0"/>
    <s v="Male"/>
    <s v="Bachelor's Degree"/>
    <s v="Engineer"/>
    <n v="250000"/>
  </r>
  <r>
    <s v="PID0847"/>
    <n v="12000"/>
    <x v="2"/>
    <n v="68"/>
    <s v="super senior"/>
    <n v="9364.9599999999991"/>
    <n v="70"/>
    <s v="O-"/>
    <b v="0"/>
    <b v="1"/>
    <n v="29.136316337148799"/>
    <b v="1"/>
    <n v="3"/>
    <b v="1"/>
    <s v="Stroke"/>
    <b v="0"/>
    <b v="0"/>
    <b v="1"/>
    <s v="Female"/>
    <s v="Bachelor's Degree"/>
    <s v="Junior Executive"/>
    <n v="12000"/>
  </r>
  <r>
    <s v="PID0848"/>
    <n v="240000"/>
    <x v="3"/>
    <n v="38"/>
    <s v="Adult"/>
    <n v="167436.72"/>
    <n v="84.9"/>
    <s v="A+"/>
    <b v="1"/>
    <b v="1"/>
    <n v="29.725849935226364"/>
    <b v="1"/>
    <n v="9"/>
    <b v="1"/>
    <s v="Allergic Reaction"/>
    <b v="0"/>
    <b v="0"/>
    <b v="1"/>
    <s v="Female"/>
    <s v="School"/>
    <s v="Retail Worker"/>
    <n v="240000"/>
  </r>
  <r>
    <s v="PID0849"/>
    <n v="300000"/>
    <x v="3"/>
    <n v="62"/>
    <s v="super senior"/>
    <n v="231831.84"/>
    <n v="82.6"/>
    <s v="O+"/>
    <b v="0"/>
    <b v="0"/>
    <n v="31.866054550364563"/>
    <b v="1"/>
    <n v="20"/>
    <b v="1"/>
    <s v="Heart Attack"/>
    <b v="0"/>
    <b v="1"/>
    <b v="0"/>
    <s v="Female"/>
    <s v="Master's Degree"/>
    <s v="Manager"/>
    <n v="300000"/>
  </r>
  <r>
    <s v="PID0850"/>
    <n v="300000"/>
    <x v="3"/>
    <n v="38"/>
    <s v="Adult"/>
    <n v="201137.88"/>
    <n v="62.7"/>
    <s v="A+"/>
    <b v="0"/>
    <b v="0"/>
    <n v="20.473469387755102"/>
    <b v="0"/>
    <n v="9"/>
    <b v="1"/>
    <s v="Diabetes"/>
    <b v="0"/>
    <b v="0"/>
    <b v="0"/>
    <s v="Male"/>
    <s v="High School"/>
    <s v="Unemployed"/>
    <n v="300000"/>
  </r>
  <r>
    <s v="PID0851"/>
    <n v="1600"/>
    <x v="2"/>
    <n v="53"/>
    <s v="Senior"/>
    <s v=""/>
    <n v="75"/>
    <s v="B-"/>
    <b v="1"/>
    <b v="0"/>
    <n v="32.461911357340718"/>
    <b v="1"/>
    <n v="5"/>
    <b v="0"/>
    <s v="Fractured Arm"/>
    <b v="0"/>
    <b v="1"/>
    <b v="0"/>
    <s v="Female"/>
    <s v="School"/>
    <s v="Clerical Staff"/>
    <n v="1600"/>
  </r>
  <r>
    <s v="PID0852"/>
    <n v="200000"/>
    <x v="0"/>
    <n v="22"/>
    <s v="Young adult"/>
    <n v="124849.84"/>
    <n v="57.2"/>
    <s v="B-"/>
    <b v="0"/>
    <b v="0"/>
    <n v="23.205809566311007"/>
    <b v="0"/>
    <n v="9"/>
    <b v="1"/>
    <s v="Childbirth"/>
    <b v="0"/>
    <b v="0"/>
    <b v="0"/>
    <s v="Female"/>
    <s v="Bachelor's Degree"/>
    <s v="Junior Executive"/>
    <n v="200000"/>
  </r>
  <r>
    <s v="PID0853"/>
    <n v="30000"/>
    <x v="1"/>
    <n v="45"/>
    <s v="Adult"/>
    <n v="16466.07"/>
    <n v="68.2"/>
    <s v="A-"/>
    <b v="0"/>
    <b v="0"/>
    <n v="21.285228301239037"/>
    <b v="0"/>
    <n v="5"/>
    <b v="1"/>
    <s v="Diabetes"/>
    <b v="0"/>
    <b v="0"/>
    <b v="0"/>
    <s v="Female"/>
    <s v="High School"/>
    <s v="Unemployed"/>
    <n v="30000"/>
  </r>
  <r>
    <s v="PID0854"/>
    <n v="60000"/>
    <x v="0"/>
    <n v="42"/>
    <s v="Adult"/>
    <s v=""/>
    <n v="78.2"/>
    <s v="B-"/>
    <b v="1"/>
    <b v="0"/>
    <n v="29.797286998933085"/>
    <b v="1"/>
    <n v="15"/>
    <b v="0"/>
    <s v="Childbirth"/>
    <b v="0"/>
    <b v="1"/>
    <b v="1"/>
    <s v="Female"/>
    <s v="Master's Degree"/>
    <s v="Doctor"/>
    <n v="60000"/>
  </r>
  <r>
    <s v="PID0855"/>
    <n v="18000"/>
    <x v="0"/>
    <n v="33"/>
    <s v="Adult"/>
    <n v="16160.939999999999"/>
    <n v="81"/>
    <s v="AB+"/>
    <b v="1"/>
    <b v="0"/>
    <n v="31.248794413795761"/>
    <b v="1"/>
    <n v="250"/>
    <b v="1"/>
    <s v="Heart Disease"/>
    <b v="0"/>
    <b v="1"/>
    <b v="0"/>
    <s v="Male"/>
    <s v="School"/>
    <s v="Retail Worker"/>
    <n v="18000"/>
  </r>
  <r>
    <s v="PID0856"/>
    <n v="2000"/>
    <x v="2"/>
    <n v="88"/>
    <s v="super senior"/>
    <s v=""/>
    <n v="59.8"/>
    <s v="O+"/>
    <b v="0"/>
    <b v="0"/>
    <n v="22.507433475102562"/>
    <b v="0"/>
    <n v="10"/>
    <b v="0"/>
    <s v="Kidney Stones"/>
    <b v="0"/>
    <b v="0"/>
    <b v="0"/>
    <s v="Male"/>
    <s v="Bachelor's Degree"/>
    <s v="Nurse"/>
    <n v="2000"/>
  </r>
  <r>
    <s v="PID0857"/>
    <n v="75000"/>
    <x v="1"/>
    <n v="53"/>
    <s v="Senior"/>
    <s v=""/>
    <n v="50.3"/>
    <s v="B-"/>
    <b v="0"/>
    <b v="0"/>
    <n v="20.668967784352397"/>
    <b v="0"/>
    <n v="9"/>
    <b v="0"/>
    <s v="Cancer"/>
    <b v="0"/>
    <b v="0"/>
    <b v="0"/>
    <s v="Female"/>
    <s v="School"/>
    <s v="Retail Worker"/>
    <n v="75000"/>
  </r>
  <r>
    <s v="PID0858"/>
    <n v="800"/>
    <x v="1"/>
    <n v="38"/>
    <s v="Adult"/>
    <n v="718.38"/>
    <n v="96.6"/>
    <s v="AB+"/>
    <b v="0"/>
    <b v="0"/>
    <n v="31.906460562822033"/>
    <b v="1"/>
    <n v="7"/>
    <b v="1"/>
    <s v="Childbirth"/>
    <b v="0"/>
    <b v="1"/>
    <b v="0"/>
    <s v="Male"/>
    <s v="Bachelor's Degree"/>
    <s v="Junior Executive"/>
    <n v="800"/>
  </r>
  <r>
    <s v="PID0859"/>
    <n v="18000"/>
    <x v="2"/>
    <n v="33"/>
    <s v="Adult"/>
    <n v="14168.43"/>
    <n v="85.7"/>
    <s v="A+"/>
    <b v="0"/>
    <b v="1"/>
    <n v="32.655083066605698"/>
    <b v="1"/>
    <n v="25"/>
    <b v="1"/>
    <s v="Diabetes"/>
    <b v="0"/>
    <b v="1"/>
    <b v="1"/>
    <s v="Male"/>
    <s v="Master's Degree"/>
    <s v="Manager"/>
    <n v="18000"/>
  </r>
  <r>
    <s v="PID0860"/>
    <n v="18000"/>
    <x v="2"/>
    <n v="33"/>
    <s v="Adult"/>
    <n v="11696.039999999999"/>
    <n v="73.2"/>
    <s v="AB-"/>
    <b v="0"/>
    <b v="1"/>
    <n v="28.593749999999996"/>
    <b v="1"/>
    <n v="12"/>
    <b v="1"/>
    <s v="Respiratory Infection"/>
    <b v="0"/>
    <b v="1"/>
    <b v="1"/>
    <s v="Male"/>
    <s v="Master's Degree"/>
    <s v="Manager"/>
    <n v="18000"/>
  </r>
  <r>
    <s v="PID0861"/>
    <n v="800"/>
    <x v="1"/>
    <n v="73"/>
    <s v="super senior"/>
    <s v=""/>
    <n v="53.5"/>
    <s v="O+"/>
    <b v="0"/>
    <b v="0"/>
    <n v="20.898437499999996"/>
    <b v="0"/>
    <n v="9"/>
    <b v="0"/>
    <s v="Stroke"/>
    <b v="0"/>
    <b v="0"/>
    <b v="0"/>
    <s v="Male"/>
    <s v="Bachelor's Degree"/>
    <s v="Nurse"/>
    <n v="800"/>
  </r>
  <r>
    <s v="PID0862"/>
    <n v="12000"/>
    <x v="2"/>
    <n v="32"/>
    <s v="Adult"/>
    <n v="8047.14"/>
    <n v="93.4"/>
    <s v="A-"/>
    <b v="0"/>
    <b v="0"/>
    <n v="34.306703397612495"/>
    <b v="1"/>
    <n v="2"/>
    <b v="1"/>
    <s v="Hypertension"/>
    <b v="0"/>
    <b v="0"/>
    <b v="1"/>
    <s v="Female"/>
    <s v="Bachelor's Degree"/>
    <s v="Nurse"/>
    <n v="12000"/>
  </r>
  <r>
    <s v="PID0863"/>
    <n v="30000"/>
    <x v="1"/>
    <n v="88"/>
    <s v="super senior"/>
    <n v="20406.63"/>
    <n v="89.8"/>
    <s v="A+"/>
    <b v="0"/>
    <b v="0"/>
    <n v="34.643725164924184"/>
    <b v="1"/>
    <n v="12"/>
    <b v="1"/>
    <s v="Osteoarthritis"/>
    <b v="0"/>
    <b v="0"/>
    <b v="1"/>
    <s v="Male"/>
    <s v="Bachelor's Degree"/>
    <s v="Engineer"/>
    <n v="30000"/>
  </r>
  <r>
    <s v="PID0864"/>
    <n v="800"/>
    <x v="2"/>
    <n v="68"/>
    <s v="super senior"/>
    <n v="509.19"/>
    <n v="82.2"/>
    <s v="O-"/>
    <b v="1"/>
    <b v="0"/>
    <n v="34.214360041623308"/>
    <b v="1"/>
    <n v="5"/>
    <b v="1"/>
    <s v="Diabetes"/>
    <b v="0"/>
    <b v="0"/>
    <b v="1"/>
    <s v="Male"/>
    <s v="School"/>
    <s v="Clerical Staff"/>
    <n v="800"/>
  </r>
  <r>
    <s v="PID0865"/>
    <n v="3000"/>
    <x v="2"/>
    <n v="48"/>
    <s v="Senior"/>
    <n v="2577.66"/>
    <n v="85.5"/>
    <s v="AB-"/>
    <b v="1"/>
    <b v="1"/>
    <n v="26.684560406978559"/>
    <b v="0"/>
    <n v="3"/>
    <b v="1"/>
    <s v="Allergic Reaction"/>
    <b v="0"/>
    <b v="0"/>
    <b v="0"/>
    <s v="Male"/>
    <s v="Bachelor's Degree"/>
    <s v="Nurse"/>
    <n v="3000"/>
  </r>
  <r>
    <s v="PID0866"/>
    <n v="24000"/>
    <x v="0"/>
    <n v="68"/>
    <s v="super senior"/>
    <n v="12221.73"/>
    <n v="79.400000000000006"/>
    <s v="A-"/>
    <b v="1"/>
    <b v="0"/>
    <n v="34.823034077452746"/>
    <b v="1"/>
    <n v="20"/>
    <b v="1"/>
    <s v="Heart Disease"/>
    <b v="0"/>
    <b v="0"/>
    <b v="0"/>
    <s v="Male"/>
    <s v="Master's Degree"/>
    <s v="Manager"/>
    <n v="24000"/>
  </r>
  <r>
    <s v="PID0867"/>
    <n v="100"/>
    <x v="0"/>
    <n v="42"/>
    <s v="Adult"/>
    <s v=""/>
    <n v="72.599999999999994"/>
    <s v="O-"/>
    <b v="1"/>
    <b v="1"/>
    <n v="25.419278036483316"/>
    <b v="0"/>
    <n v="9"/>
    <b v="0"/>
    <s v="Hypertension"/>
    <b v="0"/>
    <b v="0"/>
    <b v="0"/>
    <s v="Male"/>
    <s v="Master's Degree"/>
    <s v="Senior Executive"/>
    <n v="100"/>
  </r>
  <r>
    <s v="PID0868"/>
    <n v="18000"/>
    <x v="3"/>
    <n v="53"/>
    <s v="Senior"/>
    <n v="9274.59"/>
    <n v="72.3"/>
    <s v="AB+"/>
    <b v="0"/>
    <b v="0"/>
    <n v="28.961704854991183"/>
    <b v="1"/>
    <n v="9"/>
    <b v="1"/>
    <s v="Heart Attack"/>
    <b v="0"/>
    <b v="0"/>
    <b v="1"/>
    <s v="Male"/>
    <s v="Bachelor's Degree"/>
    <s v="Engineer"/>
    <n v="18000"/>
  </r>
  <r>
    <s v="PID0869"/>
    <n v="40000"/>
    <x v="0"/>
    <n v="38"/>
    <s v="Adult"/>
    <n v="29834.3"/>
    <n v="57.7"/>
    <s v="O-"/>
    <b v="1"/>
    <b v="1"/>
    <n v="21.193755739210289"/>
    <b v="0"/>
    <n v="25"/>
    <b v="1"/>
    <s v="Appendicitis"/>
    <b v="0"/>
    <b v="0"/>
    <b v="0"/>
    <s v="Male"/>
    <s v="PhD"/>
    <s v="Professor"/>
    <n v="40000"/>
  </r>
  <r>
    <s v="PID0870"/>
    <n v="200000"/>
    <x v="0"/>
    <n v="38"/>
    <s v="Adult"/>
    <n v="169415.36"/>
    <n v="81.099999999999994"/>
    <s v="A+"/>
    <b v="1"/>
    <b v="0"/>
    <n v="26.481632653061222"/>
    <b v="0"/>
    <n v="9"/>
    <b v="1"/>
    <s v="Fractured Arm"/>
    <b v="0"/>
    <b v="0"/>
    <b v="0"/>
    <s v="Male"/>
    <s v="Master's Degree"/>
    <s v="Manager"/>
    <n v="200000"/>
  </r>
  <r>
    <s v="PID0871"/>
    <n v="50000"/>
    <x v="2"/>
    <n v="58"/>
    <s v="Senior"/>
    <n v="37645.199999999997"/>
    <n v="69.8"/>
    <s v="O+"/>
    <b v="0"/>
    <b v="0"/>
    <n v="25.027788733909425"/>
    <b v="0"/>
    <n v="15"/>
    <b v="1"/>
    <s v="Prostate Cancer"/>
    <b v="0"/>
    <b v="0"/>
    <b v="0"/>
    <s v="Female"/>
    <s v="Master's Degree"/>
    <s v="Senior Executive"/>
    <n v="50000"/>
  </r>
  <r>
    <s v="PID0872"/>
    <n v="32000"/>
    <x v="2"/>
    <n v="42"/>
    <s v="Adult"/>
    <n v="20805.599999999999"/>
    <n v="85"/>
    <s v="AB+"/>
    <b v="0"/>
    <b v="0"/>
    <n v="31.992171327486922"/>
    <b v="1"/>
    <n v="1"/>
    <b v="1"/>
    <s v="Appendicitis"/>
    <b v="0"/>
    <b v="0"/>
    <b v="1"/>
    <s v="Female"/>
    <s v="School"/>
    <s v="Clerical Staff"/>
    <n v="32000"/>
  </r>
  <r>
    <s v="PID0873"/>
    <n v="500"/>
    <x v="0"/>
    <n v="53"/>
    <s v="Senior"/>
    <n v="258.39"/>
    <n v="75.400000000000006"/>
    <s v="A-"/>
    <b v="0"/>
    <b v="0"/>
    <n v="26.399635867091494"/>
    <b v="0"/>
    <n v="30"/>
    <b v="1"/>
    <s v="Hypertension"/>
    <b v="0"/>
    <b v="0"/>
    <b v="0"/>
    <s v="Male"/>
    <s v="Master's Degree"/>
    <s v="Senior Executive"/>
    <n v="500"/>
  </r>
  <r>
    <s v="PID0874"/>
    <n v="18000"/>
    <x v="0"/>
    <n v="33"/>
    <s v="Adult"/>
    <n v="13544.46"/>
    <n v="106.2"/>
    <s v="B-"/>
    <b v="1"/>
    <b v="0"/>
    <n v="34.284607438016529"/>
    <b v="1"/>
    <n v="15"/>
    <b v="1"/>
    <s v="Cancer"/>
    <b v="0"/>
    <b v="1"/>
    <b v="0"/>
    <s v="Female"/>
    <s v="Post-graduate"/>
    <s v="Consultant"/>
    <n v="18000"/>
  </r>
  <r>
    <s v="PID0875"/>
    <n v="16000"/>
    <x v="0"/>
    <n v="45"/>
    <s v="Adult"/>
    <n v="10448.86"/>
    <n v="58.3"/>
    <s v="B-"/>
    <b v="1"/>
    <b v="0"/>
    <n v="21.94286574579397"/>
    <b v="0"/>
    <n v="12"/>
    <b v="1"/>
    <s v="Prostate Cancer"/>
    <b v="0"/>
    <b v="0"/>
    <b v="0"/>
    <s v="Female"/>
    <s v="School"/>
    <s v="Driver"/>
    <n v="16000"/>
  </r>
  <r>
    <s v="PID0876"/>
    <n v="14000"/>
    <x v="1"/>
    <n v="73"/>
    <s v="super senior"/>
    <n v="8981.9800000000014"/>
    <n v="56.1"/>
    <s v="AB-"/>
    <b v="1"/>
    <b v="0"/>
    <n v="21.64268353844373"/>
    <b v="0"/>
    <n v="12"/>
    <b v="1"/>
    <s v="Stroke"/>
    <b v="0"/>
    <b v="0"/>
    <b v="0"/>
    <s v="Female"/>
    <s v="Bachelor's Degree"/>
    <s v="Engineer"/>
    <n v="14000"/>
  </r>
  <r>
    <s v="PID0877"/>
    <n v="40000"/>
    <x v="0"/>
    <n v="34"/>
    <s v="Adult"/>
    <n v="27412"/>
    <n v="60.1"/>
    <s v="O-"/>
    <b v="0"/>
    <b v="0"/>
    <n v="22.620347020964285"/>
    <b v="0"/>
    <n v="9"/>
    <b v="1"/>
    <s v="Appendicitis"/>
    <b v="0"/>
    <b v="0"/>
    <b v="0"/>
    <s v="Female"/>
    <s v="High School"/>
    <s v="Unemployed"/>
    <n v="40000"/>
  </r>
  <r>
    <s v="PID0878"/>
    <n v="48000"/>
    <x v="1"/>
    <n v="33"/>
    <s v="Adult"/>
    <n v="33335.120000000003"/>
    <n v="86"/>
    <s v="A+"/>
    <b v="1"/>
    <b v="0"/>
    <n v="32.368549813692653"/>
    <b v="1"/>
    <n v="7"/>
    <b v="1"/>
    <s v="Hypertension"/>
    <b v="0"/>
    <b v="1"/>
    <b v="0"/>
    <s v="Female"/>
    <s v="School"/>
    <s v="Retail Worker"/>
    <n v="48000"/>
  </r>
  <r>
    <s v="PID0879"/>
    <n v="32000"/>
    <x v="3"/>
    <n v="53"/>
    <s v="Senior"/>
    <s v=""/>
    <n v="96.5"/>
    <s v="AB+"/>
    <b v="0"/>
    <b v="0"/>
    <n v="34.601455771092546"/>
    <b v="1"/>
    <n v="12"/>
    <b v="0"/>
    <s v="Childbirth"/>
    <b v="0"/>
    <b v="0"/>
    <b v="1"/>
    <s v="Male"/>
    <s v="Bachelor's Degree"/>
    <s v="Junior Executive"/>
    <n v="32000"/>
  </r>
  <r>
    <s v="PID0880"/>
    <n v="60000"/>
    <x v="2"/>
    <n v="42"/>
    <s v="Adult"/>
    <s v=""/>
    <n v="85"/>
    <s v="A+"/>
    <b v="1"/>
    <b v="1"/>
    <n v="30.116213151927443"/>
    <b v="1"/>
    <n v="3"/>
    <b v="0"/>
    <s v="Childbirth"/>
    <b v="0"/>
    <b v="1"/>
    <b v="0"/>
    <s v="Male"/>
    <s v="High School"/>
    <s v="Unemployed"/>
    <n v="60000"/>
  </r>
  <r>
    <s v="PID0881"/>
    <n v="40000"/>
    <x v="2"/>
    <n v="38"/>
    <s v="Adult"/>
    <n v="28303.899999999998"/>
    <n v="83.6"/>
    <s v="O+"/>
    <b v="1"/>
    <b v="0"/>
    <n v="32.251842135720068"/>
    <b v="1"/>
    <n v="4"/>
    <b v="1"/>
    <s v="Heart Attack"/>
    <b v="0"/>
    <b v="0"/>
    <b v="0"/>
    <s v="Male"/>
    <s v="School"/>
    <s v="Clerical Staff"/>
    <n v="40000"/>
  </r>
  <r>
    <s v="PID0882"/>
    <n v="18000"/>
    <x v="1"/>
    <n v="53"/>
    <s v="Senior"/>
    <n v="11834.49"/>
    <n v="93.6"/>
    <s v="B-"/>
    <b v="0"/>
    <b v="0"/>
    <n v="34.380165289256198"/>
    <b v="1"/>
    <n v="7"/>
    <b v="1"/>
    <s v="Stroke"/>
    <b v="0"/>
    <b v="0"/>
    <b v="1"/>
    <s v="Female"/>
    <s v="Master's Degree"/>
    <s v="Doctor"/>
    <n v="18000"/>
  </r>
  <r>
    <s v="PID0883"/>
    <n v="18000"/>
    <x v="2"/>
    <n v="30"/>
    <s v="Young adult"/>
    <n v="13293.48"/>
    <n v="91.7"/>
    <s v="B-"/>
    <b v="0"/>
    <b v="0"/>
    <n v="30.639179391225902"/>
    <b v="1"/>
    <n v="2"/>
    <b v="1"/>
    <s v="Heart Disease"/>
    <b v="0"/>
    <b v="0"/>
    <b v="0"/>
    <s v="Male"/>
    <s v="Bachelor's Degree"/>
    <s v="Junior Executive"/>
    <n v="18000"/>
  </r>
  <r>
    <s v="PID0884"/>
    <n v="800"/>
    <x v="0"/>
    <n v="48"/>
    <s v="Senior"/>
    <n v="514.91"/>
    <n v="74.599999999999994"/>
    <s v="AB-"/>
    <b v="1"/>
    <b v="0"/>
    <n v="29.140624999999993"/>
    <b v="1"/>
    <n v="15"/>
    <b v="1"/>
    <s v="Heart Disease"/>
    <b v="0"/>
    <b v="0"/>
    <b v="0"/>
    <s v="Female"/>
    <s v="PhD"/>
    <s v="CEO"/>
    <n v="800"/>
  </r>
  <r>
    <s v="PID0885"/>
    <n v="12000"/>
    <x v="0"/>
    <n v="58"/>
    <s v="Senior"/>
    <n v="10234.32"/>
    <n v="64"/>
    <s v="AB-"/>
    <b v="0"/>
    <b v="1"/>
    <n v="24.690405462752206"/>
    <b v="0"/>
    <n v="2"/>
    <b v="1"/>
    <s v="Allergic Reaction"/>
    <b v="0"/>
    <b v="0"/>
    <b v="0"/>
    <s v="Female"/>
    <s v="Bachelor's Degree"/>
    <s v="Nurse"/>
    <n v="12000"/>
  </r>
  <r>
    <s v="PID0886"/>
    <n v="30000"/>
    <x v="1"/>
    <n v="45"/>
    <s v="Adult"/>
    <n v="20923.170000000002"/>
    <n v="86.1"/>
    <s v="O-"/>
    <b v="1"/>
    <b v="1"/>
    <n v="29.792387543252598"/>
    <b v="1"/>
    <n v="5"/>
    <b v="1"/>
    <s v="Heart Disease"/>
    <b v="0"/>
    <b v="0"/>
    <b v="1"/>
    <s v="Female"/>
    <s v="Uneducated"/>
    <s v="Unemployed"/>
    <n v="30000"/>
  </r>
  <r>
    <s v="PID0887"/>
    <n v="200000"/>
    <x v="1"/>
    <n v="62"/>
    <s v="super senior"/>
    <n v="117180.56"/>
    <n v="75.8"/>
    <s v="O-"/>
    <b v="0"/>
    <b v="1"/>
    <n v="31.147271531886911"/>
    <b v="1"/>
    <n v="12"/>
    <b v="1"/>
    <s v="Osteoarthritis"/>
    <b v="0"/>
    <b v="0"/>
    <b v="1"/>
    <s v="Male"/>
    <s v="Master's Degree"/>
    <s v="Software Engineer"/>
    <n v="200000"/>
  </r>
  <r>
    <s v="PID0888"/>
    <n v="300000"/>
    <x v="1"/>
    <n v="28"/>
    <s v="Young adult"/>
    <n v="205470.9"/>
    <n v="78.7"/>
    <s v="B-"/>
    <b v="0"/>
    <b v="0"/>
    <n v="25.406766528925623"/>
    <b v="0"/>
    <n v="12"/>
    <b v="1"/>
    <s v="Diabetes"/>
    <b v="0"/>
    <b v="0"/>
    <b v="0"/>
    <s v="Female"/>
    <s v="Bachelor's Degree"/>
    <s v="Junior Executive"/>
    <n v="300000"/>
  </r>
  <r>
    <s v="PID0889"/>
    <n v="72000"/>
    <x v="0"/>
    <n v="41"/>
    <s v="Adult"/>
    <n v="39537.440000000002"/>
    <n v="89.3"/>
    <s v="B+"/>
    <b v="0"/>
    <b v="1"/>
    <n v="29.159183673469386"/>
    <b v="1"/>
    <n v="15"/>
    <b v="1"/>
    <s v="Stroke"/>
    <b v="0"/>
    <b v="0"/>
    <b v="1"/>
    <s v="Male"/>
    <s v="Master's Degree"/>
    <s v="Software Engineer"/>
    <n v="72000"/>
  </r>
  <r>
    <s v="PID0890"/>
    <n v="240000"/>
    <x v="1"/>
    <n v="38"/>
    <s v="Adult"/>
    <s v=""/>
    <n v="63"/>
    <s v="B-"/>
    <b v="1"/>
    <b v="0"/>
    <n v="20.109164033323754"/>
    <b v="0"/>
    <n v="40"/>
    <b v="0"/>
    <s v="Diabetes"/>
    <b v="0"/>
    <b v="0"/>
    <b v="0"/>
    <s v="Male"/>
    <s v="PhD"/>
    <s v="Consultant"/>
    <n v="240000"/>
  </r>
  <r>
    <s v="PID0891"/>
    <n v="1600"/>
    <x v="2"/>
    <n v="45"/>
    <s v="Adult"/>
    <n v="946.72"/>
    <n v="71"/>
    <s v="B-"/>
    <b v="0"/>
    <b v="0"/>
    <n v="24.567474048442911"/>
    <s v="FALSE"/>
    <n v="2"/>
    <b v="1"/>
    <s v="Cancer"/>
    <b v="0"/>
    <b v="0"/>
    <b v="0"/>
    <s v="Male"/>
    <s v="Bachelor's Degree"/>
    <s v="Nurse"/>
    <n v="1600"/>
  </r>
  <r>
    <s v="PID0892"/>
    <n v="40000"/>
    <x v="3"/>
    <n v="48"/>
    <s v="Senior"/>
    <n v="32585.24"/>
    <n v="71.3"/>
    <s v="AB+"/>
    <b v="0"/>
    <b v="0"/>
    <n v="23.550006605892456"/>
    <b v="0"/>
    <n v="12"/>
    <b v="1"/>
    <s v="Appendicitis"/>
    <b v="0"/>
    <b v="0"/>
    <b v="0"/>
    <s v="Male"/>
    <s v="High School"/>
    <s v="Unemployed"/>
    <n v="40000"/>
  </r>
  <r>
    <s v="PID0893"/>
    <n v="60000"/>
    <x v="0"/>
    <n v="38"/>
    <s v="Adult"/>
    <n v="31314.45"/>
    <n v="79.400000000000006"/>
    <s v="O-"/>
    <b v="0"/>
    <b v="1"/>
    <n v="30.631534277226958"/>
    <b v="1"/>
    <n v="3"/>
    <b v="1"/>
    <s v="Diabetes"/>
    <b v="0"/>
    <b v="0"/>
    <b v="1"/>
    <s v="Male"/>
    <s v="Bachelor's Degree"/>
    <s v="Engineer"/>
    <n v="60000"/>
  </r>
  <r>
    <s v="PID0894"/>
    <n v="18000"/>
    <x v="0"/>
    <n v="38"/>
    <s v="Adult"/>
    <n v="15437.099999999999"/>
    <n v="64.099999999999994"/>
    <s v="B+"/>
    <b v="0"/>
    <b v="0"/>
    <n v="20.231031435424818"/>
    <b v="0"/>
    <n v="12"/>
    <b v="1"/>
    <s v="Fractured Arm"/>
    <b v="0"/>
    <b v="0"/>
    <b v="0"/>
    <s v="Male"/>
    <s v="Bachelor's Degree"/>
    <s v="Nurse"/>
    <n v="18000"/>
  </r>
  <r>
    <s v="PID0895"/>
    <n v="24000"/>
    <x v="0"/>
    <n v="48"/>
    <s v="Senior"/>
    <n v="13478.699999999999"/>
    <n v="77.7"/>
    <s v="B+"/>
    <b v="0"/>
    <b v="0"/>
    <n v="29.975695382122602"/>
    <b v="1"/>
    <n v="4"/>
    <b v="1"/>
    <s v="Diabetes"/>
    <b v="0"/>
    <b v="0"/>
    <b v="1"/>
    <s v="Male"/>
    <s v="Post-graduate"/>
    <s v="Professor"/>
    <n v="24000"/>
  </r>
  <r>
    <s v="PID0896"/>
    <n v="240000"/>
    <x v="2"/>
    <n v="48"/>
    <s v="Senior"/>
    <n v="170806.2"/>
    <n v="96.8"/>
    <s v="A-"/>
    <b v="1"/>
    <b v="0"/>
    <n v="33.892370715311095"/>
    <b v="1"/>
    <n v="1"/>
    <b v="1"/>
    <s v="Fractured Arm"/>
    <b v="0"/>
    <b v="0"/>
    <b v="1"/>
    <s v="Male"/>
    <s v="School"/>
    <s v="Clerical Staff"/>
    <n v="240000"/>
  </r>
  <r>
    <s v="PID0897"/>
    <n v="60000"/>
    <x v="2"/>
    <n v="45"/>
    <s v="Adult"/>
    <s v=""/>
    <n v="88.7"/>
    <s v="A+"/>
    <b v="1"/>
    <b v="0"/>
    <n v="31.427154195011344"/>
    <b v="1"/>
    <n v="2"/>
    <b v="0"/>
    <s v="Allergic Reaction"/>
    <b v="0"/>
    <b v="1"/>
    <b v="1"/>
    <s v="Female"/>
    <s v="School"/>
    <s v="Clerical Staff"/>
    <n v="60000"/>
  </r>
  <r>
    <s v="PID0898"/>
    <n v="90000"/>
    <x v="3"/>
    <n v="68"/>
    <s v="super senior"/>
    <n v="52313.149999999994"/>
    <n v="56"/>
    <s v="A-"/>
    <b v="0"/>
    <b v="0"/>
    <n v="23.309053069719038"/>
    <b v="0"/>
    <n v="12"/>
    <b v="1"/>
    <s v="Kidney Stones"/>
    <b v="0"/>
    <b v="0"/>
    <b v="0"/>
    <s v="Female"/>
    <s v="Bachelor's Degree"/>
    <s v="Teacher"/>
    <n v="90000"/>
  </r>
  <r>
    <s v="PID0899"/>
    <n v="800"/>
    <x v="0"/>
    <n v="45"/>
    <s v="Adult"/>
    <n v="629.91"/>
    <n v="62.9"/>
    <s v="B+"/>
    <b v="0"/>
    <b v="0"/>
    <n v="22.826244737988098"/>
    <b v="0"/>
    <n v="20"/>
    <b v="1"/>
    <s v="Diabetes"/>
    <b v="0"/>
    <b v="0"/>
    <b v="0"/>
    <s v="Female"/>
    <s v="Master's Degree"/>
    <s v="Senior Executive"/>
    <n v="800"/>
  </r>
  <r>
    <s v="PID0900"/>
    <n v="90000"/>
    <x v="1"/>
    <n v="48"/>
    <s v="Senior"/>
    <s v=""/>
    <n v="61.7"/>
    <s v="AB-"/>
    <b v="0"/>
    <b v="1"/>
    <n v="20.615456580574026"/>
    <b v="0"/>
    <n v="9"/>
    <b v="0"/>
    <s v="Allergic Reaction"/>
    <b v="0"/>
    <b v="0"/>
    <b v="0"/>
    <s v="Male"/>
    <s v="Master's Degree"/>
    <s v="Senior Executive"/>
    <n v="90000"/>
  </r>
  <r>
    <s v="PID0901"/>
    <n v="100"/>
    <x v="3"/>
    <n v="28"/>
    <s v="Young adult"/>
    <n v="67.22"/>
    <n v="54.6"/>
    <s v="AB-"/>
    <b v="0"/>
    <b v="0"/>
    <n v="21.328124999999996"/>
    <b v="0"/>
    <n v="7"/>
    <b v="1"/>
    <s v="Allergic Reaction"/>
    <b v="0"/>
    <b v="0"/>
    <b v="0"/>
    <s v="Male"/>
    <s v="Bachelor's Degree"/>
    <s v="Junior Executive"/>
    <n v="100"/>
  </r>
  <r>
    <s v="PID0902"/>
    <n v="32000"/>
    <x v="2"/>
    <n v="38"/>
    <s v="Adult"/>
    <n v="24100.36"/>
    <n v="88.7"/>
    <s v="A+"/>
    <b v="0"/>
    <b v="0"/>
    <n v="28.312426186600273"/>
    <b v="1"/>
    <n v="0.5"/>
    <b v="1"/>
    <s v="Heart Disease"/>
    <b v="0"/>
    <b v="1"/>
    <b v="0"/>
    <s v="Female"/>
    <s v="School"/>
    <s v="Clerical Staff"/>
    <n v="32000"/>
  </r>
  <r>
    <s v="PID0903"/>
    <n v="21000"/>
    <x v="1"/>
    <n v="45"/>
    <s v="Adult"/>
    <n v="17648.539999999997"/>
    <n v="79.8"/>
    <s v="B+"/>
    <b v="0"/>
    <b v="0"/>
    <n v="25.186213861886124"/>
    <b v="0"/>
    <n v="5"/>
    <b v="1"/>
    <s v="Osteoarthritis"/>
    <b v="0"/>
    <b v="0"/>
    <b v="0"/>
    <s v="Male"/>
    <s v="PhD"/>
    <s v="Consultant"/>
    <n v="21000"/>
  </r>
  <r>
    <s v="PID0904"/>
    <n v="60000"/>
    <x v="2"/>
    <n v="53"/>
    <s v="Senior"/>
    <n v="34967.399999999994"/>
    <n v="61.1"/>
    <s v="AB+"/>
    <b v="0"/>
    <b v="0"/>
    <n v="22.442607897153355"/>
    <b v="0"/>
    <n v="250"/>
    <b v="1"/>
    <s v="Childbirth"/>
    <b v="0"/>
    <b v="0"/>
    <b v="0"/>
    <s v="Male"/>
    <s v="Master's Degree"/>
    <s v="Manager"/>
    <n v="60000"/>
  </r>
  <r>
    <s v="PID0905"/>
    <n v="18000"/>
    <x v="2"/>
    <n v="53"/>
    <s v="Senior"/>
    <s v=""/>
    <n v="89.8"/>
    <s v="A+"/>
    <b v="1"/>
    <b v="0"/>
    <n v="31.816893424036284"/>
    <b v="1"/>
    <n v="5"/>
    <b v="0"/>
    <s v="Hypertension"/>
    <b v="0"/>
    <b v="0"/>
    <b v="1"/>
    <s v="Male"/>
    <s v="Master's Degree"/>
    <s v="Doctor"/>
    <n v="18000"/>
  </r>
  <r>
    <s v="PID0906"/>
    <n v="21000"/>
    <x v="0"/>
    <n v="38"/>
    <s v="Adult"/>
    <n v="14326.13"/>
    <n v="67.3"/>
    <s v="A-"/>
    <b v="0"/>
    <b v="0"/>
    <n v="25.643956713915557"/>
    <b v="0"/>
    <n v="5"/>
    <b v="1"/>
    <s v="Diabetes"/>
    <b v="0"/>
    <b v="0"/>
    <b v="0"/>
    <s v="Male"/>
    <s v="Bachelor's Degree"/>
    <s v="Teacher"/>
    <n v="21000"/>
  </r>
  <r>
    <s v="PID0907"/>
    <n v="45000"/>
    <x v="3"/>
    <n v="53"/>
    <s v="Senior"/>
    <n v="29029.98"/>
    <n v="56.2"/>
    <s v="A-"/>
    <b v="0"/>
    <b v="1"/>
    <n v="22.800113594872002"/>
    <b v="0"/>
    <n v="9"/>
    <b v="1"/>
    <s v="Appendicitis"/>
    <b v="0"/>
    <b v="0"/>
    <b v="0"/>
    <s v="Male"/>
    <s v="Master's Degree"/>
    <s v="Doctor"/>
    <n v="45000"/>
  </r>
  <r>
    <s v="PID0908"/>
    <n v="800"/>
    <x v="3"/>
    <n v="68"/>
    <s v="super senior"/>
    <s v=""/>
    <n v="47"/>
    <s v="B+"/>
    <b v="0"/>
    <b v="0"/>
    <n v="20.613131003026183"/>
    <b v="0"/>
    <n v="40"/>
    <b v="0"/>
    <s v="Appendicitis"/>
    <b v="0"/>
    <b v="0"/>
    <b v="0"/>
    <s v="Female"/>
    <s v="Bachelor's Degree"/>
    <s v="Teacher"/>
    <n v="800"/>
  </r>
  <r>
    <s v="PID0909"/>
    <n v="90000"/>
    <x v="2"/>
    <n v="46"/>
    <s v="Senior"/>
    <n v="73214.95"/>
    <n v="101.1"/>
    <s v="A-"/>
    <b v="0"/>
    <b v="0"/>
    <n v="33.779945871896821"/>
    <b v="1"/>
    <n v="2"/>
    <b v="1"/>
    <s v="Childbirth"/>
    <b v="0"/>
    <b v="1"/>
    <b v="0"/>
    <s v="Female"/>
    <s v="Bachelor's Degree"/>
    <s v="Nurse"/>
    <n v="90000"/>
  </r>
  <r>
    <s v="PID0910"/>
    <n v="240000"/>
    <x v="0"/>
    <n v="28"/>
    <s v="Young adult"/>
    <n v="175275.59999999998"/>
    <n v="98.8"/>
    <s v="B+"/>
    <b v="1"/>
    <b v="0"/>
    <n v="35.005668934240369"/>
    <b v="1"/>
    <n v="20"/>
    <b v="1"/>
    <s v="Kidney Stones"/>
    <b v="0"/>
    <b v="0"/>
    <b v="1"/>
    <s v="Female"/>
    <s v="School"/>
    <s v="Retail Worker"/>
    <n v="240000"/>
  </r>
  <r>
    <s v="PID0911"/>
    <n v="24000"/>
    <x v="0"/>
    <n v="33"/>
    <s v="Adult"/>
    <n v="17538.48"/>
    <n v="88.5"/>
    <s v="A+"/>
    <b v="0"/>
    <b v="0"/>
    <n v="30.62283737024222"/>
    <b v="1"/>
    <n v="25"/>
    <b v="1"/>
    <s v="Kidney Stones"/>
    <b v="0"/>
    <b v="1"/>
    <b v="0"/>
    <s v="Male"/>
    <s v="Bachelor's Degree"/>
    <s v="Engineer"/>
    <n v="24000"/>
  </r>
  <r>
    <s v="PID0912"/>
    <n v="200000"/>
    <x v="3"/>
    <n v="53"/>
    <s v="Senior"/>
    <n v="167277.44"/>
    <n v="64.7"/>
    <s v="A-"/>
    <b v="0"/>
    <b v="0"/>
    <n v="23.764921946740131"/>
    <b v="0"/>
    <n v="9"/>
    <b v="1"/>
    <s v="Kidney Stones"/>
    <b v="0"/>
    <b v="0"/>
    <b v="0"/>
    <s v="Female"/>
    <s v="Bachelor's Degree"/>
    <s v="Teacher"/>
    <n v="200000"/>
  </r>
  <r>
    <s v="PID0913"/>
    <n v="200000"/>
    <x v="1"/>
    <n v="48"/>
    <s v="Senior"/>
    <n v="122030.24"/>
    <n v="61.7"/>
    <s v="B+"/>
    <b v="0"/>
    <b v="0"/>
    <n v="21.860827664399096"/>
    <b v="0"/>
    <n v="15"/>
    <b v="1"/>
    <s v="Diabetes"/>
    <b v="0"/>
    <b v="0"/>
    <b v="0"/>
    <s v="Male"/>
    <s v="Bachelor's Degree"/>
    <s v="Nurse"/>
    <n v="200000"/>
  </r>
  <r>
    <s v="PID0914"/>
    <n v="800"/>
    <x v="2"/>
    <n v="33"/>
    <s v="Adult"/>
    <s v=""/>
    <n v="82.2"/>
    <s v="O+"/>
    <b v="1"/>
    <b v="0"/>
    <n v="26.237671167289093"/>
    <b v="0"/>
    <n v="30"/>
    <b v="0"/>
    <s v="Appendicitis"/>
    <b v="0"/>
    <b v="0"/>
    <b v="0"/>
    <s v="Female"/>
    <s v="Bachelor's Degree"/>
    <s v="Nurse"/>
    <n v="800"/>
  </r>
  <r>
    <s v="PID0915"/>
    <n v="21000"/>
    <x v="2"/>
    <n v="48"/>
    <s v="Senior"/>
    <n v="14887.179999999998"/>
    <n v="104.3"/>
    <s v="B-"/>
    <b v="0"/>
    <b v="1"/>
    <n v="34.057142857142857"/>
    <b v="1"/>
    <n v="2"/>
    <b v="1"/>
    <s v="Respiratory Infection"/>
    <b v="0"/>
    <b v="1"/>
    <b v="0"/>
    <s v="Female"/>
    <s v="Post-graduate"/>
    <s v="CEO"/>
    <n v="21000"/>
  </r>
  <r>
    <s v="PID0916"/>
    <n v="30000"/>
    <x v="0"/>
    <n v="53"/>
    <s v="Senior"/>
    <n v="17119.650000000001"/>
    <n v="75.900000000000006"/>
    <s v="AB+"/>
    <b v="0"/>
    <b v="1"/>
    <n v="32.851454293628812"/>
    <b v="1"/>
    <n v="40"/>
    <b v="1"/>
    <s v="Fractured Arm"/>
    <b v="0"/>
    <b v="1"/>
    <b v="1"/>
    <s v="Male"/>
    <s v="High School"/>
    <s v="Unemployed"/>
    <n v="30000"/>
  </r>
  <r>
    <s v="PID0917"/>
    <n v="800"/>
    <x v="0"/>
    <n v="68"/>
    <s v="super senior"/>
    <n v="489.64"/>
    <n v="84.4"/>
    <s v="O+"/>
    <b v="1"/>
    <b v="0"/>
    <n v="31.766344235763487"/>
    <b v="1"/>
    <n v="12"/>
    <b v="1"/>
    <s v="Heart Attack"/>
    <b v="0"/>
    <b v="0"/>
    <b v="0"/>
    <s v="Female"/>
    <s v="Post-graduate"/>
    <s v="Consultant"/>
    <n v="800"/>
  </r>
  <r>
    <s v="PID0918"/>
    <n v="240000"/>
    <x v="0"/>
    <n v="53"/>
    <s v="Senior"/>
    <n v="141203.04"/>
    <n v="90.7"/>
    <s v="AB-"/>
    <b v="1"/>
    <b v="0"/>
    <n v="32.914791696908118"/>
    <b v="1"/>
    <n v="12"/>
    <b v="1"/>
    <s v="Heart Disease"/>
    <b v="0"/>
    <b v="1"/>
    <b v="0"/>
    <s v="Male"/>
    <s v="Master's Degree"/>
    <s v="Senior Executive"/>
    <n v="240000"/>
  </r>
  <r>
    <s v="PID0919"/>
    <n v="18000"/>
    <x v="3"/>
    <n v="38"/>
    <s v="Adult"/>
    <s v=""/>
    <n v="87.6"/>
    <s v="O-"/>
    <b v="1"/>
    <b v="0"/>
    <n v="33.794992477142081"/>
    <b v="1"/>
    <n v="30"/>
    <b v="0"/>
    <s v="Appendicitis"/>
    <b v="0"/>
    <b v="1"/>
    <b v="0"/>
    <s v="Male"/>
    <s v="Master's Degree"/>
    <s v="Doctor"/>
    <n v="18000"/>
  </r>
  <r>
    <s v="PID0920"/>
    <n v="30000"/>
    <x v="3"/>
    <n v="38"/>
    <s v="Adult"/>
    <n v="26468.73"/>
    <n v="61.7"/>
    <s v="AB+"/>
    <b v="0"/>
    <b v="1"/>
    <n v="20.855868036776638"/>
    <b v="0"/>
    <n v="7"/>
    <b v="1"/>
    <s v="Kidney Stones"/>
    <b v="0"/>
    <b v="0"/>
    <b v="0"/>
    <s v="Female"/>
    <s v="Master's Degree"/>
    <s v="Software Engineer"/>
    <n v="30000"/>
  </r>
  <r>
    <s v="PID0921"/>
    <n v="21000"/>
    <x v="0"/>
    <n v="33"/>
    <s v="Adult"/>
    <s v=""/>
    <n v="78.599999999999994"/>
    <s v="A+"/>
    <b v="0"/>
    <b v="1"/>
    <n v="26.262153763907911"/>
    <b v="0"/>
    <n v="20"/>
    <b v="0"/>
    <s v="Fractured Leg"/>
    <b v="0"/>
    <b v="0"/>
    <b v="0"/>
    <s v="Female"/>
    <s v="Master's Degree"/>
    <s v="Manager"/>
    <n v="21000"/>
  </r>
  <r>
    <s v="PID0922"/>
    <n v="30000"/>
    <x v="0"/>
    <n v="50"/>
    <s v="Senior"/>
    <n v="25596.75"/>
    <n v="73.900000000000006"/>
    <s v="AB-"/>
    <b v="0"/>
    <b v="1"/>
    <n v="28.158817253467458"/>
    <b v="1"/>
    <n v="20"/>
    <b v="1"/>
    <s v="Fractured Leg"/>
    <b v="0"/>
    <b v="1"/>
    <b v="0"/>
    <s v="Male"/>
    <s v="Bachelor's Degree"/>
    <s v="Junior Executive"/>
    <n v="30000"/>
  </r>
  <r>
    <s v="PID0923"/>
    <n v="100"/>
    <x v="0"/>
    <n v="42"/>
    <s v="Adult"/>
    <n v="54.98"/>
    <n v="92"/>
    <s v="A+"/>
    <b v="0"/>
    <b v="0"/>
    <n v="32.596371882086174"/>
    <b v="1"/>
    <n v="3"/>
    <b v="1"/>
    <s v="Allergic Reaction"/>
    <b v="0"/>
    <b v="0"/>
    <b v="1"/>
    <s v="Female"/>
    <s v="Bachelor's Degree"/>
    <s v="Teacher"/>
    <n v="100"/>
  </r>
  <r>
    <s v="PID0924"/>
    <n v="30000"/>
    <x v="1"/>
    <n v="48"/>
    <s v="Senior"/>
    <n v="24991.23"/>
    <n v="96.2"/>
    <s v="B-"/>
    <b v="0"/>
    <b v="1"/>
    <n v="31.412244897959184"/>
    <b v="1"/>
    <n v="150"/>
    <b v="1"/>
    <s v="Appendicitis"/>
    <b v="0"/>
    <b v="0"/>
    <b v="1"/>
    <s v="Male"/>
    <s v="Master's Degree"/>
    <s v="Manager"/>
    <n v="30000"/>
  </r>
  <r>
    <s v="PID0925"/>
    <n v="12000"/>
    <x v="1"/>
    <n v="60"/>
    <s v="Senior"/>
    <n v="7718.94"/>
    <n v="69.7"/>
    <s v="B-"/>
    <b v="1"/>
    <b v="1"/>
    <n v="26.233580488539278"/>
    <b v="0"/>
    <n v="400"/>
    <b v="1"/>
    <s v="Diabetes"/>
    <b v="0"/>
    <b v="0"/>
    <b v="0"/>
    <s v="Male"/>
    <s v="Post-graduate"/>
    <s v="Professor"/>
    <n v="12000"/>
  </r>
  <r>
    <s v="PID0926"/>
    <n v="30000"/>
    <x v="0"/>
    <n v="45"/>
    <s v="Adult"/>
    <s v=""/>
    <n v="92.9"/>
    <s v="B-"/>
    <b v="0"/>
    <b v="0"/>
    <n v="28.994101307699513"/>
    <b v="1"/>
    <n v="15"/>
    <b v="0"/>
    <s v="Hypertension"/>
    <b v="0"/>
    <b v="1"/>
    <b v="1"/>
    <s v="Male"/>
    <s v="Post-graduate"/>
    <s v="Consultant"/>
    <n v="30000"/>
  </r>
  <r>
    <s v="PID0927"/>
    <n v="30000"/>
    <x v="0"/>
    <n v="53"/>
    <s v="Senior"/>
    <n v="20388.21"/>
    <n v="75.599999999999994"/>
    <s v="O-"/>
    <b v="1"/>
    <b v="0"/>
    <n v="31.467221644120702"/>
    <b v="1"/>
    <n v="20"/>
    <b v="1"/>
    <s v="Heart Attack"/>
    <b v="0"/>
    <b v="0"/>
    <b v="0"/>
    <s v="Female"/>
    <s v="Master's Degree"/>
    <s v="Senior Executive"/>
    <n v="30000"/>
  </r>
  <r>
    <s v="PID0928"/>
    <n v="21000"/>
    <x v="3"/>
    <n v="62"/>
    <s v="super senior"/>
    <n v="12310.970000000001"/>
    <n v="88.5"/>
    <s v="AB+"/>
    <b v="1"/>
    <b v="0"/>
    <n v="34.570312499999993"/>
    <b v="1"/>
    <n v="5"/>
    <b v="1"/>
    <s v="Diabetes"/>
    <b v="0"/>
    <b v="1"/>
    <b v="0"/>
    <s v="Male"/>
    <s v="Bachelor's Degree"/>
    <s v="Engineer"/>
    <n v="21000"/>
  </r>
  <r>
    <s v="PID0929"/>
    <n v="18000"/>
    <x v="0"/>
    <n v="53"/>
    <s v="Senior"/>
    <n v="12931.32"/>
    <n v="67.5"/>
    <s v="AB-"/>
    <b v="1"/>
    <b v="1"/>
    <n v="28.461797942317425"/>
    <b v="1"/>
    <n v="5"/>
    <b v="1"/>
    <s v="Childbirth"/>
    <b v="0"/>
    <b v="0"/>
    <b v="1"/>
    <s v="Male"/>
    <s v="Master's Degree"/>
    <s v="Doctor"/>
    <n v="18000"/>
  </r>
  <r>
    <s v="PID0930"/>
    <n v="800"/>
    <x v="0"/>
    <n v="53"/>
    <s v="Senior"/>
    <n v="659.52"/>
    <n v="93.5"/>
    <s v="B+"/>
    <b v="0"/>
    <b v="0"/>
    <n v="33.127834467120188"/>
    <b v="1"/>
    <n v="20"/>
    <b v="1"/>
    <s v="Stroke"/>
    <b v="0"/>
    <b v="1"/>
    <b v="0"/>
    <s v="Male"/>
    <s v="Master's Degree"/>
    <s v="Doctor"/>
    <n v="800"/>
  </r>
  <r>
    <s v="PID0931"/>
    <n v="45000"/>
    <x v="0"/>
    <n v="41"/>
    <s v="Adult"/>
    <n v="26108.25"/>
    <n v="91.6"/>
    <s v="O-"/>
    <b v="1"/>
    <b v="0"/>
    <n v="30.605766981857059"/>
    <b v="1"/>
    <n v="7"/>
    <b v="1"/>
    <s v="Childbirth"/>
    <b v="0"/>
    <b v="0"/>
    <b v="1"/>
    <s v="Female"/>
    <s v="Master's Degree"/>
    <s v="Software Engineer"/>
    <n v="45000"/>
  </r>
  <r>
    <s v="PID0932"/>
    <n v="32000"/>
    <x v="1"/>
    <n v="88"/>
    <s v="super senior"/>
    <n v="24113.32"/>
    <n v="67.5"/>
    <s v="A+"/>
    <b v="0"/>
    <b v="1"/>
    <n v="25.096668649613331"/>
    <b v="0"/>
    <n v="50"/>
    <b v="1"/>
    <s v="Stroke"/>
    <b v="0"/>
    <b v="0"/>
    <b v="0"/>
    <s v="Male"/>
    <s v="Master's Degree"/>
    <s v="Doctor"/>
    <n v="32000"/>
  </r>
  <r>
    <s v="PID0933"/>
    <n v="16000"/>
    <x v="0"/>
    <n v="48"/>
    <s v="Senior"/>
    <s v=""/>
    <n v="89.4"/>
    <s v="B+"/>
    <b v="0"/>
    <b v="0"/>
    <n v="30.573509797886533"/>
    <b v="1"/>
    <n v="9"/>
    <b v="0"/>
    <s v="Hypertension"/>
    <b v="0"/>
    <b v="1"/>
    <b v="0"/>
    <s v="Male"/>
    <s v="Master's Degree"/>
    <s v="Software Engineer"/>
    <n v="16000"/>
  </r>
  <r>
    <s v="PID0934"/>
    <n v="90000"/>
    <x v="0"/>
    <n v="33"/>
    <s v="Adult"/>
    <n v="71308.7"/>
    <n v="82.7"/>
    <s v="O-"/>
    <b v="0"/>
    <b v="0"/>
    <n v="30.011612715923938"/>
    <b v="1"/>
    <n v="25"/>
    <b v="1"/>
    <s v="Hypertension"/>
    <b v="0"/>
    <b v="0"/>
    <b v="1"/>
    <s v="Male"/>
    <s v="Master's Degree"/>
    <s v="Doctor"/>
    <n v="90000"/>
  </r>
  <r>
    <s v="PID0935"/>
    <n v="18000"/>
    <x v="1"/>
    <n v="50"/>
    <s v="Senior"/>
    <n v="11953.2"/>
    <n v="98.4"/>
    <s v="AB-"/>
    <b v="0"/>
    <b v="0"/>
    <n v="34.863945578231302"/>
    <b v="1"/>
    <n v="0"/>
    <b v="1"/>
    <s v="Cancer"/>
    <b v="0"/>
    <b v="0"/>
    <b v="1"/>
    <s v="Male"/>
    <s v="Master's Degree"/>
    <s v="Manager"/>
    <n v="18000"/>
  </r>
  <r>
    <s v="PID0936"/>
    <n v="3000"/>
    <x v="0"/>
    <n v="62"/>
    <s v="super senior"/>
    <n v="2158.5299999999997"/>
    <n v="65"/>
    <s v="A+"/>
    <b v="0"/>
    <b v="1"/>
    <n v="26.709401709401707"/>
    <b v="0"/>
    <n v="12"/>
    <b v="1"/>
    <s v="Hypertension"/>
    <b v="0"/>
    <b v="0"/>
    <b v="0"/>
    <s v="Male"/>
    <s v="Bachelor's Degree"/>
    <s v="Teacher"/>
    <n v="3000"/>
  </r>
  <r>
    <s v="PID0937"/>
    <n v="45000"/>
    <x v="3"/>
    <n v="53"/>
    <s v="Senior"/>
    <n v="23279.82"/>
    <n v="71.3"/>
    <s v="O-"/>
    <b v="0"/>
    <b v="1"/>
    <n v="30.860457063711909"/>
    <b v="1"/>
    <n v="5"/>
    <b v="1"/>
    <s v="Appendicitis"/>
    <b v="0"/>
    <b v="1"/>
    <b v="1"/>
    <s v="Male"/>
    <s v="Master's Degree"/>
    <s v="Senior Executive"/>
    <n v="45000"/>
  </r>
  <r>
    <s v="PID0938"/>
    <n v="240000"/>
    <x v="2"/>
    <n v="38"/>
    <s v="Adult"/>
    <n v="121635.36000000002"/>
    <n v="90.4"/>
    <s v="A+"/>
    <b v="0"/>
    <b v="0"/>
    <n v="30.204818069430988"/>
    <b v="1"/>
    <n v="15"/>
    <b v="1"/>
    <s v="Fractured Leg"/>
    <b v="0"/>
    <b v="0"/>
    <b v="1"/>
    <s v="Female"/>
    <s v="Post-graduate"/>
    <s v="Professor"/>
    <n v="240000"/>
  </r>
  <r>
    <s v="PID0939"/>
    <n v="12000"/>
    <x v="1"/>
    <n v="33"/>
    <s v="Adult"/>
    <n v="9631.86"/>
    <n v="94.2"/>
    <s v="AB-"/>
    <b v="1"/>
    <b v="0"/>
    <n v="34.184932501088696"/>
    <b v="1"/>
    <n v="20"/>
    <b v="1"/>
    <s v="Fractured Arm"/>
    <b v="0"/>
    <b v="1"/>
    <b v="0"/>
    <s v="Male"/>
    <s v="Master's Degree"/>
    <s v="Manager"/>
    <n v="12000"/>
  </r>
  <r>
    <s v="PID0940"/>
    <n v="60000"/>
    <x v="3"/>
    <n v="53"/>
    <s v="Senior"/>
    <n v="51124"/>
    <n v="79.900000000000006"/>
    <s v="A-"/>
    <b v="1"/>
    <b v="0"/>
    <n v="32.415108117976388"/>
    <b v="1"/>
    <n v="5"/>
    <b v="1"/>
    <s v="Heart Disease"/>
    <b v="0"/>
    <b v="0"/>
    <b v="1"/>
    <s v="Male"/>
    <s v="Master's Degree"/>
    <s v="Senior Executive"/>
    <n v="60000"/>
  </r>
  <r>
    <s v="PID0941"/>
    <n v="75000"/>
    <x v="2"/>
    <n v="53"/>
    <s v="Senior"/>
    <n v="39747.550000000003"/>
    <n v="66.599999999999994"/>
    <s v="B-"/>
    <b v="0"/>
    <b v="0"/>
    <n v="23.880382946681486"/>
    <b v="0"/>
    <n v="20"/>
    <b v="1"/>
    <s v="Fractured Arm"/>
    <b v="0"/>
    <b v="0"/>
    <b v="0"/>
    <s v="Female"/>
    <s v="School"/>
    <s v="Clerical Staff"/>
    <n v="75000"/>
  </r>
  <r>
    <s v="PID0942"/>
    <n v="4000"/>
    <x v="3"/>
    <n v="42"/>
    <s v="Adult"/>
    <n v="2011.16"/>
    <n v="92.8"/>
    <s v="O+"/>
    <b v="1"/>
    <b v="0"/>
    <n v="34.927923519891607"/>
    <b v="1"/>
    <n v="9"/>
    <b v="1"/>
    <s v="Respiratory Infection"/>
    <b v="0"/>
    <b v="1"/>
    <b v="0"/>
    <s v="Male"/>
    <s v="Bachelor's Degree"/>
    <s v="Nurse"/>
    <n v="4000"/>
  </r>
  <r>
    <s v="PID0943"/>
    <n v="240000"/>
    <x v="2"/>
    <n v="53"/>
    <s v="Senior"/>
    <s v=""/>
    <n v="50.1"/>
    <s v="AB+"/>
    <b v="0"/>
    <b v="1"/>
    <n v="20.586785009861931"/>
    <b v="0"/>
    <n v="2"/>
    <b v="0"/>
    <s v="Diabetes"/>
    <b v="0"/>
    <b v="0"/>
    <b v="0"/>
    <s v="Female"/>
    <s v="Master's Degree"/>
    <s v="Senior Executive"/>
    <n v="240000"/>
  </r>
  <r>
    <s v="PID0944"/>
    <n v="3000"/>
    <x v="1"/>
    <n v="73"/>
    <s v="super senior"/>
    <n v="2174.79"/>
    <n v="90.7"/>
    <s v="A-"/>
    <b v="0"/>
    <b v="0"/>
    <n v="34.990933991744143"/>
    <b v="1"/>
    <n v="12"/>
    <b v="1"/>
    <s v="Fractured Arm"/>
    <b v="0"/>
    <b v="0"/>
    <b v="1"/>
    <s v="Male"/>
    <s v="Uneducated"/>
    <s v="Unemployed"/>
    <n v="3000"/>
  </r>
  <r>
    <s v="PID0945"/>
    <n v="100"/>
    <x v="3"/>
    <n v="42"/>
    <s v="Adult"/>
    <n v="59.3"/>
    <n v="105.5"/>
    <s v="O-"/>
    <b v="0"/>
    <b v="0"/>
    <n v="33.674869928819938"/>
    <b v="1"/>
    <n v="2"/>
    <b v="1"/>
    <s v="Childbirth"/>
    <b v="0"/>
    <b v="0"/>
    <b v="1"/>
    <s v="Female"/>
    <s v="Master's Degree"/>
    <s v="Software Engineer"/>
    <n v="100"/>
  </r>
  <r>
    <s v="PID0946"/>
    <n v="500"/>
    <x v="2"/>
    <n v="48"/>
    <s v="Senior"/>
    <n v="429.54"/>
    <n v="78.8"/>
    <s v="B-"/>
    <b v="0"/>
    <b v="0"/>
    <n v="28.254867510488005"/>
    <b v="1"/>
    <n v="1"/>
    <b v="1"/>
    <s v="Heart Attack"/>
    <b v="0"/>
    <b v="0"/>
    <b v="0"/>
    <s v="Male"/>
    <s v="Post-graduate"/>
    <s v="Scientist"/>
    <n v="500"/>
  </r>
  <r>
    <s v="PID0947"/>
    <n v="40000"/>
    <x v="3"/>
    <n v="53"/>
    <s v="Senior"/>
    <n v="29043.600000000002"/>
    <n v="69"/>
    <s v="A+"/>
    <b v="0"/>
    <b v="0"/>
    <n v="26.291723822588015"/>
    <b v="0"/>
    <n v="3"/>
    <b v="1"/>
    <s v="Prostate Cancer"/>
    <b v="0"/>
    <b v="0"/>
    <b v="0"/>
    <s v="Female"/>
    <s v="School"/>
    <s v="Driver"/>
    <n v="40000"/>
  </r>
  <r>
    <s v="PID0948"/>
    <n v="3000"/>
    <x v="0"/>
    <n v="38"/>
    <s v="Adult"/>
    <s v=""/>
    <n v="92"/>
    <s v="A+"/>
    <b v="1"/>
    <b v="0"/>
    <n v="34.205829863176689"/>
    <b v="1"/>
    <n v="40"/>
    <b v="0"/>
    <s v="Cancer"/>
    <b v="0"/>
    <b v="1"/>
    <b v="0"/>
    <s v="Male"/>
    <s v="School"/>
    <s v="Driver"/>
    <n v="3000"/>
  </r>
  <r>
    <s v="PID0949"/>
    <n v="240000"/>
    <x v="1"/>
    <n v="58"/>
    <s v="Senior"/>
    <n v="167688.48000000001"/>
    <n v="78.5"/>
    <s v="AB-"/>
    <b v="1"/>
    <b v="0"/>
    <n v="31.445281204935103"/>
    <b v="1"/>
    <n v="7"/>
    <b v="1"/>
    <s v="Kidney Stones"/>
    <b v="0"/>
    <b v="1"/>
    <b v="0"/>
    <s v="Female"/>
    <s v="PhD"/>
    <s v="CEO"/>
    <n v="240000"/>
  </r>
  <r>
    <s v="PID0950"/>
    <n v="500"/>
    <x v="0"/>
    <n v="45"/>
    <s v="Adult"/>
    <s v=""/>
    <n v="97.8"/>
    <s v="A+"/>
    <b v="0"/>
    <b v="1"/>
    <n v="33.058409951325046"/>
    <b v="1"/>
    <n v="70"/>
    <b v="0"/>
    <s v="Respiratory Infection"/>
    <b v="0"/>
    <b v="1"/>
    <b v="0"/>
    <s v="Male"/>
    <s v="Master's Degree"/>
    <s v="Manager"/>
    <n v="500"/>
  </r>
  <r>
    <s v="PID0951"/>
    <n v="21000"/>
    <x v="3"/>
    <n v="53"/>
    <s v="Senior"/>
    <n v="13389.46"/>
    <n v="71.5"/>
    <s v="AB+"/>
    <b v="0"/>
    <b v="0"/>
    <n v="26.583878643664491"/>
    <b v="0"/>
    <n v="5"/>
    <b v="1"/>
    <s v="Childbirth"/>
    <b v="0"/>
    <b v="0"/>
    <b v="0"/>
    <s v="Male"/>
    <s v="Bachelor's Degree"/>
    <s v="Nurse"/>
    <n v="21000"/>
  </r>
  <r>
    <s v="PID0952"/>
    <n v="60000"/>
    <x v="1"/>
    <n v="68"/>
    <s v="super senior"/>
    <n v="36306.879999999997"/>
    <n v="77.2"/>
    <s v="AB-"/>
    <b v="0"/>
    <b v="0"/>
    <n v="32.133194588969822"/>
    <b v="1"/>
    <n v="12"/>
    <b v="1"/>
    <s v="Diabetes"/>
    <b v="0"/>
    <b v="1"/>
    <b v="0"/>
    <s v="Male"/>
    <s v="Bachelor's Degree"/>
    <s v="Engineer"/>
    <n v="60000"/>
  </r>
  <r>
    <s v="PID0953"/>
    <n v="3000"/>
    <x v="1"/>
    <n v="58"/>
    <s v="Senior"/>
    <s v=""/>
    <n v="64.400000000000006"/>
    <s v="O+"/>
    <b v="0"/>
    <b v="0"/>
    <n v="26.462853385930309"/>
    <b v="0"/>
    <n v="70"/>
    <b v="0"/>
    <s v="Osteoarthritis"/>
    <b v="0"/>
    <b v="0"/>
    <b v="0"/>
    <s v="Female"/>
    <s v="Master's Degree"/>
    <s v="Manager"/>
    <n v="3000"/>
  </r>
  <r>
    <s v="PID0954"/>
    <n v="18000"/>
    <x v="1"/>
    <n v="48"/>
    <s v="Senior"/>
    <s v=""/>
    <n v="68.900000000000006"/>
    <s v="AB-"/>
    <b v="1"/>
    <b v="1"/>
    <n v="23.562805649601589"/>
    <b v="0"/>
    <n v="9"/>
    <b v="0"/>
    <s v="Appendicitis"/>
    <b v="0"/>
    <b v="0"/>
    <b v="0"/>
    <s v="Female"/>
    <s v="High School"/>
    <s v="Unemployed"/>
    <n v="18000"/>
  </r>
  <r>
    <s v="PID0955"/>
    <n v="300000"/>
    <x v="0"/>
    <n v="38"/>
    <s v="Adult"/>
    <n v="261149.4"/>
    <n v="51.9"/>
    <s v="O-"/>
    <b v="0"/>
    <b v="1"/>
    <n v="20.022375679950617"/>
    <b v="0"/>
    <n v="30"/>
    <b v="1"/>
    <s v="Cancer"/>
    <b v="0"/>
    <b v="0"/>
    <b v="0"/>
    <s v="Male"/>
    <s v="Master's Degree"/>
    <s v="Manager"/>
    <n v="300000"/>
  </r>
  <r>
    <s v="PID0956"/>
    <n v="200"/>
    <x v="0"/>
    <n v="38"/>
    <s v="Adult"/>
    <n v="168.02"/>
    <n v="87"/>
    <s v="O-"/>
    <b v="0"/>
    <b v="1"/>
    <n v="33.150434385002278"/>
    <b v="1"/>
    <n v="15"/>
    <b v="1"/>
    <s v="Diabetes"/>
    <b v="0"/>
    <b v="0"/>
    <b v="1"/>
    <s v="Female"/>
    <s v="PhD"/>
    <s v="Professor"/>
    <n v="200"/>
  </r>
  <r>
    <s v="PID0957"/>
    <n v="60000"/>
    <x v="3"/>
    <n v="48"/>
    <s v="Senior"/>
    <n v="33469.15"/>
    <n v="97.6"/>
    <s v="AB+"/>
    <b v="0"/>
    <b v="1"/>
    <n v="32.610511543987435"/>
    <b v="1"/>
    <n v="3"/>
    <b v="1"/>
    <s v="Fractured Leg"/>
    <b v="0"/>
    <b v="0"/>
    <b v="1"/>
    <s v="Female"/>
    <s v="PhD"/>
    <s v="Professor"/>
    <n v="60000"/>
  </r>
  <r>
    <s v="PID0958"/>
    <n v="18000"/>
    <x v="0"/>
    <n v="33"/>
    <s v="Adult"/>
    <s v=""/>
    <n v="85.4"/>
    <s v="A+"/>
    <b v="0"/>
    <b v="0"/>
    <n v="28.207160787422382"/>
    <b v="1"/>
    <n v="9"/>
    <b v="0"/>
    <s v="Respiratory Infection"/>
    <b v="0"/>
    <b v="1"/>
    <b v="1"/>
    <s v="Female"/>
    <s v="Post-graduate"/>
    <s v="Scientist"/>
    <n v="18000"/>
  </r>
  <r>
    <s v="PID0959"/>
    <n v="250000"/>
    <x v="1"/>
    <n v="42"/>
    <s v="Adult"/>
    <s v=""/>
    <n v="56.2"/>
    <s v="O-"/>
    <b v="0"/>
    <b v="0"/>
    <n v="21.953124999999996"/>
    <s v="FALSE"/>
    <n v="20"/>
    <b v="0"/>
    <s v="Prostate Cancer"/>
    <b v="0"/>
    <b v="0"/>
    <b v="0"/>
    <s v="Male"/>
    <s v="School"/>
    <s v="Retail Worker"/>
    <n v="250000"/>
  </r>
  <r>
    <s v="PID0960"/>
    <n v="2000"/>
    <x v="1"/>
    <n v="32"/>
    <s v="Adult"/>
    <n v="1221.58"/>
    <n v="60.3"/>
    <s v="AB+"/>
    <b v="0"/>
    <b v="0"/>
    <n v="22.41969066032124"/>
    <b v="0"/>
    <n v="70"/>
    <b v="1"/>
    <s v="Kidney Stones"/>
    <b v="0"/>
    <b v="0"/>
    <b v="0"/>
    <s v="Male"/>
    <s v="Master's Degree"/>
    <s v="Doctor"/>
    <n v="2000"/>
  </r>
  <r>
    <s v="PID0961"/>
    <n v="200000"/>
    <x v="1"/>
    <n v="38"/>
    <s v="Adult"/>
    <n v="175466.69999999998"/>
    <n v="83"/>
    <s v="AB-"/>
    <b v="0"/>
    <b v="0"/>
    <n v="31.239414355075468"/>
    <b v="1"/>
    <n v="7"/>
    <b v="1"/>
    <s v="Stroke"/>
    <b v="0"/>
    <b v="0"/>
    <b v="1"/>
    <s v="Male"/>
    <s v="School"/>
    <s v="Clerical Staff"/>
    <n v="200000"/>
  </r>
  <r>
    <s v="PID0962"/>
    <n v="32000"/>
    <x v="0"/>
    <n v="45"/>
    <s v="Adult"/>
    <n v="24734.400000000001"/>
    <n v="101"/>
    <s v="A-"/>
    <b v="0"/>
    <b v="0"/>
    <n v="34.540542389111181"/>
    <b v="1"/>
    <n v="25"/>
    <b v="1"/>
    <s v="Appendicitis"/>
    <b v="0"/>
    <b v="1"/>
    <b v="1"/>
    <s v="Female"/>
    <s v="Master's Degree"/>
    <s v="Senior Executive"/>
    <n v="32000"/>
  </r>
  <r>
    <s v="PID0963"/>
    <n v="18000"/>
    <x v="2"/>
    <n v="73"/>
    <s v="super senior"/>
    <n v="12295.349999999999"/>
    <n v="80.900000000000006"/>
    <s v="B+"/>
    <b v="1"/>
    <b v="1"/>
    <n v="30.449019534043437"/>
    <b v="1"/>
    <n v="20"/>
    <b v="1"/>
    <s v="Respiratory Infection"/>
    <b v="0"/>
    <b v="1"/>
    <b v="1"/>
    <s v="Male"/>
    <s v="Master's Degree"/>
    <s v="Senior Executive"/>
    <n v="18000"/>
  </r>
  <r>
    <s v="PID0964"/>
    <n v="200000"/>
    <x v="2"/>
    <n v="32"/>
    <s v="Adult"/>
    <n v="101959.59999999999"/>
    <n v="61.8"/>
    <s v="O+"/>
    <b v="0"/>
    <b v="1"/>
    <n v="21.384083044982699"/>
    <b v="0"/>
    <n v="70"/>
    <b v="1"/>
    <s v="Childbirth"/>
    <b v="0"/>
    <b v="0"/>
    <b v="0"/>
    <s v="Male"/>
    <s v="Master's Degree"/>
    <s v="Software Engineer"/>
    <n v="200000"/>
  </r>
  <r>
    <s v="PID0965"/>
    <n v="200000"/>
    <x v="0"/>
    <n v="42"/>
    <s v="Adult"/>
    <n v="134773.5"/>
    <n v="82.3"/>
    <s v="A+"/>
    <b v="0"/>
    <b v="0"/>
    <n v="29.159580498866216"/>
    <b v="1"/>
    <n v="3"/>
    <b v="1"/>
    <s v="Respiratory Infection"/>
    <b v="0"/>
    <b v="1"/>
    <b v="0"/>
    <s v="Male"/>
    <s v="Master's Degree"/>
    <s v="Senior Executive"/>
    <n v="200000"/>
  </r>
  <r>
    <s v="PID0966"/>
    <n v="75000"/>
    <x v="0"/>
    <n v="48"/>
    <s v="Senior"/>
    <n v="52198.75"/>
    <n v="87.2"/>
    <s v="B-"/>
    <b v="0"/>
    <b v="0"/>
    <n v="30.531143867511645"/>
    <b v="1"/>
    <n v="40"/>
    <b v="1"/>
    <s v="Cancer"/>
    <b v="0"/>
    <b v="1"/>
    <b v="0"/>
    <s v="Male"/>
    <s v="PhD"/>
    <s v="Scientist"/>
    <n v="75000"/>
  </r>
  <r>
    <s v="PID0967"/>
    <n v="32000"/>
    <x v="3"/>
    <n v="48"/>
    <s v="Senior"/>
    <n v="24839.56"/>
    <n v="85.2"/>
    <s v="AB-"/>
    <b v="0"/>
    <b v="0"/>
    <n v="31.294765840220389"/>
    <b v="1"/>
    <n v="4"/>
    <b v="1"/>
    <s v="Heart Attack"/>
    <b v="0"/>
    <b v="1"/>
    <b v="1"/>
    <s v="Male"/>
    <s v="PhD"/>
    <s v="CEO"/>
    <n v="32000"/>
  </r>
  <r>
    <s v="PID0968"/>
    <n v="90000"/>
    <x v="1"/>
    <n v="45"/>
    <s v="Adult"/>
    <n v="64257.700000000004"/>
    <n v="59.1"/>
    <s v="AB-"/>
    <b v="1"/>
    <b v="0"/>
    <n v="22.800046294510242"/>
    <b v="0"/>
    <n v="12"/>
    <b v="1"/>
    <s v="Prostate Cancer"/>
    <b v="0"/>
    <b v="0"/>
    <b v="0"/>
    <s v="Female"/>
    <s v="Bachelor's Degree"/>
    <s v="Junior Executive"/>
    <n v="90000"/>
  </r>
  <r>
    <s v="PID0969"/>
    <n v="12000"/>
    <x v="2"/>
    <n v="48"/>
    <s v="Senior"/>
    <n v="7562.2800000000007"/>
    <n v="82.4"/>
    <s v="AB-"/>
    <b v="0"/>
    <b v="0"/>
    <n v="31.788897033293466"/>
    <b v="1"/>
    <n v="2"/>
    <b v="1"/>
    <s v="Respiratory Infection"/>
    <b v="0"/>
    <b v="1"/>
    <b v="0"/>
    <s v="Female"/>
    <s v="School"/>
    <s v="Driver"/>
    <n v="12000"/>
  </r>
  <r>
    <s v="PID0970"/>
    <n v="30000"/>
    <x v="0"/>
    <n v="53"/>
    <s v="Senior"/>
    <n v="20021.16"/>
    <n v="86.2"/>
    <s v="A+"/>
    <b v="0"/>
    <b v="0"/>
    <n v="33.254889857644379"/>
    <b v="1"/>
    <n v="120"/>
    <b v="1"/>
    <s v="Stroke"/>
    <b v="0"/>
    <b v="1"/>
    <b v="1"/>
    <s v="Female"/>
    <s v="Master's Degree"/>
    <s v="Manager"/>
    <n v="30000"/>
  </r>
  <r>
    <s v="PID0971"/>
    <n v="100"/>
    <x v="1"/>
    <n v="48"/>
    <s v="Senior"/>
    <s v=""/>
    <n v="61.8"/>
    <s v="B-"/>
    <b v="0"/>
    <b v="0"/>
    <n v="23.26019044751402"/>
    <b v="0"/>
    <n v="30"/>
    <b v="0"/>
    <s v="Appendicitis"/>
    <b v="0"/>
    <b v="0"/>
    <b v="0"/>
    <s v="Male"/>
    <s v="School"/>
    <s v="Driver"/>
    <n v="100"/>
  </r>
  <r>
    <s v="PID0972"/>
    <n v="18000"/>
    <x v="1"/>
    <n v="53"/>
    <s v="Senior"/>
    <n v="10170.93"/>
    <n v="55.9"/>
    <s v="AB-"/>
    <b v="0"/>
    <b v="0"/>
    <n v="23.267429760665969"/>
    <b v="0"/>
    <n v="30"/>
    <b v="1"/>
    <s v="Stroke"/>
    <b v="0"/>
    <b v="0"/>
    <b v="0"/>
    <s v="Male"/>
    <s v="School"/>
    <s v="Retail Worker"/>
    <n v="18000"/>
  </r>
  <r>
    <s v="PID0973"/>
    <n v="21000"/>
    <x v="2"/>
    <n v="38"/>
    <s v="Adult"/>
    <n v="18861.990000000002"/>
    <n v="77.2"/>
    <s v="A+"/>
    <b v="0"/>
    <b v="1"/>
    <n v="28.015677166497316"/>
    <b v="1"/>
    <n v="15"/>
    <b v="1"/>
    <s v="Heart Disease"/>
    <b v="0"/>
    <b v="1"/>
    <b v="0"/>
    <s v="Female"/>
    <s v="Bachelor's Degree"/>
    <s v="Junior Executive"/>
    <n v="21000"/>
  </r>
  <r>
    <s v="PID0974"/>
    <n v="500"/>
    <x v="0"/>
    <n v="33"/>
    <s v="Adult"/>
    <n v="429.74"/>
    <n v="70.7"/>
    <s v="O-"/>
    <b v="1"/>
    <b v="0"/>
    <n v="24.463667820069208"/>
    <b v="0"/>
    <n v="7"/>
    <b v="1"/>
    <s v="Osteoarthritis"/>
    <b v="0"/>
    <b v="0"/>
    <b v="0"/>
    <s v="Female"/>
    <s v="School"/>
    <s v="Retail Worker"/>
    <n v="500"/>
  </r>
  <r>
    <s v="PID0975"/>
    <n v="12000"/>
    <x v="3"/>
    <n v="45"/>
    <s v="Adult"/>
    <n v="7510.34"/>
    <n v="91.6"/>
    <s v="AB-"/>
    <b v="1"/>
    <b v="0"/>
    <n v="28.910491099608631"/>
    <b v="1"/>
    <n v="3"/>
    <b v="1"/>
    <s v="Fractured Leg"/>
    <b v="0"/>
    <b v="1"/>
    <b v="1"/>
    <s v="Female"/>
    <s v="School"/>
    <s v="Clerical Staff"/>
    <n v="12000"/>
  </r>
  <r>
    <s v="PID0976"/>
    <n v="12000"/>
    <x v="0"/>
    <n v="33"/>
    <s v="Adult"/>
    <n v="7631.0999999999995"/>
    <n v="84.2"/>
    <s v="B-"/>
    <b v="1"/>
    <b v="1"/>
    <n v="28.461330448891296"/>
    <b v="1"/>
    <n v="15"/>
    <b v="1"/>
    <s v="Respiratory Infection"/>
    <b v="0"/>
    <b v="1"/>
    <b v="0"/>
    <s v="Female"/>
    <s v="Master's Degree"/>
    <s v="Doctor"/>
    <n v="12000"/>
  </r>
  <r>
    <s v="PID0977"/>
    <n v="18000"/>
    <x v="0"/>
    <n v="30"/>
    <s v="Young adult"/>
    <s v=""/>
    <n v="63.3"/>
    <s v="B-"/>
    <b v="0"/>
    <b v="0"/>
    <n v="22.697120728602673"/>
    <b v="0"/>
    <n v="9"/>
    <b v="0"/>
    <s v="Fractured Arm"/>
    <b v="0"/>
    <b v="0"/>
    <b v="0"/>
    <s v="Female"/>
    <s v="Bachelor's Degree"/>
    <s v="Engineer"/>
    <n v="18000"/>
  </r>
  <r>
    <s v="PID0978"/>
    <n v="36000"/>
    <x v="2"/>
    <n v="38"/>
    <s v="Adult"/>
    <n v="19800.36"/>
    <n v="89.3"/>
    <s v="AB-"/>
    <b v="0"/>
    <b v="1"/>
    <n v="33.20196311719215"/>
    <b v="1"/>
    <n v="4"/>
    <b v="1"/>
    <s v="Hypertension"/>
    <b v="0"/>
    <b v="0"/>
    <b v="1"/>
    <s v="Female"/>
    <s v="Bachelor's Degree"/>
    <s v="Junior Executive"/>
    <n v="36000"/>
  </r>
  <r>
    <s v="PID0979"/>
    <n v="16000"/>
    <x v="2"/>
    <n v="68"/>
    <s v="super senior"/>
    <n v="12863.76"/>
    <n v="96.5"/>
    <s v="AB-"/>
    <b v="1"/>
    <b v="0"/>
    <n v="33.787332376317359"/>
    <b v="1"/>
    <n v="2"/>
    <b v="1"/>
    <s v="Prostate Cancer"/>
    <b v="0"/>
    <b v="1"/>
    <b v="0"/>
    <s v="Female"/>
    <s v="PhD"/>
    <s v="Professor"/>
    <n v="16000"/>
  </r>
  <r>
    <s v="PID0980"/>
    <n v="40000"/>
    <x v="0"/>
    <n v="53"/>
    <s v="Senior"/>
    <n v="22499"/>
    <n v="80.599999999999994"/>
    <s v="B+"/>
    <b v="0"/>
    <b v="0"/>
    <n v="33.548387096774185"/>
    <b v="1"/>
    <n v="15"/>
    <b v="1"/>
    <s v="Stroke"/>
    <b v="0"/>
    <b v="1"/>
    <b v="1"/>
    <s v="Female"/>
    <s v="PhD"/>
    <s v="CEO"/>
    <n v="40000"/>
  </r>
  <r>
    <s v="PID0981"/>
    <n v="18000"/>
    <x v="0"/>
    <n v="45"/>
    <s v="Adult"/>
    <n v="9721.619999999999"/>
    <n v="67.900000000000006"/>
    <s v="A+"/>
    <b v="0"/>
    <b v="0"/>
    <n v="23.49480968858132"/>
    <b v="0"/>
    <n v="5"/>
    <b v="1"/>
    <s v="Prostate Cancer"/>
    <b v="0"/>
    <b v="0"/>
    <b v="0"/>
    <s v="Female"/>
    <s v="Uneducated"/>
    <s v="Unemployed"/>
    <n v="18000"/>
  </r>
  <r>
    <s v="PID0982"/>
    <n v="800"/>
    <x v="0"/>
    <n v="58"/>
    <s v="Senior"/>
    <n v="433.24"/>
    <n v="80.099999999999994"/>
    <s v="B+"/>
    <b v="1"/>
    <b v="0"/>
    <n v="28.045236511326635"/>
    <b v="1"/>
    <n v="15"/>
    <b v="1"/>
    <s v="Heart Disease"/>
    <b v="0"/>
    <b v="0"/>
    <b v="0"/>
    <s v="Female"/>
    <s v="School"/>
    <s v="Clerical Staff"/>
    <n v="800"/>
  </r>
  <r>
    <s v="PID0983"/>
    <n v="240000"/>
    <x v="0"/>
    <n v="68"/>
    <s v="super senior"/>
    <n v="173836.79999999999"/>
    <n v="68.8"/>
    <s v="AB+"/>
    <b v="1"/>
    <b v="0"/>
    <n v="28.270874424720574"/>
    <b v="1"/>
    <n v="25"/>
    <b v="1"/>
    <s v="Kidney Stones"/>
    <b v="0"/>
    <b v="1"/>
    <b v="1"/>
    <s v="Female"/>
    <s v="Master's Degree"/>
    <s v="Manager"/>
    <n v="240000"/>
  </r>
  <r>
    <s v="PID0984"/>
    <n v="2000"/>
    <x v="1"/>
    <n v="82"/>
    <s v="super senior"/>
    <s v=""/>
    <n v="62.1"/>
    <s v="A-"/>
    <b v="0"/>
    <b v="0"/>
    <n v="25.848074921956293"/>
    <b v="0"/>
    <n v="20"/>
    <b v="0"/>
    <s v="Cancer"/>
    <b v="0"/>
    <b v="0"/>
    <b v="0"/>
    <s v="Female"/>
    <s v="Bachelor's Degree"/>
    <s v="Junior Executive"/>
    <n v="2000"/>
  </r>
  <r>
    <s v="PID0985"/>
    <n v="240000"/>
    <x v="1"/>
    <n v="68"/>
    <s v="super senior"/>
    <n v="190077.84"/>
    <n v="70.2"/>
    <s v="O-"/>
    <b v="0"/>
    <b v="0"/>
    <n v="29.21956295525494"/>
    <b v="1"/>
    <n v="20"/>
    <b v="1"/>
    <s v="Respiratory Infection"/>
    <b v="0"/>
    <b v="1"/>
    <b v="0"/>
    <s v="Female"/>
    <s v="Bachelor's Degree"/>
    <s v="Nurse"/>
    <n v="240000"/>
  </r>
  <r>
    <s v="PID0986"/>
    <n v="21000"/>
    <x v="0"/>
    <n v="30"/>
    <s v="Young adult"/>
    <n v="17085.600000000002"/>
    <n v="78.2"/>
    <s v="B-"/>
    <b v="0"/>
    <b v="1"/>
    <n v="28.37857453912034"/>
    <b v="1"/>
    <n v="5"/>
    <b v="1"/>
    <s v="Respiratory Infection"/>
    <b v="0"/>
    <b v="1"/>
    <b v="0"/>
    <s v="Female"/>
    <s v="Bachelor's Degree"/>
    <s v="Junior Executive"/>
    <n v="21000"/>
  </r>
  <r>
    <s v="PID0987"/>
    <n v="18000"/>
    <x v="0"/>
    <n v="41"/>
    <s v="Adult"/>
    <n v="14608.14"/>
    <n v="83.8"/>
    <s v="A+"/>
    <b v="0"/>
    <b v="0"/>
    <n v="26.448680722131041"/>
    <s v="FALSE"/>
    <n v="30"/>
    <b v="1"/>
    <s v="Diabetes"/>
    <b v="0"/>
    <b v="0"/>
    <b v="0"/>
    <s v="Male"/>
    <s v="School"/>
    <s v="Clerical Staff"/>
    <n v="18000"/>
  </r>
  <r>
    <s v="PID0988"/>
    <n v="2000"/>
    <x v="0"/>
    <n v="33"/>
    <s v="Adult"/>
    <n v="1656.58"/>
    <n v="103.7"/>
    <s v="A+"/>
    <b v="0"/>
    <b v="1"/>
    <n v="34.251552384727177"/>
    <b v="1"/>
    <n v="200"/>
    <b v="1"/>
    <s v="Prostate Cancer"/>
    <b v="0"/>
    <b v="1"/>
    <b v="0"/>
    <s v="Female"/>
    <s v="Uneducated"/>
    <s v="Farmer"/>
    <n v="2000"/>
  </r>
  <r>
    <s v="PID0989"/>
    <n v="60000"/>
    <x v="0"/>
    <n v="33"/>
    <s v="Adult"/>
    <n v="53236.3"/>
    <n v="65.900000000000006"/>
    <s v="AB+"/>
    <b v="1"/>
    <b v="0"/>
    <n v="24.205693296602391"/>
    <s v="FALSE"/>
    <n v="15"/>
    <b v="1"/>
    <s v="Childbirth"/>
    <b v="0"/>
    <b v="0"/>
    <b v="0"/>
    <s v="Female"/>
    <s v="School"/>
    <s v="Retail Worker"/>
    <n v="60000"/>
  </r>
  <r>
    <s v="PID0990"/>
    <n v="100"/>
    <x v="2"/>
    <n v="48"/>
    <s v="Senior"/>
    <n v="59.34"/>
    <n v="85.9"/>
    <s v="A+"/>
    <b v="0"/>
    <b v="0"/>
    <n v="30.07597773187214"/>
    <b v="1"/>
    <n v="2"/>
    <b v="1"/>
    <s v="Prostate Cancer"/>
    <b v="0"/>
    <b v="0"/>
    <b v="1"/>
    <s v="Male"/>
    <s v="Post-graduate"/>
    <s v="Scientist"/>
    <n v="100"/>
  </r>
  <r>
    <s v="PID0991"/>
    <n v="45000"/>
    <x v="0"/>
    <n v="48"/>
    <s v="Senior"/>
    <n v="37119.840000000004"/>
    <n v="79.900000000000006"/>
    <s v="B+"/>
    <b v="0"/>
    <b v="1"/>
    <n v="26.089795918367347"/>
    <b v="0"/>
    <n v="25"/>
    <b v="1"/>
    <s v="Hypertension"/>
    <b v="0"/>
    <b v="0"/>
    <b v="0"/>
    <s v="Male"/>
    <s v="Master's Degree"/>
    <s v="Doctor"/>
    <n v="45000"/>
  </r>
  <r>
    <s v="PID0992"/>
    <n v="75000"/>
    <x v="0"/>
    <n v="53"/>
    <s v="Senior"/>
    <s v=""/>
    <n v="47.9"/>
    <s v="O-"/>
    <b v="0"/>
    <b v="1"/>
    <n v="20.462215387244221"/>
    <b v="0"/>
    <n v="12"/>
    <b v="0"/>
    <s v="Diabetes"/>
    <b v="0"/>
    <b v="0"/>
    <b v="0"/>
    <s v="Female"/>
    <s v="Master's Degree"/>
    <s v="Software Engineer"/>
    <n v="75000"/>
  </r>
  <r>
    <s v="PID0993"/>
    <n v="10000"/>
    <x v="0"/>
    <n v="53"/>
    <s v="Senior"/>
    <n v="6685.78"/>
    <n v="94.1"/>
    <s v="B+"/>
    <b v="0"/>
    <b v="0"/>
    <n v="33.740901430671592"/>
    <b v="1"/>
    <n v="5"/>
    <b v="1"/>
    <s v="Cancer"/>
    <b v="0"/>
    <b v="1"/>
    <b v="0"/>
    <s v="Male"/>
    <s v="Bachelor's Degree"/>
    <s v="Teacher"/>
    <n v="10000"/>
  </r>
  <r>
    <s v="PID0994"/>
    <n v="240000"/>
    <x v="2"/>
    <n v="38"/>
    <s v="Adult"/>
    <s v=""/>
    <n v="60.8"/>
    <s v="AB-"/>
    <b v="0"/>
    <b v="1"/>
    <n v="23.749999999999993"/>
    <b v="0"/>
    <n v="5"/>
    <b v="0"/>
    <s v="Hypertension"/>
    <b v="0"/>
    <b v="0"/>
    <b v="0"/>
    <s v="Female"/>
    <s v="School"/>
    <s v="Driver"/>
    <n v="240000"/>
  </r>
  <r>
    <s v="PID0995"/>
    <n v="90000"/>
    <x v="1"/>
    <n v="48"/>
    <s v="Senior"/>
    <n v="53937.700000000004"/>
    <n v="59"/>
    <s v="AB+"/>
    <b v="0"/>
    <b v="0"/>
    <n v="21.155294202015131"/>
    <b v="0"/>
    <n v="30"/>
    <b v="1"/>
    <s v="Fractured Arm"/>
    <b v="0"/>
    <b v="0"/>
    <b v="0"/>
    <s v="Male"/>
    <s v="Bachelor's Degree"/>
    <s v="Nurse"/>
    <n v="90000"/>
  </r>
  <r>
    <s v="PID0996"/>
    <n v="3000"/>
    <x v="1"/>
    <n v="41"/>
    <s v="Adult"/>
    <n v="2309.04"/>
    <n v="81.599999999999994"/>
    <s v="AB+"/>
    <b v="0"/>
    <b v="0"/>
    <n v="31.874999999999993"/>
    <b v="1"/>
    <n v="20"/>
    <b v="1"/>
    <s v="Allergic Reaction"/>
    <b v="0"/>
    <b v="1"/>
    <b v="0"/>
    <s v="Male"/>
    <s v="Bachelor's Degree"/>
    <s v="Junior Executive"/>
    <n v="3000"/>
  </r>
  <r>
    <s v="PID0997"/>
    <n v="200000"/>
    <x v="0"/>
    <n v="68"/>
    <s v="super senior"/>
    <n v="129857.09999999999"/>
    <n v="60.1"/>
    <s v="B-"/>
    <b v="0"/>
    <b v="0"/>
    <n v="21.810132094643638"/>
    <b v="0"/>
    <n v="9"/>
    <b v="1"/>
    <s v="Kidney Stones"/>
    <b v="0"/>
    <b v="0"/>
    <b v="0"/>
    <s v="Female"/>
    <s v="School"/>
    <s v="Clerical Staff"/>
    <n v="200000"/>
  </r>
  <r>
    <s v="PID0998"/>
    <n v="40000"/>
    <x v="2"/>
    <n v="41"/>
    <s v="Adult"/>
    <n v="22019.699999999997"/>
    <n v="97.6"/>
    <s v="A-"/>
    <b v="0"/>
    <b v="1"/>
    <n v="30.460971879779031"/>
    <b v="1"/>
    <n v="4"/>
    <b v="1"/>
    <s v="Stroke"/>
    <b v="0"/>
    <b v="1"/>
    <b v="0"/>
    <s v="Female"/>
    <s v="Master's Degree"/>
    <s v="Doctor"/>
    <n v="40000"/>
  </r>
  <r>
    <s v="PID0999"/>
    <n v="12000"/>
    <x v="2"/>
    <n v="68"/>
    <s v="super senior"/>
    <n v="10652.34"/>
    <n v="74.5"/>
    <s v="O-"/>
    <b v="0"/>
    <b v="1"/>
    <n v="29.842973882390638"/>
    <b v="1"/>
    <n v="0.5"/>
    <b v="1"/>
    <s v="Heart Attack"/>
    <b v="0"/>
    <b v="0"/>
    <b v="1"/>
    <s v="Male"/>
    <s v="Master's Degree"/>
    <s v="Software Engineer"/>
    <n v="12000"/>
  </r>
  <r>
    <s v="PID1000"/>
    <n v="36000"/>
    <x v="1"/>
    <n v="45"/>
    <s v="Adult"/>
    <s v=""/>
    <n v="63.2"/>
    <s v="O-"/>
    <b v="0"/>
    <b v="0"/>
    <n v="23.497917906008333"/>
    <b v="0"/>
    <n v="5"/>
    <b v="0"/>
    <s v="Appendicitis"/>
    <b v="0"/>
    <b v="0"/>
    <b v="0"/>
    <s v="Female"/>
    <s v="Bachelor's Degree"/>
    <s v="Teacher"/>
    <n v="36000"/>
  </r>
  <r>
    <m/>
    <m/>
    <x v="4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F1562-7273-4A9A-894B-BF087AF1205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J11" firstHeaderRow="1" firstDataRow="2" firstDataCol="1"/>
  <pivotFields count="5">
    <pivotField showAll="0"/>
    <pivotField dataField="1" showAll="0"/>
    <pivotField axis="axisCol" showAll="0">
      <items count="6">
        <item x="3"/>
        <item x="2"/>
        <item x="0"/>
        <item x="1"/>
        <item x="4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 bill" fld="1" subtotal="average" baseField="4" baseItem="0" numFmtId="43"/>
  </dataFields>
  <formats count="2">
    <format dxfId="78">
      <pivotArea field="4" grandCol="1" collapsedLevelsAreSubtotals="1" axis="axisRow" fieldPosition="0">
        <references count="1">
          <reference field="4" count="1">
            <x v="3"/>
          </reference>
        </references>
      </pivotArea>
    </format>
    <format dxfId="7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47E7E-1009-4364-9C28-EB463D1A060D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3:H29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axis="axisCol" showAll="0">
      <items count="4">
        <item x="1"/>
        <item h="1" x="0"/>
        <item h="1"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2">
    <i>
      <x/>
    </i>
    <i t="grand">
      <x/>
    </i>
  </colItems>
  <dataFields count="1">
    <dataField name="Count of Patient Id" fld="0" subtotal="count" showDataAs="percentOfTotal" baseField="12" baseItem="0" numFmtId="10"/>
  </dataFields>
  <chartFormats count="1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4A34C-2919-4595-9710-A6B86C8570E5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C64" firstHeaderRow="1" firstDataRow="2" firstDataCol="1"/>
  <pivotFields count="10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h="1" x="0"/>
        <item sd="0" x="1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2"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A05FE-D9AE-4568-9085-372D99BC5426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9:C44" firstHeaderRow="1" firstDataRow="1" firstDataCol="1"/>
  <pivotFields count="7"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atient_weight" fld="6" subtotal="average" baseField="2" baseItem="0" numFmtId="43"/>
  </dataFields>
  <formats count="6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69586-430D-4771-9514-E2A6C3FB5E0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36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7"/>
        <item x="12"/>
        <item x="19"/>
        <item x="5"/>
        <item x="2"/>
        <item x="18"/>
        <item x="3"/>
        <item x="14"/>
        <item x="9"/>
        <item x="8"/>
        <item x="11"/>
        <item x="6"/>
        <item x="13"/>
        <item x="0"/>
        <item x="15"/>
        <item x="10"/>
        <item x="21"/>
        <item x="7"/>
        <item x="16"/>
        <item x="1"/>
        <item x="20"/>
        <item x="4"/>
        <item h="1" x="22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Id" fld="0" subtotal="count" baseField="0" baseItem="0"/>
    <dataField name="Average of Income (LPA)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83D09-9DAC-4307-8412-B8943E34E98C}" name="PivotTable1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8:G64" firstHeaderRow="1" firstDataRow="2" firstDataCol="1"/>
  <pivotFields count="10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h="1" x="0"/>
        <item sd="0" x="1"/>
        <item h="1" x="2"/>
        <item t="default"/>
      </items>
    </pivotField>
    <pivotField axis="axisCol" showAll="0">
      <items count="4">
        <item h="1" x="0"/>
        <item x="1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AE3D0-CDA8-43D2-BDC6-A40B4F6D04EB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J55" firstHeaderRow="1" firstDataRow="2" firstDataCol="1"/>
  <pivotFields count="8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axis="axisCol" showAll="0">
      <items count="10">
        <item x="3"/>
        <item x="5"/>
        <item x="1"/>
        <item x="6"/>
        <item x="7"/>
        <item x="2"/>
        <item x="4"/>
        <item x="0"/>
        <item h="1" x="8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7DC07-9664-45EE-9A60-17D6D99AB41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4:F19" firstHeaderRow="1" firstDataRow="1" firstDataCol="1"/>
  <pivotFields count="6"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insurance amount" fld="5" subtotal="average" baseField="4" baseItem="0" numFmtId="43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4" type="button" dataOnly="0" labelOnly="1" outline="0" axis="axisRow" fieldPosition="0"/>
    </format>
    <format dxfId="87">
      <pivotArea dataOnly="0" labelOnly="1" fieldPosition="0">
        <references count="1">
          <reference field="4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90915-70B2-4B2C-A0AF-3F0A64CB5076}" name="PivotTable1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66:G71" firstHeaderRow="0" firstDataRow="1" firstDataCol="1"/>
  <pivotFields count="10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h="1" x="0"/>
        <item sd="0" x="1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_id" fld="0" subtotal="count" baseField="0" baseItem="0"/>
    <dataField name="Sum of Sum Covered Insurance Amount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5A416-580D-41A6-83AD-0DDCC011D7A1}" name="PivotTable4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:B91" firstHeaderRow="1" firstDataRow="1" firstDataCol="1"/>
  <pivotFields count="15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12"/>
        <item x="4"/>
        <item x="14"/>
        <item x="6"/>
        <item x="13"/>
        <item x="5"/>
        <item x="0"/>
        <item x="3"/>
        <item x="11"/>
        <item x="7"/>
        <item x="10"/>
        <item x="9"/>
        <item x="1"/>
        <item x="8"/>
        <item x="2"/>
        <item x="15"/>
        <item t="default"/>
      </items>
    </pivotField>
  </pivotFields>
  <rowFields count="2">
    <field x="2"/>
    <field x="14"/>
  </rowFields>
  <rowItems count="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52D43-4202-445F-834B-A99E4A925B4A}" name="Diabetic &amp; avg BMI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0:D16" firstHeaderRow="1" firstDataRow="2" firstDataCol="1"/>
  <pivotFields count="14"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949">
        <item x="624"/>
        <item x="205"/>
        <item x="517"/>
        <item x="730"/>
        <item x="24"/>
        <item x="743"/>
        <item x="134"/>
        <item x="849"/>
        <item x="318"/>
        <item x="270"/>
        <item x="483"/>
        <item x="126"/>
        <item x="626"/>
        <item x="853"/>
        <item x="671"/>
        <item x="290"/>
        <item x="91"/>
        <item x="231"/>
        <item x="364"/>
        <item x="459"/>
        <item x="701"/>
        <item x="689"/>
        <item x="363"/>
        <item x="105"/>
        <item x="194"/>
        <item x="939"/>
        <item x="810"/>
        <item x="654"/>
        <item x="27"/>
        <item x="372"/>
        <item x="467"/>
        <item x="897"/>
        <item x="48"/>
        <item x="866"/>
        <item x="859"/>
        <item x="817"/>
        <item x="430"/>
        <item x="485"/>
        <item x="100"/>
        <item x="20"/>
        <item x="390"/>
        <item x="878"/>
        <item x="781"/>
        <item x="709"/>
        <item x="752"/>
        <item x="821"/>
        <item x="115"/>
        <item x="700"/>
        <item x="448"/>
        <item x="574"/>
        <item x="761"/>
        <item x="525"/>
        <item x="651"/>
        <item x="267"/>
        <item x="274"/>
        <item x="644"/>
        <item x="942"/>
        <item x="176"/>
        <item x="132"/>
        <item x="829"/>
        <item x="370"/>
        <item x="674"/>
        <item x="813"/>
        <item x="217"/>
        <item x="860"/>
        <item x="423"/>
        <item x="345"/>
        <item x="638"/>
        <item x="914"/>
        <item x="568"/>
        <item x="144"/>
        <item x="676"/>
        <item x="581"/>
        <item x="82"/>
        <item x="786"/>
        <item x="238"/>
        <item x="650"/>
        <item x="757"/>
        <item x="836"/>
        <item x="121"/>
        <item x="533"/>
        <item x="16"/>
        <item x="504"/>
        <item x="200"/>
        <item x="138"/>
        <item x="561"/>
        <item x="249"/>
        <item x="871"/>
        <item x="749"/>
        <item x="465"/>
        <item x="278"/>
        <item x="234"/>
        <item x="682"/>
        <item x="247"/>
        <item x="90"/>
        <item x="456"/>
        <item x="835"/>
        <item x="910"/>
        <item x="147"/>
        <item x="329"/>
        <item x="630"/>
        <item x="224"/>
        <item x="127"/>
        <item x="477"/>
        <item x="481"/>
        <item x="394"/>
        <item x="184"/>
        <item x="281"/>
        <item x="417"/>
        <item x="257"/>
        <item x="196"/>
        <item x="55"/>
        <item x="275"/>
        <item x="361"/>
        <item x="415"/>
        <item x="697"/>
        <item x="288"/>
        <item x="413"/>
        <item x="569"/>
        <item x="228"/>
        <item x="740"/>
        <item x="911"/>
        <item x="407"/>
        <item x="863"/>
        <item x="346"/>
        <item x="256"/>
        <item x="658"/>
        <item x="816"/>
        <item x="260"/>
        <item x="71"/>
        <item x="518"/>
        <item x="837"/>
        <item x="292"/>
        <item x="219"/>
        <item x="926"/>
        <item x="499"/>
        <item x="317"/>
        <item x="585"/>
        <item x="124"/>
        <item x="708"/>
        <item x="917"/>
        <item x="865"/>
        <item x="254"/>
        <item x="858"/>
        <item x="216"/>
        <item x="758"/>
        <item x="608"/>
        <item x="404"/>
        <item x="660"/>
        <item x="30"/>
        <item x="116"/>
        <item x="80"/>
        <item x="724"/>
        <item x="482"/>
        <item x="131"/>
        <item x="627"/>
        <item x="387"/>
        <item x="301"/>
        <item x="599"/>
        <item x="667"/>
        <item x="776"/>
        <item x="664"/>
        <item x="64"/>
        <item x="686"/>
        <item x="812"/>
        <item x="795"/>
        <item x="920"/>
        <item x="921"/>
        <item x="56"/>
        <item x="425"/>
        <item x="38"/>
        <item x="857"/>
        <item x="733"/>
        <item x="135"/>
        <item x="641"/>
        <item x="659"/>
        <item x="634"/>
        <item x="307"/>
        <item x="736"/>
        <item x="604"/>
        <item x="509"/>
        <item x="578"/>
        <item x="929"/>
        <item x="946"/>
        <item x="705"/>
        <item x="220"/>
        <item x="337"/>
        <item x="54"/>
        <item x="541"/>
        <item x="851"/>
        <item x="907"/>
        <item x="203"/>
        <item x="722"/>
        <item x="589"/>
        <item x="656"/>
        <item x="299"/>
        <item x="159"/>
        <item x="696"/>
        <item x="366"/>
        <item x="642"/>
        <item x="941"/>
        <item x="870"/>
        <item x="67"/>
        <item x="685"/>
        <item x="594"/>
        <item x="375"/>
        <item x="625"/>
        <item x="510"/>
        <item x="369"/>
        <item x="273"/>
        <item x="895"/>
        <item x="57"/>
        <item x="731"/>
        <item x="657"/>
        <item x="804"/>
        <item x="661"/>
        <item x="312"/>
        <item x="2"/>
        <item x="440"/>
        <item x="65"/>
        <item x="282"/>
        <item x="46"/>
        <item x="311"/>
        <item x="739"/>
        <item x="23"/>
        <item x="263"/>
        <item x="403"/>
        <item x="101"/>
        <item x="936"/>
        <item x="600"/>
        <item x="58"/>
        <item x="125"/>
        <item x="707"/>
        <item x="271"/>
        <item x="716"/>
        <item x="193"/>
        <item x="137"/>
        <item x="88"/>
        <item x="723"/>
        <item x="14"/>
        <item x="31"/>
        <item x="798"/>
        <item x="211"/>
        <item x="276"/>
        <item x="923"/>
        <item x="218"/>
        <item x="245"/>
        <item x="26"/>
        <item x="439"/>
        <item x="240"/>
        <item x="764"/>
        <item x="850"/>
        <item x="108"/>
        <item x="566"/>
        <item x="367"/>
        <item x="715"/>
        <item x="506"/>
        <item x="120"/>
        <item x="420"/>
        <item x="471"/>
        <item x="844"/>
        <item x="114"/>
        <item x="777"/>
        <item x="468"/>
        <item x="536"/>
        <item x="189"/>
        <item x="36"/>
        <item x="598"/>
        <item x="750"/>
        <item x="831"/>
        <item x="507"/>
        <item x="222"/>
        <item x="765"/>
        <item x="887"/>
        <item x="148"/>
        <item x="547"/>
        <item x="306"/>
        <item x="264"/>
        <item x="610"/>
        <item x="862"/>
        <item x="444"/>
        <item x="637"/>
        <item x="596"/>
        <item x="632"/>
        <item x="769"/>
        <item x="780"/>
        <item x="175"/>
        <item x="542"/>
        <item x="609"/>
        <item x="766"/>
        <item x="847"/>
        <item x="827"/>
        <item x="209"/>
        <item x="310"/>
        <item x="556"/>
        <item x="32"/>
        <item x="428"/>
        <item x="431"/>
        <item x="493"/>
        <item x="83"/>
        <item x="293"/>
        <item x="422"/>
        <item x="864"/>
        <item x="313"/>
        <item x="588"/>
        <item x="21"/>
        <item x="712"/>
        <item x="357"/>
        <item x="464"/>
        <item x="677"/>
        <item x="931"/>
        <item x="283"/>
        <item x="289"/>
        <item x="246"/>
        <item x="182"/>
        <item x="201"/>
        <item x="252"/>
        <item x="50"/>
        <item x="314"/>
        <item x="235"/>
        <item x="74"/>
        <item x="266"/>
        <item x="213"/>
        <item x="938"/>
        <item x="308"/>
        <item x="389"/>
        <item x="291"/>
        <item x="603"/>
        <item x="729"/>
        <item x="75"/>
        <item x="882"/>
        <item x="872"/>
        <item x="879"/>
        <item x="298"/>
        <item x="901"/>
        <item x="165"/>
        <item x="486"/>
        <item x="767"/>
        <item x="591"/>
        <item x="833"/>
        <item x="680"/>
        <item x="171"/>
        <item x="934"/>
        <item x="564"/>
        <item x="571"/>
        <item x="906"/>
        <item x="272"/>
        <item x="830"/>
        <item x="788"/>
        <item x="629"/>
        <item x="371"/>
        <item x="204"/>
        <item x="567"/>
        <item x="721"/>
        <item x="662"/>
        <item x="904"/>
        <item x="803"/>
        <item x="805"/>
        <item x="593"/>
        <item x="825"/>
        <item x="119"/>
        <item x="128"/>
        <item x="891"/>
        <item x="572"/>
        <item x="772"/>
        <item x="441"/>
        <item x="4"/>
        <item x="13"/>
        <item x="29"/>
        <item x="633"/>
        <item x="782"/>
        <item x="141"/>
        <item x="199"/>
        <item x="160"/>
        <item x="666"/>
        <item x="584"/>
        <item x="154"/>
        <item x="636"/>
        <item x="280"/>
        <item x="343"/>
        <item x="922"/>
        <item x="362"/>
        <item x="747"/>
        <item x="930"/>
        <item x="1"/>
        <item x="73"/>
        <item x="381"/>
        <item x="690"/>
        <item x="479"/>
        <item x="616"/>
        <item x="619"/>
        <item x="461"/>
        <item x="702"/>
        <item x="52"/>
        <item x="746"/>
        <item x="698"/>
        <item x="909"/>
        <item x="900"/>
        <item x="129"/>
        <item x="309"/>
        <item x="99"/>
        <item x="649"/>
        <item x="466"/>
        <item x="861"/>
        <item x="583"/>
        <item x="800"/>
        <item x="241"/>
        <item x="223"/>
        <item x="794"/>
        <item x="933"/>
        <item x="693"/>
        <item x="505"/>
        <item x="646"/>
        <item x="522"/>
        <item x="113"/>
        <item x="40"/>
        <item x="19"/>
        <item x="550"/>
        <item x="151"/>
        <item x="47"/>
        <item x="519"/>
        <item x="476"/>
        <item x="601"/>
        <item x="925"/>
        <item x="885"/>
        <item x="695"/>
        <item x="262"/>
        <item x="163"/>
        <item x="683"/>
        <item x="617"/>
        <item x="820"/>
        <item x="773"/>
        <item x="331"/>
        <item x="484"/>
        <item x="494"/>
        <item x="34"/>
        <item x="791"/>
        <item x="239"/>
        <item x="663"/>
        <item x="789"/>
        <item x="763"/>
        <item x="305"/>
        <item x="472"/>
        <item x="770"/>
        <item x="410"/>
        <item x="489"/>
        <item x="133"/>
        <item x="796"/>
        <item x="552"/>
        <item x="924"/>
        <item x="397"/>
        <item x="828"/>
        <item x="186"/>
        <item x="681"/>
        <item x="883"/>
        <item x="586"/>
        <item x="756"/>
        <item x="87"/>
        <item x="402"/>
        <item x="81"/>
        <item x="386"/>
        <item x="202"/>
        <item x="424"/>
        <item x="365"/>
        <item x="172"/>
        <item x="755"/>
        <item x="295"/>
        <item x="640"/>
        <item x="595"/>
        <item x="807"/>
        <item x="43"/>
        <item x="843"/>
        <item x="376"/>
        <item x="848"/>
        <item x="915"/>
        <item x="70"/>
        <item x="284"/>
        <item x="7"/>
        <item x="0"/>
        <item x="713"/>
        <item x="672"/>
        <item x="237"/>
        <item x="932"/>
        <item x="787"/>
        <item x="548"/>
        <item x="77"/>
        <item x="592"/>
        <item x="84"/>
        <item x="450"/>
        <item x="8"/>
        <item x="158"/>
        <item x="531"/>
        <item x="714"/>
        <item x="555"/>
        <item x="418"/>
        <item x="104"/>
        <item x="540"/>
        <item x="734"/>
        <item x="191"/>
        <item x="495"/>
        <item x="527"/>
        <item x="142"/>
        <item x="775"/>
        <item x="336"/>
        <item x="620"/>
        <item x="436"/>
        <item x="421"/>
        <item x="496"/>
        <item x="118"/>
        <item x="297"/>
        <item x="491"/>
        <item x="250"/>
        <item x="321"/>
        <item x="710"/>
        <item x="146"/>
        <item x="703"/>
        <item x="694"/>
        <item x="762"/>
        <item x="268"/>
        <item x="150"/>
        <item x="109"/>
        <item x="808"/>
        <item x="243"/>
        <item x="168"/>
        <item x="845"/>
        <item x="488"/>
        <item x="814"/>
        <item x="622"/>
        <item x="704"/>
        <item x="587"/>
        <item x="945"/>
        <item x="384"/>
        <item x="259"/>
        <item x="192"/>
        <item x="322"/>
        <item x="462"/>
        <item x="339"/>
        <item x="385"/>
        <item x="648"/>
        <item x="242"/>
        <item x="230"/>
        <item x="546"/>
        <item x="255"/>
        <item x="854"/>
        <item x="490"/>
        <item x="452"/>
        <item x="889"/>
        <item x="225"/>
        <item x="333"/>
        <item x="391"/>
        <item x="355"/>
        <item x="539"/>
        <item x="937"/>
        <item x="152"/>
        <item x="10"/>
        <item x="711"/>
        <item x="347"/>
        <item x="615"/>
        <item x="839"/>
        <item x="233"/>
        <item x="611"/>
        <item x="732"/>
        <item x="520"/>
        <item x="35"/>
        <item x="893"/>
        <item x="22"/>
        <item x="688"/>
        <item x="797"/>
        <item x="563"/>
        <item x="294"/>
        <item x="475"/>
        <item x="188"/>
        <item x="382"/>
        <item x="670"/>
        <item x="718"/>
        <item x="557"/>
        <item x="388"/>
        <item x="643"/>
        <item x="398"/>
        <item x="61"/>
        <item x="487"/>
        <item x="353"/>
        <item x="25"/>
        <item x="500"/>
        <item x="344"/>
        <item x="551"/>
        <item x="349"/>
        <item x="913"/>
        <item x="621"/>
        <item x="944"/>
        <item x="562"/>
        <item x="790"/>
        <item x="161"/>
        <item x="39"/>
        <item x="521"/>
        <item x="916"/>
        <item x="190"/>
        <item x="78"/>
        <item x="745"/>
        <item x="215"/>
        <item x="888"/>
        <item x="514"/>
        <item x="516"/>
        <item x="380"/>
        <item x="528"/>
        <item x="886"/>
        <item x="869"/>
        <item x="852"/>
        <item x="842"/>
        <item x="645"/>
        <item x="251"/>
        <item x="474"/>
        <item x="66"/>
        <item x="342"/>
        <item x="523"/>
        <item x="335"/>
        <item x="433"/>
        <item x="111"/>
        <item x="628"/>
        <item x="157"/>
        <item x="498"/>
        <item x="106"/>
        <item x="136"/>
        <item x="85"/>
        <item x="427"/>
        <item x="717"/>
        <item x="79"/>
        <item x="449"/>
        <item x="45"/>
        <item x="892"/>
        <item x="374"/>
        <item x="60"/>
        <item x="93"/>
        <item x="177"/>
        <item x="706"/>
        <item x="351"/>
        <item x="719"/>
        <item x="6"/>
        <item x="377"/>
        <item x="675"/>
        <item x="214"/>
        <item x="529"/>
        <item x="76"/>
        <item x="302"/>
        <item x="303"/>
        <item x="511"/>
        <item x="5"/>
        <item x="438"/>
        <item x="185"/>
        <item x="153"/>
        <item x="86"/>
        <item x="92"/>
        <item x="11"/>
        <item x="453"/>
        <item x="512"/>
        <item x="846"/>
        <item x="570"/>
        <item x="727"/>
        <item x="692"/>
        <item x="741"/>
        <item x="590"/>
        <item x="107"/>
        <item x="51"/>
        <item x="432"/>
        <item x="139"/>
        <item x="815"/>
        <item x="635"/>
        <item x="3"/>
        <item x="799"/>
        <item x="221"/>
        <item x="248"/>
        <item x="359"/>
        <item x="419"/>
        <item x="89"/>
        <item x="530"/>
        <item x="236"/>
        <item x="754"/>
        <item x="881"/>
        <item x="725"/>
        <item x="856"/>
        <item x="802"/>
        <item x="902"/>
        <item x="348"/>
        <item x="884"/>
        <item x="435"/>
        <item x="768"/>
        <item x="170"/>
        <item x="332"/>
        <item x="68"/>
        <item x="174"/>
        <item x="44"/>
        <item x="597"/>
        <item x="63"/>
        <item x="447"/>
        <item x="579"/>
        <item x="582"/>
        <item x="180"/>
        <item x="167"/>
        <item x="744"/>
        <item x="181"/>
        <item x="352"/>
        <item x="42"/>
        <item x="753"/>
        <item x="647"/>
        <item x="169"/>
        <item x="94"/>
        <item x="875"/>
        <item x="918"/>
        <item x="792"/>
        <item x="400"/>
        <item x="338"/>
        <item x="279"/>
        <item x="33"/>
        <item x="576"/>
        <item x="445"/>
        <item x="783"/>
        <item x="665"/>
        <item x="809"/>
        <item x="943"/>
        <item x="406"/>
        <item x="156"/>
        <item x="818"/>
        <item x="358"/>
        <item x="458"/>
        <item x="492"/>
        <item x="832"/>
        <item x="285"/>
        <item x="612"/>
        <item x="760"/>
        <item x="383"/>
        <item x="401"/>
        <item x="265"/>
        <item x="738"/>
        <item x="905"/>
        <item x="532"/>
        <item x="497"/>
        <item x="198"/>
        <item x="350"/>
        <item x="323"/>
        <item x="502"/>
        <item x="774"/>
        <item x="840"/>
        <item x="679"/>
        <item x="614"/>
        <item x="503"/>
        <item x="179"/>
        <item x="687"/>
        <item x="455"/>
        <item x="123"/>
        <item x="195"/>
        <item x="212"/>
        <item x="508"/>
        <item x="149"/>
        <item x="573"/>
        <item x="559"/>
        <item x="613"/>
        <item x="678"/>
        <item x="811"/>
        <item x="451"/>
        <item x="469"/>
        <item x="324"/>
        <item x="880"/>
        <item x="327"/>
        <item x="908"/>
        <item x="405"/>
        <item x="655"/>
        <item x="819"/>
        <item x="97"/>
        <item x="395"/>
        <item x="558"/>
        <item x="227"/>
        <item x="544"/>
        <item x="286"/>
        <item x="155"/>
        <item x="426"/>
        <item x="443"/>
        <item x="59"/>
        <item x="874"/>
        <item x="269"/>
        <item x="478"/>
        <item x="69"/>
        <item x="41"/>
        <item x="876"/>
        <item x="442"/>
        <item x="751"/>
        <item x="669"/>
        <item x="726"/>
        <item x="325"/>
        <item x="806"/>
        <item x="903"/>
        <item x="575"/>
        <item x="226"/>
        <item x="463"/>
        <item x="411"/>
        <item x="513"/>
        <item x="437"/>
        <item x="631"/>
        <item x="623"/>
        <item x="737"/>
        <item x="102"/>
        <item x="927"/>
        <item x="287"/>
        <item x="639"/>
        <item x="399"/>
        <item x="919"/>
        <item x="334"/>
        <item x="341"/>
        <item x="304"/>
        <item x="96"/>
        <item x="554"/>
        <item x="210"/>
        <item x="356"/>
        <item x="319"/>
        <item x="72"/>
        <item x="408"/>
        <item x="53"/>
        <item x="315"/>
        <item x="728"/>
        <item x="577"/>
        <item x="748"/>
        <item x="652"/>
        <item x="673"/>
        <item x="771"/>
        <item x="379"/>
        <item x="605"/>
        <item x="49"/>
        <item x="699"/>
        <item x="9"/>
        <item x="784"/>
        <item x="326"/>
        <item x="17"/>
        <item x="928"/>
        <item x="130"/>
        <item x="15"/>
        <item x="95"/>
        <item x="899"/>
        <item x="244"/>
        <item x="296"/>
        <item x="545"/>
        <item x="454"/>
        <item x="12"/>
        <item x="526"/>
        <item x="197"/>
        <item x="110"/>
        <item x="940"/>
        <item x="684"/>
        <item x="480"/>
        <item x="178"/>
        <item x="535"/>
        <item x="867"/>
        <item x="183"/>
        <item x="877"/>
        <item x="117"/>
        <item x="446"/>
        <item x="553"/>
        <item x="373"/>
        <item x="785"/>
        <item x="328"/>
        <item x="735"/>
        <item x="434"/>
        <item x="18"/>
        <item x="855"/>
        <item x="143"/>
        <item x="112"/>
        <item x="164"/>
        <item x="501"/>
        <item x="360"/>
        <item x="759"/>
        <item x="565"/>
        <item x="720"/>
        <item x="473"/>
        <item x="460"/>
        <item x="414"/>
        <item x="258"/>
        <item x="873"/>
        <item x="354"/>
        <item x="534"/>
        <item x="618"/>
        <item x="122"/>
        <item x="894"/>
        <item x="140"/>
        <item x="62"/>
        <item x="340"/>
        <item x="549"/>
        <item x="824"/>
        <item x="935"/>
        <item x="253"/>
        <item x="208"/>
        <item x="834"/>
        <item x="560"/>
        <item x="742"/>
        <item x="653"/>
        <item x="822"/>
        <item x="515"/>
        <item x="229"/>
        <item x="416"/>
        <item x="841"/>
        <item x="606"/>
        <item x="668"/>
        <item x="778"/>
        <item x="316"/>
        <item x="457"/>
        <item x="28"/>
        <item x="368"/>
        <item x="602"/>
        <item x="378"/>
        <item x="912"/>
        <item x="793"/>
        <item x="232"/>
        <item x="412"/>
        <item x="429"/>
        <item x="838"/>
        <item x="300"/>
        <item x="103"/>
        <item x="823"/>
        <item x="166"/>
        <item x="538"/>
        <item x="779"/>
        <item x="145"/>
        <item x="409"/>
        <item x="37"/>
        <item x="537"/>
        <item x="801"/>
        <item x="162"/>
        <item x="207"/>
        <item x="206"/>
        <item x="98"/>
        <item x="826"/>
        <item x="607"/>
        <item x="396"/>
        <item x="691"/>
        <item x="580"/>
        <item x="890"/>
        <item x="277"/>
        <item x="392"/>
        <item x="330"/>
        <item x="187"/>
        <item x="543"/>
        <item x="393"/>
        <item x="896"/>
        <item x="470"/>
        <item x="320"/>
        <item x="524"/>
        <item x="261"/>
        <item x="898"/>
        <item x="173"/>
        <item x="868"/>
        <item h="1" x="947"/>
        <item t="default"/>
      </items>
    </pivotField>
    <pivotField axis="axisCol" showAll="0">
      <items count="5">
        <item h="1" x="2"/>
        <item x="1"/>
        <item x="0"/>
        <item h="1" x="3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Average of BMI" fld="10" subtotal="average" baseField="0" baseItem="0"/>
  </dataFields>
  <formats count="2">
    <format dxfId="76">
      <pivotArea collapsedLevelsAreSubtotals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75">
      <pivotArea grandRow="1" outline="0" collapsedLevelsAreSubtotals="1" fieldPosition="0"/>
    </format>
  </formats>
  <chartFormats count="5">
    <chartFormat chart="1" format="1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18986-D2D2-4D0F-8036-2FEB343456B0}" name="PivotTable5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00:D113" firstHeaderRow="1" firstDataRow="2" firstDataCol="1"/>
  <pivotFields count="17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axis="axisCol" showAll="0">
      <items count="4">
        <item x="0"/>
        <item x="1"/>
        <item h="1" x="2"/>
        <item t="default"/>
      </items>
    </pivotField>
  </pivotFields>
  <rowFields count="2">
    <field x="2"/>
    <field x="15"/>
  </rowFields>
  <rowItems count="12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235C9-5B1A-49D4-AA28-F94C9C7E9C47}" name="PivotTable5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4:F98" firstHeaderRow="1" firstDataRow="2" firstDataCol="1"/>
  <pivotFields count="16">
    <pivotField dataField="1" showAll="0"/>
    <pivotField showAll="0"/>
    <pivotField axis="axisCol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B877E-09E3-4D8B-AE33-3B7C6CFB8C6E}" name="PivotTable8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6:F20" firstHeaderRow="1" firstDataRow="2" firstDataCol="1"/>
  <pivotFields count="19">
    <pivotField showAll="0"/>
    <pivotField showAll="0"/>
    <pivotField axis="axisCol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(LPA)" fld="12" subtotal="average" baseField="18" baseItem="0" numFmtId="43"/>
  </dataFields>
  <formats count="1">
    <format dxfId="73">
      <pivotArea type="all" dataOnly="0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68B3C-2925-4DD6-8100-75C5480B5632}" name="PivotTable6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F9" firstHeaderRow="1" firstDataRow="2" firstDataCol="1"/>
  <pivotFields count="15"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axis="axisCol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7">
        <item x="9"/>
        <item x="16"/>
        <item x="11"/>
        <item x="2"/>
        <item x="5"/>
        <item x="7"/>
        <item x="13"/>
        <item x="6"/>
        <item x="12"/>
        <item x="24"/>
        <item x="8"/>
        <item x="1"/>
        <item x="0"/>
        <item x="10"/>
        <item x="4"/>
        <item x="3"/>
        <item x="15"/>
        <item x="19"/>
        <item x="20"/>
        <item x="21"/>
        <item x="18"/>
        <item x="17"/>
        <item x="22"/>
        <item x="14"/>
        <item x="23"/>
        <item x="25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(LPA)" fld="12" subtotal="average" baseField="4" baseItem="0" numFmtId="43"/>
  </dataFields>
  <formats count="1">
    <format dxfId="74">
      <pivotArea type="all" dataOnly="0" outline="0" fieldPosition="0"/>
    </format>
  </formats>
  <chartFormats count="1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790D9-1624-4DD1-B855-C38BFECE6E28}" name="PivotTable8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4:E19" firstHeaderRow="1" firstDataRow="1" firstDataCol="1"/>
  <pivotFields count="22">
    <pivotField showAll="0"/>
    <pivotField dataField="1"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bill" fld="1" subtotal="average" baseField="2" baseItem="0"/>
  </dataFields>
  <formats count="1">
    <format dxfId="72">
      <pivotArea collapsedLevelsAreSubtotals="1" fieldPosition="0">
        <references count="1">
          <reference field="2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6F333-3072-45AB-83C7-2F6100DB5F0A}" name="PivotTable2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2:C8" firstHeaderRow="1" firstDataRow="2" firstDataCol="1"/>
  <pivotFields count="14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h="1" x="1"/>
        <item x="0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2">
    <i>
      <x v="1"/>
    </i>
    <i t="grand">
      <x/>
    </i>
  </colItems>
  <dataFields count="1">
    <dataField name="Count of Patient_id" fld="0" subtotal="count" showDataAs="percentOfTotal" baseField="2" baseItem="0" numFmtId="10"/>
  </dataFields>
  <chartFormats count="11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3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3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3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3" count="1" selected="0">
            <x v="1"/>
          </reference>
        </references>
      </pivotArea>
    </chartFormat>
    <chartFormat chart="1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D18BB-40A0-47AD-9404-91418E1879B7}" name="PivotTable8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1" firstDataRow="2" firstDataCol="1" rowPageCount="1" colPageCount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h="1" x="1"/>
        <item h="1" x="6"/>
        <item h="1" x="0"/>
        <item h="1" x="4"/>
        <item h="1" x="3"/>
        <item h="1" x="2"/>
        <item x="5"/>
        <item h="1" x="7"/>
        <item t="default"/>
      </items>
    </pivotField>
    <pivotField axis="axisCol" showAll="0">
      <items count="20">
        <item h="1" x="16"/>
        <item h="1" x="2"/>
        <item h="1" x="15"/>
        <item h="1" x="9"/>
        <item h="1" x="8"/>
        <item h="1" x="10"/>
        <item h="1" x="17"/>
        <item h="1" x="11"/>
        <item h="1" x="7"/>
        <item h="1" x="0"/>
        <item h="1" x="12"/>
        <item h="1" x="4"/>
        <item h="1" x="3"/>
        <item h="1" x="5"/>
        <item h="1" x="13"/>
        <item h="1" x="14"/>
        <item h="1" x="1"/>
        <item x="6"/>
        <item h="1" x="18"/>
        <item t="default"/>
      </items>
    </pivotField>
  </pivotFields>
  <rowFields count="1">
    <field x="19"/>
  </rowFields>
  <rowItems count="2">
    <i>
      <x v="6"/>
    </i>
    <i t="grand">
      <x/>
    </i>
  </rowItems>
  <colFields count="1">
    <field x="20"/>
  </colFields>
  <colItems count="2">
    <i>
      <x v="17"/>
    </i>
    <i t="grand">
      <x/>
    </i>
  </colItems>
  <pageFields count="1">
    <pageField fld="13" item="1" hier="-1"/>
  </pageFields>
  <dataFields count="1">
    <dataField name="Count of Patient_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48FB0-CBA3-41FA-ACB4-16E1613F27B8}" name="PivotTable5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1:E17" firstHeaderRow="1" firstDataRow="2" firstDataCol="1"/>
  <pivotFields count="14"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949">
        <item x="624"/>
        <item x="205"/>
        <item x="517"/>
        <item x="730"/>
        <item x="24"/>
        <item x="743"/>
        <item x="134"/>
        <item x="849"/>
        <item x="318"/>
        <item x="270"/>
        <item x="483"/>
        <item x="126"/>
        <item x="626"/>
        <item x="853"/>
        <item x="671"/>
        <item x="290"/>
        <item x="91"/>
        <item x="231"/>
        <item x="364"/>
        <item x="459"/>
        <item x="701"/>
        <item x="689"/>
        <item x="363"/>
        <item x="105"/>
        <item x="194"/>
        <item x="939"/>
        <item x="810"/>
        <item x="654"/>
        <item x="27"/>
        <item x="372"/>
        <item x="467"/>
        <item x="897"/>
        <item x="48"/>
        <item x="866"/>
        <item x="859"/>
        <item x="817"/>
        <item x="430"/>
        <item x="485"/>
        <item x="100"/>
        <item x="20"/>
        <item x="390"/>
        <item x="878"/>
        <item x="781"/>
        <item x="709"/>
        <item x="752"/>
        <item x="821"/>
        <item x="115"/>
        <item x="700"/>
        <item x="448"/>
        <item x="574"/>
        <item x="761"/>
        <item x="525"/>
        <item x="651"/>
        <item x="267"/>
        <item x="274"/>
        <item x="644"/>
        <item x="942"/>
        <item x="176"/>
        <item x="132"/>
        <item x="829"/>
        <item x="370"/>
        <item x="674"/>
        <item x="813"/>
        <item x="217"/>
        <item x="860"/>
        <item x="423"/>
        <item x="345"/>
        <item x="638"/>
        <item x="914"/>
        <item x="568"/>
        <item x="144"/>
        <item x="676"/>
        <item x="581"/>
        <item x="82"/>
        <item x="786"/>
        <item x="238"/>
        <item x="650"/>
        <item x="757"/>
        <item x="836"/>
        <item x="121"/>
        <item x="533"/>
        <item x="16"/>
        <item x="504"/>
        <item x="200"/>
        <item x="138"/>
        <item x="561"/>
        <item x="249"/>
        <item x="871"/>
        <item x="749"/>
        <item x="465"/>
        <item x="278"/>
        <item x="234"/>
        <item x="682"/>
        <item x="247"/>
        <item x="90"/>
        <item x="456"/>
        <item x="835"/>
        <item x="910"/>
        <item x="147"/>
        <item x="329"/>
        <item x="630"/>
        <item x="224"/>
        <item x="127"/>
        <item x="477"/>
        <item x="481"/>
        <item x="394"/>
        <item x="184"/>
        <item x="281"/>
        <item x="417"/>
        <item x="257"/>
        <item x="196"/>
        <item x="55"/>
        <item x="275"/>
        <item x="361"/>
        <item x="415"/>
        <item x="697"/>
        <item x="288"/>
        <item x="413"/>
        <item x="569"/>
        <item x="228"/>
        <item x="740"/>
        <item x="911"/>
        <item x="407"/>
        <item x="863"/>
        <item x="346"/>
        <item x="256"/>
        <item x="658"/>
        <item x="816"/>
        <item x="260"/>
        <item x="71"/>
        <item x="518"/>
        <item x="837"/>
        <item x="292"/>
        <item x="219"/>
        <item x="926"/>
        <item x="499"/>
        <item x="317"/>
        <item x="585"/>
        <item x="124"/>
        <item x="708"/>
        <item x="917"/>
        <item x="865"/>
        <item x="254"/>
        <item x="858"/>
        <item x="216"/>
        <item x="758"/>
        <item x="608"/>
        <item x="404"/>
        <item x="660"/>
        <item x="30"/>
        <item x="116"/>
        <item x="80"/>
        <item x="724"/>
        <item x="482"/>
        <item x="131"/>
        <item x="627"/>
        <item x="387"/>
        <item x="301"/>
        <item x="599"/>
        <item x="667"/>
        <item x="776"/>
        <item x="664"/>
        <item x="64"/>
        <item x="686"/>
        <item x="812"/>
        <item x="795"/>
        <item x="920"/>
        <item x="921"/>
        <item x="56"/>
        <item x="425"/>
        <item x="38"/>
        <item x="857"/>
        <item x="733"/>
        <item x="135"/>
        <item x="641"/>
        <item x="659"/>
        <item x="634"/>
        <item x="307"/>
        <item x="736"/>
        <item x="604"/>
        <item x="509"/>
        <item x="578"/>
        <item x="929"/>
        <item x="946"/>
        <item x="705"/>
        <item x="220"/>
        <item x="337"/>
        <item x="54"/>
        <item x="541"/>
        <item x="851"/>
        <item x="907"/>
        <item x="203"/>
        <item x="722"/>
        <item x="589"/>
        <item x="656"/>
        <item x="299"/>
        <item x="159"/>
        <item x="696"/>
        <item x="366"/>
        <item x="642"/>
        <item x="941"/>
        <item x="870"/>
        <item x="67"/>
        <item x="685"/>
        <item x="594"/>
        <item x="375"/>
        <item x="625"/>
        <item x="510"/>
        <item x="369"/>
        <item x="273"/>
        <item x="895"/>
        <item x="57"/>
        <item x="731"/>
        <item x="657"/>
        <item x="804"/>
        <item x="661"/>
        <item x="312"/>
        <item x="2"/>
        <item x="440"/>
        <item x="65"/>
        <item x="282"/>
        <item x="46"/>
        <item x="311"/>
        <item x="739"/>
        <item x="23"/>
        <item x="263"/>
        <item x="403"/>
        <item x="101"/>
        <item x="936"/>
        <item x="600"/>
        <item x="58"/>
        <item x="125"/>
        <item x="707"/>
        <item x="271"/>
        <item x="716"/>
        <item x="193"/>
        <item x="137"/>
        <item x="88"/>
        <item x="723"/>
        <item x="14"/>
        <item x="31"/>
        <item x="798"/>
        <item x="211"/>
        <item x="276"/>
        <item x="923"/>
        <item x="218"/>
        <item x="245"/>
        <item x="26"/>
        <item x="439"/>
        <item x="240"/>
        <item x="764"/>
        <item x="850"/>
        <item x="108"/>
        <item x="566"/>
        <item x="367"/>
        <item x="715"/>
        <item x="506"/>
        <item x="120"/>
        <item x="420"/>
        <item x="471"/>
        <item x="844"/>
        <item x="114"/>
        <item x="777"/>
        <item x="468"/>
        <item x="536"/>
        <item x="189"/>
        <item x="36"/>
        <item x="598"/>
        <item x="750"/>
        <item x="831"/>
        <item x="507"/>
        <item x="222"/>
        <item x="765"/>
        <item x="887"/>
        <item x="148"/>
        <item x="547"/>
        <item x="306"/>
        <item x="264"/>
        <item x="610"/>
        <item x="862"/>
        <item x="444"/>
        <item x="637"/>
        <item x="596"/>
        <item x="632"/>
        <item x="769"/>
        <item x="780"/>
        <item x="175"/>
        <item x="542"/>
        <item x="609"/>
        <item x="766"/>
        <item x="847"/>
        <item x="827"/>
        <item x="209"/>
        <item x="310"/>
        <item x="556"/>
        <item x="32"/>
        <item x="428"/>
        <item x="431"/>
        <item x="493"/>
        <item x="83"/>
        <item x="293"/>
        <item x="422"/>
        <item x="864"/>
        <item x="313"/>
        <item x="588"/>
        <item x="21"/>
        <item x="712"/>
        <item x="357"/>
        <item x="464"/>
        <item x="677"/>
        <item x="931"/>
        <item x="283"/>
        <item x="289"/>
        <item x="246"/>
        <item x="182"/>
        <item x="201"/>
        <item x="252"/>
        <item x="50"/>
        <item x="314"/>
        <item x="235"/>
        <item x="74"/>
        <item x="266"/>
        <item x="213"/>
        <item x="938"/>
        <item x="308"/>
        <item x="389"/>
        <item x="291"/>
        <item x="603"/>
        <item x="729"/>
        <item x="75"/>
        <item x="882"/>
        <item x="872"/>
        <item x="879"/>
        <item x="298"/>
        <item x="901"/>
        <item x="165"/>
        <item x="486"/>
        <item x="767"/>
        <item x="591"/>
        <item x="833"/>
        <item x="680"/>
        <item x="171"/>
        <item x="934"/>
        <item x="564"/>
        <item x="571"/>
        <item x="906"/>
        <item x="272"/>
        <item x="830"/>
        <item x="788"/>
        <item x="629"/>
        <item x="371"/>
        <item x="204"/>
        <item x="567"/>
        <item x="721"/>
        <item x="662"/>
        <item x="904"/>
        <item x="803"/>
        <item x="805"/>
        <item x="593"/>
        <item x="825"/>
        <item x="119"/>
        <item x="128"/>
        <item x="891"/>
        <item x="572"/>
        <item x="772"/>
        <item x="441"/>
        <item x="4"/>
        <item x="13"/>
        <item x="29"/>
        <item x="633"/>
        <item x="782"/>
        <item x="141"/>
        <item x="199"/>
        <item x="160"/>
        <item x="666"/>
        <item x="584"/>
        <item x="154"/>
        <item x="636"/>
        <item x="280"/>
        <item x="343"/>
        <item x="922"/>
        <item x="362"/>
        <item x="747"/>
        <item x="930"/>
        <item x="1"/>
        <item x="73"/>
        <item x="381"/>
        <item x="690"/>
        <item x="479"/>
        <item x="616"/>
        <item x="619"/>
        <item x="461"/>
        <item x="702"/>
        <item x="52"/>
        <item x="746"/>
        <item x="698"/>
        <item x="909"/>
        <item x="900"/>
        <item x="129"/>
        <item x="309"/>
        <item x="99"/>
        <item x="649"/>
        <item x="466"/>
        <item x="861"/>
        <item x="583"/>
        <item x="800"/>
        <item x="241"/>
        <item x="223"/>
        <item x="794"/>
        <item x="933"/>
        <item x="693"/>
        <item x="505"/>
        <item x="646"/>
        <item x="522"/>
        <item x="113"/>
        <item x="40"/>
        <item x="19"/>
        <item x="550"/>
        <item x="151"/>
        <item x="47"/>
        <item x="519"/>
        <item x="476"/>
        <item x="601"/>
        <item x="925"/>
        <item x="885"/>
        <item x="695"/>
        <item x="262"/>
        <item x="163"/>
        <item x="683"/>
        <item x="617"/>
        <item x="820"/>
        <item x="773"/>
        <item x="331"/>
        <item x="484"/>
        <item x="494"/>
        <item x="34"/>
        <item x="791"/>
        <item x="239"/>
        <item x="663"/>
        <item x="789"/>
        <item x="763"/>
        <item x="305"/>
        <item x="472"/>
        <item x="770"/>
        <item x="410"/>
        <item x="489"/>
        <item x="133"/>
        <item x="796"/>
        <item x="552"/>
        <item x="924"/>
        <item x="397"/>
        <item x="828"/>
        <item x="186"/>
        <item x="681"/>
        <item x="883"/>
        <item x="586"/>
        <item x="756"/>
        <item x="87"/>
        <item x="402"/>
        <item x="81"/>
        <item x="386"/>
        <item x="202"/>
        <item x="424"/>
        <item x="365"/>
        <item x="172"/>
        <item x="755"/>
        <item x="295"/>
        <item x="640"/>
        <item x="595"/>
        <item x="807"/>
        <item x="43"/>
        <item x="843"/>
        <item x="376"/>
        <item x="848"/>
        <item x="915"/>
        <item x="70"/>
        <item x="284"/>
        <item x="7"/>
        <item x="0"/>
        <item x="713"/>
        <item x="672"/>
        <item x="237"/>
        <item x="932"/>
        <item x="787"/>
        <item x="548"/>
        <item x="77"/>
        <item x="592"/>
        <item x="84"/>
        <item x="450"/>
        <item x="8"/>
        <item x="158"/>
        <item x="531"/>
        <item x="714"/>
        <item x="555"/>
        <item x="418"/>
        <item x="104"/>
        <item x="540"/>
        <item x="734"/>
        <item x="191"/>
        <item x="495"/>
        <item x="527"/>
        <item x="142"/>
        <item x="775"/>
        <item x="336"/>
        <item x="620"/>
        <item x="436"/>
        <item x="421"/>
        <item x="496"/>
        <item x="118"/>
        <item x="297"/>
        <item x="491"/>
        <item x="250"/>
        <item x="321"/>
        <item x="710"/>
        <item x="146"/>
        <item x="703"/>
        <item x="694"/>
        <item x="762"/>
        <item x="268"/>
        <item x="150"/>
        <item x="109"/>
        <item x="808"/>
        <item x="243"/>
        <item x="168"/>
        <item x="845"/>
        <item x="488"/>
        <item x="814"/>
        <item x="622"/>
        <item x="704"/>
        <item x="587"/>
        <item x="945"/>
        <item x="384"/>
        <item x="259"/>
        <item x="192"/>
        <item x="322"/>
        <item x="462"/>
        <item x="339"/>
        <item x="385"/>
        <item x="648"/>
        <item x="242"/>
        <item x="230"/>
        <item x="546"/>
        <item x="255"/>
        <item x="854"/>
        <item x="490"/>
        <item x="452"/>
        <item x="889"/>
        <item x="225"/>
        <item x="333"/>
        <item x="391"/>
        <item x="355"/>
        <item x="539"/>
        <item x="937"/>
        <item x="152"/>
        <item x="10"/>
        <item x="711"/>
        <item x="347"/>
        <item x="615"/>
        <item x="839"/>
        <item x="233"/>
        <item x="611"/>
        <item x="732"/>
        <item x="520"/>
        <item x="35"/>
        <item x="893"/>
        <item x="22"/>
        <item x="688"/>
        <item x="797"/>
        <item x="563"/>
        <item x="294"/>
        <item x="475"/>
        <item x="188"/>
        <item x="382"/>
        <item x="670"/>
        <item x="718"/>
        <item x="557"/>
        <item x="388"/>
        <item x="643"/>
        <item x="398"/>
        <item x="61"/>
        <item x="487"/>
        <item x="353"/>
        <item x="25"/>
        <item x="500"/>
        <item x="344"/>
        <item x="551"/>
        <item x="349"/>
        <item x="913"/>
        <item x="621"/>
        <item x="944"/>
        <item x="562"/>
        <item x="790"/>
        <item x="161"/>
        <item x="39"/>
        <item x="521"/>
        <item x="916"/>
        <item x="190"/>
        <item x="78"/>
        <item x="745"/>
        <item x="215"/>
        <item x="888"/>
        <item x="514"/>
        <item x="516"/>
        <item x="380"/>
        <item x="528"/>
        <item x="886"/>
        <item x="869"/>
        <item x="852"/>
        <item x="842"/>
        <item x="645"/>
        <item x="251"/>
        <item x="474"/>
        <item x="66"/>
        <item x="342"/>
        <item x="523"/>
        <item x="335"/>
        <item x="433"/>
        <item x="111"/>
        <item x="628"/>
        <item x="157"/>
        <item x="498"/>
        <item x="106"/>
        <item x="136"/>
        <item x="85"/>
        <item x="427"/>
        <item x="717"/>
        <item x="79"/>
        <item x="449"/>
        <item x="45"/>
        <item x="892"/>
        <item x="374"/>
        <item x="60"/>
        <item x="93"/>
        <item x="177"/>
        <item x="706"/>
        <item x="351"/>
        <item x="719"/>
        <item x="6"/>
        <item x="377"/>
        <item x="675"/>
        <item x="214"/>
        <item x="529"/>
        <item x="76"/>
        <item x="302"/>
        <item x="303"/>
        <item x="511"/>
        <item x="5"/>
        <item x="438"/>
        <item x="185"/>
        <item x="153"/>
        <item x="86"/>
        <item x="92"/>
        <item x="11"/>
        <item x="453"/>
        <item x="512"/>
        <item x="846"/>
        <item x="570"/>
        <item x="727"/>
        <item x="692"/>
        <item x="741"/>
        <item x="590"/>
        <item x="107"/>
        <item x="51"/>
        <item x="432"/>
        <item x="139"/>
        <item x="815"/>
        <item x="635"/>
        <item x="3"/>
        <item x="799"/>
        <item x="221"/>
        <item x="248"/>
        <item x="359"/>
        <item x="419"/>
        <item x="89"/>
        <item x="530"/>
        <item x="236"/>
        <item x="754"/>
        <item x="881"/>
        <item x="725"/>
        <item x="856"/>
        <item x="802"/>
        <item x="902"/>
        <item x="348"/>
        <item x="884"/>
        <item x="435"/>
        <item x="768"/>
        <item x="170"/>
        <item x="332"/>
        <item x="68"/>
        <item x="174"/>
        <item x="44"/>
        <item x="597"/>
        <item x="63"/>
        <item x="447"/>
        <item x="579"/>
        <item x="582"/>
        <item x="180"/>
        <item x="167"/>
        <item x="744"/>
        <item x="181"/>
        <item x="352"/>
        <item x="42"/>
        <item x="753"/>
        <item x="647"/>
        <item x="169"/>
        <item x="94"/>
        <item x="875"/>
        <item x="918"/>
        <item x="792"/>
        <item x="400"/>
        <item x="338"/>
        <item x="279"/>
        <item x="33"/>
        <item x="576"/>
        <item x="445"/>
        <item x="783"/>
        <item x="665"/>
        <item x="809"/>
        <item x="943"/>
        <item x="406"/>
        <item x="156"/>
        <item x="818"/>
        <item x="358"/>
        <item x="458"/>
        <item x="492"/>
        <item x="832"/>
        <item x="285"/>
        <item x="612"/>
        <item x="760"/>
        <item x="383"/>
        <item x="401"/>
        <item x="265"/>
        <item x="738"/>
        <item x="905"/>
        <item x="532"/>
        <item x="497"/>
        <item x="198"/>
        <item x="350"/>
        <item x="323"/>
        <item x="502"/>
        <item x="774"/>
        <item x="840"/>
        <item x="679"/>
        <item x="614"/>
        <item x="503"/>
        <item x="179"/>
        <item x="687"/>
        <item x="455"/>
        <item x="123"/>
        <item x="195"/>
        <item x="212"/>
        <item x="508"/>
        <item x="149"/>
        <item x="573"/>
        <item x="559"/>
        <item x="613"/>
        <item x="678"/>
        <item x="811"/>
        <item x="451"/>
        <item x="469"/>
        <item x="324"/>
        <item x="880"/>
        <item x="327"/>
        <item x="908"/>
        <item x="405"/>
        <item x="655"/>
        <item x="819"/>
        <item x="97"/>
        <item x="395"/>
        <item x="558"/>
        <item x="227"/>
        <item x="544"/>
        <item x="286"/>
        <item x="155"/>
        <item x="426"/>
        <item x="443"/>
        <item x="59"/>
        <item x="874"/>
        <item x="269"/>
        <item x="478"/>
        <item x="69"/>
        <item x="41"/>
        <item x="876"/>
        <item x="442"/>
        <item x="751"/>
        <item x="669"/>
        <item x="726"/>
        <item x="325"/>
        <item x="806"/>
        <item x="903"/>
        <item x="575"/>
        <item x="226"/>
        <item x="463"/>
        <item x="411"/>
        <item x="513"/>
        <item x="437"/>
        <item x="631"/>
        <item x="623"/>
        <item x="737"/>
        <item x="102"/>
        <item x="927"/>
        <item x="287"/>
        <item x="639"/>
        <item x="399"/>
        <item x="919"/>
        <item x="334"/>
        <item x="341"/>
        <item x="304"/>
        <item x="96"/>
        <item x="554"/>
        <item x="210"/>
        <item x="356"/>
        <item x="319"/>
        <item x="72"/>
        <item x="408"/>
        <item x="53"/>
        <item x="315"/>
        <item x="728"/>
        <item x="577"/>
        <item x="748"/>
        <item x="652"/>
        <item x="673"/>
        <item x="771"/>
        <item x="379"/>
        <item x="605"/>
        <item x="49"/>
        <item x="699"/>
        <item x="9"/>
        <item x="784"/>
        <item x="326"/>
        <item x="17"/>
        <item x="928"/>
        <item x="130"/>
        <item x="15"/>
        <item x="95"/>
        <item x="899"/>
        <item x="244"/>
        <item x="296"/>
        <item x="545"/>
        <item x="454"/>
        <item x="12"/>
        <item x="526"/>
        <item x="197"/>
        <item x="110"/>
        <item x="940"/>
        <item x="684"/>
        <item x="480"/>
        <item x="178"/>
        <item x="535"/>
        <item x="867"/>
        <item x="183"/>
        <item x="877"/>
        <item x="117"/>
        <item x="446"/>
        <item x="553"/>
        <item x="373"/>
        <item x="785"/>
        <item x="328"/>
        <item x="735"/>
        <item x="434"/>
        <item x="18"/>
        <item x="855"/>
        <item x="143"/>
        <item x="112"/>
        <item x="164"/>
        <item x="501"/>
        <item x="360"/>
        <item x="759"/>
        <item x="565"/>
        <item x="720"/>
        <item x="473"/>
        <item x="460"/>
        <item x="414"/>
        <item x="258"/>
        <item x="873"/>
        <item x="354"/>
        <item x="534"/>
        <item x="618"/>
        <item x="122"/>
        <item x="894"/>
        <item x="140"/>
        <item x="62"/>
        <item x="340"/>
        <item x="549"/>
        <item x="824"/>
        <item x="935"/>
        <item x="253"/>
        <item x="208"/>
        <item x="834"/>
        <item x="560"/>
        <item x="742"/>
        <item x="653"/>
        <item x="822"/>
        <item x="515"/>
        <item x="229"/>
        <item x="416"/>
        <item x="841"/>
        <item x="606"/>
        <item x="668"/>
        <item x="778"/>
        <item x="316"/>
        <item x="457"/>
        <item x="28"/>
        <item x="368"/>
        <item x="602"/>
        <item x="378"/>
        <item x="912"/>
        <item x="793"/>
        <item x="232"/>
        <item x="412"/>
        <item x="429"/>
        <item x="838"/>
        <item x="300"/>
        <item x="103"/>
        <item x="823"/>
        <item x="166"/>
        <item x="538"/>
        <item x="779"/>
        <item x="145"/>
        <item x="409"/>
        <item x="37"/>
        <item x="537"/>
        <item x="801"/>
        <item x="162"/>
        <item x="207"/>
        <item x="206"/>
        <item x="98"/>
        <item x="826"/>
        <item x="607"/>
        <item x="396"/>
        <item x="691"/>
        <item x="580"/>
        <item x="890"/>
        <item x="277"/>
        <item x="392"/>
        <item x="330"/>
        <item x="187"/>
        <item x="543"/>
        <item x="393"/>
        <item x="896"/>
        <item x="470"/>
        <item x="320"/>
        <item x="524"/>
        <item x="261"/>
        <item x="898"/>
        <item x="173"/>
        <item x="868"/>
        <item h="1" x="947"/>
        <item t="default"/>
      </items>
    </pivotField>
    <pivotField axis="axisCol" showAll="0">
      <items count="5">
        <item h="1" x="2"/>
        <item x="1"/>
        <item x="0"/>
        <item h="1" x="3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Average of BMI" fld="10" subtotal="average" baseField="0" baseItem="0"/>
  </dataFields>
  <formats count="12">
    <format dxfId="20">
      <pivotArea collapsedLevelsAreSubtotals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19">
      <pivotArea grandRow="1"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1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11" count="0"/>
        </references>
      </pivotArea>
    </format>
    <format dxfId="9">
      <pivotArea dataOnly="0" labelOnly="1" grandCol="1" outline="0" fieldPosition="0"/>
    </format>
  </formats>
  <chartFormats count="7">
    <chartFormat chart="1" format="1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A14A2-820D-45AB-B91C-4DF8FA6FF16D}" name="PivotTable8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Y32:AA35" firstHeaderRow="1" firstDataRow="2" firstDataCol="1" rowPageCount="1" colPageCount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h="1" x="1"/>
        <item h="1" x="6"/>
        <item h="1" x="0"/>
        <item h="1" x="4"/>
        <item h="1" x="3"/>
        <item h="1" x="2"/>
        <item x="5"/>
        <item h="1" x="7"/>
        <item t="default"/>
      </items>
    </pivotField>
    <pivotField axis="axisCol" showAll="0">
      <items count="20">
        <item h="1" x="16"/>
        <item h="1" x="2"/>
        <item h="1" x="15"/>
        <item h="1" x="9"/>
        <item h="1" x="8"/>
        <item h="1" x="10"/>
        <item h="1" x="17"/>
        <item h="1" x="11"/>
        <item h="1" x="7"/>
        <item h="1" x="0"/>
        <item h="1" x="12"/>
        <item h="1" x="4"/>
        <item h="1" x="3"/>
        <item h="1" x="5"/>
        <item h="1" x="13"/>
        <item h="1" x="14"/>
        <item h="1" x="1"/>
        <item x="6"/>
        <item h="1" x="18"/>
        <item t="default"/>
      </items>
    </pivotField>
  </pivotFields>
  <rowFields count="1">
    <field x="19"/>
  </rowFields>
  <rowItems count="2">
    <i>
      <x v="6"/>
    </i>
    <i t="grand">
      <x/>
    </i>
  </rowItems>
  <colFields count="1">
    <field x="20"/>
  </colFields>
  <colItems count="2">
    <i>
      <x v="17"/>
    </i>
    <i t="grand">
      <x/>
    </i>
  </colItems>
  <pageFields count="1">
    <pageField fld="13" item="1" hier="-1"/>
  </pageFields>
  <dataFields count="1">
    <dataField name="Count of Patient_id" fld="0" subtotal="count" baseField="0" baseItem="0"/>
  </dataFields>
  <formats count="15">
    <format dxfId="35">
      <pivotArea field="13" type="button" dataOnly="0" labelOnly="1" outline="0" axis="axisPage" fieldPosition="0"/>
    </format>
    <format dxfId="34">
      <pivotArea type="origin" dataOnly="0" labelOnly="1" outline="0" fieldPosition="0"/>
    </format>
    <format dxfId="33">
      <pivotArea field="19" type="button" dataOnly="0" labelOnly="1" outline="0" axis="axisRow" fieldPosition="0"/>
    </format>
    <format dxfId="32">
      <pivotArea dataOnly="0" labelOnly="1" fieldPosition="0">
        <references count="1">
          <reference field="19" count="0"/>
        </references>
      </pivotArea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20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19" type="button" dataOnly="0" labelOnly="1" outline="0" axis="axisRow" fieldPosition="0"/>
    </format>
    <format dxfId="24">
      <pivotArea dataOnly="0" labelOnly="1" fieldPosition="0">
        <references count="1">
          <reference field="19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20" count="0"/>
        </references>
      </pivotArea>
    </format>
    <format dxfId="21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09A66-7D93-4409-97E6-5FB151591CBF}" name="PivotTable8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Z55:AE59" firstHeaderRow="1" firstDataRow="2" firstDataCol="1"/>
  <pivotFields count="19">
    <pivotField showAll="0"/>
    <pivotField showAll="0"/>
    <pivotField axis="axisCol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(LPA)" fld="12" subtotal="average" baseField="18" baseItem="0" numFmtId="43"/>
  </dataFields>
  <formats count="1">
    <format dxfId="36">
      <pivotArea type="all" dataOnly="0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78784-504B-4EDF-92C1-1EBC83ACAD82}" name="PivotTable7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5:F61" firstHeaderRow="1" firstDataRow="2" firstDataCol="1"/>
  <pivotFields count="15"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axis="axisCol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7">
        <item x="9"/>
        <item x="16"/>
        <item x="11"/>
        <item x="2"/>
        <item x="5"/>
        <item x="7"/>
        <item x="13"/>
        <item x="6"/>
        <item x="12"/>
        <item x="24"/>
        <item x="8"/>
        <item x="1"/>
        <item x="0"/>
        <item x="10"/>
        <item x="4"/>
        <item x="3"/>
        <item x="15"/>
        <item x="19"/>
        <item x="20"/>
        <item x="21"/>
        <item x="18"/>
        <item x="17"/>
        <item x="22"/>
        <item x="14"/>
        <item x="23"/>
        <item x="25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Income(LPA)" fld="12" subtotal="average" baseField="4" baseItem="0" numFmtId="43"/>
  </dataFields>
  <formats count="11">
    <format dxfId="47">
      <pivotArea type="all" dataOnly="0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4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Col="1" outline="0" fieldPosition="0"/>
    </format>
  </formats>
  <chartFormats count="1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60BB0-DB45-467B-B956-64A8B7B7D77A}" name="PivotTable6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Z10:AC23" firstHeaderRow="1" firstDataRow="2" firstDataCol="1"/>
  <pivotFields count="17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axis="axisCol" showAll="0">
      <items count="4">
        <item x="0"/>
        <item x="1"/>
        <item h="1" x="2"/>
        <item t="default"/>
      </items>
    </pivotField>
  </pivotFields>
  <rowFields count="2">
    <field x="2"/>
    <field x="15"/>
  </rowFields>
  <rowItems count="12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formats count="14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6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2" count="1" selected="0">
            <x v="0"/>
          </reference>
          <reference field="15" count="0"/>
        </references>
      </pivotArea>
    </format>
    <format dxfId="52">
      <pivotArea dataOnly="0" labelOnly="1" fieldPosition="0">
        <references count="2">
          <reference field="2" count="1" selected="0">
            <x v="1"/>
          </reference>
          <reference field="15" count="1">
            <x v="0"/>
          </reference>
        </references>
      </pivotArea>
    </format>
    <format dxfId="51">
      <pivotArea dataOnly="0" labelOnly="1" fieldPosition="0">
        <references count="2">
          <reference field="2" count="1" selected="0">
            <x v="2"/>
          </reference>
          <reference field="15" count="0"/>
        </references>
      </pivotArea>
    </format>
    <format dxfId="50">
      <pivotArea dataOnly="0" labelOnly="1" fieldPosition="0">
        <references count="2">
          <reference field="2" count="1" selected="0">
            <x v="3"/>
          </reference>
          <reference field="15" count="0"/>
        </references>
      </pivotArea>
    </format>
    <format dxfId="49">
      <pivotArea dataOnly="0" labelOnly="1" fieldPosition="0">
        <references count="1">
          <reference field="16" count="0"/>
        </references>
      </pivotArea>
    </format>
    <format dxfId="48">
      <pivotArea dataOnly="0" labelOnly="1" grandCol="1" outline="0" fieldPosition="0"/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1CE04-7498-4FCA-9E63-9AD6B26CDE22}" name="PivotTable6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1:C37" firstHeaderRow="1" firstDataRow="2" firstDataCol="1"/>
  <pivotFields count="14">
    <pivotField dataField="1"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h="1" x="1"/>
        <item x="0"/>
        <item h="1"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2">
    <i>
      <x v="1"/>
    </i>
    <i t="grand">
      <x/>
    </i>
  </colItems>
  <dataFields count="1">
    <dataField name="Count of Patient_id" fld="0" subtotal="count" showDataAs="percentOfTotal" baseField="2" baseItem="0" numFmtId="10"/>
  </dataFields>
  <formats count="10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3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13" count="0"/>
        </references>
      </pivotArea>
    </format>
    <format dxfId="62">
      <pivotArea dataOnly="0" labelOnly="1" grandCol="1" outline="0" fieldPosition="0"/>
    </format>
  </formats>
  <chartFormats count="1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0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0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3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22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22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22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5" Type="http://schemas.openxmlformats.org/officeDocument/2006/relationships/pivotTable" Target="../pivotTables/pivotTable23.xml"/><Relationship Id="rId4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29E4-3FBE-4F32-83E0-3F526A66631F}">
  <dimension ref="A4:J71"/>
  <sheetViews>
    <sheetView topLeftCell="A21" workbookViewId="0">
      <selection activeCell="B13" sqref="B13"/>
    </sheetView>
  </sheetViews>
  <sheetFormatPr defaultRowHeight="14.5" x14ac:dyDescent="0.35"/>
  <cols>
    <col min="1" max="1" width="17.36328125" bestFit="1" customWidth="1"/>
    <col min="2" max="2" width="15.26953125" bestFit="1" customWidth="1"/>
    <col min="3" max="4" width="10.7265625" bestFit="1" customWidth="1"/>
    <col min="5" max="5" width="12.36328125" bestFit="1" customWidth="1"/>
    <col min="6" max="6" width="17.36328125" bestFit="1" customWidth="1"/>
    <col min="7" max="7" width="34.54296875" bestFit="1" customWidth="1"/>
    <col min="8" max="8" width="10.7265625" bestFit="1" customWidth="1"/>
    <col min="9" max="9" width="11.453125" bestFit="1" customWidth="1"/>
    <col min="10" max="11" width="10.7265625" bestFit="1" customWidth="1"/>
  </cols>
  <sheetData>
    <row r="4" spans="1:10" x14ac:dyDescent="0.35">
      <c r="D4" s="62" t="s">
        <v>2034</v>
      </c>
      <c r="E4" s="62" t="s">
        <v>2033</v>
      </c>
      <c r="F4" s="63"/>
      <c r="G4" s="63"/>
      <c r="H4" s="63"/>
      <c r="I4" s="63"/>
      <c r="J4" s="63"/>
    </row>
    <row r="5" spans="1:10" x14ac:dyDescent="0.35">
      <c r="D5" s="62" t="s">
        <v>2021</v>
      </c>
      <c r="E5" s="63" t="s">
        <v>38</v>
      </c>
      <c r="F5" s="63" t="s">
        <v>21</v>
      </c>
      <c r="G5" s="63" t="s">
        <v>12</v>
      </c>
      <c r="H5" s="63" t="s">
        <v>71</v>
      </c>
      <c r="I5" s="63" t="s">
        <v>2022</v>
      </c>
      <c r="J5" s="63" t="s">
        <v>2023</v>
      </c>
    </row>
    <row r="6" spans="1:10" x14ac:dyDescent="0.35">
      <c r="D6" s="64" t="s">
        <v>2029</v>
      </c>
      <c r="E6" s="63">
        <v>64370.454545454544</v>
      </c>
      <c r="F6" s="63">
        <v>57337.037037037036</v>
      </c>
      <c r="G6" s="63">
        <v>52315.094339622643</v>
      </c>
      <c r="H6" s="63">
        <v>58268.75</v>
      </c>
      <c r="I6" s="63"/>
      <c r="J6" s="63">
        <v>56427.659574468082</v>
      </c>
    </row>
    <row r="7" spans="1:10" x14ac:dyDescent="0.35">
      <c r="D7" s="64" t="s">
        <v>2030</v>
      </c>
      <c r="E7" s="63">
        <v>53647.368421052633</v>
      </c>
      <c r="F7" s="63">
        <v>57494.505494505494</v>
      </c>
      <c r="G7" s="63">
        <v>46991.851851851854</v>
      </c>
      <c r="H7" s="63">
        <v>71026.760563380289</v>
      </c>
      <c r="I7" s="63"/>
      <c r="J7" s="63">
        <v>55583.898305084746</v>
      </c>
    </row>
    <row r="8" spans="1:10" x14ac:dyDescent="0.35">
      <c r="D8" s="64" t="s">
        <v>2031</v>
      </c>
      <c r="E8" s="63">
        <v>76550</v>
      </c>
      <c r="F8" s="63">
        <v>46951.063829787236</v>
      </c>
      <c r="G8" s="63">
        <v>33068.518518518518</v>
      </c>
      <c r="H8" s="63">
        <v>54383.333333333336</v>
      </c>
      <c r="I8" s="63"/>
      <c r="J8" s="63">
        <v>50009.94764397906</v>
      </c>
    </row>
    <row r="9" spans="1:10" x14ac:dyDescent="0.35">
      <c r="D9" s="64" t="s">
        <v>2032</v>
      </c>
      <c r="E9" s="63">
        <v>26780</v>
      </c>
      <c r="F9" s="63">
        <v>25583.333333333332</v>
      </c>
      <c r="G9" s="63">
        <v>54000</v>
      </c>
      <c r="H9" s="63">
        <v>128166.66666666667</v>
      </c>
      <c r="I9" s="63"/>
      <c r="J9" s="65">
        <v>58325</v>
      </c>
    </row>
    <row r="10" spans="1:10" x14ac:dyDescent="0.35">
      <c r="D10" s="64" t="s">
        <v>2022</v>
      </c>
      <c r="E10" s="63"/>
      <c r="F10" s="63"/>
      <c r="G10" s="63"/>
      <c r="H10" s="63"/>
      <c r="I10" s="63"/>
      <c r="J10" s="63"/>
    </row>
    <row r="11" spans="1:10" x14ac:dyDescent="0.35">
      <c r="D11" s="64" t="s">
        <v>2023</v>
      </c>
      <c r="E11" s="63">
        <v>61180.882352941175</v>
      </c>
      <c r="F11" s="63">
        <v>54700.793650793654</v>
      </c>
      <c r="G11" s="63">
        <v>47541.873278236912</v>
      </c>
      <c r="H11" s="63">
        <v>62654.618473895585</v>
      </c>
      <c r="I11" s="63"/>
      <c r="J11" s="63">
        <v>54963.9</v>
      </c>
    </row>
    <row r="13" spans="1:10" x14ac:dyDescent="0.35">
      <c r="A13" s="58" t="s">
        <v>2021</v>
      </c>
      <c r="B13" t="s">
        <v>2024</v>
      </c>
      <c r="C13" t="s">
        <v>2025</v>
      </c>
    </row>
    <row r="14" spans="1:10" x14ac:dyDescent="0.35">
      <c r="A14" s="59">
        <v>22</v>
      </c>
      <c r="B14">
        <v>2</v>
      </c>
      <c r="C14">
        <v>10.5</v>
      </c>
      <c r="E14" s="62" t="s">
        <v>2021</v>
      </c>
      <c r="F14" s="63" t="s">
        <v>2037</v>
      </c>
    </row>
    <row r="15" spans="1:10" x14ac:dyDescent="0.35">
      <c r="A15" s="59">
        <v>28</v>
      </c>
      <c r="B15">
        <v>22</v>
      </c>
      <c r="C15">
        <v>14.318181818181818</v>
      </c>
      <c r="E15" s="64" t="s">
        <v>2029</v>
      </c>
      <c r="F15" s="63">
        <v>39392.800859598836</v>
      </c>
    </row>
    <row r="16" spans="1:10" x14ac:dyDescent="0.35">
      <c r="A16" s="59">
        <v>30</v>
      </c>
      <c r="B16">
        <v>8</v>
      </c>
      <c r="C16">
        <v>9.4375</v>
      </c>
      <c r="E16" s="64" t="s">
        <v>2030</v>
      </c>
      <c r="F16" s="63">
        <v>35437.445791366903</v>
      </c>
    </row>
    <row r="17" spans="1:8" x14ac:dyDescent="0.35">
      <c r="A17" s="59">
        <v>32</v>
      </c>
      <c r="B17">
        <v>24</v>
      </c>
      <c r="C17">
        <v>20.5625</v>
      </c>
      <c r="E17" s="64" t="s">
        <v>2031</v>
      </c>
      <c r="F17" s="63">
        <v>36825.166802721091</v>
      </c>
    </row>
    <row r="18" spans="1:8" x14ac:dyDescent="0.35">
      <c r="A18" s="59">
        <v>33</v>
      </c>
      <c r="B18">
        <v>89</v>
      </c>
      <c r="C18">
        <v>37.678160919540232</v>
      </c>
      <c r="E18" s="64" t="s">
        <v>2032</v>
      </c>
      <c r="F18" s="63">
        <v>44424.977037037032</v>
      </c>
    </row>
    <row r="19" spans="1:8" x14ac:dyDescent="0.35">
      <c r="A19" s="59">
        <v>34</v>
      </c>
      <c r="B19">
        <v>9</v>
      </c>
      <c r="C19">
        <v>24.222222222222221</v>
      </c>
      <c r="E19" s="64" t="s">
        <v>2023</v>
      </c>
      <c r="F19" s="63">
        <v>37718.441111111097</v>
      </c>
    </row>
    <row r="20" spans="1:8" x14ac:dyDescent="0.35">
      <c r="A20" s="59">
        <v>38</v>
      </c>
      <c r="B20">
        <v>133</v>
      </c>
      <c r="C20">
        <v>27.073076923076922</v>
      </c>
    </row>
    <row r="21" spans="1:8" x14ac:dyDescent="0.35">
      <c r="A21" s="59">
        <v>41</v>
      </c>
      <c r="B21">
        <v>44</v>
      </c>
      <c r="C21">
        <v>23.773809523809526</v>
      </c>
    </row>
    <row r="22" spans="1:8" x14ac:dyDescent="0.35">
      <c r="A22" s="59">
        <v>42</v>
      </c>
      <c r="B22">
        <v>79</v>
      </c>
      <c r="C22">
        <v>24.616883116883116</v>
      </c>
    </row>
    <row r="23" spans="1:8" x14ac:dyDescent="0.35">
      <c r="A23" s="59">
        <v>45</v>
      </c>
      <c r="B23">
        <v>45</v>
      </c>
      <c r="C23">
        <v>12.931818181818182</v>
      </c>
      <c r="F23" s="58" t="s">
        <v>2024</v>
      </c>
      <c r="G23" s="58" t="s">
        <v>2033</v>
      </c>
    </row>
    <row r="24" spans="1:8" x14ac:dyDescent="0.35">
      <c r="A24" s="59">
        <v>46</v>
      </c>
      <c r="B24">
        <v>3</v>
      </c>
      <c r="C24">
        <v>15.666666666666666</v>
      </c>
      <c r="F24" s="58" t="s">
        <v>2021</v>
      </c>
      <c r="G24" t="s">
        <v>2036</v>
      </c>
      <c r="H24" t="s">
        <v>2023</v>
      </c>
    </row>
    <row r="25" spans="1:8" x14ac:dyDescent="0.35">
      <c r="A25" s="59">
        <v>48</v>
      </c>
      <c r="B25">
        <v>131</v>
      </c>
      <c r="C25">
        <v>18.90625</v>
      </c>
      <c r="F25" s="59" t="s">
        <v>38</v>
      </c>
      <c r="G25" s="66">
        <v>0.13989637305699482</v>
      </c>
      <c r="H25" s="66">
        <v>0.13989637305699482</v>
      </c>
    </row>
    <row r="26" spans="1:8" x14ac:dyDescent="0.35">
      <c r="A26" s="59">
        <v>50</v>
      </c>
      <c r="B26">
        <v>7</v>
      </c>
      <c r="C26">
        <v>12.666666666666666</v>
      </c>
      <c r="F26" s="59" t="s">
        <v>21</v>
      </c>
      <c r="G26" s="66">
        <v>0.38341968911917096</v>
      </c>
      <c r="H26" s="66">
        <v>0.38341968911917096</v>
      </c>
    </row>
    <row r="27" spans="1:8" x14ac:dyDescent="0.35">
      <c r="A27" s="59">
        <v>53</v>
      </c>
      <c r="B27">
        <v>99</v>
      </c>
      <c r="C27">
        <v>22.035353535353536</v>
      </c>
      <c r="F27" s="59" t="s">
        <v>12</v>
      </c>
      <c r="G27" s="66">
        <v>0.30051813471502592</v>
      </c>
      <c r="H27" s="66">
        <v>0.30051813471502592</v>
      </c>
    </row>
    <row r="28" spans="1:8" x14ac:dyDescent="0.35">
      <c r="A28" s="59">
        <v>54</v>
      </c>
      <c r="B28">
        <v>13</v>
      </c>
      <c r="C28">
        <v>13.115384615384615</v>
      </c>
      <c r="F28" s="59" t="s">
        <v>71</v>
      </c>
      <c r="G28" s="66">
        <v>0.17616580310880828</v>
      </c>
      <c r="H28" s="66">
        <v>0.17616580310880828</v>
      </c>
    </row>
    <row r="29" spans="1:8" x14ac:dyDescent="0.35">
      <c r="A29" s="59">
        <v>58</v>
      </c>
      <c r="B29">
        <v>100</v>
      </c>
      <c r="C29">
        <v>26.617346938775512</v>
      </c>
      <c r="F29" s="59" t="s">
        <v>2023</v>
      </c>
      <c r="G29" s="66">
        <v>1</v>
      </c>
      <c r="H29" s="66">
        <v>1</v>
      </c>
    </row>
    <row r="30" spans="1:8" x14ac:dyDescent="0.35">
      <c r="A30" s="59">
        <v>60</v>
      </c>
      <c r="B30">
        <v>1</v>
      </c>
      <c r="C30">
        <v>400</v>
      </c>
    </row>
    <row r="31" spans="1:8" x14ac:dyDescent="0.35">
      <c r="A31" s="59">
        <v>62</v>
      </c>
      <c r="B31">
        <v>79</v>
      </c>
      <c r="C31">
        <v>33.018987341772153</v>
      </c>
    </row>
    <row r="32" spans="1:8" x14ac:dyDescent="0.35">
      <c r="A32" s="59">
        <v>68</v>
      </c>
      <c r="B32">
        <v>63</v>
      </c>
      <c r="C32">
        <v>24.88095238095238</v>
      </c>
    </row>
    <row r="33" spans="1:3" x14ac:dyDescent="0.35">
      <c r="A33" s="59">
        <v>73</v>
      </c>
      <c r="B33">
        <v>38</v>
      </c>
      <c r="C33">
        <v>29.763157894736842</v>
      </c>
    </row>
    <row r="34" spans="1:3" x14ac:dyDescent="0.35">
      <c r="A34" s="59">
        <v>82</v>
      </c>
      <c r="B34">
        <v>5</v>
      </c>
      <c r="C34">
        <v>21.4</v>
      </c>
    </row>
    <row r="35" spans="1:3" x14ac:dyDescent="0.35">
      <c r="A35" s="59">
        <v>88</v>
      </c>
      <c r="B35">
        <v>6</v>
      </c>
      <c r="C35">
        <v>16.083333333333332</v>
      </c>
    </row>
    <row r="36" spans="1:3" x14ac:dyDescent="0.35">
      <c r="A36" s="59" t="s">
        <v>2023</v>
      </c>
      <c r="B36">
        <v>1000</v>
      </c>
      <c r="C36">
        <v>25.20071138211382</v>
      </c>
    </row>
    <row r="39" spans="1:3" x14ac:dyDescent="0.35">
      <c r="B39" s="62" t="s">
        <v>2021</v>
      </c>
      <c r="C39" s="63" t="s">
        <v>2039</v>
      </c>
    </row>
    <row r="40" spans="1:3" x14ac:dyDescent="0.35">
      <c r="B40" s="64" t="s">
        <v>38</v>
      </c>
      <c r="C40" s="63">
        <v>76.761029411764724</v>
      </c>
    </row>
    <row r="41" spans="1:3" x14ac:dyDescent="0.35">
      <c r="B41" s="64" t="s">
        <v>21</v>
      </c>
      <c r="C41" s="63">
        <v>78.723015873015868</v>
      </c>
    </row>
    <row r="42" spans="1:3" x14ac:dyDescent="0.35">
      <c r="B42" s="64" t="s">
        <v>12</v>
      </c>
      <c r="C42" s="63">
        <v>77.89696969696972</v>
      </c>
    </row>
    <row r="43" spans="1:3" x14ac:dyDescent="0.35">
      <c r="B43" s="64" t="s">
        <v>71</v>
      </c>
      <c r="C43" s="63">
        <v>76.856224899598416</v>
      </c>
    </row>
    <row r="44" spans="1:3" x14ac:dyDescent="0.35">
      <c r="B44" s="64" t="s">
        <v>2023</v>
      </c>
      <c r="C44" s="63">
        <v>77.691500000000048</v>
      </c>
    </row>
    <row r="49" spans="1:10" x14ac:dyDescent="0.35">
      <c r="A49" s="58" t="s">
        <v>2041</v>
      </c>
      <c r="B49" s="58" t="s">
        <v>2033</v>
      </c>
    </row>
    <row r="50" spans="1:10" x14ac:dyDescent="0.35">
      <c r="A50" s="58" t="s">
        <v>2021</v>
      </c>
      <c r="B50" t="s">
        <v>1522</v>
      </c>
      <c r="C50" t="s">
        <v>1540</v>
      </c>
      <c r="D50" t="s">
        <v>1513</v>
      </c>
      <c r="E50" t="s">
        <v>1547</v>
      </c>
      <c r="F50" t="s">
        <v>1560</v>
      </c>
      <c r="G50" t="s">
        <v>1518</v>
      </c>
      <c r="H50" t="s">
        <v>1531</v>
      </c>
      <c r="I50" t="s">
        <v>1507</v>
      </c>
      <c r="J50" t="s">
        <v>2023</v>
      </c>
    </row>
    <row r="51" spans="1:10" x14ac:dyDescent="0.35">
      <c r="A51" s="59" t="s">
        <v>38</v>
      </c>
      <c r="B51">
        <v>12</v>
      </c>
      <c r="C51">
        <v>17</v>
      </c>
      <c r="D51">
        <v>21</v>
      </c>
      <c r="E51">
        <v>20</v>
      </c>
      <c r="F51">
        <v>15</v>
      </c>
      <c r="G51">
        <v>12</v>
      </c>
      <c r="H51">
        <v>21</v>
      </c>
      <c r="I51">
        <v>18</v>
      </c>
      <c r="J51">
        <v>136</v>
      </c>
    </row>
    <row r="52" spans="1:10" x14ac:dyDescent="0.35">
      <c r="A52" s="59" t="s">
        <v>21</v>
      </c>
      <c r="B52">
        <v>34</v>
      </c>
      <c r="C52">
        <v>30</v>
      </c>
      <c r="D52">
        <v>27</v>
      </c>
      <c r="E52">
        <v>28</v>
      </c>
      <c r="F52">
        <v>40</v>
      </c>
      <c r="G52">
        <v>31</v>
      </c>
      <c r="H52">
        <v>33</v>
      </c>
      <c r="I52">
        <v>29</v>
      </c>
      <c r="J52">
        <v>252</v>
      </c>
    </row>
    <row r="53" spans="1:10" x14ac:dyDescent="0.35">
      <c r="A53" s="59" t="s">
        <v>12</v>
      </c>
      <c r="B53">
        <v>38</v>
      </c>
      <c r="C53">
        <v>48</v>
      </c>
      <c r="D53">
        <v>45</v>
      </c>
      <c r="E53">
        <v>46</v>
      </c>
      <c r="F53">
        <v>48</v>
      </c>
      <c r="G53">
        <v>46</v>
      </c>
      <c r="H53">
        <v>49</v>
      </c>
      <c r="I53">
        <v>43</v>
      </c>
      <c r="J53">
        <v>363</v>
      </c>
    </row>
    <row r="54" spans="1:10" x14ac:dyDescent="0.35">
      <c r="A54" s="59" t="s">
        <v>71</v>
      </c>
      <c r="B54">
        <v>32</v>
      </c>
      <c r="C54">
        <v>23</v>
      </c>
      <c r="D54">
        <v>31</v>
      </c>
      <c r="E54">
        <v>35</v>
      </c>
      <c r="F54">
        <v>30</v>
      </c>
      <c r="G54">
        <v>31</v>
      </c>
      <c r="H54">
        <v>34</v>
      </c>
      <c r="I54">
        <v>33</v>
      </c>
      <c r="J54">
        <v>249</v>
      </c>
    </row>
    <row r="55" spans="1:10" x14ac:dyDescent="0.35">
      <c r="A55" s="59" t="s">
        <v>2023</v>
      </c>
      <c r="B55">
        <v>116</v>
      </c>
      <c r="C55">
        <v>118</v>
      </c>
      <c r="D55">
        <v>124</v>
      </c>
      <c r="E55">
        <v>129</v>
      </c>
      <c r="F55">
        <v>133</v>
      </c>
      <c r="G55">
        <v>120</v>
      </c>
      <c r="H55">
        <v>137</v>
      </c>
      <c r="I55">
        <v>123</v>
      </c>
      <c r="J55">
        <v>1000</v>
      </c>
    </row>
    <row r="58" spans="1:10" x14ac:dyDescent="0.35">
      <c r="A58" s="58" t="s">
        <v>2041</v>
      </c>
      <c r="B58" s="58" t="s">
        <v>2033</v>
      </c>
      <c r="E58" s="58" t="s">
        <v>2041</v>
      </c>
      <c r="F58" s="58" t="s">
        <v>2033</v>
      </c>
    </row>
    <row r="59" spans="1:10" x14ac:dyDescent="0.35">
      <c r="A59" s="58" t="s">
        <v>2021</v>
      </c>
      <c r="B59" t="s">
        <v>2044</v>
      </c>
      <c r="C59" t="s">
        <v>2023</v>
      </c>
      <c r="E59" s="58" t="s">
        <v>2021</v>
      </c>
      <c r="F59" t="s">
        <v>2044</v>
      </c>
      <c r="G59" t="s">
        <v>2023</v>
      </c>
    </row>
    <row r="60" spans="1:10" x14ac:dyDescent="0.35">
      <c r="A60" s="59" t="s">
        <v>38</v>
      </c>
      <c r="B60">
        <v>34</v>
      </c>
      <c r="C60">
        <v>34</v>
      </c>
      <c r="E60" s="59" t="s">
        <v>38</v>
      </c>
      <c r="F60">
        <v>40</v>
      </c>
      <c r="G60">
        <v>40</v>
      </c>
    </row>
    <row r="61" spans="1:10" x14ac:dyDescent="0.35">
      <c r="A61" s="59" t="s">
        <v>21</v>
      </c>
      <c r="B61">
        <v>75</v>
      </c>
      <c r="C61">
        <v>75</v>
      </c>
      <c r="E61" s="59" t="s">
        <v>21</v>
      </c>
      <c r="F61">
        <v>79</v>
      </c>
      <c r="G61">
        <v>79</v>
      </c>
    </row>
    <row r="62" spans="1:10" x14ac:dyDescent="0.35">
      <c r="A62" s="59" t="s">
        <v>12</v>
      </c>
      <c r="B62">
        <v>109</v>
      </c>
      <c r="C62">
        <v>109</v>
      </c>
      <c r="E62" s="59" t="s">
        <v>12</v>
      </c>
      <c r="F62">
        <v>107</v>
      </c>
      <c r="G62">
        <v>107</v>
      </c>
    </row>
    <row r="63" spans="1:10" x14ac:dyDescent="0.35">
      <c r="A63" s="59" t="s">
        <v>71</v>
      </c>
      <c r="B63">
        <v>74</v>
      </c>
      <c r="C63">
        <v>74</v>
      </c>
      <c r="E63" s="59" t="s">
        <v>71</v>
      </c>
      <c r="F63">
        <v>73</v>
      </c>
      <c r="G63">
        <v>73</v>
      </c>
    </row>
    <row r="64" spans="1:10" x14ac:dyDescent="0.35">
      <c r="A64" s="59" t="s">
        <v>2023</v>
      </c>
      <c r="B64">
        <v>292</v>
      </c>
      <c r="C64">
        <v>292</v>
      </c>
      <c r="E64" s="59" t="s">
        <v>2023</v>
      </c>
      <c r="F64">
        <v>299</v>
      </c>
      <c r="G64">
        <v>299</v>
      </c>
    </row>
    <row r="66" spans="5:7" x14ac:dyDescent="0.35">
      <c r="E66" s="58" t="s">
        <v>2021</v>
      </c>
      <c r="F66" t="s">
        <v>2041</v>
      </c>
      <c r="G66" t="s">
        <v>2045</v>
      </c>
    </row>
    <row r="67" spans="5:7" x14ac:dyDescent="0.35">
      <c r="E67" s="59" t="s">
        <v>38</v>
      </c>
      <c r="F67">
        <v>136</v>
      </c>
      <c r="G67">
        <v>4645514.7000000011</v>
      </c>
    </row>
    <row r="68" spans="5:7" x14ac:dyDescent="0.35">
      <c r="E68" s="59" t="s">
        <v>21</v>
      </c>
      <c r="F68">
        <v>252</v>
      </c>
      <c r="G68">
        <v>7686194.6800000025</v>
      </c>
    </row>
    <row r="69" spans="5:7" x14ac:dyDescent="0.35">
      <c r="E69" s="59" t="s">
        <v>12</v>
      </c>
      <c r="F69">
        <v>363</v>
      </c>
      <c r="G69">
        <v>9434431.3000000007</v>
      </c>
    </row>
    <row r="70" spans="5:7" x14ac:dyDescent="0.35">
      <c r="E70" s="59" t="s">
        <v>71</v>
      </c>
      <c r="F70">
        <v>249</v>
      </c>
      <c r="G70">
        <v>8446330.6500000022</v>
      </c>
    </row>
    <row r="71" spans="5:7" x14ac:dyDescent="0.35">
      <c r="E71" s="59" t="s">
        <v>2023</v>
      </c>
      <c r="F71">
        <v>1000</v>
      </c>
      <c r="G71">
        <v>30212471.330000039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6AD2-6C9B-4A1F-AAAA-DD90B2691BAC}">
  <dimension ref="A1:H13"/>
  <sheetViews>
    <sheetView workbookViewId="0"/>
  </sheetViews>
  <sheetFormatPr defaultRowHeight="14.5" x14ac:dyDescent="0.35"/>
  <cols>
    <col min="1" max="1" width="9.26953125" bestFit="1" customWidth="1"/>
    <col min="4" max="4" width="14.36328125" bestFit="1" customWidth="1"/>
    <col min="5" max="5" width="14.1796875" bestFit="1" customWidth="1"/>
    <col min="6" max="6" width="13.26953125" bestFit="1" customWidth="1"/>
    <col min="8" max="8" width="11.36328125" bestFit="1" customWidth="1"/>
  </cols>
  <sheetData>
    <row r="1" spans="1:8" x14ac:dyDescent="0.35">
      <c r="A1" s="33" t="s">
        <v>95</v>
      </c>
    </row>
    <row r="2" spans="1:8" x14ac:dyDescent="0.35">
      <c r="D2" s="23"/>
      <c r="E2" s="23"/>
      <c r="F2" s="23"/>
      <c r="G2" s="23"/>
      <c r="H2" s="23"/>
    </row>
    <row r="3" spans="1:8" x14ac:dyDescent="0.35">
      <c r="D3" s="23"/>
      <c r="E3" s="51" t="s">
        <v>2007</v>
      </c>
      <c r="F3" s="52"/>
      <c r="G3" s="23"/>
      <c r="H3" s="23"/>
    </row>
    <row r="4" spans="1:8" x14ac:dyDescent="0.35">
      <c r="D4" s="53" t="s">
        <v>2008</v>
      </c>
      <c r="E4" s="53" t="s">
        <v>2009</v>
      </c>
      <c r="F4" s="53" t="s">
        <v>2010</v>
      </c>
      <c r="G4" s="53" t="s">
        <v>2017</v>
      </c>
      <c r="H4" s="23"/>
    </row>
    <row r="5" spans="1:8" x14ac:dyDescent="0.35">
      <c r="D5" s="23">
        <f>_xlfn.XLOOKUP(A1,'Patient Demographics'!A:A,'Patient Demographics'!K:K,FALSE)</f>
        <v>9</v>
      </c>
      <c r="E5" s="23">
        <f>_xlfn.XLOOKUP(A1,'Patient Demographics'!A:A,'Billing Details'!J:J,FALSE)</f>
        <v>45000</v>
      </c>
      <c r="F5" s="23"/>
      <c r="G5" s="23" t="str">
        <f>INDEX('Patient Demographics'!E:E,MATCH('Interactive dashboard'!A1,'Patient Demographics'!A:A))</f>
        <v>Female</v>
      </c>
      <c r="H5" s="23"/>
    </row>
    <row r="6" spans="1:8" x14ac:dyDescent="0.35">
      <c r="D6" s="23"/>
      <c r="E6" s="23"/>
      <c r="F6" s="23"/>
      <c r="G6" s="23"/>
      <c r="H6" s="23"/>
    </row>
    <row r="7" spans="1:8" x14ac:dyDescent="0.35">
      <c r="D7" s="23"/>
      <c r="E7" s="23"/>
      <c r="F7" s="23"/>
      <c r="G7" s="23"/>
      <c r="H7" s="23"/>
    </row>
    <row r="8" spans="1:8" x14ac:dyDescent="0.35">
      <c r="D8" s="23"/>
      <c r="E8" s="51" t="s">
        <v>2011</v>
      </c>
      <c r="F8" s="52"/>
      <c r="G8" s="52"/>
      <c r="H8" s="23"/>
    </row>
    <row r="9" spans="1:8" x14ac:dyDescent="0.35">
      <c r="D9" s="53" t="s">
        <v>2012</v>
      </c>
      <c r="E9" s="53" t="s">
        <v>2013</v>
      </c>
      <c r="F9" s="53" t="s">
        <v>2014</v>
      </c>
      <c r="G9" s="53" t="s">
        <v>2015</v>
      </c>
      <c r="H9" s="53" t="s">
        <v>2016</v>
      </c>
    </row>
    <row r="10" spans="1:8" x14ac:dyDescent="0.35">
      <c r="D10" s="23">
        <f>INDEX('Patient Health Records'!U:U,MATCH(A1,'Patient Demographics'!A:A))</f>
        <v>196</v>
      </c>
      <c r="E10" s="23" t="b">
        <f>INDEX('Patient Health Records'!X:X,MATCH('Interactive dashboard'!A1,'Patient Demographics'!A:A))</f>
        <v>0</v>
      </c>
      <c r="F10" s="23"/>
      <c r="G10" s="23"/>
      <c r="H10" s="23" t="str">
        <f>INDEX('Patient Health Records'!B:B,MATCH('Interactive dashboard'!A1,'Patient Demographics'!A:A))</f>
        <v>A-</v>
      </c>
    </row>
    <row r="11" spans="1:8" x14ac:dyDescent="0.35">
      <c r="D11" s="23"/>
      <c r="E11" s="51" t="s">
        <v>1505</v>
      </c>
      <c r="F11" s="52"/>
      <c r="G11" s="23"/>
      <c r="H11" s="23"/>
    </row>
    <row r="12" spans="1:8" x14ac:dyDescent="0.35">
      <c r="D12" s="53" t="s">
        <v>1505</v>
      </c>
      <c r="E12" s="53" t="s">
        <v>1506</v>
      </c>
      <c r="F12" s="23"/>
      <c r="G12" s="23"/>
      <c r="H12" s="23"/>
    </row>
    <row r="13" spans="1:8" x14ac:dyDescent="0.35">
      <c r="D13" s="23"/>
      <c r="E13" s="23"/>
      <c r="F13" s="23"/>
      <c r="G13" s="23"/>
      <c r="H13" s="2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4C016B-7270-4121-BC27-481BFB791840}">
          <x14:formula1>
            <xm:f>'Patient Demographics'!$A:$A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>
      <pane ySplit="1" topLeftCell="A2" activePane="bottomLeft" state="frozen"/>
      <selection pane="bottomLeft" activeCell="K10" sqref="G3:K10"/>
    </sheetView>
  </sheetViews>
  <sheetFormatPr defaultColWidth="14.453125" defaultRowHeight="15" customHeight="1" x14ac:dyDescent="0.35"/>
  <cols>
    <col min="1" max="1" width="9.453125" customWidth="1"/>
    <col min="2" max="2" width="16.453125" customWidth="1"/>
    <col min="3" max="3" width="16.7265625" customWidth="1"/>
    <col min="4" max="4" width="14" customWidth="1"/>
    <col min="5" max="6" width="8.7265625" customWidth="1"/>
    <col min="7" max="7" width="10.26953125" bestFit="1" customWidth="1"/>
    <col min="8" max="8" width="13.26953125" bestFit="1" customWidth="1"/>
    <col min="9" max="9" width="13.08984375" bestFit="1" customWidth="1"/>
    <col min="10" max="10" width="8.7265625" customWidth="1"/>
    <col min="11" max="11" width="11.36328125" bestFit="1" customWidth="1"/>
    <col min="12" max="24" width="8.7265625" customWidth="1"/>
  </cols>
  <sheetData>
    <row r="1" spans="1:11" ht="14.25" customHeight="1" x14ac:dyDescent="0.35">
      <c r="A1" s="1" t="s">
        <v>0</v>
      </c>
      <c r="B1" s="1" t="s">
        <v>1459</v>
      </c>
      <c r="C1" s="1" t="s">
        <v>1460</v>
      </c>
      <c r="D1" s="4" t="s">
        <v>1461</v>
      </c>
      <c r="E1" s="5"/>
      <c r="F1" s="5"/>
    </row>
    <row r="2" spans="1:11" ht="14.25" customHeight="1" x14ac:dyDescent="0.35">
      <c r="A2" s="2" t="s">
        <v>7</v>
      </c>
      <c r="B2" s="3" t="s">
        <v>1462</v>
      </c>
      <c r="C2" s="3" t="s">
        <v>1463</v>
      </c>
      <c r="D2" s="3" t="s">
        <v>1464</v>
      </c>
      <c r="F2" t="s">
        <v>7</v>
      </c>
    </row>
    <row r="3" spans="1:11" ht="14.25" customHeight="1" x14ac:dyDescent="0.35">
      <c r="A3" s="2" t="s">
        <v>13</v>
      </c>
      <c r="B3" s="3" t="s">
        <v>1465</v>
      </c>
      <c r="C3" s="3" t="s">
        <v>1466</v>
      </c>
      <c r="D3" s="3" t="s">
        <v>1464</v>
      </c>
      <c r="G3" s="23"/>
      <c r="H3" s="100" t="s">
        <v>2007</v>
      </c>
      <c r="I3" s="101"/>
      <c r="J3" s="23"/>
      <c r="K3" s="23"/>
    </row>
    <row r="4" spans="1:11" ht="14.25" customHeight="1" x14ac:dyDescent="0.35">
      <c r="A4" s="2" t="s">
        <v>17</v>
      </c>
      <c r="B4" s="3" t="s">
        <v>1467</v>
      </c>
      <c r="C4" s="3" t="s">
        <v>1468</v>
      </c>
      <c r="D4" s="3" t="s">
        <v>1469</v>
      </c>
      <c r="G4" s="99" t="s">
        <v>2008</v>
      </c>
      <c r="H4" s="99" t="s">
        <v>2009</v>
      </c>
      <c r="I4" s="99" t="s">
        <v>2017</v>
      </c>
      <c r="J4" s="23"/>
      <c r="K4" s="23"/>
    </row>
    <row r="5" spans="1:11" ht="14.25" customHeight="1" x14ac:dyDescent="0.35">
      <c r="A5" s="2" t="s">
        <v>22</v>
      </c>
      <c r="B5" s="3" t="s">
        <v>1467</v>
      </c>
      <c r="C5" s="3" t="s">
        <v>1470</v>
      </c>
      <c r="D5" s="3" t="s">
        <v>1469</v>
      </c>
      <c r="G5" s="23">
        <f>_xlfn.XLOOKUP(F2,'Patient Demographics'!A:A,'Patient Demographics'!K:K,FALSE)</f>
        <v>20</v>
      </c>
      <c r="H5" s="23">
        <f>_xlfn.XLOOKUP(F2,'Billing Details'!A:A,'Billing Details'!J:J,FALSE)</f>
        <v>60000</v>
      </c>
      <c r="I5" s="23" t="str">
        <f>_xlfn.XLOOKUP(F2,'Patient Demographics'!A:A,'Patient Demographics'!E:E,FALSE)</f>
        <v>Female</v>
      </c>
      <c r="J5" s="23"/>
      <c r="K5" s="23"/>
    </row>
    <row r="6" spans="1:11" ht="14.25" customHeight="1" x14ac:dyDescent="0.35">
      <c r="A6" s="2" t="s">
        <v>26</v>
      </c>
      <c r="B6" s="3" t="s">
        <v>1471</v>
      </c>
      <c r="C6" s="3" t="s">
        <v>1472</v>
      </c>
      <c r="D6" s="3" t="s">
        <v>1464</v>
      </c>
      <c r="G6" s="23"/>
      <c r="H6" s="100" t="s">
        <v>2127</v>
      </c>
      <c r="I6" s="101"/>
      <c r="J6" s="23"/>
      <c r="K6" s="23"/>
    </row>
    <row r="7" spans="1:11" ht="14.25" customHeight="1" x14ac:dyDescent="0.35">
      <c r="A7" s="2" t="s">
        <v>30</v>
      </c>
      <c r="B7" s="3" t="s">
        <v>1473</v>
      </c>
      <c r="C7" s="3" t="s">
        <v>1474</v>
      </c>
      <c r="D7" s="3" t="s">
        <v>1475</v>
      </c>
      <c r="G7" s="99" t="s">
        <v>2125</v>
      </c>
      <c r="H7" s="99" t="s">
        <v>2013</v>
      </c>
      <c r="I7" s="99" t="s">
        <v>2126</v>
      </c>
      <c r="J7" s="99" t="s">
        <v>2015</v>
      </c>
      <c r="K7" s="99" t="s">
        <v>2016</v>
      </c>
    </row>
    <row r="8" spans="1:11" ht="14.25" customHeight="1" x14ac:dyDescent="0.35">
      <c r="A8" s="2" t="s">
        <v>33</v>
      </c>
      <c r="B8" s="3" t="s">
        <v>1476</v>
      </c>
      <c r="C8" s="3" t="s">
        <v>1477</v>
      </c>
      <c r="D8" s="3" t="s">
        <v>1478</v>
      </c>
      <c r="G8" s="23"/>
      <c r="H8" s="23"/>
      <c r="I8" s="23"/>
      <c r="J8" s="23"/>
      <c r="K8" s="23"/>
    </row>
    <row r="9" spans="1:11" ht="14.25" customHeight="1" x14ac:dyDescent="0.35">
      <c r="A9" s="2" t="s">
        <v>35</v>
      </c>
      <c r="B9" s="3" t="s">
        <v>1476</v>
      </c>
      <c r="C9" s="3" t="s">
        <v>1479</v>
      </c>
      <c r="D9" s="3" t="s">
        <v>1478</v>
      </c>
      <c r="G9" s="23"/>
      <c r="H9" s="23"/>
      <c r="I9" s="23"/>
      <c r="J9" s="23"/>
      <c r="K9" s="23"/>
    </row>
    <row r="10" spans="1:11" ht="14.25" customHeight="1" x14ac:dyDescent="0.35">
      <c r="A10" s="2" t="s">
        <v>39</v>
      </c>
      <c r="B10" s="3" t="s">
        <v>1467</v>
      </c>
      <c r="C10" s="3" t="s">
        <v>1480</v>
      </c>
      <c r="D10" s="3" t="s">
        <v>1469</v>
      </c>
      <c r="G10" s="23"/>
      <c r="H10" s="23"/>
      <c r="I10" s="23"/>
      <c r="J10" s="23"/>
      <c r="K10" s="23"/>
    </row>
    <row r="11" spans="1:11" ht="14.25" customHeight="1" x14ac:dyDescent="0.35">
      <c r="A11" s="2" t="s">
        <v>42</v>
      </c>
      <c r="B11" s="3" t="s">
        <v>1462</v>
      </c>
      <c r="C11" s="3" t="s">
        <v>1481</v>
      </c>
      <c r="D11" s="3" t="s">
        <v>1464</v>
      </c>
    </row>
    <row r="12" spans="1:11" ht="14.25" customHeight="1" x14ac:dyDescent="0.35">
      <c r="A12" s="2" t="s">
        <v>46</v>
      </c>
      <c r="B12" s="3" t="s">
        <v>1462</v>
      </c>
      <c r="C12" s="3" t="s">
        <v>1481</v>
      </c>
      <c r="D12" s="3" t="s">
        <v>1469</v>
      </c>
    </row>
    <row r="13" spans="1:11" ht="14.25" customHeight="1" x14ac:dyDescent="0.35">
      <c r="A13" s="2" t="s">
        <v>49</v>
      </c>
      <c r="B13" s="3" t="s">
        <v>1465</v>
      </c>
      <c r="C13" s="3" t="s">
        <v>1482</v>
      </c>
      <c r="D13" s="3" t="s">
        <v>1469</v>
      </c>
      <c r="G13" s="3" t="s">
        <v>11</v>
      </c>
      <c r="H13" t="str">
        <f>VLOOKUP(G13,Facts!A3:B10,2,FALSE)</f>
        <v>South</v>
      </c>
    </row>
    <row r="14" spans="1:11" ht="14.25" customHeight="1" x14ac:dyDescent="0.35">
      <c r="A14" s="2" t="s">
        <v>51</v>
      </c>
      <c r="B14" s="3" t="s">
        <v>1465</v>
      </c>
      <c r="C14" s="3" t="s">
        <v>1483</v>
      </c>
      <c r="D14" s="3" t="s">
        <v>1464</v>
      </c>
      <c r="G14" s="3" t="s">
        <v>16</v>
      </c>
      <c r="H14" t="str">
        <f>VLOOKUP(G14,Facts!A4:B11,2,FALSE)</f>
        <v>West</v>
      </c>
    </row>
    <row r="15" spans="1:11" ht="14.25" customHeight="1" x14ac:dyDescent="0.35">
      <c r="A15" s="2" t="s">
        <v>53</v>
      </c>
      <c r="B15" s="3" t="s">
        <v>1465</v>
      </c>
      <c r="C15" s="3" t="s">
        <v>1482</v>
      </c>
      <c r="D15" s="3" t="s">
        <v>1475</v>
      </c>
    </row>
    <row r="16" spans="1:11" ht="14.25" customHeight="1" x14ac:dyDescent="0.35">
      <c r="A16" s="2" t="s">
        <v>56</v>
      </c>
      <c r="B16" s="3" t="s">
        <v>1467</v>
      </c>
      <c r="C16" s="3" t="s">
        <v>1470</v>
      </c>
      <c r="D16" s="3" t="s">
        <v>1469</v>
      </c>
    </row>
    <row r="17" spans="1:4" ht="14.25" customHeight="1" x14ac:dyDescent="0.35">
      <c r="A17" s="2" t="s">
        <v>58</v>
      </c>
      <c r="B17" s="3" t="s">
        <v>1465</v>
      </c>
      <c r="C17" s="3" t="s">
        <v>1484</v>
      </c>
      <c r="D17" s="3" t="s">
        <v>1464</v>
      </c>
    </row>
    <row r="18" spans="1:4" ht="14.25" customHeight="1" x14ac:dyDescent="0.35">
      <c r="A18" s="2" t="s">
        <v>61</v>
      </c>
      <c r="B18" s="3" t="s">
        <v>1462</v>
      </c>
      <c r="C18" s="3" t="s">
        <v>1463</v>
      </c>
      <c r="D18" s="3" t="s">
        <v>1469</v>
      </c>
    </row>
    <row r="19" spans="1:4" ht="14.25" customHeight="1" x14ac:dyDescent="0.35">
      <c r="A19" s="2" t="s">
        <v>63</v>
      </c>
      <c r="B19" s="3" t="s">
        <v>1462</v>
      </c>
      <c r="C19" s="3" t="s">
        <v>1481</v>
      </c>
      <c r="D19" s="3" t="s">
        <v>1464</v>
      </c>
    </row>
    <row r="20" spans="1:4" ht="14.25" customHeight="1" x14ac:dyDescent="0.35">
      <c r="A20" s="2" t="s">
        <v>66</v>
      </c>
      <c r="B20" s="3" t="s">
        <v>1467</v>
      </c>
      <c r="C20" s="3" t="s">
        <v>1470</v>
      </c>
      <c r="D20" s="3" t="s">
        <v>1469</v>
      </c>
    </row>
    <row r="21" spans="1:4" ht="14.25" customHeight="1" x14ac:dyDescent="0.35">
      <c r="A21" s="2" t="s">
        <v>68</v>
      </c>
      <c r="B21" s="3" t="s">
        <v>1465</v>
      </c>
      <c r="C21" s="3" t="s">
        <v>1483</v>
      </c>
      <c r="D21" s="3" t="s">
        <v>1464</v>
      </c>
    </row>
    <row r="22" spans="1:4" ht="14.25" customHeight="1" x14ac:dyDescent="0.35">
      <c r="A22" s="2" t="s">
        <v>72</v>
      </c>
      <c r="B22" s="3" t="s">
        <v>1485</v>
      </c>
      <c r="C22" s="3" t="s">
        <v>1477</v>
      </c>
      <c r="D22" s="3" t="s">
        <v>1478</v>
      </c>
    </row>
    <row r="23" spans="1:4" ht="14.25" customHeight="1" x14ac:dyDescent="0.35">
      <c r="A23" s="2" t="s">
        <v>75</v>
      </c>
      <c r="B23" s="3" t="s">
        <v>1462</v>
      </c>
      <c r="C23" s="3" t="s">
        <v>1486</v>
      </c>
      <c r="D23" s="3" t="s">
        <v>1475</v>
      </c>
    </row>
    <row r="24" spans="1:4" ht="14.25" customHeight="1" x14ac:dyDescent="0.35">
      <c r="A24" s="2" t="s">
        <v>77</v>
      </c>
      <c r="B24" s="3" t="s">
        <v>1473</v>
      </c>
      <c r="C24" s="3" t="s">
        <v>1474</v>
      </c>
      <c r="D24" s="3" t="s">
        <v>1469</v>
      </c>
    </row>
    <row r="25" spans="1:4" ht="14.25" customHeight="1" x14ac:dyDescent="0.35">
      <c r="A25" s="2" t="s">
        <v>79</v>
      </c>
      <c r="B25" s="3" t="s">
        <v>1462</v>
      </c>
      <c r="C25" s="3" t="s">
        <v>1487</v>
      </c>
      <c r="D25" s="3" t="s">
        <v>1464</v>
      </c>
    </row>
    <row r="26" spans="1:4" ht="14.25" customHeight="1" x14ac:dyDescent="0.35">
      <c r="A26" s="2" t="s">
        <v>81</v>
      </c>
      <c r="B26" s="3" t="s">
        <v>1467</v>
      </c>
      <c r="C26" s="3" t="s">
        <v>1470</v>
      </c>
      <c r="D26" s="3" t="s">
        <v>1469</v>
      </c>
    </row>
    <row r="27" spans="1:4" ht="14.25" customHeight="1" x14ac:dyDescent="0.35">
      <c r="A27" s="2" t="s">
        <v>83</v>
      </c>
      <c r="B27" s="3" t="s">
        <v>1467</v>
      </c>
      <c r="C27" s="3" t="s">
        <v>1480</v>
      </c>
      <c r="D27" s="3" t="s">
        <v>1469</v>
      </c>
    </row>
    <row r="28" spans="1:4" ht="14.25" customHeight="1" x14ac:dyDescent="0.35">
      <c r="A28" s="2" t="s">
        <v>85</v>
      </c>
      <c r="B28" s="3" t="s">
        <v>1485</v>
      </c>
      <c r="C28" s="3" t="s">
        <v>1477</v>
      </c>
      <c r="D28" s="3" t="s">
        <v>1478</v>
      </c>
    </row>
    <row r="29" spans="1:4" ht="14.25" customHeight="1" x14ac:dyDescent="0.35">
      <c r="A29" s="2" t="s">
        <v>88</v>
      </c>
      <c r="B29" s="3" t="s">
        <v>1471</v>
      </c>
      <c r="C29" s="3" t="s">
        <v>1474</v>
      </c>
      <c r="D29" s="3" t="s">
        <v>1464</v>
      </c>
    </row>
    <row r="30" spans="1:4" ht="14.25" customHeight="1" x14ac:dyDescent="0.35">
      <c r="A30" s="2" t="s">
        <v>90</v>
      </c>
      <c r="B30" s="3" t="s">
        <v>1462</v>
      </c>
      <c r="C30" s="3" t="s">
        <v>1463</v>
      </c>
      <c r="D30" s="3" t="s">
        <v>1464</v>
      </c>
    </row>
    <row r="31" spans="1:4" ht="14.25" customHeight="1" x14ac:dyDescent="0.35">
      <c r="A31" s="2" t="s">
        <v>92</v>
      </c>
      <c r="B31" s="3" t="s">
        <v>1467</v>
      </c>
      <c r="C31" s="3" t="s">
        <v>1480</v>
      </c>
      <c r="D31" s="3" t="s">
        <v>1469</v>
      </c>
    </row>
    <row r="32" spans="1:4" ht="14.25" customHeight="1" x14ac:dyDescent="0.35">
      <c r="A32" s="2" t="s">
        <v>94</v>
      </c>
      <c r="B32" s="3" t="s">
        <v>1462</v>
      </c>
      <c r="C32" s="3" t="s">
        <v>1481</v>
      </c>
      <c r="D32" s="3" t="s">
        <v>1464</v>
      </c>
    </row>
    <row r="33" spans="1:4" ht="14.25" customHeight="1" x14ac:dyDescent="0.35">
      <c r="A33" s="2" t="s">
        <v>95</v>
      </c>
      <c r="B33" s="3" t="s">
        <v>1462</v>
      </c>
      <c r="C33" s="3" t="s">
        <v>1463</v>
      </c>
      <c r="D33" s="3" t="s">
        <v>1475</v>
      </c>
    </row>
    <row r="34" spans="1:4" ht="14.25" customHeight="1" x14ac:dyDescent="0.35">
      <c r="A34" s="2" t="s">
        <v>97</v>
      </c>
      <c r="B34" s="3" t="s">
        <v>1465</v>
      </c>
      <c r="C34" s="3" t="s">
        <v>1482</v>
      </c>
      <c r="D34" s="3" t="s">
        <v>1469</v>
      </c>
    </row>
    <row r="35" spans="1:4" ht="14.25" customHeight="1" x14ac:dyDescent="0.35">
      <c r="A35" s="2" t="s">
        <v>99</v>
      </c>
      <c r="B35" s="3" t="s">
        <v>1467</v>
      </c>
      <c r="C35" s="3" t="s">
        <v>1470</v>
      </c>
      <c r="D35" s="3" t="s">
        <v>1469</v>
      </c>
    </row>
    <row r="36" spans="1:4" ht="14.25" customHeight="1" x14ac:dyDescent="0.35">
      <c r="A36" s="2" t="s">
        <v>101</v>
      </c>
      <c r="B36" s="3" t="s">
        <v>1465</v>
      </c>
      <c r="C36" s="3" t="s">
        <v>1466</v>
      </c>
      <c r="D36" s="3" t="s">
        <v>1469</v>
      </c>
    </row>
    <row r="37" spans="1:4" ht="14.25" customHeight="1" x14ac:dyDescent="0.35">
      <c r="A37" s="2" t="s">
        <v>103</v>
      </c>
      <c r="B37" s="3" t="s">
        <v>1462</v>
      </c>
      <c r="C37" s="3" t="s">
        <v>1463</v>
      </c>
      <c r="D37" s="3" t="s">
        <v>1469</v>
      </c>
    </row>
    <row r="38" spans="1:4" ht="14.25" customHeight="1" x14ac:dyDescent="0.35">
      <c r="A38" s="2" t="s">
        <v>105</v>
      </c>
      <c r="B38" s="3" t="s">
        <v>1465</v>
      </c>
      <c r="C38" s="3" t="s">
        <v>1484</v>
      </c>
      <c r="D38" s="3" t="s">
        <v>1469</v>
      </c>
    </row>
    <row r="39" spans="1:4" ht="14.25" customHeight="1" x14ac:dyDescent="0.35">
      <c r="A39" s="2" t="s">
        <v>107</v>
      </c>
      <c r="B39" s="3" t="s">
        <v>1462</v>
      </c>
      <c r="C39" s="3" t="s">
        <v>1486</v>
      </c>
      <c r="D39" s="3" t="s">
        <v>1464</v>
      </c>
    </row>
    <row r="40" spans="1:4" ht="14.25" customHeight="1" x14ac:dyDescent="0.35">
      <c r="A40" s="2" t="s">
        <v>110</v>
      </c>
      <c r="B40" s="3" t="s">
        <v>1462</v>
      </c>
      <c r="C40" s="3" t="s">
        <v>1487</v>
      </c>
      <c r="D40" s="3" t="s">
        <v>1464</v>
      </c>
    </row>
    <row r="41" spans="1:4" ht="14.25" customHeight="1" x14ac:dyDescent="0.35">
      <c r="A41" s="2" t="s">
        <v>112</v>
      </c>
      <c r="B41" s="3" t="s">
        <v>1471</v>
      </c>
      <c r="C41" s="3" t="s">
        <v>1474</v>
      </c>
      <c r="D41" s="3" t="s">
        <v>1464</v>
      </c>
    </row>
    <row r="42" spans="1:4" ht="14.25" customHeight="1" x14ac:dyDescent="0.35">
      <c r="A42" s="2" t="s">
        <v>115</v>
      </c>
      <c r="B42" s="3" t="s">
        <v>1462</v>
      </c>
      <c r="C42" s="3" t="s">
        <v>1481</v>
      </c>
      <c r="D42" s="3" t="s">
        <v>1464</v>
      </c>
    </row>
    <row r="43" spans="1:4" ht="14.25" customHeight="1" x14ac:dyDescent="0.35">
      <c r="A43" s="2" t="s">
        <v>117</v>
      </c>
      <c r="B43" s="3" t="s">
        <v>1462</v>
      </c>
      <c r="C43" s="3" t="s">
        <v>1486</v>
      </c>
      <c r="D43" s="3" t="s">
        <v>1464</v>
      </c>
    </row>
    <row r="44" spans="1:4" ht="14.25" customHeight="1" x14ac:dyDescent="0.35">
      <c r="A44" s="2" t="s">
        <v>119</v>
      </c>
      <c r="B44" s="3" t="s">
        <v>1462</v>
      </c>
      <c r="C44" s="3" t="s">
        <v>1487</v>
      </c>
      <c r="D44" s="3" t="s">
        <v>1475</v>
      </c>
    </row>
    <row r="45" spans="1:4" ht="14.25" customHeight="1" x14ac:dyDescent="0.35">
      <c r="A45" s="2" t="s">
        <v>120</v>
      </c>
      <c r="B45" s="3" t="s">
        <v>1465</v>
      </c>
      <c r="C45" s="3" t="s">
        <v>1483</v>
      </c>
      <c r="D45" s="3" t="s">
        <v>1464</v>
      </c>
    </row>
    <row r="46" spans="1:4" ht="14.25" customHeight="1" x14ac:dyDescent="0.35">
      <c r="A46" s="2" t="s">
        <v>123</v>
      </c>
      <c r="B46" s="3" t="s">
        <v>1471</v>
      </c>
      <c r="C46" s="3" t="s">
        <v>1472</v>
      </c>
      <c r="D46" s="3" t="s">
        <v>1464</v>
      </c>
    </row>
    <row r="47" spans="1:4" ht="14.25" customHeight="1" x14ac:dyDescent="0.35">
      <c r="A47" s="2" t="s">
        <v>125</v>
      </c>
      <c r="B47" s="3" t="s">
        <v>1462</v>
      </c>
      <c r="C47" s="3" t="s">
        <v>1481</v>
      </c>
      <c r="D47" s="3" t="s">
        <v>1464</v>
      </c>
    </row>
    <row r="48" spans="1:4" ht="14.25" customHeight="1" x14ac:dyDescent="0.35">
      <c r="A48" s="2" t="s">
        <v>128</v>
      </c>
      <c r="B48" s="3" t="s">
        <v>1462</v>
      </c>
      <c r="C48" s="3" t="s">
        <v>1481</v>
      </c>
      <c r="D48" s="3" t="s">
        <v>1464</v>
      </c>
    </row>
    <row r="49" spans="1:4" ht="14.25" customHeight="1" x14ac:dyDescent="0.35">
      <c r="A49" s="2" t="s">
        <v>130</v>
      </c>
      <c r="B49" s="3" t="s">
        <v>1462</v>
      </c>
      <c r="C49" s="3" t="s">
        <v>1486</v>
      </c>
      <c r="D49" s="3" t="s">
        <v>1469</v>
      </c>
    </row>
    <row r="50" spans="1:4" ht="14.25" customHeight="1" x14ac:dyDescent="0.35">
      <c r="A50" s="2" t="s">
        <v>132</v>
      </c>
      <c r="B50" s="3" t="s">
        <v>1471</v>
      </c>
      <c r="C50" s="3" t="s">
        <v>1472</v>
      </c>
      <c r="D50" s="3" t="s">
        <v>1464</v>
      </c>
    </row>
    <row r="51" spans="1:4" ht="14.25" customHeight="1" x14ac:dyDescent="0.35">
      <c r="A51" s="2" t="s">
        <v>134</v>
      </c>
      <c r="B51" s="3" t="s">
        <v>1465</v>
      </c>
      <c r="C51" s="3" t="s">
        <v>1484</v>
      </c>
      <c r="D51" s="3" t="s">
        <v>1469</v>
      </c>
    </row>
    <row r="52" spans="1:4" ht="14.25" customHeight="1" x14ac:dyDescent="0.35">
      <c r="A52" s="2" t="s">
        <v>135</v>
      </c>
      <c r="B52" s="3" t="s">
        <v>1465</v>
      </c>
      <c r="C52" s="3" t="s">
        <v>1484</v>
      </c>
      <c r="D52" s="3" t="s">
        <v>1464</v>
      </c>
    </row>
    <row r="53" spans="1:4" ht="14.25" customHeight="1" x14ac:dyDescent="0.35">
      <c r="A53" s="2" t="s">
        <v>138</v>
      </c>
      <c r="B53" s="3" t="s">
        <v>1462</v>
      </c>
      <c r="C53" s="3" t="s">
        <v>1486</v>
      </c>
      <c r="D53" s="3" t="s">
        <v>1464</v>
      </c>
    </row>
    <row r="54" spans="1:4" ht="14.25" customHeight="1" x14ac:dyDescent="0.35">
      <c r="A54" s="2" t="s">
        <v>140</v>
      </c>
      <c r="B54" s="3" t="s">
        <v>1462</v>
      </c>
      <c r="C54" s="3" t="s">
        <v>1481</v>
      </c>
      <c r="D54" s="3" t="s">
        <v>1464</v>
      </c>
    </row>
    <row r="55" spans="1:4" ht="14.25" customHeight="1" x14ac:dyDescent="0.35">
      <c r="A55" s="2" t="s">
        <v>141</v>
      </c>
      <c r="B55" s="3" t="s">
        <v>1462</v>
      </c>
      <c r="C55" s="3" t="s">
        <v>1487</v>
      </c>
      <c r="D55" s="3" t="s">
        <v>1475</v>
      </c>
    </row>
    <row r="56" spans="1:4" ht="14.25" customHeight="1" x14ac:dyDescent="0.35">
      <c r="A56" s="2" t="s">
        <v>143</v>
      </c>
      <c r="B56" s="3" t="s">
        <v>1465</v>
      </c>
      <c r="C56" s="3" t="s">
        <v>1482</v>
      </c>
      <c r="D56" s="3" t="s">
        <v>1475</v>
      </c>
    </row>
    <row r="57" spans="1:4" ht="14.25" customHeight="1" x14ac:dyDescent="0.35">
      <c r="A57" s="2" t="s">
        <v>145</v>
      </c>
      <c r="B57" s="3" t="s">
        <v>1465</v>
      </c>
      <c r="C57" s="3" t="s">
        <v>1466</v>
      </c>
      <c r="D57" s="3" t="s">
        <v>1469</v>
      </c>
    </row>
    <row r="58" spans="1:4" ht="14.25" customHeight="1" x14ac:dyDescent="0.35">
      <c r="A58" s="2" t="s">
        <v>146</v>
      </c>
      <c r="B58" s="3" t="s">
        <v>1462</v>
      </c>
      <c r="C58" s="3" t="s">
        <v>1463</v>
      </c>
      <c r="D58" s="3" t="s">
        <v>1475</v>
      </c>
    </row>
    <row r="59" spans="1:4" ht="14.25" customHeight="1" x14ac:dyDescent="0.35">
      <c r="A59" s="2" t="s">
        <v>149</v>
      </c>
      <c r="B59" s="3" t="s">
        <v>1465</v>
      </c>
      <c r="C59" s="3" t="s">
        <v>1484</v>
      </c>
      <c r="D59" s="3" t="s">
        <v>1464</v>
      </c>
    </row>
    <row r="60" spans="1:4" ht="14.25" customHeight="1" x14ac:dyDescent="0.35">
      <c r="A60" s="2" t="s">
        <v>151</v>
      </c>
      <c r="B60" s="3" t="s">
        <v>1467</v>
      </c>
      <c r="C60" s="3" t="s">
        <v>1468</v>
      </c>
      <c r="D60" s="3" t="s">
        <v>1469</v>
      </c>
    </row>
    <row r="61" spans="1:4" ht="14.25" customHeight="1" x14ac:dyDescent="0.35">
      <c r="A61" s="2" t="s">
        <v>153</v>
      </c>
      <c r="B61" s="3" t="s">
        <v>1465</v>
      </c>
      <c r="C61" s="3" t="s">
        <v>1483</v>
      </c>
      <c r="D61" s="3" t="s">
        <v>1475</v>
      </c>
    </row>
    <row r="62" spans="1:4" ht="14.25" customHeight="1" x14ac:dyDescent="0.35">
      <c r="A62" s="2" t="s">
        <v>156</v>
      </c>
      <c r="B62" s="3" t="s">
        <v>1465</v>
      </c>
      <c r="C62" s="3" t="s">
        <v>1466</v>
      </c>
      <c r="D62" s="3" t="s">
        <v>1475</v>
      </c>
    </row>
    <row r="63" spans="1:4" ht="14.25" customHeight="1" x14ac:dyDescent="0.35">
      <c r="A63" s="2" t="s">
        <v>157</v>
      </c>
      <c r="B63" s="3" t="s">
        <v>1462</v>
      </c>
      <c r="C63" s="3" t="s">
        <v>1481</v>
      </c>
      <c r="D63" s="3" t="s">
        <v>1469</v>
      </c>
    </row>
    <row r="64" spans="1:4" ht="14.25" customHeight="1" x14ac:dyDescent="0.35">
      <c r="A64" s="2" t="s">
        <v>159</v>
      </c>
      <c r="B64" s="3" t="s">
        <v>1485</v>
      </c>
      <c r="C64" s="3" t="s">
        <v>1477</v>
      </c>
      <c r="D64" s="3" t="s">
        <v>1478</v>
      </c>
    </row>
    <row r="65" spans="1:4" ht="14.25" customHeight="1" x14ac:dyDescent="0.35">
      <c r="A65" s="2" t="s">
        <v>160</v>
      </c>
      <c r="B65" s="3" t="s">
        <v>1473</v>
      </c>
      <c r="C65" s="3" t="s">
        <v>1488</v>
      </c>
      <c r="D65" s="3" t="s">
        <v>1475</v>
      </c>
    </row>
    <row r="66" spans="1:4" ht="14.25" customHeight="1" x14ac:dyDescent="0.35">
      <c r="A66" s="2" t="s">
        <v>162</v>
      </c>
      <c r="B66" s="3" t="s">
        <v>1465</v>
      </c>
      <c r="C66" s="3" t="s">
        <v>1482</v>
      </c>
      <c r="D66" s="3" t="s">
        <v>1469</v>
      </c>
    </row>
    <row r="67" spans="1:4" ht="14.25" customHeight="1" x14ac:dyDescent="0.35">
      <c r="A67" s="2" t="s">
        <v>165</v>
      </c>
      <c r="B67" s="3" t="s">
        <v>1462</v>
      </c>
      <c r="C67" s="3" t="s">
        <v>1487</v>
      </c>
      <c r="D67" s="3" t="s">
        <v>1475</v>
      </c>
    </row>
    <row r="68" spans="1:4" ht="14.25" customHeight="1" x14ac:dyDescent="0.35">
      <c r="A68" s="2" t="s">
        <v>166</v>
      </c>
      <c r="B68" s="3" t="s">
        <v>1471</v>
      </c>
      <c r="C68" s="3" t="s">
        <v>1488</v>
      </c>
      <c r="D68" s="3" t="s">
        <v>1469</v>
      </c>
    </row>
    <row r="69" spans="1:4" ht="14.25" customHeight="1" x14ac:dyDescent="0.35">
      <c r="A69" s="2" t="s">
        <v>168</v>
      </c>
      <c r="B69" s="3" t="s">
        <v>1462</v>
      </c>
      <c r="C69" s="3" t="s">
        <v>1463</v>
      </c>
      <c r="D69" s="3" t="s">
        <v>1464</v>
      </c>
    </row>
    <row r="70" spans="1:4" ht="14.25" customHeight="1" x14ac:dyDescent="0.35">
      <c r="A70" s="2" t="s">
        <v>170</v>
      </c>
      <c r="B70" s="3" t="s">
        <v>1467</v>
      </c>
      <c r="C70" s="3" t="s">
        <v>1480</v>
      </c>
      <c r="D70" s="3" t="s">
        <v>1469</v>
      </c>
    </row>
    <row r="71" spans="1:4" ht="14.25" customHeight="1" x14ac:dyDescent="0.35">
      <c r="A71" s="2" t="s">
        <v>172</v>
      </c>
      <c r="B71" s="3" t="s">
        <v>1465</v>
      </c>
      <c r="C71" s="3" t="s">
        <v>1482</v>
      </c>
      <c r="D71" s="3" t="s">
        <v>1469</v>
      </c>
    </row>
    <row r="72" spans="1:4" ht="14.25" customHeight="1" x14ac:dyDescent="0.35">
      <c r="A72" s="2" t="s">
        <v>174</v>
      </c>
      <c r="B72" s="3" t="s">
        <v>1465</v>
      </c>
      <c r="C72" s="3" t="s">
        <v>1484</v>
      </c>
      <c r="D72" s="3" t="s">
        <v>1475</v>
      </c>
    </row>
    <row r="73" spans="1:4" ht="14.25" customHeight="1" x14ac:dyDescent="0.35">
      <c r="A73" s="2" t="s">
        <v>176</v>
      </c>
      <c r="B73" s="3" t="s">
        <v>1462</v>
      </c>
      <c r="C73" s="3" t="s">
        <v>1463</v>
      </c>
      <c r="D73" s="3" t="s">
        <v>1464</v>
      </c>
    </row>
    <row r="74" spans="1:4" ht="14.25" customHeight="1" x14ac:dyDescent="0.35">
      <c r="A74" s="2" t="s">
        <v>178</v>
      </c>
      <c r="B74" s="3" t="s">
        <v>1465</v>
      </c>
      <c r="C74" s="3" t="s">
        <v>1484</v>
      </c>
      <c r="D74" s="3" t="s">
        <v>1464</v>
      </c>
    </row>
    <row r="75" spans="1:4" ht="14.25" customHeight="1" x14ac:dyDescent="0.35">
      <c r="A75" s="2" t="s">
        <v>179</v>
      </c>
      <c r="B75" s="3" t="s">
        <v>1485</v>
      </c>
      <c r="C75" s="3" t="s">
        <v>1477</v>
      </c>
      <c r="D75" s="3" t="s">
        <v>1478</v>
      </c>
    </row>
    <row r="76" spans="1:4" ht="14.25" customHeight="1" x14ac:dyDescent="0.35">
      <c r="A76" s="2" t="s">
        <v>180</v>
      </c>
      <c r="B76" s="3" t="s">
        <v>1485</v>
      </c>
      <c r="C76" s="3" t="s">
        <v>1477</v>
      </c>
      <c r="D76" s="3" t="s">
        <v>1478</v>
      </c>
    </row>
    <row r="77" spans="1:4" ht="14.25" customHeight="1" x14ac:dyDescent="0.35">
      <c r="A77" s="2" t="s">
        <v>182</v>
      </c>
      <c r="B77" s="3" t="s">
        <v>1462</v>
      </c>
      <c r="C77" s="3" t="s">
        <v>1481</v>
      </c>
      <c r="D77" s="3" t="s">
        <v>1464</v>
      </c>
    </row>
    <row r="78" spans="1:4" ht="14.25" customHeight="1" x14ac:dyDescent="0.35">
      <c r="A78" s="2" t="s">
        <v>184</v>
      </c>
      <c r="B78" s="3" t="s">
        <v>1473</v>
      </c>
      <c r="C78" s="3" t="s">
        <v>1488</v>
      </c>
      <c r="D78" s="3" t="s">
        <v>1469</v>
      </c>
    </row>
    <row r="79" spans="1:4" ht="14.25" customHeight="1" x14ac:dyDescent="0.35">
      <c r="A79" s="2" t="s">
        <v>185</v>
      </c>
      <c r="B79" s="3" t="s">
        <v>1465</v>
      </c>
      <c r="C79" s="3" t="s">
        <v>1466</v>
      </c>
      <c r="D79" s="3" t="s">
        <v>1464</v>
      </c>
    </row>
    <row r="80" spans="1:4" ht="14.25" customHeight="1" x14ac:dyDescent="0.35">
      <c r="A80" s="2" t="s">
        <v>187</v>
      </c>
      <c r="B80" s="3" t="s">
        <v>1471</v>
      </c>
      <c r="C80" s="3" t="s">
        <v>1472</v>
      </c>
      <c r="D80" s="3" t="s">
        <v>1475</v>
      </c>
    </row>
    <row r="81" spans="1:4" ht="14.25" customHeight="1" x14ac:dyDescent="0.35">
      <c r="A81" s="2" t="s">
        <v>189</v>
      </c>
      <c r="B81" s="3" t="s">
        <v>1462</v>
      </c>
      <c r="C81" s="3" t="s">
        <v>1487</v>
      </c>
      <c r="D81" s="3" t="s">
        <v>1475</v>
      </c>
    </row>
    <row r="82" spans="1:4" ht="14.25" customHeight="1" x14ac:dyDescent="0.35">
      <c r="A82" s="2" t="s">
        <v>191</v>
      </c>
      <c r="B82" s="3" t="s">
        <v>1465</v>
      </c>
      <c r="C82" s="3" t="s">
        <v>1466</v>
      </c>
      <c r="D82" s="3" t="s">
        <v>1475</v>
      </c>
    </row>
    <row r="83" spans="1:4" ht="14.25" customHeight="1" x14ac:dyDescent="0.35">
      <c r="A83" s="2" t="s">
        <v>192</v>
      </c>
      <c r="B83" s="3" t="s">
        <v>1465</v>
      </c>
      <c r="C83" s="3" t="s">
        <v>1466</v>
      </c>
      <c r="D83" s="3" t="s">
        <v>1469</v>
      </c>
    </row>
    <row r="84" spans="1:4" ht="14.25" customHeight="1" x14ac:dyDescent="0.35">
      <c r="A84" s="2" t="s">
        <v>193</v>
      </c>
      <c r="B84" s="3" t="s">
        <v>1462</v>
      </c>
      <c r="C84" s="3" t="s">
        <v>1481</v>
      </c>
      <c r="D84" s="3" t="s">
        <v>1469</v>
      </c>
    </row>
    <row r="85" spans="1:4" ht="14.25" customHeight="1" x14ac:dyDescent="0.35">
      <c r="A85" s="2" t="s">
        <v>195</v>
      </c>
      <c r="B85" s="3" t="s">
        <v>1467</v>
      </c>
      <c r="C85" s="3" t="s">
        <v>1468</v>
      </c>
      <c r="D85" s="3" t="s">
        <v>1469</v>
      </c>
    </row>
    <row r="86" spans="1:4" ht="14.25" customHeight="1" x14ac:dyDescent="0.35">
      <c r="A86" s="2" t="s">
        <v>197</v>
      </c>
      <c r="B86" s="3" t="s">
        <v>1462</v>
      </c>
      <c r="C86" s="3" t="s">
        <v>1486</v>
      </c>
      <c r="D86" s="3" t="s">
        <v>1464</v>
      </c>
    </row>
    <row r="87" spans="1:4" ht="14.25" customHeight="1" x14ac:dyDescent="0.35">
      <c r="A87" s="2" t="s">
        <v>200</v>
      </c>
      <c r="B87" s="3" t="s">
        <v>1465</v>
      </c>
      <c r="C87" s="3" t="s">
        <v>1483</v>
      </c>
      <c r="D87" s="3" t="s">
        <v>1469</v>
      </c>
    </row>
    <row r="88" spans="1:4" ht="14.25" customHeight="1" x14ac:dyDescent="0.35">
      <c r="A88" s="2" t="s">
        <v>202</v>
      </c>
      <c r="B88" s="3" t="s">
        <v>1465</v>
      </c>
      <c r="C88" s="3" t="s">
        <v>1484</v>
      </c>
      <c r="D88" s="3" t="s">
        <v>1475</v>
      </c>
    </row>
    <row r="89" spans="1:4" ht="14.25" customHeight="1" x14ac:dyDescent="0.35">
      <c r="A89" s="2" t="s">
        <v>204</v>
      </c>
      <c r="B89" s="3" t="s">
        <v>1465</v>
      </c>
      <c r="C89" s="3" t="s">
        <v>1482</v>
      </c>
      <c r="D89" s="3" t="s">
        <v>1464</v>
      </c>
    </row>
    <row r="90" spans="1:4" ht="14.25" customHeight="1" x14ac:dyDescent="0.35">
      <c r="A90" s="2" t="s">
        <v>206</v>
      </c>
      <c r="B90" s="3" t="s">
        <v>1467</v>
      </c>
      <c r="C90" s="3" t="s">
        <v>1480</v>
      </c>
      <c r="D90" s="3" t="s">
        <v>1469</v>
      </c>
    </row>
    <row r="91" spans="1:4" ht="14.25" customHeight="1" x14ac:dyDescent="0.35">
      <c r="A91" s="2" t="s">
        <v>208</v>
      </c>
      <c r="B91" s="3" t="s">
        <v>1473</v>
      </c>
      <c r="C91" s="3" t="s">
        <v>1474</v>
      </c>
      <c r="D91" s="3" t="s">
        <v>1469</v>
      </c>
    </row>
    <row r="92" spans="1:4" ht="14.25" customHeight="1" x14ac:dyDescent="0.35">
      <c r="A92" s="2" t="s">
        <v>210</v>
      </c>
      <c r="B92" s="3" t="s">
        <v>1473</v>
      </c>
      <c r="C92" s="3" t="s">
        <v>1474</v>
      </c>
      <c r="D92" s="3" t="s">
        <v>1464</v>
      </c>
    </row>
    <row r="93" spans="1:4" ht="14.25" customHeight="1" x14ac:dyDescent="0.35">
      <c r="A93" s="2" t="s">
        <v>212</v>
      </c>
      <c r="B93" s="3" t="s">
        <v>1462</v>
      </c>
      <c r="C93" s="3" t="s">
        <v>1463</v>
      </c>
      <c r="D93" s="3" t="s">
        <v>1464</v>
      </c>
    </row>
    <row r="94" spans="1:4" ht="14.25" customHeight="1" x14ac:dyDescent="0.35">
      <c r="A94" s="2" t="s">
        <v>214</v>
      </c>
      <c r="B94" s="3" t="s">
        <v>1465</v>
      </c>
      <c r="C94" s="3" t="s">
        <v>1482</v>
      </c>
      <c r="D94" s="3" t="s">
        <v>1475</v>
      </c>
    </row>
    <row r="95" spans="1:4" ht="14.25" customHeight="1" x14ac:dyDescent="0.35">
      <c r="A95" s="2" t="s">
        <v>216</v>
      </c>
      <c r="B95" s="3" t="s">
        <v>1465</v>
      </c>
      <c r="C95" s="3" t="s">
        <v>1482</v>
      </c>
      <c r="D95" s="3" t="s">
        <v>1475</v>
      </c>
    </row>
    <row r="96" spans="1:4" ht="14.25" customHeight="1" x14ac:dyDescent="0.35">
      <c r="A96" s="2" t="s">
        <v>217</v>
      </c>
      <c r="B96" s="3" t="s">
        <v>1473</v>
      </c>
      <c r="C96" s="3" t="s">
        <v>1488</v>
      </c>
      <c r="D96" s="3" t="s">
        <v>1469</v>
      </c>
    </row>
    <row r="97" spans="1:4" ht="14.25" customHeight="1" x14ac:dyDescent="0.35">
      <c r="A97" s="2" t="s">
        <v>218</v>
      </c>
      <c r="B97" s="3" t="s">
        <v>1485</v>
      </c>
      <c r="C97" s="3" t="s">
        <v>1477</v>
      </c>
      <c r="D97" s="3" t="s">
        <v>1478</v>
      </c>
    </row>
    <row r="98" spans="1:4" ht="14.25" customHeight="1" x14ac:dyDescent="0.35">
      <c r="A98" s="2" t="s">
        <v>220</v>
      </c>
      <c r="B98" s="3" t="s">
        <v>1462</v>
      </c>
      <c r="C98" s="3" t="s">
        <v>1486</v>
      </c>
      <c r="D98" s="3" t="s">
        <v>1464</v>
      </c>
    </row>
    <row r="99" spans="1:4" ht="14.25" customHeight="1" x14ac:dyDescent="0.35">
      <c r="A99" s="2" t="s">
        <v>222</v>
      </c>
      <c r="B99" s="3" t="s">
        <v>1462</v>
      </c>
      <c r="C99" s="3" t="s">
        <v>1481</v>
      </c>
      <c r="D99" s="3" t="s">
        <v>1464</v>
      </c>
    </row>
    <row r="100" spans="1:4" ht="14.25" customHeight="1" x14ac:dyDescent="0.35">
      <c r="A100" s="2" t="s">
        <v>223</v>
      </c>
      <c r="B100" s="3" t="s">
        <v>1473</v>
      </c>
      <c r="C100" s="3" t="s">
        <v>1472</v>
      </c>
      <c r="D100" s="3" t="s">
        <v>1469</v>
      </c>
    </row>
    <row r="101" spans="1:4" ht="14.25" customHeight="1" x14ac:dyDescent="0.35">
      <c r="A101" s="2" t="s">
        <v>225</v>
      </c>
      <c r="B101" s="3" t="s">
        <v>1465</v>
      </c>
      <c r="C101" s="3" t="s">
        <v>1483</v>
      </c>
      <c r="D101" s="3" t="s">
        <v>1464</v>
      </c>
    </row>
    <row r="102" spans="1:4" ht="14.25" customHeight="1" x14ac:dyDescent="0.35">
      <c r="A102" s="2" t="s">
        <v>227</v>
      </c>
      <c r="B102" s="3" t="s">
        <v>1462</v>
      </c>
      <c r="C102" s="3" t="s">
        <v>1487</v>
      </c>
      <c r="D102" s="3" t="s">
        <v>1464</v>
      </c>
    </row>
    <row r="103" spans="1:4" ht="14.25" customHeight="1" x14ac:dyDescent="0.35">
      <c r="A103" s="2" t="s">
        <v>229</v>
      </c>
      <c r="B103" s="3" t="s">
        <v>1465</v>
      </c>
      <c r="C103" s="3" t="s">
        <v>1483</v>
      </c>
      <c r="D103" s="3" t="s">
        <v>1475</v>
      </c>
    </row>
    <row r="104" spans="1:4" ht="14.25" customHeight="1" x14ac:dyDescent="0.35">
      <c r="A104" s="2" t="s">
        <v>231</v>
      </c>
      <c r="B104" s="3" t="s">
        <v>1462</v>
      </c>
      <c r="C104" s="3" t="s">
        <v>1486</v>
      </c>
      <c r="D104" s="3" t="s">
        <v>1469</v>
      </c>
    </row>
    <row r="105" spans="1:4" ht="14.25" customHeight="1" x14ac:dyDescent="0.35">
      <c r="A105" s="2" t="s">
        <v>232</v>
      </c>
      <c r="B105" s="3" t="s">
        <v>1465</v>
      </c>
      <c r="C105" s="3" t="s">
        <v>1483</v>
      </c>
      <c r="D105" s="3" t="s">
        <v>1464</v>
      </c>
    </row>
    <row r="106" spans="1:4" ht="14.25" customHeight="1" x14ac:dyDescent="0.35">
      <c r="A106" s="2" t="s">
        <v>233</v>
      </c>
      <c r="B106" s="3" t="s">
        <v>1462</v>
      </c>
      <c r="C106" s="3" t="s">
        <v>1486</v>
      </c>
      <c r="D106" s="3" t="s">
        <v>1475</v>
      </c>
    </row>
    <row r="107" spans="1:4" ht="14.25" customHeight="1" x14ac:dyDescent="0.35">
      <c r="A107" s="2" t="s">
        <v>235</v>
      </c>
      <c r="B107" s="3" t="s">
        <v>1465</v>
      </c>
      <c r="C107" s="3" t="s">
        <v>1466</v>
      </c>
      <c r="D107" s="3" t="s">
        <v>1469</v>
      </c>
    </row>
    <row r="108" spans="1:4" ht="14.25" customHeight="1" x14ac:dyDescent="0.35">
      <c r="A108" s="2" t="s">
        <v>236</v>
      </c>
      <c r="B108" s="3" t="s">
        <v>1485</v>
      </c>
      <c r="C108" s="3" t="s">
        <v>1477</v>
      </c>
      <c r="D108" s="3" t="s">
        <v>1478</v>
      </c>
    </row>
    <row r="109" spans="1:4" ht="14.25" customHeight="1" x14ac:dyDescent="0.35">
      <c r="A109" s="2" t="s">
        <v>238</v>
      </c>
      <c r="B109" s="3" t="s">
        <v>1462</v>
      </c>
      <c r="C109" s="3" t="s">
        <v>1481</v>
      </c>
      <c r="D109" s="3" t="s">
        <v>1475</v>
      </c>
    </row>
    <row r="110" spans="1:4" ht="14.25" customHeight="1" x14ac:dyDescent="0.35">
      <c r="A110" s="2" t="s">
        <v>240</v>
      </c>
      <c r="B110" s="3" t="s">
        <v>1485</v>
      </c>
      <c r="C110" s="3" t="s">
        <v>1477</v>
      </c>
      <c r="D110" s="3" t="s">
        <v>1478</v>
      </c>
    </row>
    <row r="111" spans="1:4" ht="14.25" customHeight="1" x14ac:dyDescent="0.35">
      <c r="A111" s="2" t="s">
        <v>241</v>
      </c>
      <c r="B111" s="3" t="s">
        <v>1473</v>
      </c>
      <c r="C111" s="3" t="s">
        <v>1488</v>
      </c>
      <c r="D111" s="3" t="s">
        <v>1464</v>
      </c>
    </row>
    <row r="112" spans="1:4" ht="14.25" customHeight="1" x14ac:dyDescent="0.35">
      <c r="A112" s="2" t="s">
        <v>242</v>
      </c>
      <c r="B112" s="3" t="s">
        <v>1462</v>
      </c>
      <c r="C112" s="3" t="s">
        <v>1487</v>
      </c>
      <c r="D112" s="3" t="s">
        <v>1475</v>
      </c>
    </row>
    <row r="113" spans="1:4" ht="14.25" customHeight="1" x14ac:dyDescent="0.35">
      <c r="A113" s="2" t="s">
        <v>244</v>
      </c>
      <c r="B113" s="3" t="s">
        <v>1465</v>
      </c>
      <c r="C113" s="3" t="s">
        <v>1466</v>
      </c>
      <c r="D113" s="3" t="s">
        <v>1469</v>
      </c>
    </row>
    <row r="114" spans="1:4" ht="14.25" customHeight="1" x14ac:dyDescent="0.35">
      <c r="A114" s="2" t="s">
        <v>245</v>
      </c>
      <c r="B114" s="3" t="s">
        <v>1465</v>
      </c>
      <c r="C114" s="3" t="s">
        <v>1482</v>
      </c>
      <c r="D114" s="3" t="s">
        <v>1469</v>
      </c>
    </row>
    <row r="115" spans="1:4" ht="14.25" customHeight="1" x14ac:dyDescent="0.35">
      <c r="A115" s="2" t="s">
        <v>247</v>
      </c>
      <c r="B115" s="3" t="s">
        <v>1473</v>
      </c>
      <c r="C115" s="3" t="s">
        <v>1489</v>
      </c>
      <c r="D115" s="3" t="s">
        <v>1464</v>
      </c>
    </row>
    <row r="116" spans="1:4" ht="14.25" customHeight="1" x14ac:dyDescent="0.35">
      <c r="A116" s="2" t="s">
        <v>249</v>
      </c>
      <c r="B116" s="3" t="s">
        <v>1462</v>
      </c>
      <c r="C116" s="3" t="s">
        <v>1486</v>
      </c>
      <c r="D116" s="3" t="s">
        <v>1475</v>
      </c>
    </row>
    <row r="117" spans="1:4" ht="14.25" customHeight="1" x14ac:dyDescent="0.35">
      <c r="A117" s="2" t="s">
        <v>250</v>
      </c>
      <c r="B117" s="3" t="s">
        <v>1471</v>
      </c>
      <c r="C117" s="3" t="s">
        <v>1472</v>
      </c>
      <c r="D117" s="3" t="s">
        <v>1475</v>
      </c>
    </row>
    <row r="118" spans="1:4" ht="14.25" customHeight="1" x14ac:dyDescent="0.35">
      <c r="A118" s="2" t="s">
        <v>252</v>
      </c>
      <c r="B118" s="3" t="s">
        <v>1473</v>
      </c>
      <c r="C118" s="3" t="s">
        <v>1474</v>
      </c>
      <c r="D118" s="3" t="s">
        <v>1475</v>
      </c>
    </row>
    <row r="119" spans="1:4" ht="14.25" customHeight="1" x14ac:dyDescent="0.35">
      <c r="A119" s="2" t="s">
        <v>254</v>
      </c>
      <c r="B119" s="3" t="s">
        <v>1462</v>
      </c>
      <c r="C119" s="3" t="s">
        <v>1487</v>
      </c>
      <c r="D119" s="3" t="s">
        <v>1464</v>
      </c>
    </row>
    <row r="120" spans="1:4" ht="14.25" customHeight="1" x14ac:dyDescent="0.35">
      <c r="A120" s="2" t="s">
        <v>255</v>
      </c>
      <c r="B120" s="3" t="s">
        <v>1473</v>
      </c>
      <c r="C120" s="3" t="s">
        <v>1489</v>
      </c>
      <c r="D120" s="3" t="s">
        <v>1469</v>
      </c>
    </row>
    <row r="121" spans="1:4" ht="14.25" customHeight="1" x14ac:dyDescent="0.35">
      <c r="A121" s="2" t="s">
        <v>256</v>
      </c>
      <c r="B121" s="3" t="s">
        <v>1467</v>
      </c>
      <c r="C121" s="3" t="s">
        <v>1480</v>
      </c>
      <c r="D121" s="3" t="s">
        <v>1469</v>
      </c>
    </row>
    <row r="122" spans="1:4" ht="14.25" customHeight="1" x14ac:dyDescent="0.35">
      <c r="A122" s="2" t="s">
        <v>258</v>
      </c>
      <c r="B122" s="3" t="s">
        <v>1467</v>
      </c>
      <c r="C122" s="3" t="s">
        <v>1480</v>
      </c>
      <c r="D122" s="3" t="s">
        <v>1469</v>
      </c>
    </row>
    <row r="123" spans="1:4" ht="14.25" customHeight="1" x14ac:dyDescent="0.35">
      <c r="A123" s="2" t="s">
        <v>259</v>
      </c>
      <c r="B123" s="3" t="s">
        <v>1467</v>
      </c>
      <c r="C123" s="3" t="s">
        <v>1468</v>
      </c>
      <c r="D123" s="3" t="s">
        <v>1469</v>
      </c>
    </row>
    <row r="124" spans="1:4" ht="14.25" customHeight="1" x14ac:dyDescent="0.35">
      <c r="A124" s="2" t="s">
        <v>261</v>
      </c>
      <c r="B124" s="3" t="s">
        <v>1462</v>
      </c>
      <c r="C124" s="3" t="s">
        <v>1463</v>
      </c>
      <c r="D124" s="3" t="s">
        <v>1475</v>
      </c>
    </row>
    <row r="125" spans="1:4" ht="14.25" customHeight="1" x14ac:dyDescent="0.35">
      <c r="A125" s="2" t="s">
        <v>263</v>
      </c>
      <c r="B125" s="3" t="s">
        <v>1473</v>
      </c>
      <c r="C125" s="3" t="s">
        <v>1474</v>
      </c>
      <c r="D125" s="3" t="s">
        <v>1475</v>
      </c>
    </row>
    <row r="126" spans="1:4" ht="14.25" customHeight="1" x14ac:dyDescent="0.35">
      <c r="A126" s="2" t="s">
        <v>265</v>
      </c>
      <c r="B126" s="3" t="s">
        <v>1465</v>
      </c>
      <c r="C126" s="3" t="s">
        <v>1466</v>
      </c>
      <c r="D126" s="3" t="s">
        <v>1475</v>
      </c>
    </row>
    <row r="127" spans="1:4" ht="14.25" customHeight="1" x14ac:dyDescent="0.35">
      <c r="A127" s="2" t="s">
        <v>266</v>
      </c>
      <c r="B127" s="3" t="s">
        <v>1485</v>
      </c>
      <c r="C127" s="3" t="s">
        <v>1477</v>
      </c>
      <c r="D127" s="3" t="s">
        <v>1478</v>
      </c>
    </row>
    <row r="128" spans="1:4" ht="14.25" customHeight="1" x14ac:dyDescent="0.35">
      <c r="A128" s="2" t="s">
        <v>268</v>
      </c>
      <c r="B128" s="3" t="s">
        <v>1471</v>
      </c>
      <c r="C128" s="3" t="s">
        <v>1488</v>
      </c>
      <c r="D128" s="3" t="s">
        <v>1464</v>
      </c>
    </row>
    <row r="129" spans="1:4" ht="14.25" customHeight="1" x14ac:dyDescent="0.35">
      <c r="A129" s="2" t="s">
        <v>270</v>
      </c>
      <c r="B129" s="3" t="s">
        <v>1465</v>
      </c>
      <c r="C129" s="3" t="s">
        <v>1484</v>
      </c>
      <c r="D129" s="3" t="s">
        <v>1464</v>
      </c>
    </row>
    <row r="130" spans="1:4" ht="14.25" customHeight="1" x14ac:dyDescent="0.35">
      <c r="A130" s="2" t="s">
        <v>272</v>
      </c>
      <c r="B130" s="3" t="s">
        <v>1467</v>
      </c>
      <c r="C130" s="3" t="s">
        <v>1480</v>
      </c>
      <c r="D130" s="3" t="s">
        <v>1469</v>
      </c>
    </row>
    <row r="131" spans="1:4" ht="14.25" customHeight="1" x14ac:dyDescent="0.35">
      <c r="A131" s="2" t="s">
        <v>274</v>
      </c>
      <c r="B131" s="3" t="s">
        <v>1465</v>
      </c>
      <c r="C131" s="3" t="s">
        <v>1466</v>
      </c>
      <c r="D131" s="3" t="s">
        <v>1469</v>
      </c>
    </row>
    <row r="132" spans="1:4" ht="14.25" customHeight="1" x14ac:dyDescent="0.35">
      <c r="A132" s="2" t="s">
        <v>275</v>
      </c>
      <c r="B132" s="3" t="s">
        <v>1471</v>
      </c>
      <c r="C132" s="3" t="s">
        <v>1472</v>
      </c>
      <c r="D132" s="3" t="s">
        <v>1469</v>
      </c>
    </row>
    <row r="133" spans="1:4" ht="14.25" customHeight="1" x14ac:dyDescent="0.35">
      <c r="A133" s="2" t="s">
        <v>276</v>
      </c>
      <c r="B133" s="3" t="s">
        <v>1473</v>
      </c>
      <c r="C133" s="3" t="s">
        <v>1489</v>
      </c>
      <c r="D133" s="3" t="s">
        <v>1469</v>
      </c>
    </row>
    <row r="134" spans="1:4" ht="14.25" customHeight="1" x14ac:dyDescent="0.35">
      <c r="A134" s="2" t="s">
        <v>278</v>
      </c>
      <c r="B134" s="3" t="s">
        <v>1465</v>
      </c>
      <c r="C134" s="3" t="s">
        <v>1484</v>
      </c>
      <c r="D134" s="3" t="s">
        <v>1464</v>
      </c>
    </row>
    <row r="135" spans="1:4" ht="14.25" customHeight="1" x14ac:dyDescent="0.35">
      <c r="A135" s="2" t="s">
        <v>279</v>
      </c>
      <c r="B135" s="3" t="s">
        <v>1485</v>
      </c>
      <c r="C135" s="3" t="s">
        <v>1477</v>
      </c>
      <c r="D135" s="3" t="s">
        <v>1478</v>
      </c>
    </row>
    <row r="136" spans="1:4" ht="14.25" customHeight="1" x14ac:dyDescent="0.35">
      <c r="A136" s="2" t="s">
        <v>281</v>
      </c>
      <c r="B136" s="3" t="s">
        <v>1462</v>
      </c>
      <c r="C136" s="3" t="s">
        <v>1486</v>
      </c>
      <c r="D136" s="3" t="s">
        <v>1464</v>
      </c>
    </row>
    <row r="137" spans="1:4" ht="14.25" customHeight="1" x14ac:dyDescent="0.35">
      <c r="A137" s="2" t="s">
        <v>282</v>
      </c>
      <c r="B137" s="3" t="s">
        <v>1467</v>
      </c>
      <c r="C137" s="3" t="s">
        <v>1480</v>
      </c>
      <c r="D137" s="3" t="s">
        <v>1469</v>
      </c>
    </row>
    <row r="138" spans="1:4" ht="14.25" customHeight="1" x14ac:dyDescent="0.35">
      <c r="A138" s="2" t="s">
        <v>284</v>
      </c>
      <c r="B138" s="3" t="s">
        <v>1476</v>
      </c>
      <c r="C138" s="3" t="s">
        <v>1477</v>
      </c>
      <c r="D138" s="3" t="s">
        <v>1478</v>
      </c>
    </row>
    <row r="139" spans="1:4" ht="14.25" customHeight="1" x14ac:dyDescent="0.35">
      <c r="A139" s="2" t="s">
        <v>286</v>
      </c>
      <c r="B139" s="3" t="s">
        <v>1462</v>
      </c>
      <c r="C139" s="3" t="s">
        <v>1463</v>
      </c>
      <c r="D139" s="3" t="s">
        <v>1475</v>
      </c>
    </row>
    <row r="140" spans="1:4" ht="14.25" customHeight="1" x14ac:dyDescent="0.35">
      <c r="A140" s="2" t="s">
        <v>287</v>
      </c>
      <c r="B140" s="3" t="s">
        <v>1462</v>
      </c>
      <c r="C140" s="3" t="s">
        <v>1463</v>
      </c>
      <c r="D140" s="3" t="s">
        <v>1469</v>
      </c>
    </row>
    <row r="141" spans="1:4" ht="14.25" customHeight="1" x14ac:dyDescent="0.35">
      <c r="A141" s="2" t="s">
        <v>288</v>
      </c>
      <c r="B141" s="3" t="s">
        <v>1467</v>
      </c>
      <c r="C141" s="3" t="s">
        <v>1470</v>
      </c>
      <c r="D141" s="3" t="s">
        <v>1469</v>
      </c>
    </row>
    <row r="142" spans="1:4" ht="14.25" customHeight="1" x14ac:dyDescent="0.35">
      <c r="A142" s="2" t="s">
        <v>289</v>
      </c>
      <c r="B142" s="3" t="s">
        <v>1465</v>
      </c>
      <c r="C142" s="3" t="s">
        <v>1466</v>
      </c>
      <c r="D142" s="3" t="s">
        <v>1469</v>
      </c>
    </row>
    <row r="143" spans="1:4" ht="14.25" customHeight="1" x14ac:dyDescent="0.35">
      <c r="A143" s="2" t="s">
        <v>291</v>
      </c>
      <c r="B143" s="3" t="s">
        <v>1465</v>
      </c>
      <c r="C143" s="3" t="s">
        <v>1466</v>
      </c>
      <c r="D143" s="3" t="s">
        <v>1475</v>
      </c>
    </row>
    <row r="144" spans="1:4" ht="14.25" customHeight="1" x14ac:dyDescent="0.35">
      <c r="A144" s="2" t="s">
        <v>293</v>
      </c>
      <c r="B144" s="3" t="s">
        <v>1465</v>
      </c>
      <c r="C144" s="3" t="s">
        <v>1466</v>
      </c>
      <c r="D144" s="3" t="s">
        <v>1464</v>
      </c>
    </row>
    <row r="145" spans="1:4" ht="14.25" customHeight="1" x14ac:dyDescent="0.35">
      <c r="A145" s="2" t="s">
        <v>294</v>
      </c>
      <c r="B145" s="3" t="s">
        <v>1467</v>
      </c>
      <c r="C145" s="3" t="s">
        <v>1480</v>
      </c>
      <c r="D145" s="3" t="s">
        <v>1469</v>
      </c>
    </row>
    <row r="146" spans="1:4" ht="14.25" customHeight="1" x14ac:dyDescent="0.35">
      <c r="A146" s="2" t="s">
        <v>296</v>
      </c>
      <c r="B146" s="3" t="s">
        <v>1465</v>
      </c>
      <c r="C146" s="3" t="s">
        <v>1482</v>
      </c>
      <c r="D146" s="3" t="s">
        <v>1469</v>
      </c>
    </row>
    <row r="147" spans="1:4" ht="14.25" customHeight="1" x14ac:dyDescent="0.35">
      <c r="A147" s="2" t="s">
        <v>299</v>
      </c>
      <c r="B147" s="3" t="s">
        <v>1465</v>
      </c>
      <c r="C147" s="3" t="s">
        <v>1484</v>
      </c>
      <c r="D147" s="3" t="s">
        <v>1475</v>
      </c>
    </row>
    <row r="148" spans="1:4" ht="14.25" customHeight="1" x14ac:dyDescent="0.35">
      <c r="A148" s="2" t="s">
        <v>301</v>
      </c>
      <c r="B148" s="3" t="s">
        <v>1462</v>
      </c>
      <c r="C148" s="3" t="s">
        <v>1481</v>
      </c>
      <c r="D148" s="3" t="s">
        <v>1464</v>
      </c>
    </row>
    <row r="149" spans="1:4" ht="14.25" customHeight="1" x14ac:dyDescent="0.35">
      <c r="A149" s="2" t="s">
        <v>303</v>
      </c>
      <c r="B149" s="3" t="s">
        <v>1471</v>
      </c>
      <c r="C149" s="3" t="s">
        <v>1489</v>
      </c>
      <c r="D149" s="3" t="s">
        <v>1469</v>
      </c>
    </row>
    <row r="150" spans="1:4" ht="14.25" customHeight="1" x14ac:dyDescent="0.35">
      <c r="A150" s="2" t="s">
        <v>304</v>
      </c>
      <c r="B150" s="3" t="s">
        <v>1467</v>
      </c>
      <c r="C150" s="3" t="s">
        <v>1480</v>
      </c>
      <c r="D150" s="3" t="s">
        <v>1469</v>
      </c>
    </row>
    <row r="151" spans="1:4" ht="14.25" customHeight="1" x14ac:dyDescent="0.35">
      <c r="A151" s="2" t="s">
        <v>305</v>
      </c>
      <c r="B151" s="3" t="s">
        <v>1467</v>
      </c>
      <c r="C151" s="3" t="s">
        <v>1470</v>
      </c>
      <c r="D151" s="3" t="s">
        <v>1469</v>
      </c>
    </row>
    <row r="152" spans="1:4" ht="14.25" customHeight="1" x14ac:dyDescent="0.35">
      <c r="A152" s="2" t="s">
        <v>307</v>
      </c>
      <c r="B152" s="3" t="s">
        <v>1467</v>
      </c>
      <c r="C152" s="3" t="s">
        <v>1480</v>
      </c>
      <c r="D152" s="3" t="s">
        <v>1469</v>
      </c>
    </row>
    <row r="153" spans="1:4" ht="14.25" customHeight="1" x14ac:dyDescent="0.35">
      <c r="A153" s="2" t="s">
        <v>309</v>
      </c>
      <c r="B153" s="3" t="s">
        <v>1473</v>
      </c>
      <c r="C153" s="3" t="s">
        <v>1488</v>
      </c>
      <c r="D153" s="3" t="s">
        <v>1464</v>
      </c>
    </row>
    <row r="154" spans="1:4" ht="14.25" customHeight="1" x14ac:dyDescent="0.35">
      <c r="A154" s="2" t="s">
        <v>311</v>
      </c>
      <c r="B154" s="3" t="s">
        <v>1462</v>
      </c>
      <c r="C154" s="3" t="s">
        <v>1487</v>
      </c>
      <c r="D154" s="3" t="s">
        <v>1469</v>
      </c>
    </row>
    <row r="155" spans="1:4" ht="14.25" customHeight="1" x14ac:dyDescent="0.35">
      <c r="A155" s="2" t="s">
        <v>312</v>
      </c>
      <c r="B155" s="3" t="s">
        <v>1465</v>
      </c>
      <c r="C155" s="3" t="s">
        <v>1482</v>
      </c>
      <c r="D155" s="3" t="s">
        <v>1475</v>
      </c>
    </row>
    <row r="156" spans="1:4" ht="14.25" customHeight="1" x14ac:dyDescent="0.35">
      <c r="A156" s="2" t="s">
        <v>313</v>
      </c>
      <c r="B156" s="3" t="s">
        <v>1467</v>
      </c>
      <c r="C156" s="3" t="s">
        <v>1480</v>
      </c>
      <c r="D156" s="3" t="s">
        <v>1469</v>
      </c>
    </row>
    <row r="157" spans="1:4" ht="14.25" customHeight="1" x14ac:dyDescent="0.35">
      <c r="A157" s="2" t="s">
        <v>314</v>
      </c>
      <c r="B157" s="3" t="s">
        <v>1465</v>
      </c>
      <c r="C157" s="3" t="s">
        <v>1482</v>
      </c>
      <c r="D157" s="3" t="s">
        <v>1464</v>
      </c>
    </row>
    <row r="158" spans="1:4" ht="14.25" customHeight="1" x14ac:dyDescent="0.35">
      <c r="A158" s="2" t="s">
        <v>316</v>
      </c>
      <c r="B158" s="3" t="s">
        <v>1465</v>
      </c>
      <c r="C158" s="3" t="s">
        <v>1482</v>
      </c>
      <c r="D158" s="3" t="s">
        <v>1469</v>
      </c>
    </row>
    <row r="159" spans="1:4" ht="14.25" customHeight="1" x14ac:dyDescent="0.35">
      <c r="A159" s="2" t="s">
        <v>317</v>
      </c>
      <c r="B159" s="3" t="s">
        <v>1462</v>
      </c>
      <c r="C159" s="3" t="s">
        <v>1463</v>
      </c>
      <c r="D159" s="3" t="s">
        <v>1464</v>
      </c>
    </row>
    <row r="160" spans="1:4" ht="14.25" customHeight="1" x14ac:dyDescent="0.35">
      <c r="A160" s="2" t="s">
        <v>320</v>
      </c>
      <c r="B160" s="3" t="s">
        <v>1471</v>
      </c>
      <c r="C160" s="3" t="s">
        <v>1474</v>
      </c>
      <c r="D160" s="3" t="s">
        <v>1469</v>
      </c>
    </row>
    <row r="161" spans="1:4" ht="14.25" customHeight="1" x14ac:dyDescent="0.35">
      <c r="A161" s="2" t="s">
        <v>322</v>
      </c>
      <c r="B161" s="3" t="s">
        <v>1465</v>
      </c>
      <c r="C161" s="3" t="s">
        <v>1483</v>
      </c>
      <c r="D161" s="3" t="s">
        <v>1464</v>
      </c>
    </row>
    <row r="162" spans="1:4" ht="14.25" customHeight="1" x14ac:dyDescent="0.35">
      <c r="A162" s="2" t="s">
        <v>323</v>
      </c>
      <c r="B162" s="3" t="s">
        <v>1467</v>
      </c>
      <c r="C162" s="3" t="s">
        <v>1468</v>
      </c>
      <c r="D162" s="3" t="s">
        <v>1469</v>
      </c>
    </row>
    <row r="163" spans="1:4" ht="14.25" customHeight="1" x14ac:dyDescent="0.35">
      <c r="A163" s="2" t="s">
        <v>325</v>
      </c>
      <c r="B163" s="3" t="s">
        <v>1462</v>
      </c>
      <c r="C163" s="3" t="s">
        <v>1463</v>
      </c>
      <c r="D163" s="3" t="s">
        <v>1475</v>
      </c>
    </row>
    <row r="164" spans="1:4" ht="14.25" customHeight="1" x14ac:dyDescent="0.35">
      <c r="A164" s="2" t="s">
        <v>327</v>
      </c>
      <c r="B164" s="3" t="s">
        <v>1467</v>
      </c>
      <c r="C164" s="3" t="s">
        <v>1470</v>
      </c>
      <c r="D164" s="3" t="s">
        <v>1469</v>
      </c>
    </row>
    <row r="165" spans="1:4" ht="14.25" customHeight="1" x14ac:dyDescent="0.35">
      <c r="A165" s="2" t="s">
        <v>328</v>
      </c>
      <c r="B165" s="3" t="s">
        <v>1471</v>
      </c>
      <c r="C165" s="3" t="s">
        <v>1489</v>
      </c>
      <c r="D165" s="3" t="s">
        <v>1464</v>
      </c>
    </row>
    <row r="166" spans="1:4" ht="14.25" customHeight="1" x14ac:dyDescent="0.35">
      <c r="A166" s="2" t="s">
        <v>330</v>
      </c>
      <c r="B166" s="3" t="s">
        <v>1467</v>
      </c>
      <c r="C166" s="3" t="s">
        <v>1470</v>
      </c>
      <c r="D166" s="3" t="s">
        <v>1469</v>
      </c>
    </row>
    <row r="167" spans="1:4" ht="14.25" customHeight="1" x14ac:dyDescent="0.35">
      <c r="A167" s="2" t="s">
        <v>331</v>
      </c>
      <c r="B167" s="3" t="s">
        <v>1467</v>
      </c>
      <c r="C167" s="3" t="s">
        <v>1480</v>
      </c>
      <c r="D167" s="3" t="s">
        <v>1469</v>
      </c>
    </row>
    <row r="168" spans="1:4" ht="14.25" customHeight="1" x14ac:dyDescent="0.35">
      <c r="A168" s="2" t="s">
        <v>332</v>
      </c>
      <c r="B168" s="3" t="s">
        <v>1473</v>
      </c>
      <c r="C168" s="3" t="s">
        <v>1488</v>
      </c>
      <c r="D168" s="3" t="s">
        <v>1475</v>
      </c>
    </row>
    <row r="169" spans="1:4" ht="14.25" customHeight="1" x14ac:dyDescent="0.35">
      <c r="A169" s="2" t="s">
        <v>334</v>
      </c>
      <c r="B169" s="3" t="s">
        <v>1462</v>
      </c>
      <c r="C169" s="3" t="s">
        <v>1463</v>
      </c>
      <c r="D169" s="3" t="s">
        <v>1475</v>
      </c>
    </row>
    <row r="170" spans="1:4" ht="14.25" customHeight="1" x14ac:dyDescent="0.35">
      <c r="A170" s="2" t="s">
        <v>336</v>
      </c>
      <c r="B170" s="3" t="s">
        <v>1473</v>
      </c>
      <c r="C170" s="3" t="s">
        <v>1474</v>
      </c>
      <c r="D170" s="3" t="s">
        <v>1464</v>
      </c>
    </row>
    <row r="171" spans="1:4" ht="14.25" customHeight="1" x14ac:dyDescent="0.35">
      <c r="A171" s="2" t="s">
        <v>337</v>
      </c>
      <c r="B171" s="3" t="s">
        <v>1476</v>
      </c>
      <c r="C171" s="3" t="s">
        <v>1490</v>
      </c>
      <c r="D171" s="3" t="s">
        <v>1478</v>
      </c>
    </row>
    <row r="172" spans="1:4" ht="14.25" customHeight="1" x14ac:dyDescent="0.35">
      <c r="A172" s="2" t="s">
        <v>339</v>
      </c>
      <c r="B172" s="3" t="s">
        <v>1465</v>
      </c>
      <c r="C172" s="3" t="s">
        <v>1483</v>
      </c>
      <c r="D172" s="3" t="s">
        <v>1469</v>
      </c>
    </row>
    <row r="173" spans="1:4" ht="14.25" customHeight="1" x14ac:dyDescent="0.35">
      <c r="A173" s="2" t="s">
        <v>341</v>
      </c>
      <c r="B173" s="3" t="s">
        <v>1467</v>
      </c>
      <c r="C173" s="3" t="s">
        <v>1468</v>
      </c>
      <c r="D173" s="3" t="s">
        <v>1469</v>
      </c>
    </row>
    <row r="174" spans="1:4" ht="14.25" customHeight="1" x14ac:dyDescent="0.35">
      <c r="A174" s="2" t="s">
        <v>343</v>
      </c>
      <c r="B174" s="3" t="s">
        <v>1462</v>
      </c>
      <c r="C174" s="3" t="s">
        <v>1487</v>
      </c>
      <c r="D174" s="3" t="s">
        <v>1475</v>
      </c>
    </row>
    <row r="175" spans="1:4" ht="14.25" customHeight="1" x14ac:dyDescent="0.35">
      <c r="A175" s="2" t="s">
        <v>344</v>
      </c>
      <c r="B175" s="3" t="s">
        <v>1467</v>
      </c>
      <c r="C175" s="3" t="s">
        <v>1468</v>
      </c>
      <c r="D175" s="3" t="s">
        <v>1469</v>
      </c>
    </row>
    <row r="176" spans="1:4" ht="14.25" customHeight="1" x14ac:dyDescent="0.35">
      <c r="A176" s="2" t="s">
        <v>345</v>
      </c>
      <c r="B176" s="3" t="s">
        <v>1465</v>
      </c>
      <c r="C176" s="3" t="s">
        <v>1484</v>
      </c>
      <c r="D176" s="3" t="s">
        <v>1475</v>
      </c>
    </row>
    <row r="177" spans="1:4" ht="14.25" customHeight="1" x14ac:dyDescent="0.35">
      <c r="A177" s="2" t="s">
        <v>346</v>
      </c>
      <c r="B177" s="3" t="s">
        <v>1465</v>
      </c>
      <c r="C177" s="3" t="s">
        <v>1483</v>
      </c>
      <c r="D177" s="3" t="s">
        <v>1469</v>
      </c>
    </row>
    <row r="178" spans="1:4" ht="14.25" customHeight="1" x14ac:dyDescent="0.35">
      <c r="A178" s="2" t="s">
        <v>348</v>
      </c>
      <c r="B178" s="3" t="s">
        <v>1467</v>
      </c>
      <c r="C178" s="3" t="s">
        <v>1468</v>
      </c>
      <c r="D178" s="3" t="s">
        <v>1469</v>
      </c>
    </row>
    <row r="179" spans="1:4" ht="14.25" customHeight="1" x14ac:dyDescent="0.35">
      <c r="A179" s="2" t="s">
        <v>350</v>
      </c>
      <c r="B179" s="3" t="s">
        <v>1465</v>
      </c>
      <c r="C179" s="3" t="s">
        <v>1482</v>
      </c>
      <c r="D179" s="3" t="s">
        <v>1464</v>
      </c>
    </row>
    <row r="180" spans="1:4" ht="14.25" customHeight="1" x14ac:dyDescent="0.35">
      <c r="A180" s="2" t="s">
        <v>352</v>
      </c>
      <c r="B180" s="3" t="s">
        <v>1471</v>
      </c>
      <c r="C180" s="3" t="s">
        <v>1488</v>
      </c>
      <c r="D180" s="3" t="s">
        <v>1475</v>
      </c>
    </row>
    <row r="181" spans="1:4" ht="14.25" customHeight="1" x14ac:dyDescent="0.35">
      <c r="A181" s="2" t="s">
        <v>353</v>
      </c>
      <c r="B181" s="3" t="s">
        <v>1465</v>
      </c>
      <c r="C181" s="3" t="s">
        <v>1466</v>
      </c>
      <c r="D181" s="3" t="s">
        <v>1464</v>
      </c>
    </row>
    <row r="182" spans="1:4" ht="14.25" customHeight="1" x14ac:dyDescent="0.35">
      <c r="A182" s="2" t="s">
        <v>355</v>
      </c>
      <c r="B182" s="3" t="s">
        <v>1467</v>
      </c>
      <c r="C182" s="3" t="s">
        <v>1480</v>
      </c>
      <c r="D182" s="3" t="s">
        <v>1469</v>
      </c>
    </row>
    <row r="183" spans="1:4" ht="14.25" customHeight="1" x14ac:dyDescent="0.35">
      <c r="A183" s="2" t="s">
        <v>356</v>
      </c>
      <c r="B183" s="3" t="s">
        <v>1485</v>
      </c>
      <c r="C183" s="3" t="s">
        <v>1477</v>
      </c>
      <c r="D183" s="3" t="s">
        <v>1478</v>
      </c>
    </row>
    <row r="184" spans="1:4" ht="14.25" customHeight="1" x14ac:dyDescent="0.35">
      <c r="A184" s="2" t="s">
        <v>357</v>
      </c>
      <c r="B184" s="3" t="s">
        <v>1471</v>
      </c>
      <c r="C184" s="3" t="s">
        <v>1474</v>
      </c>
      <c r="D184" s="3" t="s">
        <v>1469</v>
      </c>
    </row>
    <row r="185" spans="1:4" ht="14.25" customHeight="1" x14ac:dyDescent="0.35">
      <c r="A185" s="2" t="s">
        <v>359</v>
      </c>
      <c r="B185" s="3" t="s">
        <v>1465</v>
      </c>
      <c r="C185" s="3" t="s">
        <v>1484</v>
      </c>
      <c r="D185" s="3" t="s">
        <v>1469</v>
      </c>
    </row>
    <row r="186" spans="1:4" ht="14.25" customHeight="1" x14ac:dyDescent="0.35">
      <c r="A186" s="2" t="s">
        <v>360</v>
      </c>
      <c r="B186" s="3" t="s">
        <v>1465</v>
      </c>
      <c r="C186" s="3" t="s">
        <v>1466</v>
      </c>
      <c r="D186" s="3" t="s">
        <v>1475</v>
      </c>
    </row>
    <row r="187" spans="1:4" ht="14.25" customHeight="1" x14ac:dyDescent="0.35">
      <c r="A187" s="2" t="s">
        <v>361</v>
      </c>
      <c r="B187" s="3" t="s">
        <v>1462</v>
      </c>
      <c r="C187" s="3" t="s">
        <v>1463</v>
      </c>
      <c r="D187" s="3" t="s">
        <v>1475</v>
      </c>
    </row>
    <row r="188" spans="1:4" ht="14.25" customHeight="1" x14ac:dyDescent="0.35">
      <c r="A188" s="2" t="s">
        <v>363</v>
      </c>
      <c r="B188" s="3" t="s">
        <v>1467</v>
      </c>
      <c r="C188" s="3" t="s">
        <v>1468</v>
      </c>
      <c r="D188" s="3" t="s">
        <v>1469</v>
      </c>
    </row>
    <row r="189" spans="1:4" ht="14.25" customHeight="1" x14ac:dyDescent="0.35">
      <c r="A189" s="2" t="s">
        <v>365</v>
      </c>
      <c r="B189" s="3" t="s">
        <v>1462</v>
      </c>
      <c r="C189" s="3" t="s">
        <v>1487</v>
      </c>
      <c r="D189" s="3" t="s">
        <v>1475</v>
      </c>
    </row>
    <row r="190" spans="1:4" ht="14.25" customHeight="1" x14ac:dyDescent="0.35">
      <c r="A190" s="2" t="s">
        <v>366</v>
      </c>
      <c r="B190" s="3" t="s">
        <v>1467</v>
      </c>
      <c r="C190" s="3" t="s">
        <v>1480</v>
      </c>
      <c r="D190" s="3" t="s">
        <v>1469</v>
      </c>
    </row>
    <row r="191" spans="1:4" ht="14.25" customHeight="1" x14ac:dyDescent="0.35">
      <c r="A191" s="2" t="s">
        <v>368</v>
      </c>
      <c r="B191" s="3" t="s">
        <v>1465</v>
      </c>
      <c r="C191" s="3" t="s">
        <v>1482</v>
      </c>
      <c r="D191" s="3" t="s">
        <v>1475</v>
      </c>
    </row>
    <row r="192" spans="1:4" ht="14.25" customHeight="1" x14ac:dyDescent="0.35">
      <c r="A192" s="2" t="s">
        <v>370</v>
      </c>
      <c r="B192" s="3" t="s">
        <v>1465</v>
      </c>
      <c r="C192" s="3" t="s">
        <v>1482</v>
      </c>
      <c r="D192" s="3" t="s">
        <v>1475</v>
      </c>
    </row>
    <row r="193" spans="1:4" ht="14.25" customHeight="1" x14ac:dyDescent="0.35">
      <c r="A193" s="2" t="s">
        <v>372</v>
      </c>
      <c r="B193" s="3" t="s">
        <v>1465</v>
      </c>
      <c r="C193" s="3" t="s">
        <v>1466</v>
      </c>
      <c r="D193" s="3" t="s">
        <v>1464</v>
      </c>
    </row>
    <row r="194" spans="1:4" ht="14.25" customHeight="1" x14ac:dyDescent="0.35">
      <c r="A194" s="2" t="s">
        <v>373</v>
      </c>
      <c r="B194" s="3" t="s">
        <v>1462</v>
      </c>
      <c r="C194" s="3" t="s">
        <v>1481</v>
      </c>
      <c r="D194" s="3" t="s">
        <v>1469</v>
      </c>
    </row>
    <row r="195" spans="1:4" ht="14.25" customHeight="1" x14ac:dyDescent="0.35">
      <c r="A195" s="2" t="s">
        <v>374</v>
      </c>
      <c r="B195" s="3" t="s">
        <v>1465</v>
      </c>
      <c r="C195" s="3" t="s">
        <v>1483</v>
      </c>
      <c r="D195" s="3" t="s">
        <v>1475</v>
      </c>
    </row>
    <row r="196" spans="1:4" ht="14.25" customHeight="1" x14ac:dyDescent="0.35">
      <c r="A196" s="2" t="s">
        <v>375</v>
      </c>
      <c r="B196" s="3" t="s">
        <v>1485</v>
      </c>
      <c r="C196" s="3" t="s">
        <v>1477</v>
      </c>
      <c r="D196" s="3" t="s">
        <v>1478</v>
      </c>
    </row>
    <row r="197" spans="1:4" ht="14.25" customHeight="1" x14ac:dyDescent="0.35">
      <c r="A197" s="2" t="s">
        <v>377</v>
      </c>
      <c r="B197" s="3" t="s">
        <v>1473</v>
      </c>
      <c r="C197" s="3" t="s">
        <v>1488</v>
      </c>
      <c r="D197" s="3" t="s">
        <v>1475</v>
      </c>
    </row>
    <row r="198" spans="1:4" ht="14.25" customHeight="1" x14ac:dyDescent="0.35">
      <c r="A198" s="2" t="s">
        <v>378</v>
      </c>
      <c r="B198" s="3" t="s">
        <v>1476</v>
      </c>
      <c r="C198" s="3" t="s">
        <v>1479</v>
      </c>
      <c r="D198" s="3" t="s">
        <v>1478</v>
      </c>
    </row>
    <row r="199" spans="1:4" ht="14.25" customHeight="1" x14ac:dyDescent="0.35">
      <c r="A199" s="2" t="s">
        <v>380</v>
      </c>
      <c r="B199" s="3" t="s">
        <v>1473</v>
      </c>
      <c r="C199" s="3" t="s">
        <v>1472</v>
      </c>
      <c r="D199" s="3" t="s">
        <v>1475</v>
      </c>
    </row>
    <row r="200" spans="1:4" ht="14.25" customHeight="1" x14ac:dyDescent="0.35">
      <c r="A200" s="2" t="s">
        <v>381</v>
      </c>
      <c r="B200" s="3" t="s">
        <v>1462</v>
      </c>
      <c r="C200" s="3" t="s">
        <v>1486</v>
      </c>
      <c r="D200" s="3" t="s">
        <v>1469</v>
      </c>
    </row>
    <row r="201" spans="1:4" ht="14.25" customHeight="1" x14ac:dyDescent="0.35">
      <c r="A201" s="2" t="s">
        <v>382</v>
      </c>
      <c r="B201" s="3" t="s">
        <v>1471</v>
      </c>
      <c r="C201" s="3" t="s">
        <v>1474</v>
      </c>
      <c r="D201" s="3" t="s">
        <v>1469</v>
      </c>
    </row>
    <row r="202" spans="1:4" ht="14.25" customHeight="1" x14ac:dyDescent="0.35">
      <c r="A202" s="2" t="s">
        <v>383</v>
      </c>
      <c r="B202" s="3" t="s">
        <v>1462</v>
      </c>
      <c r="C202" s="3" t="s">
        <v>1487</v>
      </c>
      <c r="D202" s="3" t="s">
        <v>1475</v>
      </c>
    </row>
    <row r="203" spans="1:4" ht="14.25" customHeight="1" x14ac:dyDescent="0.35">
      <c r="A203" s="2" t="s">
        <v>384</v>
      </c>
      <c r="B203" s="3" t="s">
        <v>1465</v>
      </c>
      <c r="C203" s="3" t="s">
        <v>1484</v>
      </c>
      <c r="D203" s="3" t="s">
        <v>1469</v>
      </c>
    </row>
    <row r="204" spans="1:4" ht="14.25" customHeight="1" x14ac:dyDescent="0.35">
      <c r="A204" s="2" t="s">
        <v>385</v>
      </c>
      <c r="B204" s="3" t="s">
        <v>1465</v>
      </c>
      <c r="C204" s="3" t="s">
        <v>1482</v>
      </c>
      <c r="D204" s="3" t="s">
        <v>1475</v>
      </c>
    </row>
    <row r="205" spans="1:4" ht="14.25" customHeight="1" x14ac:dyDescent="0.35">
      <c r="A205" s="2" t="s">
        <v>387</v>
      </c>
      <c r="B205" s="3" t="s">
        <v>1467</v>
      </c>
      <c r="C205" s="3" t="s">
        <v>1480</v>
      </c>
      <c r="D205" s="3" t="s">
        <v>1469</v>
      </c>
    </row>
    <row r="206" spans="1:4" ht="14.25" customHeight="1" x14ac:dyDescent="0.35">
      <c r="A206" s="2" t="s">
        <v>389</v>
      </c>
      <c r="B206" s="3" t="s">
        <v>1462</v>
      </c>
      <c r="C206" s="3" t="s">
        <v>1481</v>
      </c>
      <c r="D206" s="3" t="s">
        <v>1475</v>
      </c>
    </row>
    <row r="207" spans="1:4" ht="14.25" customHeight="1" x14ac:dyDescent="0.35">
      <c r="A207" s="2" t="s">
        <v>391</v>
      </c>
      <c r="B207" s="3" t="s">
        <v>1467</v>
      </c>
      <c r="C207" s="3" t="s">
        <v>1470</v>
      </c>
      <c r="D207" s="3" t="s">
        <v>1469</v>
      </c>
    </row>
    <row r="208" spans="1:4" ht="14.25" customHeight="1" x14ac:dyDescent="0.35">
      <c r="A208" s="2" t="s">
        <v>393</v>
      </c>
      <c r="B208" s="3" t="s">
        <v>1471</v>
      </c>
      <c r="C208" s="3" t="s">
        <v>1472</v>
      </c>
      <c r="D208" s="3" t="s">
        <v>1469</v>
      </c>
    </row>
    <row r="209" spans="1:4" ht="14.25" customHeight="1" x14ac:dyDescent="0.35">
      <c r="A209" s="2" t="s">
        <v>395</v>
      </c>
      <c r="B209" s="3" t="s">
        <v>1462</v>
      </c>
      <c r="C209" s="3" t="s">
        <v>1486</v>
      </c>
      <c r="D209" s="3" t="s">
        <v>1475</v>
      </c>
    </row>
    <row r="210" spans="1:4" ht="14.25" customHeight="1" x14ac:dyDescent="0.35">
      <c r="A210" s="2" t="s">
        <v>397</v>
      </c>
      <c r="B210" s="3" t="s">
        <v>1462</v>
      </c>
      <c r="C210" s="3" t="s">
        <v>1487</v>
      </c>
      <c r="D210" s="3" t="s">
        <v>1464</v>
      </c>
    </row>
    <row r="211" spans="1:4" ht="14.25" customHeight="1" x14ac:dyDescent="0.35">
      <c r="A211" s="2" t="s">
        <v>399</v>
      </c>
      <c r="B211" s="3" t="s">
        <v>1467</v>
      </c>
      <c r="C211" s="3" t="s">
        <v>1480</v>
      </c>
      <c r="D211" s="3" t="s">
        <v>1469</v>
      </c>
    </row>
    <row r="212" spans="1:4" ht="14.25" customHeight="1" x14ac:dyDescent="0.35">
      <c r="A212" s="2" t="s">
        <v>401</v>
      </c>
      <c r="B212" s="3" t="s">
        <v>1467</v>
      </c>
      <c r="C212" s="3" t="s">
        <v>1480</v>
      </c>
      <c r="D212" s="3" t="s">
        <v>1469</v>
      </c>
    </row>
    <row r="213" spans="1:4" ht="14.25" customHeight="1" x14ac:dyDescent="0.35">
      <c r="A213" s="2" t="s">
        <v>403</v>
      </c>
      <c r="B213" s="3" t="s">
        <v>1465</v>
      </c>
      <c r="C213" s="3" t="s">
        <v>1466</v>
      </c>
      <c r="D213" s="3" t="s">
        <v>1469</v>
      </c>
    </row>
    <row r="214" spans="1:4" ht="14.25" customHeight="1" x14ac:dyDescent="0.35">
      <c r="A214" s="2" t="s">
        <v>404</v>
      </c>
      <c r="B214" s="3" t="s">
        <v>1465</v>
      </c>
      <c r="C214" s="3" t="s">
        <v>1482</v>
      </c>
      <c r="D214" s="3" t="s">
        <v>1475</v>
      </c>
    </row>
    <row r="215" spans="1:4" ht="14.25" customHeight="1" x14ac:dyDescent="0.35">
      <c r="A215" s="2" t="s">
        <v>406</v>
      </c>
      <c r="B215" s="3" t="s">
        <v>1465</v>
      </c>
      <c r="C215" s="3" t="s">
        <v>1483</v>
      </c>
      <c r="D215" s="3" t="s">
        <v>1475</v>
      </c>
    </row>
    <row r="216" spans="1:4" ht="14.25" customHeight="1" x14ac:dyDescent="0.35">
      <c r="A216" s="2" t="s">
        <v>407</v>
      </c>
      <c r="B216" s="3" t="s">
        <v>1462</v>
      </c>
      <c r="C216" s="3" t="s">
        <v>1481</v>
      </c>
      <c r="D216" s="3" t="s">
        <v>1475</v>
      </c>
    </row>
    <row r="217" spans="1:4" ht="14.25" customHeight="1" x14ac:dyDescent="0.35">
      <c r="A217" s="2" t="s">
        <v>408</v>
      </c>
      <c r="B217" s="3" t="s">
        <v>1473</v>
      </c>
      <c r="C217" s="3" t="s">
        <v>1474</v>
      </c>
      <c r="D217" s="3" t="s">
        <v>1475</v>
      </c>
    </row>
    <row r="218" spans="1:4" ht="14.25" customHeight="1" x14ac:dyDescent="0.35">
      <c r="A218" s="2" t="s">
        <v>409</v>
      </c>
      <c r="B218" s="3" t="s">
        <v>1462</v>
      </c>
      <c r="C218" s="3" t="s">
        <v>1486</v>
      </c>
      <c r="D218" s="3" t="s">
        <v>1469</v>
      </c>
    </row>
    <row r="219" spans="1:4" ht="14.25" customHeight="1" x14ac:dyDescent="0.35">
      <c r="A219" s="2" t="s">
        <v>410</v>
      </c>
      <c r="B219" s="3" t="s">
        <v>1467</v>
      </c>
      <c r="C219" s="3" t="s">
        <v>1468</v>
      </c>
      <c r="D219" s="3" t="s">
        <v>1469</v>
      </c>
    </row>
    <row r="220" spans="1:4" ht="14.25" customHeight="1" x14ac:dyDescent="0.35">
      <c r="A220" s="2" t="s">
        <v>412</v>
      </c>
      <c r="B220" s="3" t="s">
        <v>1467</v>
      </c>
      <c r="C220" s="3" t="s">
        <v>1480</v>
      </c>
      <c r="D220" s="3" t="s">
        <v>1469</v>
      </c>
    </row>
    <row r="221" spans="1:4" ht="14.25" customHeight="1" x14ac:dyDescent="0.35">
      <c r="A221" s="2" t="s">
        <v>413</v>
      </c>
      <c r="B221" s="3" t="s">
        <v>1462</v>
      </c>
      <c r="C221" s="3" t="s">
        <v>1481</v>
      </c>
      <c r="D221" s="3" t="s">
        <v>1469</v>
      </c>
    </row>
    <row r="222" spans="1:4" ht="14.25" customHeight="1" x14ac:dyDescent="0.35">
      <c r="A222" s="2" t="s">
        <v>414</v>
      </c>
      <c r="B222" s="3" t="s">
        <v>1471</v>
      </c>
      <c r="C222" s="3" t="s">
        <v>1472</v>
      </c>
      <c r="D222" s="3" t="s">
        <v>1464</v>
      </c>
    </row>
    <row r="223" spans="1:4" ht="14.25" customHeight="1" x14ac:dyDescent="0.35">
      <c r="A223" s="2" t="s">
        <v>416</v>
      </c>
      <c r="B223" s="3" t="s">
        <v>1462</v>
      </c>
      <c r="C223" s="3" t="s">
        <v>1487</v>
      </c>
      <c r="D223" s="3" t="s">
        <v>1464</v>
      </c>
    </row>
    <row r="224" spans="1:4" ht="14.25" customHeight="1" x14ac:dyDescent="0.35">
      <c r="A224" s="2" t="s">
        <v>418</v>
      </c>
      <c r="B224" s="3" t="s">
        <v>1462</v>
      </c>
      <c r="C224" s="3" t="s">
        <v>1463</v>
      </c>
      <c r="D224" s="3" t="s">
        <v>1469</v>
      </c>
    </row>
    <row r="225" spans="1:4" ht="14.25" customHeight="1" x14ac:dyDescent="0.35">
      <c r="A225" s="2" t="s">
        <v>420</v>
      </c>
      <c r="B225" s="3" t="s">
        <v>1465</v>
      </c>
      <c r="C225" s="3" t="s">
        <v>1483</v>
      </c>
      <c r="D225" s="3" t="s">
        <v>1469</v>
      </c>
    </row>
    <row r="226" spans="1:4" ht="14.25" customHeight="1" x14ac:dyDescent="0.35">
      <c r="A226" s="2" t="s">
        <v>421</v>
      </c>
      <c r="B226" s="3" t="s">
        <v>1465</v>
      </c>
      <c r="C226" s="3" t="s">
        <v>1484</v>
      </c>
      <c r="D226" s="3" t="s">
        <v>1469</v>
      </c>
    </row>
    <row r="227" spans="1:4" ht="14.25" customHeight="1" x14ac:dyDescent="0.35">
      <c r="A227" s="2" t="s">
        <v>422</v>
      </c>
      <c r="B227" s="3" t="s">
        <v>1467</v>
      </c>
      <c r="C227" s="3" t="s">
        <v>1480</v>
      </c>
      <c r="D227" s="3" t="s">
        <v>1469</v>
      </c>
    </row>
    <row r="228" spans="1:4" ht="14.25" customHeight="1" x14ac:dyDescent="0.35">
      <c r="A228" s="2" t="s">
        <v>423</v>
      </c>
      <c r="B228" s="3" t="s">
        <v>1473</v>
      </c>
      <c r="C228" s="3" t="s">
        <v>1474</v>
      </c>
      <c r="D228" s="3" t="s">
        <v>1475</v>
      </c>
    </row>
    <row r="229" spans="1:4" ht="14.25" customHeight="1" x14ac:dyDescent="0.35">
      <c r="A229" s="2" t="s">
        <v>425</v>
      </c>
      <c r="B229" s="3" t="s">
        <v>1467</v>
      </c>
      <c r="C229" s="3" t="s">
        <v>1470</v>
      </c>
      <c r="D229" s="3" t="s">
        <v>1469</v>
      </c>
    </row>
    <row r="230" spans="1:4" ht="14.25" customHeight="1" x14ac:dyDescent="0.35">
      <c r="A230" s="2" t="s">
        <v>428</v>
      </c>
      <c r="B230" s="3" t="s">
        <v>1467</v>
      </c>
      <c r="C230" s="3" t="s">
        <v>1468</v>
      </c>
      <c r="D230" s="3" t="s">
        <v>1469</v>
      </c>
    </row>
    <row r="231" spans="1:4" ht="14.25" customHeight="1" x14ac:dyDescent="0.35">
      <c r="A231" s="2" t="s">
        <v>430</v>
      </c>
      <c r="B231" s="3" t="s">
        <v>1462</v>
      </c>
      <c r="C231" s="3" t="s">
        <v>1481</v>
      </c>
      <c r="D231" s="3" t="s">
        <v>1475</v>
      </c>
    </row>
    <row r="232" spans="1:4" ht="14.25" customHeight="1" x14ac:dyDescent="0.35">
      <c r="A232" s="2" t="s">
        <v>432</v>
      </c>
      <c r="B232" s="3" t="s">
        <v>1465</v>
      </c>
      <c r="C232" s="3" t="s">
        <v>1466</v>
      </c>
      <c r="D232" s="3" t="s">
        <v>1475</v>
      </c>
    </row>
    <row r="233" spans="1:4" ht="14.25" customHeight="1" x14ac:dyDescent="0.35">
      <c r="A233" s="2" t="s">
        <v>433</v>
      </c>
      <c r="B233" s="3" t="s">
        <v>1471</v>
      </c>
      <c r="C233" s="3" t="s">
        <v>1472</v>
      </c>
      <c r="D233" s="3" t="s">
        <v>1464</v>
      </c>
    </row>
    <row r="234" spans="1:4" ht="14.25" customHeight="1" x14ac:dyDescent="0.35">
      <c r="A234" s="2" t="s">
        <v>434</v>
      </c>
      <c r="B234" s="3" t="s">
        <v>1476</v>
      </c>
      <c r="C234" s="3" t="s">
        <v>1477</v>
      </c>
      <c r="D234" s="3" t="s">
        <v>1478</v>
      </c>
    </row>
    <row r="235" spans="1:4" ht="14.25" customHeight="1" x14ac:dyDescent="0.35">
      <c r="A235" s="2" t="s">
        <v>435</v>
      </c>
      <c r="B235" s="3" t="s">
        <v>1465</v>
      </c>
      <c r="C235" s="3" t="s">
        <v>1484</v>
      </c>
      <c r="D235" s="3" t="s">
        <v>1475</v>
      </c>
    </row>
    <row r="236" spans="1:4" ht="14.25" customHeight="1" x14ac:dyDescent="0.35">
      <c r="A236" s="2" t="s">
        <v>438</v>
      </c>
      <c r="B236" s="3" t="s">
        <v>1462</v>
      </c>
      <c r="C236" s="3" t="s">
        <v>1486</v>
      </c>
      <c r="D236" s="3" t="s">
        <v>1464</v>
      </c>
    </row>
    <row r="237" spans="1:4" ht="14.25" customHeight="1" x14ac:dyDescent="0.35">
      <c r="A237" s="2" t="s">
        <v>439</v>
      </c>
      <c r="B237" s="3" t="s">
        <v>1467</v>
      </c>
      <c r="C237" s="3" t="s">
        <v>1470</v>
      </c>
      <c r="D237" s="3" t="s">
        <v>1469</v>
      </c>
    </row>
    <row r="238" spans="1:4" ht="14.25" customHeight="1" x14ac:dyDescent="0.35">
      <c r="A238" s="2" t="s">
        <v>442</v>
      </c>
      <c r="B238" s="3" t="s">
        <v>1462</v>
      </c>
      <c r="C238" s="3" t="s">
        <v>1486</v>
      </c>
      <c r="D238" s="3" t="s">
        <v>1475</v>
      </c>
    </row>
    <row r="239" spans="1:4" ht="14.25" customHeight="1" x14ac:dyDescent="0.35">
      <c r="A239" s="2" t="s">
        <v>443</v>
      </c>
      <c r="B239" s="3" t="s">
        <v>1467</v>
      </c>
      <c r="C239" s="3" t="s">
        <v>1468</v>
      </c>
      <c r="D239" s="3" t="s">
        <v>1469</v>
      </c>
    </row>
    <row r="240" spans="1:4" ht="14.25" customHeight="1" x14ac:dyDescent="0.35">
      <c r="A240" s="2" t="s">
        <v>445</v>
      </c>
      <c r="B240" s="3" t="s">
        <v>1462</v>
      </c>
      <c r="C240" s="3" t="s">
        <v>1487</v>
      </c>
      <c r="D240" s="3" t="s">
        <v>1469</v>
      </c>
    </row>
    <row r="241" spans="1:4" ht="14.25" customHeight="1" x14ac:dyDescent="0.35">
      <c r="A241" s="2" t="s">
        <v>447</v>
      </c>
      <c r="B241" s="3" t="s">
        <v>1462</v>
      </c>
      <c r="C241" s="3" t="s">
        <v>1463</v>
      </c>
      <c r="D241" s="3" t="s">
        <v>1469</v>
      </c>
    </row>
    <row r="242" spans="1:4" ht="14.25" customHeight="1" x14ac:dyDescent="0.35">
      <c r="A242" s="2" t="s">
        <v>449</v>
      </c>
      <c r="B242" s="3" t="s">
        <v>1471</v>
      </c>
      <c r="C242" s="3" t="s">
        <v>1488</v>
      </c>
      <c r="D242" s="3" t="s">
        <v>1475</v>
      </c>
    </row>
    <row r="243" spans="1:4" ht="14.25" customHeight="1" x14ac:dyDescent="0.35">
      <c r="A243" s="2" t="s">
        <v>451</v>
      </c>
      <c r="B243" s="3" t="s">
        <v>1462</v>
      </c>
      <c r="C243" s="3" t="s">
        <v>1481</v>
      </c>
      <c r="D243" s="3" t="s">
        <v>1475</v>
      </c>
    </row>
    <row r="244" spans="1:4" ht="14.25" customHeight="1" x14ac:dyDescent="0.35">
      <c r="A244" s="2" t="s">
        <v>453</v>
      </c>
      <c r="B244" s="3" t="s">
        <v>1462</v>
      </c>
      <c r="C244" s="3" t="s">
        <v>1487</v>
      </c>
      <c r="D244" s="3" t="s">
        <v>1469</v>
      </c>
    </row>
    <row r="245" spans="1:4" ht="14.25" customHeight="1" x14ac:dyDescent="0.35">
      <c r="A245" s="2" t="s">
        <v>454</v>
      </c>
      <c r="B245" s="3" t="s">
        <v>1467</v>
      </c>
      <c r="C245" s="3" t="s">
        <v>1468</v>
      </c>
      <c r="D245" s="3" t="s">
        <v>1469</v>
      </c>
    </row>
    <row r="246" spans="1:4" ht="14.25" customHeight="1" x14ac:dyDescent="0.35">
      <c r="A246" s="2" t="s">
        <v>456</v>
      </c>
      <c r="B246" s="3" t="s">
        <v>1485</v>
      </c>
      <c r="C246" s="3" t="s">
        <v>1477</v>
      </c>
      <c r="D246" s="3" t="s">
        <v>1478</v>
      </c>
    </row>
    <row r="247" spans="1:4" ht="14.25" customHeight="1" x14ac:dyDescent="0.35">
      <c r="A247" s="2" t="s">
        <v>457</v>
      </c>
      <c r="B247" s="3" t="s">
        <v>1462</v>
      </c>
      <c r="C247" s="3" t="s">
        <v>1486</v>
      </c>
      <c r="D247" s="3" t="s">
        <v>1464</v>
      </c>
    </row>
    <row r="248" spans="1:4" ht="14.25" customHeight="1" x14ac:dyDescent="0.35">
      <c r="A248" s="2" t="s">
        <v>459</v>
      </c>
      <c r="B248" s="3" t="s">
        <v>1462</v>
      </c>
      <c r="C248" s="3" t="s">
        <v>1487</v>
      </c>
      <c r="D248" s="3" t="s">
        <v>1475</v>
      </c>
    </row>
    <row r="249" spans="1:4" ht="14.25" customHeight="1" x14ac:dyDescent="0.35">
      <c r="A249" s="2" t="s">
        <v>460</v>
      </c>
      <c r="B249" s="3" t="s">
        <v>1465</v>
      </c>
      <c r="C249" s="3" t="s">
        <v>1466</v>
      </c>
      <c r="D249" s="3" t="s">
        <v>1469</v>
      </c>
    </row>
    <row r="250" spans="1:4" ht="14.25" customHeight="1" x14ac:dyDescent="0.35">
      <c r="A250" s="2" t="s">
        <v>461</v>
      </c>
      <c r="B250" s="3" t="s">
        <v>1467</v>
      </c>
      <c r="C250" s="3" t="s">
        <v>1480</v>
      </c>
      <c r="D250" s="3" t="s">
        <v>1469</v>
      </c>
    </row>
    <row r="251" spans="1:4" ht="14.25" customHeight="1" x14ac:dyDescent="0.35">
      <c r="A251" s="2" t="s">
        <v>462</v>
      </c>
      <c r="B251" s="3" t="s">
        <v>1467</v>
      </c>
      <c r="C251" s="3" t="s">
        <v>1470</v>
      </c>
      <c r="D251" s="3" t="s">
        <v>1469</v>
      </c>
    </row>
    <row r="252" spans="1:4" ht="14.25" customHeight="1" x14ac:dyDescent="0.35">
      <c r="A252" s="2" t="s">
        <v>463</v>
      </c>
      <c r="B252" s="3" t="s">
        <v>1462</v>
      </c>
      <c r="C252" s="3" t="s">
        <v>1481</v>
      </c>
      <c r="D252" s="3" t="s">
        <v>1475</v>
      </c>
    </row>
    <row r="253" spans="1:4" ht="14.25" customHeight="1" x14ac:dyDescent="0.35">
      <c r="A253" s="2" t="s">
        <v>465</v>
      </c>
      <c r="B253" s="3" t="s">
        <v>1465</v>
      </c>
      <c r="C253" s="3" t="s">
        <v>1483</v>
      </c>
      <c r="D253" s="3" t="s">
        <v>1464</v>
      </c>
    </row>
    <row r="254" spans="1:4" ht="14.25" customHeight="1" x14ac:dyDescent="0.35">
      <c r="A254" s="2" t="s">
        <v>466</v>
      </c>
      <c r="B254" s="3" t="s">
        <v>1471</v>
      </c>
      <c r="C254" s="3" t="s">
        <v>1489</v>
      </c>
      <c r="D254" s="3" t="s">
        <v>1475</v>
      </c>
    </row>
    <row r="255" spans="1:4" ht="14.25" customHeight="1" x14ac:dyDescent="0.35">
      <c r="A255" s="2" t="s">
        <v>468</v>
      </c>
      <c r="B255" s="3" t="s">
        <v>1462</v>
      </c>
      <c r="C255" s="3" t="s">
        <v>1487</v>
      </c>
      <c r="D255" s="3" t="s">
        <v>1475</v>
      </c>
    </row>
    <row r="256" spans="1:4" ht="14.25" customHeight="1" x14ac:dyDescent="0.35">
      <c r="A256" s="2" t="s">
        <v>469</v>
      </c>
      <c r="B256" s="3" t="s">
        <v>1467</v>
      </c>
      <c r="C256" s="3" t="s">
        <v>1470</v>
      </c>
      <c r="D256" s="3" t="s">
        <v>1469</v>
      </c>
    </row>
    <row r="257" spans="1:4" ht="14.25" customHeight="1" x14ac:dyDescent="0.35">
      <c r="A257" s="2" t="s">
        <v>470</v>
      </c>
      <c r="B257" s="3" t="s">
        <v>1462</v>
      </c>
      <c r="C257" s="3" t="s">
        <v>1487</v>
      </c>
      <c r="D257" s="3" t="s">
        <v>1469</v>
      </c>
    </row>
    <row r="258" spans="1:4" ht="14.25" customHeight="1" x14ac:dyDescent="0.35">
      <c r="A258" s="2" t="s">
        <v>472</v>
      </c>
      <c r="B258" s="3" t="s">
        <v>1467</v>
      </c>
      <c r="C258" s="3" t="s">
        <v>1470</v>
      </c>
      <c r="D258" s="3" t="s">
        <v>1469</v>
      </c>
    </row>
    <row r="259" spans="1:4" ht="14.25" customHeight="1" x14ac:dyDescent="0.35">
      <c r="A259" s="2" t="s">
        <v>474</v>
      </c>
      <c r="B259" s="3" t="s">
        <v>1465</v>
      </c>
      <c r="C259" s="3" t="s">
        <v>1484</v>
      </c>
      <c r="D259" s="3" t="s">
        <v>1469</v>
      </c>
    </row>
    <row r="260" spans="1:4" ht="14.25" customHeight="1" x14ac:dyDescent="0.35">
      <c r="A260" s="2" t="s">
        <v>475</v>
      </c>
      <c r="B260" s="3" t="s">
        <v>1462</v>
      </c>
      <c r="C260" s="3" t="s">
        <v>1481</v>
      </c>
      <c r="D260" s="3" t="s">
        <v>1464</v>
      </c>
    </row>
    <row r="261" spans="1:4" ht="14.25" customHeight="1" x14ac:dyDescent="0.35">
      <c r="A261" s="2" t="s">
        <v>476</v>
      </c>
      <c r="B261" s="3" t="s">
        <v>1462</v>
      </c>
      <c r="C261" s="3" t="s">
        <v>1481</v>
      </c>
      <c r="D261" s="3" t="s">
        <v>1469</v>
      </c>
    </row>
    <row r="262" spans="1:4" ht="14.25" customHeight="1" x14ac:dyDescent="0.35">
      <c r="A262" s="2" t="s">
        <v>478</v>
      </c>
      <c r="B262" s="3" t="s">
        <v>1465</v>
      </c>
      <c r="C262" s="3" t="s">
        <v>1482</v>
      </c>
      <c r="D262" s="3" t="s">
        <v>1469</v>
      </c>
    </row>
    <row r="263" spans="1:4" ht="14.25" customHeight="1" x14ac:dyDescent="0.35">
      <c r="A263" s="2" t="s">
        <v>479</v>
      </c>
      <c r="B263" s="3" t="s">
        <v>1473</v>
      </c>
      <c r="C263" s="3" t="s">
        <v>1474</v>
      </c>
      <c r="D263" s="3" t="s">
        <v>1469</v>
      </c>
    </row>
    <row r="264" spans="1:4" ht="14.25" customHeight="1" x14ac:dyDescent="0.35">
      <c r="A264" s="2" t="s">
        <v>480</v>
      </c>
      <c r="B264" s="3" t="s">
        <v>1462</v>
      </c>
      <c r="C264" s="3" t="s">
        <v>1463</v>
      </c>
      <c r="D264" s="3" t="s">
        <v>1464</v>
      </c>
    </row>
    <row r="265" spans="1:4" ht="14.25" customHeight="1" x14ac:dyDescent="0.35">
      <c r="A265" s="2" t="s">
        <v>481</v>
      </c>
      <c r="B265" s="3" t="s">
        <v>1465</v>
      </c>
      <c r="C265" s="3" t="s">
        <v>1466</v>
      </c>
      <c r="D265" s="3" t="s">
        <v>1469</v>
      </c>
    </row>
    <row r="266" spans="1:4" ht="14.25" customHeight="1" x14ac:dyDescent="0.35">
      <c r="A266" s="2" t="s">
        <v>483</v>
      </c>
      <c r="B266" s="3" t="s">
        <v>1462</v>
      </c>
      <c r="C266" s="3" t="s">
        <v>1463</v>
      </c>
      <c r="D266" s="3" t="s">
        <v>1475</v>
      </c>
    </row>
    <row r="267" spans="1:4" ht="14.25" customHeight="1" x14ac:dyDescent="0.35">
      <c r="A267" s="2" t="s">
        <v>484</v>
      </c>
      <c r="B267" s="3" t="s">
        <v>1467</v>
      </c>
      <c r="C267" s="3" t="s">
        <v>1480</v>
      </c>
      <c r="D267" s="3" t="s">
        <v>1469</v>
      </c>
    </row>
    <row r="268" spans="1:4" ht="14.25" customHeight="1" x14ac:dyDescent="0.35">
      <c r="A268" s="2" t="s">
        <v>486</v>
      </c>
      <c r="B268" s="3" t="s">
        <v>1462</v>
      </c>
      <c r="C268" s="3" t="s">
        <v>1487</v>
      </c>
      <c r="D268" s="3" t="s">
        <v>1469</v>
      </c>
    </row>
    <row r="269" spans="1:4" ht="14.25" customHeight="1" x14ac:dyDescent="0.35">
      <c r="A269" s="2" t="s">
        <v>488</v>
      </c>
      <c r="B269" s="3" t="s">
        <v>1485</v>
      </c>
      <c r="C269" s="3" t="s">
        <v>1477</v>
      </c>
      <c r="D269" s="3" t="s">
        <v>1478</v>
      </c>
    </row>
    <row r="270" spans="1:4" ht="14.25" customHeight="1" x14ac:dyDescent="0.35">
      <c r="A270" s="2" t="s">
        <v>489</v>
      </c>
      <c r="B270" s="3" t="s">
        <v>1462</v>
      </c>
      <c r="C270" s="3" t="s">
        <v>1463</v>
      </c>
      <c r="D270" s="3" t="s">
        <v>1469</v>
      </c>
    </row>
    <row r="271" spans="1:4" ht="14.25" customHeight="1" x14ac:dyDescent="0.35">
      <c r="A271" s="2" t="s">
        <v>490</v>
      </c>
      <c r="B271" s="3" t="s">
        <v>1465</v>
      </c>
      <c r="C271" s="3" t="s">
        <v>1466</v>
      </c>
      <c r="D271" s="3" t="s">
        <v>1475</v>
      </c>
    </row>
    <row r="272" spans="1:4" ht="14.25" customHeight="1" x14ac:dyDescent="0.35">
      <c r="A272" s="2" t="s">
        <v>491</v>
      </c>
      <c r="B272" s="3" t="s">
        <v>1473</v>
      </c>
      <c r="C272" s="3" t="s">
        <v>1488</v>
      </c>
      <c r="D272" s="3" t="s">
        <v>1469</v>
      </c>
    </row>
    <row r="273" spans="1:4" ht="14.25" customHeight="1" x14ac:dyDescent="0.35">
      <c r="A273" s="2" t="s">
        <v>492</v>
      </c>
      <c r="B273" s="3" t="s">
        <v>1467</v>
      </c>
      <c r="C273" s="3" t="s">
        <v>1480</v>
      </c>
      <c r="D273" s="3" t="s">
        <v>1469</v>
      </c>
    </row>
    <row r="274" spans="1:4" ht="14.25" customHeight="1" x14ac:dyDescent="0.35">
      <c r="A274" s="2" t="s">
        <v>493</v>
      </c>
      <c r="B274" s="3" t="s">
        <v>1465</v>
      </c>
      <c r="C274" s="3" t="s">
        <v>1466</v>
      </c>
      <c r="D274" s="3" t="s">
        <v>1475</v>
      </c>
    </row>
    <row r="275" spans="1:4" ht="14.25" customHeight="1" x14ac:dyDescent="0.35">
      <c r="A275" s="2" t="s">
        <v>494</v>
      </c>
      <c r="B275" s="3" t="s">
        <v>1462</v>
      </c>
      <c r="C275" s="3" t="s">
        <v>1481</v>
      </c>
      <c r="D275" s="3" t="s">
        <v>1475</v>
      </c>
    </row>
    <row r="276" spans="1:4" ht="14.25" customHeight="1" x14ac:dyDescent="0.35">
      <c r="A276" s="2" t="s">
        <v>496</v>
      </c>
      <c r="B276" s="3" t="s">
        <v>1465</v>
      </c>
      <c r="C276" s="3" t="s">
        <v>1482</v>
      </c>
      <c r="D276" s="3" t="s">
        <v>1475</v>
      </c>
    </row>
    <row r="277" spans="1:4" ht="14.25" customHeight="1" x14ac:dyDescent="0.35">
      <c r="A277" s="2" t="s">
        <v>498</v>
      </c>
      <c r="B277" s="3" t="s">
        <v>1462</v>
      </c>
      <c r="C277" s="3" t="s">
        <v>1486</v>
      </c>
      <c r="D277" s="3" t="s">
        <v>1475</v>
      </c>
    </row>
    <row r="278" spans="1:4" ht="14.25" customHeight="1" x14ac:dyDescent="0.35">
      <c r="A278" s="2" t="s">
        <v>499</v>
      </c>
      <c r="B278" s="3" t="s">
        <v>1462</v>
      </c>
      <c r="C278" s="3" t="s">
        <v>1487</v>
      </c>
      <c r="D278" s="3" t="s">
        <v>1464</v>
      </c>
    </row>
    <row r="279" spans="1:4" ht="14.25" customHeight="1" x14ac:dyDescent="0.35">
      <c r="A279" s="2" t="s">
        <v>500</v>
      </c>
      <c r="B279" s="3" t="s">
        <v>1485</v>
      </c>
      <c r="C279" s="3" t="s">
        <v>1477</v>
      </c>
      <c r="D279" s="3" t="s">
        <v>1478</v>
      </c>
    </row>
    <row r="280" spans="1:4" ht="14.25" customHeight="1" x14ac:dyDescent="0.35">
      <c r="A280" s="2" t="s">
        <v>501</v>
      </c>
      <c r="B280" s="3" t="s">
        <v>1465</v>
      </c>
      <c r="C280" s="3" t="s">
        <v>1466</v>
      </c>
      <c r="D280" s="3" t="s">
        <v>1475</v>
      </c>
    </row>
    <row r="281" spans="1:4" ht="14.25" customHeight="1" x14ac:dyDescent="0.35">
      <c r="A281" s="2" t="s">
        <v>503</v>
      </c>
      <c r="B281" s="3" t="s">
        <v>1465</v>
      </c>
      <c r="C281" s="3" t="s">
        <v>1483</v>
      </c>
      <c r="D281" s="3" t="s">
        <v>1469</v>
      </c>
    </row>
    <row r="282" spans="1:4" ht="14.25" customHeight="1" x14ac:dyDescent="0.35">
      <c r="A282" s="2" t="s">
        <v>504</v>
      </c>
      <c r="B282" s="3" t="s">
        <v>1467</v>
      </c>
      <c r="C282" s="3" t="s">
        <v>1480</v>
      </c>
      <c r="D282" s="3" t="s">
        <v>1469</v>
      </c>
    </row>
    <row r="283" spans="1:4" ht="14.25" customHeight="1" x14ac:dyDescent="0.35">
      <c r="A283" s="2" t="s">
        <v>506</v>
      </c>
      <c r="B283" s="3" t="s">
        <v>1462</v>
      </c>
      <c r="C283" s="3" t="s">
        <v>1486</v>
      </c>
      <c r="D283" s="3" t="s">
        <v>1469</v>
      </c>
    </row>
    <row r="284" spans="1:4" ht="14.25" customHeight="1" x14ac:dyDescent="0.35">
      <c r="A284" s="2" t="s">
        <v>508</v>
      </c>
      <c r="B284" s="3" t="s">
        <v>1473</v>
      </c>
      <c r="C284" s="3" t="s">
        <v>1474</v>
      </c>
      <c r="D284" s="3" t="s">
        <v>1464</v>
      </c>
    </row>
    <row r="285" spans="1:4" ht="14.25" customHeight="1" x14ac:dyDescent="0.35">
      <c r="A285" s="2" t="s">
        <v>510</v>
      </c>
      <c r="B285" s="3" t="s">
        <v>1465</v>
      </c>
      <c r="C285" s="3" t="s">
        <v>1484</v>
      </c>
      <c r="D285" s="3" t="s">
        <v>1464</v>
      </c>
    </row>
    <row r="286" spans="1:4" ht="14.25" customHeight="1" x14ac:dyDescent="0.35">
      <c r="A286" s="2" t="s">
        <v>511</v>
      </c>
      <c r="B286" s="3" t="s">
        <v>1476</v>
      </c>
      <c r="C286" s="3" t="s">
        <v>1490</v>
      </c>
      <c r="D286" s="3" t="s">
        <v>1478</v>
      </c>
    </row>
    <row r="287" spans="1:4" ht="14.25" customHeight="1" x14ac:dyDescent="0.35">
      <c r="A287" s="2" t="s">
        <v>512</v>
      </c>
      <c r="B287" s="3" t="s">
        <v>1471</v>
      </c>
      <c r="C287" s="3" t="s">
        <v>1474</v>
      </c>
      <c r="D287" s="3" t="s">
        <v>1475</v>
      </c>
    </row>
    <row r="288" spans="1:4" ht="14.25" customHeight="1" x14ac:dyDescent="0.35">
      <c r="A288" s="2" t="s">
        <v>513</v>
      </c>
      <c r="B288" s="3" t="s">
        <v>1462</v>
      </c>
      <c r="C288" s="3" t="s">
        <v>1481</v>
      </c>
      <c r="D288" s="3" t="s">
        <v>1464</v>
      </c>
    </row>
    <row r="289" spans="1:4" ht="14.25" customHeight="1" x14ac:dyDescent="0.35">
      <c r="A289" s="2" t="s">
        <v>515</v>
      </c>
      <c r="B289" s="3" t="s">
        <v>1473</v>
      </c>
      <c r="C289" s="3" t="s">
        <v>1474</v>
      </c>
      <c r="D289" s="3" t="s">
        <v>1464</v>
      </c>
    </row>
    <row r="290" spans="1:4" ht="14.25" customHeight="1" x14ac:dyDescent="0.35">
      <c r="A290" s="2" t="s">
        <v>517</v>
      </c>
      <c r="B290" s="3" t="s">
        <v>1462</v>
      </c>
      <c r="C290" s="3" t="s">
        <v>1487</v>
      </c>
      <c r="D290" s="3" t="s">
        <v>1469</v>
      </c>
    </row>
    <row r="291" spans="1:4" ht="14.25" customHeight="1" x14ac:dyDescent="0.35">
      <c r="A291" s="2" t="s">
        <v>518</v>
      </c>
      <c r="B291" s="3" t="s">
        <v>1465</v>
      </c>
      <c r="C291" s="3" t="s">
        <v>1483</v>
      </c>
      <c r="D291" s="3" t="s">
        <v>1475</v>
      </c>
    </row>
    <row r="292" spans="1:4" ht="14.25" customHeight="1" x14ac:dyDescent="0.35">
      <c r="A292" s="2" t="s">
        <v>519</v>
      </c>
      <c r="B292" s="3" t="s">
        <v>1462</v>
      </c>
      <c r="C292" s="3" t="s">
        <v>1481</v>
      </c>
      <c r="D292" s="3" t="s">
        <v>1464</v>
      </c>
    </row>
    <row r="293" spans="1:4" ht="14.25" customHeight="1" x14ac:dyDescent="0.35">
      <c r="A293" s="2" t="s">
        <v>520</v>
      </c>
      <c r="B293" s="3" t="s">
        <v>1467</v>
      </c>
      <c r="C293" s="3" t="s">
        <v>1480</v>
      </c>
      <c r="D293" s="3" t="s">
        <v>1469</v>
      </c>
    </row>
    <row r="294" spans="1:4" ht="14.25" customHeight="1" x14ac:dyDescent="0.35">
      <c r="A294" s="2" t="s">
        <v>522</v>
      </c>
      <c r="B294" s="3" t="s">
        <v>1467</v>
      </c>
      <c r="C294" s="3" t="s">
        <v>1470</v>
      </c>
      <c r="D294" s="3" t="s">
        <v>1469</v>
      </c>
    </row>
    <row r="295" spans="1:4" ht="14.25" customHeight="1" x14ac:dyDescent="0.35">
      <c r="A295" s="2" t="s">
        <v>523</v>
      </c>
      <c r="B295" s="3" t="s">
        <v>1462</v>
      </c>
      <c r="C295" s="3" t="s">
        <v>1481</v>
      </c>
      <c r="D295" s="3" t="s">
        <v>1469</v>
      </c>
    </row>
    <row r="296" spans="1:4" ht="14.25" customHeight="1" x14ac:dyDescent="0.35">
      <c r="A296" s="2" t="s">
        <v>524</v>
      </c>
      <c r="B296" s="3" t="s">
        <v>1465</v>
      </c>
      <c r="C296" s="3" t="s">
        <v>1482</v>
      </c>
      <c r="D296" s="3" t="s">
        <v>1464</v>
      </c>
    </row>
    <row r="297" spans="1:4" ht="14.25" customHeight="1" x14ac:dyDescent="0.35">
      <c r="A297" s="2" t="s">
        <v>527</v>
      </c>
      <c r="B297" s="3" t="s">
        <v>1473</v>
      </c>
      <c r="C297" s="3" t="s">
        <v>1489</v>
      </c>
      <c r="D297" s="3" t="s">
        <v>1475</v>
      </c>
    </row>
    <row r="298" spans="1:4" ht="14.25" customHeight="1" x14ac:dyDescent="0.35">
      <c r="A298" s="2" t="s">
        <v>528</v>
      </c>
      <c r="B298" s="3" t="s">
        <v>1462</v>
      </c>
      <c r="C298" s="3" t="s">
        <v>1486</v>
      </c>
      <c r="D298" s="3" t="s">
        <v>1475</v>
      </c>
    </row>
    <row r="299" spans="1:4" ht="14.25" customHeight="1" x14ac:dyDescent="0.35">
      <c r="A299" s="2" t="s">
        <v>529</v>
      </c>
      <c r="B299" s="3" t="s">
        <v>1473</v>
      </c>
      <c r="C299" s="3" t="s">
        <v>1489</v>
      </c>
      <c r="D299" s="3" t="s">
        <v>1475</v>
      </c>
    </row>
    <row r="300" spans="1:4" ht="14.25" customHeight="1" x14ac:dyDescent="0.35">
      <c r="A300" s="2" t="s">
        <v>531</v>
      </c>
      <c r="B300" s="3" t="s">
        <v>1462</v>
      </c>
      <c r="C300" s="3" t="s">
        <v>1481</v>
      </c>
      <c r="D300" s="3" t="s">
        <v>1469</v>
      </c>
    </row>
    <row r="301" spans="1:4" ht="14.25" customHeight="1" x14ac:dyDescent="0.35">
      <c r="A301" s="2" t="s">
        <v>533</v>
      </c>
      <c r="B301" s="3" t="s">
        <v>1465</v>
      </c>
      <c r="C301" s="3" t="s">
        <v>1483</v>
      </c>
      <c r="D301" s="3" t="s">
        <v>1469</v>
      </c>
    </row>
    <row r="302" spans="1:4" ht="14.25" customHeight="1" x14ac:dyDescent="0.35">
      <c r="A302" s="2" t="s">
        <v>535</v>
      </c>
      <c r="B302" s="3" t="s">
        <v>1462</v>
      </c>
      <c r="C302" s="3" t="s">
        <v>1481</v>
      </c>
      <c r="D302" s="3" t="s">
        <v>1469</v>
      </c>
    </row>
    <row r="303" spans="1:4" ht="14.25" customHeight="1" x14ac:dyDescent="0.35">
      <c r="A303" s="2" t="s">
        <v>536</v>
      </c>
      <c r="B303" s="3" t="s">
        <v>1462</v>
      </c>
      <c r="C303" s="3" t="s">
        <v>1463</v>
      </c>
      <c r="D303" s="3" t="s">
        <v>1469</v>
      </c>
    </row>
    <row r="304" spans="1:4" ht="14.25" customHeight="1" x14ac:dyDescent="0.35">
      <c r="A304" s="2" t="s">
        <v>538</v>
      </c>
      <c r="B304" s="3" t="s">
        <v>1465</v>
      </c>
      <c r="C304" s="3" t="s">
        <v>1483</v>
      </c>
      <c r="D304" s="3" t="s">
        <v>1475</v>
      </c>
    </row>
    <row r="305" spans="1:4" ht="14.25" customHeight="1" x14ac:dyDescent="0.35">
      <c r="A305" s="2" t="s">
        <v>539</v>
      </c>
      <c r="B305" s="3" t="s">
        <v>1462</v>
      </c>
      <c r="C305" s="3" t="s">
        <v>1487</v>
      </c>
      <c r="D305" s="3" t="s">
        <v>1464</v>
      </c>
    </row>
    <row r="306" spans="1:4" ht="14.25" customHeight="1" x14ac:dyDescent="0.35">
      <c r="A306" s="2" t="s">
        <v>541</v>
      </c>
      <c r="B306" s="3" t="s">
        <v>1467</v>
      </c>
      <c r="C306" s="3" t="s">
        <v>1468</v>
      </c>
      <c r="D306" s="3" t="s">
        <v>1469</v>
      </c>
    </row>
    <row r="307" spans="1:4" ht="14.25" customHeight="1" x14ac:dyDescent="0.35">
      <c r="A307" s="2" t="s">
        <v>542</v>
      </c>
      <c r="B307" s="3" t="s">
        <v>1467</v>
      </c>
      <c r="C307" s="3" t="s">
        <v>1468</v>
      </c>
      <c r="D307" s="3" t="s">
        <v>1469</v>
      </c>
    </row>
    <row r="308" spans="1:4" ht="14.25" customHeight="1" x14ac:dyDescent="0.35">
      <c r="A308" s="2" t="s">
        <v>543</v>
      </c>
      <c r="B308" s="3" t="s">
        <v>1462</v>
      </c>
      <c r="C308" s="3" t="s">
        <v>1481</v>
      </c>
      <c r="D308" s="3" t="s">
        <v>1469</v>
      </c>
    </row>
    <row r="309" spans="1:4" ht="14.25" customHeight="1" x14ac:dyDescent="0.35">
      <c r="A309" s="2" t="s">
        <v>544</v>
      </c>
      <c r="B309" s="3" t="s">
        <v>1462</v>
      </c>
      <c r="C309" s="3" t="s">
        <v>1487</v>
      </c>
      <c r="D309" s="3" t="s">
        <v>1475</v>
      </c>
    </row>
    <row r="310" spans="1:4" ht="14.25" customHeight="1" x14ac:dyDescent="0.35">
      <c r="A310" s="2" t="s">
        <v>546</v>
      </c>
      <c r="B310" s="3" t="s">
        <v>1462</v>
      </c>
      <c r="C310" s="3" t="s">
        <v>1463</v>
      </c>
      <c r="D310" s="3" t="s">
        <v>1464</v>
      </c>
    </row>
    <row r="311" spans="1:4" ht="14.25" customHeight="1" x14ac:dyDescent="0.35">
      <c r="A311" s="2" t="s">
        <v>548</v>
      </c>
      <c r="B311" s="3" t="s">
        <v>1462</v>
      </c>
      <c r="C311" s="3" t="s">
        <v>1486</v>
      </c>
      <c r="D311" s="3" t="s">
        <v>1469</v>
      </c>
    </row>
    <row r="312" spans="1:4" ht="14.25" customHeight="1" x14ac:dyDescent="0.35">
      <c r="A312" s="2" t="s">
        <v>549</v>
      </c>
      <c r="B312" s="3" t="s">
        <v>1467</v>
      </c>
      <c r="C312" s="3" t="s">
        <v>1468</v>
      </c>
      <c r="D312" s="3" t="s">
        <v>1469</v>
      </c>
    </row>
    <row r="313" spans="1:4" ht="14.25" customHeight="1" x14ac:dyDescent="0.35">
      <c r="A313" s="2" t="s">
        <v>551</v>
      </c>
      <c r="B313" s="3" t="s">
        <v>1471</v>
      </c>
      <c r="C313" s="3" t="s">
        <v>1472</v>
      </c>
      <c r="D313" s="3" t="s">
        <v>1475</v>
      </c>
    </row>
    <row r="314" spans="1:4" ht="14.25" customHeight="1" x14ac:dyDescent="0.35">
      <c r="A314" s="2" t="s">
        <v>552</v>
      </c>
      <c r="B314" s="3" t="s">
        <v>1462</v>
      </c>
      <c r="C314" s="3" t="s">
        <v>1486</v>
      </c>
      <c r="D314" s="3" t="s">
        <v>1464</v>
      </c>
    </row>
    <row r="315" spans="1:4" ht="14.25" customHeight="1" x14ac:dyDescent="0.35">
      <c r="A315" s="2" t="s">
        <v>553</v>
      </c>
      <c r="B315" s="3" t="s">
        <v>1476</v>
      </c>
      <c r="C315" s="3" t="s">
        <v>1477</v>
      </c>
      <c r="D315" s="3" t="s">
        <v>1478</v>
      </c>
    </row>
    <row r="316" spans="1:4" ht="14.25" customHeight="1" x14ac:dyDescent="0.35">
      <c r="A316" s="2" t="s">
        <v>554</v>
      </c>
      <c r="B316" s="3" t="s">
        <v>1465</v>
      </c>
      <c r="C316" s="3" t="s">
        <v>1482</v>
      </c>
      <c r="D316" s="3" t="s">
        <v>1469</v>
      </c>
    </row>
    <row r="317" spans="1:4" ht="14.25" customHeight="1" x14ac:dyDescent="0.35">
      <c r="A317" s="2" t="s">
        <v>556</v>
      </c>
      <c r="B317" s="3" t="s">
        <v>1467</v>
      </c>
      <c r="C317" s="3" t="s">
        <v>1470</v>
      </c>
      <c r="D317" s="3" t="s">
        <v>1469</v>
      </c>
    </row>
    <row r="318" spans="1:4" ht="14.25" customHeight="1" x14ac:dyDescent="0.35">
      <c r="A318" s="2" t="s">
        <v>557</v>
      </c>
      <c r="B318" s="3" t="s">
        <v>1462</v>
      </c>
      <c r="C318" s="3" t="s">
        <v>1486</v>
      </c>
      <c r="D318" s="3" t="s">
        <v>1475</v>
      </c>
    </row>
    <row r="319" spans="1:4" ht="14.25" customHeight="1" x14ac:dyDescent="0.35">
      <c r="A319" s="2" t="s">
        <v>558</v>
      </c>
      <c r="B319" s="3" t="s">
        <v>1467</v>
      </c>
      <c r="C319" s="3" t="s">
        <v>1470</v>
      </c>
      <c r="D319" s="3" t="s">
        <v>1469</v>
      </c>
    </row>
    <row r="320" spans="1:4" ht="14.25" customHeight="1" x14ac:dyDescent="0.35">
      <c r="A320" s="2" t="s">
        <v>559</v>
      </c>
      <c r="B320" s="3" t="s">
        <v>1462</v>
      </c>
      <c r="C320" s="3" t="s">
        <v>1487</v>
      </c>
      <c r="D320" s="3" t="s">
        <v>1475</v>
      </c>
    </row>
    <row r="321" spans="1:4" ht="14.25" customHeight="1" x14ac:dyDescent="0.35">
      <c r="A321" s="2" t="s">
        <v>561</v>
      </c>
      <c r="B321" s="3" t="s">
        <v>1471</v>
      </c>
      <c r="C321" s="3" t="s">
        <v>1488</v>
      </c>
      <c r="D321" s="3" t="s">
        <v>1464</v>
      </c>
    </row>
    <row r="322" spans="1:4" ht="14.25" customHeight="1" x14ac:dyDescent="0.35">
      <c r="A322" s="2" t="s">
        <v>564</v>
      </c>
      <c r="B322" s="3" t="s">
        <v>1467</v>
      </c>
      <c r="C322" s="3" t="s">
        <v>1480</v>
      </c>
      <c r="D322" s="3" t="s">
        <v>1469</v>
      </c>
    </row>
    <row r="323" spans="1:4" ht="14.25" customHeight="1" x14ac:dyDescent="0.35">
      <c r="A323" s="2" t="s">
        <v>566</v>
      </c>
      <c r="B323" s="3" t="s">
        <v>1465</v>
      </c>
      <c r="C323" s="3" t="s">
        <v>1466</v>
      </c>
      <c r="D323" s="3" t="s">
        <v>1464</v>
      </c>
    </row>
    <row r="324" spans="1:4" ht="14.25" customHeight="1" x14ac:dyDescent="0.35">
      <c r="A324" s="2" t="s">
        <v>567</v>
      </c>
      <c r="B324" s="3" t="s">
        <v>1471</v>
      </c>
      <c r="C324" s="3" t="s">
        <v>1489</v>
      </c>
      <c r="D324" s="3" t="s">
        <v>1469</v>
      </c>
    </row>
    <row r="325" spans="1:4" ht="14.25" customHeight="1" x14ac:dyDescent="0.35">
      <c r="A325" s="2" t="s">
        <v>569</v>
      </c>
      <c r="B325" s="3" t="s">
        <v>1462</v>
      </c>
      <c r="C325" s="3" t="s">
        <v>1481</v>
      </c>
      <c r="D325" s="3" t="s">
        <v>1475</v>
      </c>
    </row>
    <row r="326" spans="1:4" ht="14.25" customHeight="1" x14ac:dyDescent="0.35">
      <c r="A326" s="2" t="s">
        <v>571</v>
      </c>
      <c r="B326" s="3" t="s">
        <v>1462</v>
      </c>
      <c r="C326" s="3" t="s">
        <v>1486</v>
      </c>
      <c r="D326" s="3" t="s">
        <v>1464</v>
      </c>
    </row>
    <row r="327" spans="1:4" ht="14.25" customHeight="1" x14ac:dyDescent="0.35">
      <c r="A327" s="2" t="s">
        <v>572</v>
      </c>
      <c r="B327" s="3" t="s">
        <v>1462</v>
      </c>
      <c r="C327" s="3" t="s">
        <v>1487</v>
      </c>
      <c r="D327" s="3" t="s">
        <v>1475</v>
      </c>
    </row>
    <row r="328" spans="1:4" ht="14.25" customHeight="1" x14ac:dyDescent="0.35">
      <c r="A328" s="2" t="s">
        <v>573</v>
      </c>
      <c r="B328" s="3" t="s">
        <v>1462</v>
      </c>
      <c r="C328" s="3" t="s">
        <v>1486</v>
      </c>
      <c r="D328" s="3" t="s">
        <v>1464</v>
      </c>
    </row>
    <row r="329" spans="1:4" ht="14.25" customHeight="1" x14ac:dyDescent="0.35">
      <c r="A329" s="2" t="s">
        <v>575</v>
      </c>
      <c r="B329" s="3" t="s">
        <v>1465</v>
      </c>
      <c r="C329" s="3" t="s">
        <v>1483</v>
      </c>
      <c r="D329" s="3" t="s">
        <v>1469</v>
      </c>
    </row>
    <row r="330" spans="1:4" ht="14.25" customHeight="1" x14ac:dyDescent="0.35">
      <c r="A330" s="2" t="s">
        <v>576</v>
      </c>
      <c r="B330" s="3" t="s">
        <v>1465</v>
      </c>
      <c r="C330" s="3" t="s">
        <v>1483</v>
      </c>
      <c r="D330" s="3" t="s">
        <v>1464</v>
      </c>
    </row>
    <row r="331" spans="1:4" ht="14.25" customHeight="1" x14ac:dyDescent="0.35">
      <c r="A331" s="2" t="s">
        <v>577</v>
      </c>
      <c r="B331" s="3" t="s">
        <v>1462</v>
      </c>
      <c r="C331" s="3" t="s">
        <v>1481</v>
      </c>
      <c r="D331" s="3" t="s">
        <v>1464</v>
      </c>
    </row>
    <row r="332" spans="1:4" ht="14.25" customHeight="1" x14ac:dyDescent="0.35">
      <c r="A332" s="2" t="s">
        <v>578</v>
      </c>
      <c r="B332" s="3" t="s">
        <v>1465</v>
      </c>
      <c r="C332" s="3" t="s">
        <v>1483</v>
      </c>
      <c r="D332" s="3" t="s">
        <v>1475</v>
      </c>
    </row>
    <row r="333" spans="1:4" ht="14.25" customHeight="1" x14ac:dyDescent="0.35">
      <c r="A333" s="2" t="s">
        <v>580</v>
      </c>
      <c r="B333" s="3" t="s">
        <v>1467</v>
      </c>
      <c r="C333" s="3" t="s">
        <v>1468</v>
      </c>
      <c r="D333" s="3" t="s">
        <v>1469</v>
      </c>
    </row>
    <row r="334" spans="1:4" ht="14.25" customHeight="1" x14ac:dyDescent="0.35">
      <c r="A334" s="2" t="s">
        <v>582</v>
      </c>
      <c r="B334" s="3" t="s">
        <v>1471</v>
      </c>
      <c r="C334" s="3" t="s">
        <v>1489</v>
      </c>
      <c r="D334" s="3" t="s">
        <v>1475</v>
      </c>
    </row>
    <row r="335" spans="1:4" ht="14.25" customHeight="1" x14ac:dyDescent="0.35">
      <c r="A335" s="2" t="s">
        <v>583</v>
      </c>
      <c r="B335" s="3" t="s">
        <v>1465</v>
      </c>
      <c r="C335" s="3" t="s">
        <v>1483</v>
      </c>
      <c r="D335" s="3" t="s">
        <v>1475</v>
      </c>
    </row>
    <row r="336" spans="1:4" ht="14.25" customHeight="1" x14ac:dyDescent="0.35">
      <c r="A336" s="2" t="s">
        <v>584</v>
      </c>
      <c r="B336" s="3" t="s">
        <v>1462</v>
      </c>
      <c r="C336" s="3" t="s">
        <v>1481</v>
      </c>
      <c r="D336" s="3" t="s">
        <v>1464</v>
      </c>
    </row>
    <row r="337" spans="1:4" ht="14.25" customHeight="1" x14ac:dyDescent="0.35">
      <c r="A337" s="2" t="s">
        <v>586</v>
      </c>
      <c r="B337" s="3" t="s">
        <v>1462</v>
      </c>
      <c r="C337" s="3" t="s">
        <v>1463</v>
      </c>
      <c r="D337" s="3" t="s">
        <v>1475</v>
      </c>
    </row>
    <row r="338" spans="1:4" ht="14.25" customHeight="1" x14ac:dyDescent="0.35">
      <c r="A338" s="2" t="s">
        <v>588</v>
      </c>
      <c r="B338" s="3" t="s">
        <v>1485</v>
      </c>
      <c r="C338" s="3" t="s">
        <v>1477</v>
      </c>
      <c r="D338" s="3" t="s">
        <v>1478</v>
      </c>
    </row>
    <row r="339" spans="1:4" ht="14.25" customHeight="1" x14ac:dyDescent="0.35">
      <c r="A339" s="2" t="s">
        <v>589</v>
      </c>
      <c r="B339" s="3" t="s">
        <v>1467</v>
      </c>
      <c r="C339" s="3" t="s">
        <v>1468</v>
      </c>
      <c r="D339" s="3" t="s">
        <v>1469</v>
      </c>
    </row>
    <row r="340" spans="1:4" ht="14.25" customHeight="1" x14ac:dyDescent="0.35">
      <c r="A340" s="2" t="s">
        <v>591</v>
      </c>
      <c r="B340" s="3" t="s">
        <v>1462</v>
      </c>
      <c r="C340" s="3" t="s">
        <v>1481</v>
      </c>
      <c r="D340" s="3" t="s">
        <v>1464</v>
      </c>
    </row>
    <row r="341" spans="1:4" ht="14.25" customHeight="1" x14ac:dyDescent="0.35">
      <c r="A341" s="2" t="s">
        <v>592</v>
      </c>
      <c r="B341" s="3" t="s">
        <v>1462</v>
      </c>
      <c r="C341" s="3" t="s">
        <v>1481</v>
      </c>
      <c r="D341" s="3" t="s">
        <v>1475</v>
      </c>
    </row>
    <row r="342" spans="1:4" ht="14.25" customHeight="1" x14ac:dyDescent="0.35">
      <c r="A342" s="2" t="s">
        <v>593</v>
      </c>
      <c r="B342" s="3" t="s">
        <v>1476</v>
      </c>
      <c r="C342" s="3" t="s">
        <v>1479</v>
      </c>
      <c r="D342" s="3" t="s">
        <v>1478</v>
      </c>
    </row>
    <row r="343" spans="1:4" ht="14.25" customHeight="1" x14ac:dyDescent="0.35">
      <c r="A343" s="2" t="s">
        <v>595</v>
      </c>
      <c r="B343" s="3" t="s">
        <v>1467</v>
      </c>
      <c r="C343" s="3" t="s">
        <v>1470</v>
      </c>
      <c r="D343" s="3" t="s">
        <v>1469</v>
      </c>
    </row>
    <row r="344" spans="1:4" ht="14.25" customHeight="1" x14ac:dyDescent="0.35">
      <c r="A344" s="2" t="s">
        <v>597</v>
      </c>
      <c r="B344" s="3" t="s">
        <v>1462</v>
      </c>
      <c r="C344" s="3" t="s">
        <v>1487</v>
      </c>
      <c r="D344" s="3" t="s">
        <v>1464</v>
      </c>
    </row>
    <row r="345" spans="1:4" ht="14.25" customHeight="1" x14ac:dyDescent="0.35">
      <c r="A345" s="2" t="s">
        <v>598</v>
      </c>
      <c r="B345" s="3" t="s">
        <v>1462</v>
      </c>
      <c r="C345" s="3" t="s">
        <v>1481</v>
      </c>
      <c r="D345" s="3" t="s">
        <v>1469</v>
      </c>
    </row>
    <row r="346" spans="1:4" ht="14.25" customHeight="1" x14ac:dyDescent="0.35">
      <c r="A346" s="2" t="s">
        <v>599</v>
      </c>
      <c r="B346" s="3" t="s">
        <v>1462</v>
      </c>
      <c r="C346" s="3" t="s">
        <v>1481</v>
      </c>
      <c r="D346" s="3" t="s">
        <v>1475</v>
      </c>
    </row>
    <row r="347" spans="1:4" ht="14.25" customHeight="1" x14ac:dyDescent="0.35">
      <c r="A347" s="2" t="s">
        <v>601</v>
      </c>
      <c r="B347" s="3" t="s">
        <v>1473</v>
      </c>
      <c r="C347" s="3" t="s">
        <v>1472</v>
      </c>
      <c r="D347" s="3" t="s">
        <v>1469</v>
      </c>
    </row>
    <row r="348" spans="1:4" ht="14.25" customHeight="1" x14ac:dyDescent="0.35">
      <c r="A348" s="2" t="s">
        <v>602</v>
      </c>
      <c r="B348" s="3" t="s">
        <v>1473</v>
      </c>
      <c r="C348" s="3" t="s">
        <v>1488</v>
      </c>
      <c r="D348" s="3" t="s">
        <v>1469</v>
      </c>
    </row>
    <row r="349" spans="1:4" ht="14.25" customHeight="1" x14ac:dyDescent="0.35">
      <c r="A349" s="2" t="s">
        <v>604</v>
      </c>
      <c r="B349" s="3" t="s">
        <v>1471</v>
      </c>
      <c r="C349" s="3" t="s">
        <v>1472</v>
      </c>
      <c r="D349" s="3" t="s">
        <v>1464</v>
      </c>
    </row>
    <row r="350" spans="1:4" ht="14.25" customHeight="1" x14ac:dyDescent="0.35">
      <c r="A350" s="2" t="s">
        <v>605</v>
      </c>
      <c r="B350" s="3" t="s">
        <v>1467</v>
      </c>
      <c r="C350" s="3" t="s">
        <v>1480</v>
      </c>
      <c r="D350" s="3" t="s">
        <v>1469</v>
      </c>
    </row>
    <row r="351" spans="1:4" ht="14.25" customHeight="1" x14ac:dyDescent="0.35">
      <c r="A351" s="2" t="s">
        <v>606</v>
      </c>
      <c r="B351" s="3" t="s">
        <v>1462</v>
      </c>
      <c r="C351" s="3" t="s">
        <v>1463</v>
      </c>
      <c r="D351" s="3" t="s">
        <v>1475</v>
      </c>
    </row>
    <row r="352" spans="1:4" ht="14.25" customHeight="1" x14ac:dyDescent="0.35">
      <c r="A352" s="2" t="s">
        <v>607</v>
      </c>
      <c r="B352" s="3" t="s">
        <v>1462</v>
      </c>
      <c r="C352" s="3" t="s">
        <v>1486</v>
      </c>
      <c r="D352" s="3" t="s">
        <v>1475</v>
      </c>
    </row>
    <row r="353" spans="1:4" ht="14.25" customHeight="1" x14ac:dyDescent="0.35">
      <c r="A353" s="2" t="s">
        <v>609</v>
      </c>
      <c r="B353" s="3" t="s">
        <v>1471</v>
      </c>
      <c r="C353" s="3" t="s">
        <v>1488</v>
      </c>
      <c r="D353" s="3" t="s">
        <v>1469</v>
      </c>
    </row>
    <row r="354" spans="1:4" ht="14.25" customHeight="1" x14ac:dyDescent="0.35">
      <c r="A354" s="2" t="s">
        <v>610</v>
      </c>
      <c r="B354" s="3" t="s">
        <v>1462</v>
      </c>
      <c r="C354" s="3" t="s">
        <v>1463</v>
      </c>
      <c r="D354" s="3" t="s">
        <v>1469</v>
      </c>
    </row>
    <row r="355" spans="1:4" ht="14.25" customHeight="1" x14ac:dyDescent="0.35">
      <c r="A355" s="2" t="s">
        <v>612</v>
      </c>
      <c r="B355" s="3" t="s">
        <v>1462</v>
      </c>
      <c r="C355" s="3" t="s">
        <v>1486</v>
      </c>
      <c r="D355" s="3" t="s">
        <v>1464</v>
      </c>
    </row>
    <row r="356" spans="1:4" ht="14.25" customHeight="1" x14ac:dyDescent="0.35">
      <c r="A356" s="2" t="s">
        <v>613</v>
      </c>
      <c r="B356" s="3" t="s">
        <v>1473</v>
      </c>
      <c r="C356" s="3" t="s">
        <v>1474</v>
      </c>
      <c r="D356" s="3" t="s">
        <v>1475</v>
      </c>
    </row>
    <row r="357" spans="1:4" ht="14.25" customHeight="1" x14ac:dyDescent="0.35">
      <c r="A357" s="2" t="s">
        <v>614</v>
      </c>
      <c r="B357" s="3" t="s">
        <v>1465</v>
      </c>
      <c r="C357" s="3" t="s">
        <v>1466</v>
      </c>
      <c r="D357" s="3" t="s">
        <v>1475</v>
      </c>
    </row>
    <row r="358" spans="1:4" ht="14.25" customHeight="1" x14ac:dyDescent="0.35">
      <c r="A358" s="2" t="s">
        <v>615</v>
      </c>
      <c r="B358" s="3" t="s">
        <v>1462</v>
      </c>
      <c r="C358" s="3" t="s">
        <v>1481</v>
      </c>
      <c r="D358" s="3" t="s">
        <v>1475</v>
      </c>
    </row>
    <row r="359" spans="1:4" ht="14.25" customHeight="1" x14ac:dyDescent="0.35">
      <c r="A359" s="2" t="s">
        <v>617</v>
      </c>
      <c r="B359" s="3" t="s">
        <v>1465</v>
      </c>
      <c r="C359" s="3" t="s">
        <v>1482</v>
      </c>
      <c r="D359" s="3" t="s">
        <v>1469</v>
      </c>
    </row>
    <row r="360" spans="1:4" ht="14.25" customHeight="1" x14ac:dyDescent="0.35">
      <c r="A360" s="2" t="s">
        <v>618</v>
      </c>
      <c r="B360" s="3" t="s">
        <v>1471</v>
      </c>
      <c r="C360" s="3" t="s">
        <v>1489</v>
      </c>
      <c r="D360" s="3" t="s">
        <v>1475</v>
      </c>
    </row>
    <row r="361" spans="1:4" ht="14.25" customHeight="1" x14ac:dyDescent="0.35">
      <c r="A361" s="2" t="s">
        <v>619</v>
      </c>
      <c r="B361" s="3" t="s">
        <v>1471</v>
      </c>
      <c r="C361" s="3" t="s">
        <v>1474</v>
      </c>
      <c r="D361" s="3" t="s">
        <v>1464</v>
      </c>
    </row>
    <row r="362" spans="1:4" ht="14.25" customHeight="1" x14ac:dyDescent="0.35">
      <c r="A362" s="2" t="s">
        <v>620</v>
      </c>
      <c r="B362" s="3" t="s">
        <v>1467</v>
      </c>
      <c r="C362" s="3" t="s">
        <v>1480</v>
      </c>
      <c r="D362" s="3" t="s">
        <v>1469</v>
      </c>
    </row>
    <row r="363" spans="1:4" ht="14.25" customHeight="1" x14ac:dyDescent="0.35">
      <c r="A363" s="2" t="s">
        <v>621</v>
      </c>
      <c r="B363" s="3" t="s">
        <v>1462</v>
      </c>
      <c r="C363" s="3" t="s">
        <v>1481</v>
      </c>
      <c r="D363" s="3" t="s">
        <v>1464</v>
      </c>
    </row>
    <row r="364" spans="1:4" ht="14.25" customHeight="1" x14ac:dyDescent="0.35">
      <c r="A364" s="2" t="s">
        <v>623</v>
      </c>
      <c r="B364" s="3" t="s">
        <v>1467</v>
      </c>
      <c r="C364" s="3" t="s">
        <v>1470</v>
      </c>
      <c r="D364" s="3" t="s">
        <v>1469</v>
      </c>
    </row>
    <row r="365" spans="1:4" ht="14.25" customHeight="1" x14ac:dyDescent="0.35">
      <c r="A365" s="2" t="s">
        <v>624</v>
      </c>
      <c r="B365" s="3" t="s">
        <v>1462</v>
      </c>
      <c r="C365" s="3" t="s">
        <v>1481</v>
      </c>
      <c r="D365" s="3" t="s">
        <v>1475</v>
      </c>
    </row>
    <row r="366" spans="1:4" ht="14.25" customHeight="1" x14ac:dyDescent="0.35">
      <c r="A366" s="2" t="s">
        <v>626</v>
      </c>
      <c r="B366" s="3" t="s">
        <v>1485</v>
      </c>
      <c r="C366" s="3" t="s">
        <v>1477</v>
      </c>
      <c r="D366" s="3" t="s">
        <v>1478</v>
      </c>
    </row>
    <row r="367" spans="1:4" ht="14.25" customHeight="1" x14ac:dyDescent="0.35">
      <c r="A367" s="2" t="s">
        <v>627</v>
      </c>
      <c r="B367" s="3" t="s">
        <v>1462</v>
      </c>
      <c r="C367" s="3" t="s">
        <v>1487</v>
      </c>
      <c r="D367" s="3" t="s">
        <v>1475</v>
      </c>
    </row>
    <row r="368" spans="1:4" ht="14.25" customHeight="1" x14ac:dyDescent="0.35">
      <c r="A368" s="2" t="s">
        <v>628</v>
      </c>
      <c r="B368" s="3" t="s">
        <v>1485</v>
      </c>
      <c r="C368" s="3" t="s">
        <v>1477</v>
      </c>
      <c r="D368" s="3" t="s">
        <v>1478</v>
      </c>
    </row>
    <row r="369" spans="1:4" ht="14.25" customHeight="1" x14ac:dyDescent="0.35">
      <c r="A369" s="2" t="s">
        <v>630</v>
      </c>
      <c r="B369" s="3" t="s">
        <v>1471</v>
      </c>
      <c r="C369" s="3" t="s">
        <v>1472</v>
      </c>
      <c r="D369" s="3" t="s">
        <v>1464</v>
      </c>
    </row>
    <row r="370" spans="1:4" ht="14.25" customHeight="1" x14ac:dyDescent="0.35">
      <c r="A370" s="2" t="s">
        <v>631</v>
      </c>
      <c r="B370" s="3" t="s">
        <v>1467</v>
      </c>
      <c r="C370" s="3" t="s">
        <v>1480</v>
      </c>
      <c r="D370" s="3" t="s">
        <v>1469</v>
      </c>
    </row>
    <row r="371" spans="1:4" ht="14.25" customHeight="1" x14ac:dyDescent="0.35">
      <c r="A371" s="2" t="s">
        <v>633</v>
      </c>
      <c r="B371" s="3" t="s">
        <v>1465</v>
      </c>
      <c r="C371" s="3" t="s">
        <v>1482</v>
      </c>
      <c r="D371" s="3" t="s">
        <v>1475</v>
      </c>
    </row>
    <row r="372" spans="1:4" ht="14.25" customHeight="1" x14ac:dyDescent="0.35">
      <c r="A372" s="2" t="s">
        <v>634</v>
      </c>
      <c r="B372" s="3" t="s">
        <v>1462</v>
      </c>
      <c r="C372" s="3" t="s">
        <v>1481</v>
      </c>
      <c r="D372" s="3" t="s">
        <v>1475</v>
      </c>
    </row>
    <row r="373" spans="1:4" ht="14.25" customHeight="1" x14ac:dyDescent="0.35">
      <c r="A373" s="2" t="s">
        <v>636</v>
      </c>
      <c r="B373" s="3" t="s">
        <v>1467</v>
      </c>
      <c r="C373" s="3" t="s">
        <v>1470</v>
      </c>
      <c r="D373" s="3" t="s">
        <v>1469</v>
      </c>
    </row>
    <row r="374" spans="1:4" ht="14.25" customHeight="1" x14ac:dyDescent="0.35">
      <c r="A374" s="2" t="s">
        <v>637</v>
      </c>
      <c r="B374" s="3" t="s">
        <v>1465</v>
      </c>
      <c r="C374" s="3" t="s">
        <v>1483</v>
      </c>
      <c r="D374" s="3" t="s">
        <v>1475</v>
      </c>
    </row>
    <row r="375" spans="1:4" ht="14.25" customHeight="1" x14ac:dyDescent="0.35">
      <c r="A375" s="2" t="s">
        <v>638</v>
      </c>
      <c r="B375" s="3" t="s">
        <v>1462</v>
      </c>
      <c r="C375" s="3" t="s">
        <v>1481</v>
      </c>
      <c r="D375" s="3" t="s">
        <v>1469</v>
      </c>
    </row>
    <row r="376" spans="1:4" ht="14.25" customHeight="1" x14ac:dyDescent="0.35">
      <c r="A376" s="2" t="s">
        <v>639</v>
      </c>
      <c r="B376" s="3" t="s">
        <v>1462</v>
      </c>
      <c r="C376" s="3" t="s">
        <v>1487</v>
      </c>
      <c r="D376" s="3" t="s">
        <v>1464</v>
      </c>
    </row>
    <row r="377" spans="1:4" ht="14.25" customHeight="1" x14ac:dyDescent="0.35">
      <c r="A377" s="2" t="s">
        <v>640</v>
      </c>
      <c r="B377" s="3" t="s">
        <v>1485</v>
      </c>
      <c r="C377" s="3" t="s">
        <v>1477</v>
      </c>
      <c r="D377" s="3" t="s">
        <v>1478</v>
      </c>
    </row>
    <row r="378" spans="1:4" ht="14.25" customHeight="1" x14ac:dyDescent="0.35">
      <c r="A378" s="2" t="s">
        <v>642</v>
      </c>
      <c r="B378" s="3" t="s">
        <v>1462</v>
      </c>
      <c r="C378" s="3" t="s">
        <v>1463</v>
      </c>
      <c r="D378" s="3" t="s">
        <v>1475</v>
      </c>
    </row>
    <row r="379" spans="1:4" ht="14.25" customHeight="1" x14ac:dyDescent="0.35">
      <c r="A379" s="2" t="s">
        <v>644</v>
      </c>
      <c r="B379" s="3" t="s">
        <v>1465</v>
      </c>
      <c r="C379" s="3" t="s">
        <v>1483</v>
      </c>
      <c r="D379" s="3" t="s">
        <v>1464</v>
      </c>
    </row>
    <row r="380" spans="1:4" ht="14.25" customHeight="1" x14ac:dyDescent="0.35">
      <c r="A380" s="2" t="s">
        <v>645</v>
      </c>
      <c r="B380" s="3" t="s">
        <v>1471</v>
      </c>
      <c r="C380" s="3" t="s">
        <v>1489</v>
      </c>
      <c r="D380" s="3" t="s">
        <v>1475</v>
      </c>
    </row>
    <row r="381" spans="1:4" ht="14.25" customHeight="1" x14ac:dyDescent="0.35">
      <c r="A381" s="2" t="s">
        <v>646</v>
      </c>
      <c r="B381" s="3" t="s">
        <v>1462</v>
      </c>
      <c r="C381" s="3" t="s">
        <v>1486</v>
      </c>
      <c r="D381" s="3" t="s">
        <v>1464</v>
      </c>
    </row>
    <row r="382" spans="1:4" ht="14.25" customHeight="1" x14ac:dyDescent="0.35">
      <c r="A382" s="2" t="s">
        <v>648</v>
      </c>
      <c r="B382" s="3" t="s">
        <v>1462</v>
      </c>
      <c r="C382" s="3" t="s">
        <v>1481</v>
      </c>
      <c r="D382" s="3" t="s">
        <v>1469</v>
      </c>
    </row>
    <row r="383" spans="1:4" ht="14.25" customHeight="1" x14ac:dyDescent="0.35">
      <c r="A383" s="2" t="s">
        <v>649</v>
      </c>
      <c r="B383" s="3" t="s">
        <v>1462</v>
      </c>
      <c r="C383" s="3" t="s">
        <v>1463</v>
      </c>
      <c r="D383" s="3" t="s">
        <v>1469</v>
      </c>
    </row>
    <row r="384" spans="1:4" ht="14.25" customHeight="1" x14ac:dyDescent="0.35">
      <c r="A384" s="2" t="s">
        <v>650</v>
      </c>
      <c r="B384" s="3" t="s">
        <v>1465</v>
      </c>
      <c r="C384" s="3" t="s">
        <v>1483</v>
      </c>
      <c r="D384" s="3" t="s">
        <v>1469</v>
      </c>
    </row>
    <row r="385" spans="1:4" ht="14.25" customHeight="1" x14ac:dyDescent="0.35">
      <c r="A385" s="2" t="s">
        <v>652</v>
      </c>
      <c r="B385" s="3" t="s">
        <v>1473</v>
      </c>
      <c r="C385" s="3" t="s">
        <v>1474</v>
      </c>
      <c r="D385" s="3" t="s">
        <v>1464</v>
      </c>
    </row>
    <row r="386" spans="1:4" ht="14.25" customHeight="1" x14ac:dyDescent="0.35">
      <c r="A386" s="2" t="s">
        <v>654</v>
      </c>
      <c r="B386" s="3" t="s">
        <v>1465</v>
      </c>
      <c r="C386" s="3" t="s">
        <v>1484</v>
      </c>
      <c r="D386" s="3" t="s">
        <v>1469</v>
      </c>
    </row>
    <row r="387" spans="1:4" ht="14.25" customHeight="1" x14ac:dyDescent="0.35">
      <c r="A387" s="2" t="s">
        <v>656</v>
      </c>
      <c r="B387" s="3" t="s">
        <v>1462</v>
      </c>
      <c r="C387" s="3" t="s">
        <v>1486</v>
      </c>
      <c r="D387" s="3" t="s">
        <v>1469</v>
      </c>
    </row>
    <row r="388" spans="1:4" ht="14.25" customHeight="1" x14ac:dyDescent="0.35">
      <c r="A388" s="2" t="s">
        <v>658</v>
      </c>
      <c r="B388" s="3" t="s">
        <v>1471</v>
      </c>
      <c r="C388" s="3" t="s">
        <v>1489</v>
      </c>
      <c r="D388" s="3" t="s">
        <v>1464</v>
      </c>
    </row>
    <row r="389" spans="1:4" ht="14.25" customHeight="1" x14ac:dyDescent="0.35">
      <c r="A389" s="2" t="s">
        <v>659</v>
      </c>
      <c r="B389" s="3" t="s">
        <v>1473</v>
      </c>
      <c r="C389" s="3" t="s">
        <v>1472</v>
      </c>
      <c r="D389" s="3" t="s">
        <v>1464</v>
      </c>
    </row>
    <row r="390" spans="1:4" ht="14.25" customHeight="1" x14ac:dyDescent="0.35">
      <c r="A390" s="2" t="s">
        <v>661</v>
      </c>
      <c r="B390" s="3" t="s">
        <v>1465</v>
      </c>
      <c r="C390" s="3" t="s">
        <v>1483</v>
      </c>
      <c r="D390" s="3" t="s">
        <v>1464</v>
      </c>
    </row>
    <row r="391" spans="1:4" ht="14.25" customHeight="1" x14ac:dyDescent="0.35">
      <c r="A391" s="2" t="s">
        <v>662</v>
      </c>
      <c r="B391" s="3" t="s">
        <v>1465</v>
      </c>
      <c r="C391" s="3" t="s">
        <v>1483</v>
      </c>
      <c r="D391" s="3" t="s">
        <v>1469</v>
      </c>
    </row>
    <row r="392" spans="1:4" ht="14.25" customHeight="1" x14ac:dyDescent="0.35">
      <c r="A392" s="2" t="s">
        <v>663</v>
      </c>
      <c r="B392" s="3" t="s">
        <v>1465</v>
      </c>
      <c r="C392" s="3" t="s">
        <v>1482</v>
      </c>
      <c r="D392" s="3" t="s">
        <v>1464</v>
      </c>
    </row>
    <row r="393" spans="1:4" ht="14.25" customHeight="1" x14ac:dyDescent="0.35">
      <c r="A393" s="2" t="s">
        <v>664</v>
      </c>
      <c r="B393" s="3" t="s">
        <v>1471</v>
      </c>
      <c r="C393" s="3" t="s">
        <v>1488</v>
      </c>
      <c r="D393" s="3" t="s">
        <v>1464</v>
      </c>
    </row>
    <row r="394" spans="1:4" ht="14.25" customHeight="1" x14ac:dyDescent="0.35">
      <c r="A394" s="2" t="s">
        <v>665</v>
      </c>
      <c r="B394" s="3" t="s">
        <v>1471</v>
      </c>
      <c r="C394" s="3" t="s">
        <v>1489</v>
      </c>
      <c r="D394" s="3" t="s">
        <v>1469</v>
      </c>
    </row>
    <row r="395" spans="1:4" ht="14.25" customHeight="1" x14ac:dyDescent="0.35">
      <c r="A395" s="2" t="s">
        <v>666</v>
      </c>
      <c r="B395" s="3" t="s">
        <v>1462</v>
      </c>
      <c r="C395" s="3" t="s">
        <v>1463</v>
      </c>
      <c r="D395" s="3" t="s">
        <v>1469</v>
      </c>
    </row>
    <row r="396" spans="1:4" ht="14.25" customHeight="1" x14ac:dyDescent="0.35">
      <c r="A396" s="2" t="s">
        <v>668</v>
      </c>
      <c r="B396" s="3" t="s">
        <v>1462</v>
      </c>
      <c r="C396" s="3" t="s">
        <v>1481</v>
      </c>
      <c r="D396" s="3" t="s">
        <v>1464</v>
      </c>
    </row>
    <row r="397" spans="1:4" ht="14.25" customHeight="1" x14ac:dyDescent="0.35">
      <c r="A397" s="2" t="s">
        <v>670</v>
      </c>
      <c r="B397" s="3" t="s">
        <v>1473</v>
      </c>
      <c r="C397" s="3" t="s">
        <v>1488</v>
      </c>
      <c r="D397" s="3" t="s">
        <v>1464</v>
      </c>
    </row>
    <row r="398" spans="1:4" ht="14.25" customHeight="1" x14ac:dyDescent="0.35">
      <c r="A398" s="2" t="s">
        <v>672</v>
      </c>
      <c r="B398" s="3" t="s">
        <v>1467</v>
      </c>
      <c r="C398" s="3" t="s">
        <v>1468</v>
      </c>
      <c r="D398" s="3" t="s">
        <v>1469</v>
      </c>
    </row>
    <row r="399" spans="1:4" ht="14.25" customHeight="1" x14ac:dyDescent="0.35">
      <c r="A399" s="2" t="s">
        <v>673</v>
      </c>
      <c r="B399" s="3" t="s">
        <v>1465</v>
      </c>
      <c r="C399" s="3" t="s">
        <v>1482</v>
      </c>
      <c r="D399" s="3" t="s">
        <v>1469</v>
      </c>
    </row>
    <row r="400" spans="1:4" ht="14.25" customHeight="1" x14ac:dyDescent="0.35">
      <c r="A400" s="2" t="s">
        <v>674</v>
      </c>
      <c r="B400" s="3" t="s">
        <v>1465</v>
      </c>
      <c r="C400" s="3" t="s">
        <v>1483</v>
      </c>
      <c r="D400" s="3" t="s">
        <v>1475</v>
      </c>
    </row>
    <row r="401" spans="1:4" ht="14.25" customHeight="1" x14ac:dyDescent="0.35">
      <c r="A401" s="2" t="s">
        <v>675</v>
      </c>
      <c r="B401" s="3" t="s">
        <v>1462</v>
      </c>
      <c r="C401" s="3" t="s">
        <v>1463</v>
      </c>
      <c r="D401" s="3" t="s">
        <v>1469</v>
      </c>
    </row>
    <row r="402" spans="1:4" ht="14.25" customHeight="1" x14ac:dyDescent="0.35">
      <c r="A402" s="2" t="s">
        <v>677</v>
      </c>
      <c r="B402" s="3" t="s">
        <v>1485</v>
      </c>
      <c r="C402" s="3" t="s">
        <v>1477</v>
      </c>
      <c r="D402" s="3" t="s">
        <v>1478</v>
      </c>
    </row>
    <row r="403" spans="1:4" ht="14.25" customHeight="1" x14ac:dyDescent="0.35">
      <c r="A403" s="2" t="s">
        <v>678</v>
      </c>
      <c r="B403" s="3" t="s">
        <v>1462</v>
      </c>
      <c r="C403" s="3" t="s">
        <v>1486</v>
      </c>
      <c r="D403" s="3" t="s">
        <v>1475</v>
      </c>
    </row>
    <row r="404" spans="1:4" ht="14.25" customHeight="1" x14ac:dyDescent="0.35">
      <c r="A404" s="2" t="s">
        <v>679</v>
      </c>
      <c r="B404" s="3" t="s">
        <v>1471</v>
      </c>
      <c r="C404" s="3" t="s">
        <v>1489</v>
      </c>
      <c r="D404" s="3" t="s">
        <v>1475</v>
      </c>
    </row>
    <row r="405" spans="1:4" ht="14.25" customHeight="1" x14ac:dyDescent="0.35">
      <c r="A405" s="2" t="s">
        <v>681</v>
      </c>
      <c r="B405" s="3" t="s">
        <v>1465</v>
      </c>
      <c r="C405" s="3" t="s">
        <v>1483</v>
      </c>
      <c r="D405" s="3" t="s">
        <v>1475</v>
      </c>
    </row>
    <row r="406" spans="1:4" ht="14.25" customHeight="1" x14ac:dyDescent="0.35">
      <c r="A406" s="2" t="s">
        <v>683</v>
      </c>
      <c r="B406" s="3" t="s">
        <v>1471</v>
      </c>
      <c r="C406" s="3" t="s">
        <v>1488</v>
      </c>
      <c r="D406" s="3" t="s">
        <v>1469</v>
      </c>
    </row>
    <row r="407" spans="1:4" ht="14.25" customHeight="1" x14ac:dyDescent="0.35">
      <c r="A407" s="2" t="s">
        <v>685</v>
      </c>
      <c r="B407" s="3" t="s">
        <v>1467</v>
      </c>
      <c r="C407" s="3" t="s">
        <v>1470</v>
      </c>
      <c r="D407" s="3" t="s">
        <v>1469</v>
      </c>
    </row>
    <row r="408" spans="1:4" ht="14.25" customHeight="1" x14ac:dyDescent="0.35">
      <c r="A408" s="2" t="s">
        <v>687</v>
      </c>
      <c r="B408" s="3" t="s">
        <v>1462</v>
      </c>
      <c r="C408" s="3" t="s">
        <v>1487</v>
      </c>
      <c r="D408" s="3" t="s">
        <v>1475</v>
      </c>
    </row>
    <row r="409" spans="1:4" ht="14.25" customHeight="1" x14ac:dyDescent="0.35">
      <c r="A409" s="2" t="s">
        <v>688</v>
      </c>
      <c r="B409" s="3" t="s">
        <v>1462</v>
      </c>
      <c r="C409" s="3" t="s">
        <v>1481</v>
      </c>
      <c r="D409" s="3" t="s">
        <v>1464</v>
      </c>
    </row>
    <row r="410" spans="1:4" ht="14.25" customHeight="1" x14ac:dyDescent="0.35">
      <c r="A410" s="2" t="s">
        <v>690</v>
      </c>
      <c r="B410" s="3" t="s">
        <v>1467</v>
      </c>
      <c r="C410" s="3" t="s">
        <v>1468</v>
      </c>
      <c r="D410" s="3" t="s">
        <v>1469</v>
      </c>
    </row>
    <row r="411" spans="1:4" ht="14.25" customHeight="1" x14ac:dyDescent="0.35">
      <c r="A411" s="2" t="s">
        <v>692</v>
      </c>
      <c r="B411" s="3" t="s">
        <v>1473</v>
      </c>
      <c r="C411" s="3" t="s">
        <v>1489</v>
      </c>
      <c r="D411" s="3" t="s">
        <v>1469</v>
      </c>
    </row>
    <row r="412" spans="1:4" ht="14.25" customHeight="1" x14ac:dyDescent="0.35">
      <c r="A412" s="2" t="s">
        <v>693</v>
      </c>
      <c r="B412" s="3" t="s">
        <v>1465</v>
      </c>
      <c r="C412" s="3" t="s">
        <v>1482</v>
      </c>
      <c r="D412" s="3" t="s">
        <v>1464</v>
      </c>
    </row>
    <row r="413" spans="1:4" ht="14.25" customHeight="1" x14ac:dyDescent="0.35">
      <c r="A413" s="2" t="s">
        <v>695</v>
      </c>
      <c r="B413" s="3" t="s">
        <v>1465</v>
      </c>
      <c r="C413" s="3" t="s">
        <v>1484</v>
      </c>
      <c r="D413" s="3" t="s">
        <v>1475</v>
      </c>
    </row>
    <row r="414" spans="1:4" ht="14.25" customHeight="1" x14ac:dyDescent="0.35">
      <c r="A414" s="2" t="s">
        <v>696</v>
      </c>
      <c r="B414" s="3" t="s">
        <v>1465</v>
      </c>
      <c r="C414" s="3" t="s">
        <v>1483</v>
      </c>
      <c r="D414" s="3" t="s">
        <v>1475</v>
      </c>
    </row>
    <row r="415" spans="1:4" ht="14.25" customHeight="1" x14ac:dyDescent="0.35">
      <c r="A415" s="2" t="s">
        <v>697</v>
      </c>
      <c r="B415" s="3" t="s">
        <v>1473</v>
      </c>
      <c r="C415" s="3" t="s">
        <v>1472</v>
      </c>
      <c r="D415" s="3" t="s">
        <v>1475</v>
      </c>
    </row>
    <row r="416" spans="1:4" ht="14.25" customHeight="1" x14ac:dyDescent="0.35">
      <c r="A416" s="2" t="s">
        <v>699</v>
      </c>
      <c r="B416" s="3" t="s">
        <v>1465</v>
      </c>
      <c r="C416" s="3" t="s">
        <v>1483</v>
      </c>
      <c r="D416" s="3" t="s">
        <v>1469</v>
      </c>
    </row>
    <row r="417" spans="1:4" ht="14.25" customHeight="1" x14ac:dyDescent="0.35">
      <c r="A417" s="2" t="s">
        <v>700</v>
      </c>
      <c r="B417" s="3" t="s">
        <v>1467</v>
      </c>
      <c r="C417" s="3" t="s">
        <v>1468</v>
      </c>
      <c r="D417" s="3" t="s">
        <v>1469</v>
      </c>
    </row>
    <row r="418" spans="1:4" ht="14.25" customHeight="1" x14ac:dyDescent="0.35">
      <c r="A418" s="2" t="s">
        <v>701</v>
      </c>
      <c r="B418" s="3" t="s">
        <v>1465</v>
      </c>
      <c r="C418" s="3" t="s">
        <v>1484</v>
      </c>
      <c r="D418" s="3" t="s">
        <v>1464</v>
      </c>
    </row>
    <row r="419" spans="1:4" ht="14.25" customHeight="1" x14ac:dyDescent="0.35">
      <c r="A419" s="2" t="s">
        <v>702</v>
      </c>
      <c r="B419" s="3" t="s">
        <v>1465</v>
      </c>
      <c r="C419" s="3" t="s">
        <v>1482</v>
      </c>
      <c r="D419" s="3" t="s">
        <v>1475</v>
      </c>
    </row>
    <row r="420" spans="1:4" ht="14.25" customHeight="1" x14ac:dyDescent="0.35">
      <c r="A420" s="2" t="s">
        <v>703</v>
      </c>
      <c r="B420" s="3" t="s">
        <v>1462</v>
      </c>
      <c r="C420" s="3" t="s">
        <v>1481</v>
      </c>
      <c r="D420" s="3" t="s">
        <v>1475</v>
      </c>
    </row>
    <row r="421" spans="1:4" ht="14.25" customHeight="1" x14ac:dyDescent="0.35">
      <c r="A421" s="2" t="s">
        <v>704</v>
      </c>
      <c r="B421" s="3" t="s">
        <v>1462</v>
      </c>
      <c r="C421" s="3" t="s">
        <v>1487</v>
      </c>
      <c r="D421" s="3" t="s">
        <v>1469</v>
      </c>
    </row>
    <row r="422" spans="1:4" ht="14.25" customHeight="1" x14ac:dyDescent="0.35">
      <c r="A422" s="2" t="s">
        <v>705</v>
      </c>
      <c r="B422" s="3" t="s">
        <v>1485</v>
      </c>
      <c r="C422" s="3" t="s">
        <v>1477</v>
      </c>
      <c r="D422" s="3" t="s">
        <v>1478</v>
      </c>
    </row>
    <row r="423" spans="1:4" ht="14.25" customHeight="1" x14ac:dyDescent="0.35">
      <c r="A423" s="2" t="s">
        <v>706</v>
      </c>
      <c r="B423" s="3" t="s">
        <v>1465</v>
      </c>
      <c r="C423" s="3" t="s">
        <v>1466</v>
      </c>
      <c r="D423" s="3" t="s">
        <v>1475</v>
      </c>
    </row>
    <row r="424" spans="1:4" ht="14.25" customHeight="1" x14ac:dyDescent="0.35">
      <c r="A424" s="2" t="s">
        <v>707</v>
      </c>
      <c r="B424" s="3" t="s">
        <v>1471</v>
      </c>
      <c r="C424" s="3" t="s">
        <v>1474</v>
      </c>
      <c r="D424" s="3" t="s">
        <v>1475</v>
      </c>
    </row>
    <row r="425" spans="1:4" ht="14.25" customHeight="1" x14ac:dyDescent="0.35">
      <c r="A425" s="2" t="s">
        <v>708</v>
      </c>
      <c r="B425" s="3" t="s">
        <v>1462</v>
      </c>
      <c r="C425" s="3" t="s">
        <v>1487</v>
      </c>
      <c r="D425" s="3" t="s">
        <v>1464</v>
      </c>
    </row>
    <row r="426" spans="1:4" ht="14.25" customHeight="1" x14ac:dyDescent="0.35">
      <c r="A426" s="2" t="s">
        <v>710</v>
      </c>
      <c r="B426" s="3" t="s">
        <v>1462</v>
      </c>
      <c r="C426" s="3" t="s">
        <v>1481</v>
      </c>
      <c r="D426" s="3" t="s">
        <v>1464</v>
      </c>
    </row>
    <row r="427" spans="1:4" ht="14.25" customHeight="1" x14ac:dyDescent="0.35">
      <c r="A427" s="2" t="s">
        <v>711</v>
      </c>
      <c r="B427" s="3" t="s">
        <v>1462</v>
      </c>
      <c r="C427" s="3" t="s">
        <v>1486</v>
      </c>
      <c r="D427" s="3" t="s">
        <v>1464</v>
      </c>
    </row>
    <row r="428" spans="1:4" ht="14.25" customHeight="1" x14ac:dyDescent="0.35">
      <c r="A428" s="2" t="s">
        <v>712</v>
      </c>
      <c r="B428" s="3" t="s">
        <v>1465</v>
      </c>
      <c r="C428" s="3" t="s">
        <v>1466</v>
      </c>
      <c r="D428" s="3" t="s">
        <v>1475</v>
      </c>
    </row>
    <row r="429" spans="1:4" ht="14.25" customHeight="1" x14ac:dyDescent="0.35">
      <c r="A429" s="2" t="s">
        <v>713</v>
      </c>
      <c r="B429" s="3" t="s">
        <v>1462</v>
      </c>
      <c r="C429" s="3" t="s">
        <v>1463</v>
      </c>
      <c r="D429" s="3" t="s">
        <v>1464</v>
      </c>
    </row>
    <row r="430" spans="1:4" ht="14.25" customHeight="1" x14ac:dyDescent="0.35">
      <c r="A430" s="2" t="s">
        <v>714</v>
      </c>
      <c r="B430" s="3" t="s">
        <v>1471</v>
      </c>
      <c r="C430" s="3" t="s">
        <v>1474</v>
      </c>
      <c r="D430" s="3" t="s">
        <v>1464</v>
      </c>
    </row>
    <row r="431" spans="1:4" ht="14.25" customHeight="1" x14ac:dyDescent="0.35">
      <c r="A431" s="2" t="s">
        <v>715</v>
      </c>
      <c r="B431" s="3" t="s">
        <v>1462</v>
      </c>
      <c r="C431" s="3" t="s">
        <v>1486</v>
      </c>
      <c r="D431" s="3" t="s">
        <v>1475</v>
      </c>
    </row>
    <row r="432" spans="1:4" ht="14.25" customHeight="1" x14ac:dyDescent="0.35">
      <c r="A432" s="2" t="s">
        <v>716</v>
      </c>
      <c r="B432" s="3" t="s">
        <v>1467</v>
      </c>
      <c r="C432" s="3" t="s">
        <v>1470</v>
      </c>
      <c r="D432" s="3" t="s">
        <v>1469</v>
      </c>
    </row>
    <row r="433" spans="1:4" ht="14.25" customHeight="1" x14ac:dyDescent="0.35">
      <c r="A433" s="2" t="s">
        <v>717</v>
      </c>
      <c r="B433" s="3" t="s">
        <v>1465</v>
      </c>
      <c r="C433" s="3" t="s">
        <v>1483</v>
      </c>
      <c r="D433" s="3" t="s">
        <v>1475</v>
      </c>
    </row>
    <row r="434" spans="1:4" ht="14.25" customHeight="1" x14ac:dyDescent="0.35">
      <c r="A434" s="2" t="s">
        <v>719</v>
      </c>
      <c r="B434" s="3" t="s">
        <v>1476</v>
      </c>
      <c r="C434" s="3" t="s">
        <v>1477</v>
      </c>
      <c r="D434" s="3" t="s">
        <v>1478</v>
      </c>
    </row>
    <row r="435" spans="1:4" ht="14.25" customHeight="1" x14ac:dyDescent="0.35">
      <c r="A435" s="2" t="s">
        <v>720</v>
      </c>
      <c r="B435" s="3" t="s">
        <v>1465</v>
      </c>
      <c r="C435" s="3" t="s">
        <v>1466</v>
      </c>
      <c r="D435" s="3" t="s">
        <v>1464</v>
      </c>
    </row>
    <row r="436" spans="1:4" ht="14.25" customHeight="1" x14ac:dyDescent="0.35">
      <c r="A436" s="2" t="s">
        <v>721</v>
      </c>
      <c r="B436" s="3" t="s">
        <v>1467</v>
      </c>
      <c r="C436" s="3" t="s">
        <v>1470</v>
      </c>
      <c r="D436" s="3" t="s">
        <v>1469</v>
      </c>
    </row>
    <row r="437" spans="1:4" ht="14.25" customHeight="1" x14ac:dyDescent="0.35">
      <c r="A437" s="2" t="s">
        <v>722</v>
      </c>
      <c r="B437" s="3" t="s">
        <v>1462</v>
      </c>
      <c r="C437" s="3" t="s">
        <v>1463</v>
      </c>
      <c r="D437" s="3" t="s">
        <v>1469</v>
      </c>
    </row>
    <row r="438" spans="1:4" ht="14.25" customHeight="1" x14ac:dyDescent="0.35">
      <c r="A438" s="2" t="s">
        <v>724</v>
      </c>
      <c r="B438" s="3" t="s">
        <v>1462</v>
      </c>
      <c r="C438" s="3" t="s">
        <v>1463</v>
      </c>
      <c r="D438" s="3" t="s">
        <v>1475</v>
      </c>
    </row>
    <row r="439" spans="1:4" ht="14.25" customHeight="1" x14ac:dyDescent="0.35">
      <c r="A439" s="2" t="s">
        <v>725</v>
      </c>
      <c r="B439" s="3" t="s">
        <v>1473</v>
      </c>
      <c r="C439" s="3" t="s">
        <v>1489</v>
      </c>
      <c r="D439" s="3" t="s">
        <v>1469</v>
      </c>
    </row>
    <row r="440" spans="1:4" ht="14.25" customHeight="1" x14ac:dyDescent="0.35">
      <c r="A440" s="2" t="s">
        <v>727</v>
      </c>
      <c r="B440" s="3" t="s">
        <v>1465</v>
      </c>
      <c r="C440" s="3" t="s">
        <v>1484</v>
      </c>
      <c r="D440" s="3" t="s">
        <v>1475</v>
      </c>
    </row>
    <row r="441" spans="1:4" ht="14.25" customHeight="1" x14ac:dyDescent="0.35">
      <c r="A441" s="2" t="s">
        <v>729</v>
      </c>
      <c r="B441" s="3" t="s">
        <v>1471</v>
      </c>
      <c r="C441" s="3" t="s">
        <v>1488</v>
      </c>
      <c r="D441" s="3" t="s">
        <v>1475</v>
      </c>
    </row>
    <row r="442" spans="1:4" ht="14.25" customHeight="1" x14ac:dyDescent="0.35">
      <c r="A442" s="2" t="s">
        <v>730</v>
      </c>
      <c r="B442" s="3" t="s">
        <v>1462</v>
      </c>
      <c r="C442" s="3" t="s">
        <v>1486</v>
      </c>
      <c r="D442" s="3" t="s">
        <v>1464</v>
      </c>
    </row>
    <row r="443" spans="1:4" ht="14.25" customHeight="1" x14ac:dyDescent="0.35">
      <c r="A443" s="2" t="s">
        <v>731</v>
      </c>
      <c r="B443" s="3" t="s">
        <v>1465</v>
      </c>
      <c r="C443" s="3" t="s">
        <v>1484</v>
      </c>
      <c r="D443" s="3" t="s">
        <v>1464</v>
      </c>
    </row>
    <row r="444" spans="1:4" ht="14.25" customHeight="1" x14ac:dyDescent="0.35">
      <c r="A444" s="2" t="s">
        <v>732</v>
      </c>
      <c r="B444" s="3" t="s">
        <v>1485</v>
      </c>
      <c r="C444" s="3" t="s">
        <v>1477</v>
      </c>
      <c r="D444" s="3" t="s">
        <v>1478</v>
      </c>
    </row>
    <row r="445" spans="1:4" ht="14.25" customHeight="1" x14ac:dyDescent="0.35">
      <c r="A445" s="2" t="s">
        <v>733</v>
      </c>
      <c r="B445" s="3" t="s">
        <v>1485</v>
      </c>
      <c r="C445" s="3" t="s">
        <v>1477</v>
      </c>
      <c r="D445" s="3" t="s">
        <v>1478</v>
      </c>
    </row>
    <row r="446" spans="1:4" ht="14.25" customHeight="1" x14ac:dyDescent="0.35">
      <c r="A446" s="2" t="s">
        <v>734</v>
      </c>
      <c r="B446" s="3" t="s">
        <v>1476</v>
      </c>
      <c r="C446" s="3" t="s">
        <v>1490</v>
      </c>
      <c r="D446" s="3" t="s">
        <v>1478</v>
      </c>
    </row>
    <row r="447" spans="1:4" ht="14.25" customHeight="1" x14ac:dyDescent="0.35">
      <c r="A447" s="2" t="s">
        <v>737</v>
      </c>
      <c r="B447" s="3" t="s">
        <v>1467</v>
      </c>
      <c r="C447" s="3" t="s">
        <v>1468</v>
      </c>
      <c r="D447" s="3" t="s">
        <v>1469</v>
      </c>
    </row>
    <row r="448" spans="1:4" ht="14.25" customHeight="1" x14ac:dyDescent="0.35">
      <c r="A448" s="2" t="s">
        <v>738</v>
      </c>
      <c r="B448" s="3" t="s">
        <v>1465</v>
      </c>
      <c r="C448" s="3" t="s">
        <v>1483</v>
      </c>
      <c r="D448" s="3" t="s">
        <v>1464</v>
      </c>
    </row>
    <row r="449" spans="1:4" ht="14.25" customHeight="1" x14ac:dyDescent="0.35">
      <c r="A449" s="2" t="s">
        <v>739</v>
      </c>
      <c r="B449" s="3" t="s">
        <v>1462</v>
      </c>
      <c r="C449" s="3" t="s">
        <v>1487</v>
      </c>
      <c r="D449" s="3" t="s">
        <v>1469</v>
      </c>
    </row>
    <row r="450" spans="1:4" ht="14.25" customHeight="1" x14ac:dyDescent="0.35">
      <c r="A450" s="2" t="s">
        <v>740</v>
      </c>
      <c r="B450" s="3" t="s">
        <v>1465</v>
      </c>
      <c r="C450" s="3" t="s">
        <v>1484</v>
      </c>
      <c r="D450" s="3" t="s">
        <v>1464</v>
      </c>
    </row>
    <row r="451" spans="1:4" ht="14.25" customHeight="1" x14ac:dyDescent="0.35">
      <c r="A451" s="2" t="s">
        <v>741</v>
      </c>
      <c r="B451" s="3" t="s">
        <v>1467</v>
      </c>
      <c r="C451" s="3" t="s">
        <v>1470</v>
      </c>
      <c r="D451" s="3" t="s">
        <v>1469</v>
      </c>
    </row>
    <row r="452" spans="1:4" ht="14.25" customHeight="1" x14ac:dyDescent="0.35">
      <c r="A452" s="2" t="s">
        <v>742</v>
      </c>
      <c r="B452" s="3" t="s">
        <v>1465</v>
      </c>
      <c r="C452" s="3" t="s">
        <v>1466</v>
      </c>
      <c r="D452" s="3" t="s">
        <v>1464</v>
      </c>
    </row>
    <row r="453" spans="1:4" ht="14.25" customHeight="1" x14ac:dyDescent="0.35">
      <c r="A453" s="2" t="s">
        <v>744</v>
      </c>
      <c r="B453" s="3" t="s">
        <v>1471</v>
      </c>
      <c r="C453" s="3" t="s">
        <v>1474</v>
      </c>
      <c r="D453" s="3" t="s">
        <v>1469</v>
      </c>
    </row>
    <row r="454" spans="1:4" ht="14.25" customHeight="1" x14ac:dyDescent="0.35">
      <c r="A454" s="2" t="s">
        <v>745</v>
      </c>
      <c r="B454" s="3" t="s">
        <v>1485</v>
      </c>
      <c r="C454" s="3" t="s">
        <v>1477</v>
      </c>
      <c r="D454" s="3" t="s">
        <v>1478</v>
      </c>
    </row>
    <row r="455" spans="1:4" ht="14.25" customHeight="1" x14ac:dyDescent="0.35">
      <c r="A455" s="2" t="s">
        <v>746</v>
      </c>
      <c r="B455" s="3" t="s">
        <v>1465</v>
      </c>
      <c r="C455" s="3" t="s">
        <v>1466</v>
      </c>
      <c r="D455" s="3" t="s">
        <v>1469</v>
      </c>
    </row>
    <row r="456" spans="1:4" ht="14.25" customHeight="1" x14ac:dyDescent="0.35">
      <c r="A456" s="2" t="s">
        <v>747</v>
      </c>
      <c r="B456" s="3" t="s">
        <v>1467</v>
      </c>
      <c r="C456" s="3" t="s">
        <v>1470</v>
      </c>
      <c r="D456" s="3" t="s">
        <v>1469</v>
      </c>
    </row>
    <row r="457" spans="1:4" ht="14.25" customHeight="1" x14ac:dyDescent="0.35">
      <c r="A457" s="2" t="s">
        <v>749</v>
      </c>
      <c r="B457" s="3" t="s">
        <v>1471</v>
      </c>
      <c r="C457" s="3" t="s">
        <v>1489</v>
      </c>
      <c r="D457" s="3" t="s">
        <v>1464</v>
      </c>
    </row>
    <row r="458" spans="1:4" ht="14.25" customHeight="1" x14ac:dyDescent="0.35">
      <c r="A458" s="2" t="s">
        <v>751</v>
      </c>
      <c r="B458" s="3" t="s">
        <v>1465</v>
      </c>
      <c r="C458" s="3" t="s">
        <v>1482</v>
      </c>
      <c r="D458" s="3" t="s">
        <v>1475</v>
      </c>
    </row>
    <row r="459" spans="1:4" ht="14.25" customHeight="1" x14ac:dyDescent="0.35">
      <c r="A459" s="2" t="s">
        <v>752</v>
      </c>
      <c r="B459" s="3" t="s">
        <v>1465</v>
      </c>
      <c r="C459" s="3" t="s">
        <v>1483</v>
      </c>
      <c r="D459" s="3" t="s">
        <v>1469</v>
      </c>
    </row>
    <row r="460" spans="1:4" ht="14.25" customHeight="1" x14ac:dyDescent="0.35">
      <c r="A460" s="2" t="s">
        <v>754</v>
      </c>
      <c r="B460" s="3" t="s">
        <v>1465</v>
      </c>
      <c r="C460" s="3" t="s">
        <v>1483</v>
      </c>
      <c r="D460" s="3" t="s">
        <v>1464</v>
      </c>
    </row>
    <row r="461" spans="1:4" ht="14.25" customHeight="1" x14ac:dyDescent="0.35">
      <c r="A461" s="2" t="s">
        <v>755</v>
      </c>
      <c r="B461" s="3" t="s">
        <v>1462</v>
      </c>
      <c r="C461" s="3" t="s">
        <v>1463</v>
      </c>
      <c r="D461" s="3" t="s">
        <v>1469</v>
      </c>
    </row>
    <row r="462" spans="1:4" ht="14.25" customHeight="1" x14ac:dyDescent="0.35">
      <c r="A462" s="2" t="s">
        <v>756</v>
      </c>
      <c r="B462" s="3" t="s">
        <v>1471</v>
      </c>
      <c r="C462" s="3" t="s">
        <v>1474</v>
      </c>
      <c r="D462" s="3" t="s">
        <v>1464</v>
      </c>
    </row>
    <row r="463" spans="1:4" ht="14.25" customHeight="1" x14ac:dyDescent="0.35">
      <c r="A463" s="2" t="s">
        <v>757</v>
      </c>
      <c r="B463" s="3" t="s">
        <v>1465</v>
      </c>
      <c r="C463" s="3" t="s">
        <v>1484</v>
      </c>
      <c r="D463" s="3" t="s">
        <v>1469</v>
      </c>
    </row>
    <row r="464" spans="1:4" ht="14.25" customHeight="1" x14ac:dyDescent="0.35">
      <c r="A464" s="2" t="s">
        <v>759</v>
      </c>
      <c r="B464" s="3" t="s">
        <v>1467</v>
      </c>
      <c r="C464" s="3" t="s">
        <v>1470</v>
      </c>
      <c r="D464" s="3" t="s">
        <v>1469</v>
      </c>
    </row>
    <row r="465" spans="1:4" ht="14.25" customHeight="1" x14ac:dyDescent="0.35">
      <c r="A465" s="2" t="s">
        <v>760</v>
      </c>
      <c r="B465" s="3" t="s">
        <v>1462</v>
      </c>
      <c r="C465" s="3" t="s">
        <v>1481</v>
      </c>
      <c r="D465" s="3" t="s">
        <v>1464</v>
      </c>
    </row>
    <row r="466" spans="1:4" ht="14.25" customHeight="1" x14ac:dyDescent="0.35">
      <c r="A466" s="2" t="s">
        <v>762</v>
      </c>
      <c r="B466" s="3" t="s">
        <v>1465</v>
      </c>
      <c r="C466" s="3" t="s">
        <v>1482</v>
      </c>
      <c r="D466" s="3" t="s">
        <v>1475</v>
      </c>
    </row>
    <row r="467" spans="1:4" ht="14.25" customHeight="1" x14ac:dyDescent="0.35">
      <c r="A467" s="2" t="s">
        <v>763</v>
      </c>
      <c r="B467" s="3" t="s">
        <v>1471</v>
      </c>
      <c r="C467" s="3" t="s">
        <v>1488</v>
      </c>
      <c r="D467" s="3" t="s">
        <v>1464</v>
      </c>
    </row>
    <row r="468" spans="1:4" ht="14.25" customHeight="1" x14ac:dyDescent="0.35">
      <c r="A468" s="2" t="s">
        <v>764</v>
      </c>
      <c r="B468" s="3" t="s">
        <v>1462</v>
      </c>
      <c r="C468" s="3" t="s">
        <v>1486</v>
      </c>
      <c r="D468" s="3" t="s">
        <v>1469</v>
      </c>
    </row>
    <row r="469" spans="1:4" ht="14.25" customHeight="1" x14ac:dyDescent="0.35">
      <c r="A469" s="2" t="s">
        <v>765</v>
      </c>
      <c r="B469" s="3" t="s">
        <v>1465</v>
      </c>
      <c r="C469" s="3" t="s">
        <v>1484</v>
      </c>
      <c r="D469" s="3" t="s">
        <v>1464</v>
      </c>
    </row>
    <row r="470" spans="1:4" ht="14.25" customHeight="1" x14ac:dyDescent="0.35">
      <c r="A470" s="2" t="s">
        <v>766</v>
      </c>
      <c r="B470" s="3" t="s">
        <v>1465</v>
      </c>
      <c r="C470" s="3" t="s">
        <v>1466</v>
      </c>
      <c r="D470" s="3" t="s">
        <v>1475</v>
      </c>
    </row>
    <row r="471" spans="1:4" ht="14.25" customHeight="1" x14ac:dyDescent="0.35">
      <c r="A471" s="2" t="s">
        <v>767</v>
      </c>
      <c r="B471" s="3" t="s">
        <v>1473</v>
      </c>
      <c r="C471" s="3" t="s">
        <v>1489</v>
      </c>
      <c r="D471" s="3" t="s">
        <v>1464</v>
      </c>
    </row>
    <row r="472" spans="1:4" ht="14.25" customHeight="1" x14ac:dyDescent="0.35">
      <c r="A472" s="2" t="s">
        <v>768</v>
      </c>
      <c r="B472" s="3" t="s">
        <v>1471</v>
      </c>
      <c r="C472" s="3" t="s">
        <v>1489</v>
      </c>
      <c r="D472" s="3" t="s">
        <v>1475</v>
      </c>
    </row>
    <row r="473" spans="1:4" ht="14.25" customHeight="1" x14ac:dyDescent="0.35">
      <c r="A473" s="2" t="s">
        <v>769</v>
      </c>
      <c r="B473" s="3" t="s">
        <v>1465</v>
      </c>
      <c r="C473" s="3" t="s">
        <v>1483</v>
      </c>
      <c r="D473" s="3" t="s">
        <v>1464</v>
      </c>
    </row>
    <row r="474" spans="1:4" ht="14.25" customHeight="1" x14ac:dyDescent="0.35">
      <c r="A474" s="2" t="s">
        <v>771</v>
      </c>
      <c r="B474" s="3" t="s">
        <v>1471</v>
      </c>
      <c r="C474" s="3" t="s">
        <v>1489</v>
      </c>
      <c r="D474" s="3" t="s">
        <v>1464</v>
      </c>
    </row>
    <row r="475" spans="1:4" ht="14.25" customHeight="1" x14ac:dyDescent="0.35">
      <c r="A475" s="2" t="s">
        <v>772</v>
      </c>
      <c r="B475" s="3" t="s">
        <v>1462</v>
      </c>
      <c r="C475" s="3" t="s">
        <v>1481</v>
      </c>
      <c r="D475" s="3" t="s">
        <v>1469</v>
      </c>
    </row>
    <row r="476" spans="1:4" ht="14.25" customHeight="1" x14ac:dyDescent="0.35">
      <c r="A476" s="2" t="s">
        <v>774</v>
      </c>
      <c r="B476" s="3" t="s">
        <v>1476</v>
      </c>
      <c r="C476" s="3" t="s">
        <v>1490</v>
      </c>
      <c r="D476" s="3" t="s">
        <v>1478</v>
      </c>
    </row>
    <row r="477" spans="1:4" ht="14.25" customHeight="1" x14ac:dyDescent="0.35">
      <c r="A477" s="2" t="s">
        <v>776</v>
      </c>
      <c r="B477" s="3" t="s">
        <v>1462</v>
      </c>
      <c r="C477" s="3" t="s">
        <v>1486</v>
      </c>
      <c r="D477" s="3" t="s">
        <v>1469</v>
      </c>
    </row>
    <row r="478" spans="1:4" ht="14.25" customHeight="1" x14ac:dyDescent="0.35">
      <c r="A478" s="2" t="s">
        <v>777</v>
      </c>
      <c r="B478" s="3" t="s">
        <v>1462</v>
      </c>
      <c r="C478" s="3" t="s">
        <v>1463</v>
      </c>
      <c r="D478" s="3" t="s">
        <v>1464</v>
      </c>
    </row>
    <row r="479" spans="1:4" ht="14.25" customHeight="1" x14ac:dyDescent="0.35">
      <c r="A479" s="2" t="s">
        <v>778</v>
      </c>
      <c r="B479" s="3" t="s">
        <v>1485</v>
      </c>
      <c r="C479" s="3" t="s">
        <v>1477</v>
      </c>
      <c r="D479" s="3" t="s">
        <v>1478</v>
      </c>
    </row>
    <row r="480" spans="1:4" ht="14.25" customHeight="1" x14ac:dyDescent="0.35">
      <c r="A480" s="2" t="s">
        <v>779</v>
      </c>
      <c r="B480" s="3" t="s">
        <v>1471</v>
      </c>
      <c r="C480" s="3" t="s">
        <v>1472</v>
      </c>
      <c r="D480" s="3" t="s">
        <v>1475</v>
      </c>
    </row>
    <row r="481" spans="1:4" ht="14.25" customHeight="1" x14ac:dyDescent="0.35">
      <c r="A481" s="2" t="s">
        <v>780</v>
      </c>
      <c r="B481" s="3" t="s">
        <v>1462</v>
      </c>
      <c r="C481" s="3" t="s">
        <v>1487</v>
      </c>
      <c r="D481" s="3" t="s">
        <v>1475</v>
      </c>
    </row>
    <row r="482" spans="1:4" ht="14.25" customHeight="1" x14ac:dyDescent="0.35">
      <c r="A482" s="2" t="s">
        <v>781</v>
      </c>
      <c r="B482" s="3" t="s">
        <v>1465</v>
      </c>
      <c r="C482" s="3" t="s">
        <v>1484</v>
      </c>
      <c r="D482" s="3" t="s">
        <v>1475</v>
      </c>
    </row>
    <row r="483" spans="1:4" ht="14.25" customHeight="1" x14ac:dyDescent="0.35">
      <c r="A483" s="2" t="s">
        <v>782</v>
      </c>
      <c r="B483" s="3" t="s">
        <v>1465</v>
      </c>
      <c r="C483" s="3" t="s">
        <v>1483</v>
      </c>
      <c r="D483" s="3" t="s">
        <v>1469</v>
      </c>
    </row>
    <row r="484" spans="1:4" ht="14.25" customHeight="1" x14ac:dyDescent="0.35">
      <c r="A484" s="2" t="s">
        <v>784</v>
      </c>
      <c r="B484" s="3" t="s">
        <v>1465</v>
      </c>
      <c r="C484" s="3" t="s">
        <v>1484</v>
      </c>
      <c r="D484" s="3" t="s">
        <v>1469</v>
      </c>
    </row>
    <row r="485" spans="1:4" ht="14.25" customHeight="1" x14ac:dyDescent="0.35">
      <c r="A485" s="2" t="s">
        <v>785</v>
      </c>
      <c r="B485" s="3" t="s">
        <v>1462</v>
      </c>
      <c r="C485" s="3" t="s">
        <v>1463</v>
      </c>
      <c r="D485" s="3" t="s">
        <v>1469</v>
      </c>
    </row>
    <row r="486" spans="1:4" ht="14.25" customHeight="1" x14ac:dyDescent="0.35">
      <c r="A486" s="2" t="s">
        <v>786</v>
      </c>
      <c r="B486" s="3" t="s">
        <v>1462</v>
      </c>
      <c r="C486" s="3" t="s">
        <v>1486</v>
      </c>
      <c r="D486" s="3" t="s">
        <v>1469</v>
      </c>
    </row>
    <row r="487" spans="1:4" ht="14.25" customHeight="1" x14ac:dyDescent="0.35">
      <c r="A487" s="2" t="s">
        <v>787</v>
      </c>
      <c r="B487" s="3" t="s">
        <v>1465</v>
      </c>
      <c r="C487" s="3" t="s">
        <v>1483</v>
      </c>
      <c r="D487" s="3" t="s">
        <v>1475</v>
      </c>
    </row>
    <row r="488" spans="1:4" ht="14.25" customHeight="1" x14ac:dyDescent="0.35">
      <c r="A488" s="2" t="s">
        <v>788</v>
      </c>
      <c r="B488" s="3" t="s">
        <v>1465</v>
      </c>
      <c r="C488" s="3" t="s">
        <v>1482</v>
      </c>
      <c r="D488" s="3" t="s">
        <v>1475</v>
      </c>
    </row>
    <row r="489" spans="1:4" ht="14.25" customHeight="1" x14ac:dyDescent="0.35">
      <c r="A489" s="2" t="s">
        <v>790</v>
      </c>
      <c r="B489" s="3" t="s">
        <v>1465</v>
      </c>
      <c r="C489" s="3" t="s">
        <v>1466</v>
      </c>
      <c r="D489" s="3" t="s">
        <v>1469</v>
      </c>
    </row>
    <row r="490" spans="1:4" ht="14.25" customHeight="1" x14ac:dyDescent="0.35">
      <c r="A490" s="2" t="s">
        <v>791</v>
      </c>
      <c r="B490" s="3" t="s">
        <v>1473</v>
      </c>
      <c r="C490" s="3" t="s">
        <v>1489</v>
      </c>
      <c r="D490" s="3" t="s">
        <v>1475</v>
      </c>
    </row>
    <row r="491" spans="1:4" ht="14.25" customHeight="1" x14ac:dyDescent="0.35">
      <c r="A491" s="2" t="s">
        <v>793</v>
      </c>
      <c r="B491" s="3" t="s">
        <v>1462</v>
      </c>
      <c r="C491" s="3" t="s">
        <v>1487</v>
      </c>
      <c r="D491" s="3" t="s">
        <v>1469</v>
      </c>
    </row>
    <row r="492" spans="1:4" ht="14.25" customHeight="1" x14ac:dyDescent="0.35">
      <c r="A492" s="2" t="s">
        <v>794</v>
      </c>
      <c r="B492" s="3" t="s">
        <v>1465</v>
      </c>
      <c r="C492" s="3" t="s">
        <v>1483</v>
      </c>
      <c r="D492" s="3" t="s">
        <v>1464</v>
      </c>
    </row>
    <row r="493" spans="1:4" ht="14.25" customHeight="1" x14ac:dyDescent="0.35">
      <c r="A493" s="2" t="s">
        <v>795</v>
      </c>
      <c r="B493" s="3" t="s">
        <v>1467</v>
      </c>
      <c r="C493" s="3" t="s">
        <v>1480</v>
      </c>
      <c r="D493" s="3" t="s">
        <v>1469</v>
      </c>
    </row>
    <row r="494" spans="1:4" ht="14.25" customHeight="1" x14ac:dyDescent="0.35">
      <c r="A494" s="2" t="s">
        <v>796</v>
      </c>
      <c r="B494" s="3" t="s">
        <v>1462</v>
      </c>
      <c r="C494" s="3" t="s">
        <v>1481</v>
      </c>
      <c r="D494" s="3" t="s">
        <v>1464</v>
      </c>
    </row>
    <row r="495" spans="1:4" ht="14.25" customHeight="1" x14ac:dyDescent="0.35">
      <c r="A495" s="2" t="s">
        <v>798</v>
      </c>
      <c r="B495" s="3" t="s">
        <v>1467</v>
      </c>
      <c r="C495" s="3" t="s">
        <v>1470</v>
      </c>
      <c r="D495" s="3" t="s">
        <v>1469</v>
      </c>
    </row>
    <row r="496" spans="1:4" ht="14.25" customHeight="1" x14ac:dyDescent="0.35">
      <c r="A496" s="2" t="s">
        <v>800</v>
      </c>
      <c r="B496" s="3" t="s">
        <v>1462</v>
      </c>
      <c r="C496" s="3" t="s">
        <v>1463</v>
      </c>
      <c r="D496" s="3" t="s">
        <v>1475</v>
      </c>
    </row>
    <row r="497" spans="1:4" ht="14.25" customHeight="1" x14ac:dyDescent="0.35">
      <c r="A497" s="2" t="s">
        <v>801</v>
      </c>
      <c r="B497" s="3" t="s">
        <v>1462</v>
      </c>
      <c r="C497" s="3" t="s">
        <v>1487</v>
      </c>
      <c r="D497" s="3" t="s">
        <v>1464</v>
      </c>
    </row>
    <row r="498" spans="1:4" ht="14.25" customHeight="1" x14ac:dyDescent="0.35">
      <c r="A498" s="2" t="s">
        <v>802</v>
      </c>
      <c r="B498" s="3" t="s">
        <v>1485</v>
      </c>
      <c r="C498" s="3" t="s">
        <v>1477</v>
      </c>
      <c r="D498" s="3" t="s">
        <v>1478</v>
      </c>
    </row>
    <row r="499" spans="1:4" ht="14.25" customHeight="1" x14ac:dyDescent="0.35">
      <c r="A499" s="2" t="s">
        <v>804</v>
      </c>
      <c r="B499" s="3" t="s">
        <v>1462</v>
      </c>
      <c r="C499" s="3" t="s">
        <v>1487</v>
      </c>
      <c r="D499" s="3" t="s">
        <v>1464</v>
      </c>
    </row>
    <row r="500" spans="1:4" ht="14.25" customHeight="1" x14ac:dyDescent="0.35">
      <c r="A500" s="2" t="s">
        <v>805</v>
      </c>
      <c r="B500" s="3" t="s">
        <v>1462</v>
      </c>
      <c r="C500" s="3" t="s">
        <v>1463</v>
      </c>
      <c r="D500" s="3" t="s">
        <v>1475</v>
      </c>
    </row>
    <row r="501" spans="1:4" ht="14.25" customHeight="1" x14ac:dyDescent="0.35">
      <c r="A501" s="2" t="s">
        <v>806</v>
      </c>
      <c r="B501" s="3" t="s">
        <v>1465</v>
      </c>
      <c r="C501" s="3" t="s">
        <v>1466</v>
      </c>
      <c r="D501" s="3" t="s">
        <v>1475</v>
      </c>
    </row>
    <row r="502" spans="1:4" ht="14.25" customHeight="1" x14ac:dyDescent="0.35">
      <c r="A502" s="2" t="s">
        <v>807</v>
      </c>
      <c r="B502" s="3" t="s">
        <v>1462</v>
      </c>
      <c r="C502" s="3" t="s">
        <v>1463</v>
      </c>
      <c r="D502" s="3" t="s">
        <v>1469</v>
      </c>
    </row>
    <row r="503" spans="1:4" ht="14.25" customHeight="1" x14ac:dyDescent="0.35">
      <c r="A503" s="2" t="s">
        <v>808</v>
      </c>
      <c r="B503" s="3" t="s">
        <v>1462</v>
      </c>
      <c r="C503" s="3" t="s">
        <v>1463</v>
      </c>
      <c r="D503" s="3" t="s">
        <v>1464</v>
      </c>
    </row>
    <row r="504" spans="1:4" ht="14.25" customHeight="1" x14ac:dyDescent="0.35">
      <c r="A504" s="2" t="s">
        <v>809</v>
      </c>
      <c r="B504" s="3" t="s">
        <v>1485</v>
      </c>
      <c r="C504" s="3" t="s">
        <v>1477</v>
      </c>
      <c r="D504" s="3" t="s">
        <v>1478</v>
      </c>
    </row>
    <row r="505" spans="1:4" ht="14.25" customHeight="1" x14ac:dyDescent="0.35">
      <c r="A505" s="2" t="s">
        <v>811</v>
      </c>
      <c r="B505" s="3" t="s">
        <v>1467</v>
      </c>
      <c r="C505" s="3" t="s">
        <v>1480</v>
      </c>
      <c r="D505" s="3" t="s">
        <v>1469</v>
      </c>
    </row>
    <row r="506" spans="1:4" ht="14.25" customHeight="1" x14ac:dyDescent="0.35">
      <c r="A506" s="2" t="s">
        <v>813</v>
      </c>
      <c r="B506" s="3" t="s">
        <v>1465</v>
      </c>
      <c r="C506" s="3" t="s">
        <v>1482</v>
      </c>
      <c r="D506" s="3" t="s">
        <v>1475</v>
      </c>
    </row>
    <row r="507" spans="1:4" ht="14.25" customHeight="1" x14ac:dyDescent="0.35">
      <c r="A507" s="2" t="s">
        <v>814</v>
      </c>
      <c r="B507" s="3" t="s">
        <v>1465</v>
      </c>
      <c r="C507" s="3" t="s">
        <v>1482</v>
      </c>
      <c r="D507" s="3" t="s">
        <v>1464</v>
      </c>
    </row>
    <row r="508" spans="1:4" ht="14.25" customHeight="1" x14ac:dyDescent="0.35">
      <c r="A508" s="2" t="s">
        <v>816</v>
      </c>
      <c r="B508" s="3" t="s">
        <v>1467</v>
      </c>
      <c r="C508" s="3" t="s">
        <v>1480</v>
      </c>
      <c r="D508" s="3" t="s">
        <v>1469</v>
      </c>
    </row>
    <row r="509" spans="1:4" ht="14.25" customHeight="1" x14ac:dyDescent="0.35">
      <c r="A509" s="2" t="s">
        <v>818</v>
      </c>
      <c r="B509" s="3" t="s">
        <v>1462</v>
      </c>
      <c r="C509" s="3" t="s">
        <v>1486</v>
      </c>
      <c r="D509" s="3" t="s">
        <v>1475</v>
      </c>
    </row>
    <row r="510" spans="1:4" ht="14.25" customHeight="1" x14ac:dyDescent="0.35">
      <c r="A510" s="2" t="s">
        <v>819</v>
      </c>
      <c r="B510" s="3" t="s">
        <v>1485</v>
      </c>
      <c r="C510" s="3" t="s">
        <v>1477</v>
      </c>
      <c r="D510" s="3" t="s">
        <v>1478</v>
      </c>
    </row>
    <row r="511" spans="1:4" ht="14.25" customHeight="1" x14ac:dyDescent="0.35">
      <c r="A511" s="2" t="s">
        <v>820</v>
      </c>
      <c r="B511" s="3" t="s">
        <v>1465</v>
      </c>
      <c r="C511" s="3" t="s">
        <v>1466</v>
      </c>
      <c r="D511" s="3" t="s">
        <v>1475</v>
      </c>
    </row>
    <row r="512" spans="1:4" ht="14.25" customHeight="1" x14ac:dyDescent="0.35">
      <c r="A512" s="2" t="s">
        <v>821</v>
      </c>
      <c r="B512" s="3" t="s">
        <v>1467</v>
      </c>
      <c r="C512" s="3" t="s">
        <v>1470</v>
      </c>
      <c r="D512" s="3" t="s">
        <v>1469</v>
      </c>
    </row>
    <row r="513" spans="1:4" ht="14.25" customHeight="1" x14ac:dyDescent="0.35">
      <c r="A513" s="2" t="s">
        <v>822</v>
      </c>
      <c r="B513" s="3" t="s">
        <v>1462</v>
      </c>
      <c r="C513" s="3" t="s">
        <v>1463</v>
      </c>
      <c r="D513" s="3" t="s">
        <v>1469</v>
      </c>
    </row>
    <row r="514" spans="1:4" ht="14.25" customHeight="1" x14ac:dyDescent="0.35">
      <c r="A514" s="2" t="s">
        <v>824</v>
      </c>
      <c r="B514" s="3" t="s">
        <v>1465</v>
      </c>
      <c r="C514" s="3" t="s">
        <v>1466</v>
      </c>
      <c r="D514" s="3" t="s">
        <v>1475</v>
      </c>
    </row>
    <row r="515" spans="1:4" ht="14.25" customHeight="1" x14ac:dyDescent="0.35">
      <c r="A515" s="2" t="s">
        <v>825</v>
      </c>
      <c r="B515" s="3" t="s">
        <v>1465</v>
      </c>
      <c r="C515" s="3" t="s">
        <v>1484</v>
      </c>
      <c r="D515" s="3" t="s">
        <v>1475</v>
      </c>
    </row>
    <row r="516" spans="1:4" ht="14.25" customHeight="1" x14ac:dyDescent="0.35">
      <c r="A516" s="2" t="s">
        <v>826</v>
      </c>
      <c r="B516" s="3" t="s">
        <v>1465</v>
      </c>
      <c r="C516" s="3" t="s">
        <v>1482</v>
      </c>
      <c r="D516" s="3" t="s">
        <v>1464</v>
      </c>
    </row>
    <row r="517" spans="1:4" ht="14.25" customHeight="1" x14ac:dyDescent="0.35">
      <c r="A517" s="2" t="s">
        <v>827</v>
      </c>
      <c r="B517" s="3" t="s">
        <v>1462</v>
      </c>
      <c r="C517" s="3" t="s">
        <v>1481</v>
      </c>
      <c r="D517" s="3" t="s">
        <v>1475</v>
      </c>
    </row>
    <row r="518" spans="1:4" ht="14.25" customHeight="1" x14ac:dyDescent="0.35">
      <c r="A518" s="2" t="s">
        <v>828</v>
      </c>
      <c r="B518" s="3" t="s">
        <v>1467</v>
      </c>
      <c r="C518" s="3" t="s">
        <v>1480</v>
      </c>
      <c r="D518" s="3" t="s">
        <v>1469</v>
      </c>
    </row>
    <row r="519" spans="1:4" ht="14.25" customHeight="1" x14ac:dyDescent="0.35">
      <c r="A519" s="2" t="s">
        <v>829</v>
      </c>
      <c r="B519" s="3" t="s">
        <v>1473</v>
      </c>
      <c r="C519" s="3" t="s">
        <v>1474</v>
      </c>
      <c r="D519" s="3" t="s">
        <v>1469</v>
      </c>
    </row>
    <row r="520" spans="1:4" ht="14.25" customHeight="1" x14ac:dyDescent="0.35">
      <c r="A520" s="2" t="s">
        <v>831</v>
      </c>
      <c r="B520" s="3" t="s">
        <v>1462</v>
      </c>
      <c r="C520" s="3" t="s">
        <v>1486</v>
      </c>
      <c r="D520" s="3" t="s">
        <v>1464</v>
      </c>
    </row>
    <row r="521" spans="1:4" ht="14.25" customHeight="1" x14ac:dyDescent="0.35">
      <c r="A521" s="2" t="s">
        <v>833</v>
      </c>
      <c r="B521" s="3" t="s">
        <v>1462</v>
      </c>
      <c r="C521" s="3" t="s">
        <v>1486</v>
      </c>
      <c r="D521" s="3" t="s">
        <v>1475</v>
      </c>
    </row>
    <row r="522" spans="1:4" ht="14.25" customHeight="1" x14ac:dyDescent="0.35">
      <c r="A522" s="2" t="s">
        <v>834</v>
      </c>
      <c r="B522" s="3" t="s">
        <v>1471</v>
      </c>
      <c r="C522" s="3" t="s">
        <v>1474</v>
      </c>
      <c r="D522" s="3" t="s">
        <v>1469</v>
      </c>
    </row>
    <row r="523" spans="1:4" ht="14.25" customHeight="1" x14ac:dyDescent="0.35">
      <c r="A523" s="2" t="s">
        <v>836</v>
      </c>
      <c r="B523" s="3" t="s">
        <v>1471</v>
      </c>
      <c r="C523" s="3" t="s">
        <v>1472</v>
      </c>
      <c r="D523" s="3" t="s">
        <v>1475</v>
      </c>
    </row>
    <row r="524" spans="1:4" ht="14.25" customHeight="1" x14ac:dyDescent="0.35">
      <c r="A524" s="2" t="s">
        <v>838</v>
      </c>
      <c r="B524" s="3" t="s">
        <v>1465</v>
      </c>
      <c r="C524" s="3" t="s">
        <v>1483</v>
      </c>
      <c r="D524" s="3" t="s">
        <v>1469</v>
      </c>
    </row>
    <row r="525" spans="1:4" ht="14.25" customHeight="1" x14ac:dyDescent="0.35">
      <c r="A525" s="2" t="s">
        <v>839</v>
      </c>
      <c r="B525" s="3" t="s">
        <v>1485</v>
      </c>
      <c r="C525" s="3" t="s">
        <v>1477</v>
      </c>
      <c r="D525" s="3" t="s">
        <v>1478</v>
      </c>
    </row>
    <row r="526" spans="1:4" ht="14.25" customHeight="1" x14ac:dyDescent="0.35">
      <c r="A526" s="2" t="s">
        <v>840</v>
      </c>
      <c r="B526" s="3" t="s">
        <v>1465</v>
      </c>
      <c r="C526" s="3" t="s">
        <v>1466</v>
      </c>
      <c r="D526" s="3" t="s">
        <v>1464</v>
      </c>
    </row>
    <row r="527" spans="1:4" ht="14.25" customHeight="1" x14ac:dyDescent="0.35">
      <c r="A527" s="2" t="s">
        <v>842</v>
      </c>
      <c r="B527" s="3" t="s">
        <v>1465</v>
      </c>
      <c r="C527" s="3" t="s">
        <v>1482</v>
      </c>
      <c r="D527" s="3" t="s">
        <v>1469</v>
      </c>
    </row>
    <row r="528" spans="1:4" ht="14.25" customHeight="1" x14ac:dyDescent="0.35">
      <c r="A528" s="2" t="s">
        <v>843</v>
      </c>
      <c r="B528" s="3" t="s">
        <v>1462</v>
      </c>
      <c r="C528" s="3" t="s">
        <v>1463</v>
      </c>
      <c r="D528" s="3" t="s">
        <v>1475</v>
      </c>
    </row>
    <row r="529" spans="1:4" ht="14.25" customHeight="1" x14ac:dyDescent="0.35">
      <c r="A529" s="2" t="s">
        <v>844</v>
      </c>
      <c r="B529" s="3" t="s">
        <v>1465</v>
      </c>
      <c r="C529" s="3" t="s">
        <v>1483</v>
      </c>
      <c r="D529" s="3" t="s">
        <v>1475</v>
      </c>
    </row>
    <row r="530" spans="1:4" ht="14.25" customHeight="1" x14ac:dyDescent="0.35">
      <c r="A530" s="2" t="s">
        <v>846</v>
      </c>
      <c r="B530" s="3" t="s">
        <v>1485</v>
      </c>
      <c r="C530" s="3" t="s">
        <v>1477</v>
      </c>
      <c r="D530" s="3" t="s">
        <v>1478</v>
      </c>
    </row>
    <row r="531" spans="1:4" ht="14.25" customHeight="1" x14ac:dyDescent="0.35">
      <c r="A531" s="2" t="s">
        <v>848</v>
      </c>
      <c r="B531" s="3" t="s">
        <v>1465</v>
      </c>
      <c r="C531" s="3" t="s">
        <v>1482</v>
      </c>
      <c r="D531" s="3" t="s">
        <v>1475</v>
      </c>
    </row>
    <row r="532" spans="1:4" ht="14.25" customHeight="1" x14ac:dyDescent="0.35">
      <c r="A532" s="2" t="s">
        <v>849</v>
      </c>
      <c r="B532" s="3" t="s">
        <v>1467</v>
      </c>
      <c r="C532" s="3" t="s">
        <v>1480</v>
      </c>
      <c r="D532" s="3" t="s">
        <v>1469</v>
      </c>
    </row>
    <row r="533" spans="1:4" ht="14.25" customHeight="1" x14ac:dyDescent="0.35">
      <c r="A533" s="2" t="s">
        <v>850</v>
      </c>
      <c r="B533" s="3" t="s">
        <v>1462</v>
      </c>
      <c r="C533" s="3" t="s">
        <v>1463</v>
      </c>
      <c r="D533" s="3" t="s">
        <v>1475</v>
      </c>
    </row>
    <row r="534" spans="1:4" ht="14.25" customHeight="1" x14ac:dyDescent="0.35">
      <c r="A534" s="2" t="s">
        <v>851</v>
      </c>
      <c r="B534" s="3" t="s">
        <v>1485</v>
      </c>
      <c r="C534" s="3" t="s">
        <v>1477</v>
      </c>
      <c r="D534" s="3" t="s">
        <v>1478</v>
      </c>
    </row>
    <row r="535" spans="1:4" ht="14.25" customHeight="1" x14ac:dyDescent="0.35">
      <c r="A535" s="2" t="s">
        <v>852</v>
      </c>
      <c r="B535" s="3" t="s">
        <v>1465</v>
      </c>
      <c r="C535" s="3" t="s">
        <v>1484</v>
      </c>
      <c r="D535" s="3" t="s">
        <v>1469</v>
      </c>
    </row>
    <row r="536" spans="1:4" ht="14.25" customHeight="1" x14ac:dyDescent="0.35">
      <c r="A536" s="2" t="s">
        <v>853</v>
      </c>
      <c r="B536" s="3" t="s">
        <v>1462</v>
      </c>
      <c r="C536" s="3" t="s">
        <v>1463</v>
      </c>
      <c r="D536" s="3" t="s">
        <v>1469</v>
      </c>
    </row>
    <row r="537" spans="1:4" ht="14.25" customHeight="1" x14ac:dyDescent="0.35">
      <c r="A537" s="2" t="s">
        <v>854</v>
      </c>
      <c r="B537" s="3" t="s">
        <v>1473</v>
      </c>
      <c r="C537" s="3" t="s">
        <v>1474</v>
      </c>
      <c r="D537" s="3" t="s">
        <v>1464</v>
      </c>
    </row>
    <row r="538" spans="1:4" ht="14.25" customHeight="1" x14ac:dyDescent="0.35">
      <c r="A538" s="2" t="s">
        <v>855</v>
      </c>
      <c r="B538" s="3" t="s">
        <v>1465</v>
      </c>
      <c r="C538" s="3" t="s">
        <v>1483</v>
      </c>
      <c r="D538" s="3" t="s">
        <v>1469</v>
      </c>
    </row>
    <row r="539" spans="1:4" ht="14.25" customHeight="1" x14ac:dyDescent="0.35">
      <c r="A539" s="2" t="s">
        <v>857</v>
      </c>
      <c r="B539" s="3" t="s">
        <v>1476</v>
      </c>
      <c r="C539" s="3" t="s">
        <v>1479</v>
      </c>
      <c r="D539" s="3" t="s">
        <v>1478</v>
      </c>
    </row>
    <row r="540" spans="1:4" ht="14.25" customHeight="1" x14ac:dyDescent="0.35">
      <c r="A540" s="2" t="s">
        <v>858</v>
      </c>
      <c r="B540" s="3" t="s">
        <v>1462</v>
      </c>
      <c r="C540" s="3" t="s">
        <v>1463</v>
      </c>
      <c r="D540" s="3" t="s">
        <v>1464</v>
      </c>
    </row>
    <row r="541" spans="1:4" ht="14.25" customHeight="1" x14ac:dyDescent="0.35">
      <c r="A541" s="2" t="s">
        <v>859</v>
      </c>
      <c r="B541" s="3" t="s">
        <v>1465</v>
      </c>
      <c r="C541" s="3" t="s">
        <v>1482</v>
      </c>
      <c r="D541" s="3" t="s">
        <v>1475</v>
      </c>
    </row>
    <row r="542" spans="1:4" ht="14.25" customHeight="1" x14ac:dyDescent="0.35">
      <c r="A542" s="2" t="s">
        <v>861</v>
      </c>
      <c r="B542" s="3" t="s">
        <v>1465</v>
      </c>
      <c r="C542" s="3" t="s">
        <v>1483</v>
      </c>
      <c r="D542" s="3" t="s">
        <v>1464</v>
      </c>
    </row>
    <row r="543" spans="1:4" ht="14.25" customHeight="1" x14ac:dyDescent="0.35">
      <c r="A543" s="2" t="s">
        <v>862</v>
      </c>
      <c r="B543" s="3" t="s">
        <v>1465</v>
      </c>
      <c r="C543" s="3" t="s">
        <v>1484</v>
      </c>
      <c r="D543" s="3" t="s">
        <v>1475</v>
      </c>
    </row>
    <row r="544" spans="1:4" ht="14.25" customHeight="1" x14ac:dyDescent="0.35">
      <c r="A544" s="2" t="s">
        <v>864</v>
      </c>
      <c r="B544" s="3" t="s">
        <v>1462</v>
      </c>
      <c r="C544" s="3" t="s">
        <v>1463</v>
      </c>
      <c r="D544" s="3" t="s">
        <v>1475</v>
      </c>
    </row>
    <row r="545" spans="1:4" ht="14.25" customHeight="1" x14ac:dyDescent="0.35">
      <c r="A545" s="2" t="s">
        <v>865</v>
      </c>
      <c r="B545" s="3" t="s">
        <v>1462</v>
      </c>
      <c r="C545" s="3" t="s">
        <v>1486</v>
      </c>
      <c r="D545" s="3" t="s">
        <v>1475</v>
      </c>
    </row>
    <row r="546" spans="1:4" ht="14.25" customHeight="1" x14ac:dyDescent="0.35">
      <c r="A546" s="2" t="s">
        <v>867</v>
      </c>
      <c r="B546" s="3" t="s">
        <v>1467</v>
      </c>
      <c r="C546" s="3" t="s">
        <v>1470</v>
      </c>
      <c r="D546" s="3" t="s">
        <v>1469</v>
      </c>
    </row>
    <row r="547" spans="1:4" ht="14.25" customHeight="1" x14ac:dyDescent="0.35">
      <c r="A547" s="2" t="s">
        <v>869</v>
      </c>
      <c r="B547" s="3" t="s">
        <v>1462</v>
      </c>
      <c r="C547" s="3" t="s">
        <v>1486</v>
      </c>
      <c r="D547" s="3" t="s">
        <v>1475</v>
      </c>
    </row>
    <row r="548" spans="1:4" ht="14.25" customHeight="1" x14ac:dyDescent="0.35">
      <c r="A548" s="2" t="s">
        <v>870</v>
      </c>
      <c r="B548" s="3" t="s">
        <v>1473</v>
      </c>
      <c r="C548" s="3" t="s">
        <v>1488</v>
      </c>
      <c r="D548" s="3" t="s">
        <v>1469</v>
      </c>
    </row>
    <row r="549" spans="1:4" ht="14.25" customHeight="1" x14ac:dyDescent="0.35">
      <c r="A549" s="2" t="s">
        <v>872</v>
      </c>
      <c r="B549" s="3" t="s">
        <v>1462</v>
      </c>
      <c r="C549" s="3" t="s">
        <v>1481</v>
      </c>
      <c r="D549" s="3" t="s">
        <v>1464</v>
      </c>
    </row>
    <row r="550" spans="1:4" ht="14.25" customHeight="1" x14ac:dyDescent="0.35">
      <c r="A550" s="2" t="s">
        <v>873</v>
      </c>
      <c r="B550" s="3" t="s">
        <v>1485</v>
      </c>
      <c r="C550" s="3" t="s">
        <v>1477</v>
      </c>
      <c r="D550" s="3" t="s">
        <v>1478</v>
      </c>
    </row>
    <row r="551" spans="1:4" ht="14.25" customHeight="1" x14ac:dyDescent="0.35">
      <c r="A551" s="2" t="s">
        <v>875</v>
      </c>
      <c r="B551" s="3" t="s">
        <v>1473</v>
      </c>
      <c r="C551" s="3" t="s">
        <v>1489</v>
      </c>
      <c r="D551" s="3" t="s">
        <v>1475</v>
      </c>
    </row>
    <row r="552" spans="1:4" ht="14.25" customHeight="1" x14ac:dyDescent="0.35">
      <c r="A552" s="2" t="s">
        <v>877</v>
      </c>
      <c r="B552" s="3" t="s">
        <v>1471</v>
      </c>
      <c r="C552" s="3" t="s">
        <v>1489</v>
      </c>
      <c r="D552" s="3" t="s">
        <v>1475</v>
      </c>
    </row>
    <row r="553" spans="1:4" ht="14.25" customHeight="1" x14ac:dyDescent="0.35">
      <c r="A553" s="2" t="s">
        <v>878</v>
      </c>
      <c r="B553" s="3" t="s">
        <v>1471</v>
      </c>
      <c r="C553" s="3" t="s">
        <v>1489</v>
      </c>
      <c r="D553" s="3" t="s">
        <v>1475</v>
      </c>
    </row>
    <row r="554" spans="1:4" ht="14.25" customHeight="1" x14ac:dyDescent="0.35">
      <c r="A554" s="2" t="s">
        <v>879</v>
      </c>
      <c r="B554" s="3" t="s">
        <v>1465</v>
      </c>
      <c r="C554" s="3" t="s">
        <v>1484</v>
      </c>
      <c r="D554" s="3" t="s">
        <v>1464</v>
      </c>
    </row>
    <row r="555" spans="1:4" ht="14.25" customHeight="1" x14ac:dyDescent="0.35">
      <c r="A555" s="2" t="s">
        <v>880</v>
      </c>
      <c r="B555" s="3" t="s">
        <v>1462</v>
      </c>
      <c r="C555" s="3" t="s">
        <v>1486</v>
      </c>
      <c r="D555" s="3" t="s">
        <v>1464</v>
      </c>
    </row>
    <row r="556" spans="1:4" ht="14.25" customHeight="1" x14ac:dyDescent="0.35">
      <c r="A556" s="2" t="s">
        <v>882</v>
      </c>
      <c r="B556" s="3" t="s">
        <v>1471</v>
      </c>
      <c r="C556" s="3" t="s">
        <v>1474</v>
      </c>
      <c r="D556" s="3" t="s">
        <v>1464</v>
      </c>
    </row>
    <row r="557" spans="1:4" ht="14.25" customHeight="1" x14ac:dyDescent="0.35">
      <c r="A557" s="2" t="s">
        <v>883</v>
      </c>
      <c r="B557" s="3" t="s">
        <v>1462</v>
      </c>
      <c r="C557" s="3" t="s">
        <v>1486</v>
      </c>
      <c r="D557" s="3" t="s">
        <v>1464</v>
      </c>
    </row>
    <row r="558" spans="1:4" ht="14.25" customHeight="1" x14ac:dyDescent="0.35">
      <c r="A558" s="2" t="s">
        <v>885</v>
      </c>
      <c r="B558" s="3" t="s">
        <v>1467</v>
      </c>
      <c r="C558" s="3" t="s">
        <v>1468</v>
      </c>
      <c r="D558" s="3" t="s">
        <v>1469</v>
      </c>
    </row>
    <row r="559" spans="1:4" ht="14.25" customHeight="1" x14ac:dyDescent="0.35">
      <c r="A559" s="2" t="s">
        <v>887</v>
      </c>
      <c r="B559" s="3" t="s">
        <v>1465</v>
      </c>
      <c r="C559" s="3" t="s">
        <v>1484</v>
      </c>
      <c r="D559" s="3" t="s">
        <v>1469</v>
      </c>
    </row>
    <row r="560" spans="1:4" ht="14.25" customHeight="1" x14ac:dyDescent="0.35">
      <c r="A560" s="2" t="s">
        <v>888</v>
      </c>
      <c r="B560" s="3" t="s">
        <v>1476</v>
      </c>
      <c r="C560" s="3" t="s">
        <v>1479</v>
      </c>
      <c r="D560" s="3" t="s">
        <v>1478</v>
      </c>
    </row>
    <row r="561" spans="1:4" ht="14.25" customHeight="1" x14ac:dyDescent="0.35">
      <c r="A561" s="2" t="s">
        <v>889</v>
      </c>
      <c r="B561" s="3" t="s">
        <v>1485</v>
      </c>
      <c r="C561" s="3" t="s">
        <v>1477</v>
      </c>
      <c r="D561" s="3" t="s">
        <v>1478</v>
      </c>
    </row>
    <row r="562" spans="1:4" ht="14.25" customHeight="1" x14ac:dyDescent="0.35">
      <c r="A562" s="2" t="s">
        <v>890</v>
      </c>
      <c r="B562" s="3" t="s">
        <v>1462</v>
      </c>
      <c r="C562" s="3" t="s">
        <v>1486</v>
      </c>
      <c r="D562" s="3" t="s">
        <v>1469</v>
      </c>
    </row>
    <row r="563" spans="1:4" ht="14.25" customHeight="1" x14ac:dyDescent="0.35">
      <c r="A563" s="2" t="s">
        <v>891</v>
      </c>
      <c r="B563" s="3" t="s">
        <v>1462</v>
      </c>
      <c r="C563" s="3" t="s">
        <v>1487</v>
      </c>
      <c r="D563" s="3" t="s">
        <v>1464</v>
      </c>
    </row>
    <row r="564" spans="1:4" ht="14.25" customHeight="1" x14ac:dyDescent="0.35">
      <c r="A564" s="2" t="s">
        <v>892</v>
      </c>
      <c r="B564" s="3" t="s">
        <v>1471</v>
      </c>
      <c r="C564" s="3" t="s">
        <v>1472</v>
      </c>
      <c r="D564" s="3" t="s">
        <v>1464</v>
      </c>
    </row>
    <row r="565" spans="1:4" ht="14.25" customHeight="1" x14ac:dyDescent="0.35">
      <c r="A565" s="2" t="s">
        <v>893</v>
      </c>
      <c r="B565" s="3" t="s">
        <v>1471</v>
      </c>
      <c r="C565" s="3" t="s">
        <v>1474</v>
      </c>
      <c r="D565" s="3" t="s">
        <v>1469</v>
      </c>
    </row>
    <row r="566" spans="1:4" ht="14.25" customHeight="1" x14ac:dyDescent="0.35">
      <c r="A566" s="2" t="s">
        <v>894</v>
      </c>
      <c r="B566" s="3" t="s">
        <v>1465</v>
      </c>
      <c r="C566" s="3" t="s">
        <v>1484</v>
      </c>
      <c r="D566" s="3" t="s">
        <v>1475</v>
      </c>
    </row>
    <row r="567" spans="1:4" ht="14.25" customHeight="1" x14ac:dyDescent="0.35">
      <c r="A567" s="2" t="s">
        <v>895</v>
      </c>
      <c r="B567" s="3" t="s">
        <v>1476</v>
      </c>
      <c r="C567" s="3" t="s">
        <v>1477</v>
      </c>
      <c r="D567" s="3" t="s">
        <v>1478</v>
      </c>
    </row>
    <row r="568" spans="1:4" ht="14.25" customHeight="1" x14ac:dyDescent="0.35">
      <c r="A568" s="2" t="s">
        <v>897</v>
      </c>
      <c r="B568" s="3" t="s">
        <v>1465</v>
      </c>
      <c r="C568" s="3" t="s">
        <v>1466</v>
      </c>
      <c r="D568" s="3" t="s">
        <v>1464</v>
      </c>
    </row>
    <row r="569" spans="1:4" ht="14.25" customHeight="1" x14ac:dyDescent="0.35">
      <c r="A569" s="2" t="s">
        <v>898</v>
      </c>
      <c r="B569" s="3" t="s">
        <v>1471</v>
      </c>
      <c r="C569" s="3" t="s">
        <v>1474</v>
      </c>
      <c r="D569" s="3" t="s">
        <v>1469</v>
      </c>
    </row>
    <row r="570" spans="1:4" ht="14.25" customHeight="1" x14ac:dyDescent="0.35">
      <c r="A570" s="2" t="s">
        <v>899</v>
      </c>
      <c r="B570" s="3" t="s">
        <v>1465</v>
      </c>
      <c r="C570" s="3" t="s">
        <v>1483</v>
      </c>
      <c r="D570" s="3" t="s">
        <v>1469</v>
      </c>
    </row>
    <row r="571" spans="1:4" ht="14.25" customHeight="1" x14ac:dyDescent="0.35">
      <c r="A571" s="2" t="s">
        <v>901</v>
      </c>
      <c r="B571" s="3" t="s">
        <v>1473</v>
      </c>
      <c r="C571" s="3" t="s">
        <v>1472</v>
      </c>
      <c r="D571" s="3" t="s">
        <v>1464</v>
      </c>
    </row>
    <row r="572" spans="1:4" ht="14.25" customHeight="1" x14ac:dyDescent="0.35">
      <c r="A572" s="2" t="s">
        <v>903</v>
      </c>
      <c r="B572" s="3" t="s">
        <v>1467</v>
      </c>
      <c r="C572" s="3" t="s">
        <v>1480</v>
      </c>
      <c r="D572" s="3" t="s">
        <v>1469</v>
      </c>
    </row>
    <row r="573" spans="1:4" ht="14.25" customHeight="1" x14ac:dyDescent="0.35">
      <c r="A573" s="2" t="s">
        <v>905</v>
      </c>
      <c r="B573" s="3" t="s">
        <v>1465</v>
      </c>
      <c r="C573" s="3" t="s">
        <v>1482</v>
      </c>
      <c r="D573" s="3" t="s">
        <v>1469</v>
      </c>
    </row>
    <row r="574" spans="1:4" ht="14.25" customHeight="1" x14ac:dyDescent="0.35">
      <c r="A574" s="2" t="s">
        <v>907</v>
      </c>
      <c r="B574" s="3" t="s">
        <v>1465</v>
      </c>
      <c r="C574" s="3" t="s">
        <v>1483</v>
      </c>
      <c r="D574" s="3" t="s">
        <v>1469</v>
      </c>
    </row>
    <row r="575" spans="1:4" ht="14.25" customHeight="1" x14ac:dyDescent="0.35">
      <c r="A575" s="2" t="s">
        <v>909</v>
      </c>
      <c r="B575" s="3" t="s">
        <v>1462</v>
      </c>
      <c r="C575" s="3" t="s">
        <v>1463</v>
      </c>
      <c r="D575" s="3" t="s">
        <v>1464</v>
      </c>
    </row>
    <row r="576" spans="1:4" ht="14.25" customHeight="1" x14ac:dyDescent="0.35">
      <c r="A576" s="2" t="s">
        <v>911</v>
      </c>
      <c r="B576" s="3" t="s">
        <v>1467</v>
      </c>
      <c r="C576" s="3" t="s">
        <v>1470</v>
      </c>
      <c r="D576" s="3" t="s">
        <v>1469</v>
      </c>
    </row>
    <row r="577" spans="1:4" ht="14.25" customHeight="1" x14ac:dyDescent="0.35">
      <c r="A577" s="2" t="s">
        <v>913</v>
      </c>
      <c r="B577" s="3" t="s">
        <v>1462</v>
      </c>
      <c r="C577" s="3" t="s">
        <v>1487</v>
      </c>
      <c r="D577" s="3" t="s">
        <v>1464</v>
      </c>
    </row>
    <row r="578" spans="1:4" ht="14.25" customHeight="1" x14ac:dyDescent="0.35">
      <c r="A578" s="2" t="s">
        <v>914</v>
      </c>
      <c r="B578" s="3" t="s">
        <v>1462</v>
      </c>
      <c r="C578" s="3" t="s">
        <v>1486</v>
      </c>
      <c r="D578" s="3" t="s">
        <v>1464</v>
      </c>
    </row>
    <row r="579" spans="1:4" ht="14.25" customHeight="1" x14ac:dyDescent="0.35">
      <c r="A579" s="2" t="s">
        <v>916</v>
      </c>
      <c r="B579" s="3" t="s">
        <v>1462</v>
      </c>
      <c r="C579" s="3" t="s">
        <v>1481</v>
      </c>
      <c r="D579" s="3" t="s">
        <v>1464</v>
      </c>
    </row>
    <row r="580" spans="1:4" ht="14.25" customHeight="1" x14ac:dyDescent="0.35">
      <c r="A580" s="2" t="s">
        <v>917</v>
      </c>
      <c r="B580" s="3" t="s">
        <v>1462</v>
      </c>
      <c r="C580" s="3" t="s">
        <v>1463</v>
      </c>
      <c r="D580" s="3" t="s">
        <v>1469</v>
      </c>
    </row>
    <row r="581" spans="1:4" ht="14.25" customHeight="1" x14ac:dyDescent="0.35">
      <c r="A581" s="2" t="s">
        <v>919</v>
      </c>
      <c r="B581" s="3" t="s">
        <v>1462</v>
      </c>
      <c r="C581" s="3" t="s">
        <v>1463</v>
      </c>
      <c r="D581" s="3" t="s">
        <v>1469</v>
      </c>
    </row>
    <row r="582" spans="1:4" ht="14.25" customHeight="1" x14ac:dyDescent="0.35">
      <c r="A582" s="2" t="s">
        <v>920</v>
      </c>
      <c r="B582" s="3" t="s">
        <v>1465</v>
      </c>
      <c r="C582" s="3" t="s">
        <v>1483</v>
      </c>
      <c r="D582" s="3" t="s">
        <v>1464</v>
      </c>
    </row>
    <row r="583" spans="1:4" ht="14.25" customHeight="1" x14ac:dyDescent="0.35">
      <c r="A583" s="2" t="s">
        <v>922</v>
      </c>
      <c r="B583" s="3" t="s">
        <v>1465</v>
      </c>
      <c r="C583" s="3" t="s">
        <v>1483</v>
      </c>
      <c r="D583" s="3" t="s">
        <v>1469</v>
      </c>
    </row>
    <row r="584" spans="1:4" ht="14.25" customHeight="1" x14ac:dyDescent="0.35">
      <c r="A584" s="2" t="s">
        <v>923</v>
      </c>
      <c r="B584" s="3" t="s">
        <v>1462</v>
      </c>
      <c r="C584" s="3" t="s">
        <v>1487</v>
      </c>
      <c r="D584" s="3" t="s">
        <v>1475</v>
      </c>
    </row>
    <row r="585" spans="1:4" ht="14.25" customHeight="1" x14ac:dyDescent="0.35">
      <c r="A585" s="2" t="s">
        <v>924</v>
      </c>
      <c r="B585" s="3" t="s">
        <v>1462</v>
      </c>
      <c r="C585" s="3" t="s">
        <v>1463</v>
      </c>
      <c r="D585" s="3" t="s">
        <v>1464</v>
      </c>
    </row>
    <row r="586" spans="1:4" ht="14.25" customHeight="1" x14ac:dyDescent="0.35">
      <c r="A586" s="2" t="s">
        <v>925</v>
      </c>
      <c r="B586" s="3" t="s">
        <v>1471</v>
      </c>
      <c r="C586" s="3" t="s">
        <v>1472</v>
      </c>
      <c r="D586" s="3" t="s">
        <v>1464</v>
      </c>
    </row>
    <row r="587" spans="1:4" ht="14.25" customHeight="1" x14ac:dyDescent="0.35">
      <c r="A587" s="2" t="s">
        <v>927</v>
      </c>
      <c r="B587" s="3" t="s">
        <v>1471</v>
      </c>
      <c r="C587" s="3" t="s">
        <v>1488</v>
      </c>
      <c r="D587" s="3" t="s">
        <v>1464</v>
      </c>
    </row>
    <row r="588" spans="1:4" ht="14.25" customHeight="1" x14ac:dyDescent="0.35">
      <c r="A588" s="2" t="s">
        <v>929</v>
      </c>
      <c r="B588" s="3" t="s">
        <v>1462</v>
      </c>
      <c r="C588" s="3" t="s">
        <v>1487</v>
      </c>
      <c r="D588" s="3" t="s">
        <v>1464</v>
      </c>
    </row>
    <row r="589" spans="1:4" ht="14.25" customHeight="1" x14ac:dyDescent="0.35">
      <c r="A589" s="2" t="s">
        <v>930</v>
      </c>
      <c r="B589" s="3" t="s">
        <v>1465</v>
      </c>
      <c r="C589" s="3" t="s">
        <v>1484</v>
      </c>
      <c r="D589" s="3" t="s">
        <v>1464</v>
      </c>
    </row>
    <row r="590" spans="1:4" ht="14.25" customHeight="1" x14ac:dyDescent="0.35">
      <c r="A590" s="2" t="s">
        <v>931</v>
      </c>
      <c r="B590" s="3" t="s">
        <v>1462</v>
      </c>
      <c r="C590" s="3" t="s">
        <v>1481</v>
      </c>
      <c r="D590" s="3" t="s">
        <v>1469</v>
      </c>
    </row>
    <row r="591" spans="1:4" ht="14.25" customHeight="1" x14ac:dyDescent="0.35">
      <c r="A591" s="2" t="s">
        <v>932</v>
      </c>
      <c r="B591" s="3" t="s">
        <v>1465</v>
      </c>
      <c r="C591" s="3" t="s">
        <v>1482</v>
      </c>
      <c r="D591" s="3" t="s">
        <v>1464</v>
      </c>
    </row>
    <row r="592" spans="1:4" ht="14.25" customHeight="1" x14ac:dyDescent="0.35">
      <c r="A592" s="2" t="s">
        <v>933</v>
      </c>
      <c r="B592" s="3" t="s">
        <v>1462</v>
      </c>
      <c r="C592" s="3" t="s">
        <v>1487</v>
      </c>
      <c r="D592" s="3" t="s">
        <v>1464</v>
      </c>
    </row>
    <row r="593" spans="1:4" ht="14.25" customHeight="1" x14ac:dyDescent="0.35">
      <c r="A593" s="2" t="s">
        <v>934</v>
      </c>
      <c r="B593" s="3" t="s">
        <v>1473</v>
      </c>
      <c r="C593" s="3" t="s">
        <v>1489</v>
      </c>
      <c r="D593" s="3" t="s">
        <v>1469</v>
      </c>
    </row>
    <row r="594" spans="1:4" ht="14.25" customHeight="1" x14ac:dyDescent="0.35">
      <c r="A594" s="2" t="s">
        <v>935</v>
      </c>
      <c r="B594" s="3" t="s">
        <v>1462</v>
      </c>
      <c r="C594" s="3" t="s">
        <v>1487</v>
      </c>
      <c r="D594" s="3" t="s">
        <v>1469</v>
      </c>
    </row>
    <row r="595" spans="1:4" ht="14.25" customHeight="1" x14ac:dyDescent="0.35">
      <c r="A595" s="2" t="s">
        <v>936</v>
      </c>
      <c r="B595" s="3" t="s">
        <v>1462</v>
      </c>
      <c r="C595" s="3" t="s">
        <v>1463</v>
      </c>
      <c r="D595" s="3" t="s">
        <v>1469</v>
      </c>
    </row>
    <row r="596" spans="1:4" ht="14.25" customHeight="1" x14ac:dyDescent="0.35">
      <c r="A596" s="2" t="s">
        <v>938</v>
      </c>
      <c r="B596" s="3" t="s">
        <v>1462</v>
      </c>
      <c r="C596" s="3" t="s">
        <v>1463</v>
      </c>
      <c r="D596" s="3" t="s">
        <v>1464</v>
      </c>
    </row>
    <row r="597" spans="1:4" ht="14.25" customHeight="1" x14ac:dyDescent="0.35">
      <c r="A597" s="2" t="s">
        <v>939</v>
      </c>
      <c r="B597" s="3" t="s">
        <v>1473</v>
      </c>
      <c r="C597" s="3" t="s">
        <v>1472</v>
      </c>
      <c r="D597" s="3" t="s">
        <v>1469</v>
      </c>
    </row>
    <row r="598" spans="1:4" ht="14.25" customHeight="1" x14ac:dyDescent="0.35">
      <c r="A598" s="2" t="s">
        <v>941</v>
      </c>
      <c r="B598" s="3" t="s">
        <v>1462</v>
      </c>
      <c r="C598" s="3" t="s">
        <v>1487</v>
      </c>
      <c r="D598" s="3" t="s">
        <v>1469</v>
      </c>
    </row>
    <row r="599" spans="1:4" ht="14.25" customHeight="1" x14ac:dyDescent="0.35">
      <c r="A599" s="2" t="s">
        <v>942</v>
      </c>
      <c r="B599" s="3" t="s">
        <v>1462</v>
      </c>
      <c r="C599" s="3" t="s">
        <v>1481</v>
      </c>
      <c r="D599" s="3" t="s">
        <v>1464</v>
      </c>
    </row>
    <row r="600" spans="1:4" ht="14.25" customHeight="1" x14ac:dyDescent="0.35">
      <c r="A600" s="2" t="s">
        <v>944</v>
      </c>
      <c r="B600" s="3" t="s">
        <v>1465</v>
      </c>
      <c r="C600" s="3" t="s">
        <v>1483</v>
      </c>
      <c r="D600" s="3" t="s">
        <v>1475</v>
      </c>
    </row>
    <row r="601" spans="1:4" ht="14.25" customHeight="1" x14ac:dyDescent="0.35">
      <c r="A601" s="2" t="s">
        <v>945</v>
      </c>
      <c r="B601" s="3" t="s">
        <v>1485</v>
      </c>
      <c r="C601" s="3" t="s">
        <v>1477</v>
      </c>
      <c r="D601" s="3" t="s">
        <v>1478</v>
      </c>
    </row>
    <row r="602" spans="1:4" ht="14.25" customHeight="1" x14ac:dyDescent="0.35">
      <c r="A602" s="2" t="s">
        <v>946</v>
      </c>
      <c r="B602" s="3" t="s">
        <v>1473</v>
      </c>
      <c r="C602" s="3" t="s">
        <v>1472</v>
      </c>
      <c r="D602" s="3" t="s">
        <v>1469</v>
      </c>
    </row>
    <row r="603" spans="1:4" ht="14.25" customHeight="1" x14ac:dyDescent="0.35">
      <c r="A603" s="2" t="s">
        <v>947</v>
      </c>
      <c r="B603" s="3" t="s">
        <v>1473</v>
      </c>
      <c r="C603" s="3" t="s">
        <v>1472</v>
      </c>
      <c r="D603" s="3" t="s">
        <v>1475</v>
      </c>
    </row>
    <row r="604" spans="1:4" ht="14.25" customHeight="1" x14ac:dyDescent="0.35">
      <c r="A604" s="2" t="s">
        <v>949</v>
      </c>
      <c r="B604" s="3" t="s">
        <v>1462</v>
      </c>
      <c r="C604" s="3" t="s">
        <v>1486</v>
      </c>
      <c r="D604" s="3" t="s">
        <v>1469</v>
      </c>
    </row>
    <row r="605" spans="1:4" ht="14.25" customHeight="1" x14ac:dyDescent="0.35">
      <c r="A605" s="2" t="s">
        <v>951</v>
      </c>
      <c r="B605" s="3" t="s">
        <v>1467</v>
      </c>
      <c r="C605" s="3" t="s">
        <v>1468</v>
      </c>
      <c r="D605" s="3" t="s">
        <v>1469</v>
      </c>
    </row>
    <row r="606" spans="1:4" ht="14.25" customHeight="1" x14ac:dyDescent="0.35">
      <c r="A606" s="2" t="s">
        <v>953</v>
      </c>
      <c r="B606" s="3" t="s">
        <v>1465</v>
      </c>
      <c r="C606" s="3" t="s">
        <v>1483</v>
      </c>
      <c r="D606" s="3" t="s">
        <v>1469</v>
      </c>
    </row>
    <row r="607" spans="1:4" ht="14.25" customHeight="1" x14ac:dyDescent="0.35">
      <c r="A607" s="2" t="s">
        <v>954</v>
      </c>
      <c r="B607" s="3" t="s">
        <v>1462</v>
      </c>
      <c r="C607" s="3" t="s">
        <v>1463</v>
      </c>
      <c r="D607" s="3" t="s">
        <v>1464</v>
      </c>
    </row>
    <row r="608" spans="1:4" ht="14.25" customHeight="1" x14ac:dyDescent="0.35">
      <c r="A608" s="2" t="s">
        <v>955</v>
      </c>
      <c r="B608" s="3" t="s">
        <v>1462</v>
      </c>
      <c r="C608" s="3" t="s">
        <v>1487</v>
      </c>
      <c r="D608" s="3" t="s">
        <v>1464</v>
      </c>
    </row>
    <row r="609" spans="1:4" ht="14.25" customHeight="1" x14ac:dyDescent="0.35">
      <c r="A609" s="2" t="s">
        <v>956</v>
      </c>
      <c r="B609" s="3" t="s">
        <v>1462</v>
      </c>
      <c r="C609" s="3" t="s">
        <v>1463</v>
      </c>
      <c r="D609" s="3" t="s">
        <v>1464</v>
      </c>
    </row>
    <row r="610" spans="1:4" ht="14.25" customHeight="1" x14ac:dyDescent="0.35">
      <c r="A610" s="2" t="s">
        <v>957</v>
      </c>
      <c r="B610" s="3" t="s">
        <v>1465</v>
      </c>
      <c r="C610" s="3" t="s">
        <v>1482</v>
      </c>
      <c r="D610" s="3" t="s">
        <v>1464</v>
      </c>
    </row>
    <row r="611" spans="1:4" ht="14.25" customHeight="1" x14ac:dyDescent="0.35">
      <c r="A611" s="2" t="s">
        <v>958</v>
      </c>
      <c r="B611" s="3" t="s">
        <v>1465</v>
      </c>
      <c r="C611" s="3" t="s">
        <v>1484</v>
      </c>
      <c r="D611" s="3" t="s">
        <v>1464</v>
      </c>
    </row>
    <row r="612" spans="1:4" ht="14.25" customHeight="1" x14ac:dyDescent="0.35">
      <c r="A612" s="2" t="s">
        <v>959</v>
      </c>
      <c r="B612" s="3" t="s">
        <v>1462</v>
      </c>
      <c r="C612" s="3" t="s">
        <v>1486</v>
      </c>
      <c r="D612" s="3" t="s">
        <v>1464</v>
      </c>
    </row>
    <row r="613" spans="1:4" ht="14.25" customHeight="1" x14ac:dyDescent="0.35">
      <c r="A613" s="2" t="s">
        <v>961</v>
      </c>
      <c r="B613" s="3" t="s">
        <v>1465</v>
      </c>
      <c r="C613" s="3" t="s">
        <v>1466</v>
      </c>
      <c r="D613" s="3" t="s">
        <v>1475</v>
      </c>
    </row>
    <row r="614" spans="1:4" ht="14.25" customHeight="1" x14ac:dyDescent="0.35">
      <c r="A614" s="2" t="s">
        <v>963</v>
      </c>
      <c r="B614" s="3" t="s">
        <v>1462</v>
      </c>
      <c r="C614" s="3" t="s">
        <v>1463</v>
      </c>
      <c r="D614" s="3" t="s">
        <v>1469</v>
      </c>
    </row>
    <row r="615" spans="1:4" ht="14.25" customHeight="1" x14ac:dyDescent="0.35">
      <c r="A615" s="2" t="s">
        <v>965</v>
      </c>
      <c r="B615" s="3" t="s">
        <v>1462</v>
      </c>
      <c r="C615" s="3" t="s">
        <v>1487</v>
      </c>
      <c r="D615" s="3" t="s">
        <v>1464</v>
      </c>
    </row>
    <row r="616" spans="1:4" ht="14.25" customHeight="1" x14ac:dyDescent="0.35">
      <c r="A616" s="2" t="s">
        <v>966</v>
      </c>
      <c r="B616" s="3" t="s">
        <v>1465</v>
      </c>
      <c r="C616" s="3" t="s">
        <v>1484</v>
      </c>
      <c r="D616" s="3" t="s">
        <v>1464</v>
      </c>
    </row>
    <row r="617" spans="1:4" ht="14.25" customHeight="1" x14ac:dyDescent="0.35">
      <c r="A617" s="2" t="s">
        <v>967</v>
      </c>
      <c r="B617" s="3" t="s">
        <v>1465</v>
      </c>
      <c r="C617" s="3" t="s">
        <v>1483</v>
      </c>
      <c r="D617" s="3" t="s">
        <v>1469</v>
      </c>
    </row>
    <row r="618" spans="1:4" ht="14.25" customHeight="1" x14ac:dyDescent="0.35">
      <c r="A618" s="2" t="s">
        <v>968</v>
      </c>
      <c r="B618" s="3" t="s">
        <v>1471</v>
      </c>
      <c r="C618" s="3" t="s">
        <v>1488</v>
      </c>
      <c r="D618" s="3" t="s">
        <v>1475</v>
      </c>
    </row>
    <row r="619" spans="1:4" ht="14.25" customHeight="1" x14ac:dyDescent="0.35">
      <c r="A619" s="2" t="s">
        <v>970</v>
      </c>
      <c r="B619" s="3" t="s">
        <v>1462</v>
      </c>
      <c r="C619" s="3" t="s">
        <v>1463</v>
      </c>
      <c r="D619" s="3" t="s">
        <v>1464</v>
      </c>
    </row>
    <row r="620" spans="1:4" ht="14.25" customHeight="1" x14ac:dyDescent="0.35">
      <c r="A620" s="2" t="s">
        <v>971</v>
      </c>
      <c r="B620" s="3" t="s">
        <v>1465</v>
      </c>
      <c r="C620" s="3" t="s">
        <v>1483</v>
      </c>
      <c r="D620" s="3" t="s">
        <v>1475</v>
      </c>
    </row>
    <row r="621" spans="1:4" ht="14.25" customHeight="1" x14ac:dyDescent="0.35">
      <c r="A621" s="2" t="s">
        <v>972</v>
      </c>
      <c r="B621" s="3" t="s">
        <v>1473</v>
      </c>
      <c r="C621" s="3" t="s">
        <v>1474</v>
      </c>
      <c r="D621" s="3" t="s">
        <v>1475</v>
      </c>
    </row>
    <row r="622" spans="1:4" ht="14.25" customHeight="1" x14ac:dyDescent="0.35">
      <c r="A622" s="2" t="s">
        <v>974</v>
      </c>
      <c r="B622" s="3" t="s">
        <v>1471</v>
      </c>
      <c r="C622" s="3" t="s">
        <v>1489</v>
      </c>
      <c r="D622" s="3" t="s">
        <v>1475</v>
      </c>
    </row>
    <row r="623" spans="1:4" ht="14.25" customHeight="1" x14ac:dyDescent="0.35">
      <c r="A623" s="2" t="s">
        <v>976</v>
      </c>
      <c r="B623" s="3" t="s">
        <v>1465</v>
      </c>
      <c r="C623" s="3" t="s">
        <v>1483</v>
      </c>
      <c r="D623" s="3" t="s">
        <v>1469</v>
      </c>
    </row>
    <row r="624" spans="1:4" ht="14.25" customHeight="1" x14ac:dyDescent="0.35">
      <c r="A624" s="2" t="s">
        <v>977</v>
      </c>
      <c r="B624" s="3" t="s">
        <v>1467</v>
      </c>
      <c r="C624" s="3" t="s">
        <v>1480</v>
      </c>
      <c r="D624" s="3" t="s">
        <v>1469</v>
      </c>
    </row>
    <row r="625" spans="1:4" ht="14.25" customHeight="1" x14ac:dyDescent="0.35">
      <c r="A625" s="2" t="s">
        <v>978</v>
      </c>
      <c r="B625" s="3" t="s">
        <v>1473</v>
      </c>
      <c r="C625" s="3" t="s">
        <v>1472</v>
      </c>
      <c r="D625" s="3" t="s">
        <v>1464</v>
      </c>
    </row>
    <row r="626" spans="1:4" ht="14.25" customHeight="1" x14ac:dyDescent="0.35">
      <c r="A626" s="2" t="s">
        <v>980</v>
      </c>
      <c r="B626" s="3" t="s">
        <v>1465</v>
      </c>
      <c r="C626" s="3" t="s">
        <v>1482</v>
      </c>
      <c r="D626" s="3" t="s">
        <v>1475</v>
      </c>
    </row>
    <row r="627" spans="1:4" ht="14.25" customHeight="1" x14ac:dyDescent="0.35">
      <c r="A627" s="2" t="s">
        <v>982</v>
      </c>
      <c r="B627" s="3" t="s">
        <v>1465</v>
      </c>
      <c r="C627" s="3" t="s">
        <v>1484</v>
      </c>
      <c r="D627" s="3" t="s">
        <v>1469</v>
      </c>
    </row>
    <row r="628" spans="1:4" ht="14.25" customHeight="1" x14ac:dyDescent="0.35">
      <c r="A628" s="2" t="s">
        <v>983</v>
      </c>
      <c r="B628" s="3" t="s">
        <v>1467</v>
      </c>
      <c r="C628" s="3" t="s">
        <v>1468</v>
      </c>
      <c r="D628" s="3" t="s">
        <v>1469</v>
      </c>
    </row>
    <row r="629" spans="1:4" ht="14.25" customHeight="1" x14ac:dyDescent="0.35">
      <c r="A629" s="2" t="s">
        <v>985</v>
      </c>
      <c r="B629" s="3" t="s">
        <v>1471</v>
      </c>
      <c r="C629" s="3" t="s">
        <v>1474</v>
      </c>
      <c r="D629" s="3" t="s">
        <v>1475</v>
      </c>
    </row>
    <row r="630" spans="1:4" ht="14.25" customHeight="1" x14ac:dyDescent="0.35">
      <c r="A630" s="2" t="s">
        <v>987</v>
      </c>
      <c r="B630" s="3" t="s">
        <v>1462</v>
      </c>
      <c r="C630" s="3" t="s">
        <v>1463</v>
      </c>
      <c r="D630" s="3" t="s">
        <v>1475</v>
      </c>
    </row>
    <row r="631" spans="1:4" ht="14.25" customHeight="1" x14ac:dyDescent="0.35">
      <c r="A631" s="2" t="s">
        <v>989</v>
      </c>
      <c r="B631" s="3" t="s">
        <v>1465</v>
      </c>
      <c r="C631" s="3" t="s">
        <v>1483</v>
      </c>
      <c r="D631" s="3" t="s">
        <v>1475</v>
      </c>
    </row>
    <row r="632" spans="1:4" ht="14.25" customHeight="1" x14ac:dyDescent="0.35">
      <c r="A632" s="2" t="s">
        <v>990</v>
      </c>
      <c r="B632" s="3" t="s">
        <v>1467</v>
      </c>
      <c r="C632" s="3" t="s">
        <v>1470</v>
      </c>
      <c r="D632" s="3" t="s">
        <v>1469</v>
      </c>
    </row>
    <row r="633" spans="1:4" ht="14.25" customHeight="1" x14ac:dyDescent="0.35">
      <c r="A633" s="2" t="s">
        <v>991</v>
      </c>
      <c r="B633" s="3" t="s">
        <v>1473</v>
      </c>
      <c r="C633" s="3" t="s">
        <v>1474</v>
      </c>
      <c r="D633" s="3" t="s">
        <v>1464</v>
      </c>
    </row>
    <row r="634" spans="1:4" ht="14.25" customHeight="1" x14ac:dyDescent="0.35">
      <c r="A634" s="2" t="s">
        <v>992</v>
      </c>
      <c r="B634" s="3" t="s">
        <v>1465</v>
      </c>
      <c r="C634" s="3" t="s">
        <v>1482</v>
      </c>
      <c r="D634" s="3" t="s">
        <v>1464</v>
      </c>
    </row>
    <row r="635" spans="1:4" ht="14.25" customHeight="1" x14ac:dyDescent="0.35">
      <c r="A635" s="2" t="s">
        <v>993</v>
      </c>
      <c r="B635" s="3" t="s">
        <v>1485</v>
      </c>
      <c r="C635" s="3" t="s">
        <v>1477</v>
      </c>
      <c r="D635" s="3" t="s">
        <v>1478</v>
      </c>
    </row>
    <row r="636" spans="1:4" ht="14.25" customHeight="1" x14ac:dyDescent="0.35">
      <c r="A636" s="2" t="s">
        <v>994</v>
      </c>
      <c r="B636" s="3" t="s">
        <v>1476</v>
      </c>
      <c r="C636" s="3" t="s">
        <v>1490</v>
      </c>
      <c r="D636" s="3" t="s">
        <v>1478</v>
      </c>
    </row>
    <row r="637" spans="1:4" ht="14.25" customHeight="1" x14ac:dyDescent="0.35">
      <c r="A637" s="2" t="s">
        <v>995</v>
      </c>
      <c r="B637" s="3" t="s">
        <v>1485</v>
      </c>
      <c r="C637" s="3" t="s">
        <v>1477</v>
      </c>
      <c r="D637" s="3" t="s">
        <v>1478</v>
      </c>
    </row>
    <row r="638" spans="1:4" ht="14.25" customHeight="1" x14ac:dyDescent="0.35">
      <c r="A638" s="2" t="s">
        <v>997</v>
      </c>
      <c r="B638" s="3" t="s">
        <v>1462</v>
      </c>
      <c r="C638" s="3" t="s">
        <v>1481</v>
      </c>
      <c r="D638" s="3" t="s">
        <v>1469</v>
      </c>
    </row>
    <row r="639" spans="1:4" ht="14.25" customHeight="1" x14ac:dyDescent="0.35">
      <c r="A639" s="2" t="s">
        <v>998</v>
      </c>
      <c r="B639" s="3" t="s">
        <v>1462</v>
      </c>
      <c r="C639" s="3" t="s">
        <v>1463</v>
      </c>
      <c r="D639" s="3" t="s">
        <v>1475</v>
      </c>
    </row>
    <row r="640" spans="1:4" ht="14.25" customHeight="1" x14ac:dyDescent="0.35">
      <c r="A640" s="2" t="s">
        <v>999</v>
      </c>
      <c r="B640" s="3" t="s">
        <v>1462</v>
      </c>
      <c r="C640" s="3" t="s">
        <v>1486</v>
      </c>
      <c r="D640" s="3" t="s">
        <v>1475</v>
      </c>
    </row>
    <row r="641" spans="1:4" ht="14.25" customHeight="1" x14ac:dyDescent="0.35">
      <c r="A641" s="2" t="s">
        <v>1001</v>
      </c>
      <c r="B641" s="3" t="s">
        <v>1471</v>
      </c>
      <c r="C641" s="3" t="s">
        <v>1474</v>
      </c>
      <c r="D641" s="3" t="s">
        <v>1469</v>
      </c>
    </row>
    <row r="642" spans="1:4" ht="14.25" customHeight="1" x14ac:dyDescent="0.35">
      <c r="A642" s="2" t="s">
        <v>1002</v>
      </c>
      <c r="B642" s="3" t="s">
        <v>1462</v>
      </c>
      <c r="C642" s="3" t="s">
        <v>1463</v>
      </c>
      <c r="D642" s="3" t="s">
        <v>1475</v>
      </c>
    </row>
    <row r="643" spans="1:4" ht="14.25" customHeight="1" x14ac:dyDescent="0.35">
      <c r="A643" s="2" t="s">
        <v>1004</v>
      </c>
      <c r="B643" s="3" t="s">
        <v>1476</v>
      </c>
      <c r="C643" s="3" t="s">
        <v>1479</v>
      </c>
      <c r="D643" s="3" t="s">
        <v>1478</v>
      </c>
    </row>
    <row r="644" spans="1:4" ht="14.25" customHeight="1" x14ac:dyDescent="0.35">
      <c r="A644" s="2" t="s">
        <v>1005</v>
      </c>
      <c r="B644" s="3" t="s">
        <v>1462</v>
      </c>
      <c r="C644" s="3" t="s">
        <v>1487</v>
      </c>
      <c r="D644" s="3" t="s">
        <v>1464</v>
      </c>
    </row>
    <row r="645" spans="1:4" ht="14.25" customHeight="1" x14ac:dyDescent="0.35">
      <c r="A645" s="2" t="s">
        <v>1006</v>
      </c>
      <c r="B645" s="3" t="s">
        <v>1462</v>
      </c>
      <c r="C645" s="3" t="s">
        <v>1481</v>
      </c>
      <c r="D645" s="3" t="s">
        <v>1469</v>
      </c>
    </row>
    <row r="646" spans="1:4" ht="14.25" customHeight="1" x14ac:dyDescent="0.35">
      <c r="A646" s="2" t="s">
        <v>1007</v>
      </c>
      <c r="B646" s="3" t="s">
        <v>1467</v>
      </c>
      <c r="C646" s="3" t="s">
        <v>1470</v>
      </c>
      <c r="D646" s="3" t="s">
        <v>1469</v>
      </c>
    </row>
    <row r="647" spans="1:4" ht="14.25" customHeight="1" x14ac:dyDescent="0.35">
      <c r="A647" s="2" t="s">
        <v>1008</v>
      </c>
      <c r="B647" s="3" t="s">
        <v>1467</v>
      </c>
      <c r="C647" s="3" t="s">
        <v>1470</v>
      </c>
      <c r="D647" s="3" t="s">
        <v>1469</v>
      </c>
    </row>
    <row r="648" spans="1:4" ht="14.25" customHeight="1" x14ac:dyDescent="0.35">
      <c r="A648" s="2" t="s">
        <v>1009</v>
      </c>
      <c r="B648" s="3" t="s">
        <v>1473</v>
      </c>
      <c r="C648" s="3" t="s">
        <v>1472</v>
      </c>
      <c r="D648" s="3" t="s">
        <v>1475</v>
      </c>
    </row>
    <row r="649" spans="1:4" ht="14.25" customHeight="1" x14ac:dyDescent="0.35">
      <c r="A649" s="2" t="s">
        <v>1010</v>
      </c>
      <c r="B649" s="3" t="s">
        <v>1462</v>
      </c>
      <c r="C649" s="3" t="s">
        <v>1486</v>
      </c>
      <c r="D649" s="3" t="s">
        <v>1469</v>
      </c>
    </row>
    <row r="650" spans="1:4" ht="14.25" customHeight="1" x14ac:dyDescent="0.35">
      <c r="A650" s="2" t="s">
        <v>1011</v>
      </c>
      <c r="B650" s="3" t="s">
        <v>1465</v>
      </c>
      <c r="C650" s="3" t="s">
        <v>1483</v>
      </c>
      <c r="D650" s="3" t="s">
        <v>1464</v>
      </c>
    </row>
    <row r="651" spans="1:4" ht="14.25" customHeight="1" x14ac:dyDescent="0.35">
      <c r="A651" s="2" t="s">
        <v>1012</v>
      </c>
      <c r="B651" s="3" t="s">
        <v>1462</v>
      </c>
      <c r="C651" s="3" t="s">
        <v>1481</v>
      </c>
      <c r="D651" s="3" t="s">
        <v>1469</v>
      </c>
    </row>
    <row r="652" spans="1:4" ht="14.25" customHeight="1" x14ac:dyDescent="0.35">
      <c r="A652" s="2" t="s">
        <v>1013</v>
      </c>
      <c r="B652" s="3" t="s">
        <v>1465</v>
      </c>
      <c r="C652" s="3" t="s">
        <v>1484</v>
      </c>
      <c r="D652" s="3" t="s">
        <v>1475</v>
      </c>
    </row>
    <row r="653" spans="1:4" ht="14.25" customHeight="1" x14ac:dyDescent="0.35">
      <c r="A653" s="2" t="s">
        <v>1014</v>
      </c>
      <c r="B653" s="3" t="s">
        <v>1462</v>
      </c>
      <c r="C653" s="3" t="s">
        <v>1487</v>
      </c>
      <c r="D653" s="3" t="s">
        <v>1475</v>
      </c>
    </row>
    <row r="654" spans="1:4" ht="14.25" customHeight="1" x14ac:dyDescent="0.35">
      <c r="A654" s="2" t="s">
        <v>1016</v>
      </c>
      <c r="B654" s="3" t="s">
        <v>1467</v>
      </c>
      <c r="C654" s="3" t="s">
        <v>1480</v>
      </c>
      <c r="D654" s="3" t="s">
        <v>1469</v>
      </c>
    </row>
    <row r="655" spans="1:4" ht="14.25" customHeight="1" x14ac:dyDescent="0.35">
      <c r="A655" s="2" t="s">
        <v>1017</v>
      </c>
      <c r="B655" s="3" t="s">
        <v>1462</v>
      </c>
      <c r="C655" s="3" t="s">
        <v>1486</v>
      </c>
      <c r="D655" s="3" t="s">
        <v>1469</v>
      </c>
    </row>
    <row r="656" spans="1:4" ht="14.25" customHeight="1" x14ac:dyDescent="0.35">
      <c r="A656" s="2" t="s">
        <v>1018</v>
      </c>
      <c r="B656" s="3" t="s">
        <v>1465</v>
      </c>
      <c r="C656" s="3" t="s">
        <v>1466</v>
      </c>
      <c r="D656" s="3" t="s">
        <v>1469</v>
      </c>
    </row>
    <row r="657" spans="1:4" ht="14.25" customHeight="1" x14ac:dyDescent="0.35">
      <c r="A657" s="2" t="s">
        <v>1019</v>
      </c>
      <c r="B657" s="3" t="s">
        <v>1462</v>
      </c>
      <c r="C657" s="3" t="s">
        <v>1481</v>
      </c>
      <c r="D657" s="3" t="s">
        <v>1469</v>
      </c>
    </row>
    <row r="658" spans="1:4" ht="14.25" customHeight="1" x14ac:dyDescent="0.35">
      <c r="A658" s="2" t="s">
        <v>1020</v>
      </c>
      <c r="B658" s="3" t="s">
        <v>1465</v>
      </c>
      <c r="C658" s="3" t="s">
        <v>1466</v>
      </c>
      <c r="D658" s="3" t="s">
        <v>1464</v>
      </c>
    </row>
    <row r="659" spans="1:4" ht="14.25" customHeight="1" x14ac:dyDescent="0.35">
      <c r="A659" s="2" t="s">
        <v>1022</v>
      </c>
      <c r="B659" s="3" t="s">
        <v>1467</v>
      </c>
      <c r="C659" s="3" t="s">
        <v>1470</v>
      </c>
      <c r="D659" s="3" t="s">
        <v>1469</v>
      </c>
    </row>
    <row r="660" spans="1:4" ht="14.25" customHeight="1" x14ac:dyDescent="0.35">
      <c r="A660" s="2" t="s">
        <v>1024</v>
      </c>
      <c r="B660" s="3" t="s">
        <v>1465</v>
      </c>
      <c r="C660" s="3" t="s">
        <v>1466</v>
      </c>
      <c r="D660" s="3" t="s">
        <v>1475</v>
      </c>
    </row>
    <row r="661" spans="1:4" ht="14.25" customHeight="1" x14ac:dyDescent="0.35">
      <c r="A661" s="2" t="s">
        <v>1025</v>
      </c>
      <c r="B661" s="3" t="s">
        <v>1462</v>
      </c>
      <c r="C661" s="3" t="s">
        <v>1481</v>
      </c>
      <c r="D661" s="3" t="s">
        <v>1464</v>
      </c>
    </row>
    <row r="662" spans="1:4" ht="14.25" customHeight="1" x14ac:dyDescent="0.35">
      <c r="A662" s="2" t="s">
        <v>1026</v>
      </c>
      <c r="B662" s="3" t="s">
        <v>1465</v>
      </c>
      <c r="C662" s="3" t="s">
        <v>1466</v>
      </c>
      <c r="D662" s="3" t="s">
        <v>1464</v>
      </c>
    </row>
    <row r="663" spans="1:4" ht="14.25" customHeight="1" x14ac:dyDescent="0.35">
      <c r="A663" s="2" t="s">
        <v>1027</v>
      </c>
      <c r="B663" s="3" t="s">
        <v>1462</v>
      </c>
      <c r="C663" s="3" t="s">
        <v>1487</v>
      </c>
      <c r="D663" s="3" t="s">
        <v>1464</v>
      </c>
    </row>
    <row r="664" spans="1:4" ht="14.25" customHeight="1" x14ac:dyDescent="0.35">
      <c r="A664" s="2" t="s">
        <v>1028</v>
      </c>
      <c r="B664" s="3" t="s">
        <v>1473</v>
      </c>
      <c r="C664" s="3" t="s">
        <v>1474</v>
      </c>
      <c r="D664" s="3" t="s">
        <v>1464</v>
      </c>
    </row>
    <row r="665" spans="1:4" ht="14.25" customHeight="1" x14ac:dyDescent="0.35">
      <c r="A665" s="2" t="s">
        <v>1030</v>
      </c>
      <c r="B665" s="3" t="s">
        <v>1462</v>
      </c>
      <c r="C665" s="3" t="s">
        <v>1481</v>
      </c>
      <c r="D665" s="3" t="s">
        <v>1475</v>
      </c>
    </row>
    <row r="666" spans="1:4" ht="14.25" customHeight="1" x14ac:dyDescent="0.35">
      <c r="A666" s="2" t="s">
        <v>1031</v>
      </c>
      <c r="B666" s="3" t="s">
        <v>1462</v>
      </c>
      <c r="C666" s="3" t="s">
        <v>1486</v>
      </c>
      <c r="D666" s="3" t="s">
        <v>1464</v>
      </c>
    </row>
    <row r="667" spans="1:4" ht="14.25" customHeight="1" x14ac:dyDescent="0.35">
      <c r="A667" s="2" t="s">
        <v>1032</v>
      </c>
      <c r="B667" s="3" t="s">
        <v>1462</v>
      </c>
      <c r="C667" s="3" t="s">
        <v>1481</v>
      </c>
      <c r="D667" s="3" t="s">
        <v>1469</v>
      </c>
    </row>
    <row r="668" spans="1:4" ht="14.25" customHeight="1" x14ac:dyDescent="0.35">
      <c r="A668" s="2" t="s">
        <v>1033</v>
      </c>
      <c r="B668" s="3" t="s">
        <v>1471</v>
      </c>
      <c r="C668" s="3" t="s">
        <v>1488</v>
      </c>
      <c r="D668" s="3" t="s">
        <v>1475</v>
      </c>
    </row>
    <row r="669" spans="1:4" ht="14.25" customHeight="1" x14ac:dyDescent="0.35">
      <c r="A669" s="2" t="s">
        <v>1035</v>
      </c>
      <c r="B669" s="3" t="s">
        <v>1485</v>
      </c>
      <c r="C669" s="3" t="s">
        <v>1477</v>
      </c>
      <c r="D669" s="3" t="s">
        <v>1478</v>
      </c>
    </row>
    <row r="670" spans="1:4" ht="14.25" customHeight="1" x14ac:dyDescent="0.35">
      <c r="A670" s="2" t="s">
        <v>1036</v>
      </c>
      <c r="B670" s="3" t="s">
        <v>1467</v>
      </c>
      <c r="C670" s="3" t="s">
        <v>1480</v>
      </c>
      <c r="D670" s="3" t="s">
        <v>1469</v>
      </c>
    </row>
    <row r="671" spans="1:4" ht="14.25" customHeight="1" x14ac:dyDescent="0.35">
      <c r="A671" s="2" t="s">
        <v>1038</v>
      </c>
      <c r="B671" s="3" t="s">
        <v>1471</v>
      </c>
      <c r="C671" s="3" t="s">
        <v>1474</v>
      </c>
      <c r="D671" s="3" t="s">
        <v>1469</v>
      </c>
    </row>
    <row r="672" spans="1:4" ht="14.25" customHeight="1" x14ac:dyDescent="0.35">
      <c r="A672" s="2" t="s">
        <v>1039</v>
      </c>
      <c r="B672" s="3" t="s">
        <v>1465</v>
      </c>
      <c r="C672" s="3" t="s">
        <v>1484</v>
      </c>
      <c r="D672" s="3" t="s">
        <v>1469</v>
      </c>
    </row>
    <row r="673" spans="1:4" ht="14.25" customHeight="1" x14ac:dyDescent="0.35">
      <c r="A673" s="2" t="s">
        <v>1040</v>
      </c>
      <c r="B673" s="3" t="s">
        <v>1473</v>
      </c>
      <c r="C673" s="3" t="s">
        <v>1472</v>
      </c>
      <c r="D673" s="3" t="s">
        <v>1469</v>
      </c>
    </row>
    <row r="674" spans="1:4" ht="14.25" customHeight="1" x14ac:dyDescent="0.35">
      <c r="A674" s="2" t="s">
        <v>1042</v>
      </c>
      <c r="B674" s="3" t="s">
        <v>1462</v>
      </c>
      <c r="C674" s="3" t="s">
        <v>1487</v>
      </c>
      <c r="D674" s="3" t="s">
        <v>1475</v>
      </c>
    </row>
    <row r="675" spans="1:4" ht="14.25" customHeight="1" x14ac:dyDescent="0.35">
      <c r="A675" s="2" t="s">
        <v>1044</v>
      </c>
      <c r="B675" s="3" t="s">
        <v>1485</v>
      </c>
      <c r="C675" s="3" t="s">
        <v>1477</v>
      </c>
      <c r="D675" s="3" t="s">
        <v>1478</v>
      </c>
    </row>
    <row r="676" spans="1:4" ht="14.25" customHeight="1" x14ac:dyDescent="0.35">
      <c r="A676" s="2" t="s">
        <v>1045</v>
      </c>
      <c r="B676" s="3" t="s">
        <v>1471</v>
      </c>
      <c r="C676" s="3" t="s">
        <v>1488</v>
      </c>
      <c r="D676" s="3" t="s">
        <v>1464</v>
      </c>
    </row>
    <row r="677" spans="1:4" ht="14.25" customHeight="1" x14ac:dyDescent="0.35">
      <c r="A677" s="2" t="s">
        <v>1047</v>
      </c>
      <c r="B677" s="3" t="s">
        <v>1462</v>
      </c>
      <c r="C677" s="3" t="s">
        <v>1481</v>
      </c>
      <c r="D677" s="3" t="s">
        <v>1464</v>
      </c>
    </row>
    <row r="678" spans="1:4" ht="14.25" customHeight="1" x14ac:dyDescent="0.35">
      <c r="A678" s="2" t="s">
        <v>1048</v>
      </c>
      <c r="B678" s="3" t="s">
        <v>1471</v>
      </c>
      <c r="C678" s="3" t="s">
        <v>1488</v>
      </c>
      <c r="D678" s="3" t="s">
        <v>1469</v>
      </c>
    </row>
    <row r="679" spans="1:4" ht="14.25" customHeight="1" x14ac:dyDescent="0.35">
      <c r="A679" s="2" t="s">
        <v>1050</v>
      </c>
      <c r="B679" s="3" t="s">
        <v>1465</v>
      </c>
      <c r="C679" s="3" t="s">
        <v>1482</v>
      </c>
      <c r="D679" s="3" t="s">
        <v>1475</v>
      </c>
    </row>
    <row r="680" spans="1:4" ht="14.25" customHeight="1" x14ac:dyDescent="0.35">
      <c r="A680" s="2" t="s">
        <v>1051</v>
      </c>
      <c r="B680" s="3" t="s">
        <v>1462</v>
      </c>
      <c r="C680" s="3" t="s">
        <v>1487</v>
      </c>
      <c r="D680" s="3" t="s">
        <v>1475</v>
      </c>
    </row>
    <row r="681" spans="1:4" ht="14.25" customHeight="1" x14ac:dyDescent="0.35">
      <c r="A681" s="2" t="s">
        <v>1052</v>
      </c>
      <c r="B681" s="3" t="s">
        <v>1467</v>
      </c>
      <c r="C681" s="3" t="s">
        <v>1468</v>
      </c>
      <c r="D681" s="3" t="s">
        <v>1469</v>
      </c>
    </row>
    <row r="682" spans="1:4" ht="14.25" customHeight="1" x14ac:dyDescent="0.35">
      <c r="A682" s="2" t="s">
        <v>1053</v>
      </c>
      <c r="B682" s="3" t="s">
        <v>1462</v>
      </c>
      <c r="C682" s="3" t="s">
        <v>1487</v>
      </c>
      <c r="D682" s="3" t="s">
        <v>1469</v>
      </c>
    </row>
    <row r="683" spans="1:4" ht="14.25" customHeight="1" x14ac:dyDescent="0.35">
      <c r="A683" s="2" t="s">
        <v>1055</v>
      </c>
      <c r="B683" s="3" t="s">
        <v>1462</v>
      </c>
      <c r="C683" s="3" t="s">
        <v>1486</v>
      </c>
      <c r="D683" s="3" t="s">
        <v>1464</v>
      </c>
    </row>
    <row r="684" spans="1:4" ht="14.25" customHeight="1" x14ac:dyDescent="0.35">
      <c r="A684" s="2" t="s">
        <v>1057</v>
      </c>
      <c r="B684" s="3" t="s">
        <v>1465</v>
      </c>
      <c r="C684" s="3" t="s">
        <v>1483</v>
      </c>
      <c r="D684" s="3" t="s">
        <v>1475</v>
      </c>
    </row>
    <row r="685" spans="1:4" ht="14.25" customHeight="1" x14ac:dyDescent="0.35">
      <c r="A685" s="2" t="s">
        <v>1058</v>
      </c>
      <c r="B685" s="3" t="s">
        <v>1467</v>
      </c>
      <c r="C685" s="3" t="s">
        <v>1480</v>
      </c>
      <c r="D685" s="3" t="s">
        <v>1469</v>
      </c>
    </row>
    <row r="686" spans="1:4" ht="14.25" customHeight="1" x14ac:dyDescent="0.35">
      <c r="A686" s="2" t="s">
        <v>1060</v>
      </c>
      <c r="B686" s="3" t="s">
        <v>1465</v>
      </c>
      <c r="C686" s="3" t="s">
        <v>1483</v>
      </c>
      <c r="D686" s="3" t="s">
        <v>1469</v>
      </c>
    </row>
    <row r="687" spans="1:4" ht="14.25" customHeight="1" x14ac:dyDescent="0.35">
      <c r="A687" s="2" t="s">
        <v>1061</v>
      </c>
      <c r="B687" s="3" t="s">
        <v>1471</v>
      </c>
      <c r="C687" s="3" t="s">
        <v>1472</v>
      </c>
      <c r="D687" s="3" t="s">
        <v>1464</v>
      </c>
    </row>
    <row r="688" spans="1:4" ht="14.25" customHeight="1" x14ac:dyDescent="0.35">
      <c r="A688" s="2" t="s">
        <v>1062</v>
      </c>
      <c r="B688" s="3" t="s">
        <v>1465</v>
      </c>
      <c r="C688" s="3" t="s">
        <v>1483</v>
      </c>
      <c r="D688" s="3" t="s">
        <v>1469</v>
      </c>
    </row>
    <row r="689" spans="1:4" ht="14.25" customHeight="1" x14ac:dyDescent="0.35">
      <c r="A689" s="2" t="s">
        <v>1063</v>
      </c>
      <c r="B689" s="3" t="s">
        <v>1465</v>
      </c>
      <c r="C689" s="3" t="s">
        <v>1484</v>
      </c>
      <c r="D689" s="3" t="s">
        <v>1475</v>
      </c>
    </row>
    <row r="690" spans="1:4" ht="14.25" customHeight="1" x14ac:dyDescent="0.35">
      <c r="A690" s="2" t="s">
        <v>1064</v>
      </c>
      <c r="B690" s="3" t="s">
        <v>1462</v>
      </c>
      <c r="C690" s="3" t="s">
        <v>1487</v>
      </c>
      <c r="D690" s="3" t="s">
        <v>1475</v>
      </c>
    </row>
    <row r="691" spans="1:4" ht="14.25" customHeight="1" x14ac:dyDescent="0.35">
      <c r="A691" s="2" t="s">
        <v>1066</v>
      </c>
      <c r="B691" s="3" t="s">
        <v>1485</v>
      </c>
      <c r="C691" s="3" t="s">
        <v>1477</v>
      </c>
      <c r="D691" s="3" t="s">
        <v>1478</v>
      </c>
    </row>
    <row r="692" spans="1:4" ht="14.25" customHeight="1" x14ac:dyDescent="0.35">
      <c r="A692" s="2" t="s">
        <v>1067</v>
      </c>
      <c r="B692" s="3" t="s">
        <v>1462</v>
      </c>
      <c r="C692" s="3" t="s">
        <v>1486</v>
      </c>
      <c r="D692" s="3" t="s">
        <v>1475</v>
      </c>
    </row>
    <row r="693" spans="1:4" ht="14.25" customHeight="1" x14ac:dyDescent="0.35">
      <c r="A693" s="2" t="s">
        <v>1069</v>
      </c>
      <c r="B693" s="3" t="s">
        <v>1462</v>
      </c>
      <c r="C693" s="3" t="s">
        <v>1486</v>
      </c>
      <c r="D693" s="3" t="s">
        <v>1464</v>
      </c>
    </row>
    <row r="694" spans="1:4" ht="14.25" customHeight="1" x14ac:dyDescent="0.35">
      <c r="A694" s="2" t="s">
        <v>1070</v>
      </c>
      <c r="B694" s="3" t="s">
        <v>1465</v>
      </c>
      <c r="C694" s="3" t="s">
        <v>1483</v>
      </c>
      <c r="D694" s="3" t="s">
        <v>1475</v>
      </c>
    </row>
    <row r="695" spans="1:4" ht="14.25" customHeight="1" x14ac:dyDescent="0.35">
      <c r="A695" s="2" t="s">
        <v>1071</v>
      </c>
      <c r="B695" s="3" t="s">
        <v>1465</v>
      </c>
      <c r="C695" s="3" t="s">
        <v>1466</v>
      </c>
      <c r="D695" s="3" t="s">
        <v>1475</v>
      </c>
    </row>
    <row r="696" spans="1:4" ht="14.25" customHeight="1" x14ac:dyDescent="0.35">
      <c r="A696" s="2" t="s">
        <v>1072</v>
      </c>
      <c r="B696" s="3" t="s">
        <v>1462</v>
      </c>
      <c r="C696" s="3" t="s">
        <v>1463</v>
      </c>
      <c r="D696" s="3" t="s">
        <v>1464</v>
      </c>
    </row>
    <row r="697" spans="1:4" ht="14.25" customHeight="1" x14ac:dyDescent="0.35">
      <c r="A697" s="2" t="s">
        <v>1073</v>
      </c>
      <c r="B697" s="3" t="s">
        <v>1467</v>
      </c>
      <c r="C697" s="3" t="s">
        <v>1468</v>
      </c>
      <c r="D697" s="3" t="s">
        <v>1469</v>
      </c>
    </row>
    <row r="698" spans="1:4" ht="14.25" customHeight="1" x14ac:dyDescent="0.35">
      <c r="A698" s="2" t="s">
        <v>1074</v>
      </c>
      <c r="B698" s="3" t="s">
        <v>1467</v>
      </c>
      <c r="C698" s="3" t="s">
        <v>1468</v>
      </c>
      <c r="D698" s="3" t="s">
        <v>1469</v>
      </c>
    </row>
    <row r="699" spans="1:4" ht="14.25" customHeight="1" x14ac:dyDescent="0.35">
      <c r="A699" s="2" t="s">
        <v>1075</v>
      </c>
      <c r="B699" s="3" t="s">
        <v>1462</v>
      </c>
      <c r="C699" s="3" t="s">
        <v>1486</v>
      </c>
      <c r="D699" s="3" t="s">
        <v>1469</v>
      </c>
    </row>
    <row r="700" spans="1:4" ht="14.25" customHeight="1" x14ac:dyDescent="0.35">
      <c r="A700" s="2" t="s">
        <v>1076</v>
      </c>
      <c r="B700" s="3" t="s">
        <v>1473</v>
      </c>
      <c r="C700" s="3" t="s">
        <v>1472</v>
      </c>
      <c r="D700" s="3" t="s">
        <v>1464</v>
      </c>
    </row>
    <row r="701" spans="1:4" ht="14.25" customHeight="1" x14ac:dyDescent="0.35">
      <c r="A701" s="2" t="s">
        <v>1077</v>
      </c>
      <c r="B701" s="3" t="s">
        <v>1465</v>
      </c>
      <c r="C701" s="3" t="s">
        <v>1483</v>
      </c>
      <c r="D701" s="3" t="s">
        <v>1475</v>
      </c>
    </row>
    <row r="702" spans="1:4" ht="14.25" customHeight="1" x14ac:dyDescent="0.35">
      <c r="A702" s="2" t="s">
        <v>1079</v>
      </c>
      <c r="B702" s="3" t="s">
        <v>1467</v>
      </c>
      <c r="C702" s="3" t="s">
        <v>1468</v>
      </c>
      <c r="D702" s="3" t="s">
        <v>1469</v>
      </c>
    </row>
    <row r="703" spans="1:4" ht="14.25" customHeight="1" x14ac:dyDescent="0.35">
      <c r="A703" s="2" t="s">
        <v>1081</v>
      </c>
      <c r="B703" s="3" t="s">
        <v>1476</v>
      </c>
      <c r="C703" s="3" t="s">
        <v>1477</v>
      </c>
      <c r="D703" s="3" t="s">
        <v>1478</v>
      </c>
    </row>
    <row r="704" spans="1:4" ht="14.25" customHeight="1" x14ac:dyDescent="0.35">
      <c r="A704" s="2" t="s">
        <v>1082</v>
      </c>
      <c r="B704" s="3" t="s">
        <v>1462</v>
      </c>
      <c r="C704" s="3" t="s">
        <v>1463</v>
      </c>
      <c r="D704" s="3" t="s">
        <v>1464</v>
      </c>
    </row>
    <row r="705" spans="1:4" ht="14.25" customHeight="1" x14ac:dyDescent="0.35">
      <c r="A705" s="2" t="s">
        <v>1084</v>
      </c>
      <c r="B705" s="3" t="s">
        <v>1473</v>
      </c>
      <c r="C705" s="3" t="s">
        <v>1488</v>
      </c>
      <c r="D705" s="3" t="s">
        <v>1475</v>
      </c>
    </row>
    <row r="706" spans="1:4" ht="14.25" customHeight="1" x14ac:dyDescent="0.35">
      <c r="A706" s="2" t="s">
        <v>1085</v>
      </c>
      <c r="B706" s="3" t="s">
        <v>1465</v>
      </c>
      <c r="C706" s="3" t="s">
        <v>1483</v>
      </c>
      <c r="D706" s="3" t="s">
        <v>1475</v>
      </c>
    </row>
    <row r="707" spans="1:4" ht="14.25" customHeight="1" x14ac:dyDescent="0.35">
      <c r="A707" s="2" t="s">
        <v>1086</v>
      </c>
      <c r="B707" s="3" t="s">
        <v>1467</v>
      </c>
      <c r="C707" s="3" t="s">
        <v>1470</v>
      </c>
      <c r="D707" s="3" t="s">
        <v>1469</v>
      </c>
    </row>
    <row r="708" spans="1:4" ht="14.25" customHeight="1" x14ac:dyDescent="0.35">
      <c r="A708" s="2" t="s">
        <v>1087</v>
      </c>
      <c r="B708" s="3" t="s">
        <v>1467</v>
      </c>
      <c r="C708" s="3" t="s">
        <v>1470</v>
      </c>
      <c r="D708" s="3" t="s">
        <v>1469</v>
      </c>
    </row>
    <row r="709" spans="1:4" ht="14.25" customHeight="1" x14ac:dyDescent="0.35">
      <c r="A709" s="2" t="s">
        <v>1088</v>
      </c>
      <c r="B709" s="3" t="s">
        <v>1465</v>
      </c>
      <c r="C709" s="3" t="s">
        <v>1484</v>
      </c>
      <c r="D709" s="3" t="s">
        <v>1475</v>
      </c>
    </row>
    <row r="710" spans="1:4" ht="14.25" customHeight="1" x14ac:dyDescent="0.35">
      <c r="A710" s="2" t="s">
        <v>1090</v>
      </c>
      <c r="B710" s="3" t="s">
        <v>1465</v>
      </c>
      <c r="C710" s="3" t="s">
        <v>1484</v>
      </c>
      <c r="D710" s="3" t="s">
        <v>1464</v>
      </c>
    </row>
    <row r="711" spans="1:4" ht="14.25" customHeight="1" x14ac:dyDescent="0.35">
      <c r="A711" s="2" t="s">
        <v>1091</v>
      </c>
      <c r="B711" s="3" t="s">
        <v>1462</v>
      </c>
      <c r="C711" s="3" t="s">
        <v>1487</v>
      </c>
      <c r="D711" s="3" t="s">
        <v>1469</v>
      </c>
    </row>
    <row r="712" spans="1:4" ht="14.25" customHeight="1" x14ac:dyDescent="0.35">
      <c r="A712" s="2" t="s">
        <v>1093</v>
      </c>
      <c r="B712" s="3" t="s">
        <v>1462</v>
      </c>
      <c r="C712" s="3" t="s">
        <v>1481</v>
      </c>
      <c r="D712" s="3" t="s">
        <v>1464</v>
      </c>
    </row>
    <row r="713" spans="1:4" ht="14.25" customHeight="1" x14ac:dyDescent="0.35">
      <c r="A713" s="2" t="s">
        <v>1094</v>
      </c>
      <c r="B713" s="3" t="s">
        <v>1476</v>
      </c>
      <c r="C713" s="3" t="s">
        <v>1490</v>
      </c>
      <c r="D713" s="3" t="s">
        <v>1478</v>
      </c>
    </row>
    <row r="714" spans="1:4" ht="14.25" customHeight="1" x14ac:dyDescent="0.35">
      <c r="A714" s="2" t="s">
        <v>1095</v>
      </c>
      <c r="B714" s="3" t="s">
        <v>1473</v>
      </c>
      <c r="C714" s="3" t="s">
        <v>1474</v>
      </c>
      <c r="D714" s="3" t="s">
        <v>1475</v>
      </c>
    </row>
    <row r="715" spans="1:4" ht="14.25" customHeight="1" x14ac:dyDescent="0.35">
      <c r="A715" s="2" t="s">
        <v>1096</v>
      </c>
      <c r="B715" s="3" t="s">
        <v>1465</v>
      </c>
      <c r="C715" s="3" t="s">
        <v>1482</v>
      </c>
      <c r="D715" s="3" t="s">
        <v>1464</v>
      </c>
    </row>
    <row r="716" spans="1:4" ht="14.25" customHeight="1" x14ac:dyDescent="0.35">
      <c r="A716" s="2" t="s">
        <v>1097</v>
      </c>
      <c r="B716" s="3" t="s">
        <v>1467</v>
      </c>
      <c r="C716" s="3" t="s">
        <v>1480</v>
      </c>
      <c r="D716" s="3" t="s">
        <v>1469</v>
      </c>
    </row>
    <row r="717" spans="1:4" ht="14.25" customHeight="1" x14ac:dyDescent="0.35">
      <c r="A717" s="2" t="s">
        <v>1099</v>
      </c>
      <c r="B717" s="3" t="s">
        <v>1465</v>
      </c>
      <c r="C717" s="3" t="s">
        <v>1466</v>
      </c>
      <c r="D717" s="3" t="s">
        <v>1469</v>
      </c>
    </row>
    <row r="718" spans="1:4" ht="14.25" customHeight="1" x14ac:dyDescent="0.35">
      <c r="A718" s="2" t="s">
        <v>1100</v>
      </c>
      <c r="B718" s="3" t="s">
        <v>1465</v>
      </c>
      <c r="C718" s="3" t="s">
        <v>1484</v>
      </c>
      <c r="D718" s="3" t="s">
        <v>1464</v>
      </c>
    </row>
    <row r="719" spans="1:4" ht="14.25" customHeight="1" x14ac:dyDescent="0.35">
      <c r="A719" s="2" t="s">
        <v>1102</v>
      </c>
      <c r="B719" s="3" t="s">
        <v>1465</v>
      </c>
      <c r="C719" s="3" t="s">
        <v>1484</v>
      </c>
      <c r="D719" s="3" t="s">
        <v>1475</v>
      </c>
    </row>
    <row r="720" spans="1:4" ht="14.25" customHeight="1" x14ac:dyDescent="0.35">
      <c r="A720" s="2" t="s">
        <v>1103</v>
      </c>
      <c r="B720" s="3" t="s">
        <v>1462</v>
      </c>
      <c r="C720" s="3" t="s">
        <v>1487</v>
      </c>
      <c r="D720" s="3" t="s">
        <v>1475</v>
      </c>
    </row>
    <row r="721" spans="1:4" ht="14.25" customHeight="1" x14ac:dyDescent="0.35">
      <c r="A721" s="2" t="s">
        <v>1104</v>
      </c>
      <c r="B721" s="3" t="s">
        <v>1462</v>
      </c>
      <c r="C721" s="3" t="s">
        <v>1486</v>
      </c>
      <c r="D721" s="3" t="s">
        <v>1469</v>
      </c>
    </row>
    <row r="722" spans="1:4" ht="14.25" customHeight="1" x14ac:dyDescent="0.35">
      <c r="A722" s="2" t="s">
        <v>1106</v>
      </c>
      <c r="B722" s="3" t="s">
        <v>1462</v>
      </c>
      <c r="C722" s="3" t="s">
        <v>1486</v>
      </c>
      <c r="D722" s="3" t="s">
        <v>1475</v>
      </c>
    </row>
    <row r="723" spans="1:4" ht="14.25" customHeight="1" x14ac:dyDescent="0.35">
      <c r="A723" s="2" t="s">
        <v>1108</v>
      </c>
      <c r="B723" s="3" t="s">
        <v>1467</v>
      </c>
      <c r="C723" s="3" t="s">
        <v>1470</v>
      </c>
      <c r="D723" s="3" t="s">
        <v>1469</v>
      </c>
    </row>
    <row r="724" spans="1:4" ht="14.25" customHeight="1" x14ac:dyDescent="0.35">
      <c r="A724" s="2" t="s">
        <v>1110</v>
      </c>
      <c r="B724" s="3" t="s">
        <v>1465</v>
      </c>
      <c r="C724" s="3" t="s">
        <v>1483</v>
      </c>
      <c r="D724" s="3" t="s">
        <v>1469</v>
      </c>
    </row>
    <row r="725" spans="1:4" ht="14.25" customHeight="1" x14ac:dyDescent="0.35">
      <c r="A725" s="2" t="s">
        <v>1111</v>
      </c>
      <c r="B725" s="3" t="s">
        <v>1467</v>
      </c>
      <c r="C725" s="3" t="s">
        <v>1470</v>
      </c>
      <c r="D725" s="3" t="s">
        <v>1469</v>
      </c>
    </row>
    <row r="726" spans="1:4" ht="14.25" customHeight="1" x14ac:dyDescent="0.35">
      <c r="A726" s="2" t="s">
        <v>1112</v>
      </c>
      <c r="B726" s="3" t="s">
        <v>1465</v>
      </c>
      <c r="C726" s="3" t="s">
        <v>1484</v>
      </c>
      <c r="D726" s="3" t="s">
        <v>1475</v>
      </c>
    </row>
    <row r="727" spans="1:4" ht="14.25" customHeight="1" x14ac:dyDescent="0.35">
      <c r="A727" s="2" t="s">
        <v>1113</v>
      </c>
      <c r="B727" s="3" t="s">
        <v>1473</v>
      </c>
      <c r="C727" s="3" t="s">
        <v>1472</v>
      </c>
      <c r="D727" s="3" t="s">
        <v>1475</v>
      </c>
    </row>
    <row r="728" spans="1:4" ht="14.25" customHeight="1" x14ac:dyDescent="0.35">
      <c r="A728" s="2" t="s">
        <v>1115</v>
      </c>
      <c r="B728" s="3" t="s">
        <v>1465</v>
      </c>
      <c r="C728" s="3" t="s">
        <v>1482</v>
      </c>
      <c r="D728" s="3" t="s">
        <v>1464</v>
      </c>
    </row>
    <row r="729" spans="1:4" ht="14.25" customHeight="1" x14ac:dyDescent="0.35">
      <c r="A729" s="2" t="s">
        <v>1116</v>
      </c>
      <c r="B729" s="3" t="s">
        <v>1465</v>
      </c>
      <c r="C729" s="3" t="s">
        <v>1484</v>
      </c>
      <c r="D729" s="3" t="s">
        <v>1475</v>
      </c>
    </row>
    <row r="730" spans="1:4" ht="14.25" customHeight="1" x14ac:dyDescent="0.35">
      <c r="A730" s="2" t="s">
        <v>1117</v>
      </c>
      <c r="B730" s="3" t="s">
        <v>1462</v>
      </c>
      <c r="C730" s="3" t="s">
        <v>1463</v>
      </c>
      <c r="D730" s="3" t="s">
        <v>1469</v>
      </c>
    </row>
    <row r="731" spans="1:4" ht="14.25" customHeight="1" x14ac:dyDescent="0.35">
      <c r="A731" s="2" t="s">
        <v>1118</v>
      </c>
      <c r="B731" s="3" t="s">
        <v>1465</v>
      </c>
      <c r="C731" s="3" t="s">
        <v>1484</v>
      </c>
      <c r="D731" s="3" t="s">
        <v>1464</v>
      </c>
    </row>
    <row r="732" spans="1:4" ht="14.25" customHeight="1" x14ac:dyDescent="0.35">
      <c r="A732" s="2" t="s">
        <v>1119</v>
      </c>
      <c r="B732" s="3" t="s">
        <v>1465</v>
      </c>
      <c r="C732" s="3" t="s">
        <v>1466</v>
      </c>
      <c r="D732" s="3" t="s">
        <v>1475</v>
      </c>
    </row>
    <row r="733" spans="1:4" ht="14.25" customHeight="1" x14ac:dyDescent="0.35">
      <c r="A733" s="2" t="s">
        <v>1120</v>
      </c>
      <c r="B733" s="3" t="s">
        <v>1471</v>
      </c>
      <c r="C733" s="3" t="s">
        <v>1488</v>
      </c>
      <c r="D733" s="3" t="s">
        <v>1469</v>
      </c>
    </row>
    <row r="734" spans="1:4" ht="14.25" customHeight="1" x14ac:dyDescent="0.35">
      <c r="A734" s="2" t="s">
        <v>1121</v>
      </c>
      <c r="B734" s="3" t="s">
        <v>1473</v>
      </c>
      <c r="C734" s="3" t="s">
        <v>1472</v>
      </c>
      <c r="D734" s="3" t="s">
        <v>1469</v>
      </c>
    </row>
    <row r="735" spans="1:4" ht="14.25" customHeight="1" x14ac:dyDescent="0.35">
      <c r="A735" s="2" t="s">
        <v>1123</v>
      </c>
      <c r="B735" s="3" t="s">
        <v>1465</v>
      </c>
      <c r="C735" s="3" t="s">
        <v>1483</v>
      </c>
      <c r="D735" s="3" t="s">
        <v>1464</v>
      </c>
    </row>
    <row r="736" spans="1:4" ht="14.25" customHeight="1" x14ac:dyDescent="0.35">
      <c r="A736" s="2" t="s">
        <v>1125</v>
      </c>
      <c r="B736" s="3" t="s">
        <v>1467</v>
      </c>
      <c r="C736" s="3" t="s">
        <v>1470</v>
      </c>
      <c r="D736" s="3" t="s">
        <v>1469</v>
      </c>
    </row>
    <row r="737" spans="1:4" ht="14.25" customHeight="1" x14ac:dyDescent="0.35">
      <c r="A737" s="2" t="s">
        <v>1127</v>
      </c>
      <c r="B737" s="3" t="s">
        <v>1462</v>
      </c>
      <c r="C737" s="3" t="s">
        <v>1486</v>
      </c>
      <c r="D737" s="3" t="s">
        <v>1469</v>
      </c>
    </row>
    <row r="738" spans="1:4" ht="14.25" customHeight="1" x14ac:dyDescent="0.35">
      <c r="A738" s="2" t="s">
        <v>1128</v>
      </c>
      <c r="B738" s="3" t="s">
        <v>1465</v>
      </c>
      <c r="C738" s="3" t="s">
        <v>1482</v>
      </c>
      <c r="D738" s="3" t="s">
        <v>1475</v>
      </c>
    </row>
    <row r="739" spans="1:4" ht="14.25" customHeight="1" x14ac:dyDescent="0.35">
      <c r="A739" s="2" t="s">
        <v>1130</v>
      </c>
      <c r="B739" s="3" t="s">
        <v>1462</v>
      </c>
      <c r="C739" s="3" t="s">
        <v>1487</v>
      </c>
      <c r="D739" s="3" t="s">
        <v>1475</v>
      </c>
    </row>
    <row r="740" spans="1:4" ht="14.25" customHeight="1" x14ac:dyDescent="0.35">
      <c r="A740" s="2" t="s">
        <v>1132</v>
      </c>
      <c r="B740" s="3" t="s">
        <v>1465</v>
      </c>
      <c r="C740" s="3" t="s">
        <v>1482</v>
      </c>
      <c r="D740" s="3" t="s">
        <v>1464</v>
      </c>
    </row>
    <row r="741" spans="1:4" ht="14.25" customHeight="1" x14ac:dyDescent="0.35">
      <c r="A741" s="2" t="s">
        <v>1134</v>
      </c>
      <c r="B741" s="3" t="s">
        <v>1462</v>
      </c>
      <c r="C741" s="3" t="s">
        <v>1481</v>
      </c>
      <c r="D741" s="3" t="s">
        <v>1464</v>
      </c>
    </row>
    <row r="742" spans="1:4" ht="14.25" customHeight="1" x14ac:dyDescent="0.35">
      <c r="A742" s="2" t="s">
        <v>1135</v>
      </c>
      <c r="B742" s="3" t="s">
        <v>1467</v>
      </c>
      <c r="C742" s="3" t="s">
        <v>1470</v>
      </c>
      <c r="D742" s="3" t="s">
        <v>1469</v>
      </c>
    </row>
    <row r="743" spans="1:4" ht="14.25" customHeight="1" x14ac:dyDescent="0.35">
      <c r="A743" s="2" t="s">
        <v>1136</v>
      </c>
      <c r="B743" s="3" t="s">
        <v>1473</v>
      </c>
      <c r="C743" s="3" t="s">
        <v>1489</v>
      </c>
      <c r="D743" s="3" t="s">
        <v>1464</v>
      </c>
    </row>
    <row r="744" spans="1:4" ht="14.25" customHeight="1" x14ac:dyDescent="0.35">
      <c r="A744" s="2" t="s">
        <v>1137</v>
      </c>
      <c r="B744" s="3" t="s">
        <v>1467</v>
      </c>
      <c r="C744" s="3" t="s">
        <v>1470</v>
      </c>
      <c r="D744" s="3" t="s">
        <v>1469</v>
      </c>
    </row>
    <row r="745" spans="1:4" ht="14.25" customHeight="1" x14ac:dyDescent="0.35">
      <c r="A745" s="2" t="s">
        <v>1138</v>
      </c>
      <c r="B745" s="3" t="s">
        <v>1467</v>
      </c>
      <c r="C745" s="3" t="s">
        <v>1468</v>
      </c>
      <c r="D745" s="3" t="s">
        <v>1469</v>
      </c>
    </row>
    <row r="746" spans="1:4" ht="14.25" customHeight="1" x14ac:dyDescent="0.35">
      <c r="A746" s="2" t="s">
        <v>1140</v>
      </c>
      <c r="B746" s="3" t="s">
        <v>1465</v>
      </c>
      <c r="C746" s="3" t="s">
        <v>1484</v>
      </c>
      <c r="D746" s="3" t="s">
        <v>1464</v>
      </c>
    </row>
    <row r="747" spans="1:4" ht="14.25" customHeight="1" x14ac:dyDescent="0.35">
      <c r="A747" s="2" t="s">
        <v>1141</v>
      </c>
      <c r="B747" s="3" t="s">
        <v>1485</v>
      </c>
      <c r="C747" s="3" t="s">
        <v>1477</v>
      </c>
      <c r="D747" s="3" t="s">
        <v>1478</v>
      </c>
    </row>
    <row r="748" spans="1:4" ht="14.25" customHeight="1" x14ac:dyDescent="0.35">
      <c r="A748" s="2" t="s">
        <v>1142</v>
      </c>
      <c r="B748" s="3" t="s">
        <v>1465</v>
      </c>
      <c r="C748" s="3" t="s">
        <v>1482</v>
      </c>
      <c r="D748" s="3" t="s">
        <v>1464</v>
      </c>
    </row>
    <row r="749" spans="1:4" ht="14.25" customHeight="1" x14ac:dyDescent="0.35">
      <c r="A749" s="2" t="s">
        <v>1143</v>
      </c>
      <c r="B749" s="3" t="s">
        <v>1467</v>
      </c>
      <c r="C749" s="3" t="s">
        <v>1468</v>
      </c>
      <c r="D749" s="3" t="s">
        <v>1469</v>
      </c>
    </row>
    <row r="750" spans="1:4" ht="14.25" customHeight="1" x14ac:dyDescent="0.35">
      <c r="A750" s="2" t="s">
        <v>1144</v>
      </c>
      <c r="B750" s="3" t="s">
        <v>1467</v>
      </c>
      <c r="C750" s="3" t="s">
        <v>1480</v>
      </c>
      <c r="D750" s="3" t="s">
        <v>1469</v>
      </c>
    </row>
    <row r="751" spans="1:4" ht="14.25" customHeight="1" x14ac:dyDescent="0.35">
      <c r="A751" s="2" t="s">
        <v>1145</v>
      </c>
      <c r="B751" s="3" t="s">
        <v>1462</v>
      </c>
      <c r="C751" s="3" t="s">
        <v>1487</v>
      </c>
      <c r="D751" s="3" t="s">
        <v>1475</v>
      </c>
    </row>
    <row r="752" spans="1:4" ht="14.25" customHeight="1" x14ac:dyDescent="0.35">
      <c r="A752" s="2" t="s">
        <v>1146</v>
      </c>
      <c r="B752" s="3" t="s">
        <v>1471</v>
      </c>
      <c r="C752" s="3" t="s">
        <v>1474</v>
      </c>
      <c r="D752" s="3" t="s">
        <v>1469</v>
      </c>
    </row>
    <row r="753" spans="1:4" ht="14.25" customHeight="1" x14ac:dyDescent="0.35">
      <c r="A753" s="2" t="s">
        <v>1147</v>
      </c>
      <c r="B753" s="3" t="s">
        <v>1465</v>
      </c>
      <c r="C753" s="3" t="s">
        <v>1482</v>
      </c>
      <c r="D753" s="3" t="s">
        <v>1464</v>
      </c>
    </row>
    <row r="754" spans="1:4" ht="14.25" customHeight="1" x14ac:dyDescent="0.35">
      <c r="A754" s="2" t="s">
        <v>1148</v>
      </c>
      <c r="B754" s="3" t="s">
        <v>1467</v>
      </c>
      <c r="C754" s="3" t="s">
        <v>1470</v>
      </c>
      <c r="D754" s="3" t="s">
        <v>1469</v>
      </c>
    </row>
    <row r="755" spans="1:4" ht="14.25" customHeight="1" x14ac:dyDescent="0.35">
      <c r="A755" s="2" t="s">
        <v>1150</v>
      </c>
      <c r="B755" s="3" t="s">
        <v>1471</v>
      </c>
      <c r="C755" s="3" t="s">
        <v>1488</v>
      </c>
      <c r="D755" s="3" t="s">
        <v>1464</v>
      </c>
    </row>
    <row r="756" spans="1:4" ht="14.25" customHeight="1" x14ac:dyDescent="0.35">
      <c r="A756" s="2" t="s">
        <v>1151</v>
      </c>
      <c r="B756" s="3" t="s">
        <v>1462</v>
      </c>
      <c r="C756" s="3" t="s">
        <v>1487</v>
      </c>
      <c r="D756" s="3" t="s">
        <v>1475</v>
      </c>
    </row>
    <row r="757" spans="1:4" ht="14.25" customHeight="1" x14ac:dyDescent="0.35">
      <c r="A757" s="2" t="s">
        <v>1152</v>
      </c>
      <c r="B757" s="3" t="s">
        <v>1467</v>
      </c>
      <c r="C757" s="3" t="s">
        <v>1480</v>
      </c>
      <c r="D757" s="3" t="s">
        <v>1469</v>
      </c>
    </row>
    <row r="758" spans="1:4" ht="14.25" customHeight="1" x14ac:dyDescent="0.35">
      <c r="A758" s="2" t="s">
        <v>1153</v>
      </c>
      <c r="B758" s="3" t="s">
        <v>1485</v>
      </c>
      <c r="C758" s="3" t="s">
        <v>1477</v>
      </c>
      <c r="D758" s="3" t="s">
        <v>1478</v>
      </c>
    </row>
    <row r="759" spans="1:4" ht="14.25" customHeight="1" x14ac:dyDescent="0.35">
      <c r="A759" s="2" t="s">
        <v>1154</v>
      </c>
      <c r="B759" s="3" t="s">
        <v>1465</v>
      </c>
      <c r="C759" s="3" t="s">
        <v>1484</v>
      </c>
      <c r="D759" s="3" t="s">
        <v>1469</v>
      </c>
    </row>
    <row r="760" spans="1:4" ht="14.25" customHeight="1" x14ac:dyDescent="0.35">
      <c r="A760" s="2" t="s">
        <v>1156</v>
      </c>
      <c r="B760" s="3" t="s">
        <v>1462</v>
      </c>
      <c r="C760" s="3" t="s">
        <v>1463</v>
      </c>
      <c r="D760" s="3" t="s">
        <v>1464</v>
      </c>
    </row>
    <row r="761" spans="1:4" ht="14.25" customHeight="1" x14ac:dyDescent="0.35">
      <c r="A761" s="2" t="s">
        <v>1157</v>
      </c>
      <c r="B761" s="3" t="s">
        <v>1462</v>
      </c>
      <c r="C761" s="3" t="s">
        <v>1486</v>
      </c>
      <c r="D761" s="3" t="s">
        <v>1469</v>
      </c>
    </row>
    <row r="762" spans="1:4" ht="14.25" customHeight="1" x14ac:dyDescent="0.35">
      <c r="A762" s="2" t="s">
        <v>1159</v>
      </c>
      <c r="B762" s="3" t="s">
        <v>1465</v>
      </c>
      <c r="C762" s="3" t="s">
        <v>1466</v>
      </c>
      <c r="D762" s="3" t="s">
        <v>1469</v>
      </c>
    </row>
    <row r="763" spans="1:4" ht="14.25" customHeight="1" x14ac:dyDescent="0.35">
      <c r="A763" s="2" t="s">
        <v>1160</v>
      </c>
      <c r="B763" s="3" t="s">
        <v>1473</v>
      </c>
      <c r="C763" s="3" t="s">
        <v>1489</v>
      </c>
      <c r="D763" s="3" t="s">
        <v>1464</v>
      </c>
    </row>
    <row r="764" spans="1:4" ht="14.25" customHeight="1" x14ac:dyDescent="0.35">
      <c r="A764" s="2" t="s">
        <v>1161</v>
      </c>
      <c r="B764" s="3" t="s">
        <v>1462</v>
      </c>
      <c r="C764" s="3" t="s">
        <v>1481</v>
      </c>
      <c r="D764" s="3" t="s">
        <v>1475</v>
      </c>
    </row>
    <row r="765" spans="1:4" ht="14.25" customHeight="1" x14ac:dyDescent="0.35">
      <c r="A765" s="2" t="s">
        <v>1162</v>
      </c>
      <c r="B765" s="3" t="s">
        <v>1465</v>
      </c>
      <c r="C765" s="3" t="s">
        <v>1466</v>
      </c>
      <c r="D765" s="3" t="s">
        <v>1464</v>
      </c>
    </row>
    <row r="766" spans="1:4" ht="14.25" customHeight="1" x14ac:dyDescent="0.35">
      <c r="A766" s="2" t="s">
        <v>1163</v>
      </c>
      <c r="B766" s="3" t="s">
        <v>1462</v>
      </c>
      <c r="C766" s="3" t="s">
        <v>1486</v>
      </c>
      <c r="D766" s="3" t="s">
        <v>1475</v>
      </c>
    </row>
    <row r="767" spans="1:4" ht="14.25" customHeight="1" x14ac:dyDescent="0.35">
      <c r="A767" s="2" t="s">
        <v>1164</v>
      </c>
      <c r="B767" s="3" t="s">
        <v>1473</v>
      </c>
      <c r="C767" s="3" t="s">
        <v>1474</v>
      </c>
      <c r="D767" s="3" t="s">
        <v>1464</v>
      </c>
    </row>
    <row r="768" spans="1:4" ht="14.25" customHeight="1" x14ac:dyDescent="0.35">
      <c r="A768" s="2" t="s">
        <v>1165</v>
      </c>
      <c r="B768" s="3" t="s">
        <v>1485</v>
      </c>
      <c r="C768" s="3" t="s">
        <v>1477</v>
      </c>
      <c r="D768" s="3" t="s">
        <v>1478</v>
      </c>
    </row>
    <row r="769" spans="1:4" ht="14.25" customHeight="1" x14ac:dyDescent="0.35">
      <c r="A769" s="2" t="s">
        <v>1166</v>
      </c>
      <c r="B769" s="3" t="s">
        <v>1465</v>
      </c>
      <c r="C769" s="3" t="s">
        <v>1466</v>
      </c>
      <c r="D769" s="3" t="s">
        <v>1464</v>
      </c>
    </row>
    <row r="770" spans="1:4" ht="14.25" customHeight="1" x14ac:dyDescent="0.35">
      <c r="A770" s="2" t="s">
        <v>1167</v>
      </c>
      <c r="B770" s="3" t="s">
        <v>1462</v>
      </c>
      <c r="C770" s="3" t="s">
        <v>1486</v>
      </c>
      <c r="D770" s="3" t="s">
        <v>1464</v>
      </c>
    </row>
    <row r="771" spans="1:4" ht="14.25" customHeight="1" x14ac:dyDescent="0.35">
      <c r="A771" s="2" t="s">
        <v>1168</v>
      </c>
      <c r="B771" s="3" t="s">
        <v>1465</v>
      </c>
      <c r="C771" s="3" t="s">
        <v>1482</v>
      </c>
      <c r="D771" s="3" t="s">
        <v>1475</v>
      </c>
    </row>
    <row r="772" spans="1:4" ht="14.25" customHeight="1" x14ac:dyDescent="0.35">
      <c r="A772" s="2" t="s">
        <v>1169</v>
      </c>
      <c r="B772" s="3" t="s">
        <v>1467</v>
      </c>
      <c r="C772" s="3" t="s">
        <v>1470</v>
      </c>
      <c r="D772" s="3" t="s">
        <v>1469</v>
      </c>
    </row>
    <row r="773" spans="1:4" ht="14.25" customHeight="1" x14ac:dyDescent="0.35">
      <c r="A773" s="2" t="s">
        <v>1171</v>
      </c>
      <c r="B773" s="3" t="s">
        <v>1471</v>
      </c>
      <c r="C773" s="3" t="s">
        <v>1474</v>
      </c>
      <c r="D773" s="3" t="s">
        <v>1469</v>
      </c>
    </row>
    <row r="774" spans="1:4" ht="14.25" customHeight="1" x14ac:dyDescent="0.35">
      <c r="A774" s="2" t="s">
        <v>1173</v>
      </c>
      <c r="B774" s="3" t="s">
        <v>1465</v>
      </c>
      <c r="C774" s="3" t="s">
        <v>1483</v>
      </c>
      <c r="D774" s="3" t="s">
        <v>1469</v>
      </c>
    </row>
    <row r="775" spans="1:4" ht="14.25" customHeight="1" x14ac:dyDescent="0.35">
      <c r="A775" s="2" t="s">
        <v>1174</v>
      </c>
      <c r="B775" s="3" t="s">
        <v>1471</v>
      </c>
      <c r="C775" s="3" t="s">
        <v>1488</v>
      </c>
      <c r="D775" s="3" t="s">
        <v>1469</v>
      </c>
    </row>
    <row r="776" spans="1:4" ht="14.25" customHeight="1" x14ac:dyDescent="0.35">
      <c r="A776" s="2" t="s">
        <v>1175</v>
      </c>
      <c r="B776" s="3" t="s">
        <v>1471</v>
      </c>
      <c r="C776" s="3" t="s">
        <v>1488</v>
      </c>
      <c r="D776" s="3" t="s">
        <v>1464</v>
      </c>
    </row>
    <row r="777" spans="1:4" ht="14.25" customHeight="1" x14ac:dyDescent="0.35">
      <c r="A777" s="2" t="s">
        <v>1177</v>
      </c>
      <c r="B777" s="3" t="s">
        <v>1462</v>
      </c>
      <c r="C777" s="3" t="s">
        <v>1481</v>
      </c>
      <c r="D777" s="3" t="s">
        <v>1469</v>
      </c>
    </row>
    <row r="778" spans="1:4" ht="14.25" customHeight="1" x14ac:dyDescent="0.35">
      <c r="A778" s="2" t="s">
        <v>1178</v>
      </c>
      <c r="B778" s="3" t="s">
        <v>1462</v>
      </c>
      <c r="C778" s="3" t="s">
        <v>1487</v>
      </c>
      <c r="D778" s="3" t="s">
        <v>1464</v>
      </c>
    </row>
    <row r="779" spans="1:4" ht="14.25" customHeight="1" x14ac:dyDescent="0.35">
      <c r="A779" s="2" t="s">
        <v>1179</v>
      </c>
      <c r="B779" s="3" t="s">
        <v>1462</v>
      </c>
      <c r="C779" s="3" t="s">
        <v>1486</v>
      </c>
      <c r="D779" s="3" t="s">
        <v>1469</v>
      </c>
    </row>
    <row r="780" spans="1:4" ht="14.25" customHeight="1" x14ac:dyDescent="0.35">
      <c r="A780" s="2" t="s">
        <v>1180</v>
      </c>
      <c r="B780" s="3" t="s">
        <v>1465</v>
      </c>
      <c r="C780" s="3" t="s">
        <v>1483</v>
      </c>
      <c r="D780" s="3" t="s">
        <v>1475</v>
      </c>
    </row>
    <row r="781" spans="1:4" ht="14.25" customHeight="1" x14ac:dyDescent="0.35">
      <c r="A781" s="2" t="s">
        <v>1181</v>
      </c>
      <c r="B781" s="3" t="s">
        <v>1462</v>
      </c>
      <c r="C781" s="3" t="s">
        <v>1481</v>
      </c>
      <c r="D781" s="3" t="s">
        <v>1464</v>
      </c>
    </row>
    <row r="782" spans="1:4" ht="14.25" customHeight="1" x14ac:dyDescent="0.35">
      <c r="A782" s="2" t="s">
        <v>1182</v>
      </c>
      <c r="B782" s="3" t="s">
        <v>1465</v>
      </c>
      <c r="C782" s="3" t="s">
        <v>1482</v>
      </c>
      <c r="D782" s="3" t="s">
        <v>1469</v>
      </c>
    </row>
    <row r="783" spans="1:4" ht="14.25" customHeight="1" x14ac:dyDescent="0.35">
      <c r="A783" s="2" t="s">
        <v>1183</v>
      </c>
      <c r="B783" s="3" t="s">
        <v>1462</v>
      </c>
      <c r="C783" s="3" t="s">
        <v>1487</v>
      </c>
      <c r="D783" s="3" t="s">
        <v>1464</v>
      </c>
    </row>
    <row r="784" spans="1:4" ht="14.25" customHeight="1" x14ac:dyDescent="0.35">
      <c r="A784" s="2" t="s">
        <v>1184</v>
      </c>
      <c r="B784" s="3" t="s">
        <v>1465</v>
      </c>
      <c r="C784" s="3" t="s">
        <v>1466</v>
      </c>
      <c r="D784" s="3" t="s">
        <v>1469</v>
      </c>
    </row>
    <row r="785" spans="1:4" ht="14.25" customHeight="1" x14ac:dyDescent="0.35">
      <c r="A785" s="2" t="s">
        <v>1185</v>
      </c>
      <c r="B785" s="3" t="s">
        <v>1462</v>
      </c>
      <c r="C785" s="3" t="s">
        <v>1486</v>
      </c>
      <c r="D785" s="3" t="s">
        <v>1469</v>
      </c>
    </row>
    <row r="786" spans="1:4" ht="14.25" customHeight="1" x14ac:dyDescent="0.35">
      <c r="A786" s="2" t="s">
        <v>1187</v>
      </c>
      <c r="B786" s="3" t="s">
        <v>1462</v>
      </c>
      <c r="C786" s="3" t="s">
        <v>1486</v>
      </c>
      <c r="D786" s="3" t="s">
        <v>1475</v>
      </c>
    </row>
    <row r="787" spans="1:4" ht="14.25" customHeight="1" x14ac:dyDescent="0.35">
      <c r="A787" s="2" t="s">
        <v>1188</v>
      </c>
      <c r="B787" s="3" t="s">
        <v>1462</v>
      </c>
      <c r="C787" s="3" t="s">
        <v>1463</v>
      </c>
      <c r="D787" s="3" t="s">
        <v>1464</v>
      </c>
    </row>
    <row r="788" spans="1:4" ht="14.25" customHeight="1" x14ac:dyDescent="0.35">
      <c r="A788" s="2" t="s">
        <v>1190</v>
      </c>
      <c r="B788" s="3" t="s">
        <v>1465</v>
      </c>
      <c r="C788" s="3" t="s">
        <v>1483</v>
      </c>
      <c r="D788" s="3" t="s">
        <v>1464</v>
      </c>
    </row>
    <row r="789" spans="1:4" ht="14.25" customHeight="1" x14ac:dyDescent="0.35">
      <c r="A789" s="2" t="s">
        <v>1191</v>
      </c>
      <c r="B789" s="3" t="s">
        <v>1465</v>
      </c>
      <c r="C789" s="3" t="s">
        <v>1466</v>
      </c>
      <c r="D789" s="3" t="s">
        <v>1475</v>
      </c>
    </row>
    <row r="790" spans="1:4" ht="14.25" customHeight="1" x14ac:dyDescent="0.35">
      <c r="A790" s="2" t="s">
        <v>1192</v>
      </c>
      <c r="B790" s="3" t="s">
        <v>1462</v>
      </c>
      <c r="C790" s="3" t="s">
        <v>1463</v>
      </c>
      <c r="D790" s="3" t="s">
        <v>1475</v>
      </c>
    </row>
    <row r="791" spans="1:4" ht="14.25" customHeight="1" x14ac:dyDescent="0.35">
      <c r="A791" s="2" t="s">
        <v>1194</v>
      </c>
      <c r="B791" s="3" t="s">
        <v>1473</v>
      </c>
      <c r="C791" s="3" t="s">
        <v>1474</v>
      </c>
      <c r="D791" s="3" t="s">
        <v>1464</v>
      </c>
    </row>
    <row r="792" spans="1:4" ht="14.25" customHeight="1" x14ac:dyDescent="0.35">
      <c r="A792" s="2" t="s">
        <v>1196</v>
      </c>
      <c r="B792" s="3" t="s">
        <v>1462</v>
      </c>
      <c r="C792" s="3" t="s">
        <v>1481</v>
      </c>
      <c r="D792" s="3" t="s">
        <v>1469</v>
      </c>
    </row>
    <row r="793" spans="1:4" ht="14.25" customHeight="1" x14ac:dyDescent="0.35">
      <c r="A793" s="2" t="s">
        <v>1197</v>
      </c>
      <c r="B793" s="3" t="s">
        <v>1462</v>
      </c>
      <c r="C793" s="3" t="s">
        <v>1481</v>
      </c>
      <c r="D793" s="3" t="s">
        <v>1464</v>
      </c>
    </row>
    <row r="794" spans="1:4" ht="14.25" customHeight="1" x14ac:dyDescent="0.35">
      <c r="A794" s="2" t="s">
        <v>1198</v>
      </c>
      <c r="B794" s="3" t="s">
        <v>1465</v>
      </c>
      <c r="C794" s="3" t="s">
        <v>1466</v>
      </c>
      <c r="D794" s="3" t="s">
        <v>1469</v>
      </c>
    </row>
    <row r="795" spans="1:4" ht="14.25" customHeight="1" x14ac:dyDescent="0.35">
      <c r="A795" s="2" t="s">
        <v>1200</v>
      </c>
      <c r="B795" s="3" t="s">
        <v>1485</v>
      </c>
      <c r="C795" s="3" t="s">
        <v>1477</v>
      </c>
      <c r="D795" s="3" t="s">
        <v>1478</v>
      </c>
    </row>
    <row r="796" spans="1:4" ht="14.25" customHeight="1" x14ac:dyDescent="0.35">
      <c r="A796" s="2" t="s">
        <v>1201</v>
      </c>
      <c r="B796" s="3" t="s">
        <v>1462</v>
      </c>
      <c r="C796" s="3" t="s">
        <v>1487</v>
      </c>
      <c r="D796" s="3" t="s">
        <v>1475</v>
      </c>
    </row>
    <row r="797" spans="1:4" ht="14.25" customHeight="1" x14ac:dyDescent="0.35">
      <c r="A797" s="2" t="s">
        <v>1202</v>
      </c>
      <c r="B797" s="3" t="s">
        <v>1471</v>
      </c>
      <c r="C797" s="3" t="s">
        <v>1472</v>
      </c>
      <c r="D797" s="3" t="s">
        <v>1469</v>
      </c>
    </row>
    <row r="798" spans="1:4" ht="14.25" customHeight="1" x14ac:dyDescent="0.35">
      <c r="A798" s="2" t="s">
        <v>1203</v>
      </c>
      <c r="B798" s="3" t="s">
        <v>1476</v>
      </c>
      <c r="C798" s="3" t="s">
        <v>1479</v>
      </c>
      <c r="D798" s="3" t="s">
        <v>1478</v>
      </c>
    </row>
    <row r="799" spans="1:4" ht="14.25" customHeight="1" x14ac:dyDescent="0.35">
      <c r="A799" s="2" t="s">
        <v>1204</v>
      </c>
      <c r="B799" s="3" t="s">
        <v>1462</v>
      </c>
      <c r="C799" s="3" t="s">
        <v>1486</v>
      </c>
      <c r="D799" s="3" t="s">
        <v>1464</v>
      </c>
    </row>
    <row r="800" spans="1:4" ht="14.25" customHeight="1" x14ac:dyDescent="0.35">
      <c r="A800" s="2" t="s">
        <v>1205</v>
      </c>
      <c r="B800" s="3" t="s">
        <v>1465</v>
      </c>
      <c r="C800" s="3" t="s">
        <v>1482</v>
      </c>
      <c r="D800" s="3" t="s">
        <v>1469</v>
      </c>
    </row>
    <row r="801" spans="1:4" ht="14.25" customHeight="1" x14ac:dyDescent="0.35">
      <c r="A801" s="2" t="s">
        <v>1207</v>
      </c>
      <c r="B801" s="3" t="s">
        <v>1465</v>
      </c>
      <c r="C801" s="3" t="s">
        <v>1483</v>
      </c>
      <c r="D801" s="3" t="s">
        <v>1464</v>
      </c>
    </row>
    <row r="802" spans="1:4" ht="14.25" customHeight="1" x14ac:dyDescent="0.35">
      <c r="A802" s="2" t="s">
        <v>1208</v>
      </c>
      <c r="B802" s="3" t="s">
        <v>1471</v>
      </c>
      <c r="C802" s="3" t="s">
        <v>1488</v>
      </c>
      <c r="D802" s="3" t="s">
        <v>1469</v>
      </c>
    </row>
    <row r="803" spans="1:4" ht="14.25" customHeight="1" x14ac:dyDescent="0.35">
      <c r="A803" s="2" t="s">
        <v>1209</v>
      </c>
      <c r="B803" s="3" t="s">
        <v>1462</v>
      </c>
      <c r="C803" s="3" t="s">
        <v>1487</v>
      </c>
      <c r="D803" s="3" t="s">
        <v>1464</v>
      </c>
    </row>
    <row r="804" spans="1:4" ht="14.25" customHeight="1" x14ac:dyDescent="0.35">
      <c r="A804" s="2" t="s">
        <v>1210</v>
      </c>
      <c r="B804" s="3" t="s">
        <v>1467</v>
      </c>
      <c r="C804" s="3" t="s">
        <v>1470</v>
      </c>
      <c r="D804" s="3" t="s">
        <v>1469</v>
      </c>
    </row>
    <row r="805" spans="1:4" ht="14.25" customHeight="1" x14ac:dyDescent="0.35">
      <c r="A805" s="2" t="s">
        <v>1212</v>
      </c>
      <c r="B805" s="3" t="s">
        <v>1465</v>
      </c>
      <c r="C805" s="3" t="s">
        <v>1484</v>
      </c>
      <c r="D805" s="3" t="s">
        <v>1464</v>
      </c>
    </row>
    <row r="806" spans="1:4" ht="14.25" customHeight="1" x14ac:dyDescent="0.35">
      <c r="A806" s="2" t="s">
        <v>1213</v>
      </c>
      <c r="B806" s="3" t="s">
        <v>1465</v>
      </c>
      <c r="C806" s="3" t="s">
        <v>1484</v>
      </c>
      <c r="D806" s="3" t="s">
        <v>1464</v>
      </c>
    </row>
    <row r="807" spans="1:4" ht="14.25" customHeight="1" x14ac:dyDescent="0.35">
      <c r="A807" s="2" t="s">
        <v>1214</v>
      </c>
      <c r="B807" s="3" t="s">
        <v>1471</v>
      </c>
      <c r="C807" s="3" t="s">
        <v>1489</v>
      </c>
      <c r="D807" s="3" t="s">
        <v>1475</v>
      </c>
    </row>
    <row r="808" spans="1:4" ht="14.25" customHeight="1" x14ac:dyDescent="0.35">
      <c r="A808" s="2" t="s">
        <v>1215</v>
      </c>
      <c r="B808" s="3" t="s">
        <v>1467</v>
      </c>
      <c r="C808" s="3" t="s">
        <v>1480</v>
      </c>
      <c r="D808" s="3" t="s">
        <v>1469</v>
      </c>
    </row>
    <row r="809" spans="1:4" ht="14.25" customHeight="1" x14ac:dyDescent="0.35">
      <c r="A809" s="2" t="s">
        <v>1216</v>
      </c>
      <c r="B809" s="3" t="s">
        <v>1462</v>
      </c>
      <c r="C809" s="3" t="s">
        <v>1486</v>
      </c>
      <c r="D809" s="3" t="s">
        <v>1469</v>
      </c>
    </row>
    <row r="810" spans="1:4" ht="14.25" customHeight="1" x14ac:dyDescent="0.35">
      <c r="A810" s="2" t="s">
        <v>1217</v>
      </c>
      <c r="B810" s="3" t="s">
        <v>1467</v>
      </c>
      <c r="C810" s="3" t="s">
        <v>1480</v>
      </c>
      <c r="D810" s="3" t="s">
        <v>1469</v>
      </c>
    </row>
    <row r="811" spans="1:4" ht="14.25" customHeight="1" x14ac:dyDescent="0.35">
      <c r="A811" s="2" t="s">
        <v>1219</v>
      </c>
      <c r="B811" s="3" t="s">
        <v>1465</v>
      </c>
      <c r="C811" s="3" t="s">
        <v>1466</v>
      </c>
      <c r="D811" s="3" t="s">
        <v>1475</v>
      </c>
    </row>
    <row r="812" spans="1:4" ht="14.25" customHeight="1" x14ac:dyDescent="0.35">
      <c r="A812" s="2" t="s">
        <v>1220</v>
      </c>
      <c r="B812" s="3" t="s">
        <v>1465</v>
      </c>
      <c r="C812" s="3" t="s">
        <v>1466</v>
      </c>
      <c r="D812" s="3" t="s">
        <v>1475</v>
      </c>
    </row>
    <row r="813" spans="1:4" ht="14.25" customHeight="1" x14ac:dyDescent="0.35">
      <c r="A813" s="2" t="s">
        <v>1222</v>
      </c>
      <c r="B813" s="3" t="s">
        <v>1465</v>
      </c>
      <c r="C813" s="3" t="s">
        <v>1484</v>
      </c>
      <c r="D813" s="3" t="s">
        <v>1469</v>
      </c>
    </row>
    <row r="814" spans="1:4" ht="14.25" customHeight="1" x14ac:dyDescent="0.35">
      <c r="A814" s="2" t="s">
        <v>1224</v>
      </c>
      <c r="B814" s="3" t="s">
        <v>1485</v>
      </c>
      <c r="C814" s="3" t="s">
        <v>1477</v>
      </c>
      <c r="D814" s="3" t="s">
        <v>1478</v>
      </c>
    </row>
    <row r="815" spans="1:4" ht="14.25" customHeight="1" x14ac:dyDescent="0.35">
      <c r="A815" s="2" t="s">
        <v>1226</v>
      </c>
      <c r="B815" s="3" t="s">
        <v>1462</v>
      </c>
      <c r="C815" s="3" t="s">
        <v>1463</v>
      </c>
      <c r="D815" s="3" t="s">
        <v>1475</v>
      </c>
    </row>
    <row r="816" spans="1:4" ht="14.25" customHeight="1" x14ac:dyDescent="0.35">
      <c r="A816" s="2" t="s">
        <v>1227</v>
      </c>
      <c r="B816" s="3" t="s">
        <v>1467</v>
      </c>
      <c r="C816" s="3" t="s">
        <v>1470</v>
      </c>
      <c r="D816" s="3" t="s">
        <v>1469</v>
      </c>
    </row>
    <row r="817" spans="1:4" ht="14.25" customHeight="1" x14ac:dyDescent="0.35">
      <c r="A817" s="2" t="s">
        <v>1229</v>
      </c>
      <c r="B817" s="3" t="s">
        <v>1471</v>
      </c>
      <c r="C817" s="3" t="s">
        <v>1474</v>
      </c>
      <c r="D817" s="3" t="s">
        <v>1469</v>
      </c>
    </row>
    <row r="818" spans="1:4" ht="14.25" customHeight="1" x14ac:dyDescent="0.35">
      <c r="A818" s="2" t="s">
        <v>1231</v>
      </c>
      <c r="B818" s="3" t="s">
        <v>1467</v>
      </c>
      <c r="C818" s="3" t="s">
        <v>1480</v>
      </c>
      <c r="D818" s="3" t="s">
        <v>1469</v>
      </c>
    </row>
    <row r="819" spans="1:4" ht="14.25" customHeight="1" x14ac:dyDescent="0.35">
      <c r="A819" s="2" t="s">
        <v>1232</v>
      </c>
      <c r="B819" s="3" t="s">
        <v>1462</v>
      </c>
      <c r="C819" s="3" t="s">
        <v>1486</v>
      </c>
      <c r="D819" s="3" t="s">
        <v>1464</v>
      </c>
    </row>
    <row r="820" spans="1:4" ht="14.25" customHeight="1" x14ac:dyDescent="0.35">
      <c r="A820" s="2" t="s">
        <v>1234</v>
      </c>
      <c r="B820" s="3" t="s">
        <v>1462</v>
      </c>
      <c r="C820" s="3" t="s">
        <v>1463</v>
      </c>
      <c r="D820" s="3" t="s">
        <v>1464</v>
      </c>
    </row>
    <row r="821" spans="1:4" ht="14.25" customHeight="1" x14ac:dyDescent="0.35">
      <c r="A821" s="2" t="s">
        <v>1235</v>
      </c>
      <c r="B821" s="3" t="s">
        <v>1462</v>
      </c>
      <c r="C821" s="3" t="s">
        <v>1487</v>
      </c>
      <c r="D821" s="3" t="s">
        <v>1475</v>
      </c>
    </row>
    <row r="822" spans="1:4" ht="14.25" customHeight="1" x14ac:dyDescent="0.35">
      <c r="A822" s="2" t="s">
        <v>1236</v>
      </c>
      <c r="B822" s="3" t="s">
        <v>1471</v>
      </c>
      <c r="C822" s="3" t="s">
        <v>1488</v>
      </c>
      <c r="D822" s="3" t="s">
        <v>1469</v>
      </c>
    </row>
    <row r="823" spans="1:4" ht="14.25" customHeight="1" x14ac:dyDescent="0.35">
      <c r="A823" s="2" t="s">
        <v>1237</v>
      </c>
      <c r="B823" s="3" t="s">
        <v>1485</v>
      </c>
      <c r="C823" s="3" t="s">
        <v>1477</v>
      </c>
      <c r="D823" s="3" t="s">
        <v>1478</v>
      </c>
    </row>
    <row r="824" spans="1:4" ht="14.25" customHeight="1" x14ac:dyDescent="0.35">
      <c r="A824" s="2" t="s">
        <v>1238</v>
      </c>
      <c r="B824" s="3" t="s">
        <v>1465</v>
      </c>
      <c r="C824" s="3" t="s">
        <v>1483</v>
      </c>
      <c r="D824" s="3" t="s">
        <v>1464</v>
      </c>
    </row>
    <row r="825" spans="1:4" ht="14.25" customHeight="1" x14ac:dyDescent="0.35">
      <c r="A825" s="2" t="s">
        <v>1240</v>
      </c>
      <c r="B825" s="3" t="s">
        <v>1462</v>
      </c>
      <c r="C825" s="3" t="s">
        <v>1481</v>
      </c>
      <c r="D825" s="3" t="s">
        <v>1475</v>
      </c>
    </row>
    <row r="826" spans="1:4" ht="14.25" customHeight="1" x14ac:dyDescent="0.35">
      <c r="A826" s="2" t="s">
        <v>1241</v>
      </c>
      <c r="B826" s="3" t="s">
        <v>1473</v>
      </c>
      <c r="C826" s="3" t="s">
        <v>1488</v>
      </c>
      <c r="D826" s="3" t="s">
        <v>1469</v>
      </c>
    </row>
    <row r="827" spans="1:4" ht="14.25" customHeight="1" x14ac:dyDescent="0.35">
      <c r="A827" s="2" t="s">
        <v>1242</v>
      </c>
      <c r="B827" s="3" t="s">
        <v>1462</v>
      </c>
      <c r="C827" s="3" t="s">
        <v>1487</v>
      </c>
      <c r="D827" s="3" t="s">
        <v>1464</v>
      </c>
    </row>
    <row r="828" spans="1:4" ht="14.25" customHeight="1" x14ac:dyDescent="0.35">
      <c r="A828" s="2" t="s">
        <v>1243</v>
      </c>
      <c r="B828" s="3" t="s">
        <v>1465</v>
      </c>
      <c r="C828" s="3" t="s">
        <v>1483</v>
      </c>
      <c r="D828" s="3" t="s">
        <v>1475</v>
      </c>
    </row>
    <row r="829" spans="1:4" ht="14.25" customHeight="1" x14ac:dyDescent="0.35">
      <c r="A829" s="2" t="s">
        <v>1244</v>
      </c>
      <c r="B829" s="3" t="s">
        <v>1471</v>
      </c>
      <c r="C829" s="3" t="s">
        <v>1474</v>
      </c>
      <c r="D829" s="3" t="s">
        <v>1469</v>
      </c>
    </row>
    <row r="830" spans="1:4" ht="14.25" customHeight="1" x14ac:dyDescent="0.35">
      <c r="A830" s="2" t="s">
        <v>1246</v>
      </c>
      <c r="B830" s="3" t="s">
        <v>1471</v>
      </c>
      <c r="C830" s="3" t="s">
        <v>1488</v>
      </c>
      <c r="D830" s="3" t="s">
        <v>1464</v>
      </c>
    </row>
    <row r="831" spans="1:4" ht="14.25" customHeight="1" x14ac:dyDescent="0.35">
      <c r="A831" s="2" t="s">
        <v>1247</v>
      </c>
      <c r="B831" s="3" t="s">
        <v>1485</v>
      </c>
      <c r="C831" s="3" t="s">
        <v>1477</v>
      </c>
      <c r="D831" s="3" t="s">
        <v>1478</v>
      </c>
    </row>
    <row r="832" spans="1:4" ht="14.25" customHeight="1" x14ac:dyDescent="0.35">
      <c r="A832" s="2" t="s">
        <v>1248</v>
      </c>
      <c r="B832" s="3" t="s">
        <v>1467</v>
      </c>
      <c r="C832" s="3" t="s">
        <v>1470</v>
      </c>
      <c r="D832" s="3" t="s">
        <v>1469</v>
      </c>
    </row>
    <row r="833" spans="1:4" ht="14.25" customHeight="1" x14ac:dyDescent="0.35">
      <c r="A833" s="2" t="s">
        <v>1249</v>
      </c>
      <c r="B833" s="3" t="s">
        <v>1467</v>
      </c>
      <c r="C833" s="3" t="s">
        <v>1470</v>
      </c>
      <c r="D833" s="3" t="s">
        <v>1469</v>
      </c>
    </row>
    <row r="834" spans="1:4" ht="14.25" customHeight="1" x14ac:dyDescent="0.35">
      <c r="A834" s="2" t="s">
        <v>1250</v>
      </c>
      <c r="B834" s="3" t="s">
        <v>1465</v>
      </c>
      <c r="C834" s="3" t="s">
        <v>1484</v>
      </c>
      <c r="D834" s="3" t="s">
        <v>1475</v>
      </c>
    </row>
    <row r="835" spans="1:4" ht="14.25" customHeight="1" x14ac:dyDescent="0.35">
      <c r="A835" s="2" t="s">
        <v>1251</v>
      </c>
      <c r="B835" s="3" t="s">
        <v>1467</v>
      </c>
      <c r="C835" s="3" t="s">
        <v>1470</v>
      </c>
      <c r="D835" s="3" t="s">
        <v>1469</v>
      </c>
    </row>
    <row r="836" spans="1:4" ht="14.25" customHeight="1" x14ac:dyDescent="0.35">
      <c r="A836" s="2" t="s">
        <v>1252</v>
      </c>
      <c r="B836" s="3" t="s">
        <v>1465</v>
      </c>
      <c r="C836" s="3" t="s">
        <v>1482</v>
      </c>
      <c r="D836" s="3" t="s">
        <v>1475</v>
      </c>
    </row>
    <row r="837" spans="1:4" ht="14.25" customHeight="1" x14ac:dyDescent="0.35">
      <c r="A837" s="2" t="s">
        <v>1253</v>
      </c>
      <c r="B837" s="3" t="s">
        <v>1485</v>
      </c>
      <c r="C837" s="3" t="s">
        <v>1477</v>
      </c>
      <c r="D837" s="3" t="s">
        <v>1478</v>
      </c>
    </row>
    <row r="838" spans="1:4" ht="14.25" customHeight="1" x14ac:dyDescent="0.35">
      <c r="A838" s="2" t="s">
        <v>1254</v>
      </c>
      <c r="B838" s="3" t="s">
        <v>1485</v>
      </c>
      <c r="C838" s="3" t="s">
        <v>1477</v>
      </c>
      <c r="D838" s="3" t="s">
        <v>1478</v>
      </c>
    </row>
    <row r="839" spans="1:4" ht="14.25" customHeight="1" x14ac:dyDescent="0.35">
      <c r="A839" s="2" t="s">
        <v>1255</v>
      </c>
      <c r="B839" s="3" t="s">
        <v>1462</v>
      </c>
      <c r="C839" s="3" t="s">
        <v>1481</v>
      </c>
      <c r="D839" s="3" t="s">
        <v>1469</v>
      </c>
    </row>
    <row r="840" spans="1:4" ht="14.25" customHeight="1" x14ac:dyDescent="0.35">
      <c r="A840" s="2" t="s">
        <v>1256</v>
      </c>
      <c r="B840" s="3" t="s">
        <v>1462</v>
      </c>
      <c r="C840" s="3" t="s">
        <v>1463</v>
      </c>
      <c r="D840" s="3" t="s">
        <v>1475</v>
      </c>
    </row>
    <row r="841" spans="1:4" ht="14.25" customHeight="1" x14ac:dyDescent="0.35">
      <c r="A841" s="2" t="s">
        <v>1257</v>
      </c>
      <c r="B841" s="3" t="s">
        <v>1467</v>
      </c>
      <c r="C841" s="3" t="s">
        <v>1470</v>
      </c>
      <c r="D841" s="3" t="s">
        <v>1469</v>
      </c>
    </row>
    <row r="842" spans="1:4" ht="14.25" customHeight="1" x14ac:dyDescent="0.35">
      <c r="A842" s="2" t="s">
        <v>1259</v>
      </c>
      <c r="B842" s="3" t="s">
        <v>1467</v>
      </c>
      <c r="C842" s="3" t="s">
        <v>1468</v>
      </c>
      <c r="D842" s="3" t="s">
        <v>1469</v>
      </c>
    </row>
    <row r="843" spans="1:4" ht="14.25" customHeight="1" x14ac:dyDescent="0.35">
      <c r="A843" s="2" t="s">
        <v>1261</v>
      </c>
      <c r="B843" s="3" t="s">
        <v>1462</v>
      </c>
      <c r="C843" s="3" t="s">
        <v>1481</v>
      </c>
      <c r="D843" s="3" t="s">
        <v>1469</v>
      </c>
    </row>
    <row r="844" spans="1:4" ht="14.25" customHeight="1" x14ac:dyDescent="0.35">
      <c r="A844" s="2" t="s">
        <v>1263</v>
      </c>
      <c r="B844" s="3" t="s">
        <v>1467</v>
      </c>
      <c r="C844" s="3" t="s">
        <v>1480</v>
      </c>
      <c r="D844" s="3" t="s">
        <v>1469</v>
      </c>
    </row>
    <row r="845" spans="1:4" ht="14.25" customHeight="1" x14ac:dyDescent="0.35">
      <c r="A845" s="2" t="s">
        <v>1264</v>
      </c>
      <c r="B845" s="3" t="s">
        <v>1471</v>
      </c>
      <c r="C845" s="3" t="s">
        <v>1489</v>
      </c>
      <c r="D845" s="3" t="s">
        <v>1475</v>
      </c>
    </row>
    <row r="846" spans="1:4" ht="14.25" customHeight="1" x14ac:dyDescent="0.35">
      <c r="A846" s="2" t="s">
        <v>1265</v>
      </c>
      <c r="B846" s="3" t="s">
        <v>1476</v>
      </c>
      <c r="C846" s="3" t="s">
        <v>1490</v>
      </c>
      <c r="D846" s="3" t="s">
        <v>1478</v>
      </c>
    </row>
    <row r="847" spans="1:4" ht="14.25" customHeight="1" x14ac:dyDescent="0.35">
      <c r="A847" s="2" t="s">
        <v>1267</v>
      </c>
      <c r="B847" s="3" t="s">
        <v>1465</v>
      </c>
      <c r="C847" s="3" t="s">
        <v>1482</v>
      </c>
      <c r="D847" s="3" t="s">
        <v>1469</v>
      </c>
    </row>
    <row r="848" spans="1:4" ht="14.25" customHeight="1" x14ac:dyDescent="0.35">
      <c r="A848" s="2" t="s">
        <v>1268</v>
      </c>
      <c r="B848" s="3" t="s">
        <v>1465</v>
      </c>
      <c r="C848" s="3" t="s">
        <v>1483</v>
      </c>
      <c r="D848" s="3" t="s">
        <v>1469</v>
      </c>
    </row>
    <row r="849" spans="1:4" ht="14.25" customHeight="1" x14ac:dyDescent="0.35">
      <c r="A849" s="2" t="s">
        <v>1269</v>
      </c>
      <c r="B849" s="3" t="s">
        <v>1467</v>
      </c>
      <c r="C849" s="3" t="s">
        <v>1470</v>
      </c>
      <c r="D849" s="3" t="s">
        <v>1469</v>
      </c>
    </row>
    <row r="850" spans="1:4" ht="14.25" customHeight="1" x14ac:dyDescent="0.35">
      <c r="A850" s="2" t="s">
        <v>1270</v>
      </c>
      <c r="B850" s="3" t="s">
        <v>1462</v>
      </c>
      <c r="C850" s="3" t="s">
        <v>1463</v>
      </c>
      <c r="D850" s="3" t="s">
        <v>1475</v>
      </c>
    </row>
    <row r="851" spans="1:4" ht="14.25" customHeight="1" x14ac:dyDescent="0.35">
      <c r="A851" s="2" t="s">
        <v>1271</v>
      </c>
      <c r="B851" s="3" t="s">
        <v>1485</v>
      </c>
      <c r="C851" s="3" t="s">
        <v>1477</v>
      </c>
      <c r="D851" s="3" t="s">
        <v>1478</v>
      </c>
    </row>
    <row r="852" spans="1:4" ht="14.25" customHeight="1" x14ac:dyDescent="0.35">
      <c r="A852" s="2" t="s">
        <v>1272</v>
      </c>
      <c r="B852" s="3" t="s">
        <v>1467</v>
      </c>
      <c r="C852" s="3" t="s">
        <v>1468</v>
      </c>
      <c r="D852" s="3" t="s">
        <v>1469</v>
      </c>
    </row>
    <row r="853" spans="1:4" ht="14.25" customHeight="1" x14ac:dyDescent="0.35">
      <c r="A853" s="2" t="s">
        <v>1273</v>
      </c>
      <c r="B853" s="3" t="s">
        <v>1465</v>
      </c>
      <c r="C853" s="3" t="s">
        <v>1483</v>
      </c>
      <c r="D853" s="3" t="s">
        <v>1464</v>
      </c>
    </row>
    <row r="854" spans="1:4" ht="14.25" customHeight="1" x14ac:dyDescent="0.35">
      <c r="A854" s="2" t="s">
        <v>1274</v>
      </c>
      <c r="B854" s="3" t="s">
        <v>1485</v>
      </c>
      <c r="C854" s="3" t="s">
        <v>1477</v>
      </c>
      <c r="D854" s="3" t="s">
        <v>1478</v>
      </c>
    </row>
    <row r="855" spans="1:4" ht="14.25" customHeight="1" x14ac:dyDescent="0.35">
      <c r="A855" s="2" t="s">
        <v>1275</v>
      </c>
      <c r="B855" s="3" t="s">
        <v>1462</v>
      </c>
      <c r="C855" s="3" t="s">
        <v>1481</v>
      </c>
      <c r="D855" s="3" t="s">
        <v>1475</v>
      </c>
    </row>
    <row r="856" spans="1:4" ht="14.25" customHeight="1" x14ac:dyDescent="0.35">
      <c r="A856" s="2" t="s">
        <v>1276</v>
      </c>
      <c r="B856" s="3" t="s">
        <v>1467</v>
      </c>
      <c r="C856" s="3" t="s">
        <v>1470</v>
      </c>
      <c r="D856" s="3" t="s">
        <v>1469</v>
      </c>
    </row>
    <row r="857" spans="1:4" ht="14.25" customHeight="1" x14ac:dyDescent="0.35">
      <c r="A857" s="2" t="s">
        <v>1277</v>
      </c>
      <c r="B857" s="3" t="s">
        <v>1465</v>
      </c>
      <c r="C857" s="3" t="s">
        <v>1484</v>
      </c>
      <c r="D857" s="3" t="s">
        <v>1469</v>
      </c>
    </row>
    <row r="858" spans="1:4" ht="14.25" customHeight="1" x14ac:dyDescent="0.35">
      <c r="A858" s="2" t="s">
        <v>1278</v>
      </c>
      <c r="B858" s="3" t="s">
        <v>1467</v>
      </c>
      <c r="C858" s="3" t="s">
        <v>1470</v>
      </c>
      <c r="D858" s="3" t="s">
        <v>1469</v>
      </c>
    </row>
    <row r="859" spans="1:4" ht="14.25" customHeight="1" x14ac:dyDescent="0.35">
      <c r="A859" s="2" t="s">
        <v>1279</v>
      </c>
      <c r="B859" s="3" t="s">
        <v>1465</v>
      </c>
      <c r="C859" s="3" t="s">
        <v>1483</v>
      </c>
      <c r="D859" s="3" t="s">
        <v>1464</v>
      </c>
    </row>
    <row r="860" spans="1:4" ht="14.25" customHeight="1" x14ac:dyDescent="0.35">
      <c r="A860" s="2" t="s">
        <v>1281</v>
      </c>
      <c r="B860" s="3" t="s">
        <v>1462</v>
      </c>
      <c r="C860" s="3" t="s">
        <v>1463</v>
      </c>
      <c r="D860" s="3" t="s">
        <v>1464</v>
      </c>
    </row>
    <row r="861" spans="1:4" ht="14.25" customHeight="1" x14ac:dyDescent="0.35">
      <c r="A861" s="2" t="s">
        <v>1282</v>
      </c>
      <c r="B861" s="3" t="s">
        <v>1462</v>
      </c>
      <c r="C861" s="3" t="s">
        <v>1463</v>
      </c>
      <c r="D861" s="3" t="s">
        <v>1469</v>
      </c>
    </row>
    <row r="862" spans="1:4" ht="14.25" customHeight="1" x14ac:dyDescent="0.35">
      <c r="A862" s="2" t="s">
        <v>1284</v>
      </c>
      <c r="B862" s="3" t="s">
        <v>1465</v>
      </c>
      <c r="C862" s="3" t="s">
        <v>1484</v>
      </c>
      <c r="D862" s="3" t="s">
        <v>1469</v>
      </c>
    </row>
    <row r="863" spans="1:4" ht="14.25" customHeight="1" x14ac:dyDescent="0.35">
      <c r="A863" s="2" t="s">
        <v>1285</v>
      </c>
      <c r="B863" s="3" t="s">
        <v>1465</v>
      </c>
      <c r="C863" s="3" t="s">
        <v>1484</v>
      </c>
      <c r="D863" s="3" t="s">
        <v>1464</v>
      </c>
    </row>
    <row r="864" spans="1:4" ht="14.25" customHeight="1" x14ac:dyDescent="0.35">
      <c r="A864" s="2" t="s">
        <v>1286</v>
      </c>
      <c r="B864" s="3" t="s">
        <v>1465</v>
      </c>
      <c r="C864" s="3" t="s">
        <v>1482</v>
      </c>
      <c r="D864" s="3" t="s">
        <v>1464</v>
      </c>
    </row>
    <row r="865" spans="1:4" ht="14.25" customHeight="1" x14ac:dyDescent="0.35">
      <c r="A865" s="2" t="s">
        <v>1287</v>
      </c>
      <c r="B865" s="3" t="s">
        <v>1467</v>
      </c>
      <c r="C865" s="3" t="s">
        <v>1468</v>
      </c>
      <c r="D865" s="3" t="s">
        <v>1469</v>
      </c>
    </row>
    <row r="866" spans="1:4" ht="14.25" customHeight="1" x14ac:dyDescent="0.35">
      <c r="A866" s="2" t="s">
        <v>1289</v>
      </c>
      <c r="B866" s="3" t="s">
        <v>1465</v>
      </c>
      <c r="C866" s="3" t="s">
        <v>1484</v>
      </c>
      <c r="D866" s="3" t="s">
        <v>1464</v>
      </c>
    </row>
    <row r="867" spans="1:4" ht="14.25" customHeight="1" x14ac:dyDescent="0.35">
      <c r="A867" s="2" t="s">
        <v>1290</v>
      </c>
      <c r="B867" s="3" t="s">
        <v>1462</v>
      </c>
      <c r="C867" s="3" t="s">
        <v>1463</v>
      </c>
      <c r="D867" s="3" t="s">
        <v>1469</v>
      </c>
    </row>
    <row r="868" spans="1:4" ht="14.25" customHeight="1" x14ac:dyDescent="0.35">
      <c r="A868" s="2" t="s">
        <v>1291</v>
      </c>
      <c r="B868" s="3" t="s">
        <v>1462</v>
      </c>
      <c r="C868" s="3" t="s">
        <v>1486</v>
      </c>
      <c r="D868" s="3" t="s">
        <v>1469</v>
      </c>
    </row>
    <row r="869" spans="1:4" ht="14.25" customHeight="1" x14ac:dyDescent="0.35">
      <c r="A869" s="2" t="s">
        <v>1292</v>
      </c>
      <c r="B869" s="3" t="s">
        <v>1465</v>
      </c>
      <c r="C869" s="3" t="s">
        <v>1482</v>
      </c>
      <c r="D869" s="3" t="s">
        <v>1475</v>
      </c>
    </row>
    <row r="870" spans="1:4" ht="14.25" customHeight="1" x14ac:dyDescent="0.35">
      <c r="A870" s="2" t="s">
        <v>1294</v>
      </c>
      <c r="B870" s="3" t="s">
        <v>1473</v>
      </c>
      <c r="C870" s="3" t="s">
        <v>1472</v>
      </c>
      <c r="D870" s="3" t="s">
        <v>1475</v>
      </c>
    </row>
    <row r="871" spans="1:4" ht="14.25" customHeight="1" x14ac:dyDescent="0.35">
      <c r="A871" s="2" t="s">
        <v>1295</v>
      </c>
      <c r="B871" s="3" t="s">
        <v>1462</v>
      </c>
      <c r="C871" s="3" t="s">
        <v>1463</v>
      </c>
      <c r="D871" s="3" t="s">
        <v>1464</v>
      </c>
    </row>
    <row r="872" spans="1:4" ht="14.25" customHeight="1" x14ac:dyDescent="0.35">
      <c r="A872" s="2" t="s">
        <v>1297</v>
      </c>
      <c r="B872" s="3" t="s">
        <v>1462</v>
      </c>
      <c r="C872" s="3" t="s">
        <v>1486</v>
      </c>
      <c r="D872" s="3" t="s">
        <v>1475</v>
      </c>
    </row>
    <row r="873" spans="1:4" ht="14.25" customHeight="1" x14ac:dyDescent="0.35">
      <c r="A873" s="2" t="s">
        <v>1298</v>
      </c>
      <c r="B873" s="3" t="s">
        <v>1467</v>
      </c>
      <c r="C873" s="3" t="s">
        <v>1468</v>
      </c>
      <c r="D873" s="3" t="s">
        <v>1469</v>
      </c>
    </row>
    <row r="874" spans="1:4" ht="14.25" customHeight="1" x14ac:dyDescent="0.35">
      <c r="A874" s="2" t="s">
        <v>1300</v>
      </c>
      <c r="B874" s="3" t="s">
        <v>1462</v>
      </c>
      <c r="C874" s="3" t="s">
        <v>1486</v>
      </c>
      <c r="D874" s="3" t="s">
        <v>1469</v>
      </c>
    </row>
    <row r="875" spans="1:4" ht="14.25" customHeight="1" x14ac:dyDescent="0.35">
      <c r="A875" s="2" t="s">
        <v>1302</v>
      </c>
      <c r="B875" s="3" t="s">
        <v>1471</v>
      </c>
      <c r="C875" s="3" t="s">
        <v>1488</v>
      </c>
      <c r="D875" s="3" t="s">
        <v>1464</v>
      </c>
    </row>
    <row r="876" spans="1:4" ht="14.25" customHeight="1" x14ac:dyDescent="0.35">
      <c r="A876" s="2" t="s">
        <v>1303</v>
      </c>
      <c r="B876" s="3" t="s">
        <v>1467</v>
      </c>
      <c r="C876" s="3" t="s">
        <v>1480</v>
      </c>
      <c r="D876" s="3" t="s">
        <v>1469</v>
      </c>
    </row>
    <row r="877" spans="1:4" ht="14.25" customHeight="1" x14ac:dyDescent="0.35">
      <c r="A877" s="2" t="s">
        <v>1304</v>
      </c>
      <c r="B877" s="3" t="s">
        <v>1465</v>
      </c>
      <c r="C877" s="3" t="s">
        <v>1482</v>
      </c>
      <c r="D877" s="3" t="s">
        <v>1469</v>
      </c>
    </row>
    <row r="878" spans="1:4" ht="14.25" customHeight="1" x14ac:dyDescent="0.35">
      <c r="A878" s="2" t="s">
        <v>1306</v>
      </c>
      <c r="B878" s="3" t="s">
        <v>1485</v>
      </c>
      <c r="C878" s="3" t="s">
        <v>1477</v>
      </c>
      <c r="D878" s="3" t="s">
        <v>1478</v>
      </c>
    </row>
    <row r="879" spans="1:4" ht="14.25" customHeight="1" x14ac:dyDescent="0.35">
      <c r="A879" s="2" t="s">
        <v>1308</v>
      </c>
      <c r="B879" s="3" t="s">
        <v>1467</v>
      </c>
      <c r="C879" s="3" t="s">
        <v>1470</v>
      </c>
      <c r="D879" s="3" t="s">
        <v>1469</v>
      </c>
    </row>
    <row r="880" spans="1:4" ht="14.25" customHeight="1" x14ac:dyDescent="0.35">
      <c r="A880" s="2" t="s">
        <v>1309</v>
      </c>
      <c r="B880" s="3" t="s">
        <v>1465</v>
      </c>
      <c r="C880" s="3" t="s">
        <v>1483</v>
      </c>
      <c r="D880" s="3" t="s">
        <v>1475</v>
      </c>
    </row>
    <row r="881" spans="1:4" ht="14.25" customHeight="1" x14ac:dyDescent="0.35">
      <c r="A881" s="2" t="s">
        <v>1310</v>
      </c>
      <c r="B881" s="3" t="s">
        <v>1485</v>
      </c>
      <c r="C881" s="3" t="s">
        <v>1477</v>
      </c>
      <c r="D881" s="3" t="s">
        <v>1478</v>
      </c>
    </row>
    <row r="882" spans="1:4" ht="14.25" customHeight="1" x14ac:dyDescent="0.35">
      <c r="A882" s="2" t="s">
        <v>1311</v>
      </c>
      <c r="B882" s="3" t="s">
        <v>1467</v>
      </c>
      <c r="C882" s="3" t="s">
        <v>1468</v>
      </c>
      <c r="D882" s="3" t="s">
        <v>1469</v>
      </c>
    </row>
    <row r="883" spans="1:4" ht="14.25" customHeight="1" x14ac:dyDescent="0.35">
      <c r="A883" s="2" t="s">
        <v>1313</v>
      </c>
      <c r="B883" s="3" t="s">
        <v>1462</v>
      </c>
      <c r="C883" s="3" t="s">
        <v>1481</v>
      </c>
      <c r="D883" s="3" t="s">
        <v>1464</v>
      </c>
    </row>
    <row r="884" spans="1:4" ht="14.25" customHeight="1" x14ac:dyDescent="0.35">
      <c r="A884" s="2" t="s">
        <v>1314</v>
      </c>
      <c r="B884" s="3" t="s">
        <v>1465</v>
      </c>
      <c r="C884" s="3" t="s">
        <v>1483</v>
      </c>
      <c r="D884" s="3" t="s">
        <v>1475</v>
      </c>
    </row>
    <row r="885" spans="1:4" ht="14.25" customHeight="1" x14ac:dyDescent="0.35">
      <c r="A885" s="2" t="s">
        <v>1315</v>
      </c>
      <c r="B885" s="3" t="s">
        <v>1473</v>
      </c>
      <c r="C885" s="3" t="s">
        <v>1489</v>
      </c>
      <c r="D885" s="3" t="s">
        <v>1475</v>
      </c>
    </row>
    <row r="886" spans="1:4" ht="14.25" customHeight="1" x14ac:dyDescent="0.35">
      <c r="A886" s="2" t="s">
        <v>1316</v>
      </c>
      <c r="B886" s="3" t="s">
        <v>1465</v>
      </c>
      <c r="C886" s="3" t="s">
        <v>1484</v>
      </c>
      <c r="D886" s="3" t="s">
        <v>1469</v>
      </c>
    </row>
    <row r="887" spans="1:4" ht="14.25" customHeight="1" x14ac:dyDescent="0.35">
      <c r="A887" s="2" t="s">
        <v>1317</v>
      </c>
      <c r="B887" s="3" t="s">
        <v>1476</v>
      </c>
      <c r="C887" s="3" t="s">
        <v>1477</v>
      </c>
      <c r="D887" s="3" t="s">
        <v>1478</v>
      </c>
    </row>
    <row r="888" spans="1:4" ht="14.25" customHeight="1" x14ac:dyDescent="0.35">
      <c r="A888" s="2" t="s">
        <v>1318</v>
      </c>
      <c r="B888" s="3" t="s">
        <v>1462</v>
      </c>
      <c r="C888" s="3" t="s">
        <v>1487</v>
      </c>
      <c r="D888" s="3" t="s">
        <v>1469</v>
      </c>
    </row>
    <row r="889" spans="1:4" ht="14.25" customHeight="1" x14ac:dyDescent="0.35">
      <c r="A889" s="2" t="s">
        <v>1319</v>
      </c>
      <c r="B889" s="3" t="s">
        <v>1465</v>
      </c>
      <c r="C889" s="3" t="s">
        <v>1483</v>
      </c>
      <c r="D889" s="3" t="s">
        <v>1469</v>
      </c>
    </row>
    <row r="890" spans="1:4" ht="14.25" customHeight="1" x14ac:dyDescent="0.35">
      <c r="A890" s="2" t="s">
        <v>1320</v>
      </c>
      <c r="B890" s="3" t="s">
        <v>1462</v>
      </c>
      <c r="C890" s="3" t="s">
        <v>1487</v>
      </c>
      <c r="D890" s="3" t="s">
        <v>1469</v>
      </c>
    </row>
    <row r="891" spans="1:4" ht="14.25" customHeight="1" x14ac:dyDescent="0.35">
      <c r="A891" s="2" t="s">
        <v>1321</v>
      </c>
      <c r="B891" s="3" t="s">
        <v>1473</v>
      </c>
      <c r="C891" s="3" t="s">
        <v>1488</v>
      </c>
      <c r="D891" s="3" t="s">
        <v>1464</v>
      </c>
    </row>
    <row r="892" spans="1:4" ht="14.25" customHeight="1" x14ac:dyDescent="0.35">
      <c r="A892" s="2" t="s">
        <v>1323</v>
      </c>
      <c r="B892" s="3" t="s">
        <v>1465</v>
      </c>
      <c r="C892" s="3" t="s">
        <v>1484</v>
      </c>
      <c r="D892" s="3" t="s">
        <v>1464</v>
      </c>
    </row>
    <row r="893" spans="1:4" ht="14.25" customHeight="1" x14ac:dyDescent="0.35">
      <c r="A893" s="2" t="s">
        <v>1324</v>
      </c>
      <c r="B893" s="3" t="s">
        <v>1485</v>
      </c>
      <c r="C893" s="3" t="s">
        <v>1477</v>
      </c>
      <c r="D893" s="3" t="s">
        <v>1478</v>
      </c>
    </row>
    <row r="894" spans="1:4" ht="14.25" customHeight="1" x14ac:dyDescent="0.35">
      <c r="A894" s="2" t="s">
        <v>1326</v>
      </c>
      <c r="B894" s="3" t="s">
        <v>1465</v>
      </c>
      <c r="C894" s="3" t="s">
        <v>1482</v>
      </c>
      <c r="D894" s="3" t="s">
        <v>1475</v>
      </c>
    </row>
    <row r="895" spans="1:4" ht="14.25" customHeight="1" x14ac:dyDescent="0.35">
      <c r="A895" s="2" t="s">
        <v>1327</v>
      </c>
      <c r="B895" s="3" t="s">
        <v>1465</v>
      </c>
      <c r="C895" s="3" t="s">
        <v>1484</v>
      </c>
      <c r="D895" s="3" t="s">
        <v>1475</v>
      </c>
    </row>
    <row r="896" spans="1:4" ht="14.25" customHeight="1" x14ac:dyDescent="0.35">
      <c r="A896" s="2" t="s">
        <v>1328</v>
      </c>
      <c r="B896" s="3" t="s">
        <v>1471</v>
      </c>
      <c r="C896" s="3" t="s">
        <v>1472</v>
      </c>
      <c r="D896" s="3" t="s">
        <v>1464</v>
      </c>
    </row>
    <row r="897" spans="1:4" ht="14.25" customHeight="1" x14ac:dyDescent="0.35">
      <c r="A897" s="2" t="s">
        <v>1329</v>
      </c>
      <c r="B897" s="3" t="s">
        <v>1467</v>
      </c>
      <c r="C897" s="3" t="s">
        <v>1468</v>
      </c>
      <c r="D897" s="3" t="s">
        <v>1469</v>
      </c>
    </row>
    <row r="898" spans="1:4" ht="14.25" customHeight="1" x14ac:dyDescent="0.35">
      <c r="A898" s="2" t="s">
        <v>1330</v>
      </c>
      <c r="B898" s="3" t="s">
        <v>1467</v>
      </c>
      <c r="C898" s="3" t="s">
        <v>1468</v>
      </c>
      <c r="D898" s="3" t="s">
        <v>1469</v>
      </c>
    </row>
    <row r="899" spans="1:4" ht="14.25" customHeight="1" x14ac:dyDescent="0.35">
      <c r="A899" s="2" t="s">
        <v>1331</v>
      </c>
      <c r="B899" s="3" t="s">
        <v>1465</v>
      </c>
      <c r="C899" s="3" t="s">
        <v>1466</v>
      </c>
      <c r="D899" s="3" t="s">
        <v>1469</v>
      </c>
    </row>
    <row r="900" spans="1:4" ht="14.25" customHeight="1" x14ac:dyDescent="0.35">
      <c r="A900" s="2" t="s">
        <v>1332</v>
      </c>
      <c r="B900" s="3" t="s">
        <v>1462</v>
      </c>
      <c r="C900" s="3" t="s">
        <v>1486</v>
      </c>
      <c r="D900" s="3" t="s">
        <v>1469</v>
      </c>
    </row>
    <row r="901" spans="1:4" ht="14.25" customHeight="1" x14ac:dyDescent="0.35">
      <c r="A901" s="2" t="s">
        <v>1333</v>
      </c>
      <c r="B901" s="3" t="s">
        <v>1462</v>
      </c>
      <c r="C901" s="3" t="s">
        <v>1486</v>
      </c>
      <c r="D901" s="3" t="s">
        <v>1469</v>
      </c>
    </row>
    <row r="902" spans="1:4" ht="14.25" customHeight="1" x14ac:dyDescent="0.35">
      <c r="A902" s="2" t="s">
        <v>1334</v>
      </c>
      <c r="B902" s="3" t="s">
        <v>1465</v>
      </c>
      <c r="C902" s="3" t="s">
        <v>1483</v>
      </c>
      <c r="D902" s="3" t="s">
        <v>1469</v>
      </c>
    </row>
    <row r="903" spans="1:4" ht="14.25" customHeight="1" x14ac:dyDescent="0.35">
      <c r="A903" s="2" t="s">
        <v>1336</v>
      </c>
      <c r="B903" s="3" t="s">
        <v>1467</v>
      </c>
      <c r="C903" s="3" t="s">
        <v>1468</v>
      </c>
      <c r="D903" s="3" t="s">
        <v>1469</v>
      </c>
    </row>
    <row r="904" spans="1:4" ht="14.25" customHeight="1" x14ac:dyDescent="0.35">
      <c r="A904" s="2" t="s">
        <v>1338</v>
      </c>
      <c r="B904" s="3" t="s">
        <v>1473</v>
      </c>
      <c r="C904" s="3" t="s">
        <v>1488</v>
      </c>
      <c r="D904" s="3" t="s">
        <v>1475</v>
      </c>
    </row>
    <row r="905" spans="1:4" ht="14.25" customHeight="1" x14ac:dyDescent="0.35">
      <c r="A905" s="2" t="s">
        <v>1340</v>
      </c>
      <c r="B905" s="3" t="s">
        <v>1462</v>
      </c>
      <c r="C905" s="3" t="s">
        <v>1463</v>
      </c>
      <c r="D905" s="3" t="s">
        <v>1469</v>
      </c>
    </row>
    <row r="906" spans="1:4" ht="14.25" customHeight="1" x14ac:dyDescent="0.35">
      <c r="A906" s="2" t="s">
        <v>1342</v>
      </c>
      <c r="B906" s="3" t="s">
        <v>1462</v>
      </c>
      <c r="C906" s="3" t="s">
        <v>1481</v>
      </c>
      <c r="D906" s="3" t="s">
        <v>1469</v>
      </c>
    </row>
    <row r="907" spans="1:4" ht="14.25" customHeight="1" x14ac:dyDescent="0.35">
      <c r="A907" s="2" t="s">
        <v>1343</v>
      </c>
      <c r="B907" s="3" t="s">
        <v>1465</v>
      </c>
      <c r="C907" s="3" t="s">
        <v>1466</v>
      </c>
      <c r="D907" s="3" t="s">
        <v>1469</v>
      </c>
    </row>
    <row r="908" spans="1:4" ht="14.25" customHeight="1" x14ac:dyDescent="0.35">
      <c r="A908" s="2" t="s">
        <v>1344</v>
      </c>
      <c r="B908" s="3" t="s">
        <v>1462</v>
      </c>
      <c r="C908" s="3" t="s">
        <v>1481</v>
      </c>
      <c r="D908" s="3" t="s">
        <v>1469</v>
      </c>
    </row>
    <row r="909" spans="1:4" ht="14.25" customHeight="1" x14ac:dyDescent="0.35">
      <c r="A909" s="2" t="s">
        <v>1346</v>
      </c>
      <c r="B909" s="3" t="s">
        <v>1465</v>
      </c>
      <c r="C909" s="3" t="s">
        <v>1466</v>
      </c>
      <c r="D909" s="3" t="s">
        <v>1469</v>
      </c>
    </row>
    <row r="910" spans="1:4" ht="14.25" customHeight="1" x14ac:dyDescent="0.35">
      <c r="A910" s="2" t="s">
        <v>1347</v>
      </c>
      <c r="B910" s="3" t="s">
        <v>1465</v>
      </c>
      <c r="C910" s="3" t="s">
        <v>1484</v>
      </c>
      <c r="D910" s="3" t="s">
        <v>1464</v>
      </c>
    </row>
    <row r="911" spans="1:4" ht="14.25" customHeight="1" x14ac:dyDescent="0.35">
      <c r="A911" s="2" t="s">
        <v>1348</v>
      </c>
      <c r="B911" s="3" t="s">
        <v>1467</v>
      </c>
      <c r="C911" s="3" t="s">
        <v>1470</v>
      </c>
      <c r="D911" s="3" t="s">
        <v>1469</v>
      </c>
    </row>
    <row r="912" spans="1:4" ht="14.25" customHeight="1" x14ac:dyDescent="0.35">
      <c r="A912" s="2" t="s">
        <v>1349</v>
      </c>
      <c r="B912" s="3" t="s">
        <v>1465</v>
      </c>
      <c r="C912" s="3" t="s">
        <v>1482</v>
      </c>
      <c r="D912" s="3" t="s">
        <v>1475</v>
      </c>
    </row>
    <row r="913" spans="1:4" ht="14.25" customHeight="1" x14ac:dyDescent="0.35">
      <c r="A913" s="2" t="s">
        <v>1351</v>
      </c>
      <c r="B913" s="3" t="s">
        <v>1465</v>
      </c>
      <c r="C913" s="3" t="s">
        <v>1466</v>
      </c>
      <c r="D913" s="3" t="s">
        <v>1469</v>
      </c>
    </row>
    <row r="914" spans="1:4" ht="14.25" customHeight="1" x14ac:dyDescent="0.35">
      <c r="A914" s="2" t="s">
        <v>1352</v>
      </c>
      <c r="B914" s="3" t="s">
        <v>1465</v>
      </c>
      <c r="C914" s="3" t="s">
        <v>1484</v>
      </c>
      <c r="D914" s="3" t="s">
        <v>1469</v>
      </c>
    </row>
    <row r="915" spans="1:4" ht="14.25" customHeight="1" x14ac:dyDescent="0.35">
      <c r="A915" s="2" t="s">
        <v>1353</v>
      </c>
      <c r="B915" s="3" t="s">
        <v>1465</v>
      </c>
      <c r="C915" s="3" t="s">
        <v>1484</v>
      </c>
      <c r="D915" s="3" t="s">
        <v>1464</v>
      </c>
    </row>
    <row r="916" spans="1:4" ht="14.25" customHeight="1" x14ac:dyDescent="0.35">
      <c r="A916" s="2" t="s">
        <v>1355</v>
      </c>
      <c r="B916" s="3" t="s">
        <v>1471</v>
      </c>
      <c r="C916" s="3" t="s">
        <v>1489</v>
      </c>
      <c r="D916" s="3" t="s">
        <v>1469</v>
      </c>
    </row>
    <row r="917" spans="1:4" ht="14.25" customHeight="1" x14ac:dyDescent="0.35">
      <c r="A917" s="2" t="s">
        <v>1357</v>
      </c>
      <c r="B917" s="3" t="s">
        <v>1485</v>
      </c>
      <c r="C917" s="3" t="s">
        <v>1477</v>
      </c>
      <c r="D917" s="3" t="s">
        <v>1478</v>
      </c>
    </row>
    <row r="918" spans="1:4" ht="14.25" customHeight="1" x14ac:dyDescent="0.35">
      <c r="A918" s="2" t="s">
        <v>1359</v>
      </c>
      <c r="B918" s="3" t="s">
        <v>1471</v>
      </c>
      <c r="C918" s="3" t="s">
        <v>1488</v>
      </c>
      <c r="D918" s="3" t="s">
        <v>1475</v>
      </c>
    </row>
    <row r="919" spans="1:4" ht="14.25" customHeight="1" x14ac:dyDescent="0.35">
      <c r="A919" s="2" t="s">
        <v>1360</v>
      </c>
      <c r="B919" s="3" t="s">
        <v>1462</v>
      </c>
      <c r="C919" s="3" t="s">
        <v>1486</v>
      </c>
      <c r="D919" s="3" t="s">
        <v>1464</v>
      </c>
    </row>
    <row r="920" spans="1:4" ht="14.25" customHeight="1" x14ac:dyDescent="0.35">
      <c r="A920" s="2" t="s">
        <v>1361</v>
      </c>
      <c r="B920" s="3" t="s">
        <v>1462</v>
      </c>
      <c r="C920" s="3" t="s">
        <v>1481</v>
      </c>
      <c r="D920" s="3" t="s">
        <v>1475</v>
      </c>
    </row>
    <row r="921" spans="1:4" ht="14.25" customHeight="1" x14ac:dyDescent="0.35">
      <c r="A921" s="2" t="s">
        <v>1363</v>
      </c>
      <c r="B921" s="3" t="s">
        <v>1462</v>
      </c>
      <c r="C921" s="3" t="s">
        <v>1487</v>
      </c>
      <c r="D921" s="3" t="s">
        <v>1475</v>
      </c>
    </row>
    <row r="922" spans="1:4" ht="14.25" customHeight="1" x14ac:dyDescent="0.35">
      <c r="A922" s="2" t="s">
        <v>1364</v>
      </c>
      <c r="B922" s="3" t="s">
        <v>1462</v>
      </c>
      <c r="C922" s="3" t="s">
        <v>1463</v>
      </c>
      <c r="D922" s="3" t="s">
        <v>1475</v>
      </c>
    </row>
    <row r="923" spans="1:4" ht="14.25" customHeight="1" x14ac:dyDescent="0.35">
      <c r="A923" s="2" t="s">
        <v>1365</v>
      </c>
      <c r="B923" s="3" t="s">
        <v>1465</v>
      </c>
      <c r="C923" s="3" t="s">
        <v>1483</v>
      </c>
      <c r="D923" s="3" t="s">
        <v>1469</v>
      </c>
    </row>
    <row r="924" spans="1:4" ht="14.25" customHeight="1" x14ac:dyDescent="0.35">
      <c r="A924" s="2" t="s">
        <v>1366</v>
      </c>
      <c r="B924" s="3" t="s">
        <v>1465</v>
      </c>
      <c r="C924" s="3" t="s">
        <v>1466</v>
      </c>
      <c r="D924" s="3" t="s">
        <v>1469</v>
      </c>
    </row>
    <row r="925" spans="1:4" ht="14.25" customHeight="1" x14ac:dyDescent="0.35">
      <c r="A925" s="2" t="s">
        <v>1367</v>
      </c>
      <c r="B925" s="3" t="s">
        <v>1462</v>
      </c>
      <c r="C925" s="3" t="s">
        <v>1463</v>
      </c>
      <c r="D925" s="3" t="s">
        <v>1464</v>
      </c>
    </row>
    <row r="926" spans="1:4" ht="14.25" customHeight="1" x14ac:dyDescent="0.35">
      <c r="A926" s="2" t="s">
        <v>1368</v>
      </c>
      <c r="B926" s="3" t="s">
        <v>1471</v>
      </c>
      <c r="C926" s="3" t="s">
        <v>1472</v>
      </c>
      <c r="D926" s="3" t="s">
        <v>1469</v>
      </c>
    </row>
    <row r="927" spans="1:4" ht="14.25" customHeight="1" x14ac:dyDescent="0.35">
      <c r="A927" s="2" t="s">
        <v>1371</v>
      </c>
      <c r="B927" s="3" t="s">
        <v>1471</v>
      </c>
      <c r="C927" s="3" t="s">
        <v>1488</v>
      </c>
      <c r="D927" s="3" t="s">
        <v>1469</v>
      </c>
    </row>
    <row r="928" spans="1:4" ht="14.25" customHeight="1" x14ac:dyDescent="0.35">
      <c r="A928" s="2" t="s">
        <v>1372</v>
      </c>
      <c r="B928" s="3" t="s">
        <v>1462</v>
      </c>
      <c r="C928" s="3" t="s">
        <v>1486</v>
      </c>
      <c r="D928" s="3" t="s">
        <v>1464</v>
      </c>
    </row>
    <row r="929" spans="1:4" ht="14.25" customHeight="1" x14ac:dyDescent="0.35">
      <c r="A929" s="2" t="s">
        <v>1373</v>
      </c>
      <c r="B929" s="3" t="s">
        <v>1465</v>
      </c>
      <c r="C929" s="3" t="s">
        <v>1482</v>
      </c>
      <c r="D929" s="3" t="s">
        <v>1464</v>
      </c>
    </row>
    <row r="930" spans="1:4" ht="14.25" customHeight="1" x14ac:dyDescent="0.35">
      <c r="A930" s="2" t="s">
        <v>1374</v>
      </c>
      <c r="B930" s="3" t="s">
        <v>1462</v>
      </c>
      <c r="C930" s="3" t="s">
        <v>1481</v>
      </c>
      <c r="D930" s="3" t="s">
        <v>1469</v>
      </c>
    </row>
    <row r="931" spans="1:4" ht="14.25" customHeight="1" x14ac:dyDescent="0.35">
      <c r="A931" s="2" t="s">
        <v>1376</v>
      </c>
      <c r="B931" s="3" t="s">
        <v>1462</v>
      </c>
      <c r="C931" s="3" t="s">
        <v>1481</v>
      </c>
      <c r="D931" s="3" t="s">
        <v>1469</v>
      </c>
    </row>
    <row r="932" spans="1:4" ht="14.25" customHeight="1" x14ac:dyDescent="0.35">
      <c r="A932" s="2" t="s">
        <v>1377</v>
      </c>
      <c r="B932" s="3" t="s">
        <v>1462</v>
      </c>
      <c r="C932" s="3" t="s">
        <v>1487</v>
      </c>
      <c r="D932" s="3" t="s">
        <v>1464</v>
      </c>
    </row>
    <row r="933" spans="1:4" ht="14.25" customHeight="1" x14ac:dyDescent="0.35">
      <c r="A933" s="2" t="s">
        <v>1378</v>
      </c>
      <c r="B933" s="3" t="s">
        <v>1462</v>
      </c>
      <c r="C933" s="3" t="s">
        <v>1481</v>
      </c>
      <c r="D933" s="3" t="s">
        <v>1475</v>
      </c>
    </row>
    <row r="934" spans="1:4" ht="14.25" customHeight="1" x14ac:dyDescent="0.35">
      <c r="A934" s="2" t="s">
        <v>1379</v>
      </c>
      <c r="B934" s="3" t="s">
        <v>1462</v>
      </c>
      <c r="C934" s="3" t="s">
        <v>1487</v>
      </c>
      <c r="D934" s="3" t="s">
        <v>1464</v>
      </c>
    </row>
    <row r="935" spans="1:4" ht="14.25" customHeight="1" x14ac:dyDescent="0.35">
      <c r="A935" s="2" t="s">
        <v>1380</v>
      </c>
      <c r="B935" s="3" t="s">
        <v>1462</v>
      </c>
      <c r="C935" s="3" t="s">
        <v>1481</v>
      </c>
      <c r="D935" s="3" t="s">
        <v>1469</v>
      </c>
    </row>
    <row r="936" spans="1:4" ht="14.25" customHeight="1" x14ac:dyDescent="0.35">
      <c r="A936" s="2" t="s">
        <v>1381</v>
      </c>
      <c r="B936" s="3" t="s">
        <v>1462</v>
      </c>
      <c r="C936" s="3" t="s">
        <v>1463</v>
      </c>
      <c r="D936" s="3" t="s">
        <v>1475</v>
      </c>
    </row>
    <row r="937" spans="1:4" ht="14.25" customHeight="1" x14ac:dyDescent="0.35">
      <c r="A937" s="2" t="s">
        <v>1382</v>
      </c>
      <c r="B937" s="3" t="s">
        <v>1465</v>
      </c>
      <c r="C937" s="3" t="s">
        <v>1466</v>
      </c>
      <c r="D937" s="3" t="s">
        <v>1469</v>
      </c>
    </row>
    <row r="938" spans="1:4" ht="14.25" customHeight="1" x14ac:dyDescent="0.35">
      <c r="A938" s="2" t="s">
        <v>1383</v>
      </c>
      <c r="B938" s="3" t="s">
        <v>1462</v>
      </c>
      <c r="C938" s="3" t="s">
        <v>1486</v>
      </c>
      <c r="D938" s="3" t="s">
        <v>1475</v>
      </c>
    </row>
    <row r="939" spans="1:4" ht="14.25" customHeight="1" x14ac:dyDescent="0.35">
      <c r="A939" s="2" t="s">
        <v>1385</v>
      </c>
      <c r="B939" s="3" t="s">
        <v>1471</v>
      </c>
      <c r="C939" s="3" t="s">
        <v>1472</v>
      </c>
      <c r="D939" s="3" t="s">
        <v>1475</v>
      </c>
    </row>
    <row r="940" spans="1:4" ht="14.25" customHeight="1" x14ac:dyDescent="0.35">
      <c r="A940" s="2" t="s">
        <v>1386</v>
      </c>
      <c r="B940" s="3" t="s">
        <v>1462</v>
      </c>
      <c r="C940" s="3" t="s">
        <v>1463</v>
      </c>
      <c r="D940" s="3" t="s">
        <v>1464</v>
      </c>
    </row>
    <row r="941" spans="1:4" ht="14.25" customHeight="1" x14ac:dyDescent="0.35">
      <c r="A941" s="2" t="s">
        <v>1388</v>
      </c>
      <c r="B941" s="3" t="s">
        <v>1462</v>
      </c>
      <c r="C941" s="3" t="s">
        <v>1486</v>
      </c>
      <c r="D941" s="3" t="s">
        <v>1469</v>
      </c>
    </row>
    <row r="942" spans="1:4" ht="14.25" customHeight="1" x14ac:dyDescent="0.35">
      <c r="A942" s="2" t="s">
        <v>1389</v>
      </c>
      <c r="B942" s="3" t="s">
        <v>1467</v>
      </c>
      <c r="C942" s="3" t="s">
        <v>1468</v>
      </c>
      <c r="D942" s="3" t="s">
        <v>1469</v>
      </c>
    </row>
    <row r="943" spans="1:4" ht="14.25" customHeight="1" x14ac:dyDescent="0.35">
      <c r="A943" s="2" t="s">
        <v>1390</v>
      </c>
      <c r="B943" s="3" t="s">
        <v>1465</v>
      </c>
      <c r="C943" s="3" t="s">
        <v>1484</v>
      </c>
      <c r="D943" s="3" t="s">
        <v>1464</v>
      </c>
    </row>
    <row r="944" spans="1:4" ht="14.25" customHeight="1" x14ac:dyDescent="0.35">
      <c r="A944" s="2" t="s">
        <v>1392</v>
      </c>
      <c r="B944" s="3" t="s">
        <v>1462</v>
      </c>
      <c r="C944" s="3" t="s">
        <v>1486</v>
      </c>
      <c r="D944" s="3" t="s">
        <v>1475</v>
      </c>
    </row>
    <row r="945" spans="1:4" ht="14.25" customHeight="1" x14ac:dyDescent="0.35">
      <c r="A945" s="2" t="s">
        <v>1393</v>
      </c>
      <c r="B945" s="3" t="s">
        <v>1476</v>
      </c>
      <c r="C945" s="3" t="s">
        <v>1477</v>
      </c>
      <c r="D945" s="3" t="s">
        <v>1478</v>
      </c>
    </row>
    <row r="946" spans="1:4" ht="14.25" customHeight="1" x14ac:dyDescent="0.35">
      <c r="A946" s="2" t="s">
        <v>1395</v>
      </c>
      <c r="B946" s="3" t="s">
        <v>1462</v>
      </c>
      <c r="C946" s="3" t="s">
        <v>1487</v>
      </c>
      <c r="D946" s="3" t="s">
        <v>1475</v>
      </c>
    </row>
    <row r="947" spans="1:4" ht="14.25" customHeight="1" x14ac:dyDescent="0.35">
      <c r="A947" s="2" t="s">
        <v>1397</v>
      </c>
      <c r="B947" s="3" t="s">
        <v>1471</v>
      </c>
      <c r="C947" s="3" t="s">
        <v>1474</v>
      </c>
      <c r="D947" s="3" t="s">
        <v>1475</v>
      </c>
    </row>
    <row r="948" spans="1:4" ht="14.25" customHeight="1" x14ac:dyDescent="0.35">
      <c r="A948" s="2" t="s">
        <v>1398</v>
      </c>
      <c r="B948" s="3" t="s">
        <v>1467</v>
      </c>
      <c r="C948" s="3" t="s">
        <v>1480</v>
      </c>
      <c r="D948" s="3" t="s">
        <v>1469</v>
      </c>
    </row>
    <row r="949" spans="1:4" ht="14.25" customHeight="1" x14ac:dyDescent="0.35">
      <c r="A949" s="2" t="s">
        <v>1399</v>
      </c>
      <c r="B949" s="3" t="s">
        <v>1467</v>
      </c>
      <c r="C949" s="3" t="s">
        <v>1480</v>
      </c>
      <c r="D949" s="3" t="s">
        <v>1469</v>
      </c>
    </row>
    <row r="950" spans="1:4" ht="14.25" customHeight="1" x14ac:dyDescent="0.35">
      <c r="A950" s="2" t="s">
        <v>1400</v>
      </c>
      <c r="B950" s="3" t="s">
        <v>1473</v>
      </c>
      <c r="C950" s="3" t="s">
        <v>1489</v>
      </c>
      <c r="D950" s="3" t="s">
        <v>1469</v>
      </c>
    </row>
    <row r="951" spans="1:4" ht="14.25" customHeight="1" x14ac:dyDescent="0.35">
      <c r="A951" s="2" t="s">
        <v>1401</v>
      </c>
      <c r="B951" s="3" t="s">
        <v>1462</v>
      </c>
      <c r="C951" s="3" t="s">
        <v>1463</v>
      </c>
      <c r="D951" s="3" t="s">
        <v>1475</v>
      </c>
    </row>
    <row r="952" spans="1:4" ht="14.25" customHeight="1" x14ac:dyDescent="0.35">
      <c r="A952" s="2" t="s">
        <v>1402</v>
      </c>
      <c r="B952" s="3" t="s">
        <v>1465</v>
      </c>
      <c r="C952" s="3" t="s">
        <v>1484</v>
      </c>
      <c r="D952" s="3" t="s">
        <v>1464</v>
      </c>
    </row>
    <row r="953" spans="1:4" ht="14.25" customHeight="1" x14ac:dyDescent="0.35">
      <c r="A953" s="2" t="s">
        <v>1403</v>
      </c>
      <c r="B953" s="3" t="s">
        <v>1465</v>
      </c>
      <c r="C953" s="3" t="s">
        <v>1482</v>
      </c>
      <c r="D953" s="3" t="s">
        <v>1464</v>
      </c>
    </row>
    <row r="954" spans="1:4" ht="14.25" customHeight="1" x14ac:dyDescent="0.35">
      <c r="A954" s="2" t="s">
        <v>1404</v>
      </c>
      <c r="B954" s="3" t="s">
        <v>1462</v>
      </c>
      <c r="C954" s="3" t="s">
        <v>1463</v>
      </c>
      <c r="D954" s="3" t="s">
        <v>1464</v>
      </c>
    </row>
    <row r="955" spans="1:4" ht="14.25" customHeight="1" x14ac:dyDescent="0.35">
      <c r="A955" s="2" t="s">
        <v>1405</v>
      </c>
      <c r="B955" s="3" t="s">
        <v>1485</v>
      </c>
      <c r="C955" s="3" t="s">
        <v>1477</v>
      </c>
      <c r="D955" s="3" t="s">
        <v>1478</v>
      </c>
    </row>
    <row r="956" spans="1:4" ht="14.25" customHeight="1" x14ac:dyDescent="0.35">
      <c r="A956" s="2" t="s">
        <v>1406</v>
      </c>
      <c r="B956" s="3" t="s">
        <v>1462</v>
      </c>
      <c r="C956" s="3" t="s">
        <v>1463</v>
      </c>
      <c r="D956" s="3" t="s">
        <v>1464</v>
      </c>
    </row>
    <row r="957" spans="1:4" ht="14.25" customHeight="1" x14ac:dyDescent="0.35">
      <c r="A957" s="2" t="s">
        <v>1407</v>
      </c>
      <c r="B957" s="3" t="s">
        <v>1473</v>
      </c>
      <c r="C957" s="3" t="s">
        <v>1472</v>
      </c>
      <c r="D957" s="3" t="s">
        <v>1469</v>
      </c>
    </row>
    <row r="958" spans="1:4" ht="14.25" customHeight="1" x14ac:dyDescent="0.35">
      <c r="A958" s="2" t="s">
        <v>1408</v>
      </c>
      <c r="B958" s="3" t="s">
        <v>1473</v>
      </c>
      <c r="C958" s="3" t="s">
        <v>1472</v>
      </c>
      <c r="D958" s="3" t="s">
        <v>1464</v>
      </c>
    </row>
    <row r="959" spans="1:4" ht="14.25" customHeight="1" x14ac:dyDescent="0.35">
      <c r="A959" s="2" t="s">
        <v>1409</v>
      </c>
      <c r="B959" s="3" t="s">
        <v>1471</v>
      </c>
      <c r="C959" s="3" t="s">
        <v>1474</v>
      </c>
      <c r="D959" s="3" t="s">
        <v>1464</v>
      </c>
    </row>
    <row r="960" spans="1:4" ht="14.25" customHeight="1" x14ac:dyDescent="0.35">
      <c r="A960" s="2" t="s">
        <v>1410</v>
      </c>
      <c r="B960" s="3" t="s">
        <v>1467</v>
      </c>
      <c r="C960" s="3" t="s">
        <v>1470</v>
      </c>
      <c r="D960" s="3" t="s">
        <v>1469</v>
      </c>
    </row>
    <row r="961" spans="1:4" ht="14.25" customHeight="1" x14ac:dyDescent="0.35">
      <c r="A961" s="2" t="s">
        <v>1411</v>
      </c>
      <c r="B961" s="3" t="s">
        <v>1462</v>
      </c>
      <c r="C961" s="3" t="s">
        <v>1481</v>
      </c>
      <c r="D961" s="3" t="s">
        <v>1469</v>
      </c>
    </row>
    <row r="962" spans="1:4" ht="14.25" customHeight="1" x14ac:dyDescent="0.35">
      <c r="A962" s="2" t="s">
        <v>1413</v>
      </c>
      <c r="B962" s="3" t="s">
        <v>1467</v>
      </c>
      <c r="C962" s="3" t="s">
        <v>1468</v>
      </c>
      <c r="D962" s="3" t="s">
        <v>1469</v>
      </c>
    </row>
    <row r="963" spans="1:4" ht="14.25" customHeight="1" x14ac:dyDescent="0.35">
      <c r="A963" s="2" t="s">
        <v>1414</v>
      </c>
      <c r="B963" s="3" t="s">
        <v>1462</v>
      </c>
      <c r="C963" s="3" t="s">
        <v>1486</v>
      </c>
      <c r="D963" s="3" t="s">
        <v>1464</v>
      </c>
    </row>
    <row r="964" spans="1:4" ht="14.25" customHeight="1" x14ac:dyDescent="0.35">
      <c r="A964" s="2" t="s">
        <v>1415</v>
      </c>
      <c r="B964" s="3" t="s">
        <v>1462</v>
      </c>
      <c r="C964" s="3" t="s">
        <v>1486</v>
      </c>
      <c r="D964" s="3" t="s">
        <v>1475</v>
      </c>
    </row>
    <row r="965" spans="1:4" ht="14.25" customHeight="1" x14ac:dyDescent="0.35">
      <c r="A965" s="2" t="s">
        <v>1416</v>
      </c>
      <c r="B965" s="3" t="s">
        <v>1462</v>
      </c>
      <c r="C965" s="3" t="s">
        <v>1487</v>
      </c>
      <c r="D965" s="3" t="s">
        <v>1464</v>
      </c>
    </row>
    <row r="966" spans="1:4" ht="14.25" customHeight="1" x14ac:dyDescent="0.35">
      <c r="A966" s="2" t="s">
        <v>1417</v>
      </c>
      <c r="B966" s="3" t="s">
        <v>1462</v>
      </c>
      <c r="C966" s="3" t="s">
        <v>1486</v>
      </c>
      <c r="D966" s="3" t="s">
        <v>1469</v>
      </c>
    </row>
    <row r="967" spans="1:4" ht="14.25" customHeight="1" x14ac:dyDescent="0.35">
      <c r="A967" s="2" t="s">
        <v>1418</v>
      </c>
      <c r="B967" s="3" t="s">
        <v>1473</v>
      </c>
      <c r="C967" s="3" t="s">
        <v>1474</v>
      </c>
      <c r="D967" s="3" t="s">
        <v>1469</v>
      </c>
    </row>
    <row r="968" spans="1:4" ht="14.25" customHeight="1" x14ac:dyDescent="0.35">
      <c r="A968" s="2" t="s">
        <v>1419</v>
      </c>
      <c r="B968" s="3" t="s">
        <v>1473</v>
      </c>
      <c r="C968" s="3" t="s">
        <v>1489</v>
      </c>
      <c r="D968" s="3" t="s">
        <v>1475</v>
      </c>
    </row>
    <row r="969" spans="1:4" ht="14.25" customHeight="1" x14ac:dyDescent="0.35">
      <c r="A969" s="2" t="s">
        <v>1420</v>
      </c>
      <c r="B969" s="3" t="s">
        <v>1465</v>
      </c>
      <c r="C969" s="3" t="s">
        <v>1483</v>
      </c>
      <c r="D969" s="3" t="s">
        <v>1475</v>
      </c>
    </row>
    <row r="970" spans="1:4" ht="14.25" customHeight="1" x14ac:dyDescent="0.35">
      <c r="A970" s="2" t="s">
        <v>1421</v>
      </c>
      <c r="B970" s="3" t="s">
        <v>1467</v>
      </c>
      <c r="C970" s="3" t="s">
        <v>1480</v>
      </c>
      <c r="D970" s="3" t="s">
        <v>1469</v>
      </c>
    </row>
    <row r="971" spans="1:4" ht="14.25" customHeight="1" x14ac:dyDescent="0.35">
      <c r="A971" s="2" t="s">
        <v>1422</v>
      </c>
      <c r="B971" s="3" t="s">
        <v>1462</v>
      </c>
      <c r="C971" s="3" t="s">
        <v>1463</v>
      </c>
      <c r="D971" s="3" t="s">
        <v>1464</v>
      </c>
    </row>
    <row r="972" spans="1:4" ht="14.25" customHeight="1" x14ac:dyDescent="0.35">
      <c r="A972" s="2" t="s">
        <v>1423</v>
      </c>
      <c r="B972" s="3" t="s">
        <v>1467</v>
      </c>
      <c r="C972" s="3" t="s">
        <v>1480</v>
      </c>
      <c r="D972" s="3" t="s">
        <v>1469</v>
      </c>
    </row>
    <row r="973" spans="1:4" ht="14.25" customHeight="1" x14ac:dyDescent="0.35">
      <c r="A973" s="2" t="s">
        <v>1424</v>
      </c>
      <c r="B973" s="3" t="s">
        <v>1467</v>
      </c>
      <c r="C973" s="3" t="s">
        <v>1470</v>
      </c>
      <c r="D973" s="3" t="s">
        <v>1469</v>
      </c>
    </row>
    <row r="974" spans="1:4" ht="14.25" customHeight="1" x14ac:dyDescent="0.35">
      <c r="A974" s="2" t="s">
        <v>1425</v>
      </c>
      <c r="B974" s="3" t="s">
        <v>1465</v>
      </c>
      <c r="C974" s="3" t="s">
        <v>1483</v>
      </c>
      <c r="D974" s="3" t="s">
        <v>1469</v>
      </c>
    </row>
    <row r="975" spans="1:4" ht="14.25" customHeight="1" x14ac:dyDescent="0.35">
      <c r="A975" s="2" t="s">
        <v>1426</v>
      </c>
      <c r="B975" s="3" t="s">
        <v>1467</v>
      </c>
      <c r="C975" s="3" t="s">
        <v>1470</v>
      </c>
      <c r="D975" s="3" t="s">
        <v>1469</v>
      </c>
    </row>
    <row r="976" spans="1:4" ht="14.25" customHeight="1" x14ac:dyDescent="0.35">
      <c r="A976" s="2" t="s">
        <v>1427</v>
      </c>
      <c r="B976" s="3" t="s">
        <v>1467</v>
      </c>
      <c r="C976" s="3" t="s">
        <v>1468</v>
      </c>
      <c r="D976" s="3" t="s">
        <v>1469</v>
      </c>
    </row>
    <row r="977" spans="1:4" ht="14.25" customHeight="1" x14ac:dyDescent="0.35">
      <c r="A977" s="2" t="s">
        <v>1429</v>
      </c>
      <c r="B977" s="3" t="s">
        <v>1462</v>
      </c>
      <c r="C977" s="3" t="s">
        <v>1481</v>
      </c>
      <c r="D977" s="3" t="s">
        <v>1464</v>
      </c>
    </row>
    <row r="978" spans="1:4" ht="14.25" customHeight="1" x14ac:dyDescent="0.35">
      <c r="A978" s="2" t="s">
        <v>1431</v>
      </c>
      <c r="B978" s="3" t="s">
        <v>1465</v>
      </c>
      <c r="C978" s="3" t="s">
        <v>1482</v>
      </c>
      <c r="D978" s="3" t="s">
        <v>1464</v>
      </c>
    </row>
    <row r="979" spans="1:4" ht="14.25" customHeight="1" x14ac:dyDescent="0.35">
      <c r="A979" s="2" t="s">
        <v>1432</v>
      </c>
      <c r="B979" s="3" t="s">
        <v>1465</v>
      </c>
      <c r="C979" s="3" t="s">
        <v>1483</v>
      </c>
      <c r="D979" s="3" t="s">
        <v>1475</v>
      </c>
    </row>
    <row r="980" spans="1:4" ht="14.25" customHeight="1" x14ac:dyDescent="0.35">
      <c r="A980" s="2" t="s">
        <v>1433</v>
      </c>
      <c r="B980" s="3" t="s">
        <v>1473</v>
      </c>
      <c r="C980" s="3" t="s">
        <v>1472</v>
      </c>
      <c r="D980" s="3" t="s">
        <v>1475</v>
      </c>
    </row>
    <row r="981" spans="1:4" ht="14.25" customHeight="1" x14ac:dyDescent="0.35">
      <c r="A981" s="2" t="s">
        <v>1434</v>
      </c>
      <c r="B981" s="3" t="s">
        <v>1473</v>
      </c>
      <c r="C981" s="3" t="s">
        <v>1489</v>
      </c>
      <c r="D981" s="3" t="s">
        <v>1475</v>
      </c>
    </row>
    <row r="982" spans="1:4" ht="14.25" customHeight="1" x14ac:dyDescent="0.35">
      <c r="A982" s="2" t="s">
        <v>1435</v>
      </c>
      <c r="B982" s="3" t="s">
        <v>1476</v>
      </c>
      <c r="C982" s="3" t="s">
        <v>1477</v>
      </c>
      <c r="D982" s="3" t="s">
        <v>1478</v>
      </c>
    </row>
    <row r="983" spans="1:4" ht="14.25" customHeight="1" x14ac:dyDescent="0.35">
      <c r="A983" s="2" t="s">
        <v>1437</v>
      </c>
      <c r="B983" s="3" t="s">
        <v>1467</v>
      </c>
      <c r="C983" s="3" t="s">
        <v>1468</v>
      </c>
      <c r="D983" s="3" t="s">
        <v>1469</v>
      </c>
    </row>
    <row r="984" spans="1:4" ht="14.25" customHeight="1" x14ac:dyDescent="0.35">
      <c r="A984" s="2" t="s">
        <v>1439</v>
      </c>
      <c r="B984" s="3" t="s">
        <v>1462</v>
      </c>
      <c r="C984" s="3" t="s">
        <v>1463</v>
      </c>
      <c r="D984" s="3" t="s">
        <v>1464</v>
      </c>
    </row>
    <row r="985" spans="1:4" ht="14.25" customHeight="1" x14ac:dyDescent="0.35">
      <c r="A985" s="2" t="s">
        <v>1440</v>
      </c>
      <c r="B985" s="3" t="s">
        <v>1465</v>
      </c>
      <c r="C985" s="3" t="s">
        <v>1483</v>
      </c>
      <c r="D985" s="3" t="s">
        <v>1464</v>
      </c>
    </row>
    <row r="986" spans="1:4" ht="14.25" customHeight="1" x14ac:dyDescent="0.35">
      <c r="A986" s="2" t="s">
        <v>1441</v>
      </c>
      <c r="B986" s="3" t="s">
        <v>1465</v>
      </c>
      <c r="C986" s="3" t="s">
        <v>1484</v>
      </c>
      <c r="D986" s="3" t="s">
        <v>1464</v>
      </c>
    </row>
    <row r="987" spans="1:4" ht="14.25" customHeight="1" x14ac:dyDescent="0.35">
      <c r="A987" s="2" t="s">
        <v>1442</v>
      </c>
      <c r="B987" s="3" t="s">
        <v>1465</v>
      </c>
      <c r="C987" s="3" t="s">
        <v>1483</v>
      </c>
      <c r="D987" s="3" t="s">
        <v>1464</v>
      </c>
    </row>
    <row r="988" spans="1:4" ht="14.25" customHeight="1" x14ac:dyDescent="0.35">
      <c r="A988" s="2" t="s">
        <v>1443</v>
      </c>
      <c r="B988" s="3" t="s">
        <v>1467</v>
      </c>
      <c r="C988" s="3" t="s">
        <v>1468</v>
      </c>
      <c r="D988" s="3" t="s">
        <v>1469</v>
      </c>
    </row>
    <row r="989" spans="1:4" ht="14.25" customHeight="1" x14ac:dyDescent="0.35">
      <c r="A989" s="2" t="s">
        <v>1444</v>
      </c>
      <c r="B989" s="3" t="s">
        <v>1476</v>
      </c>
      <c r="C989" s="3" t="s">
        <v>1490</v>
      </c>
      <c r="D989" s="3" t="s">
        <v>1478</v>
      </c>
    </row>
    <row r="990" spans="1:4" ht="14.25" customHeight="1" x14ac:dyDescent="0.35">
      <c r="A990" s="2" t="s">
        <v>1445</v>
      </c>
      <c r="B990" s="3" t="s">
        <v>1467</v>
      </c>
      <c r="C990" s="3" t="s">
        <v>1470</v>
      </c>
      <c r="D990" s="3" t="s">
        <v>1469</v>
      </c>
    </row>
    <row r="991" spans="1:4" ht="14.25" customHeight="1" x14ac:dyDescent="0.35">
      <c r="A991" s="2" t="s">
        <v>1446</v>
      </c>
      <c r="B991" s="3" t="s">
        <v>1471</v>
      </c>
      <c r="C991" s="3" t="s">
        <v>1474</v>
      </c>
      <c r="D991" s="3" t="s">
        <v>1475</v>
      </c>
    </row>
    <row r="992" spans="1:4" ht="14.25" customHeight="1" x14ac:dyDescent="0.35">
      <c r="A992" s="2" t="s">
        <v>1447</v>
      </c>
      <c r="B992" s="3" t="s">
        <v>1462</v>
      </c>
      <c r="C992" s="3" t="s">
        <v>1481</v>
      </c>
      <c r="D992" s="3" t="s">
        <v>1469</v>
      </c>
    </row>
    <row r="993" spans="1:4" ht="14.25" customHeight="1" x14ac:dyDescent="0.35">
      <c r="A993" s="2" t="s">
        <v>1448</v>
      </c>
      <c r="B993" s="3" t="s">
        <v>1462</v>
      </c>
      <c r="C993" s="3" t="s">
        <v>1487</v>
      </c>
      <c r="D993" s="3" t="s">
        <v>1475</v>
      </c>
    </row>
    <row r="994" spans="1:4" ht="14.25" customHeight="1" x14ac:dyDescent="0.35">
      <c r="A994" s="2" t="s">
        <v>1449</v>
      </c>
      <c r="B994" s="3" t="s">
        <v>1465</v>
      </c>
      <c r="C994" s="3" t="s">
        <v>1466</v>
      </c>
      <c r="D994" s="3" t="s">
        <v>1475</v>
      </c>
    </row>
    <row r="995" spans="1:4" ht="14.25" customHeight="1" x14ac:dyDescent="0.35">
      <c r="A995" s="2" t="s">
        <v>1451</v>
      </c>
      <c r="B995" s="3" t="s">
        <v>1467</v>
      </c>
      <c r="C995" s="3" t="s">
        <v>1480</v>
      </c>
      <c r="D995" s="3" t="s">
        <v>1469</v>
      </c>
    </row>
    <row r="996" spans="1:4" ht="14.25" customHeight="1" x14ac:dyDescent="0.35">
      <c r="A996" s="2" t="s">
        <v>1452</v>
      </c>
      <c r="B996" s="3" t="s">
        <v>1465</v>
      </c>
      <c r="C996" s="3" t="s">
        <v>1484</v>
      </c>
      <c r="D996" s="3" t="s">
        <v>1464</v>
      </c>
    </row>
    <row r="997" spans="1:4" ht="14.25" customHeight="1" x14ac:dyDescent="0.35">
      <c r="A997" s="2" t="s">
        <v>1453</v>
      </c>
      <c r="B997" s="3" t="s">
        <v>1465</v>
      </c>
      <c r="C997" s="3" t="s">
        <v>1483</v>
      </c>
      <c r="D997" s="3" t="s">
        <v>1475</v>
      </c>
    </row>
    <row r="998" spans="1:4" ht="14.25" customHeight="1" x14ac:dyDescent="0.35">
      <c r="A998" s="2" t="s">
        <v>1454</v>
      </c>
      <c r="B998" s="3" t="s">
        <v>1467</v>
      </c>
      <c r="C998" s="3" t="s">
        <v>1468</v>
      </c>
      <c r="D998" s="3" t="s">
        <v>1469</v>
      </c>
    </row>
    <row r="999" spans="1:4" ht="14.25" customHeight="1" x14ac:dyDescent="0.35">
      <c r="A999" s="2" t="s">
        <v>1455</v>
      </c>
      <c r="B999" s="3" t="s">
        <v>1462</v>
      </c>
      <c r="C999" s="3" t="s">
        <v>1481</v>
      </c>
      <c r="D999" s="3" t="s">
        <v>1469</v>
      </c>
    </row>
    <row r="1000" spans="1:4" ht="14.25" customHeight="1" x14ac:dyDescent="0.35">
      <c r="A1000" s="2" t="s">
        <v>1457</v>
      </c>
      <c r="B1000" s="3" t="s">
        <v>1462</v>
      </c>
      <c r="C1000" s="3" t="s">
        <v>1487</v>
      </c>
      <c r="D1000" s="3" t="s">
        <v>1469</v>
      </c>
    </row>
    <row r="1001" spans="1:4" ht="14.25" customHeight="1" x14ac:dyDescent="0.35">
      <c r="A1001" s="2" t="s">
        <v>1458</v>
      </c>
      <c r="B1001" s="3" t="s">
        <v>1465</v>
      </c>
      <c r="C1001" s="3" t="s">
        <v>1466</v>
      </c>
      <c r="D1001" s="3" t="s">
        <v>1464</v>
      </c>
    </row>
  </sheetData>
  <mergeCells count="2">
    <mergeCell ref="H3:I3"/>
    <mergeCell ref="H6:I6"/>
  </mergeCells>
  <conditionalFormatting sqref="A1:D1001 G4:I4 G7:K7 G13:G14">
    <cfRule type="containsBlanks" dxfId="8" priority="1">
      <formula>LEN(TRIM(A1))=0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45C6A1-79C8-4794-8624-557C325C2330}">
          <x14:formula1>
            <xm:f>'Patient Demographics'!$A$2:$A$1001</xm:f>
          </x14:formula1>
          <xm:sqref>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sqref="A1:B1"/>
    </sheetView>
  </sheetViews>
  <sheetFormatPr defaultColWidth="14.453125" defaultRowHeight="15" customHeight="1" x14ac:dyDescent="0.35"/>
  <cols>
    <col min="1" max="1" width="12.81640625" customWidth="1"/>
    <col min="2" max="2" width="7.26953125" customWidth="1"/>
    <col min="3" max="26" width="8.7265625" customWidth="1"/>
  </cols>
  <sheetData>
    <row r="1" spans="1:2" ht="14.25" customHeight="1" x14ac:dyDescent="0.35">
      <c r="A1" s="102"/>
      <c r="B1" s="103"/>
    </row>
    <row r="2" spans="1:2" ht="14.25" customHeight="1" x14ac:dyDescent="0.35">
      <c r="A2" s="7" t="s">
        <v>1966</v>
      </c>
      <c r="B2" s="8" t="s">
        <v>6</v>
      </c>
    </row>
    <row r="3" spans="1:2" ht="14.25" customHeight="1" x14ac:dyDescent="0.35">
      <c r="A3" s="9" t="s">
        <v>11</v>
      </c>
      <c r="B3" s="10" t="s">
        <v>12</v>
      </c>
    </row>
    <row r="4" spans="1:2" ht="14.25" customHeight="1" x14ac:dyDescent="0.35">
      <c r="A4" s="9" t="s">
        <v>16</v>
      </c>
      <c r="B4" s="10" t="s">
        <v>71</v>
      </c>
    </row>
    <row r="5" spans="1:2" ht="14.25" customHeight="1" x14ac:dyDescent="0.35">
      <c r="A5" s="9" t="s">
        <v>20</v>
      </c>
      <c r="B5" s="10" t="s">
        <v>21</v>
      </c>
    </row>
    <row r="6" spans="1:2" ht="14.25" customHeight="1" x14ac:dyDescent="0.35">
      <c r="A6" s="9" t="s">
        <v>25</v>
      </c>
      <c r="B6" s="10" t="s">
        <v>12</v>
      </c>
    </row>
    <row r="7" spans="1:2" ht="14.25" customHeight="1" x14ac:dyDescent="0.35">
      <c r="A7" s="9" t="s">
        <v>29</v>
      </c>
      <c r="B7" s="10" t="s">
        <v>21</v>
      </c>
    </row>
    <row r="8" spans="1:2" ht="14.25" customHeight="1" x14ac:dyDescent="0.35">
      <c r="A8" s="9" t="s">
        <v>37</v>
      </c>
      <c r="B8" s="10" t="s">
        <v>12</v>
      </c>
    </row>
    <row r="9" spans="1:2" ht="14.25" customHeight="1" x14ac:dyDescent="0.35">
      <c r="A9" s="9" t="s">
        <v>45</v>
      </c>
      <c r="B9" s="10" t="s">
        <v>38</v>
      </c>
    </row>
    <row r="10" spans="1:2" ht="14.25" customHeight="1" x14ac:dyDescent="0.35">
      <c r="A10" s="11" t="s">
        <v>60</v>
      </c>
      <c r="B10" s="12" t="s">
        <v>71</v>
      </c>
    </row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B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zoomScale="104" zoomScaleNormal="104" workbookViewId="0">
      <pane ySplit="1" topLeftCell="A2" activePane="bottomLeft" state="frozen"/>
      <selection pane="bottomLeft" activeCell="A4" sqref="A4:XFD4"/>
    </sheetView>
  </sheetViews>
  <sheetFormatPr defaultColWidth="14.453125" defaultRowHeight="15" customHeight="1" x14ac:dyDescent="0.35"/>
  <cols>
    <col min="1" max="1" width="12.26953125" customWidth="1"/>
    <col min="2" max="4" width="21.453125" customWidth="1"/>
    <col min="5" max="5" width="10.453125" customWidth="1"/>
    <col min="6" max="6" width="15.08984375" style="16" customWidth="1"/>
    <col min="7" max="7" width="15.08984375" style="57" customWidth="1"/>
    <col min="8" max="10" width="15.08984375" style="16" customWidth="1"/>
    <col min="11" max="11" width="15.26953125" customWidth="1"/>
    <col min="12" max="12" width="17.453125" customWidth="1"/>
    <col min="13" max="13" width="6.453125" bestFit="1" customWidth="1"/>
    <col min="14" max="14" width="14.26953125" bestFit="1" customWidth="1"/>
    <col min="15" max="15" width="14.26953125" hidden="1" customWidth="1"/>
    <col min="16" max="16" width="17" hidden="1" customWidth="1"/>
    <col min="17" max="18" width="17" customWidth="1"/>
    <col min="19" max="19" width="18.7265625" bestFit="1" customWidth="1"/>
    <col min="20" max="21" width="18.7265625" customWidth="1"/>
    <col min="22" max="22" width="26" bestFit="1" customWidth="1"/>
    <col min="23" max="23" width="14.26953125" customWidth="1"/>
    <col min="24" max="24" width="14.26953125" bestFit="1" customWidth="1"/>
    <col min="25" max="25" width="12.08984375" customWidth="1"/>
    <col min="26" max="26" width="9.26953125" bestFit="1" customWidth="1"/>
    <col min="27" max="28" width="8.7265625" customWidth="1"/>
    <col min="29" max="29" width="16.81640625" bestFit="1" customWidth="1"/>
    <col min="30" max="30" width="15.26953125" bestFit="1" customWidth="1"/>
    <col min="31" max="31" width="5" bestFit="1" customWidth="1"/>
    <col min="32" max="32" width="6.7265625" bestFit="1" customWidth="1"/>
    <col min="33" max="33" width="10.7265625" bestFit="1" customWidth="1"/>
    <col min="34" max="43" width="8.7265625" customWidth="1"/>
  </cols>
  <sheetData>
    <row r="1" spans="1:27" ht="14.5" x14ac:dyDescent="0.35">
      <c r="A1" s="1" t="s">
        <v>0</v>
      </c>
      <c r="B1" s="1" t="s">
        <v>1</v>
      </c>
      <c r="C1" s="13" t="s">
        <v>1969</v>
      </c>
      <c r="D1" s="13" t="s">
        <v>1981</v>
      </c>
      <c r="E1" s="1" t="s">
        <v>2</v>
      </c>
      <c r="F1" s="49" t="s">
        <v>3</v>
      </c>
      <c r="G1" s="55" t="s">
        <v>2018</v>
      </c>
      <c r="H1" s="49" t="s">
        <v>2019</v>
      </c>
      <c r="I1" s="49" t="s">
        <v>2020</v>
      </c>
      <c r="J1" s="49" t="s">
        <v>2028</v>
      </c>
      <c r="K1" s="1" t="s">
        <v>4</v>
      </c>
      <c r="L1" s="1" t="s">
        <v>5</v>
      </c>
      <c r="M1" s="1" t="s">
        <v>6</v>
      </c>
      <c r="N1" s="25" t="s">
        <v>1984</v>
      </c>
      <c r="O1" s="27" t="s">
        <v>1987</v>
      </c>
      <c r="P1" s="27" t="s">
        <v>1991</v>
      </c>
      <c r="Q1" s="35" t="s">
        <v>1992</v>
      </c>
      <c r="R1" s="27" t="s">
        <v>1993</v>
      </c>
      <c r="S1" s="27" t="s">
        <v>1994</v>
      </c>
      <c r="T1" s="35" t="s">
        <v>1995</v>
      </c>
      <c r="U1" s="27" t="s">
        <v>1996</v>
      </c>
      <c r="V1" s="27" t="s">
        <v>1997</v>
      </c>
      <c r="W1" s="26" t="s">
        <v>1985</v>
      </c>
      <c r="X1" s="14" t="s">
        <v>1983</v>
      </c>
      <c r="Y1" s="14" t="s">
        <v>1982</v>
      </c>
      <c r="Z1" s="14" t="s">
        <v>1967</v>
      </c>
      <c r="AA1" s="14" t="s">
        <v>1968</v>
      </c>
    </row>
    <row r="2" spans="1:27" ht="14.5" x14ac:dyDescent="0.35">
      <c r="A2" s="2" t="s">
        <v>7</v>
      </c>
      <c r="B2" s="2" t="s">
        <v>8</v>
      </c>
      <c r="C2" s="2" t="str">
        <f>TRIM(B2)</f>
        <v>Shreya Reddy</v>
      </c>
      <c r="D2" s="2" t="str">
        <f t="shared" ref="D2:D65" si="0">_xlfn.CONCAT(A2,"_",Y2,".pdf")</f>
        <v>PID0001_Shreya.pdf</v>
      </c>
      <c r="E2" s="2" t="s">
        <v>9</v>
      </c>
      <c r="F2" s="15" t="s">
        <v>10</v>
      </c>
      <c r="G2" s="56">
        <f>DATEVALUE(F2)</f>
        <v>27029</v>
      </c>
      <c r="H2" s="54">
        <f>YEAR(G2)</f>
        <v>1973</v>
      </c>
      <c r="I2" s="54">
        <f>2026-H2</f>
        <v>53</v>
      </c>
      <c r="J2" s="54" t="str" cm="1">
        <f t="array" ref="J2">_xlfn.IFS(AND(I2&gt;20,I2&lt;=30),"Young adult",AND(I2&gt;30,I2&lt;=45),"Adult",AND(I2&gt;45,I2&lt;=60),"Senior",AND(I2&gt;60,I2&lt;90),"super senior",TRUE,"Died")</f>
        <v>Senior</v>
      </c>
      <c r="K2" s="3">
        <v>20</v>
      </c>
      <c r="L2" s="2" t="s">
        <v>11</v>
      </c>
      <c r="M2" s="2" t="s">
        <v>12</v>
      </c>
      <c r="N2" s="2" t="str">
        <f>VLOOKUP(L2,Facts!$A$2:$B$10,2,FALSE)</f>
        <v>South</v>
      </c>
      <c r="O2" s="29" t="str" cm="1">
        <f t="array" ref="O2:O5">_xlfn.UNIQUE(N2:N1001)</f>
        <v>South</v>
      </c>
      <c r="P2" s="29">
        <f>COUNTIF(N2:N1001,O2)</f>
        <v>363</v>
      </c>
      <c r="Q2" s="36" t="str">
        <f>IF(AND(K2&lt;=5,'Billing Details'!H2&gt;=10000),"High Priority","Regularfollowup")</f>
        <v>Regularfollowup</v>
      </c>
      <c r="R2" s="29" t="str" cm="1">
        <f t="array" ref="R2:R5">_xlfn.UNIQUE(N2:N1001)</f>
        <v>South</v>
      </c>
      <c r="S2" s="29">
        <f>COUNTIFS(N2:N1001,R2,Q2:Q1001,"High Priority")</f>
        <v>51</v>
      </c>
      <c r="T2" s="36" t="str">
        <f>IF(AND(Q2="High Priority",'Patient Health Records'!AH2="Yes",'Patient Health Records'!AI2="Critical"), "Need Immediate attention", IF(AND('Patient Health Records'!AI2&lt;&gt;"Critical", 'Patient Health Records'!AH2="Yes"),"Monitor later",IF(AND('Patient Health Records'!AI2="Critical",'Patient Health Records'!AH2="No"),"Ask for readmission","No action")))</f>
        <v>Ask for readmission</v>
      </c>
      <c r="U2" s="29" t="str" cm="1">
        <f t="array" ref="U2:U5">_xlfn.UNIQUE(N2:N1001)</f>
        <v>South</v>
      </c>
      <c r="V2" s="29">
        <f>COUNTIFS(N2:N1001,U2,T2:T1001,"Need immediate attention")</f>
        <v>11</v>
      </c>
      <c r="W2" s="2" t="str">
        <f>_xlfn.XLOOKUP('Patient Demographics'!N2,Facts!$B$2:$B$10,Facts!$A$2:$A$10,FALSE)</f>
        <v>Tamil Nadu</v>
      </c>
      <c r="X2" t="str">
        <f t="shared" ref="X2:X65" si="1">LEFT(C2,FIND(" ",C2))</f>
        <v xml:space="preserve">Shreya </v>
      </c>
      <c r="Y2" t="str" cm="1">
        <f t="array" ref="Y2:Z2">_xlfn.TEXTSPLIT(C2," ")</f>
        <v>Shreya</v>
      </c>
      <c r="Z2" t="str">
        <v>Reddy</v>
      </c>
    </row>
    <row r="3" spans="1:27" ht="14.5" x14ac:dyDescent="0.35">
      <c r="A3" s="2" t="s">
        <v>13</v>
      </c>
      <c r="B3" s="2" t="s">
        <v>14</v>
      </c>
      <c r="C3" s="2" t="str">
        <f t="shared" ref="C3:C66" si="2">TRIM(B3)</f>
        <v>Isha Sharma</v>
      </c>
      <c r="D3" s="2" t="str">
        <f t="shared" si="0"/>
        <v>PID0002_Isha.pdf</v>
      </c>
      <c r="E3" s="2" t="s">
        <v>9</v>
      </c>
      <c r="F3" s="15" t="s">
        <v>15</v>
      </c>
      <c r="G3" s="56">
        <f t="shared" ref="G3:G66" si="3">DATEVALUE(F3)</f>
        <v>19724</v>
      </c>
      <c r="H3" s="54">
        <f t="shared" ref="H3:H66" si="4">YEAR(G3)</f>
        <v>1953</v>
      </c>
      <c r="I3" s="54">
        <f t="shared" ref="I3:I66" si="5">2026-H3</f>
        <v>73</v>
      </c>
      <c r="J3" s="54" t="str" cm="1">
        <f t="array" ref="J3">_xlfn.IFS(AND(I3&gt;20,I3&lt;=30),"Young adult",AND(I3&gt;30,I3&lt;=45),"Adult",AND(I3&gt;45,I3&lt;=60),"Senior",AND(I3&gt;60,I3&lt;90),"super senior",TRUE,"Died")</f>
        <v>super senior</v>
      </c>
      <c r="K3" s="3">
        <v>15</v>
      </c>
      <c r="L3" s="2" t="s">
        <v>16</v>
      </c>
      <c r="M3" s="2" t="s">
        <v>12</v>
      </c>
      <c r="N3" s="2" t="str">
        <f>VLOOKUP(L3,Facts!$A$2:$B$10,2,FALSE)</f>
        <v>West</v>
      </c>
      <c r="O3" s="28" t="str">
        <v>West</v>
      </c>
      <c r="P3" s="28">
        <f t="shared" ref="P3:P5" si="6">COUNTIF(N3:N1002,O3)</f>
        <v>249</v>
      </c>
      <c r="Q3" s="36" t="str">
        <f>IF(AND(K3&lt;=5,'Billing Details'!H3&gt;=10000),"High Priority","Regularfollowup")</f>
        <v>Regularfollowup</v>
      </c>
      <c r="R3" s="29" t="str">
        <v>West</v>
      </c>
      <c r="S3" s="29">
        <f t="shared" ref="S3:S5" si="7">COUNTIFS(N3:N1002,R3,Q3:Q1002,"High Priority")</f>
        <v>20</v>
      </c>
      <c r="T3" s="36" t="str">
        <f>IF(AND(Q3="High Priority",'Patient Health Records'!AH3="Yes",'Patient Health Records'!AI3="Critical"), "Need Immediate attention", IF(AND('Patient Health Records'!AI3&lt;&gt;"Critical", 'Patient Health Records'!AH3="Yes"),"Monitor later",IF(AND('Patient Health Records'!AI3="Critical",'Patient Health Records'!AH3="No"),"Ask for readmission","No action")))</f>
        <v>No action</v>
      </c>
      <c r="U3" s="29" t="str">
        <v>West</v>
      </c>
      <c r="V3" s="29">
        <f t="shared" ref="V3:V5" si="8">COUNTIFS(N3:N1002,U3,T3:T1002,"Need immediate attention")</f>
        <v>5</v>
      </c>
      <c r="W3" s="2" t="str">
        <f>_xlfn.XLOOKUP('Patient Demographics'!N3,Facts!$B$2:$B$10,Facts!$A$2:$A$10,FALSE)</f>
        <v>Maharashtra</v>
      </c>
      <c r="X3" t="str">
        <f t="shared" si="1"/>
        <v xml:space="preserve">Isha </v>
      </c>
      <c r="Y3" t="str" cm="1">
        <f t="array" ref="Y3:Z3">_xlfn.TEXTSPLIT(C3," ")</f>
        <v>Isha</v>
      </c>
      <c r="Z3" t="str">
        <v>Sharma</v>
      </c>
    </row>
    <row r="4" spans="1:27" ht="14.5" x14ac:dyDescent="0.35">
      <c r="A4" s="2" t="s">
        <v>17</v>
      </c>
      <c r="B4" s="2" t="s">
        <v>18</v>
      </c>
      <c r="C4" s="2" t="str">
        <f t="shared" si="2"/>
        <v>Isha Raj Reddy</v>
      </c>
      <c r="D4" s="2" t="str">
        <f t="shared" si="0"/>
        <v>PID0003_Isha.pdf</v>
      </c>
      <c r="E4" s="2" t="s">
        <v>9</v>
      </c>
      <c r="F4" s="15" t="s">
        <v>19</v>
      </c>
      <c r="G4" s="56">
        <f t="shared" si="3"/>
        <v>34334</v>
      </c>
      <c r="H4" s="54">
        <f t="shared" si="4"/>
        <v>1993</v>
      </c>
      <c r="I4" s="54">
        <f t="shared" si="5"/>
        <v>33</v>
      </c>
      <c r="J4" s="54" t="str" cm="1">
        <f t="array" ref="J4">_xlfn.IFS(AND(I4&gt;20,I4&lt;=30),"Young adult",AND(I4&gt;30,I4&lt;=45),"Adult",AND(I4&gt;45,I4&lt;=60),"Senior",AND(I4&gt;60,I4&lt;90),"super senior",TRUE,"Died")</f>
        <v>Adult</v>
      </c>
      <c r="K4" s="3">
        <v>20</v>
      </c>
      <c r="L4" s="2" t="s">
        <v>20</v>
      </c>
      <c r="M4" s="2" t="s">
        <v>21</v>
      </c>
      <c r="N4" s="2" t="str">
        <f>VLOOKUP(L4,Facts!$A$2:$B$10,2,FALSE)</f>
        <v>North</v>
      </c>
      <c r="O4" s="34" t="str">
        <v>North</v>
      </c>
      <c r="P4" s="34">
        <f t="shared" si="6"/>
        <v>252</v>
      </c>
      <c r="Q4" s="36" t="str">
        <f>IF(AND(K4&lt;=5,'Billing Details'!H4&gt;=10000),"High Priority","Regularfollowup")</f>
        <v>Regularfollowup</v>
      </c>
      <c r="R4" s="37" t="str">
        <v>North</v>
      </c>
      <c r="S4" s="37">
        <f t="shared" si="7"/>
        <v>93</v>
      </c>
      <c r="T4" s="36" t="str">
        <f>IF(AND(Q4="High Priority",'Patient Health Records'!AH4="Yes",'Patient Health Records'!AI4="Critical"), "Need Immediate attention", IF(AND('Patient Health Records'!AI4&lt;&gt;"Critical", 'Patient Health Records'!AH4="Yes"),"Monitor later",IF(AND('Patient Health Records'!AI4="Critical",'Patient Health Records'!AH4="No"),"Ask for readmission","No action")))</f>
        <v>Ask for readmission</v>
      </c>
      <c r="U4" s="37" t="str">
        <v>North</v>
      </c>
      <c r="V4" s="37">
        <f t="shared" si="8"/>
        <v>14</v>
      </c>
      <c r="W4" s="2" t="str">
        <f>_xlfn.XLOOKUP('Patient Demographics'!N4,Facts!$B$2:$B$10,Facts!$A$2:$A$10,FALSE)</f>
        <v>Punjab</v>
      </c>
      <c r="X4" t="str">
        <f t="shared" si="1"/>
        <v xml:space="preserve">Isha </v>
      </c>
      <c r="Y4" t="str" cm="1">
        <f t="array" ref="Y4:AA4">_xlfn.TEXTSPLIT(C4," ")</f>
        <v>Isha</v>
      </c>
      <c r="Z4" t="str">
        <v>Raj</v>
      </c>
      <c r="AA4" t="str">
        <v>Reddy</v>
      </c>
    </row>
    <row r="5" spans="1:27" ht="14.5" x14ac:dyDescent="0.35">
      <c r="A5" s="2" t="s">
        <v>22</v>
      </c>
      <c r="B5" s="2" t="s">
        <v>23</v>
      </c>
      <c r="C5" s="2" t="str">
        <f t="shared" si="2"/>
        <v>Aditya Patel</v>
      </c>
      <c r="D5" s="2" t="str">
        <f t="shared" si="0"/>
        <v>PID0004_Aditya.pdf</v>
      </c>
      <c r="E5" s="2" t="s">
        <v>24</v>
      </c>
      <c r="F5" s="15" t="s">
        <v>19</v>
      </c>
      <c r="G5" s="56">
        <f t="shared" si="3"/>
        <v>34334</v>
      </c>
      <c r="H5" s="54">
        <f t="shared" si="4"/>
        <v>1993</v>
      </c>
      <c r="I5" s="54">
        <f t="shared" si="5"/>
        <v>33</v>
      </c>
      <c r="J5" s="54" t="str" cm="1">
        <f t="array" ref="J5">_xlfn.IFS(AND(I5&gt;20,I5&lt;=30),"Young adult",AND(I5&gt;30,I5&lt;=45),"Adult",AND(I5&gt;45,I5&lt;=60),"Senior",AND(I5&gt;60,I5&lt;90),"super senior",TRUE,"Died")</f>
        <v>Adult</v>
      </c>
      <c r="K5" s="3">
        <v>15</v>
      </c>
      <c r="L5" s="2" t="s">
        <v>25</v>
      </c>
      <c r="M5" s="2" t="s">
        <v>12</v>
      </c>
      <c r="N5" s="2" t="str">
        <f>VLOOKUP(L5,Facts!$A$2:$B$10,2,FALSE)</f>
        <v>South</v>
      </c>
      <c r="O5" s="28" t="str">
        <v>East</v>
      </c>
      <c r="P5" s="28">
        <f t="shared" si="6"/>
        <v>136</v>
      </c>
      <c r="Q5" s="36" t="str">
        <f>IF(AND(K5&lt;=5,'Billing Details'!H5&gt;=10000),"High Priority","Regularfollowup")</f>
        <v>Regularfollowup</v>
      </c>
      <c r="R5" s="29" t="str">
        <v>East</v>
      </c>
      <c r="S5" s="29">
        <f t="shared" si="7"/>
        <v>29</v>
      </c>
      <c r="T5" s="36" t="str">
        <f>IF(AND(Q5="High Priority",'Patient Health Records'!AH5="Yes",'Patient Health Records'!AI5="Critical"), "Need Immediate attention", IF(AND('Patient Health Records'!AI5&lt;&gt;"Critical", 'Patient Health Records'!AH5="Yes"),"Monitor later",IF(AND('Patient Health Records'!AI5="Critical",'Patient Health Records'!AH5="No"),"Ask for readmission","No action")))</f>
        <v>Ask for readmission</v>
      </c>
      <c r="U5" s="29" t="str">
        <v>East</v>
      </c>
      <c r="V5" s="29">
        <f t="shared" si="8"/>
        <v>4</v>
      </c>
      <c r="W5" s="2" t="str">
        <f>_xlfn.XLOOKUP('Patient Demographics'!N5,Facts!$B$2:$B$10,Facts!$A$2:$A$10,FALSE)</f>
        <v>Tamil Nadu</v>
      </c>
      <c r="X5" t="str">
        <f t="shared" si="1"/>
        <v xml:space="preserve">Aditya </v>
      </c>
      <c r="Y5" t="str" cm="1">
        <f t="array" ref="Y5:Z5">_xlfn.TEXTSPLIT(C5," ")</f>
        <v>Aditya</v>
      </c>
      <c r="Z5" t="str">
        <v>Patel</v>
      </c>
    </row>
    <row r="6" spans="1:27" ht="14.5" x14ac:dyDescent="0.35">
      <c r="A6" s="2" t="s">
        <v>26</v>
      </c>
      <c r="B6" s="2" t="s">
        <v>27</v>
      </c>
      <c r="C6" s="2" t="str">
        <f t="shared" si="2"/>
        <v>Aarav Mehta</v>
      </c>
      <c r="D6" s="2" t="str">
        <f t="shared" si="0"/>
        <v>PID0005_Aarav.pdf</v>
      </c>
      <c r="E6" s="2" t="s">
        <v>24</v>
      </c>
      <c r="F6" s="15" t="s">
        <v>28</v>
      </c>
      <c r="G6" s="56">
        <f t="shared" si="3"/>
        <v>32508</v>
      </c>
      <c r="H6" s="54">
        <f t="shared" si="4"/>
        <v>1988</v>
      </c>
      <c r="I6" s="54">
        <f t="shared" si="5"/>
        <v>38</v>
      </c>
      <c r="J6" s="54" t="str" cm="1">
        <f t="array" ref="J6">_xlfn.IFS(AND(I6&gt;20,I6&lt;=30),"Young adult",AND(I6&gt;30,I6&lt;=45),"Adult",AND(I6&gt;45,I6&lt;=60),"Senior",AND(I6&gt;60,I6&lt;90),"super senior",TRUE,"Died")</f>
        <v>Adult</v>
      </c>
      <c r="K6" s="3">
        <v>2</v>
      </c>
      <c r="L6" s="2" t="s">
        <v>29</v>
      </c>
      <c r="M6" s="2" t="s">
        <v>21</v>
      </c>
      <c r="N6" s="2" t="str">
        <f>VLOOKUP(L6,Facts!$A$2:$B$10,2,FALSE)</f>
        <v>North</v>
      </c>
      <c r="O6" s="2"/>
      <c r="Q6" s="36" t="str">
        <f>IF(AND(K6&lt;=5,'Billing Details'!H6&gt;=10000),"High Priority","Regularfollowup")</f>
        <v>Regularfollowup</v>
      </c>
      <c r="R6" s="36"/>
      <c r="S6" s="36"/>
      <c r="T6" s="36" t="str">
        <f>IF(AND(Q6="High Priority",'Patient Health Records'!AH6="Yes",'Patient Health Records'!AI6="Critical"), "Need Immediate attention", IF(AND('Patient Health Records'!AI6&lt;&gt;"Critical", 'Patient Health Records'!AH6="Yes"),"Monitor later",IF(AND('Patient Health Records'!AI6="Critical",'Patient Health Records'!AH6="No"),"Ask for readmission","No action")))</f>
        <v>No action</v>
      </c>
      <c r="U6" s="36"/>
      <c r="V6" s="36"/>
      <c r="W6" s="2" t="str">
        <f>_xlfn.XLOOKUP('Patient Demographics'!N6,Facts!$B$2:$B$10,Facts!$A$2:$A$10,FALSE)</f>
        <v>Punjab</v>
      </c>
      <c r="X6" t="str">
        <f t="shared" si="1"/>
        <v xml:space="preserve">Aarav </v>
      </c>
      <c r="Y6" t="str" cm="1">
        <f t="array" ref="Y6:Z6">_xlfn.TEXTSPLIT(C6," ")</f>
        <v>Aarav</v>
      </c>
      <c r="Z6" t="str">
        <v>Mehta</v>
      </c>
    </row>
    <row r="7" spans="1:27" ht="14.5" x14ac:dyDescent="0.35">
      <c r="A7" s="2" t="s">
        <v>30</v>
      </c>
      <c r="B7" s="2" t="s">
        <v>31</v>
      </c>
      <c r="C7" s="2" t="str">
        <f t="shared" si="2"/>
        <v>Aarav Sharma</v>
      </c>
      <c r="D7" s="2" t="str">
        <f t="shared" si="0"/>
        <v>PID0006_Aarav.pdf</v>
      </c>
      <c r="E7" s="2" t="s">
        <v>24</v>
      </c>
      <c r="F7" s="15" t="s">
        <v>32</v>
      </c>
      <c r="G7" s="56">
        <f t="shared" si="3"/>
        <v>14245</v>
      </c>
      <c r="H7" s="54">
        <f t="shared" si="4"/>
        <v>1938</v>
      </c>
      <c r="I7" s="54">
        <f t="shared" si="5"/>
        <v>88</v>
      </c>
      <c r="J7" s="54" t="str" cm="1">
        <f t="array" ref="J7">_xlfn.IFS(AND(I7&gt;20,I7&lt;=30),"Young adult",AND(I7&gt;30,I7&lt;=45),"Adult",AND(I7&gt;45,I7&lt;=60),"Senior",AND(I7&gt;60,I7&lt;90),"super senior",TRUE,"Died")</f>
        <v>super senior</v>
      </c>
      <c r="K7" s="3">
        <v>20</v>
      </c>
      <c r="L7" s="2" t="s">
        <v>25</v>
      </c>
      <c r="M7" s="2" t="s">
        <v>12</v>
      </c>
      <c r="N7" s="2" t="str">
        <f>VLOOKUP(L7,Facts!$A$2:$B$10,2,FALSE)</f>
        <v>South</v>
      </c>
      <c r="O7" s="2"/>
      <c r="P7" s="2"/>
      <c r="Q7" s="36" t="str">
        <f>IF(AND(K7&lt;=5,'Billing Details'!H7&gt;=10000),"High Priority","Regularfollowup")</f>
        <v>Regularfollowup</v>
      </c>
      <c r="R7" s="36"/>
      <c r="S7" s="36"/>
      <c r="T7" s="36" t="str">
        <f>IF(AND(Q7="High Priority",'Patient Health Records'!AH7="Yes",'Patient Health Records'!AI7="Critical"), "Need Immediate attention", IF(AND('Patient Health Records'!AI7&lt;&gt;"Critical", 'Patient Health Records'!AH7="Yes"),"Monitor later",IF(AND('Patient Health Records'!AI7="Critical",'Patient Health Records'!AH7="No"),"Ask for readmission","No action")))</f>
        <v>No action</v>
      </c>
      <c r="U7" s="36"/>
      <c r="V7" s="36"/>
      <c r="W7" s="2" t="str">
        <f>_xlfn.XLOOKUP('Patient Demographics'!N7,Facts!$B$2:$B$10,Facts!$A$2:$A$10,FALSE)</f>
        <v>Tamil Nadu</v>
      </c>
      <c r="X7" t="str">
        <f t="shared" si="1"/>
        <v xml:space="preserve">Aarav </v>
      </c>
      <c r="Y7" t="str" cm="1">
        <f t="array" ref="Y7:Z7">_xlfn.TEXTSPLIT(C7," ")</f>
        <v>Aarav</v>
      </c>
      <c r="Z7" t="str">
        <v>Sharma</v>
      </c>
    </row>
    <row r="8" spans="1:27" ht="14.5" x14ac:dyDescent="0.35">
      <c r="A8" s="2" t="s">
        <v>33</v>
      </c>
      <c r="B8" s="2" t="s">
        <v>34</v>
      </c>
      <c r="C8" s="2" t="str">
        <f t="shared" si="2"/>
        <v>Sai Raj Patel</v>
      </c>
      <c r="D8" s="2" t="str">
        <f t="shared" si="0"/>
        <v>PID0007_Sai.pdf</v>
      </c>
      <c r="E8" s="2" t="s">
        <v>24</v>
      </c>
      <c r="F8" s="15" t="s">
        <v>28</v>
      </c>
      <c r="G8" s="56">
        <f t="shared" si="3"/>
        <v>32508</v>
      </c>
      <c r="H8" s="54">
        <f t="shared" si="4"/>
        <v>1988</v>
      </c>
      <c r="I8" s="54">
        <f t="shared" si="5"/>
        <v>38</v>
      </c>
      <c r="J8" s="54" t="str" cm="1">
        <f t="array" ref="J8">_xlfn.IFS(AND(I8&gt;20,I8&lt;=30),"Young adult",AND(I8&gt;30,I8&lt;=45),"Adult",AND(I8&gt;45,I8&lt;=60),"Senior",AND(I8&gt;60,I8&lt;90),"super senior",TRUE,"Died")</f>
        <v>Adult</v>
      </c>
      <c r="K8" s="3">
        <v>40</v>
      </c>
      <c r="L8" s="2" t="s">
        <v>16</v>
      </c>
      <c r="M8" s="2" t="s">
        <v>21</v>
      </c>
      <c r="N8" s="2" t="str">
        <f>VLOOKUP(L8,Facts!$A$2:$B$10,2,FALSE)</f>
        <v>West</v>
      </c>
      <c r="O8" s="2"/>
      <c r="P8" s="2"/>
      <c r="Q8" s="36" t="str">
        <f>IF(AND(K8&lt;=5,'Billing Details'!H8&gt;=10000),"High Priority","Regularfollowup")</f>
        <v>Regularfollowup</v>
      </c>
      <c r="R8" s="36"/>
      <c r="S8" s="36"/>
      <c r="T8" s="36" t="str">
        <f>IF(AND(Q8="High Priority",'Patient Health Records'!AH8="Yes",'Patient Health Records'!AI8="Critical"), "Need Immediate attention", IF(AND('Patient Health Records'!AI8&lt;&gt;"Critical", 'Patient Health Records'!AH8="Yes"),"Monitor later",IF(AND('Patient Health Records'!AI8="Critical",'Patient Health Records'!AH8="No"),"Ask for readmission","No action")))</f>
        <v>No action</v>
      </c>
      <c r="U8" s="36"/>
      <c r="V8" s="36"/>
      <c r="W8" s="2" t="str">
        <f>_xlfn.XLOOKUP('Patient Demographics'!N8,Facts!$B$2:$B$10,Facts!$A$2:$A$10,FALSE)</f>
        <v>Maharashtra</v>
      </c>
      <c r="X8" t="str">
        <f t="shared" si="1"/>
        <v xml:space="preserve">Sai </v>
      </c>
      <c r="Y8" t="str" cm="1">
        <f t="array" ref="Y8:AA8">_xlfn.TEXTSPLIT(C8," ")</f>
        <v>Sai</v>
      </c>
      <c r="Z8" t="str">
        <v>Raj</v>
      </c>
      <c r="AA8" t="str">
        <v>Patel</v>
      </c>
    </row>
    <row r="9" spans="1:27" ht="14.5" x14ac:dyDescent="0.35">
      <c r="A9" s="2" t="s">
        <v>35</v>
      </c>
      <c r="B9" s="2" t="s">
        <v>8</v>
      </c>
      <c r="C9" s="2" t="str">
        <f t="shared" si="2"/>
        <v>Shreya Reddy</v>
      </c>
      <c r="D9" s="2" t="str">
        <f t="shared" si="0"/>
        <v>PID0008_Shreya.pdf</v>
      </c>
      <c r="E9" s="2" t="s">
        <v>9</v>
      </c>
      <c r="F9" s="15" t="s">
        <v>36</v>
      </c>
      <c r="G9" s="56">
        <f t="shared" si="3"/>
        <v>34699</v>
      </c>
      <c r="H9" s="54">
        <f t="shared" si="4"/>
        <v>1994</v>
      </c>
      <c r="I9" s="54">
        <f t="shared" si="5"/>
        <v>32</v>
      </c>
      <c r="J9" s="54" t="str" cm="1">
        <f t="array" ref="J9">_xlfn.IFS(AND(I9&gt;20,I9&lt;=30),"Young adult",AND(I9&gt;30,I9&lt;=45),"Adult",AND(I9&gt;45,I9&lt;=60),"Senior",AND(I9&gt;60,I9&lt;90),"super senior",TRUE,"Died")</f>
        <v>Adult</v>
      </c>
      <c r="K9" s="3">
        <v>30</v>
      </c>
      <c r="L9" s="2" t="s">
        <v>37</v>
      </c>
      <c r="M9" s="2" t="s">
        <v>38</v>
      </c>
      <c r="N9" s="2" t="str">
        <f>VLOOKUP(L9,Facts!$A$2:$B$10,2,FALSE)</f>
        <v>South</v>
      </c>
      <c r="O9" s="2"/>
      <c r="P9" s="2"/>
      <c r="Q9" s="36" t="str">
        <f>IF(AND(K9&lt;=5,'Billing Details'!H9&gt;=10000),"High Priority","Regularfollowup")</f>
        <v>Regularfollowup</v>
      </c>
      <c r="R9" s="36"/>
      <c r="S9" s="36"/>
      <c r="T9" s="36" t="str">
        <f>IF(AND(Q9="High Priority",'Patient Health Records'!AH9="Yes",'Patient Health Records'!AI9="Critical"), "Need Immediate attention", IF(AND('Patient Health Records'!AI9&lt;&gt;"Critical", 'Patient Health Records'!AH9="Yes"),"Monitor later",IF(AND('Patient Health Records'!AI9="Critical",'Patient Health Records'!AH9="No"),"Ask for readmission","No action")))</f>
        <v>Monitor later</v>
      </c>
      <c r="U9" s="36"/>
      <c r="V9" s="36"/>
      <c r="W9" s="2" t="str">
        <f>_xlfn.XLOOKUP('Patient Demographics'!N9,Facts!$B$2:$B$10,Facts!$A$2:$A$10,FALSE)</f>
        <v>Tamil Nadu</v>
      </c>
      <c r="X9" t="str">
        <f t="shared" si="1"/>
        <v xml:space="preserve">Shreya </v>
      </c>
      <c r="Y9" t="str" cm="1">
        <f t="array" ref="Y9:Z9">_xlfn.TEXTSPLIT(C9," ")</f>
        <v>Shreya</v>
      </c>
      <c r="Z9" t="str">
        <v>Reddy</v>
      </c>
    </row>
    <row r="10" spans="1:27" ht="14.5" x14ac:dyDescent="0.35">
      <c r="A10" s="2" t="s">
        <v>39</v>
      </c>
      <c r="B10" s="2" t="s">
        <v>40</v>
      </c>
      <c r="C10" s="2" t="str">
        <f t="shared" si="2"/>
        <v>Diya Mehta</v>
      </c>
      <c r="D10" s="2" t="str">
        <f t="shared" si="0"/>
        <v>PID0009_Diya.pdf</v>
      </c>
      <c r="E10" s="2" t="s">
        <v>9</v>
      </c>
      <c r="F10" s="15" t="s">
        <v>41</v>
      </c>
      <c r="G10" s="56">
        <f t="shared" si="3"/>
        <v>28855</v>
      </c>
      <c r="H10" s="54">
        <f t="shared" si="4"/>
        <v>1978</v>
      </c>
      <c r="I10" s="54">
        <f t="shared" si="5"/>
        <v>48</v>
      </c>
      <c r="J10" s="54" t="str" cm="1">
        <f t="array" ref="J10">_xlfn.IFS(AND(I10&gt;20,I10&lt;=30),"Young adult",AND(I10&gt;30,I10&lt;=45),"Adult",AND(I10&gt;45,I10&lt;=60),"Senior",AND(I10&gt;60,I10&lt;90),"super senior",TRUE,"Died")</f>
        <v>Senior</v>
      </c>
      <c r="K10" s="3">
        <v>20</v>
      </c>
      <c r="L10" s="2" t="s">
        <v>25</v>
      </c>
      <c r="M10" s="2" t="s">
        <v>12</v>
      </c>
      <c r="N10" s="2" t="str">
        <f>VLOOKUP(L10,Facts!$A$2:$B$10,2,FALSE)</f>
        <v>South</v>
      </c>
      <c r="O10" s="2"/>
      <c r="P10" s="2"/>
      <c r="Q10" s="36" t="str">
        <f>IF(AND(K10&lt;=5,'Billing Details'!H10&gt;=10000),"High Priority","Regularfollowup")</f>
        <v>Regularfollowup</v>
      </c>
      <c r="R10" s="36"/>
      <c r="S10" s="36"/>
      <c r="T10" s="36" t="str">
        <f>IF(AND(Q10="High Priority",'Patient Health Records'!AH10="Yes",'Patient Health Records'!AI10="Critical"), "Need Immediate attention", IF(AND('Patient Health Records'!AI10&lt;&gt;"Critical", 'Patient Health Records'!AH10="Yes"),"Monitor later",IF(AND('Patient Health Records'!AI10="Critical",'Patient Health Records'!AH10="No"),"Ask for readmission","No action")))</f>
        <v>No action</v>
      </c>
      <c r="U10" s="36"/>
      <c r="V10" s="36"/>
      <c r="W10" s="2" t="str">
        <f>_xlfn.XLOOKUP('Patient Demographics'!N10,Facts!$B$2:$B$10,Facts!$A$2:$A$10,FALSE)</f>
        <v>Tamil Nadu</v>
      </c>
      <c r="X10" t="str">
        <f t="shared" si="1"/>
        <v xml:space="preserve">Diya </v>
      </c>
      <c r="Y10" t="str" cm="1">
        <f t="array" ref="Y10:Z10">_xlfn.TEXTSPLIT(C10," ")</f>
        <v>Diya</v>
      </c>
      <c r="Z10" t="str">
        <v>Mehta</v>
      </c>
    </row>
    <row r="11" spans="1:27" ht="14.5" x14ac:dyDescent="0.35">
      <c r="A11" s="2" t="s">
        <v>42</v>
      </c>
      <c r="B11" s="2" t="s">
        <v>43</v>
      </c>
      <c r="C11" s="2" t="str">
        <f t="shared" si="2"/>
        <v>Vivaan Patel</v>
      </c>
      <c r="D11" s="2" t="str">
        <f t="shared" si="0"/>
        <v>PID0010_Vivaan.pdf</v>
      </c>
      <c r="E11" s="2" t="s">
        <v>24</v>
      </c>
      <c r="F11" s="50" t="s">
        <v>44</v>
      </c>
      <c r="G11" s="56">
        <f t="shared" si="3"/>
        <v>34699</v>
      </c>
      <c r="H11" s="54">
        <f t="shared" si="4"/>
        <v>1994</v>
      </c>
      <c r="I11" s="54">
        <f t="shared" si="5"/>
        <v>32</v>
      </c>
      <c r="J11" s="54" t="str" cm="1">
        <f t="array" ref="J11">_xlfn.IFS(AND(I11&gt;20,I11&lt;=30),"Young adult",AND(I11&gt;30,I11&lt;=45),"Adult",AND(I11&gt;45,I11&lt;=60),"Senior",AND(I11&gt;60,I11&lt;90),"super senior",TRUE,"Died")</f>
        <v>Adult</v>
      </c>
      <c r="K11" s="3">
        <v>2</v>
      </c>
      <c r="L11" s="2" t="s">
        <v>45</v>
      </c>
      <c r="M11" s="2" t="s">
        <v>38</v>
      </c>
      <c r="N11" s="2" t="str">
        <f>VLOOKUP(L11,Facts!$A$2:$B$10,2,FALSE)</f>
        <v>East</v>
      </c>
      <c r="O11" s="2"/>
      <c r="P11" s="2"/>
      <c r="Q11" s="36" t="str">
        <f>IF(AND(K11&lt;=5,'Billing Details'!H11&gt;=10000),"High Priority","Regularfollowup")</f>
        <v>High Priority</v>
      </c>
      <c r="R11" s="36"/>
      <c r="S11" s="36"/>
      <c r="T11" s="36" t="str">
        <f>IF(AND(Q11="High Priority",'Patient Health Records'!AH11="Yes",'Patient Health Records'!AI11="Critical"), "Need Immediate attention", IF(AND('Patient Health Records'!AI11&lt;&gt;"Critical", 'Patient Health Records'!AH11="Yes"),"Monitor later",IF(AND('Patient Health Records'!AI11="Critical",'Patient Health Records'!AH11="No"),"Ask for readmission","No action")))</f>
        <v>Ask for readmission</v>
      </c>
      <c r="U11" s="36"/>
      <c r="V11" s="36"/>
      <c r="W11" s="2" t="str">
        <f>_xlfn.XLOOKUP('Patient Demographics'!N11,Facts!$B$2:$B$10,Facts!$A$2:$A$10,FALSE)</f>
        <v>West Bengal</v>
      </c>
      <c r="X11" t="str">
        <f t="shared" si="1"/>
        <v xml:space="preserve">Vivaan </v>
      </c>
      <c r="Y11" t="str" cm="1">
        <f t="array" ref="Y11:Z11">_xlfn.TEXTSPLIT(C11," ")</f>
        <v>Vivaan</v>
      </c>
      <c r="Z11" t="str">
        <v>Patel</v>
      </c>
    </row>
    <row r="12" spans="1:27" ht="14.5" x14ac:dyDescent="0.35">
      <c r="A12" s="2" t="s">
        <v>46</v>
      </c>
      <c r="B12" s="2" t="s">
        <v>47</v>
      </c>
      <c r="C12" s="2" t="str">
        <f t="shared" si="2"/>
        <v>Aditya Gupta</v>
      </c>
      <c r="D12" s="2" t="str">
        <f t="shared" si="0"/>
        <v>PID0011_Aditya.pdf</v>
      </c>
      <c r="E12" s="2" t="s">
        <v>24</v>
      </c>
      <c r="F12" s="15" t="s">
        <v>48</v>
      </c>
      <c r="G12" s="56">
        <f t="shared" si="3"/>
        <v>23377</v>
      </c>
      <c r="H12" s="54">
        <f t="shared" si="4"/>
        <v>1964</v>
      </c>
      <c r="I12" s="54">
        <f t="shared" si="5"/>
        <v>62</v>
      </c>
      <c r="J12" s="54" t="str" cm="1">
        <f t="array" ref="J12">_xlfn.IFS(AND(I12&gt;20,I12&lt;=30),"Young adult",AND(I12&gt;30,I12&lt;=45),"Adult",AND(I12&gt;45,I12&lt;=60),"Senior",AND(I12&gt;60,I12&lt;90),"super senior",TRUE,"Died")</f>
        <v>super senior</v>
      </c>
      <c r="K12" s="3">
        <v>3</v>
      </c>
      <c r="L12" s="2" t="s">
        <v>25</v>
      </c>
      <c r="M12" s="2" t="s">
        <v>21</v>
      </c>
      <c r="N12" s="2" t="str">
        <f>VLOOKUP(L12,Facts!$A$2:$B$10,2,FALSE)</f>
        <v>South</v>
      </c>
      <c r="O12" s="2"/>
      <c r="P12" s="2"/>
      <c r="Q12" s="36" t="str">
        <f>IF(AND(K12&lt;=5,'Billing Details'!H12&gt;=10000),"High Priority","Regularfollowup")</f>
        <v>Regularfollowup</v>
      </c>
      <c r="R12" s="36"/>
      <c r="S12" s="36"/>
      <c r="T12" s="36" t="str">
        <f>IF(AND(Q12="High Priority",'Patient Health Records'!AH12="Yes",'Patient Health Records'!AI12="Critical"), "Need Immediate attention", IF(AND('Patient Health Records'!AI12&lt;&gt;"Critical", 'Patient Health Records'!AH12="Yes"),"Monitor later",IF(AND('Patient Health Records'!AI12="Critical",'Patient Health Records'!AH12="No"),"Ask for readmission","No action")))</f>
        <v>No action</v>
      </c>
      <c r="U12" s="36"/>
      <c r="V12" s="36"/>
      <c r="W12" s="2" t="str">
        <f>_xlfn.XLOOKUP('Patient Demographics'!N12,Facts!$B$2:$B$10,Facts!$A$2:$A$10,FALSE)</f>
        <v>Tamil Nadu</v>
      </c>
      <c r="X12" t="str">
        <f t="shared" si="1"/>
        <v xml:space="preserve">Aditya </v>
      </c>
      <c r="Y12" t="str" cm="1">
        <f t="array" ref="Y12:Z12">_xlfn.TEXTSPLIT(C12," ")</f>
        <v>Aditya</v>
      </c>
      <c r="Z12" t="str">
        <v>Gupta</v>
      </c>
    </row>
    <row r="13" spans="1:27" ht="14.5" x14ac:dyDescent="0.35">
      <c r="A13" s="2" t="s">
        <v>49</v>
      </c>
      <c r="B13" s="2" t="s">
        <v>50</v>
      </c>
      <c r="C13" s="2" t="str">
        <f t="shared" si="2"/>
        <v>Aditya Sharma</v>
      </c>
      <c r="D13" s="2" t="str">
        <f t="shared" si="0"/>
        <v>PID0012_Aditya.pdf</v>
      </c>
      <c r="E13" s="2" t="s">
        <v>24</v>
      </c>
      <c r="F13" s="15" t="s">
        <v>48</v>
      </c>
      <c r="G13" s="56">
        <f t="shared" si="3"/>
        <v>23377</v>
      </c>
      <c r="H13" s="54">
        <f t="shared" si="4"/>
        <v>1964</v>
      </c>
      <c r="I13" s="54">
        <f t="shared" si="5"/>
        <v>62</v>
      </c>
      <c r="J13" s="54" t="str" cm="1">
        <f t="array" ref="J13">_xlfn.IFS(AND(I13&gt;20,I13&lt;=30),"Young adult",AND(I13&gt;30,I13&lt;=45),"Adult",AND(I13&gt;45,I13&lt;=60),"Senior",AND(I13&gt;60,I13&lt;90),"super senior",TRUE,"Died")</f>
        <v>super senior</v>
      </c>
      <c r="K13" s="3">
        <v>15</v>
      </c>
      <c r="L13" s="2" t="s">
        <v>11</v>
      </c>
      <c r="M13" s="2" t="s">
        <v>12</v>
      </c>
      <c r="N13" s="2" t="str">
        <f>VLOOKUP(L13,Facts!$A$2:$B$10,2,FALSE)</f>
        <v>South</v>
      </c>
      <c r="O13" s="2"/>
      <c r="P13" s="2"/>
      <c r="Q13" s="36" t="str">
        <f>IF(AND(K13&lt;=5,'Billing Details'!H13&gt;=10000),"High Priority","Regularfollowup")</f>
        <v>Regularfollowup</v>
      </c>
      <c r="R13" s="36"/>
      <c r="S13" s="36"/>
      <c r="T13" s="36" t="str">
        <f>IF(AND(Q13="High Priority",'Patient Health Records'!AH13="Yes",'Patient Health Records'!AI13="Critical"), "Need Immediate attention", IF(AND('Patient Health Records'!AI13&lt;&gt;"Critical", 'Patient Health Records'!AH13="Yes"),"Monitor later",IF(AND('Patient Health Records'!AI13="Critical",'Patient Health Records'!AH13="No"),"Ask for readmission","No action")))</f>
        <v>Monitor later</v>
      </c>
      <c r="U13" s="36"/>
      <c r="V13" s="36"/>
      <c r="W13" s="2" t="str">
        <f>_xlfn.XLOOKUP('Patient Demographics'!N13,Facts!$B$2:$B$10,Facts!$A$2:$A$10,FALSE)</f>
        <v>Tamil Nadu</v>
      </c>
      <c r="X13" t="str">
        <f t="shared" si="1"/>
        <v xml:space="preserve">Aditya </v>
      </c>
      <c r="Y13" t="str" cm="1">
        <f t="array" ref="Y13:Z13">_xlfn.TEXTSPLIT(C13," ")</f>
        <v>Aditya</v>
      </c>
      <c r="Z13" t="str">
        <v>Sharma</v>
      </c>
    </row>
    <row r="14" spans="1:27" ht="14.5" x14ac:dyDescent="0.35">
      <c r="A14" s="2" t="s">
        <v>51</v>
      </c>
      <c r="B14" s="2" t="s">
        <v>52</v>
      </c>
      <c r="C14" s="2" t="str">
        <f t="shared" si="2"/>
        <v>Diya Kumar Sharma</v>
      </c>
      <c r="D14" s="2" t="str">
        <f t="shared" si="0"/>
        <v>PID0013_Diya.pdf</v>
      </c>
      <c r="E14" s="2" t="s">
        <v>9</v>
      </c>
      <c r="F14" s="15" t="s">
        <v>10</v>
      </c>
      <c r="G14" s="56">
        <f t="shared" si="3"/>
        <v>27029</v>
      </c>
      <c r="H14" s="54">
        <f t="shared" si="4"/>
        <v>1973</v>
      </c>
      <c r="I14" s="54">
        <f t="shared" si="5"/>
        <v>53</v>
      </c>
      <c r="J14" s="54" t="str" cm="1">
        <f t="array" ref="J14">_xlfn.IFS(AND(I14&gt;20,I14&lt;=30),"Young adult",AND(I14&gt;30,I14&lt;=45),"Adult",AND(I14&gt;45,I14&lt;=60),"Senior",AND(I14&gt;60,I14&lt;90),"super senior",TRUE,"Died")</f>
        <v>Senior</v>
      </c>
      <c r="K14" s="3">
        <v>7</v>
      </c>
      <c r="L14" s="2" t="s">
        <v>37</v>
      </c>
      <c r="M14" s="2" t="s">
        <v>21</v>
      </c>
      <c r="N14" s="2" t="str">
        <f>VLOOKUP(L14,Facts!$A$2:$B$10,2,FALSE)</f>
        <v>South</v>
      </c>
      <c r="O14" s="2"/>
      <c r="P14" s="2"/>
      <c r="Q14" s="36" t="str">
        <f>IF(AND(K14&lt;=5,'Billing Details'!H14&gt;=10000),"High Priority","Regularfollowup")</f>
        <v>Regularfollowup</v>
      </c>
      <c r="R14" s="36"/>
      <c r="S14" s="36"/>
      <c r="T14" s="36" t="str">
        <f>IF(AND(Q14="High Priority",'Patient Health Records'!AH14="Yes",'Patient Health Records'!AI14="Critical"), "Need Immediate attention", IF(AND('Patient Health Records'!AI14&lt;&gt;"Critical", 'Patient Health Records'!AH14="Yes"),"Monitor later",IF(AND('Patient Health Records'!AI14="Critical",'Patient Health Records'!AH14="No"),"Ask for readmission","No action")))</f>
        <v>Monitor later</v>
      </c>
      <c r="U14" s="36"/>
      <c r="V14" s="36"/>
      <c r="W14" s="2" t="str">
        <f>_xlfn.XLOOKUP('Patient Demographics'!N14,Facts!$B$2:$B$10,Facts!$A$2:$A$10,FALSE)</f>
        <v>Tamil Nadu</v>
      </c>
      <c r="X14" t="str">
        <f t="shared" si="1"/>
        <v xml:space="preserve">Diya </v>
      </c>
      <c r="Y14" t="str" cm="1">
        <f t="array" ref="Y14:AA14">_xlfn.TEXTSPLIT(C14," ")</f>
        <v>Diya</v>
      </c>
      <c r="Z14" t="str">
        <v>Kumar</v>
      </c>
      <c r="AA14" t="str">
        <v>Sharma</v>
      </c>
    </row>
    <row r="15" spans="1:27" ht="14.5" x14ac:dyDescent="0.35">
      <c r="A15" s="2" t="s">
        <v>53</v>
      </c>
      <c r="B15" s="2" t="s">
        <v>54</v>
      </c>
      <c r="C15" s="2" t="str">
        <f t="shared" si="2"/>
        <v>Aanya Raj Sharma</v>
      </c>
      <c r="D15" s="2" t="str">
        <f t="shared" si="0"/>
        <v>PID0014_Aanya.pdf</v>
      </c>
      <c r="E15" s="2" t="s">
        <v>9</v>
      </c>
      <c r="F15" s="15" t="s">
        <v>55</v>
      </c>
      <c r="G15" s="56">
        <f t="shared" si="3"/>
        <v>29951</v>
      </c>
      <c r="H15" s="54">
        <f t="shared" si="4"/>
        <v>1981</v>
      </c>
      <c r="I15" s="54">
        <f t="shared" si="5"/>
        <v>45</v>
      </c>
      <c r="J15" s="54" t="str" cm="1">
        <f t="array" ref="J15">_xlfn.IFS(AND(I15&gt;20,I15&lt;=30),"Young adult",AND(I15&gt;30,I15&lt;=45),"Adult",AND(I15&gt;45,I15&lt;=60),"Senior",AND(I15&gt;60,I15&lt;90),"super senior",TRUE,"Died")</f>
        <v>Adult</v>
      </c>
      <c r="K15" s="3">
        <v>15</v>
      </c>
      <c r="L15" s="2" t="s">
        <v>37</v>
      </c>
      <c r="M15" s="2" t="s">
        <v>12</v>
      </c>
      <c r="N15" s="2" t="str">
        <f>VLOOKUP(L15,Facts!$A$2:$B$10,2,FALSE)</f>
        <v>South</v>
      </c>
      <c r="O15" s="2"/>
      <c r="P15" s="2"/>
      <c r="Q15" s="36" t="str">
        <f>IF(AND(K15&lt;=5,'Billing Details'!H15&gt;=10000),"High Priority","Regularfollowup")</f>
        <v>Regularfollowup</v>
      </c>
      <c r="R15" s="36"/>
      <c r="S15" s="36"/>
      <c r="T15" s="36" t="str">
        <f>IF(AND(Q15="High Priority",'Patient Health Records'!AH15="Yes",'Patient Health Records'!AI15="Critical"), "Need Immediate attention", IF(AND('Patient Health Records'!AI15&lt;&gt;"Critical", 'Patient Health Records'!AH15="Yes"),"Monitor later",IF(AND('Patient Health Records'!AI15="Critical",'Patient Health Records'!AH15="No"),"Ask for readmission","No action")))</f>
        <v>No action</v>
      </c>
      <c r="U15" s="36"/>
      <c r="V15" s="36"/>
      <c r="W15" s="2" t="str">
        <f>_xlfn.XLOOKUP('Patient Demographics'!N15,Facts!$B$2:$B$10,Facts!$A$2:$A$10,FALSE)</f>
        <v>Tamil Nadu</v>
      </c>
      <c r="X15" t="str">
        <f t="shared" si="1"/>
        <v xml:space="preserve">Aanya </v>
      </c>
      <c r="Y15" t="str" cm="1">
        <f t="array" ref="Y15:AA15">_xlfn.TEXTSPLIT(C15," ")</f>
        <v>Aanya</v>
      </c>
      <c r="Z15" t="str">
        <v>Raj</v>
      </c>
      <c r="AA15" t="str">
        <v>Sharma</v>
      </c>
    </row>
    <row r="16" spans="1:27" ht="14.5" x14ac:dyDescent="0.35">
      <c r="A16" s="2" t="s">
        <v>56</v>
      </c>
      <c r="B16" s="2" t="s">
        <v>57</v>
      </c>
      <c r="C16" s="2" t="str">
        <f t="shared" si="2"/>
        <v>Diya Priya Gupta</v>
      </c>
      <c r="D16" s="2" t="str">
        <f t="shared" si="0"/>
        <v>PID0015_Diya.pdf</v>
      </c>
      <c r="E16" s="2" t="s">
        <v>9</v>
      </c>
      <c r="F16" s="15" t="s">
        <v>48</v>
      </c>
      <c r="G16" s="56">
        <f t="shared" si="3"/>
        <v>23377</v>
      </c>
      <c r="H16" s="54">
        <f t="shared" si="4"/>
        <v>1964</v>
      </c>
      <c r="I16" s="54">
        <f t="shared" si="5"/>
        <v>62</v>
      </c>
      <c r="J16" s="54" t="str" cm="1">
        <f t="array" ref="J16">_xlfn.IFS(AND(I16&gt;20,I16&lt;=30),"Young adult",AND(I16&gt;30,I16&lt;=45),"Adult",AND(I16&gt;45,I16&lt;=60),"Senior",AND(I16&gt;60,I16&lt;90),"super senior",TRUE,"Died")</f>
        <v>super senior</v>
      </c>
      <c r="K16" s="3">
        <v>2</v>
      </c>
      <c r="L16" s="2" t="s">
        <v>29</v>
      </c>
      <c r="M16" s="2" t="s">
        <v>21</v>
      </c>
      <c r="N16" s="2" t="str">
        <f>VLOOKUP(L16,Facts!$A$2:$B$10,2,FALSE)</f>
        <v>North</v>
      </c>
      <c r="O16" s="2"/>
      <c r="P16" s="2"/>
      <c r="Q16" s="36" t="str">
        <f>IF(AND(K16&lt;=5,'Billing Details'!H16&gt;=10000),"High Priority","Regularfollowup")</f>
        <v>High Priority</v>
      </c>
      <c r="R16" s="36"/>
      <c r="S16" s="36"/>
      <c r="T16" s="36" t="str">
        <f>IF(AND(Q16="High Priority",'Patient Health Records'!AH16="Yes",'Patient Health Records'!AI16="Critical"), "Need Immediate attention", IF(AND('Patient Health Records'!AI16&lt;&gt;"Critical", 'Patient Health Records'!AH16="Yes"),"Monitor later",IF(AND('Patient Health Records'!AI16="Critical",'Patient Health Records'!AH16="No"),"Ask for readmission","No action")))</f>
        <v>Ask for readmission</v>
      </c>
      <c r="U16" s="36"/>
      <c r="V16" s="36"/>
      <c r="W16" s="2" t="str">
        <f>_xlfn.XLOOKUP('Patient Demographics'!N16,Facts!$B$2:$B$10,Facts!$A$2:$A$10,FALSE)</f>
        <v>Punjab</v>
      </c>
      <c r="X16" t="str">
        <f t="shared" si="1"/>
        <v xml:space="preserve">Diya </v>
      </c>
      <c r="Y16" t="str" cm="1">
        <f t="array" ref="Y16:AA16">_xlfn.TEXTSPLIT(C16," ")</f>
        <v>Diya</v>
      </c>
      <c r="Z16" t="str">
        <v>Priya</v>
      </c>
      <c r="AA16" t="str">
        <v>Gupta</v>
      </c>
    </row>
    <row r="17" spans="1:27" ht="14.5" x14ac:dyDescent="0.35">
      <c r="A17" s="2" t="s">
        <v>58</v>
      </c>
      <c r="B17" s="2" t="s">
        <v>59</v>
      </c>
      <c r="C17" s="2" t="str">
        <f t="shared" si="2"/>
        <v>Isha Kumar Mehta</v>
      </c>
      <c r="D17" s="2" t="str">
        <f t="shared" si="0"/>
        <v>PID0016_Isha.pdf</v>
      </c>
      <c r="E17" s="2" t="s">
        <v>9</v>
      </c>
      <c r="F17" s="15" t="s">
        <v>36</v>
      </c>
      <c r="G17" s="56">
        <f t="shared" si="3"/>
        <v>34699</v>
      </c>
      <c r="H17" s="54">
        <f t="shared" si="4"/>
        <v>1994</v>
      </c>
      <c r="I17" s="54">
        <f t="shared" si="5"/>
        <v>32</v>
      </c>
      <c r="J17" s="54" t="str" cm="1">
        <f t="array" ref="J17">_xlfn.IFS(AND(I17&gt;20,I17&lt;=30),"Young adult",AND(I17&gt;30,I17&lt;=45),"Adult",AND(I17&gt;45,I17&lt;=60),"Senior",AND(I17&gt;60,I17&lt;90),"super senior",TRUE,"Died")</f>
        <v>Adult</v>
      </c>
      <c r="K17" s="3">
        <v>15</v>
      </c>
      <c r="L17" s="2" t="s">
        <v>60</v>
      </c>
      <c r="M17" s="2" t="s">
        <v>12</v>
      </c>
      <c r="N17" s="2" t="str">
        <f>VLOOKUP(L17,Facts!$A$2:$B$10,2,FALSE)</f>
        <v>West</v>
      </c>
      <c r="O17" s="2"/>
      <c r="P17" s="2"/>
      <c r="Q17" s="36" t="str">
        <f>IF(AND(K17&lt;=5,'Billing Details'!H17&gt;=10000),"High Priority","Regularfollowup")</f>
        <v>Regularfollowup</v>
      </c>
      <c r="R17" s="36"/>
      <c r="S17" s="36"/>
      <c r="T17" s="36" t="str">
        <f>IF(AND(Q17="High Priority",'Patient Health Records'!AH17="Yes",'Patient Health Records'!AI17="Critical"), "Need Immediate attention", IF(AND('Patient Health Records'!AI17&lt;&gt;"Critical", 'Patient Health Records'!AH17="Yes"),"Monitor later",IF(AND('Patient Health Records'!AI17="Critical",'Patient Health Records'!AH17="No"),"Ask for readmission","No action")))</f>
        <v>Monitor later</v>
      </c>
      <c r="U17" s="36"/>
      <c r="V17" s="36"/>
      <c r="W17" s="2" t="str">
        <f>_xlfn.XLOOKUP('Patient Demographics'!N17,Facts!$B$2:$B$10,Facts!$A$2:$A$10,FALSE)</f>
        <v>Maharashtra</v>
      </c>
      <c r="X17" t="str">
        <f t="shared" si="1"/>
        <v xml:space="preserve">Isha </v>
      </c>
      <c r="Y17" t="str" cm="1">
        <f t="array" ref="Y17:AA17">_xlfn.TEXTSPLIT(C17," ")</f>
        <v>Isha</v>
      </c>
      <c r="Z17" t="str">
        <v>Kumar</v>
      </c>
      <c r="AA17" t="str">
        <v>Mehta</v>
      </c>
    </row>
    <row r="18" spans="1:27" ht="14.5" x14ac:dyDescent="0.35">
      <c r="A18" s="2" t="s">
        <v>61</v>
      </c>
      <c r="B18" s="2" t="s">
        <v>23</v>
      </c>
      <c r="C18" s="2" t="str">
        <f t="shared" si="2"/>
        <v>Aditya Patel</v>
      </c>
      <c r="D18" s="2" t="str">
        <f t="shared" si="0"/>
        <v>PID0017_Aditya.pdf</v>
      </c>
      <c r="E18" s="2" t="s">
        <v>24</v>
      </c>
      <c r="F18" s="15" t="s">
        <v>62</v>
      </c>
      <c r="G18" s="56">
        <f t="shared" si="3"/>
        <v>30682</v>
      </c>
      <c r="H18" s="54">
        <f t="shared" si="4"/>
        <v>1984</v>
      </c>
      <c r="I18" s="54">
        <f t="shared" si="5"/>
        <v>42</v>
      </c>
      <c r="J18" s="54" t="str" cm="1">
        <f t="array" ref="J18">_xlfn.IFS(AND(I18&gt;20,I18&lt;=30),"Young adult",AND(I18&gt;30,I18&lt;=45),"Adult",AND(I18&gt;45,I18&lt;=60),"Senior",AND(I18&gt;60,I18&lt;90),"super senior",TRUE,"Died")</f>
        <v>Adult</v>
      </c>
      <c r="K18" s="3">
        <v>7</v>
      </c>
      <c r="L18" s="2" t="s">
        <v>37</v>
      </c>
      <c r="M18" s="2" t="s">
        <v>12</v>
      </c>
      <c r="N18" s="2" t="str">
        <f>VLOOKUP(L18,Facts!$A$2:$B$10,2,FALSE)</f>
        <v>South</v>
      </c>
      <c r="O18" s="2"/>
      <c r="P18" s="2"/>
      <c r="Q18" s="36" t="str">
        <f>IF(AND(K18&lt;=5,'Billing Details'!H18&gt;=10000),"High Priority","Regularfollowup")</f>
        <v>Regularfollowup</v>
      </c>
      <c r="R18" s="36"/>
      <c r="S18" s="36"/>
      <c r="T18" s="36" t="str">
        <f>IF(AND(Q18="High Priority",'Patient Health Records'!AH18="Yes",'Patient Health Records'!AI18="Critical"), "Need Immediate attention", IF(AND('Patient Health Records'!AI18&lt;&gt;"Critical", 'Patient Health Records'!AH18="Yes"),"Monitor later",IF(AND('Patient Health Records'!AI18="Critical",'Patient Health Records'!AH18="No"),"Ask for readmission","No action")))</f>
        <v>No action</v>
      </c>
      <c r="U18" s="36"/>
      <c r="V18" s="36"/>
      <c r="W18" s="2" t="str">
        <f>_xlfn.XLOOKUP('Patient Demographics'!N18,Facts!$B$2:$B$10,Facts!$A$2:$A$10,FALSE)</f>
        <v>Tamil Nadu</v>
      </c>
      <c r="X18" t="str">
        <f t="shared" si="1"/>
        <v xml:space="preserve">Aditya </v>
      </c>
      <c r="Y18" t="str" cm="1">
        <f t="array" ref="Y18:Z18">_xlfn.TEXTSPLIT(C18," ")</f>
        <v>Aditya</v>
      </c>
      <c r="Z18" t="str">
        <v>Patel</v>
      </c>
    </row>
    <row r="19" spans="1:27" ht="14.5" x14ac:dyDescent="0.35">
      <c r="A19" s="2" t="s">
        <v>63</v>
      </c>
      <c r="B19" s="2" t="s">
        <v>64</v>
      </c>
      <c r="C19" s="2" t="str">
        <f t="shared" si="2"/>
        <v>Riya Kumar Gupta</v>
      </c>
      <c r="D19" s="2" t="str">
        <f t="shared" si="0"/>
        <v>PID0018_Riya.pdf</v>
      </c>
      <c r="E19" s="2" t="s">
        <v>9</v>
      </c>
      <c r="F19" s="15" t="s">
        <v>65</v>
      </c>
      <c r="G19" s="56">
        <f t="shared" si="3"/>
        <v>25203</v>
      </c>
      <c r="H19" s="54">
        <f t="shared" si="4"/>
        <v>1968</v>
      </c>
      <c r="I19" s="54">
        <f t="shared" si="5"/>
        <v>58</v>
      </c>
      <c r="J19" s="54" t="str" cm="1">
        <f t="array" ref="J19">_xlfn.IFS(AND(I19&gt;20,I19&lt;=30),"Young adult",AND(I19&gt;30,I19&lt;=45),"Adult",AND(I19&gt;45,I19&lt;=60),"Senior",AND(I19&gt;60,I19&lt;90),"super senior",TRUE,"Died")</f>
        <v>Senior</v>
      </c>
      <c r="K19" s="3">
        <v>3</v>
      </c>
      <c r="L19" s="2" t="s">
        <v>25</v>
      </c>
      <c r="M19" s="2" t="s">
        <v>38</v>
      </c>
      <c r="N19" s="2" t="str">
        <f>VLOOKUP(L19,Facts!$A$2:$B$10,2,FALSE)</f>
        <v>South</v>
      </c>
      <c r="O19" s="2"/>
      <c r="P19" s="2"/>
      <c r="Q19" s="36" t="str">
        <f>IF(AND(K19&lt;=5,'Billing Details'!H19&gt;=10000),"High Priority","Regularfollowup")</f>
        <v>Regularfollowup</v>
      </c>
      <c r="R19" s="36"/>
      <c r="S19" s="36"/>
      <c r="T19" s="36" t="str">
        <f>IF(AND(Q19="High Priority",'Patient Health Records'!AH19="Yes",'Patient Health Records'!AI19="Critical"), "Need Immediate attention", IF(AND('Patient Health Records'!AI19&lt;&gt;"Critical", 'Patient Health Records'!AH19="Yes"),"Monitor later",IF(AND('Patient Health Records'!AI19="Critical",'Patient Health Records'!AH19="No"),"Ask for readmission","No action")))</f>
        <v>Ask for readmission</v>
      </c>
      <c r="U19" s="36"/>
      <c r="V19" s="36"/>
      <c r="W19" s="2" t="str">
        <f>_xlfn.XLOOKUP('Patient Demographics'!N19,Facts!$B$2:$B$10,Facts!$A$2:$A$10,FALSE)</f>
        <v>Tamil Nadu</v>
      </c>
      <c r="X19" t="str">
        <f t="shared" si="1"/>
        <v xml:space="preserve">Riya </v>
      </c>
      <c r="Y19" t="str" cm="1">
        <f t="array" ref="Y19:AA19">_xlfn.TEXTSPLIT(C19," ")</f>
        <v>Riya</v>
      </c>
      <c r="Z19" t="str">
        <v>Kumar</v>
      </c>
      <c r="AA19" t="str">
        <v>Gupta</v>
      </c>
    </row>
    <row r="20" spans="1:27" ht="14.5" x14ac:dyDescent="0.35">
      <c r="A20" s="2" t="s">
        <v>66</v>
      </c>
      <c r="B20" s="2" t="s">
        <v>67</v>
      </c>
      <c r="C20" s="2" t="str">
        <f t="shared" si="2"/>
        <v>Shreya Sharma</v>
      </c>
      <c r="D20" s="2" t="str">
        <f t="shared" si="0"/>
        <v>PID0019_Shreya.pdf</v>
      </c>
      <c r="E20" s="2" t="s">
        <v>9</v>
      </c>
      <c r="F20" s="15" t="s">
        <v>55</v>
      </c>
      <c r="G20" s="56">
        <f t="shared" si="3"/>
        <v>29951</v>
      </c>
      <c r="H20" s="54">
        <f t="shared" si="4"/>
        <v>1981</v>
      </c>
      <c r="I20" s="54">
        <f t="shared" si="5"/>
        <v>45</v>
      </c>
      <c r="J20" s="54" t="str" cm="1">
        <f t="array" ref="J20">_xlfn.IFS(AND(I20&gt;20,I20&lt;=30),"Young adult",AND(I20&gt;30,I20&lt;=45),"Adult",AND(I20&gt;45,I20&lt;=60),"Senior",AND(I20&gt;60,I20&lt;90),"super senior",TRUE,"Died")</f>
        <v>Adult</v>
      </c>
      <c r="K20" s="3">
        <v>4</v>
      </c>
      <c r="L20" s="2" t="s">
        <v>25</v>
      </c>
      <c r="M20" s="2" t="s">
        <v>12</v>
      </c>
      <c r="N20" s="2" t="str">
        <f>VLOOKUP(L20,Facts!$A$2:$B$10,2,FALSE)</f>
        <v>South</v>
      </c>
      <c r="O20" s="2"/>
      <c r="P20" s="2"/>
      <c r="Q20" s="36" t="str">
        <f>IF(AND(K20&lt;=5,'Billing Details'!H20&gt;=10000),"High Priority","Regularfollowup")</f>
        <v>Regularfollowup</v>
      </c>
      <c r="R20" s="36"/>
      <c r="S20" s="36"/>
      <c r="T20" s="36" t="str">
        <f>IF(AND(Q20="High Priority",'Patient Health Records'!AH20="Yes",'Patient Health Records'!AI20="Critical"), "Need Immediate attention", IF(AND('Patient Health Records'!AI20&lt;&gt;"Critical", 'Patient Health Records'!AH20="Yes"),"Monitor later",IF(AND('Patient Health Records'!AI20="Critical",'Patient Health Records'!AH20="No"),"Ask for readmission","No action")))</f>
        <v>No action</v>
      </c>
      <c r="U20" s="36"/>
      <c r="V20" s="36"/>
      <c r="W20" s="2" t="str">
        <f>_xlfn.XLOOKUP('Patient Demographics'!N20,Facts!$B$2:$B$10,Facts!$A$2:$A$10,FALSE)</f>
        <v>Tamil Nadu</v>
      </c>
      <c r="X20" t="str">
        <f t="shared" si="1"/>
        <v xml:space="preserve">Shreya </v>
      </c>
      <c r="Y20" t="str" cm="1">
        <f t="array" ref="Y20:Z20">_xlfn.TEXTSPLIT(C20," ")</f>
        <v>Shreya</v>
      </c>
      <c r="Z20" t="str">
        <v>Sharma</v>
      </c>
    </row>
    <row r="21" spans="1:27" ht="15.75" customHeight="1" x14ac:dyDescent="0.35">
      <c r="A21" s="2" t="s">
        <v>68</v>
      </c>
      <c r="B21" s="2" t="s">
        <v>69</v>
      </c>
      <c r="C21" s="2" t="str">
        <f t="shared" si="2"/>
        <v>Krishna Patel</v>
      </c>
      <c r="D21" s="2" t="str">
        <f t="shared" si="0"/>
        <v>PID0020_Krishna.pdf</v>
      </c>
      <c r="E21" s="2" t="s">
        <v>24</v>
      </c>
      <c r="F21" s="50" t="s">
        <v>70</v>
      </c>
      <c r="G21" s="56">
        <f t="shared" si="3"/>
        <v>25203</v>
      </c>
      <c r="H21" s="54">
        <f t="shared" si="4"/>
        <v>1968</v>
      </c>
      <c r="I21" s="54">
        <f t="shared" si="5"/>
        <v>58</v>
      </c>
      <c r="J21" s="54" t="str" cm="1">
        <f t="array" ref="J21">_xlfn.IFS(AND(I21&gt;20,I21&lt;=30),"Young adult",AND(I21&gt;30,I21&lt;=45),"Adult",AND(I21&gt;45,I21&lt;=60),"Senior",AND(I21&gt;60,I21&lt;90),"super senior",TRUE,"Died")</f>
        <v>Senior</v>
      </c>
      <c r="K21" s="3">
        <v>15</v>
      </c>
      <c r="L21" s="2" t="s">
        <v>16</v>
      </c>
      <c r="M21" s="2" t="s">
        <v>71</v>
      </c>
      <c r="N21" s="2" t="str">
        <f>VLOOKUP(L21,Facts!$A$2:$B$10,2,FALSE)</f>
        <v>West</v>
      </c>
      <c r="O21" s="2"/>
      <c r="P21" s="2"/>
      <c r="Q21" s="36" t="str">
        <f>IF(AND(K21&lt;=5,'Billing Details'!H21&gt;=10000),"High Priority","Regularfollowup")</f>
        <v>Regularfollowup</v>
      </c>
      <c r="R21" s="36"/>
      <c r="S21" s="36"/>
      <c r="T21" s="36" t="str">
        <f>IF(AND(Q21="High Priority",'Patient Health Records'!AH21="Yes",'Patient Health Records'!AI21="Critical"), "Need Immediate attention", IF(AND('Patient Health Records'!AI21&lt;&gt;"Critical", 'Patient Health Records'!AH21="Yes"),"Monitor later",IF(AND('Patient Health Records'!AI21="Critical",'Patient Health Records'!AH21="No"),"Ask for readmission","No action")))</f>
        <v>No action</v>
      </c>
      <c r="U21" s="36"/>
      <c r="V21" s="36"/>
      <c r="W21" s="2" t="str">
        <f>_xlfn.XLOOKUP('Patient Demographics'!N21,Facts!$B$2:$B$10,Facts!$A$2:$A$10,FALSE)</f>
        <v>Maharashtra</v>
      </c>
      <c r="X21" t="str">
        <f t="shared" si="1"/>
        <v xml:space="preserve">Krishna </v>
      </c>
      <c r="Y21" t="str" cm="1">
        <f t="array" ref="Y21:Z21">_xlfn.TEXTSPLIT(C21," ")</f>
        <v>Krishna</v>
      </c>
      <c r="Z21" t="str">
        <v>Patel</v>
      </c>
    </row>
    <row r="22" spans="1:27" ht="15.75" customHeight="1" x14ac:dyDescent="0.35">
      <c r="A22" s="2" t="s">
        <v>72</v>
      </c>
      <c r="B22" s="2" t="s">
        <v>73</v>
      </c>
      <c r="C22" s="2" t="str">
        <f t="shared" si="2"/>
        <v>Aanya Reddy</v>
      </c>
      <c r="D22" s="2" t="str">
        <f t="shared" si="0"/>
        <v>PID0021_Aanya.pdf</v>
      </c>
      <c r="E22" s="2" t="s">
        <v>9</v>
      </c>
      <c r="F22" s="15" t="s">
        <v>74</v>
      </c>
      <c r="G22" s="56">
        <f t="shared" si="3"/>
        <v>29586</v>
      </c>
      <c r="H22" s="54">
        <f t="shared" si="4"/>
        <v>1980</v>
      </c>
      <c r="I22" s="54">
        <f t="shared" si="5"/>
        <v>46</v>
      </c>
      <c r="J22" s="54" t="str" cm="1">
        <f t="array" ref="J22">_xlfn.IFS(AND(I22&gt;20,I22&lt;=30),"Young adult",AND(I22&gt;30,I22&lt;=45),"Adult",AND(I22&gt;45,I22&lt;=60),"Senior",AND(I22&gt;60,I22&lt;90),"super senior",TRUE,"Died")</f>
        <v>Senior</v>
      </c>
      <c r="K22" s="3">
        <v>30</v>
      </c>
      <c r="L22" s="2" t="s">
        <v>20</v>
      </c>
      <c r="M22" s="2" t="s">
        <v>21</v>
      </c>
      <c r="N22" s="2" t="str">
        <f>VLOOKUP(L22,Facts!$A$2:$B$10,2,FALSE)</f>
        <v>North</v>
      </c>
      <c r="O22" s="2"/>
      <c r="P22" s="2"/>
      <c r="Q22" s="36" t="str">
        <f>IF(AND(K22&lt;=5,'Billing Details'!H22&gt;=10000),"High Priority","Regularfollowup")</f>
        <v>Regularfollowup</v>
      </c>
      <c r="R22" s="36"/>
      <c r="S22" s="36"/>
      <c r="T22" s="36" t="str">
        <f>IF(AND(Q22="High Priority",'Patient Health Records'!AH22="Yes",'Patient Health Records'!AI22="Critical"), "Need Immediate attention", IF(AND('Patient Health Records'!AI22&lt;&gt;"Critical", 'Patient Health Records'!AH22="Yes"),"Monitor later",IF(AND('Patient Health Records'!AI22="Critical",'Patient Health Records'!AH22="No"),"Ask for readmission","No action")))</f>
        <v>No action</v>
      </c>
      <c r="U22" s="36"/>
      <c r="V22" s="36"/>
      <c r="W22" s="2" t="str">
        <f>_xlfn.XLOOKUP('Patient Demographics'!N22,Facts!$B$2:$B$10,Facts!$A$2:$A$10,FALSE)</f>
        <v>Punjab</v>
      </c>
      <c r="X22" t="str">
        <f t="shared" si="1"/>
        <v xml:space="preserve">Aanya </v>
      </c>
      <c r="Y22" t="str" cm="1">
        <f t="array" ref="Y22:Z22">_xlfn.TEXTSPLIT(C22," ")</f>
        <v>Aanya</v>
      </c>
      <c r="Z22" t="str">
        <v>Reddy</v>
      </c>
    </row>
    <row r="23" spans="1:27" ht="15.75" customHeight="1" x14ac:dyDescent="0.35">
      <c r="A23" s="2" t="s">
        <v>75</v>
      </c>
      <c r="B23" s="2" t="s">
        <v>76</v>
      </c>
      <c r="C23" s="2" t="str">
        <f t="shared" si="2"/>
        <v>Diya Reddy</v>
      </c>
      <c r="D23" s="2" t="str">
        <f t="shared" si="0"/>
        <v>PID0022_Diya.pdf</v>
      </c>
      <c r="E23" s="2" t="s">
        <v>9</v>
      </c>
      <c r="F23" s="15" t="s">
        <v>41</v>
      </c>
      <c r="G23" s="56">
        <f t="shared" si="3"/>
        <v>28855</v>
      </c>
      <c r="H23" s="54">
        <f t="shared" si="4"/>
        <v>1978</v>
      </c>
      <c r="I23" s="54">
        <f t="shared" si="5"/>
        <v>48</v>
      </c>
      <c r="J23" s="54" t="str" cm="1">
        <f t="array" ref="J23">_xlfn.IFS(AND(I23&gt;20,I23&lt;=30),"Young adult",AND(I23&gt;30,I23&lt;=45),"Adult",AND(I23&gt;45,I23&lt;=60),"Senior",AND(I23&gt;60,I23&lt;90),"super senior",TRUE,"Died")</f>
        <v>Senior</v>
      </c>
      <c r="K23" s="3">
        <v>2</v>
      </c>
      <c r="L23" s="2" t="s">
        <v>25</v>
      </c>
      <c r="M23" s="2" t="s">
        <v>12</v>
      </c>
      <c r="N23" s="2" t="str">
        <f>VLOOKUP(L23,Facts!$A$2:$B$10,2,FALSE)</f>
        <v>South</v>
      </c>
      <c r="O23" s="2"/>
      <c r="P23" s="2"/>
      <c r="Q23" s="36" t="str">
        <f>IF(AND(K23&lt;=5,'Billing Details'!H23&gt;=10000),"High Priority","Regularfollowup")</f>
        <v>High Priority</v>
      </c>
      <c r="R23" s="36"/>
      <c r="S23" s="36"/>
      <c r="T23" s="36" t="str">
        <f>IF(AND(Q23="High Priority",'Patient Health Records'!AH23="Yes",'Patient Health Records'!AI23="Critical"), "Need Immediate attention", IF(AND('Patient Health Records'!AI23&lt;&gt;"Critical", 'Patient Health Records'!AH23="Yes"),"Monitor later",IF(AND('Patient Health Records'!AI23="Critical",'Patient Health Records'!AH23="No"),"Ask for readmission","No action")))</f>
        <v>Monitor later</v>
      </c>
      <c r="U23" s="36"/>
      <c r="V23" s="36"/>
      <c r="W23" s="2" t="str">
        <f>_xlfn.XLOOKUP('Patient Demographics'!N23,Facts!$B$2:$B$10,Facts!$A$2:$A$10,FALSE)</f>
        <v>Tamil Nadu</v>
      </c>
      <c r="X23" t="str">
        <f t="shared" si="1"/>
        <v xml:space="preserve">Diya </v>
      </c>
      <c r="Y23" t="str" cm="1">
        <f t="array" ref="Y23:Z23">_xlfn.TEXTSPLIT(C23," ")</f>
        <v>Diya</v>
      </c>
      <c r="Z23" t="str">
        <v>Reddy</v>
      </c>
    </row>
    <row r="24" spans="1:27" ht="15.75" customHeight="1" x14ac:dyDescent="0.35">
      <c r="A24" s="2" t="s">
        <v>77</v>
      </c>
      <c r="B24" s="2" t="s">
        <v>78</v>
      </c>
      <c r="C24" s="2" t="str">
        <f t="shared" si="2"/>
        <v>Vivaan Dev Sharma</v>
      </c>
      <c r="D24" s="2" t="str">
        <f t="shared" si="0"/>
        <v>PID0023_Vivaan.pdf</v>
      </c>
      <c r="E24" s="2" t="s">
        <v>24</v>
      </c>
      <c r="F24" s="15" t="s">
        <v>65</v>
      </c>
      <c r="G24" s="56">
        <f t="shared" si="3"/>
        <v>25203</v>
      </c>
      <c r="H24" s="54">
        <f t="shared" si="4"/>
        <v>1968</v>
      </c>
      <c r="I24" s="54">
        <f t="shared" si="5"/>
        <v>58</v>
      </c>
      <c r="J24" s="54" t="str" cm="1">
        <f t="array" ref="J24">_xlfn.IFS(AND(I24&gt;20,I24&lt;=30),"Young adult",AND(I24&gt;30,I24&lt;=45),"Adult",AND(I24&gt;45,I24&lt;=60),"Senior",AND(I24&gt;60,I24&lt;90),"super senior",TRUE,"Died")</f>
        <v>Senior</v>
      </c>
      <c r="K24" s="3">
        <v>40</v>
      </c>
      <c r="L24" s="2" t="s">
        <v>25</v>
      </c>
      <c r="M24" s="2" t="s">
        <v>12</v>
      </c>
      <c r="N24" s="2" t="str">
        <f>VLOOKUP(L24,Facts!$A$2:$B$10,2,FALSE)</f>
        <v>South</v>
      </c>
      <c r="O24" s="2"/>
      <c r="P24" s="2"/>
      <c r="Q24" s="36" t="str">
        <f>IF(AND(K24&lt;=5,'Billing Details'!H24&gt;=10000),"High Priority","Regularfollowup")</f>
        <v>Regularfollowup</v>
      </c>
      <c r="R24" s="36"/>
      <c r="S24" s="36"/>
      <c r="T24" s="36" t="str">
        <f>IF(AND(Q24="High Priority",'Patient Health Records'!AH24="Yes",'Patient Health Records'!AI24="Critical"), "Need Immediate attention", IF(AND('Patient Health Records'!AI24&lt;&gt;"Critical", 'Patient Health Records'!AH24="Yes"),"Monitor later",IF(AND('Patient Health Records'!AI24="Critical",'Patient Health Records'!AH24="No"),"Ask for readmission","No action")))</f>
        <v>No action</v>
      </c>
      <c r="U24" s="36"/>
      <c r="V24" s="36"/>
      <c r="W24" s="2" t="str">
        <f>_xlfn.XLOOKUP('Patient Demographics'!N24,Facts!$B$2:$B$10,Facts!$A$2:$A$10,FALSE)</f>
        <v>Tamil Nadu</v>
      </c>
      <c r="X24" t="str">
        <f t="shared" si="1"/>
        <v xml:space="preserve">Vivaan </v>
      </c>
      <c r="Y24" t="str" cm="1">
        <f t="array" ref="Y24:AA24">_xlfn.TEXTSPLIT(C24," ")</f>
        <v>Vivaan</v>
      </c>
      <c r="Z24" t="str">
        <v>Dev</v>
      </c>
      <c r="AA24" t="str">
        <v>Sharma</v>
      </c>
    </row>
    <row r="25" spans="1:27" ht="15.75" customHeight="1" x14ac:dyDescent="0.35">
      <c r="A25" s="2" t="s">
        <v>79</v>
      </c>
      <c r="B25" s="2" t="s">
        <v>80</v>
      </c>
      <c r="C25" s="2" t="str">
        <f t="shared" si="2"/>
        <v>Aarav Mehta</v>
      </c>
      <c r="D25" s="2" t="str">
        <f t="shared" si="0"/>
        <v>PID0024_Aarav.pdf</v>
      </c>
      <c r="E25" s="2" t="s">
        <v>24</v>
      </c>
      <c r="F25" s="15" t="s">
        <v>48</v>
      </c>
      <c r="G25" s="56">
        <f t="shared" si="3"/>
        <v>23377</v>
      </c>
      <c r="H25" s="54">
        <f t="shared" si="4"/>
        <v>1964</v>
      </c>
      <c r="I25" s="54">
        <f t="shared" si="5"/>
        <v>62</v>
      </c>
      <c r="J25" s="54" t="str" cm="1">
        <f t="array" ref="J25">_xlfn.IFS(AND(I25&gt;20,I25&lt;=30),"Young adult",AND(I25&gt;30,I25&lt;=45),"Adult",AND(I25&gt;45,I25&lt;=60),"Senior",AND(I25&gt;60,I25&lt;90),"super senior",TRUE,"Died")</f>
        <v>super senior</v>
      </c>
      <c r="K25" s="3">
        <v>15</v>
      </c>
      <c r="L25" s="2" t="s">
        <v>16</v>
      </c>
      <c r="M25" s="2" t="s">
        <v>21</v>
      </c>
      <c r="N25" s="2" t="str">
        <f>VLOOKUP(L25,Facts!$A$2:$B$10,2,FALSE)</f>
        <v>West</v>
      </c>
      <c r="O25" s="2"/>
      <c r="P25" s="2"/>
      <c r="Q25" s="36" t="str">
        <f>IF(AND(K25&lt;=5,'Billing Details'!H25&gt;=10000),"High Priority","Regularfollowup")</f>
        <v>Regularfollowup</v>
      </c>
      <c r="R25" s="36"/>
      <c r="S25" s="36"/>
      <c r="T25" s="36" t="str">
        <f>IF(AND(Q25="High Priority",'Patient Health Records'!AH25="Yes",'Patient Health Records'!AI25="Critical"), "Need Immediate attention", IF(AND('Patient Health Records'!AI25&lt;&gt;"Critical", 'Patient Health Records'!AH25="Yes"),"Monitor later",IF(AND('Patient Health Records'!AI25="Critical",'Patient Health Records'!AH25="No"),"Ask for readmission","No action")))</f>
        <v>No action</v>
      </c>
      <c r="U25" s="36"/>
      <c r="V25" s="36"/>
      <c r="W25" s="2" t="str">
        <f>_xlfn.XLOOKUP('Patient Demographics'!N25,Facts!$B$2:$B$10,Facts!$A$2:$A$10,FALSE)</f>
        <v>Maharashtra</v>
      </c>
      <c r="X25" t="str">
        <f t="shared" si="1"/>
        <v xml:space="preserve">Aarav </v>
      </c>
      <c r="Y25" t="str" cm="1">
        <f t="array" ref="Y25:Z25">_xlfn.TEXTSPLIT(C25," ")</f>
        <v>Aarav</v>
      </c>
      <c r="Z25" t="str">
        <v>Mehta</v>
      </c>
    </row>
    <row r="26" spans="1:27" ht="15.75" customHeight="1" x14ac:dyDescent="0.35">
      <c r="A26" s="2" t="s">
        <v>81</v>
      </c>
      <c r="B26" s="2" t="s">
        <v>82</v>
      </c>
      <c r="C26" s="2" t="str">
        <f t="shared" si="2"/>
        <v>Vivaan Kumar Patel</v>
      </c>
      <c r="D26" s="2" t="str">
        <f t="shared" si="0"/>
        <v>PID0025_Vivaan.pdf</v>
      </c>
      <c r="E26" s="2" t="s">
        <v>24</v>
      </c>
      <c r="F26" s="15" t="s">
        <v>28</v>
      </c>
      <c r="G26" s="56">
        <f t="shared" si="3"/>
        <v>32508</v>
      </c>
      <c r="H26" s="54">
        <f t="shared" si="4"/>
        <v>1988</v>
      </c>
      <c r="I26" s="54">
        <f t="shared" si="5"/>
        <v>38</v>
      </c>
      <c r="J26" s="54" t="str" cm="1">
        <f t="array" ref="J26">_xlfn.IFS(AND(I26&gt;20,I26&lt;=30),"Young adult",AND(I26&gt;30,I26&lt;=45),"Adult",AND(I26&gt;45,I26&lt;=60),"Senior",AND(I26&gt;60,I26&lt;90),"super senior",TRUE,"Died")</f>
        <v>Adult</v>
      </c>
      <c r="K26" s="3">
        <v>12</v>
      </c>
      <c r="L26" s="2" t="s">
        <v>16</v>
      </c>
      <c r="M26" s="2" t="s">
        <v>21</v>
      </c>
      <c r="N26" s="2" t="str">
        <f>VLOOKUP(L26,Facts!$A$2:$B$10,2,FALSE)</f>
        <v>West</v>
      </c>
      <c r="O26" s="2"/>
      <c r="P26" s="2"/>
      <c r="Q26" s="36" t="str">
        <f>IF(AND(K26&lt;=5,'Billing Details'!H26&gt;=10000),"High Priority","Regularfollowup")</f>
        <v>Regularfollowup</v>
      </c>
      <c r="R26" s="36"/>
      <c r="S26" s="36"/>
      <c r="T26" s="36" t="str">
        <f>IF(AND(Q26="High Priority",'Patient Health Records'!AH26="Yes",'Patient Health Records'!AI26="Critical"), "Need Immediate attention", IF(AND('Patient Health Records'!AI26&lt;&gt;"Critical", 'Patient Health Records'!AH26="Yes"),"Monitor later",IF(AND('Patient Health Records'!AI26="Critical",'Patient Health Records'!AH26="No"),"Ask for readmission","No action")))</f>
        <v>Monitor later</v>
      </c>
      <c r="U26" s="36"/>
      <c r="V26" s="36"/>
      <c r="W26" s="2" t="str">
        <f>_xlfn.XLOOKUP('Patient Demographics'!N26,Facts!$B$2:$B$10,Facts!$A$2:$A$10,FALSE)</f>
        <v>Maharashtra</v>
      </c>
      <c r="X26" t="str">
        <f t="shared" si="1"/>
        <v xml:space="preserve">Vivaan </v>
      </c>
      <c r="Y26" t="str" cm="1">
        <f t="array" ref="Y26:AA26">_xlfn.TEXTSPLIT(C26," ")</f>
        <v>Vivaan</v>
      </c>
      <c r="Z26" t="str">
        <v>Kumar</v>
      </c>
      <c r="AA26" t="str">
        <v>Patel</v>
      </c>
    </row>
    <row r="27" spans="1:27" ht="15.75" customHeight="1" x14ac:dyDescent="0.35">
      <c r="A27" s="2" t="s">
        <v>83</v>
      </c>
      <c r="B27" s="2" t="s">
        <v>84</v>
      </c>
      <c r="C27" s="2" t="str">
        <f t="shared" si="2"/>
        <v>Aanya Priya Reddy</v>
      </c>
      <c r="D27" s="2" t="str">
        <f t="shared" si="0"/>
        <v>PID0026_Aanya.pdf</v>
      </c>
      <c r="E27" s="2" t="s">
        <v>9</v>
      </c>
      <c r="F27" s="15" t="s">
        <v>65</v>
      </c>
      <c r="G27" s="56">
        <f t="shared" si="3"/>
        <v>25203</v>
      </c>
      <c r="H27" s="54">
        <f t="shared" si="4"/>
        <v>1968</v>
      </c>
      <c r="I27" s="54">
        <f t="shared" si="5"/>
        <v>58</v>
      </c>
      <c r="J27" s="54" t="str" cm="1">
        <f t="array" ref="J27">_xlfn.IFS(AND(I27&gt;20,I27&lt;=30),"Young adult",AND(I27&gt;30,I27&lt;=45),"Adult",AND(I27&gt;45,I27&lt;=60),"Senior",AND(I27&gt;60,I27&lt;90),"super senior",TRUE,"Died")</f>
        <v>Senior</v>
      </c>
      <c r="K27" s="3">
        <v>2</v>
      </c>
      <c r="L27" s="2" t="s">
        <v>29</v>
      </c>
      <c r="M27" s="2" t="s">
        <v>21</v>
      </c>
      <c r="N27" s="2" t="str">
        <f>VLOOKUP(L27,Facts!$A$2:$B$10,2,FALSE)</f>
        <v>North</v>
      </c>
      <c r="O27" s="2"/>
      <c r="P27" s="2"/>
      <c r="Q27" s="36" t="str">
        <f>IF(AND(K27&lt;=5,'Billing Details'!H27&gt;=10000),"High Priority","Regularfollowup")</f>
        <v>High Priority</v>
      </c>
      <c r="R27" s="36"/>
      <c r="S27" s="36"/>
      <c r="T27" s="36" t="str">
        <f>IF(AND(Q27="High Priority",'Patient Health Records'!AH27="Yes",'Patient Health Records'!AI27="Critical"), "Need Immediate attention", IF(AND('Patient Health Records'!AI27&lt;&gt;"Critical", 'Patient Health Records'!AH27="Yes"),"Monitor later",IF(AND('Patient Health Records'!AI27="Critical",'Patient Health Records'!AH27="No"),"Ask for readmission","No action")))</f>
        <v>No action</v>
      </c>
      <c r="U27" s="36"/>
      <c r="V27" s="36"/>
      <c r="W27" s="2" t="str">
        <f>_xlfn.XLOOKUP('Patient Demographics'!N27,Facts!$B$2:$B$10,Facts!$A$2:$A$10,FALSE)</f>
        <v>Punjab</v>
      </c>
      <c r="X27" t="str">
        <f t="shared" si="1"/>
        <v xml:space="preserve">Aanya </v>
      </c>
      <c r="Y27" t="str" cm="1">
        <f t="array" ref="Y27:AA27">_xlfn.TEXTSPLIT(C27," ")</f>
        <v>Aanya</v>
      </c>
      <c r="Z27" t="str">
        <v>Priya</v>
      </c>
      <c r="AA27" t="str">
        <v>Reddy</v>
      </c>
    </row>
    <row r="28" spans="1:27" ht="15.75" customHeight="1" x14ac:dyDescent="0.35">
      <c r="A28" s="2" t="s">
        <v>85</v>
      </c>
      <c r="B28" s="2" t="s">
        <v>86</v>
      </c>
      <c r="C28" s="2" t="str">
        <f t="shared" si="2"/>
        <v>Riya Mehta</v>
      </c>
      <c r="D28" s="2" t="str">
        <f t="shared" si="0"/>
        <v>PID0027_Riya.pdf</v>
      </c>
      <c r="E28" s="2" t="s">
        <v>9</v>
      </c>
      <c r="F28" s="15" t="s">
        <v>87</v>
      </c>
      <c r="G28" s="56">
        <f t="shared" si="3"/>
        <v>28855</v>
      </c>
      <c r="H28" s="54">
        <f t="shared" si="4"/>
        <v>1978</v>
      </c>
      <c r="I28" s="54">
        <f t="shared" si="5"/>
        <v>48</v>
      </c>
      <c r="J28" s="54" t="str" cm="1">
        <f t="array" ref="J28">_xlfn.IFS(AND(I28&gt;20,I28&lt;=30),"Young adult",AND(I28&gt;30,I28&lt;=45),"Adult",AND(I28&gt;45,I28&lt;=60),"Senior",AND(I28&gt;60,I28&lt;90),"super senior",TRUE,"Died")</f>
        <v>Senior</v>
      </c>
      <c r="K28" s="3"/>
      <c r="L28" s="2" t="s">
        <v>60</v>
      </c>
      <c r="M28" s="2" t="s">
        <v>38</v>
      </c>
      <c r="N28" s="2" t="str">
        <f>VLOOKUP(L28,Facts!$A$2:$B$10,2,FALSE)</f>
        <v>West</v>
      </c>
      <c r="O28" s="2"/>
      <c r="P28" s="2"/>
      <c r="Q28" s="36" t="str">
        <f>IF(AND(K28&lt;=5,'Billing Details'!H28&gt;=10000),"High Priority","Regularfollowup")</f>
        <v>High Priority</v>
      </c>
      <c r="R28" s="36"/>
      <c r="S28" s="36"/>
      <c r="T28" s="36" t="str">
        <f>IF(AND(Q28="High Priority",'Patient Health Records'!AH28="Yes",'Patient Health Records'!AI28="Critical"), "Need Immediate attention", IF(AND('Patient Health Records'!AI28&lt;&gt;"Critical", 'Patient Health Records'!AH28="Yes"),"Monitor later",IF(AND('Patient Health Records'!AI28="Critical",'Patient Health Records'!AH28="No"),"Ask for readmission","No action")))</f>
        <v>Need Immediate attention</v>
      </c>
      <c r="U28" s="36"/>
      <c r="V28" s="36"/>
      <c r="W28" s="2" t="str">
        <f>_xlfn.XLOOKUP('Patient Demographics'!N28,Facts!$B$2:$B$10,Facts!$A$2:$A$10,FALSE)</f>
        <v>Maharashtra</v>
      </c>
      <c r="X28" t="str">
        <f t="shared" si="1"/>
        <v xml:space="preserve">Riya </v>
      </c>
      <c r="Y28" t="str" cm="1">
        <f t="array" ref="Y28:Z28">_xlfn.TEXTSPLIT(C28," ")</f>
        <v>Riya</v>
      </c>
      <c r="Z28" t="str">
        <v>Mehta</v>
      </c>
    </row>
    <row r="29" spans="1:27" ht="15.75" customHeight="1" x14ac:dyDescent="0.35">
      <c r="A29" s="2" t="s">
        <v>88</v>
      </c>
      <c r="B29" s="2" t="s">
        <v>89</v>
      </c>
      <c r="C29" s="2" t="str">
        <f t="shared" si="2"/>
        <v>Aarav Sharma</v>
      </c>
      <c r="D29" s="2" t="str">
        <f t="shared" si="0"/>
        <v>PID0028_Aarav.pdf</v>
      </c>
      <c r="E29" s="2" t="s">
        <v>24</v>
      </c>
      <c r="F29" s="15" t="s">
        <v>19</v>
      </c>
      <c r="G29" s="56">
        <f t="shared" si="3"/>
        <v>34334</v>
      </c>
      <c r="H29" s="54">
        <f t="shared" si="4"/>
        <v>1993</v>
      </c>
      <c r="I29" s="54">
        <f t="shared" si="5"/>
        <v>33</v>
      </c>
      <c r="J29" s="54" t="str" cm="1">
        <f t="array" ref="J29">_xlfn.IFS(AND(I29&gt;20,I29&lt;=30),"Young adult",AND(I29&gt;30,I29&lt;=45),"Adult",AND(I29&gt;45,I29&lt;=60),"Senior",AND(I29&gt;60,I29&lt;90),"super senior",TRUE,"Died")</f>
        <v>Adult</v>
      </c>
      <c r="K29" s="3">
        <v>25</v>
      </c>
      <c r="L29" s="2" t="s">
        <v>25</v>
      </c>
      <c r="M29" s="2" t="s">
        <v>71</v>
      </c>
      <c r="N29" s="2" t="str">
        <f>VLOOKUP(L29,Facts!$A$2:$B$10,2,FALSE)</f>
        <v>South</v>
      </c>
      <c r="O29" s="2"/>
      <c r="P29" s="2"/>
      <c r="Q29" s="36" t="str">
        <f>IF(AND(K29&lt;=5,'Billing Details'!H29&gt;=10000),"High Priority","Regularfollowup")</f>
        <v>Regularfollowup</v>
      </c>
      <c r="R29" s="36"/>
      <c r="S29" s="36"/>
      <c r="T29" s="36" t="str">
        <f>IF(AND(Q29="High Priority",'Patient Health Records'!AH29="Yes",'Patient Health Records'!AI29="Critical"), "Need Immediate attention", IF(AND('Patient Health Records'!AI29&lt;&gt;"Critical", 'Patient Health Records'!AH29="Yes"),"Monitor later",IF(AND('Patient Health Records'!AI29="Critical",'Patient Health Records'!AH29="No"),"Ask for readmission","No action")))</f>
        <v>Monitor later</v>
      </c>
      <c r="U29" s="36"/>
      <c r="V29" s="36"/>
      <c r="W29" s="2" t="str">
        <f>_xlfn.XLOOKUP('Patient Demographics'!N29,Facts!$B$2:$B$10,Facts!$A$2:$A$10,FALSE)</f>
        <v>Tamil Nadu</v>
      </c>
      <c r="X29" t="str">
        <f t="shared" si="1"/>
        <v xml:space="preserve">Aarav </v>
      </c>
      <c r="Y29" t="str" cm="1">
        <f t="array" ref="Y29:Z29">_xlfn.TEXTSPLIT(C29," ")</f>
        <v>Aarav</v>
      </c>
      <c r="Z29" t="str">
        <v>Sharma</v>
      </c>
    </row>
    <row r="30" spans="1:27" ht="15.75" customHeight="1" x14ac:dyDescent="0.35">
      <c r="A30" s="2" t="s">
        <v>90</v>
      </c>
      <c r="B30" s="2" t="s">
        <v>91</v>
      </c>
      <c r="C30" s="2" t="str">
        <f t="shared" si="2"/>
        <v>Krishna Sharma</v>
      </c>
      <c r="D30" s="2" t="str">
        <f t="shared" si="0"/>
        <v>PID0029_Krishna.pdf</v>
      </c>
      <c r="E30" s="2" t="s">
        <v>24</v>
      </c>
      <c r="F30" s="15" t="s">
        <v>28</v>
      </c>
      <c r="G30" s="56">
        <f t="shared" si="3"/>
        <v>32508</v>
      </c>
      <c r="H30" s="54">
        <f t="shared" si="4"/>
        <v>1988</v>
      </c>
      <c r="I30" s="54">
        <f t="shared" si="5"/>
        <v>38</v>
      </c>
      <c r="J30" s="54" t="str" cm="1">
        <f t="array" ref="J30">_xlfn.IFS(AND(I30&gt;20,I30&lt;=30),"Young adult",AND(I30&gt;30,I30&lt;=45),"Adult",AND(I30&gt;45,I30&lt;=60),"Senior",AND(I30&gt;60,I30&lt;90),"super senior",TRUE,"Died")</f>
        <v>Adult</v>
      </c>
      <c r="K30" s="3">
        <v>2</v>
      </c>
      <c r="L30" s="2" t="s">
        <v>29</v>
      </c>
      <c r="M30" s="2" t="s">
        <v>71</v>
      </c>
      <c r="N30" s="2" t="str">
        <f>VLOOKUP(L30,Facts!$A$2:$B$10,2,FALSE)</f>
        <v>North</v>
      </c>
      <c r="O30" s="2"/>
      <c r="P30" s="2"/>
      <c r="Q30" s="36" t="str">
        <f>IF(AND(K30&lt;=5,'Billing Details'!H30&gt;=10000),"High Priority","Regularfollowup")</f>
        <v>Regularfollowup</v>
      </c>
      <c r="R30" s="36"/>
      <c r="S30" s="36"/>
      <c r="T30" s="36" t="str">
        <f>IF(AND(Q30="High Priority",'Patient Health Records'!AH30="Yes",'Patient Health Records'!AI30="Critical"), "Need Immediate attention", IF(AND('Patient Health Records'!AI30&lt;&gt;"Critical", 'Patient Health Records'!AH30="Yes"),"Monitor later",IF(AND('Patient Health Records'!AI30="Critical",'Patient Health Records'!AH30="No"),"Ask for readmission","No action")))</f>
        <v>Monitor later</v>
      </c>
      <c r="U30" s="36"/>
      <c r="V30" s="36"/>
      <c r="W30" s="2" t="str">
        <f>_xlfn.XLOOKUP('Patient Demographics'!N30,Facts!$B$2:$B$10,Facts!$A$2:$A$10,FALSE)</f>
        <v>Punjab</v>
      </c>
      <c r="X30" t="str">
        <f t="shared" si="1"/>
        <v xml:space="preserve">Krishna </v>
      </c>
      <c r="Y30" t="str" cm="1">
        <f t="array" ref="Y30:Z30">_xlfn.TEXTSPLIT(C30," ")</f>
        <v>Krishna</v>
      </c>
      <c r="Z30" t="str">
        <v>Sharma</v>
      </c>
    </row>
    <row r="31" spans="1:27" ht="15.75" customHeight="1" x14ac:dyDescent="0.35">
      <c r="A31" s="2" t="s">
        <v>92</v>
      </c>
      <c r="B31" s="2" t="s">
        <v>84</v>
      </c>
      <c r="C31" s="2" t="str">
        <f t="shared" si="2"/>
        <v>Aanya Priya Reddy</v>
      </c>
      <c r="D31" s="2" t="str">
        <f t="shared" si="0"/>
        <v>PID0030_Aanya.pdf</v>
      </c>
      <c r="E31" s="2" t="s">
        <v>9</v>
      </c>
      <c r="F31" s="15" t="s">
        <v>93</v>
      </c>
      <c r="G31" s="56">
        <f t="shared" si="3"/>
        <v>36160</v>
      </c>
      <c r="H31" s="54">
        <f t="shared" si="4"/>
        <v>1998</v>
      </c>
      <c r="I31" s="54">
        <f t="shared" si="5"/>
        <v>28</v>
      </c>
      <c r="J31" s="54" t="str" cm="1">
        <f t="array" ref="J31">_xlfn.IFS(AND(I31&gt;20,I31&lt;=30),"Young adult",AND(I31&gt;30,I31&lt;=45),"Adult",AND(I31&gt;45,I31&lt;=60),"Senior",AND(I31&gt;60,I31&lt;90),"super senior",TRUE,"Died")</f>
        <v>Young adult</v>
      </c>
      <c r="K31" s="3">
        <v>30</v>
      </c>
      <c r="L31" s="2" t="s">
        <v>29</v>
      </c>
      <c r="M31" s="2" t="s">
        <v>38</v>
      </c>
      <c r="N31" s="2" t="str">
        <f>VLOOKUP(L31,Facts!$A$2:$B$10,2,FALSE)</f>
        <v>North</v>
      </c>
      <c r="O31" s="2"/>
      <c r="P31" s="2"/>
      <c r="Q31" s="36" t="str">
        <f>IF(AND(K31&lt;=5,'Billing Details'!H31&gt;=10000),"High Priority","Regularfollowup")</f>
        <v>Regularfollowup</v>
      </c>
      <c r="R31" s="36"/>
      <c r="S31" s="36"/>
      <c r="T31" s="36" t="str">
        <f>IF(AND(Q31="High Priority",'Patient Health Records'!AH31="Yes",'Patient Health Records'!AI31="Critical"), "Need Immediate attention", IF(AND('Patient Health Records'!AI31&lt;&gt;"Critical", 'Patient Health Records'!AH31="Yes"),"Monitor later",IF(AND('Patient Health Records'!AI31="Critical",'Patient Health Records'!AH31="No"),"Ask for readmission","No action")))</f>
        <v>No action</v>
      </c>
      <c r="U31" s="36"/>
      <c r="V31" s="36"/>
      <c r="W31" s="2" t="str">
        <f>_xlfn.XLOOKUP('Patient Demographics'!N31,Facts!$B$2:$B$10,Facts!$A$2:$A$10,FALSE)</f>
        <v>Punjab</v>
      </c>
      <c r="X31" t="str">
        <f t="shared" si="1"/>
        <v xml:space="preserve">Aanya </v>
      </c>
      <c r="Y31" t="str" cm="1">
        <f t="array" ref="Y31:AA31">_xlfn.TEXTSPLIT(C31," ")</f>
        <v>Aanya</v>
      </c>
      <c r="Z31" t="str">
        <v>Priya</v>
      </c>
      <c r="AA31" t="str">
        <v>Reddy</v>
      </c>
    </row>
    <row r="32" spans="1:27" ht="15.75" customHeight="1" x14ac:dyDescent="0.35">
      <c r="A32" s="2" t="s">
        <v>94</v>
      </c>
      <c r="B32" s="2" t="s">
        <v>67</v>
      </c>
      <c r="C32" s="2" t="str">
        <f t="shared" si="2"/>
        <v>Shreya Sharma</v>
      </c>
      <c r="D32" s="2" t="str">
        <f t="shared" si="0"/>
        <v>PID0031_Shreya.pdf</v>
      </c>
      <c r="E32" s="2" t="s">
        <v>9</v>
      </c>
      <c r="F32" s="15" t="s">
        <v>55</v>
      </c>
      <c r="G32" s="56">
        <f t="shared" si="3"/>
        <v>29951</v>
      </c>
      <c r="H32" s="54">
        <f t="shared" si="4"/>
        <v>1981</v>
      </c>
      <c r="I32" s="54">
        <f t="shared" si="5"/>
        <v>45</v>
      </c>
      <c r="J32" s="54" t="str" cm="1">
        <f t="array" ref="J32">_xlfn.IFS(AND(I32&gt;20,I32&lt;=30),"Young adult",AND(I32&gt;30,I32&lt;=45),"Adult",AND(I32&gt;45,I32&lt;=60),"Senior",AND(I32&gt;60,I32&lt;90),"super senior",TRUE,"Died")</f>
        <v>Adult</v>
      </c>
      <c r="K32" s="3">
        <v>1</v>
      </c>
      <c r="L32" s="2" t="s">
        <v>29</v>
      </c>
      <c r="M32" s="2" t="s">
        <v>21</v>
      </c>
      <c r="N32" s="2" t="str">
        <f>VLOOKUP(L32,Facts!$A$2:$B$10,2,FALSE)</f>
        <v>North</v>
      </c>
      <c r="O32" s="2"/>
      <c r="P32" s="2"/>
      <c r="Q32" s="36" t="str">
        <f>IF(AND(K32&lt;=5,'Billing Details'!H32&gt;=10000),"High Priority","Regularfollowup")</f>
        <v>High Priority</v>
      </c>
      <c r="R32" s="36"/>
      <c r="S32" s="36"/>
      <c r="T32" s="36" t="str">
        <f>IF(AND(Q32="High Priority",'Patient Health Records'!AH32="Yes",'Patient Health Records'!AI32="Critical"), "Need Immediate attention", IF(AND('Patient Health Records'!AI32&lt;&gt;"Critical", 'Patient Health Records'!AH32="Yes"),"Monitor later",IF(AND('Patient Health Records'!AI32="Critical",'Patient Health Records'!AH32="No"),"Ask for readmission","No action")))</f>
        <v>Ask for readmission</v>
      </c>
      <c r="U32" s="36"/>
      <c r="V32" s="36"/>
      <c r="W32" s="2" t="str">
        <f>_xlfn.XLOOKUP('Patient Demographics'!N32,Facts!$B$2:$B$10,Facts!$A$2:$A$10,FALSE)</f>
        <v>Punjab</v>
      </c>
      <c r="X32" t="str">
        <f t="shared" si="1"/>
        <v xml:space="preserve">Shreya </v>
      </c>
      <c r="Y32" t="str" cm="1">
        <f t="array" ref="Y32:Z32">_xlfn.TEXTSPLIT(C32," ")</f>
        <v>Shreya</v>
      </c>
      <c r="Z32" t="str">
        <v>Sharma</v>
      </c>
    </row>
    <row r="33" spans="1:27" ht="15.75" customHeight="1" x14ac:dyDescent="0.35">
      <c r="A33" s="2" t="s">
        <v>95</v>
      </c>
      <c r="B33" s="2" t="s">
        <v>96</v>
      </c>
      <c r="C33" s="2" t="str">
        <f t="shared" si="2"/>
        <v>Isha Gupta</v>
      </c>
      <c r="D33" s="2" t="str">
        <f t="shared" si="0"/>
        <v>PID0032_Isha.pdf</v>
      </c>
      <c r="E33" s="2" t="s">
        <v>9</v>
      </c>
      <c r="F33" s="15" t="s">
        <v>10</v>
      </c>
      <c r="G33" s="56">
        <f t="shared" si="3"/>
        <v>27029</v>
      </c>
      <c r="H33" s="54">
        <f t="shared" si="4"/>
        <v>1973</v>
      </c>
      <c r="I33" s="54">
        <f t="shared" si="5"/>
        <v>53</v>
      </c>
      <c r="J33" s="54" t="str" cm="1">
        <f t="array" ref="J33">_xlfn.IFS(AND(I33&gt;20,I33&lt;=30),"Young adult",AND(I33&gt;30,I33&lt;=45),"Adult",AND(I33&gt;45,I33&lt;=60),"Senior",AND(I33&gt;60,I33&lt;90),"super senior",TRUE,"Died")</f>
        <v>Senior</v>
      </c>
      <c r="K33" s="3">
        <v>9</v>
      </c>
      <c r="L33" s="2" t="s">
        <v>11</v>
      </c>
      <c r="M33" s="2" t="s">
        <v>12</v>
      </c>
      <c r="N33" s="2" t="str">
        <f>VLOOKUP(L33,Facts!$A$2:$B$10,2,FALSE)</f>
        <v>South</v>
      </c>
      <c r="O33" s="2"/>
      <c r="P33" s="2"/>
      <c r="Q33" s="36" t="str">
        <f>IF(AND(K33&lt;=5,'Billing Details'!H33&gt;=10000),"High Priority","Regularfollowup")</f>
        <v>Regularfollowup</v>
      </c>
      <c r="R33" s="36"/>
      <c r="S33" s="36"/>
      <c r="T33" s="36" t="str">
        <f>IF(AND(Q33="High Priority",'Patient Health Records'!AH33="Yes",'Patient Health Records'!AI33="Critical"), "Need Immediate attention", IF(AND('Patient Health Records'!AI33&lt;&gt;"Critical", 'Patient Health Records'!AH33="Yes"),"Monitor later",IF(AND('Patient Health Records'!AI33="Critical",'Patient Health Records'!AH33="No"),"Ask for readmission","No action")))</f>
        <v>No action</v>
      </c>
      <c r="U33" s="36"/>
      <c r="V33" s="36"/>
      <c r="W33" s="2" t="str">
        <f>_xlfn.XLOOKUP('Patient Demographics'!N33,Facts!$B$2:$B$10,Facts!$A$2:$A$10,FALSE)</f>
        <v>Tamil Nadu</v>
      </c>
      <c r="X33" t="str">
        <f t="shared" si="1"/>
        <v xml:space="preserve">Isha </v>
      </c>
      <c r="Y33" t="str" cm="1">
        <f t="array" ref="Y33:Z33">_xlfn.TEXTSPLIT(C33," ")</f>
        <v>Isha</v>
      </c>
      <c r="Z33" t="str">
        <v>Gupta</v>
      </c>
    </row>
    <row r="34" spans="1:27" ht="15.75" customHeight="1" x14ac:dyDescent="0.35">
      <c r="A34" s="2" t="s">
        <v>97</v>
      </c>
      <c r="B34" s="2" t="s">
        <v>98</v>
      </c>
      <c r="C34" s="2" t="str">
        <f t="shared" si="2"/>
        <v>Diya Sharma</v>
      </c>
      <c r="D34" s="2" t="str">
        <f t="shared" si="0"/>
        <v>PID0033_Diya.pdf</v>
      </c>
      <c r="E34" s="2" t="s">
        <v>9</v>
      </c>
      <c r="F34" s="15" t="s">
        <v>93</v>
      </c>
      <c r="G34" s="56">
        <f t="shared" si="3"/>
        <v>36160</v>
      </c>
      <c r="H34" s="54">
        <f t="shared" si="4"/>
        <v>1998</v>
      </c>
      <c r="I34" s="54">
        <f t="shared" si="5"/>
        <v>28</v>
      </c>
      <c r="J34" s="54" t="str" cm="1">
        <f t="array" ref="J34">_xlfn.IFS(AND(I34&gt;20,I34&lt;=30),"Young adult",AND(I34&gt;30,I34&lt;=45),"Adult",AND(I34&gt;45,I34&lt;=60),"Senior",AND(I34&gt;60,I34&lt;90),"super senior",TRUE,"Died")</f>
        <v>Young adult</v>
      </c>
      <c r="K34" s="3">
        <v>15</v>
      </c>
      <c r="L34" s="2" t="s">
        <v>16</v>
      </c>
      <c r="M34" s="2" t="s">
        <v>71</v>
      </c>
      <c r="N34" s="2" t="str">
        <f>VLOOKUP(L34,Facts!$A$2:$B$10,2,FALSE)</f>
        <v>West</v>
      </c>
      <c r="O34" s="2"/>
      <c r="P34" s="2"/>
      <c r="Q34" s="36" t="str">
        <f>IF(AND(K34&lt;=5,'Billing Details'!H34&gt;=10000),"High Priority","Regularfollowup")</f>
        <v>Regularfollowup</v>
      </c>
      <c r="R34" s="36"/>
      <c r="S34" s="36"/>
      <c r="T34" s="36" t="str">
        <f>IF(AND(Q34="High Priority",'Patient Health Records'!AH34="Yes",'Patient Health Records'!AI34="Critical"), "Need Immediate attention", IF(AND('Patient Health Records'!AI34&lt;&gt;"Critical", 'Patient Health Records'!AH34="Yes"),"Monitor later",IF(AND('Patient Health Records'!AI34="Critical",'Patient Health Records'!AH34="No"),"Ask for readmission","No action")))</f>
        <v>Monitor later</v>
      </c>
      <c r="U34" s="36"/>
      <c r="V34" s="36"/>
      <c r="W34" s="2" t="str">
        <f>_xlfn.XLOOKUP('Patient Demographics'!N34,Facts!$B$2:$B$10,Facts!$A$2:$A$10,FALSE)</f>
        <v>Maharashtra</v>
      </c>
      <c r="X34" t="str">
        <f t="shared" si="1"/>
        <v xml:space="preserve">Diya </v>
      </c>
      <c r="Y34" t="str" cm="1">
        <f t="array" ref="Y34:Z34">_xlfn.TEXTSPLIT(C34," ")</f>
        <v>Diya</v>
      </c>
      <c r="Z34" t="str">
        <v>Sharma</v>
      </c>
    </row>
    <row r="35" spans="1:27" ht="15.75" customHeight="1" x14ac:dyDescent="0.35">
      <c r="A35" s="2" t="s">
        <v>99</v>
      </c>
      <c r="B35" s="2" t="s">
        <v>100</v>
      </c>
      <c r="C35" s="2" t="str">
        <f t="shared" si="2"/>
        <v>Aditya Mehta</v>
      </c>
      <c r="D35" s="2" t="str">
        <f t="shared" si="0"/>
        <v>PID0034_Aditya.pdf</v>
      </c>
      <c r="E35" s="2" t="s">
        <v>24</v>
      </c>
      <c r="F35" s="15" t="s">
        <v>62</v>
      </c>
      <c r="G35" s="56">
        <f t="shared" si="3"/>
        <v>30682</v>
      </c>
      <c r="H35" s="54">
        <f t="shared" si="4"/>
        <v>1984</v>
      </c>
      <c r="I35" s="54">
        <f t="shared" si="5"/>
        <v>42</v>
      </c>
      <c r="J35" s="54" t="str" cm="1">
        <f t="array" ref="J35">_xlfn.IFS(AND(I35&gt;20,I35&lt;=30),"Young adult",AND(I35&gt;30,I35&lt;=45),"Adult",AND(I35&gt;45,I35&lt;=60),"Senior",AND(I35&gt;60,I35&lt;90),"super senior",TRUE,"Died")</f>
        <v>Adult</v>
      </c>
      <c r="K35" s="3">
        <v>15</v>
      </c>
      <c r="L35" s="2" t="s">
        <v>20</v>
      </c>
      <c r="M35" s="2" t="s">
        <v>12</v>
      </c>
      <c r="N35" s="2" t="str">
        <f>VLOOKUP(L35,Facts!$A$2:$B$10,2,FALSE)</f>
        <v>North</v>
      </c>
      <c r="O35" s="2"/>
      <c r="P35" s="2"/>
      <c r="Q35" s="36" t="str">
        <f>IF(AND(K35&lt;=5,'Billing Details'!H35&gt;=10000),"High Priority","Regularfollowup")</f>
        <v>Regularfollowup</v>
      </c>
      <c r="R35" s="36"/>
      <c r="S35" s="36"/>
      <c r="T35" s="36" t="str">
        <f>IF(AND(Q35="High Priority",'Patient Health Records'!AH35="Yes",'Patient Health Records'!AI35="Critical"), "Need Immediate attention", IF(AND('Patient Health Records'!AI35&lt;&gt;"Critical", 'Patient Health Records'!AH35="Yes"),"Monitor later",IF(AND('Patient Health Records'!AI35="Critical",'Patient Health Records'!AH35="No"),"Ask for readmission","No action")))</f>
        <v>No action</v>
      </c>
      <c r="U35" s="36"/>
      <c r="V35" s="36"/>
      <c r="W35" s="2" t="str">
        <f>_xlfn.XLOOKUP('Patient Demographics'!N35,Facts!$B$2:$B$10,Facts!$A$2:$A$10,FALSE)</f>
        <v>Punjab</v>
      </c>
      <c r="X35" t="str">
        <f t="shared" si="1"/>
        <v xml:space="preserve">Aditya </v>
      </c>
      <c r="Y35" t="str" cm="1">
        <f t="array" ref="Y35:Z35">_xlfn.TEXTSPLIT(C35," ")</f>
        <v>Aditya</v>
      </c>
      <c r="Z35" t="str">
        <v>Mehta</v>
      </c>
    </row>
    <row r="36" spans="1:27" ht="15.75" customHeight="1" x14ac:dyDescent="0.35">
      <c r="A36" s="2" t="s">
        <v>101</v>
      </c>
      <c r="B36" s="2" t="s">
        <v>91</v>
      </c>
      <c r="C36" s="2" t="str">
        <f t="shared" si="2"/>
        <v>Krishna Sharma</v>
      </c>
      <c r="D36" s="2" t="str">
        <f t="shared" si="0"/>
        <v>PID0035_Krishna.pdf</v>
      </c>
      <c r="E36" s="2" t="s">
        <v>24</v>
      </c>
      <c r="F36" s="15" t="s">
        <v>102</v>
      </c>
      <c r="G36" s="56">
        <f t="shared" si="3"/>
        <v>27760</v>
      </c>
      <c r="H36" s="54">
        <f t="shared" si="4"/>
        <v>1976</v>
      </c>
      <c r="I36" s="54">
        <f t="shared" si="5"/>
        <v>50</v>
      </c>
      <c r="J36" s="54" t="str" cm="1">
        <f t="array" ref="J36">_xlfn.IFS(AND(I36&gt;20,I36&lt;=30),"Young adult",AND(I36&gt;30,I36&lt;=45),"Adult",AND(I36&gt;45,I36&lt;=60),"Senior",AND(I36&gt;60,I36&lt;90),"super senior",TRUE,"Died")</f>
        <v>Senior</v>
      </c>
      <c r="K36" s="3">
        <v>2</v>
      </c>
      <c r="L36" s="2" t="s">
        <v>29</v>
      </c>
      <c r="M36" s="2" t="s">
        <v>38</v>
      </c>
      <c r="N36" s="2" t="str">
        <f>VLOOKUP(L36,Facts!$A$2:$B$10,2,FALSE)</f>
        <v>North</v>
      </c>
      <c r="O36" s="2"/>
      <c r="P36" s="2"/>
      <c r="Q36" s="36" t="str">
        <f>IF(AND(K36&lt;=5,'Billing Details'!H36&gt;=10000),"High Priority","Regularfollowup")</f>
        <v>Regularfollowup</v>
      </c>
      <c r="R36" s="36"/>
      <c r="S36" s="36"/>
      <c r="T36" s="36" t="str">
        <f>IF(AND(Q36="High Priority",'Patient Health Records'!AH36="Yes",'Patient Health Records'!AI36="Critical"), "Need Immediate attention", IF(AND('Patient Health Records'!AI36&lt;&gt;"Critical", 'Patient Health Records'!AH36="Yes"),"Monitor later",IF(AND('Patient Health Records'!AI36="Critical",'Patient Health Records'!AH36="No"),"Ask for readmission","No action")))</f>
        <v>No action</v>
      </c>
      <c r="U36" s="36"/>
      <c r="V36" s="36"/>
      <c r="W36" s="2" t="str">
        <f>_xlfn.XLOOKUP('Patient Demographics'!N36,Facts!$B$2:$B$10,Facts!$A$2:$A$10,FALSE)</f>
        <v>Punjab</v>
      </c>
      <c r="X36" t="str">
        <f t="shared" si="1"/>
        <v xml:space="preserve">Krishna </v>
      </c>
      <c r="Y36" t="str" cm="1">
        <f t="array" ref="Y36:Z36">_xlfn.TEXTSPLIT(C36," ")</f>
        <v>Krishna</v>
      </c>
      <c r="Z36" t="str">
        <v>Sharma</v>
      </c>
    </row>
    <row r="37" spans="1:27" ht="15.75" customHeight="1" x14ac:dyDescent="0.35">
      <c r="A37" s="2" t="s">
        <v>103</v>
      </c>
      <c r="B37" s="2" t="s">
        <v>104</v>
      </c>
      <c r="C37" s="2" t="str">
        <f t="shared" si="2"/>
        <v>Riya Gupta</v>
      </c>
      <c r="D37" s="2" t="str">
        <f t="shared" si="0"/>
        <v>PID0036_Riya.pdf</v>
      </c>
      <c r="E37" s="2" t="s">
        <v>9</v>
      </c>
      <c r="F37" s="15" t="s">
        <v>65</v>
      </c>
      <c r="G37" s="56">
        <f t="shared" si="3"/>
        <v>25203</v>
      </c>
      <c r="H37" s="54">
        <f t="shared" si="4"/>
        <v>1968</v>
      </c>
      <c r="I37" s="54">
        <f t="shared" si="5"/>
        <v>58</v>
      </c>
      <c r="J37" s="54" t="str" cm="1">
        <f t="array" ref="J37">_xlfn.IFS(AND(I37&gt;20,I37&lt;=30),"Young adult",AND(I37&gt;30,I37&lt;=45),"Adult",AND(I37&gt;45,I37&lt;=60),"Senior",AND(I37&gt;60,I37&lt;90),"super senior",TRUE,"Died")</f>
        <v>Senior</v>
      </c>
      <c r="K37" s="3">
        <v>4</v>
      </c>
      <c r="L37" s="2" t="s">
        <v>20</v>
      </c>
      <c r="M37" s="2" t="s">
        <v>21</v>
      </c>
      <c r="N37" s="2" t="str">
        <f>VLOOKUP(L37,Facts!$A$2:$B$10,2,FALSE)</f>
        <v>North</v>
      </c>
      <c r="O37" s="2"/>
      <c r="P37" s="2"/>
      <c r="Q37" s="36" t="str">
        <f>IF(AND(K37&lt;=5,'Billing Details'!H37&gt;=10000),"High Priority","Regularfollowup")</f>
        <v>Regularfollowup</v>
      </c>
      <c r="R37" s="36"/>
      <c r="S37" s="36"/>
      <c r="T37" s="36" t="str">
        <f>IF(AND(Q37="High Priority",'Patient Health Records'!AH37="Yes",'Patient Health Records'!AI37="Critical"), "Need Immediate attention", IF(AND('Patient Health Records'!AI37&lt;&gt;"Critical", 'Patient Health Records'!AH37="Yes"),"Monitor later",IF(AND('Patient Health Records'!AI37="Critical",'Patient Health Records'!AH37="No"),"Ask for readmission","No action")))</f>
        <v>No action</v>
      </c>
      <c r="U37" s="36"/>
      <c r="V37" s="36"/>
      <c r="W37" s="2" t="str">
        <f>_xlfn.XLOOKUP('Patient Demographics'!N37,Facts!$B$2:$B$10,Facts!$A$2:$A$10,FALSE)</f>
        <v>Punjab</v>
      </c>
      <c r="X37" t="str">
        <f t="shared" si="1"/>
        <v xml:space="preserve">Riya </v>
      </c>
      <c r="Y37" t="str" cm="1">
        <f t="array" ref="Y37:Z37">_xlfn.TEXTSPLIT(C37," ")</f>
        <v>Riya</v>
      </c>
      <c r="Z37" t="str">
        <v>Gupta</v>
      </c>
    </row>
    <row r="38" spans="1:27" ht="15.75" customHeight="1" x14ac:dyDescent="0.35">
      <c r="A38" s="2" t="s">
        <v>105</v>
      </c>
      <c r="B38" s="2" t="s">
        <v>106</v>
      </c>
      <c r="C38" s="2" t="str">
        <f t="shared" si="2"/>
        <v>Aanya Priya Sharma</v>
      </c>
      <c r="D38" s="2" t="str">
        <f t="shared" si="0"/>
        <v>PID0037_Aanya.pdf</v>
      </c>
      <c r="E38" s="2" t="s">
        <v>9</v>
      </c>
      <c r="F38" s="15" t="s">
        <v>48</v>
      </c>
      <c r="G38" s="56">
        <f t="shared" si="3"/>
        <v>23377</v>
      </c>
      <c r="H38" s="54">
        <f t="shared" si="4"/>
        <v>1964</v>
      </c>
      <c r="I38" s="54">
        <f t="shared" si="5"/>
        <v>62</v>
      </c>
      <c r="J38" s="54" t="str" cm="1">
        <f t="array" ref="J38">_xlfn.IFS(AND(I38&gt;20,I38&lt;=30),"Young adult",AND(I38&gt;30,I38&lt;=45),"Adult",AND(I38&gt;45,I38&lt;=60),"Senior",AND(I38&gt;60,I38&lt;90),"super senior",TRUE,"Died")</f>
        <v>super senior</v>
      </c>
      <c r="K38" s="3">
        <v>5</v>
      </c>
      <c r="L38" s="2" t="s">
        <v>60</v>
      </c>
      <c r="M38" s="2" t="s">
        <v>12</v>
      </c>
      <c r="N38" s="2" t="str">
        <f>VLOOKUP(L38,Facts!$A$2:$B$10,2,FALSE)</f>
        <v>West</v>
      </c>
      <c r="O38" s="2"/>
      <c r="P38" s="2"/>
      <c r="Q38" s="36" t="str">
        <f>IF(AND(K38&lt;=5,'Billing Details'!H38&gt;=10000),"High Priority","Regularfollowup")</f>
        <v>High Priority</v>
      </c>
      <c r="R38" s="36"/>
      <c r="S38" s="36"/>
      <c r="T38" s="36" t="str">
        <f>IF(AND(Q38="High Priority",'Patient Health Records'!AH38="Yes",'Patient Health Records'!AI38="Critical"), "Need Immediate attention", IF(AND('Patient Health Records'!AI38&lt;&gt;"Critical", 'Patient Health Records'!AH38="Yes"),"Monitor later",IF(AND('Patient Health Records'!AI38="Critical",'Patient Health Records'!AH38="No"),"Ask for readmission","No action")))</f>
        <v>No action</v>
      </c>
      <c r="U38" s="36"/>
      <c r="V38" s="36"/>
      <c r="W38" s="2" t="str">
        <f>_xlfn.XLOOKUP('Patient Demographics'!N38,Facts!$B$2:$B$10,Facts!$A$2:$A$10,FALSE)</f>
        <v>Maharashtra</v>
      </c>
      <c r="X38" t="str">
        <f t="shared" si="1"/>
        <v xml:space="preserve">Aanya </v>
      </c>
      <c r="Y38" t="str" cm="1">
        <f t="array" ref="Y38:AA38">_xlfn.TEXTSPLIT(C38," ")</f>
        <v>Aanya</v>
      </c>
      <c r="Z38" t="str">
        <v>Priya</v>
      </c>
      <c r="AA38" t="str">
        <v>Sharma</v>
      </c>
    </row>
    <row r="39" spans="1:27" ht="15.75" customHeight="1" x14ac:dyDescent="0.35">
      <c r="A39" s="2" t="s">
        <v>107</v>
      </c>
      <c r="B39" s="2" t="s">
        <v>108</v>
      </c>
      <c r="C39" s="2" t="str">
        <f t="shared" si="2"/>
        <v>Sai Priya Mehta</v>
      </c>
      <c r="D39" s="2" t="str">
        <f t="shared" si="0"/>
        <v>PID0038_Sai.pdf</v>
      </c>
      <c r="E39" s="2" t="s">
        <v>24</v>
      </c>
      <c r="F39" s="15" t="s">
        <v>109</v>
      </c>
      <c r="G39" s="56">
        <f t="shared" si="3"/>
        <v>32508</v>
      </c>
      <c r="H39" s="54">
        <f t="shared" si="4"/>
        <v>1988</v>
      </c>
      <c r="I39" s="54">
        <f t="shared" si="5"/>
        <v>38</v>
      </c>
      <c r="J39" s="54" t="str" cm="1">
        <f t="array" ref="J39">_xlfn.IFS(AND(I39&gt;20,I39&lt;=30),"Young adult",AND(I39&gt;30,I39&lt;=45),"Adult",AND(I39&gt;45,I39&lt;=60),"Senior",AND(I39&gt;60,I39&lt;90),"super senior",TRUE,"Died")</f>
        <v>Adult</v>
      </c>
      <c r="K39" s="3">
        <v>15</v>
      </c>
      <c r="L39" s="2" t="s">
        <v>25</v>
      </c>
      <c r="M39" s="2" t="s">
        <v>12</v>
      </c>
      <c r="N39" s="2" t="str">
        <f>VLOOKUP(L39,Facts!$A$2:$B$10,2,FALSE)</f>
        <v>South</v>
      </c>
      <c r="O39" s="2"/>
      <c r="P39" s="2"/>
      <c r="Q39" s="36" t="str">
        <f>IF(AND(K39&lt;=5,'Billing Details'!H39&gt;=10000),"High Priority","Regularfollowup")</f>
        <v>Regularfollowup</v>
      </c>
      <c r="R39" s="36"/>
      <c r="S39" s="36"/>
      <c r="T39" s="36" t="str">
        <f>IF(AND(Q39="High Priority",'Patient Health Records'!AH39="Yes",'Patient Health Records'!AI39="Critical"), "Need Immediate attention", IF(AND('Patient Health Records'!AI39&lt;&gt;"Critical", 'Patient Health Records'!AH39="Yes"),"Monitor later",IF(AND('Patient Health Records'!AI39="Critical",'Patient Health Records'!AH39="No"),"Ask for readmission","No action")))</f>
        <v>No action</v>
      </c>
      <c r="U39" s="36"/>
      <c r="V39" s="36"/>
      <c r="W39" s="2" t="str">
        <f>_xlfn.XLOOKUP('Patient Demographics'!N39,Facts!$B$2:$B$10,Facts!$A$2:$A$10,FALSE)</f>
        <v>Tamil Nadu</v>
      </c>
      <c r="X39" t="str">
        <f t="shared" si="1"/>
        <v xml:space="preserve">Sai </v>
      </c>
      <c r="Y39" t="str" cm="1">
        <f t="array" ref="Y39:AA39">_xlfn.TEXTSPLIT(C39," ")</f>
        <v>Sai</v>
      </c>
      <c r="Z39" t="str">
        <v>Priya</v>
      </c>
      <c r="AA39" t="str">
        <v>Mehta</v>
      </c>
    </row>
    <row r="40" spans="1:27" ht="15.75" customHeight="1" x14ac:dyDescent="0.35">
      <c r="A40" s="2" t="s">
        <v>110</v>
      </c>
      <c r="B40" s="2" t="s">
        <v>111</v>
      </c>
      <c r="C40" s="2" t="str">
        <f t="shared" si="2"/>
        <v>Isha Kumar Sharma</v>
      </c>
      <c r="D40" s="2" t="str">
        <f t="shared" si="0"/>
        <v>PID0039_Isha.pdf</v>
      </c>
      <c r="E40" s="2" t="s">
        <v>9</v>
      </c>
      <c r="F40" s="15" t="s">
        <v>10</v>
      </c>
      <c r="G40" s="56">
        <f t="shared" si="3"/>
        <v>27029</v>
      </c>
      <c r="H40" s="54">
        <f t="shared" si="4"/>
        <v>1973</v>
      </c>
      <c r="I40" s="54">
        <f t="shared" si="5"/>
        <v>53</v>
      </c>
      <c r="J40" s="54" t="str" cm="1">
        <f t="array" ref="J40">_xlfn.IFS(AND(I40&gt;20,I40&lt;=30),"Young adult",AND(I40&gt;30,I40&lt;=45),"Adult",AND(I40&gt;45,I40&lt;=60),"Senior",AND(I40&gt;60,I40&lt;90),"super senior",TRUE,"Died")</f>
        <v>Senior</v>
      </c>
      <c r="K40" s="3">
        <v>25</v>
      </c>
      <c r="L40" s="2" t="s">
        <v>60</v>
      </c>
      <c r="M40" s="2" t="s">
        <v>71</v>
      </c>
      <c r="N40" s="2" t="str">
        <f>VLOOKUP(L40,Facts!$A$2:$B$10,2,FALSE)</f>
        <v>West</v>
      </c>
      <c r="O40" s="2"/>
      <c r="P40" s="2"/>
      <c r="Q40" s="36" t="str">
        <f>IF(AND(K40&lt;=5,'Billing Details'!H40&gt;=10000),"High Priority","Regularfollowup")</f>
        <v>Regularfollowup</v>
      </c>
      <c r="R40" s="36"/>
      <c r="S40" s="36"/>
      <c r="T40" s="36" t="str">
        <f>IF(AND(Q40="High Priority",'Patient Health Records'!AH40="Yes",'Patient Health Records'!AI40="Critical"), "Need Immediate attention", IF(AND('Patient Health Records'!AI40&lt;&gt;"Critical", 'Patient Health Records'!AH40="Yes"),"Monitor later",IF(AND('Patient Health Records'!AI40="Critical",'Patient Health Records'!AH40="No"),"Ask for readmission","No action")))</f>
        <v>No action</v>
      </c>
      <c r="U40" s="36"/>
      <c r="V40" s="36"/>
      <c r="W40" s="2" t="str">
        <f>_xlfn.XLOOKUP('Patient Demographics'!N40,Facts!$B$2:$B$10,Facts!$A$2:$A$10,FALSE)</f>
        <v>Maharashtra</v>
      </c>
      <c r="X40" t="str">
        <f t="shared" si="1"/>
        <v xml:space="preserve">Isha </v>
      </c>
      <c r="Y40" t="str" cm="1">
        <f t="array" ref="Y40:AA40">_xlfn.TEXTSPLIT(C40," ")</f>
        <v>Isha</v>
      </c>
      <c r="Z40" t="str">
        <v>Kumar</v>
      </c>
      <c r="AA40" t="str">
        <v>Sharma</v>
      </c>
    </row>
    <row r="41" spans="1:27" ht="15.75" customHeight="1" x14ac:dyDescent="0.35">
      <c r="A41" s="2" t="s">
        <v>112</v>
      </c>
      <c r="B41" s="2" t="s">
        <v>113</v>
      </c>
      <c r="C41" s="2" t="str">
        <f t="shared" si="2"/>
        <v>Krishna Priya Sharma</v>
      </c>
      <c r="D41" s="2" t="str">
        <f t="shared" si="0"/>
        <v>PID0040_Krishna.pdf</v>
      </c>
      <c r="E41" s="2" t="s">
        <v>24</v>
      </c>
      <c r="F41" s="15" t="s">
        <v>114</v>
      </c>
      <c r="G41" s="56">
        <f t="shared" si="3"/>
        <v>29951</v>
      </c>
      <c r="H41" s="54">
        <f t="shared" si="4"/>
        <v>1981</v>
      </c>
      <c r="I41" s="54">
        <f t="shared" si="5"/>
        <v>45</v>
      </c>
      <c r="J41" s="54" t="str" cm="1">
        <f t="array" ref="J41">_xlfn.IFS(AND(I41&gt;20,I41&lt;=30),"Young adult",AND(I41&gt;30,I41&lt;=45),"Adult",AND(I41&gt;45,I41&lt;=60),"Senior",AND(I41&gt;60,I41&lt;90),"super senior",TRUE,"Died")</f>
        <v>Adult</v>
      </c>
      <c r="K41" s="3">
        <v>30</v>
      </c>
      <c r="L41" s="2" t="s">
        <v>11</v>
      </c>
      <c r="M41" s="2" t="s">
        <v>12</v>
      </c>
      <c r="N41" s="2" t="str">
        <f>VLOOKUP(L41,Facts!$A$2:$B$10,2,FALSE)</f>
        <v>South</v>
      </c>
      <c r="O41" s="2"/>
      <c r="P41" s="2"/>
      <c r="Q41" s="36" t="str">
        <f>IF(AND(K41&lt;=5,'Billing Details'!H41&gt;=10000),"High Priority","Regularfollowup")</f>
        <v>Regularfollowup</v>
      </c>
      <c r="R41" s="36"/>
      <c r="S41" s="36"/>
      <c r="T41" s="36" t="str">
        <f>IF(AND(Q41="High Priority",'Patient Health Records'!AH41="Yes",'Patient Health Records'!AI41="Critical"), "Need Immediate attention", IF(AND('Patient Health Records'!AI41&lt;&gt;"Critical", 'Patient Health Records'!AH41="Yes"),"Monitor later",IF(AND('Patient Health Records'!AI41="Critical",'Patient Health Records'!AH41="No"),"Ask for readmission","No action")))</f>
        <v>Monitor later</v>
      </c>
      <c r="U41" s="36"/>
      <c r="V41" s="36"/>
      <c r="W41" s="2" t="str">
        <f>_xlfn.XLOOKUP('Patient Demographics'!N41,Facts!$B$2:$B$10,Facts!$A$2:$A$10,FALSE)</f>
        <v>Tamil Nadu</v>
      </c>
      <c r="X41" t="str">
        <f t="shared" si="1"/>
        <v xml:space="preserve">Krishna </v>
      </c>
      <c r="Y41" t="str" cm="1">
        <f t="array" ref="Y41:AA41">_xlfn.TEXTSPLIT(C41," ")</f>
        <v>Krishna</v>
      </c>
      <c r="Z41" t="str">
        <v>Priya</v>
      </c>
      <c r="AA41" t="str">
        <v>Sharma</v>
      </c>
    </row>
    <row r="42" spans="1:27" ht="15.75" customHeight="1" x14ac:dyDescent="0.35">
      <c r="A42" s="2" t="s">
        <v>115</v>
      </c>
      <c r="B42" s="2" t="s">
        <v>57</v>
      </c>
      <c r="C42" s="2" t="str">
        <f t="shared" si="2"/>
        <v>Diya Priya Gupta</v>
      </c>
      <c r="D42" s="2" t="str">
        <f t="shared" si="0"/>
        <v>PID0041_Diya.pdf</v>
      </c>
      <c r="E42" s="2" t="s">
        <v>9</v>
      </c>
      <c r="F42" s="15" t="s">
        <v>116</v>
      </c>
      <c r="G42" s="56">
        <f t="shared" si="3"/>
        <v>27029</v>
      </c>
      <c r="H42" s="54">
        <f t="shared" si="4"/>
        <v>1973</v>
      </c>
      <c r="I42" s="54">
        <f t="shared" si="5"/>
        <v>53</v>
      </c>
      <c r="J42" s="54" t="str" cm="1">
        <f t="array" ref="J42">_xlfn.IFS(AND(I42&gt;20,I42&lt;=30),"Young adult",AND(I42&gt;30,I42&lt;=45),"Adult",AND(I42&gt;45,I42&lt;=60),"Senior",AND(I42&gt;60,I42&lt;90),"super senior",TRUE,"Died")</f>
        <v>Senior</v>
      </c>
      <c r="K42" s="3">
        <v>7</v>
      </c>
      <c r="L42" s="2" t="s">
        <v>16</v>
      </c>
      <c r="M42" s="2" t="s">
        <v>71</v>
      </c>
      <c r="N42" s="2" t="str">
        <f>VLOOKUP(L42,Facts!$A$2:$B$10,2,FALSE)</f>
        <v>West</v>
      </c>
      <c r="O42" s="2"/>
      <c r="P42" s="2"/>
      <c r="Q42" s="36" t="str">
        <f>IF(AND(K42&lt;=5,'Billing Details'!H42&gt;=10000),"High Priority","Regularfollowup")</f>
        <v>Regularfollowup</v>
      </c>
      <c r="R42" s="36"/>
      <c r="S42" s="36"/>
      <c r="T42" s="36" t="str">
        <f>IF(AND(Q42="High Priority",'Patient Health Records'!AH42="Yes",'Patient Health Records'!AI42="Critical"), "Need Immediate attention", IF(AND('Patient Health Records'!AI42&lt;&gt;"Critical", 'Patient Health Records'!AH42="Yes"),"Monitor later",IF(AND('Patient Health Records'!AI42="Critical",'Patient Health Records'!AH42="No"),"Ask for readmission","No action")))</f>
        <v>No action</v>
      </c>
      <c r="U42" s="36"/>
      <c r="V42" s="36"/>
      <c r="W42" s="2" t="str">
        <f>_xlfn.XLOOKUP('Patient Demographics'!N42,Facts!$B$2:$B$10,Facts!$A$2:$A$10,FALSE)</f>
        <v>Maharashtra</v>
      </c>
      <c r="X42" t="str">
        <f t="shared" si="1"/>
        <v xml:space="preserve">Diya </v>
      </c>
      <c r="Y42" t="str" cm="1">
        <f t="array" ref="Y42:AA42">_xlfn.TEXTSPLIT(C42," ")</f>
        <v>Diya</v>
      </c>
      <c r="Z42" t="str">
        <v>Priya</v>
      </c>
      <c r="AA42" t="str">
        <v>Gupta</v>
      </c>
    </row>
    <row r="43" spans="1:27" ht="15.75" customHeight="1" x14ac:dyDescent="0.35">
      <c r="A43" s="2" t="s">
        <v>117</v>
      </c>
      <c r="B43" s="2" t="s">
        <v>118</v>
      </c>
      <c r="C43" s="2" t="str">
        <f t="shared" si="2"/>
        <v>Isha Kumar Reddy</v>
      </c>
      <c r="D43" s="2" t="str">
        <f t="shared" si="0"/>
        <v>PID0042_Isha.pdf</v>
      </c>
      <c r="E43" s="2" t="s">
        <v>9</v>
      </c>
      <c r="F43" s="15" t="s">
        <v>48</v>
      </c>
      <c r="G43" s="56">
        <f t="shared" si="3"/>
        <v>23377</v>
      </c>
      <c r="H43" s="54">
        <f t="shared" si="4"/>
        <v>1964</v>
      </c>
      <c r="I43" s="54">
        <f t="shared" si="5"/>
        <v>62</v>
      </c>
      <c r="J43" s="54" t="str" cm="1">
        <f t="array" ref="J43">_xlfn.IFS(AND(I43&gt;20,I43&lt;=30),"Young adult",AND(I43&gt;30,I43&lt;=45),"Adult",AND(I43&gt;45,I43&lt;=60),"Senior",AND(I43&gt;60,I43&lt;90),"super senior",TRUE,"Died")</f>
        <v>super senior</v>
      </c>
      <c r="K43" s="3">
        <v>12</v>
      </c>
      <c r="L43" s="2" t="s">
        <v>16</v>
      </c>
      <c r="M43" s="2" t="s">
        <v>71</v>
      </c>
      <c r="N43" s="2" t="str">
        <f>VLOOKUP(L43,Facts!$A$2:$B$10,2,FALSE)</f>
        <v>West</v>
      </c>
      <c r="O43" s="2"/>
      <c r="P43" s="2"/>
      <c r="Q43" s="36" t="str">
        <f>IF(AND(K43&lt;=5,'Billing Details'!H43&gt;=10000),"High Priority","Regularfollowup")</f>
        <v>Regularfollowup</v>
      </c>
      <c r="R43" s="36"/>
      <c r="S43" s="36"/>
      <c r="T43" s="36" t="str">
        <f>IF(AND(Q43="High Priority",'Patient Health Records'!AH43="Yes",'Patient Health Records'!AI43="Critical"), "Need Immediate attention", IF(AND('Patient Health Records'!AI43&lt;&gt;"Critical", 'Patient Health Records'!AH43="Yes"),"Monitor later",IF(AND('Patient Health Records'!AI43="Critical",'Patient Health Records'!AH43="No"),"Ask for readmission","No action")))</f>
        <v>Monitor later</v>
      </c>
      <c r="U43" s="36"/>
      <c r="V43" s="36"/>
      <c r="W43" s="2" t="str">
        <f>_xlfn.XLOOKUP('Patient Demographics'!N43,Facts!$B$2:$B$10,Facts!$A$2:$A$10,FALSE)</f>
        <v>Maharashtra</v>
      </c>
      <c r="X43" t="str">
        <f t="shared" si="1"/>
        <v xml:space="preserve">Isha </v>
      </c>
      <c r="Y43" t="str" cm="1">
        <f t="array" ref="Y43:AA43">_xlfn.TEXTSPLIT(C43," ")</f>
        <v>Isha</v>
      </c>
      <c r="Z43" t="str">
        <v>Kumar</v>
      </c>
      <c r="AA43" t="str">
        <v>Reddy</v>
      </c>
    </row>
    <row r="44" spans="1:27" ht="15.75" customHeight="1" x14ac:dyDescent="0.35">
      <c r="A44" s="2" t="s">
        <v>119</v>
      </c>
      <c r="B44" s="2" t="s">
        <v>8</v>
      </c>
      <c r="C44" s="2" t="str">
        <f t="shared" si="2"/>
        <v>Shreya Reddy</v>
      </c>
      <c r="D44" s="2" t="str">
        <f t="shared" si="0"/>
        <v>PID0043_Shreya.pdf</v>
      </c>
      <c r="E44" s="2" t="s">
        <v>9</v>
      </c>
      <c r="F44" s="15" t="s">
        <v>41</v>
      </c>
      <c r="G44" s="56">
        <f t="shared" si="3"/>
        <v>28855</v>
      </c>
      <c r="H44" s="54">
        <f t="shared" si="4"/>
        <v>1978</v>
      </c>
      <c r="I44" s="54">
        <f t="shared" si="5"/>
        <v>48</v>
      </c>
      <c r="J44" s="54" t="str" cm="1">
        <f t="array" ref="J44">_xlfn.IFS(AND(I44&gt;20,I44&lt;=30),"Young adult",AND(I44&gt;30,I44&lt;=45),"Adult",AND(I44&gt;45,I44&lt;=60),"Senior",AND(I44&gt;60,I44&lt;90),"super senior",TRUE,"Died")</f>
        <v>Senior</v>
      </c>
      <c r="K44" s="3">
        <v>5</v>
      </c>
      <c r="L44" s="2" t="s">
        <v>45</v>
      </c>
      <c r="M44" s="2" t="s">
        <v>12</v>
      </c>
      <c r="N44" s="2" t="str">
        <f>VLOOKUP(L44,Facts!$A$2:$B$10,2,FALSE)</f>
        <v>East</v>
      </c>
      <c r="O44" s="2"/>
      <c r="P44" s="2"/>
      <c r="Q44" s="36" t="str">
        <f>IF(AND(K44&lt;=5,'Billing Details'!H44&gt;=10000),"High Priority","Regularfollowup")</f>
        <v>High Priority</v>
      </c>
      <c r="R44" s="36"/>
      <c r="S44" s="36"/>
      <c r="T44" s="36" t="str">
        <f>IF(AND(Q44="High Priority",'Patient Health Records'!AH44="Yes",'Patient Health Records'!AI44="Critical"), "Need Immediate attention", IF(AND('Patient Health Records'!AI44&lt;&gt;"Critical", 'Patient Health Records'!AH44="Yes"),"Monitor later",IF(AND('Patient Health Records'!AI44="Critical",'Patient Health Records'!AH44="No"),"Ask for readmission","No action")))</f>
        <v>Monitor later</v>
      </c>
      <c r="U44" s="36"/>
      <c r="V44" s="36"/>
      <c r="W44" s="2" t="str">
        <f>_xlfn.XLOOKUP('Patient Demographics'!N44,Facts!$B$2:$B$10,Facts!$A$2:$A$10,FALSE)</f>
        <v>West Bengal</v>
      </c>
      <c r="X44" t="str">
        <f t="shared" si="1"/>
        <v xml:space="preserve">Shreya </v>
      </c>
      <c r="Y44" t="str" cm="1">
        <f t="array" ref="Y44:Z44">_xlfn.TEXTSPLIT(C44," ")</f>
        <v>Shreya</v>
      </c>
      <c r="Z44" t="str">
        <v>Reddy</v>
      </c>
    </row>
    <row r="45" spans="1:27" ht="15.75" customHeight="1" x14ac:dyDescent="0.35">
      <c r="A45" s="2" t="s">
        <v>120</v>
      </c>
      <c r="B45" s="2" t="s">
        <v>121</v>
      </c>
      <c r="C45" s="2" t="str">
        <f t="shared" si="2"/>
        <v>Diya Kumar Sharma</v>
      </c>
      <c r="D45" s="2" t="str">
        <f t="shared" si="0"/>
        <v>PID0044_Diya.pdf</v>
      </c>
      <c r="E45" s="2" t="s">
        <v>9</v>
      </c>
      <c r="F45" s="15" t="s">
        <v>122</v>
      </c>
      <c r="G45" s="56">
        <f t="shared" si="3"/>
        <v>34334</v>
      </c>
      <c r="H45" s="54">
        <f t="shared" si="4"/>
        <v>1993</v>
      </c>
      <c r="I45" s="54">
        <f t="shared" si="5"/>
        <v>33</v>
      </c>
      <c r="J45" s="54" t="str" cm="1">
        <f t="array" ref="J45">_xlfn.IFS(AND(I45&gt;20,I45&lt;=30),"Young adult",AND(I45&gt;30,I45&lt;=45),"Adult",AND(I45&gt;45,I45&lt;=60),"Senior",AND(I45&gt;60,I45&lt;90),"super senior",TRUE,"Died")</f>
        <v>Adult</v>
      </c>
      <c r="K45" s="3">
        <v>12</v>
      </c>
      <c r="L45" s="2" t="s">
        <v>16</v>
      </c>
      <c r="M45" s="2" t="s">
        <v>21</v>
      </c>
      <c r="N45" s="2" t="str">
        <f>VLOOKUP(L45,Facts!$A$2:$B$10,2,FALSE)</f>
        <v>West</v>
      </c>
      <c r="O45" s="2"/>
      <c r="P45" s="2"/>
      <c r="Q45" s="36" t="str">
        <f>IF(AND(K45&lt;=5,'Billing Details'!H45&gt;=10000),"High Priority","Regularfollowup")</f>
        <v>Regularfollowup</v>
      </c>
      <c r="R45" s="36"/>
      <c r="S45" s="36"/>
      <c r="T45" s="36" t="str">
        <f>IF(AND(Q45="High Priority",'Patient Health Records'!AH45="Yes",'Patient Health Records'!AI45="Critical"), "Need Immediate attention", IF(AND('Patient Health Records'!AI45&lt;&gt;"Critical", 'Patient Health Records'!AH45="Yes"),"Monitor later",IF(AND('Patient Health Records'!AI45="Critical",'Patient Health Records'!AH45="No"),"Ask for readmission","No action")))</f>
        <v>Monitor later</v>
      </c>
      <c r="U45" s="36"/>
      <c r="V45" s="36"/>
      <c r="W45" s="2" t="str">
        <f>_xlfn.XLOOKUP('Patient Demographics'!N45,Facts!$B$2:$B$10,Facts!$A$2:$A$10,FALSE)</f>
        <v>Maharashtra</v>
      </c>
      <c r="X45" t="str">
        <f t="shared" si="1"/>
        <v xml:space="preserve">Diya </v>
      </c>
      <c r="Y45" t="str" cm="1">
        <f t="array" ref="Y45:AA45">_xlfn.TEXTSPLIT(C45," ")</f>
        <v>Diya</v>
      </c>
      <c r="Z45" t="str">
        <v>Kumar</v>
      </c>
      <c r="AA45" t="str">
        <v>Sharma</v>
      </c>
    </row>
    <row r="46" spans="1:27" ht="15.75" customHeight="1" x14ac:dyDescent="0.35">
      <c r="A46" s="2" t="s">
        <v>123</v>
      </c>
      <c r="B46" s="2" t="s">
        <v>124</v>
      </c>
      <c r="C46" s="2" t="str">
        <f t="shared" si="2"/>
        <v>Aarav Dev Reddy</v>
      </c>
      <c r="D46" s="2" t="str">
        <f t="shared" si="0"/>
        <v>PID0045_Aarav.pdf</v>
      </c>
      <c r="E46" s="2" t="s">
        <v>24</v>
      </c>
      <c r="F46" s="15" t="s">
        <v>15</v>
      </c>
      <c r="G46" s="56">
        <f t="shared" si="3"/>
        <v>19724</v>
      </c>
      <c r="H46" s="54">
        <f t="shared" si="4"/>
        <v>1953</v>
      </c>
      <c r="I46" s="54">
        <f t="shared" si="5"/>
        <v>73</v>
      </c>
      <c r="J46" s="54" t="str" cm="1">
        <f t="array" ref="J46">_xlfn.IFS(AND(I46&gt;20,I46&lt;=30),"Young adult",AND(I46&gt;30,I46&lt;=45),"Adult",AND(I46&gt;45,I46&lt;=60),"Senior",AND(I46&gt;60,I46&lt;90),"super senior",TRUE,"Died")</f>
        <v>super senior</v>
      </c>
      <c r="K46" s="3">
        <v>2</v>
      </c>
      <c r="L46" s="2" t="s">
        <v>29</v>
      </c>
      <c r="M46" s="2" t="s">
        <v>12</v>
      </c>
      <c r="N46" s="2" t="str">
        <f>VLOOKUP(L46,Facts!$A$2:$B$10,2,FALSE)</f>
        <v>North</v>
      </c>
      <c r="O46" s="2"/>
      <c r="P46" s="2"/>
      <c r="Q46" s="36" t="str">
        <f>IF(AND(K46&lt;=5,'Billing Details'!H46&gt;=10000),"High Priority","Regularfollowup")</f>
        <v>Regularfollowup</v>
      </c>
      <c r="R46" s="36"/>
      <c r="S46" s="36"/>
      <c r="T46" s="36" t="str">
        <f>IF(AND(Q46="High Priority",'Patient Health Records'!AH46="Yes",'Patient Health Records'!AI46="Critical"), "Need Immediate attention", IF(AND('Patient Health Records'!AI46&lt;&gt;"Critical", 'Patient Health Records'!AH46="Yes"),"Monitor later",IF(AND('Patient Health Records'!AI46="Critical",'Patient Health Records'!AH46="No"),"Ask for readmission","No action")))</f>
        <v>No action</v>
      </c>
      <c r="U46" s="36"/>
      <c r="V46" s="36"/>
      <c r="W46" s="2" t="str">
        <f>_xlfn.XLOOKUP('Patient Demographics'!N46,Facts!$B$2:$B$10,Facts!$A$2:$A$10,FALSE)</f>
        <v>Punjab</v>
      </c>
      <c r="X46" t="str">
        <f t="shared" si="1"/>
        <v xml:space="preserve">Aarav </v>
      </c>
      <c r="Y46" t="str" cm="1">
        <f t="array" ref="Y46:AA46">_xlfn.TEXTSPLIT(C46," ")</f>
        <v>Aarav</v>
      </c>
      <c r="Z46" t="str">
        <v>Dev</v>
      </c>
      <c r="AA46" t="str">
        <v>Reddy</v>
      </c>
    </row>
    <row r="47" spans="1:27" ht="15.75" customHeight="1" x14ac:dyDescent="0.35">
      <c r="A47" s="2" t="s">
        <v>125</v>
      </c>
      <c r="B47" s="2" t="s">
        <v>126</v>
      </c>
      <c r="C47" s="2" t="str">
        <f t="shared" si="2"/>
        <v>Aanya Sharma</v>
      </c>
      <c r="D47" s="2" t="str">
        <f t="shared" si="0"/>
        <v>PID0046_Aanya.pdf</v>
      </c>
      <c r="E47" s="2" t="s">
        <v>9</v>
      </c>
      <c r="F47" s="15" t="s">
        <v>127</v>
      </c>
      <c r="G47" s="56">
        <f t="shared" si="3"/>
        <v>31412</v>
      </c>
      <c r="H47" s="54">
        <f t="shared" si="4"/>
        <v>1985</v>
      </c>
      <c r="I47" s="54">
        <f t="shared" si="5"/>
        <v>41</v>
      </c>
      <c r="J47" s="54" t="str" cm="1">
        <f t="array" ref="J47">_xlfn.IFS(AND(I47&gt;20,I47&lt;=30),"Young adult",AND(I47&gt;30,I47&lt;=45),"Adult",AND(I47&gt;45,I47&lt;=60),"Senior",AND(I47&gt;60,I47&lt;90),"super senior",TRUE,"Died")</f>
        <v>Adult</v>
      </c>
      <c r="K47" s="3">
        <v>30</v>
      </c>
      <c r="L47" s="2" t="s">
        <v>37</v>
      </c>
      <c r="M47" s="2" t="s">
        <v>12</v>
      </c>
      <c r="N47" s="2" t="str">
        <f>VLOOKUP(L47,Facts!$A$2:$B$10,2,FALSE)</f>
        <v>South</v>
      </c>
      <c r="O47" s="2"/>
      <c r="P47" s="2"/>
      <c r="Q47" s="36" t="str">
        <f>IF(AND(K47&lt;=5,'Billing Details'!H47&gt;=10000),"High Priority","Regularfollowup")</f>
        <v>Regularfollowup</v>
      </c>
      <c r="R47" s="36"/>
      <c r="S47" s="36"/>
      <c r="T47" s="36" t="str">
        <f>IF(AND(Q47="High Priority",'Patient Health Records'!AH47="Yes",'Patient Health Records'!AI47="Critical"), "Need Immediate attention", IF(AND('Patient Health Records'!AI47&lt;&gt;"Critical", 'Patient Health Records'!AH47="Yes"),"Monitor later",IF(AND('Patient Health Records'!AI47="Critical",'Patient Health Records'!AH47="No"),"Ask for readmission","No action")))</f>
        <v>No action</v>
      </c>
      <c r="U47" s="36"/>
      <c r="V47" s="36"/>
      <c r="W47" s="2" t="str">
        <f>_xlfn.XLOOKUP('Patient Demographics'!N47,Facts!$B$2:$B$10,Facts!$A$2:$A$10,FALSE)</f>
        <v>Tamil Nadu</v>
      </c>
      <c r="X47" t="str">
        <f t="shared" si="1"/>
        <v xml:space="preserve">Aanya </v>
      </c>
      <c r="Y47" t="str" cm="1">
        <f t="array" ref="Y47:Z47">_xlfn.TEXTSPLIT(C47," ")</f>
        <v>Aanya</v>
      </c>
      <c r="Z47" t="str">
        <v>Sharma</v>
      </c>
    </row>
    <row r="48" spans="1:27" ht="15.75" customHeight="1" x14ac:dyDescent="0.35">
      <c r="A48" s="2" t="s">
        <v>128</v>
      </c>
      <c r="B48" s="2" t="s">
        <v>129</v>
      </c>
      <c r="C48" s="2" t="str">
        <f t="shared" si="2"/>
        <v>Vivaan Sharma</v>
      </c>
      <c r="D48" s="2" t="str">
        <f t="shared" si="0"/>
        <v>PID0047_Vivaan.pdf</v>
      </c>
      <c r="E48" s="2" t="s">
        <v>24</v>
      </c>
      <c r="F48" s="15" t="s">
        <v>19</v>
      </c>
      <c r="G48" s="56">
        <f t="shared" si="3"/>
        <v>34334</v>
      </c>
      <c r="H48" s="54">
        <f t="shared" si="4"/>
        <v>1993</v>
      </c>
      <c r="I48" s="54">
        <f t="shared" si="5"/>
        <v>33</v>
      </c>
      <c r="J48" s="54" t="str" cm="1">
        <f t="array" ref="J48">_xlfn.IFS(AND(I48&gt;20,I48&lt;=30),"Young adult",AND(I48&gt;30,I48&lt;=45),"Adult",AND(I48&gt;45,I48&lt;=60),"Senior",AND(I48&gt;60,I48&lt;90),"super senior",TRUE,"Died")</f>
        <v>Adult</v>
      </c>
      <c r="K48" s="3">
        <v>300</v>
      </c>
      <c r="L48" s="2" t="s">
        <v>11</v>
      </c>
      <c r="M48" s="2" t="s">
        <v>12</v>
      </c>
      <c r="N48" s="2" t="str">
        <f>VLOOKUP(L48,Facts!$A$2:$B$10,2,FALSE)</f>
        <v>South</v>
      </c>
      <c r="O48" s="2"/>
      <c r="P48" s="2"/>
      <c r="Q48" s="36" t="str">
        <f>IF(AND(K48&lt;=5,'Billing Details'!H48&gt;=10000),"High Priority","Regularfollowup")</f>
        <v>Regularfollowup</v>
      </c>
      <c r="R48" s="36"/>
      <c r="S48" s="36"/>
      <c r="T48" s="36" t="str">
        <f>IF(AND(Q48="High Priority",'Patient Health Records'!AH48="Yes",'Patient Health Records'!AI48="Critical"), "Need Immediate attention", IF(AND('Patient Health Records'!AI48&lt;&gt;"Critical", 'Patient Health Records'!AH48="Yes"),"Monitor later",IF(AND('Patient Health Records'!AI48="Critical",'Patient Health Records'!AH48="No"),"Ask for readmission","No action")))</f>
        <v>Monitor later</v>
      </c>
      <c r="U48" s="36"/>
      <c r="V48" s="36"/>
      <c r="W48" s="2" t="str">
        <f>_xlfn.XLOOKUP('Patient Demographics'!N48,Facts!$B$2:$B$10,Facts!$A$2:$A$10,FALSE)</f>
        <v>Tamil Nadu</v>
      </c>
      <c r="X48" t="str">
        <f t="shared" si="1"/>
        <v xml:space="preserve">Vivaan </v>
      </c>
      <c r="Y48" t="str" cm="1">
        <f t="array" ref="Y48:Z48">_xlfn.TEXTSPLIT(C48," ")</f>
        <v>Vivaan</v>
      </c>
      <c r="Z48" t="str">
        <v>Sharma</v>
      </c>
    </row>
    <row r="49" spans="1:27" ht="15.75" customHeight="1" x14ac:dyDescent="0.35">
      <c r="A49" s="2" t="s">
        <v>130</v>
      </c>
      <c r="B49" s="2" t="s">
        <v>131</v>
      </c>
      <c r="C49" s="2" t="str">
        <f t="shared" si="2"/>
        <v>Isha Priya Reddy</v>
      </c>
      <c r="D49" s="2" t="str">
        <f t="shared" si="0"/>
        <v>PID0048_Isha.pdf</v>
      </c>
      <c r="E49" s="2" t="s">
        <v>9</v>
      </c>
      <c r="F49" s="15" t="s">
        <v>28</v>
      </c>
      <c r="G49" s="56">
        <f t="shared" si="3"/>
        <v>32508</v>
      </c>
      <c r="H49" s="54">
        <f t="shared" si="4"/>
        <v>1988</v>
      </c>
      <c r="I49" s="54">
        <f t="shared" si="5"/>
        <v>38</v>
      </c>
      <c r="J49" s="54" t="str" cm="1">
        <f t="array" ref="J49">_xlfn.IFS(AND(I49&gt;20,I49&lt;=30),"Young adult",AND(I49&gt;30,I49&lt;=45),"Adult",AND(I49&gt;45,I49&lt;=60),"Senior",AND(I49&gt;60,I49&lt;90),"super senior",TRUE,"Died")</f>
        <v>Adult</v>
      </c>
      <c r="K49" s="3">
        <v>25</v>
      </c>
      <c r="L49" s="2" t="s">
        <v>60</v>
      </c>
      <c r="M49" s="2" t="s">
        <v>71</v>
      </c>
      <c r="N49" s="2" t="str">
        <f>VLOOKUP(L49,Facts!$A$2:$B$10,2,FALSE)</f>
        <v>West</v>
      </c>
      <c r="O49" s="2"/>
      <c r="P49" s="2"/>
      <c r="Q49" s="36" t="str">
        <f>IF(AND(K49&lt;=5,'Billing Details'!H49&gt;=10000),"High Priority","Regularfollowup")</f>
        <v>Regularfollowup</v>
      </c>
      <c r="R49" s="36"/>
      <c r="S49" s="36"/>
      <c r="T49" s="36" t="str">
        <f>IF(AND(Q49="High Priority",'Patient Health Records'!AH49="Yes",'Patient Health Records'!AI49="Critical"), "Need Immediate attention", IF(AND('Patient Health Records'!AI49&lt;&gt;"Critical", 'Patient Health Records'!AH49="Yes"),"Monitor later",IF(AND('Patient Health Records'!AI49="Critical",'Patient Health Records'!AH49="No"),"Ask for readmission","No action")))</f>
        <v>No action</v>
      </c>
      <c r="U49" s="36"/>
      <c r="V49" s="36"/>
      <c r="W49" s="2" t="str">
        <f>_xlfn.XLOOKUP('Patient Demographics'!N49,Facts!$B$2:$B$10,Facts!$A$2:$A$10,FALSE)</f>
        <v>Maharashtra</v>
      </c>
      <c r="X49" t="str">
        <f t="shared" si="1"/>
        <v xml:space="preserve">Isha </v>
      </c>
      <c r="Y49" t="str" cm="1">
        <f t="array" ref="Y49:AA49">_xlfn.TEXTSPLIT(C49," ")</f>
        <v>Isha</v>
      </c>
      <c r="Z49" t="str">
        <v>Priya</v>
      </c>
      <c r="AA49" t="str">
        <v>Reddy</v>
      </c>
    </row>
    <row r="50" spans="1:27" ht="15.75" customHeight="1" x14ac:dyDescent="0.35">
      <c r="A50" s="2" t="s">
        <v>132</v>
      </c>
      <c r="B50" s="2" t="s">
        <v>133</v>
      </c>
      <c r="C50" s="2" t="str">
        <f t="shared" si="2"/>
        <v>Sai Patel</v>
      </c>
      <c r="D50" s="2" t="str">
        <f t="shared" si="0"/>
        <v>PID0049_Sai.pdf</v>
      </c>
      <c r="E50" s="2" t="s">
        <v>24</v>
      </c>
      <c r="F50" s="15" t="s">
        <v>116</v>
      </c>
      <c r="G50" s="56">
        <f t="shared" si="3"/>
        <v>27029</v>
      </c>
      <c r="H50" s="54">
        <f t="shared" si="4"/>
        <v>1973</v>
      </c>
      <c r="I50" s="54">
        <f t="shared" si="5"/>
        <v>53</v>
      </c>
      <c r="J50" s="54" t="str" cm="1">
        <f t="array" ref="J50">_xlfn.IFS(AND(I50&gt;20,I50&lt;=30),"Young adult",AND(I50&gt;30,I50&lt;=45),"Adult",AND(I50&gt;45,I50&lt;=60),"Senior",AND(I50&gt;60,I50&lt;90),"super senior",TRUE,"Died")</f>
        <v>Senior</v>
      </c>
      <c r="K50" s="3">
        <v>20</v>
      </c>
      <c r="L50" s="2" t="s">
        <v>37</v>
      </c>
      <c r="M50" s="2" t="s">
        <v>12</v>
      </c>
      <c r="N50" s="2" t="str">
        <f>VLOOKUP(L50,Facts!$A$2:$B$10,2,FALSE)</f>
        <v>South</v>
      </c>
      <c r="O50" s="2"/>
      <c r="P50" s="2"/>
      <c r="Q50" s="36" t="str">
        <f>IF(AND(K50&lt;=5,'Billing Details'!H50&gt;=10000),"High Priority","Regularfollowup")</f>
        <v>Regularfollowup</v>
      </c>
      <c r="R50" s="36"/>
      <c r="S50" s="36"/>
      <c r="T50" s="36" t="str">
        <f>IF(AND(Q50="High Priority",'Patient Health Records'!AH50="Yes",'Patient Health Records'!AI50="Critical"), "Need Immediate attention", IF(AND('Patient Health Records'!AI50&lt;&gt;"Critical", 'Patient Health Records'!AH50="Yes"),"Monitor later",IF(AND('Patient Health Records'!AI50="Critical",'Patient Health Records'!AH50="No"),"Ask for readmission","No action")))</f>
        <v>No action</v>
      </c>
      <c r="U50" s="36"/>
      <c r="V50" s="36"/>
      <c r="W50" s="2" t="str">
        <f>_xlfn.XLOOKUP('Patient Demographics'!N50,Facts!$B$2:$B$10,Facts!$A$2:$A$10,FALSE)</f>
        <v>Tamil Nadu</v>
      </c>
      <c r="X50" t="str">
        <f t="shared" si="1"/>
        <v xml:space="preserve">Sai </v>
      </c>
      <c r="Y50" t="str" cm="1">
        <f t="array" ref="Y50:Z50">_xlfn.TEXTSPLIT(C50," ")</f>
        <v>Sai</v>
      </c>
      <c r="Z50" t="str">
        <v>Patel</v>
      </c>
    </row>
    <row r="51" spans="1:27" ht="15.75" customHeight="1" x14ac:dyDescent="0.35">
      <c r="A51" s="2" t="s">
        <v>134</v>
      </c>
      <c r="B51" s="2" t="s">
        <v>96</v>
      </c>
      <c r="C51" s="2" t="str">
        <f t="shared" si="2"/>
        <v>Isha Gupta</v>
      </c>
      <c r="D51" s="2" t="str">
        <f t="shared" si="0"/>
        <v>PID0050_Isha.pdf</v>
      </c>
      <c r="E51" s="2" t="s">
        <v>9</v>
      </c>
      <c r="F51" s="15" t="s">
        <v>65</v>
      </c>
      <c r="G51" s="56">
        <f t="shared" si="3"/>
        <v>25203</v>
      </c>
      <c r="H51" s="54">
        <f t="shared" si="4"/>
        <v>1968</v>
      </c>
      <c r="I51" s="54">
        <f t="shared" si="5"/>
        <v>58</v>
      </c>
      <c r="J51" s="54" t="str" cm="1">
        <f t="array" ref="J51">_xlfn.IFS(AND(I51&gt;20,I51&lt;=30),"Young adult",AND(I51&gt;30,I51&lt;=45),"Adult",AND(I51&gt;45,I51&lt;=60),"Senior",AND(I51&gt;60,I51&lt;90),"super senior",TRUE,"Died")</f>
        <v>Senior</v>
      </c>
      <c r="K51" s="3">
        <v>4</v>
      </c>
      <c r="L51" s="2" t="s">
        <v>45</v>
      </c>
      <c r="M51" s="2" t="s">
        <v>21</v>
      </c>
      <c r="N51" s="2" t="str">
        <f>VLOOKUP(L51,Facts!$A$2:$B$10,2,FALSE)</f>
        <v>East</v>
      </c>
      <c r="O51" s="2"/>
      <c r="P51" s="2"/>
      <c r="Q51" s="36" t="str">
        <f>IF(AND(K51&lt;=5,'Billing Details'!H51&gt;=10000),"High Priority","Regularfollowup")</f>
        <v>High Priority</v>
      </c>
      <c r="R51" s="36"/>
      <c r="S51" s="36"/>
      <c r="T51" s="36" t="str">
        <f>IF(AND(Q51="High Priority",'Patient Health Records'!AH51="Yes",'Patient Health Records'!AI51="Critical"), "Need Immediate attention", IF(AND('Patient Health Records'!AI51&lt;&gt;"Critical", 'Patient Health Records'!AH51="Yes"),"Monitor later",IF(AND('Patient Health Records'!AI51="Critical",'Patient Health Records'!AH51="No"),"Ask for readmission","No action")))</f>
        <v>Ask for readmission</v>
      </c>
      <c r="U51" s="36"/>
      <c r="V51" s="36"/>
      <c r="W51" s="2" t="str">
        <f>_xlfn.XLOOKUP('Patient Demographics'!N51,Facts!$B$2:$B$10,Facts!$A$2:$A$10,FALSE)</f>
        <v>West Bengal</v>
      </c>
      <c r="X51" t="str">
        <f t="shared" si="1"/>
        <v xml:space="preserve">Isha </v>
      </c>
      <c r="Y51" t="str" cm="1">
        <f t="array" ref="Y51:Z51">_xlfn.TEXTSPLIT(C51," ")</f>
        <v>Isha</v>
      </c>
      <c r="Z51" t="str">
        <v>Gupta</v>
      </c>
    </row>
    <row r="52" spans="1:27" ht="15.75" customHeight="1" x14ac:dyDescent="0.35">
      <c r="A52" s="2" t="s">
        <v>135</v>
      </c>
      <c r="B52" s="2" t="s">
        <v>136</v>
      </c>
      <c r="C52" s="2" t="str">
        <f t="shared" si="2"/>
        <v>Vivaan Mehta</v>
      </c>
      <c r="D52" s="2" t="str">
        <f t="shared" si="0"/>
        <v>PID0051_Vivaan.pdf</v>
      </c>
      <c r="E52" s="2" t="s">
        <v>24</v>
      </c>
      <c r="F52" s="15" t="s">
        <v>137</v>
      </c>
      <c r="G52" s="56">
        <f t="shared" si="3"/>
        <v>23377</v>
      </c>
      <c r="H52" s="54">
        <f t="shared" si="4"/>
        <v>1964</v>
      </c>
      <c r="I52" s="54">
        <f t="shared" si="5"/>
        <v>62</v>
      </c>
      <c r="J52" s="54" t="str" cm="1">
        <f t="array" ref="J52">_xlfn.IFS(AND(I52&gt;20,I52&lt;=30),"Young adult",AND(I52&gt;30,I52&lt;=45),"Adult",AND(I52&gt;45,I52&lt;=60),"Senior",AND(I52&gt;60,I52&lt;90),"super senior",TRUE,"Died")</f>
        <v>super senior</v>
      </c>
      <c r="K52" s="3">
        <v>9</v>
      </c>
      <c r="L52" s="2" t="s">
        <v>60</v>
      </c>
      <c r="M52" s="2" t="s">
        <v>12</v>
      </c>
      <c r="N52" s="2" t="str">
        <f>VLOOKUP(L52,Facts!$A$2:$B$10,2,FALSE)</f>
        <v>West</v>
      </c>
      <c r="O52" s="2"/>
      <c r="P52" s="2"/>
      <c r="Q52" s="36" t="str">
        <f>IF(AND(K52&lt;=5,'Billing Details'!H52&gt;=10000),"High Priority","Regularfollowup")</f>
        <v>Regularfollowup</v>
      </c>
      <c r="R52" s="36"/>
      <c r="S52" s="36"/>
      <c r="T52" s="36" t="str">
        <f>IF(AND(Q52="High Priority",'Patient Health Records'!AH52="Yes",'Patient Health Records'!AI52="Critical"), "Need Immediate attention", IF(AND('Patient Health Records'!AI52&lt;&gt;"Critical", 'Patient Health Records'!AH52="Yes"),"Monitor later",IF(AND('Patient Health Records'!AI52="Critical",'Patient Health Records'!AH52="No"),"Ask for readmission","No action")))</f>
        <v>Monitor later</v>
      </c>
      <c r="U52" s="36"/>
      <c r="V52" s="36"/>
      <c r="W52" s="2" t="str">
        <f>_xlfn.XLOOKUP('Patient Demographics'!N52,Facts!$B$2:$B$10,Facts!$A$2:$A$10,FALSE)</f>
        <v>Maharashtra</v>
      </c>
      <c r="X52" t="str">
        <f t="shared" si="1"/>
        <v xml:space="preserve">Vivaan </v>
      </c>
      <c r="Y52" t="str" cm="1">
        <f t="array" ref="Y52:Z52">_xlfn.TEXTSPLIT(C52," ")</f>
        <v>Vivaan</v>
      </c>
      <c r="Z52" t="str">
        <v>Mehta</v>
      </c>
    </row>
    <row r="53" spans="1:27" ht="15.75" customHeight="1" x14ac:dyDescent="0.35">
      <c r="A53" s="2" t="s">
        <v>138</v>
      </c>
      <c r="B53" s="2" t="s">
        <v>139</v>
      </c>
      <c r="C53" s="2" t="str">
        <f t="shared" si="2"/>
        <v>Krishna Mehta</v>
      </c>
      <c r="D53" s="2" t="str">
        <f t="shared" si="0"/>
        <v>PID0052_Krishna.pdf</v>
      </c>
      <c r="E53" s="2" t="s">
        <v>24</v>
      </c>
      <c r="F53" s="15" t="s">
        <v>48</v>
      </c>
      <c r="G53" s="56">
        <f t="shared" si="3"/>
        <v>23377</v>
      </c>
      <c r="H53" s="54">
        <f t="shared" si="4"/>
        <v>1964</v>
      </c>
      <c r="I53" s="54">
        <f t="shared" si="5"/>
        <v>62</v>
      </c>
      <c r="J53" s="54" t="str" cm="1">
        <f t="array" ref="J53">_xlfn.IFS(AND(I53&gt;20,I53&lt;=30),"Young adult",AND(I53&gt;30,I53&lt;=45),"Adult",AND(I53&gt;45,I53&lt;=60),"Senior",AND(I53&gt;60,I53&lt;90),"super senior",TRUE,"Died")</f>
        <v>super senior</v>
      </c>
      <c r="K53" s="3">
        <v>25</v>
      </c>
      <c r="L53" s="2" t="s">
        <v>60</v>
      </c>
      <c r="M53" s="2" t="s">
        <v>12</v>
      </c>
      <c r="N53" s="2" t="str">
        <f>VLOOKUP(L53,Facts!$A$2:$B$10,2,FALSE)</f>
        <v>West</v>
      </c>
      <c r="O53" s="2"/>
      <c r="P53" s="2"/>
      <c r="Q53" s="36" t="str">
        <f>IF(AND(K53&lt;=5,'Billing Details'!H53&gt;=10000),"High Priority","Regularfollowup")</f>
        <v>Regularfollowup</v>
      </c>
      <c r="R53" s="36"/>
      <c r="S53" s="36"/>
      <c r="T53" s="36" t="str">
        <f>IF(AND(Q53="High Priority",'Patient Health Records'!AH53="Yes",'Patient Health Records'!AI53="Critical"), "Need Immediate attention", IF(AND('Patient Health Records'!AI53&lt;&gt;"Critical", 'Patient Health Records'!AH53="Yes"),"Monitor later",IF(AND('Patient Health Records'!AI53="Critical",'Patient Health Records'!AH53="No"),"Ask for readmission","No action")))</f>
        <v>No action</v>
      </c>
      <c r="U53" s="36"/>
      <c r="V53" s="36"/>
      <c r="W53" s="2" t="str">
        <f>_xlfn.XLOOKUP('Patient Demographics'!N53,Facts!$B$2:$B$10,Facts!$A$2:$A$10,FALSE)</f>
        <v>Maharashtra</v>
      </c>
      <c r="X53" t="str">
        <f t="shared" si="1"/>
        <v xml:space="preserve">Krishna </v>
      </c>
      <c r="Y53" t="str" cm="1">
        <f t="array" ref="Y53:Z53">_xlfn.TEXTSPLIT(C53," ")</f>
        <v>Krishna</v>
      </c>
      <c r="Z53" t="str">
        <v>Mehta</v>
      </c>
    </row>
    <row r="54" spans="1:27" ht="15.75" customHeight="1" x14ac:dyDescent="0.35">
      <c r="A54" s="2" t="s">
        <v>140</v>
      </c>
      <c r="B54" s="2" t="s">
        <v>14</v>
      </c>
      <c r="C54" s="2" t="str">
        <f t="shared" si="2"/>
        <v>Isha Sharma</v>
      </c>
      <c r="D54" s="2" t="str">
        <f t="shared" si="0"/>
        <v>PID0053_Isha.pdf</v>
      </c>
      <c r="E54" s="2" t="s">
        <v>9</v>
      </c>
      <c r="F54" s="15" t="s">
        <v>48</v>
      </c>
      <c r="G54" s="56">
        <f t="shared" si="3"/>
        <v>23377</v>
      </c>
      <c r="H54" s="54">
        <f t="shared" si="4"/>
        <v>1964</v>
      </c>
      <c r="I54" s="54">
        <f t="shared" si="5"/>
        <v>62</v>
      </c>
      <c r="J54" s="54" t="str" cm="1">
        <f t="array" ref="J54">_xlfn.IFS(AND(I54&gt;20,I54&lt;=30),"Young adult",AND(I54&gt;30,I54&lt;=45),"Adult",AND(I54&gt;45,I54&lt;=60),"Senior",AND(I54&gt;60,I54&lt;90),"super senior",TRUE,"Died")</f>
        <v>super senior</v>
      </c>
      <c r="K54" s="3">
        <v>300</v>
      </c>
      <c r="L54" s="2" t="s">
        <v>60</v>
      </c>
      <c r="M54" s="2" t="s">
        <v>71</v>
      </c>
      <c r="N54" s="2" t="str">
        <f>VLOOKUP(L54,Facts!$A$2:$B$10,2,FALSE)</f>
        <v>West</v>
      </c>
      <c r="O54" s="2"/>
      <c r="P54" s="2"/>
      <c r="Q54" s="36" t="str">
        <f>IF(AND(K54&lt;=5,'Billing Details'!H54&gt;=10000),"High Priority","Regularfollowup")</f>
        <v>Regularfollowup</v>
      </c>
      <c r="R54" s="36"/>
      <c r="S54" s="36"/>
      <c r="T54" s="36" t="str">
        <f>IF(AND(Q54="High Priority",'Patient Health Records'!AH54="Yes",'Patient Health Records'!AI54="Critical"), "Need Immediate attention", IF(AND('Patient Health Records'!AI54&lt;&gt;"Critical", 'Patient Health Records'!AH54="Yes"),"Monitor later",IF(AND('Patient Health Records'!AI54="Critical",'Patient Health Records'!AH54="No"),"Ask for readmission","No action")))</f>
        <v>No action</v>
      </c>
      <c r="U54" s="36"/>
      <c r="V54" s="36"/>
      <c r="W54" s="2" t="str">
        <f>_xlfn.XLOOKUP('Patient Demographics'!N54,Facts!$B$2:$B$10,Facts!$A$2:$A$10,FALSE)</f>
        <v>Maharashtra</v>
      </c>
      <c r="X54" t="str">
        <f t="shared" si="1"/>
        <v xml:space="preserve">Isha </v>
      </c>
      <c r="Y54" t="str" cm="1">
        <f t="array" ref="Y54:Z54">_xlfn.TEXTSPLIT(C54," ")</f>
        <v>Isha</v>
      </c>
      <c r="Z54" t="str">
        <v>Sharma</v>
      </c>
    </row>
    <row r="55" spans="1:27" ht="15.75" customHeight="1" x14ac:dyDescent="0.35">
      <c r="A55" s="2" t="s">
        <v>141</v>
      </c>
      <c r="B55" s="2" t="s">
        <v>142</v>
      </c>
      <c r="C55" s="2" t="str">
        <f t="shared" si="2"/>
        <v>Aarav Patel</v>
      </c>
      <c r="D55" s="2" t="str">
        <f t="shared" si="0"/>
        <v>PID0054_Aarav.pdf</v>
      </c>
      <c r="E55" s="2" t="s">
        <v>24</v>
      </c>
      <c r="F55" s="15" t="s">
        <v>62</v>
      </c>
      <c r="G55" s="56">
        <f t="shared" si="3"/>
        <v>30682</v>
      </c>
      <c r="H55" s="54">
        <f t="shared" si="4"/>
        <v>1984</v>
      </c>
      <c r="I55" s="54">
        <f t="shared" si="5"/>
        <v>42</v>
      </c>
      <c r="J55" s="54" t="str" cm="1">
        <f t="array" ref="J55">_xlfn.IFS(AND(I55&gt;20,I55&lt;=30),"Young adult",AND(I55&gt;30,I55&lt;=45),"Adult",AND(I55&gt;45,I55&lt;=60),"Senior",AND(I55&gt;60,I55&lt;90),"super senior",TRUE,"Died")</f>
        <v>Adult</v>
      </c>
      <c r="K55" s="3"/>
      <c r="L55" s="2" t="s">
        <v>60</v>
      </c>
      <c r="M55" s="2" t="s">
        <v>21</v>
      </c>
      <c r="N55" s="2" t="str">
        <f>VLOOKUP(L55,Facts!$A$2:$B$10,2,FALSE)</f>
        <v>West</v>
      </c>
      <c r="O55" s="2"/>
      <c r="P55" s="2"/>
      <c r="Q55" s="36" t="str">
        <f>IF(AND(K55&lt;=5,'Billing Details'!H55&gt;=10000),"High Priority","Regularfollowup")</f>
        <v>Regularfollowup</v>
      </c>
      <c r="R55" s="36"/>
      <c r="S55" s="36"/>
      <c r="T55" s="36" t="str">
        <f>IF(AND(Q55="High Priority",'Patient Health Records'!AH55="Yes",'Patient Health Records'!AI55="Critical"), "Need Immediate attention", IF(AND('Patient Health Records'!AI55&lt;&gt;"Critical", 'Patient Health Records'!AH55="Yes"),"Monitor later",IF(AND('Patient Health Records'!AI55="Critical",'Patient Health Records'!AH55="No"),"Ask for readmission","No action")))</f>
        <v>Monitor later</v>
      </c>
      <c r="U55" s="36"/>
      <c r="V55" s="36"/>
      <c r="W55" s="2" t="str">
        <f>_xlfn.XLOOKUP('Patient Demographics'!N55,Facts!$B$2:$B$10,Facts!$A$2:$A$10,FALSE)</f>
        <v>Maharashtra</v>
      </c>
      <c r="X55" t="str">
        <f t="shared" si="1"/>
        <v xml:space="preserve">Aarav </v>
      </c>
      <c r="Y55" t="str" cm="1">
        <f t="array" ref="Y55:Z55">_xlfn.TEXTSPLIT(C55," ")</f>
        <v>Aarav</v>
      </c>
      <c r="Z55" t="str">
        <v>Patel</v>
      </c>
    </row>
    <row r="56" spans="1:27" ht="15.75" customHeight="1" x14ac:dyDescent="0.35">
      <c r="A56" s="2" t="s">
        <v>143</v>
      </c>
      <c r="B56" s="2" t="s">
        <v>144</v>
      </c>
      <c r="C56" s="2" t="str">
        <f t="shared" si="2"/>
        <v>Isha Patel</v>
      </c>
      <c r="D56" s="2" t="str">
        <f t="shared" si="0"/>
        <v>PID0055_Isha.pdf</v>
      </c>
      <c r="E56" s="2" t="s">
        <v>9</v>
      </c>
      <c r="F56" s="15" t="s">
        <v>41</v>
      </c>
      <c r="G56" s="56">
        <f t="shared" si="3"/>
        <v>28855</v>
      </c>
      <c r="H56" s="54">
        <f t="shared" si="4"/>
        <v>1978</v>
      </c>
      <c r="I56" s="54">
        <f t="shared" si="5"/>
        <v>48</v>
      </c>
      <c r="J56" s="54" t="str" cm="1">
        <f t="array" ref="J56">_xlfn.IFS(AND(I56&gt;20,I56&lt;=30),"Young adult",AND(I56&gt;30,I56&lt;=45),"Adult",AND(I56&gt;45,I56&lt;=60),"Senior",AND(I56&gt;60,I56&lt;90),"super senior",TRUE,"Died")</f>
        <v>Senior</v>
      </c>
      <c r="K56" s="3">
        <v>4</v>
      </c>
      <c r="L56" s="2" t="s">
        <v>20</v>
      </c>
      <c r="M56" s="2" t="s">
        <v>21</v>
      </c>
      <c r="N56" s="2" t="str">
        <f>VLOOKUP(L56,Facts!$A$2:$B$10,2,FALSE)</f>
        <v>North</v>
      </c>
      <c r="O56" s="2"/>
      <c r="P56" s="2"/>
      <c r="Q56" s="36" t="str">
        <f>IF(AND(K56&lt;=5,'Billing Details'!H56&gt;=10000),"High Priority","Regularfollowup")</f>
        <v>High Priority</v>
      </c>
      <c r="R56" s="36"/>
      <c r="S56" s="36"/>
      <c r="T56" s="36" t="str">
        <f>IF(AND(Q56="High Priority",'Patient Health Records'!AH56="Yes",'Patient Health Records'!AI56="Critical"), "Need Immediate attention", IF(AND('Patient Health Records'!AI56&lt;&gt;"Critical", 'Patient Health Records'!AH56="Yes"),"Monitor later",IF(AND('Patient Health Records'!AI56="Critical",'Patient Health Records'!AH56="No"),"Ask for readmission","No action")))</f>
        <v>Monitor later</v>
      </c>
      <c r="U56" s="36"/>
      <c r="V56" s="36"/>
      <c r="W56" s="2" t="str">
        <f>_xlfn.XLOOKUP('Patient Demographics'!N56,Facts!$B$2:$B$10,Facts!$A$2:$A$10,FALSE)</f>
        <v>Punjab</v>
      </c>
      <c r="X56" t="str">
        <f t="shared" si="1"/>
        <v xml:space="preserve">Isha </v>
      </c>
      <c r="Y56" t="str" cm="1">
        <f t="array" ref="Y56:Z56">_xlfn.TEXTSPLIT(C56," ")</f>
        <v>Isha</v>
      </c>
      <c r="Z56" t="str">
        <v>Patel</v>
      </c>
    </row>
    <row r="57" spans="1:27" ht="15.75" customHeight="1" x14ac:dyDescent="0.35">
      <c r="A57" s="2" t="s">
        <v>145</v>
      </c>
      <c r="B57" s="2" t="s">
        <v>118</v>
      </c>
      <c r="C57" s="2" t="str">
        <f t="shared" si="2"/>
        <v>Isha Kumar Reddy</v>
      </c>
      <c r="D57" s="2" t="str">
        <f t="shared" si="0"/>
        <v>PID0056_Isha.pdf</v>
      </c>
      <c r="E57" s="2" t="s">
        <v>9</v>
      </c>
      <c r="F57" s="15" t="s">
        <v>48</v>
      </c>
      <c r="G57" s="56">
        <f t="shared" si="3"/>
        <v>23377</v>
      </c>
      <c r="H57" s="54">
        <f t="shared" si="4"/>
        <v>1964</v>
      </c>
      <c r="I57" s="54">
        <f t="shared" si="5"/>
        <v>62</v>
      </c>
      <c r="J57" s="54" t="str" cm="1">
        <f t="array" ref="J57">_xlfn.IFS(AND(I57&gt;20,I57&lt;=30),"Young adult",AND(I57&gt;30,I57&lt;=45),"Adult",AND(I57&gt;45,I57&lt;=60),"Senior",AND(I57&gt;60,I57&lt;90),"super senior",TRUE,"Died")</f>
        <v>super senior</v>
      </c>
      <c r="K57" s="3">
        <v>2</v>
      </c>
      <c r="L57" s="2" t="s">
        <v>29</v>
      </c>
      <c r="M57" s="2" t="s">
        <v>21</v>
      </c>
      <c r="N57" s="2" t="str">
        <f>VLOOKUP(L57,Facts!$A$2:$B$10,2,FALSE)</f>
        <v>North</v>
      </c>
      <c r="O57" s="2"/>
      <c r="P57" s="2"/>
      <c r="Q57" s="36" t="str">
        <f>IF(AND(K57&lt;=5,'Billing Details'!H57&gt;=10000),"High Priority","Regularfollowup")</f>
        <v>High Priority</v>
      </c>
      <c r="R57" s="36"/>
      <c r="S57" s="36"/>
      <c r="T57" s="36" t="str">
        <f>IF(AND(Q57="High Priority",'Patient Health Records'!AH57="Yes",'Patient Health Records'!AI57="Critical"), "Need Immediate attention", IF(AND('Patient Health Records'!AI57&lt;&gt;"Critical", 'Patient Health Records'!AH57="Yes"),"Monitor later",IF(AND('Patient Health Records'!AI57="Critical",'Patient Health Records'!AH57="No"),"Ask for readmission","No action")))</f>
        <v>No action</v>
      </c>
      <c r="U57" s="36"/>
      <c r="V57" s="36"/>
      <c r="W57" s="2" t="str">
        <f>_xlfn.XLOOKUP('Patient Demographics'!N57,Facts!$B$2:$B$10,Facts!$A$2:$A$10,FALSE)</f>
        <v>Punjab</v>
      </c>
      <c r="X57" t="str">
        <f t="shared" si="1"/>
        <v xml:space="preserve">Isha </v>
      </c>
      <c r="Y57" t="str" cm="1">
        <f t="array" ref="Y57:AA57">_xlfn.TEXTSPLIT(C57," ")</f>
        <v>Isha</v>
      </c>
      <c r="Z57" t="str">
        <v>Kumar</v>
      </c>
      <c r="AA57" t="str">
        <v>Reddy</v>
      </c>
    </row>
    <row r="58" spans="1:27" ht="15.75" customHeight="1" x14ac:dyDescent="0.35">
      <c r="A58" s="2" t="s">
        <v>146</v>
      </c>
      <c r="B58" s="2" t="s">
        <v>147</v>
      </c>
      <c r="C58" s="2" t="str">
        <f t="shared" si="2"/>
        <v>Aarav Reddy</v>
      </c>
      <c r="D58" s="2" t="str">
        <f t="shared" si="0"/>
        <v>PID0057_Aarav.pdf</v>
      </c>
      <c r="E58" s="2" t="s">
        <v>24</v>
      </c>
      <c r="F58" s="15" t="s">
        <v>148</v>
      </c>
      <c r="G58" s="56">
        <f t="shared" si="3"/>
        <v>26299</v>
      </c>
      <c r="H58" s="54">
        <f t="shared" si="4"/>
        <v>1972</v>
      </c>
      <c r="I58" s="54">
        <f t="shared" si="5"/>
        <v>54</v>
      </c>
      <c r="J58" s="54" t="str" cm="1">
        <f t="array" ref="J58">_xlfn.IFS(AND(I58&gt;20,I58&lt;=30),"Young adult",AND(I58&gt;30,I58&lt;=45),"Adult",AND(I58&gt;45,I58&lt;=60),"Senior",AND(I58&gt;60,I58&lt;90),"super senior",TRUE,"Died")</f>
        <v>Senior</v>
      </c>
      <c r="K58" s="3">
        <v>2</v>
      </c>
      <c r="L58" s="2" t="s">
        <v>20</v>
      </c>
      <c r="M58" s="2" t="s">
        <v>21</v>
      </c>
      <c r="N58" s="2" t="str">
        <f>VLOOKUP(L58,Facts!$A$2:$B$10,2,FALSE)</f>
        <v>North</v>
      </c>
      <c r="O58" s="2"/>
      <c r="P58" s="2"/>
      <c r="Q58" s="36" t="str">
        <f>IF(AND(K58&lt;=5,'Billing Details'!H58&gt;=10000),"High Priority","Regularfollowup")</f>
        <v>High Priority</v>
      </c>
      <c r="R58" s="36"/>
      <c r="S58" s="36"/>
      <c r="T58" s="36" t="str">
        <f>IF(AND(Q58="High Priority",'Patient Health Records'!AH58="Yes",'Patient Health Records'!AI58="Critical"), "Need Immediate attention", IF(AND('Patient Health Records'!AI58&lt;&gt;"Critical", 'Patient Health Records'!AH58="Yes"),"Monitor later",IF(AND('Patient Health Records'!AI58="Critical",'Patient Health Records'!AH58="No"),"Ask for readmission","No action")))</f>
        <v>Monitor later</v>
      </c>
      <c r="U58" s="36"/>
      <c r="V58" s="36"/>
      <c r="W58" s="2" t="str">
        <f>_xlfn.XLOOKUP('Patient Demographics'!N58,Facts!$B$2:$B$10,Facts!$A$2:$A$10,FALSE)</f>
        <v>Punjab</v>
      </c>
      <c r="X58" t="str">
        <f t="shared" si="1"/>
        <v xml:space="preserve">Aarav </v>
      </c>
      <c r="Y58" t="str" cm="1">
        <f t="array" ref="Y58:Z58">_xlfn.TEXTSPLIT(C58," ")</f>
        <v>Aarav</v>
      </c>
      <c r="Z58" t="str">
        <v>Reddy</v>
      </c>
    </row>
    <row r="59" spans="1:27" ht="15.75" customHeight="1" x14ac:dyDescent="0.35">
      <c r="A59" s="2" t="s">
        <v>149</v>
      </c>
      <c r="B59" s="2" t="s">
        <v>150</v>
      </c>
      <c r="C59" s="2" t="str">
        <f t="shared" si="2"/>
        <v>Aditya Dev Sharma</v>
      </c>
      <c r="D59" s="2" t="str">
        <f t="shared" si="0"/>
        <v>PID0058_Aditya.pdf</v>
      </c>
      <c r="E59" s="2" t="s">
        <v>24</v>
      </c>
      <c r="F59" s="15" t="s">
        <v>127</v>
      </c>
      <c r="G59" s="56">
        <f t="shared" si="3"/>
        <v>31412</v>
      </c>
      <c r="H59" s="54">
        <f t="shared" si="4"/>
        <v>1985</v>
      </c>
      <c r="I59" s="54">
        <f t="shared" si="5"/>
        <v>41</v>
      </c>
      <c r="J59" s="54" t="str" cm="1">
        <f t="array" ref="J59">_xlfn.IFS(AND(I59&gt;20,I59&lt;=30),"Young adult",AND(I59&gt;30,I59&lt;=45),"Adult",AND(I59&gt;45,I59&lt;=60),"Senior",AND(I59&gt;60,I59&lt;90),"super senior",TRUE,"Died")</f>
        <v>Adult</v>
      </c>
      <c r="K59" s="3">
        <v>5</v>
      </c>
      <c r="L59" s="2" t="s">
        <v>37</v>
      </c>
      <c r="M59" s="2" t="s">
        <v>71</v>
      </c>
      <c r="N59" s="2" t="str">
        <f>VLOOKUP(L59,Facts!$A$2:$B$10,2,FALSE)</f>
        <v>South</v>
      </c>
      <c r="O59" s="2"/>
      <c r="P59" s="2"/>
      <c r="Q59" s="36" t="str">
        <f>IF(AND(K59&lt;=5,'Billing Details'!H59&gt;=10000),"High Priority","Regularfollowup")</f>
        <v>High Priority</v>
      </c>
      <c r="R59" s="36"/>
      <c r="S59" s="36"/>
      <c r="T59" s="36" t="str">
        <f>IF(AND(Q59="High Priority",'Patient Health Records'!AH59="Yes",'Patient Health Records'!AI59="Critical"), "Need Immediate attention", IF(AND('Patient Health Records'!AI59&lt;&gt;"Critical", 'Patient Health Records'!AH59="Yes"),"Monitor later",IF(AND('Patient Health Records'!AI59="Critical",'Patient Health Records'!AH59="No"),"Ask for readmission","No action")))</f>
        <v>Monitor later</v>
      </c>
      <c r="U59" s="36"/>
      <c r="V59" s="36"/>
      <c r="W59" s="2" t="str">
        <f>_xlfn.XLOOKUP('Patient Demographics'!N59,Facts!$B$2:$B$10,Facts!$A$2:$A$10,FALSE)</f>
        <v>Tamil Nadu</v>
      </c>
      <c r="X59" t="str">
        <f t="shared" si="1"/>
        <v xml:space="preserve">Aditya </v>
      </c>
      <c r="Y59" t="str" cm="1">
        <f t="array" ref="Y59:AA59">_xlfn.TEXTSPLIT(C59," ")</f>
        <v>Aditya</v>
      </c>
      <c r="Z59" t="str">
        <v>Dev</v>
      </c>
      <c r="AA59" t="str">
        <v>Sharma</v>
      </c>
    </row>
    <row r="60" spans="1:27" ht="15.75" customHeight="1" x14ac:dyDescent="0.35">
      <c r="A60" s="2" t="s">
        <v>151</v>
      </c>
      <c r="B60" s="2" t="s">
        <v>152</v>
      </c>
      <c r="C60" s="2" t="str">
        <f t="shared" si="2"/>
        <v>Isha Patel</v>
      </c>
      <c r="D60" s="2" t="str">
        <f t="shared" si="0"/>
        <v>PID0059_Isha.pdf</v>
      </c>
      <c r="E60" s="2" t="s">
        <v>9</v>
      </c>
      <c r="F60" s="15" t="s">
        <v>41</v>
      </c>
      <c r="G60" s="56">
        <f t="shared" si="3"/>
        <v>28855</v>
      </c>
      <c r="H60" s="54">
        <f t="shared" si="4"/>
        <v>1978</v>
      </c>
      <c r="I60" s="54">
        <f t="shared" si="5"/>
        <v>48</v>
      </c>
      <c r="J60" s="54" t="str" cm="1">
        <f t="array" ref="J60">_xlfn.IFS(AND(I60&gt;20,I60&lt;=30),"Young adult",AND(I60&gt;30,I60&lt;=45),"Adult",AND(I60&gt;45,I60&lt;=60),"Senior",AND(I60&gt;60,I60&lt;90),"super senior",TRUE,"Died")</f>
        <v>Senior</v>
      </c>
      <c r="K60" s="3">
        <v>20</v>
      </c>
      <c r="L60" s="2" t="s">
        <v>37</v>
      </c>
      <c r="M60" s="2" t="s">
        <v>71</v>
      </c>
      <c r="N60" s="2" t="str">
        <f>VLOOKUP(L60,Facts!$A$2:$B$10,2,FALSE)</f>
        <v>South</v>
      </c>
      <c r="O60" s="2"/>
      <c r="P60" s="2"/>
      <c r="Q60" s="36" t="str">
        <f>IF(AND(K60&lt;=5,'Billing Details'!H60&gt;=10000),"High Priority","Regularfollowup")</f>
        <v>Regularfollowup</v>
      </c>
      <c r="R60" s="36"/>
      <c r="S60" s="36"/>
      <c r="T60" s="36" t="str">
        <f>IF(AND(Q60="High Priority",'Patient Health Records'!AH60="Yes",'Patient Health Records'!AI60="Critical"), "Need Immediate attention", IF(AND('Patient Health Records'!AI60&lt;&gt;"Critical", 'Patient Health Records'!AH60="Yes"),"Monitor later",IF(AND('Patient Health Records'!AI60="Critical",'Patient Health Records'!AH60="No"),"Ask for readmission","No action")))</f>
        <v>No action</v>
      </c>
      <c r="U60" s="36"/>
      <c r="V60" s="36"/>
      <c r="W60" s="2" t="str">
        <f>_xlfn.XLOOKUP('Patient Demographics'!N60,Facts!$B$2:$B$10,Facts!$A$2:$A$10,FALSE)</f>
        <v>Tamil Nadu</v>
      </c>
      <c r="X60" t="str">
        <f t="shared" si="1"/>
        <v xml:space="preserve">Isha </v>
      </c>
      <c r="Y60" t="str" cm="1">
        <f t="array" ref="Y60:Z60">_xlfn.TEXTSPLIT(C60," ")</f>
        <v>Isha</v>
      </c>
      <c r="Z60" t="str">
        <v>Patel</v>
      </c>
    </row>
    <row r="61" spans="1:27" ht="15.75" customHeight="1" x14ac:dyDescent="0.35">
      <c r="A61" s="2" t="s">
        <v>153</v>
      </c>
      <c r="B61" s="2" t="s">
        <v>154</v>
      </c>
      <c r="C61" s="2" t="str">
        <f t="shared" si="2"/>
        <v>Vivaan Reddy</v>
      </c>
      <c r="D61" s="2" t="str">
        <f t="shared" si="0"/>
        <v>PID0060_Vivaan.pdf</v>
      </c>
      <c r="E61" s="2" t="s">
        <v>24</v>
      </c>
      <c r="F61" s="15" t="s">
        <v>155</v>
      </c>
      <c r="G61" s="56">
        <f t="shared" si="3"/>
        <v>30682</v>
      </c>
      <c r="H61" s="54">
        <f t="shared" si="4"/>
        <v>1984</v>
      </c>
      <c r="I61" s="54">
        <f t="shared" si="5"/>
        <v>42</v>
      </c>
      <c r="J61" s="54" t="str" cm="1">
        <f t="array" ref="J61">_xlfn.IFS(AND(I61&gt;20,I61&lt;=30),"Young adult",AND(I61&gt;30,I61&lt;=45),"Adult",AND(I61&gt;45,I61&lt;=60),"Senior",AND(I61&gt;60,I61&lt;90),"super senior",TRUE,"Died")</f>
        <v>Adult</v>
      </c>
      <c r="K61" s="3">
        <v>1</v>
      </c>
      <c r="L61" s="2" t="s">
        <v>29</v>
      </c>
      <c r="M61" s="2" t="s">
        <v>21</v>
      </c>
      <c r="N61" s="2" t="str">
        <f>VLOOKUP(L61,Facts!$A$2:$B$10,2,FALSE)</f>
        <v>North</v>
      </c>
      <c r="O61" s="2"/>
      <c r="P61" s="2"/>
      <c r="Q61" s="36" t="str">
        <f>IF(AND(K61&lt;=5,'Billing Details'!H61&gt;=10000),"High Priority","Regularfollowup")</f>
        <v>Regularfollowup</v>
      </c>
      <c r="R61" s="36"/>
      <c r="S61" s="36"/>
      <c r="T61" s="36" t="str">
        <f>IF(AND(Q61="High Priority",'Patient Health Records'!AH61="Yes",'Patient Health Records'!AI61="Critical"), "Need Immediate attention", IF(AND('Patient Health Records'!AI61&lt;&gt;"Critical", 'Patient Health Records'!AH61="Yes"),"Monitor later",IF(AND('Patient Health Records'!AI61="Critical",'Patient Health Records'!AH61="No"),"Ask for readmission","No action")))</f>
        <v>Monitor later</v>
      </c>
      <c r="U61" s="36"/>
      <c r="V61" s="36"/>
      <c r="W61" s="2" t="str">
        <f>_xlfn.XLOOKUP('Patient Demographics'!N61,Facts!$B$2:$B$10,Facts!$A$2:$A$10,FALSE)</f>
        <v>Punjab</v>
      </c>
      <c r="X61" t="str">
        <f t="shared" si="1"/>
        <v xml:space="preserve">Vivaan </v>
      </c>
      <c r="Y61" t="str" cm="1">
        <f t="array" ref="Y61:Z61">_xlfn.TEXTSPLIT(C61," ")</f>
        <v>Vivaan</v>
      </c>
      <c r="Z61" t="str">
        <v>Reddy</v>
      </c>
    </row>
    <row r="62" spans="1:27" ht="15.75" customHeight="1" x14ac:dyDescent="0.35">
      <c r="A62" s="2" t="s">
        <v>156</v>
      </c>
      <c r="B62" s="2" t="s">
        <v>147</v>
      </c>
      <c r="C62" s="2" t="str">
        <f t="shared" si="2"/>
        <v>Aarav Reddy</v>
      </c>
      <c r="D62" s="2" t="str">
        <f t="shared" si="0"/>
        <v>PID0061_Aarav.pdf</v>
      </c>
      <c r="E62" s="2" t="s">
        <v>24</v>
      </c>
      <c r="F62" s="15" t="s">
        <v>28</v>
      </c>
      <c r="G62" s="56">
        <f t="shared" si="3"/>
        <v>32508</v>
      </c>
      <c r="H62" s="54">
        <f t="shared" si="4"/>
        <v>1988</v>
      </c>
      <c r="I62" s="54">
        <f t="shared" si="5"/>
        <v>38</v>
      </c>
      <c r="J62" s="54" t="str" cm="1">
        <f t="array" ref="J62">_xlfn.IFS(AND(I62&gt;20,I62&lt;=30),"Young adult",AND(I62&gt;30,I62&lt;=45),"Adult",AND(I62&gt;45,I62&lt;=60),"Senior",AND(I62&gt;60,I62&lt;90),"super senior",TRUE,"Died")</f>
        <v>Adult</v>
      </c>
      <c r="K62" s="3">
        <v>15</v>
      </c>
      <c r="L62" s="2" t="s">
        <v>20</v>
      </c>
      <c r="M62" s="2" t="s">
        <v>71</v>
      </c>
      <c r="N62" s="2" t="str">
        <f>VLOOKUP(L62,Facts!$A$2:$B$10,2,FALSE)</f>
        <v>North</v>
      </c>
      <c r="O62" s="2"/>
      <c r="P62" s="2"/>
      <c r="Q62" s="36" t="str">
        <f>IF(AND(K62&lt;=5,'Billing Details'!H62&gt;=10000),"High Priority","Regularfollowup")</f>
        <v>Regularfollowup</v>
      </c>
      <c r="R62" s="36"/>
      <c r="S62" s="36"/>
      <c r="T62" s="36" t="str">
        <f>IF(AND(Q62="High Priority",'Patient Health Records'!AH62="Yes",'Patient Health Records'!AI62="Critical"), "Need Immediate attention", IF(AND('Patient Health Records'!AI62&lt;&gt;"Critical", 'Patient Health Records'!AH62="Yes"),"Monitor later",IF(AND('Patient Health Records'!AI62="Critical",'Patient Health Records'!AH62="No"),"Ask for readmission","No action")))</f>
        <v>No action</v>
      </c>
      <c r="U62" s="36"/>
      <c r="V62" s="36"/>
      <c r="W62" s="2" t="str">
        <f>_xlfn.XLOOKUP('Patient Demographics'!N62,Facts!$B$2:$B$10,Facts!$A$2:$A$10,FALSE)</f>
        <v>Punjab</v>
      </c>
      <c r="X62" t="str">
        <f t="shared" si="1"/>
        <v xml:space="preserve">Aarav </v>
      </c>
      <c r="Y62" t="str" cm="1">
        <f t="array" ref="Y62:Z62">_xlfn.TEXTSPLIT(C62," ")</f>
        <v>Aarav</v>
      </c>
      <c r="Z62" t="str">
        <v>Reddy</v>
      </c>
    </row>
    <row r="63" spans="1:27" ht="15.75" customHeight="1" x14ac:dyDescent="0.35">
      <c r="A63" s="2" t="s">
        <v>157</v>
      </c>
      <c r="B63" s="2" t="s">
        <v>158</v>
      </c>
      <c r="C63" s="2" t="str">
        <f t="shared" si="2"/>
        <v>Shreya Mehta</v>
      </c>
      <c r="D63" s="2" t="str">
        <f t="shared" si="0"/>
        <v>PID0062_Shreya.pdf</v>
      </c>
      <c r="E63" s="2" t="s">
        <v>9</v>
      </c>
      <c r="F63" s="15" t="s">
        <v>36</v>
      </c>
      <c r="G63" s="56">
        <f t="shared" si="3"/>
        <v>34699</v>
      </c>
      <c r="H63" s="54">
        <f t="shared" si="4"/>
        <v>1994</v>
      </c>
      <c r="I63" s="54">
        <f t="shared" si="5"/>
        <v>32</v>
      </c>
      <c r="J63" s="54" t="str" cm="1">
        <f t="array" ref="J63">_xlfn.IFS(AND(I63&gt;20,I63&lt;=30),"Young adult",AND(I63&gt;30,I63&lt;=45),"Adult",AND(I63&gt;45,I63&lt;=60),"Senior",AND(I63&gt;60,I63&lt;90),"super senior",TRUE,"Died")</f>
        <v>Adult</v>
      </c>
      <c r="K63" s="3">
        <v>2</v>
      </c>
      <c r="L63" s="2" t="s">
        <v>29</v>
      </c>
      <c r="M63" s="2" t="s">
        <v>12</v>
      </c>
      <c r="N63" s="2" t="str">
        <f>VLOOKUP(L63,Facts!$A$2:$B$10,2,FALSE)</f>
        <v>North</v>
      </c>
      <c r="O63" s="2"/>
      <c r="P63" s="2"/>
      <c r="Q63" s="36" t="str">
        <f>IF(AND(K63&lt;=5,'Billing Details'!H63&gt;=10000),"High Priority","Regularfollowup")</f>
        <v>High Priority</v>
      </c>
      <c r="R63" s="36"/>
      <c r="S63" s="36"/>
      <c r="T63" s="36" t="str">
        <f>IF(AND(Q63="High Priority",'Patient Health Records'!AH63="Yes",'Patient Health Records'!AI63="Critical"), "Need Immediate attention", IF(AND('Patient Health Records'!AI63&lt;&gt;"Critical", 'Patient Health Records'!AH63="Yes"),"Monitor later",IF(AND('Patient Health Records'!AI63="Critical",'Patient Health Records'!AH63="No"),"Ask for readmission","No action")))</f>
        <v>No action</v>
      </c>
      <c r="U63" s="36"/>
      <c r="V63" s="36"/>
      <c r="W63" s="2" t="str">
        <f>_xlfn.XLOOKUP('Patient Demographics'!N63,Facts!$B$2:$B$10,Facts!$A$2:$A$10,FALSE)</f>
        <v>Punjab</v>
      </c>
      <c r="X63" t="str">
        <f t="shared" si="1"/>
        <v xml:space="preserve">Shreya </v>
      </c>
      <c r="Y63" t="str" cm="1">
        <f t="array" ref="Y63:Z63">_xlfn.TEXTSPLIT(C63," ")</f>
        <v>Shreya</v>
      </c>
      <c r="Z63" t="str">
        <v>Mehta</v>
      </c>
    </row>
    <row r="64" spans="1:27" ht="15.75" customHeight="1" x14ac:dyDescent="0.35">
      <c r="A64" s="2" t="s">
        <v>159</v>
      </c>
      <c r="B64" s="2" t="s">
        <v>100</v>
      </c>
      <c r="C64" s="2" t="str">
        <f t="shared" si="2"/>
        <v>Aditya Mehta</v>
      </c>
      <c r="D64" s="2" t="str">
        <f t="shared" si="0"/>
        <v>PID0063_Aditya.pdf</v>
      </c>
      <c r="E64" s="2" t="s">
        <v>24</v>
      </c>
      <c r="F64" s="15" t="s">
        <v>155</v>
      </c>
      <c r="G64" s="56">
        <f t="shared" si="3"/>
        <v>30682</v>
      </c>
      <c r="H64" s="54">
        <f t="shared" si="4"/>
        <v>1984</v>
      </c>
      <c r="I64" s="54">
        <f t="shared" si="5"/>
        <v>42</v>
      </c>
      <c r="J64" s="54" t="str" cm="1">
        <f t="array" ref="J64">_xlfn.IFS(AND(I64&gt;20,I64&lt;=30),"Young adult",AND(I64&gt;30,I64&lt;=45),"Adult",AND(I64&gt;45,I64&lt;=60),"Senior",AND(I64&gt;60,I64&lt;90),"super senior",TRUE,"Died")</f>
        <v>Adult</v>
      </c>
      <c r="K64" s="3">
        <v>40</v>
      </c>
      <c r="L64" s="2" t="s">
        <v>60</v>
      </c>
      <c r="M64" s="2" t="s">
        <v>12</v>
      </c>
      <c r="N64" s="2" t="str">
        <f>VLOOKUP(L64,Facts!$A$2:$B$10,2,FALSE)</f>
        <v>West</v>
      </c>
      <c r="O64" s="2"/>
      <c r="P64" s="2"/>
      <c r="Q64" s="36" t="str">
        <f>IF(AND(K64&lt;=5,'Billing Details'!H64&gt;=10000),"High Priority","Regularfollowup")</f>
        <v>Regularfollowup</v>
      </c>
      <c r="R64" s="36"/>
      <c r="S64" s="36"/>
      <c r="T64" s="36" t="str">
        <f>IF(AND(Q64="High Priority",'Patient Health Records'!AH64="Yes",'Patient Health Records'!AI64="Critical"), "Need Immediate attention", IF(AND('Patient Health Records'!AI64&lt;&gt;"Critical", 'Patient Health Records'!AH64="Yes"),"Monitor later",IF(AND('Patient Health Records'!AI64="Critical",'Patient Health Records'!AH64="No"),"Ask for readmission","No action")))</f>
        <v>Monitor later</v>
      </c>
      <c r="U64" s="36"/>
      <c r="V64" s="36"/>
      <c r="W64" s="2" t="str">
        <f>_xlfn.XLOOKUP('Patient Demographics'!N64,Facts!$B$2:$B$10,Facts!$A$2:$A$10,FALSE)</f>
        <v>Maharashtra</v>
      </c>
      <c r="X64" t="str">
        <f t="shared" si="1"/>
        <v xml:space="preserve">Aditya </v>
      </c>
      <c r="Y64" t="str" cm="1">
        <f t="array" ref="Y64:Z64">_xlfn.TEXTSPLIT(C64," ")</f>
        <v>Aditya</v>
      </c>
      <c r="Z64" t="str">
        <v>Mehta</v>
      </c>
    </row>
    <row r="65" spans="1:27" ht="15.75" customHeight="1" x14ac:dyDescent="0.35">
      <c r="A65" s="2" t="s">
        <v>160</v>
      </c>
      <c r="B65" s="2" t="s">
        <v>161</v>
      </c>
      <c r="C65" s="2" t="str">
        <f t="shared" si="2"/>
        <v>Isha Mehta</v>
      </c>
      <c r="D65" s="2" t="str">
        <f t="shared" si="0"/>
        <v>PID0064_Isha.pdf</v>
      </c>
      <c r="E65" s="2" t="s">
        <v>9</v>
      </c>
      <c r="F65" s="15" t="s">
        <v>127</v>
      </c>
      <c r="G65" s="56">
        <f t="shared" si="3"/>
        <v>31412</v>
      </c>
      <c r="H65" s="54">
        <f t="shared" si="4"/>
        <v>1985</v>
      </c>
      <c r="I65" s="54">
        <f t="shared" si="5"/>
        <v>41</v>
      </c>
      <c r="J65" s="54" t="str" cm="1">
        <f t="array" ref="J65">_xlfn.IFS(AND(I65&gt;20,I65&lt;=30),"Young adult",AND(I65&gt;30,I65&lt;=45),"Adult",AND(I65&gt;45,I65&lt;=60),"Senior",AND(I65&gt;60,I65&lt;90),"super senior",TRUE,"Died")</f>
        <v>Adult</v>
      </c>
      <c r="K65" s="3">
        <v>40</v>
      </c>
      <c r="L65" s="2" t="s">
        <v>60</v>
      </c>
      <c r="M65" s="2" t="s">
        <v>71</v>
      </c>
      <c r="N65" s="2" t="str">
        <f>VLOOKUP(L65,Facts!$A$2:$B$10,2,FALSE)</f>
        <v>West</v>
      </c>
      <c r="O65" s="2"/>
      <c r="P65" s="2"/>
      <c r="Q65" s="36" t="str">
        <f>IF(AND(K65&lt;=5,'Billing Details'!H65&gt;=10000),"High Priority","Regularfollowup")</f>
        <v>Regularfollowup</v>
      </c>
      <c r="R65" s="36"/>
      <c r="S65" s="36"/>
      <c r="T65" s="36" t="str">
        <f>IF(AND(Q65="High Priority",'Patient Health Records'!AH65="Yes",'Patient Health Records'!AI65="Critical"), "Need Immediate attention", IF(AND('Patient Health Records'!AI65&lt;&gt;"Critical", 'Patient Health Records'!AH65="Yes"),"Monitor later",IF(AND('Patient Health Records'!AI65="Critical",'Patient Health Records'!AH65="No"),"Ask for readmission","No action")))</f>
        <v>No action</v>
      </c>
      <c r="U65" s="36"/>
      <c r="V65" s="36"/>
      <c r="W65" s="2" t="str">
        <f>_xlfn.XLOOKUP('Patient Demographics'!N65,Facts!$B$2:$B$10,Facts!$A$2:$A$10,FALSE)</f>
        <v>Maharashtra</v>
      </c>
      <c r="X65" t="str">
        <f t="shared" si="1"/>
        <v xml:space="preserve">Isha </v>
      </c>
      <c r="Y65" t="str" cm="1">
        <f t="array" ref="Y65:Z65">_xlfn.TEXTSPLIT(C65," ")</f>
        <v>Isha</v>
      </c>
      <c r="Z65" t="str">
        <v>Mehta</v>
      </c>
    </row>
    <row r="66" spans="1:27" ht="15.75" customHeight="1" x14ac:dyDescent="0.35">
      <c r="A66" s="2" t="s">
        <v>162</v>
      </c>
      <c r="B66" s="2" t="s">
        <v>163</v>
      </c>
      <c r="C66" s="2" t="str">
        <f t="shared" si="2"/>
        <v>Aarav Singh Reddy</v>
      </c>
      <c r="D66" s="2" t="str">
        <f t="shared" ref="D66:D129" si="9">_xlfn.CONCAT(A66,"_",Y66,".pdf")</f>
        <v>PID0065_Aarav.pdf</v>
      </c>
      <c r="E66" s="2" t="s">
        <v>24</v>
      </c>
      <c r="F66" s="15" t="s">
        <v>164</v>
      </c>
      <c r="G66" s="56">
        <f t="shared" si="3"/>
        <v>21550</v>
      </c>
      <c r="H66" s="54">
        <f t="shared" si="4"/>
        <v>1958</v>
      </c>
      <c r="I66" s="54">
        <f t="shared" si="5"/>
        <v>68</v>
      </c>
      <c r="J66" s="54" t="str" cm="1">
        <f t="array" ref="J66">_xlfn.IFS(AND(I66&gt;20,I66&lt;=30),"Young adult",AND(I66&gt;30,I66&lt;=45),"Adult",AND(I66&gt;45,I66&lt;=60),"Senior",AND(I66&gt;60,I66&lt;90),"super senior",TRUE,"Died")</f>
        <v>super senior</v>
      </c>
      <c r="K66" s="3">
        <v>12</v>
      </c>
      <c r="L66" s="2" t="s">
        <v>60</v>
      </c>
      <c r="M66" s="2" t="s">
        <v>12</v>
      </c>
      <c r="N66" s="2" t="str">
        <f>VLOOKUP(L66,Facts!$A$2:$B$10,2,FALSE)</f>
        <v>West</v>
      </c>
      <c r="O66" s="2"/>
      <c r="P66" s="2"/>
      <c r="Q66" s="36" t="str">
        <f>IF(AND(K66&lt;=5,'Billing Details'!H66&gt;=10000),"High Priority","Regularfollowup")</f>
        <v>Regularfollowup</v>
      </c>
      <c r="R66" s="36"/>
      <c r="S66" s="36"/>
      <c r="T66" s="36" t="str">
        <f>IF(AND(Q66="High Priority",'Patient Health Records'!AH66="Yes",'Patient Health Records'!AI66="Critical"), "Need Immediate attention", IF(AND('Patient Health Records'!AI66&lt;&gt;"Critical", 'Patient Health Records'!AH66="Yes"),"Monitor later",IF(AND('Patient Health Records'!AI66="Critical",'Patient Health Records'!AH66="No"),"Ask for readmission","No action")))</f>
        <v>No action</v>
      </c>
      <c r="U66" s="36"/>
      <c r="V66" s="36"/>
      <c r="W66" s="2" t="str">
        <f>_xlfn.XLOOKUP('Patient Demographics'!N66,Facts!$B$2:$B$10,Facts!$A$2:$A$10,FALSE)</f>
        <v>Maharashtra</v>
      </c>
      <c r="X66" t="str">
        <f t="shared" ref="X66:X129" si="10">LEFT(C66,FIND(" ",C66))</f>
        <v xml:space="preserve">Aarav </v>
      </c>
      <c r="Y66" t="str" cm="1">
        <f t="array" ref="Y66:AA66">_xlfn.TEXTSPLIT(C66," ")</f>
        <v>Aarav</v>
      </c>
      <c r="Z66" t="str">
        <v>Singh</v>
      </c>
      <c r="AA66" t="str">
        <v>Reddy</v>
      </c>
    </row>
    <row r="67" spans="1:27" ht="15.75" customHeight="1" x14ac:dyDescent="0.35">
      <c r="A67" s="2" t="s">
        <v>165</v>
      </c>
      <c r="B67" s="2" t="s">
        <v>67</v>
      </c>
      <c r="C67" s="2" t="str">
        <f t="shared" ref="C67:C130" si="11">TRIM(B67)</f>
        <v>Shreya Sharma</v>
      </c>
      <c r="D67" s="2" t="str">
        <f t="shared" si="9"/>
        <v>PID0066_Shreya.pdf</v>
      </c>
      <c r="E67" s="2" t="s">
        <v>9</v>
      </c>
      <c r="F67" s="15" t="s">
        <v>28</v>
      </c>
      <c r="G67" s="56">
        <f t="shared" ref="G67:G130" si="12">DATEVALUE(F67)</f>
        <v>32508</v>
      </c>
      <c r="H67" s="54">
        <f t="shared" ref="H67:H130" si="13">YEAR(G67)</f>
        <v>1988</v>
      </c>
      <c r="I67" s="54">
        <f t="shared" ref="I67:I130" si="14">2026-H67</f>
        <v>38</v>
      </c>
      <c r="J67" s="54" t="str" cm="1">
        <f t="array" ref="J67">_xlfn.IFS(AND(I67&gt;20,I67&lt;=30),"Young adult",AND(I67&gt;30,I67&lt;=45),"Adult",AND(I67&gt;45,I67&lt;=60),"Senior",AND(I67&gt;60,I67&lt;90),"super senior",TRUE,"Died")</f>
        <v>Adult</v>
      </c>
      <c r="K67" s="3">
        <v>20</v>
      </c>
      <c r="L67" s="2" t="s">
        <v>16</v>
      </c>
      <c r="M67" s="2" t="s">
        <v>71</v>
      </c>
      <c r="N67" s="2" t="str">
        <f>VLOOKUP(L67,Facts!$A$2:$B$10,2,FALSE)</f>
        <v>West</v>
      </c>
      <c r="O67" s="2"/>
      <c r="P67" s="2"/>
      <c r="Q67" s="36" t="str">
        <f>IF(AND(K67&lt;=5,'Billing Details'!H67&gt;=10000),"High Priority","Regularfollowup")</f>
        <v>Regularfollowup</v>
      </c>
      <c r="R67" s="36"/>
      <c r="S67" s="36"/>
      <c r="T67" s="36" t="str">
        <f>IF(AND(Q67="High Priority",'Patient Health Records'!AH67="Yes",'Patient Health Records'!AI67="Critical"), "Need Immediate attention", IF(AND('Patient Health Records'!AI67&lt;&gt;"Critical", 'Patient Health Records'!AH67="Yes"),"Monitor later",IF(AND('Patient Health Records'!AI67="Critical",'Patient Health Records'!AH67="No"),"Ask for readmission","No action")))</f>
        <v>No action</v>
      </c>
      <c r="U67" s="36"/>
      <c r="V67" s="36"/>
      <c r="W67" s="2" t="str">
        <f>_xlfn.XLOOKUP('Patient Demographics'!N67,Facts!$B$2:$B$10,Facts!$A$2:$A$10,FALSE)</f>
        <v>Maharashtra</v>
      </c>
      <c r="X67" t="str">
        <f t="shared" si="10"/>
        <v xml:space="preserve">Shreya </v>
      </c>
      <c r="Y67" t="str" cm="1">
        <f t="array" ref="Y67:Z67">_xlfn.TEXTSPLIT(C67," ")</f>
        <v>Shreya</v>
      </c>
      <c r="Z67" t="str">
        <v>Sharma</v>
      </c>
    </row>
    <row r="68" spans="1:27" ht="15.75" customHeight="1" x14ac:dyDescent="0.35">
      <c r="A68" s="2" t="s">
        <v>166</v>
      </c>
      <c r="B68" s="2" t="s">
        <v>167</v>
      </c>
      <c r="C68" s="2" t="str">
        <f t="shared" si="11"/>
        <v>Krishna Singh Mehta</v>
      </c>
      <c r="D68" s="2" t="str">
        <f t="shared" si="9"/>
        <v>PID0067_Krishna.pdf</v>
      </c>
      <c r="E68" s="2" t="s">
        <v>24</v>
      </c>
      <c r="F68" s="15" t="s">
        <v>32</v>
      </c>
      <c r="G68" s="56">
        <f t="shared" si="12"/>
        <v>14245</v>
      </c>
      <c r="H68" s="54">
        <f t="shared" si="13"/>
        <v>1938</v>
      </c>
      <c r="I68" s="54">
        <f t="shared" si="14"/>
        <v>88</v>
      </c>
      <c r="J68" s="54" t="str" cm="1">
        <f t="array" ref="J68">_xlfn.IFS(AND(I68&gt;20,I68&lt;=30),"Young adult",AND(I68&gt;30,I68&lt;=45),"Adult",AND(I68&gt;45,I68&lt;=60),"Senior",AND(I68&gt;60,I68&lt;90),"super senior",TRUE,"Died")</f>
        <v>super senior</v>
      </c>
      <c r="K68" s="3">
        <v>4</v>
      </c>
      <c r="L68" s="2" t="s">
        <v>20</v>
      </c>
      <c r="M68" s="2" t="s">
        <v>21</v>
      </c>
      <c r="N68" s="2" t="str">
        <f>VLOOKUP(L68,Facts!$A$2:$B$10,2,FALSE)</f>
        <v>North</v>
      </c>
      <c r="O68" s="2"/>
      <c r="P68" s="2"/>
      <c r="Q68" s="36" t="str">
        <f>IF(AND(K68&lt;=5,'Billing Details'!H68&gt;=10000),"High Priority","Regularfollowup")</f>
        <v>High Priority</v>
      </c>
      <c r="R68" s="36"/>
      <c r="S68" s="36"/>
      <c r="T68" s="36" t="str">
        <f>IF(AND(Q68="High Priority",'Patient Health Records'!AH68="Yes",'Patient Health Records'!AI68="Critical"), "Need Immediate attention", IF(AND('Patient Health Records'!AI68&lt;&gt;"Critical", 'Patient Health Records'!AH68="Yes"),"Monitor later",IF(AND('Patient Health Records'!AI68="Critical",'Patient Health Records'!AH68="No"),"Ask for readmission","No action")))</f>
        <v>No action</v>
      </c>
      <c r="U68" s="36"/>
      <c r="V68" s="36"/>
      <c r="W68" s="2" t="str">
        <f>_xlfn.XLOOKUP('Patient Demographics'!N68,Facts!$B$2:$B$10,Facts!$A$2:$A$10,FALSE)</f>
        <v>Punjab</v>
      </c>
      <c r="X68" t="str">
        <f t="shared" si="10"/>
        <v xml:space="preserve">Krishna </v>
      </c>
      <c r="Y68" t="str" cm="1">
        <f t="array" ref="Y68:AA68">_xlfn.TEXTSPLIT(C68," ")</f>
        <v>Krishna</v>
      </c>
      <c r="Z68" t="str">
        <v>Singh</v>
      </c>
      <c r="AA68" t="str">
        <v>Mehta</v>
      </c>
    </row>
    <row r="69" spans="1:27" ht="15.75" customHeight="1" x14ac:dyDescent="0.35">
      <c r="A69" s="2" t="s">
        <v>168</v>
      </c>
      <c r="B69" s="2" t="s">
        <v>169</v>
      </c>
      <c r="C69" s="2" t="str">
        <f t="shared" si="11"/>
        <v>Sai Reddy</v>
      </c>
      <c r="D69" s="2" t="str">
        <f t="shared" si="9"/>
        <v>PID0068_Sai.pdf</v>
      </c>
      <c r="E69" s="2" t="s">
        <v>24</v>
      </c>
      <c r="F69" s="15" t="s">
        <v>65</v>
      </c>
      <c r="G69" s="56">
        <f t="shared" si="12"/>
        <v>25203</v>
      </c>
      <c r="H69" s="54">
        <f t="shared" si="13"/>
        <v>1968</v>
      </c>
      <c r="I69" s="54">
        <f t="shared" si="14"/>
        <v>58</v>
      </c>
      <c r="J69" s="54" t="str" cm="1">
        <f t="array" ref="J69">_xlfn.IFS(AND(I69&gt;20,I69&lt;=30),"Young adult",AND(I69&gt;30,I69&lt;=45),"Adult",AND(I69&gt;45,I69&lt;=60),"Senior",AND(I69&gt;60,I69&lt;90),"super senior",TRUE,"Died")</f>
        <v>Senior</v>
      </c>
      <c r="K69" s="3">
        <v>5</v>
      </c>
      <c r="L69" s="2" t="s">
        <v>25</v>
      </c>
      <c r="M69" s="2" t="s">
        <v>12</v>
      </c>
      <c r="N69" s="2" t="str">
        <f>VLOOKUP(L69,Facts!$A$2:$B$10,2,FALSE)</f>
        <v>South</v>
      </c>
      <c r="O69" s="2"/>
      <c r="P69" s="2"/>
      <c r="Q69" s="36" t="str">
        <f>IF(AND(K69&lt;=5,'Billing Details'!H69&gt;=10000),"High Priority","Regularfollowup")</f>
        <v>High Priority</v>
      </c>
      <c r="R69" s="36"/>
      <c r="S69" s="36"/>
      <c r="T69" s="36" t="str">
        <f>IF(AND(Q69="High Priority",'Patient Health Records'!AH69="Yes",'Patient Health Records'!AI69="Critical"), "Need Immediate attention", IF(AND('Patient Health Records'!AI69&lt;&gt;"Critical", 'Patient Health Records'!AH69="Yes"),"Monitor later",IF(AND('Patient Health Records'!AI69="Critical",'Patient Health Records'!AH69="No"),"Ask for readmission","No action")))</f>
        <v>No action</v>
      </c>
      <c r="U69" s="36"/>
      <c r="V69" s="36"/>
      <c r="W69" s="2" t="str">
        <f>_xlfn.XLOOKUP('Patient Demographics'!N69,Facts!$B$2:$B$10,Facts!$A$2:$A$10,FALSE)</f>
        <v>Tamil Nadu</v>
      </c>
      <c r="X69" t="str">
        <f t="shared" si="10"/>
        <v xml:space="preserve">Sai </v>
      </c>
      <c r="Y69" t="str" cm="1">
        <f t="array" ref="Y69:Z69">_xlfn.TEXTSPLIT(C69," ")</f>
        <v>Sai</v>
      </c>
      <c r="Z69" t="str">
        <v>Reddy</v>
      </c>
    </row>
    <row r="70" spans="1:27" ht="15.75" customHeight="1" x14ac:dyDescent="0.35">
      <c r="A70" s="2" t="s">
        <v>170</v>
      </c>
      <c r="B70" s="2" t="s">
        <v>171</v>
      </c>
      <c r="C70" s="2" t="str">
        <f t="shared" si="11"/>
        <v>Aanya Mehta</v>
      </c>
      <c r="D70" s="2" t="str">
        <f t="shared" si="9"/>
        <v>PID0069_Aanya.pdf</v>
      </c>
      <c r="E70" s="2" t="s">
        <v>9</v>
      </c>
      <c r="F70" s="15" t="s">
        <v>48</v>
      </c>
      <c r="G70" s="56">
        <f t="shared" si="12"/>
        <v>23377</v>
      </c>
      <c r="H70" s="54">
        <f t="shared" si="13"/>
        <v>1964</v>
      </c>
      <c r="I70" s="54">
        <f t="shared" si="14"/>
        <v>62</v>
      </c>
      <c r="J70" s="54" t="str" cm="1">
        <f t="array" ref="J70">_xlfn.IFS(AND(I70&gt;20,I70&lt;=30),"Young adult",AND(I70&gt;30,I70&lt;=45),"Adult",AND(I70&gt;45,I70&lt;=60),"Senior",AND(I70&gt;60,I70&lt;90),"super senior",TRUE,"Died")</f>
        <v>super senior</v>
      </c>
      <c r="K70" s="3">
        <v>50</v>
      </c>
      <c r="L70" s="2" t="s">
        <v>16</v>
      </c>
      <c r="M70" s="2" t="s">
        <v>38</v>
      </c>
      <c r="N70" s="2" t="str">
        <f>VLOOKUP(L70,Facts!$A$2:$B$10,2,FALSE)</f>
        <v>West</v>
      </c>
      <c r="O70" s="2"/>
      <c r="P70" s="2"/>
      <c r="Q70" s="36" t="str">
        <f>IF(AND(K70&lt;=5,'Billing Details'!H70&gt;=10000),"High Priority","Regularfollowup")</f>
        <v>Regularfollowup</v>
      </c>
      <c r="R70" s="36"/>
      <c r="S70" s="36"/>
      <c r="T70" s="36" t="str">
        <f>IF(AND(Q70="High Priority",'Patient Health Records'!AH70="Yes",'Patient Health Records'!AI70="Critical"), "Need Immediate attention", IF(AND('Patient Health Records'!AI70&lt;&gt;"Critical", 'Patient Health Records'!AH70="Yes"),"Monitor later",IF(AND('Patient Health Records'!AI70="Critical",'Patient Health Records'!AH70="No"),"Ask for readmission","No action")))</f>
        <v>No action</v>
      </c>
      <c r="U70" s="36"/>
      <c r="V70" s="36"/>
      <c r="W70" s="2" t="str">
        <f>_xlfn.XLOOKUP('Patient Demographics'!N70,Facts!$B$2:$B$10,Facts!$A$2:$A$10,FALSE)</f>
        <v>Maharashtra</v>
      </c>
      <c r="X70" t="str">
        <f t="shared" si="10"/>
        <v xml:space="preserve">Aanya </v>
      </c>
      <c r="Y70" t="str" cm="1">
        <f t="array" ref="Y70:Z70">_xlfn.TEXTSPLIT(C70," ")</f>
        <v>Aanya</v>
      </c>
      <c r="Z70" t="str">
        <v>Mehta</v>
      </c>
    </row>
    <row r="71" spans="1:27" ht="15.75" customHeight="1" x14ac:dyDescent="0.35">
      <c r="A71" s="2" t="s">
        <v>172</v>
      </c>
      <c r="B71" s="2" t="s">
        <v>173</v>
      </c>
      <c r="C71" s="2" t="str">
        <f t="shared" si="11"/>
        <v>Riya Reddy</v>
      </c>
      <c r="D71" s="2" t="str">
        <f t="shared" si="9"/>
        <v>PID0070_Riya.pdf</v>
      </c>
      <c r="E71" s="2" t="s">
        <v>9</v>
      </c>
      <c r="F71" s="15" t="s">
        <v>19</v>
      </c>
      <c r="G71" s="56">
        <f t="shared" si="12"/>
        <v>34334</v>
      </c>
      <c r="H71" s="54">
        <f t="shared" si="13"/>
        <v>1993</v>
      </c>
      <c r="I71" s="54">
        <f t="shared" si="14"/>
        <v>33</v>
      </c>
      <c r="J71" s="54" t="str" cm="1">
        <f t="array" ref="J71">_xlfn.IFS(AND(I71&gt;20,I71&lt;=30),"Young adult",AND(I71&gt;30,I71&lt;=45),"Adult",AND(I71&gt;45,I71&lt;=60),"Senior",AND(I71&gt;60,I71&lt;90),"super senior",TRUE,"Died")</f>
        <v>Adult</v>
      </c>
      <c r="K71" s="3">
        <v>0.5</v>
      </c>
      <c r="L71" s="2" t="s">
        <v>29</v>
      </c>
      <c r="M71" s="2" t="s">
        <v>21</v>
      </c>
      <c r="N71" s="2" t="str">
        <f>VLOOKUP(L71,Facts!$A$2:$B$10,2,FALSE)</f>
        <v>North</v>
      </c>
      <c r="O71" s="2"/>
      <c r="P71" s="2"/>
      <c r="Q71" s="36" t="str">
        <f>IF(AND(K71&lt;=5,'Billing Details'!H71&gt;=10000),"High Priority","Regularfollowup")</f>
        <v>High Priority</v>
      </c>
      <c r="R71" s="36"/>
      <c r="S71" s="36"/>
      <c r="T71" s="36" t="str">
        <f>IF(AND(Q71="High Priority",'Patient Health Records'!AH71="Yes",'Patient Health Records'!AI71="Critical"), "Need Immediate attention", IF(AND('Patient Health Records'!AI71&lt;&gt;"Critical", 'Patient Health Records'!AH71="Yes"),"Monitor later",IF(AND('Patient Health Records'!AI71="Critical",'Patient Health Records'!AH71="No"),"Ask for readmission","No action")))</f>
        <v>Monitor later</v>
      </c>
      <c r="U71" s="36"/>
      <c r="V71" s="36"/>
      <c r="W71" s="2" t="str">
        <f>_xlfn.XLOOKUP('Patient Demographics'!N71,Facts!$B$2:$B$10,Facts!$A$2:$A$10,FALSE)</f>
        <v>Punjab</v>
      </c>
      <c r="X71" t="str">
        <f t="shared" si="10"/>
        <v xml:space="preserve">Riya </v>
      </c>
      <c r="Y71" t="str" cm="1">
        <f t="array" ref="Y71:Z71">_xlfn.TEXTSPLIT(C71," ")</f>
        <v>Riya</v>
      </c>
      <c r="Z71" t="str">
        <v>Reddy</v>
      </c>
    </row>
    <row r="72" spans="1:27" ht="15.75" customHeight="1" x14ac:dyDescent="0.35">
      <c r="A72" s="2" t="s">
        <v>174</v>
      </c>
      <c r="B72" s="2" t="s">
        <v>175</v>
      </c>
      <c r="C72" s="2" t="str">
        <f t="shared" si="11"/>
        <v>Sai Sharma</v>
      </c>
      <c r="D72" s="2" t="str">
        <f t="shared" si="9"/>
        <v>PID0071_Sai.pdf</v>
      </c>
      <c r="E72" s="2" t="s">
        <v>24</v>
      </c>
      <c r="F72" s="15" t="s">
        <v>48</v>
      </c>
      <c r="G72" s="56">
        <f t="shared" si="12"/>
        <v>23377</v>
      </c>
      <c r="H72" s="54">
        <f t="shared" si="13"/>
        <v>1964</v>
      </c>
      <c r="I72" s="54">
        <f t="shared" si="14"/>
        <v>62</v>
      </c>
      <c r="J72" s="54" t="str" cm="1">
        <f t="array" ref="J72">_xlfn.IFS(AND(I72&gt;20,I72&lt;=30),"Young adult",AND(I72&gt;30,I72&lt;=45),"Adult",AND(I72&gt;45,I72&lt;=60),"Senior",AND(I72&gt;60,I72&lt;90),"super senior",TRUE,"Died")</f>
        <v>super senior</v>
      </c>
      <c r="K72" s="3">
        <v>15</v>
      </c>
      <c r="L72" s="2" t="s">
        <v>37</v>
      </c>
      <c r="M72" s="2" t="s">
        <v>12</v>
      </c>
      <c r="N72" s="2" t="str">
        <f>VLOOKUP(L72,Facts!$A$2:$B$10,2,FALSE)</f>
        <v>South</v>
      </c>
      <c r="O72" s="2"/>
      <c r="P72" s="2"/>
      <c r="Q72" s="36" t="str">
        <f>IF(AND(K72&lt;=5,'Billing Details'!H72&gt;=10000),"High Priority","Regularfollowup")</f>
        <v>Regularfollowup</v>
      </c>
      <c r="R72" s="36"/>
      <c r="S72" s="36"/>
      <c r="T72" s="36" t="str">
        <f>IF(AND(Q72="High Priority",'Patient Health Records'!AH72="Yes",'Patient Health Records'!AI72="Critical"), "Need Immediate attention", IF(AND('Patient Health Records'!AI72&lt;&gt;"Critical", 'Patient Health Records'!AH72="Yes"),"Monitor later",IF(AND('Patient Health Records'!AI72="Critical",'Patient Health Records'!AH72="No"),"Ask for readmission","No action")))</f>
        <v>Monitor later</v>
      </c>
      <c r="U72" s="36"/>
      <c r="V72" s="36"/>
      <c r="W72" s="2" t="str">
        <f>_xlfn.XLOOKUP('Patient Demographics'!N72,Facts!$B$2:$B$10,Facts!$A$2:$A$10,FALSE)</f>
        <v>Tamil Nadu</v>
      </c>
      <c r="X72" t="str">
        <f t="shared" si="10"/>
        <v xml:space="preserve">Sai </v>
      </c>
      <c r="Y72" t="str" cm="1">
        <f t="array" ref="Y72:Z72">_xlfn.TEXTSPLIT(C72," ")</f>
        <v>Sai</v>
      </c>
      <c r="Z72" t="str">
        <v>Sharma</v>
      </c>
    </row>
    <row r="73" spans="1:27" ht="15.75" customHeight="1" x14ac:dyDescent="0.35">
      <c r="A73" s="2" t="s">
        <v>176</v>
      </c>
      <c r="B73" s="2" t="s">
        <v>177</v>
      </c>
      <c r="C73" s="2" t="str">
        <f t="shared" si="11"/>
        <v>Aanya Sharma</v>
      </c>
      <c r="D73" s="2" t="str">
        <f t="shared" si="9"/>
        <v>PID0072_Aanya.pdf</v>
      </c>
      <c r="E73" s="2" t="s">
        <v>9</v>
      </c>
      <c r="F73" s="15" t="s">
        <v>36</v>
      </c>
      <c r="G73" s="56">
        <f t="shared" si="12"/>
        <v>34699</v>
      </c>
      <c r="H73" s="54">
        <f t="shared" si="13"/>
        <v>1994</v>
      </c>
      <c r="I73" s="54">
        <f t="shared" si="14"/>
        <v>32</v>
      </c>
      <c r="J73" s="54" t="str" cm="1">
        <f t="array" ref="J73">_xlfn.IFS(AND(I73&gt;20,I73&lt;=30),"Young adult",AND(I73&gt;30,I73&lt;=45),"Adult",AND(I73&gt;45,I73&lt;=60),"Senior",AND(I73&gt;60,I73&lt;90),"super senior",TRUE,"Died")</f>
        <v>Adult</v>
      </c>
      <c r="K73" s="3">
        <v>7</v>
      </c>
      <c r="L73" s="2" t="s">
        <v>16</v>
      </c>
      <c r="M73" s="2" t="s">
        <v>71</v>
      </c>
      <c r="N73" s="2" t="str">
        <f>VLOOKUP(L73,Facts!$A$2:$B$10,2,FALSE)</f>
        <v>West</v>
      </c>
      <c r="O73" s="2"/>
      <c r="P73" s="2"/>
      <c r="Q73" s="36" t="str">
        <f>IF(AND(K73&lt;=5,'Billing Details'!H73&gt;=10000),"High Priority","Regularfollowup")</f>
        <v>Regularfollowup</v>
      </c>
      <c r="R73" s="36"/>
      <c r="S73" s="36"/>
      <c r="T73" s="36" t="str">
        <f>IF(AND(Q73="High Priority",'Patient Health Records'!AH73="Yes",'Patient Health Records'!AI73="Critical"), "Need Immediate attention", IF(AND('Patient Health Records'!AI73&lt;&gt;"Critical", 'Patient Health Records'!AH73="Yes"),"Monitor later",IF(AND('Patient Health Records'!AI73="Critical",'Patient Health Records'!AH73="No"),"Ask for readmission","No action")))</f>
        <v>Ask for readmission</v>
      </c>
      <c r="U73" s="36"/>
      <c r="V73" s="36"/>
      <c r="W73" s="2" t="str">
        <f>_xlfn.XLOOKUP('Patient Demographics'!N73,Facts!$B$2:$B$10,Facts!$A$2:$A$10,FALSE)</f>
        <v>Maharashtra</v>
      </c>
      <c r="X73" t="str">
        <f t="shared" si="10"/>
        <v xml:space="preserve">Aanya </v>
      </c>
      <c r="Y73" t="str" cm="1">
        <f t="array" ref="Y73:Z73">_xlfn.TEXTSPLIT(C73," ")</f>
        <v>Aanya</v>
      </c>
      <c r="Z73" t="str">
        <v>Sharma</v>
      </c>
    </row>
    <row r="74" spans="1:27" ht="15.75" customHeight="1" x14ac:dyDescent="0.35">
      <c r="A74" s="2" t="s">
        <v>178</v>
      </c>
      <c r="B74" s="2" t="s">
        <v>14</v>
      </c>
      <c r="C74" s="2" t="str">
        <f t="shared" si="11"/>
        <v>Isha Sharma</v>
      </c>
      <c r="D74" s="2" t="str">
        <f t="shared" si="9"/>
        <v>PID0073_Isha.pdf</v>
      </c>
      <c r="E74" s="2" t="s">
        <v>9</v>
      </c>
      <c r="F74" s="15" t="s">
        <v>93</v>
      </c>
      <c r="G74" s="56">
        <f t="shared" si="12"/>
        <v>36160</v>
      </c>
      <c r="H74" s="54">
        <f t="shared" si="13"/>
        <v>1998</v>
      </c>
      <c r="I74" s="54">
        <f t="shared" si="14"/>
        <v>28</v>
      </c>
      <c r="J74" s="54" t="str" cm="1">
        <f t="array" ref="J74">_xlfn.IFS(AND(I74&gt;20,I74&lt;=30),"Young adult",AND(I74&gt;30,I74&lt;=45),"Adult",AND(I74&gt;45,I74&lt;=60),"Senior",AND(I74&gt;60,I74&lt;90),"super senior",TRUE,"Died")</f>
        <v>Young adult</v>
      </c>
      <c r="K74" s="3">
        <v>15</v>
      </c>
      <c r="L74" s="2" t="s">
        <v>60</v>
      </c>
      <c r="M74" s="2" t="s">
        <v>71</v>
      </c>
      <c r="N74" s="2" t="str">
        <f>VLOOKUP(L74,Facts!$A$2:$B$10,2,FALSE)</f>
        <v>West</v>
      </c>
      <c r="O74" s="2"/>
      <c r="P74" s="2"/>
      <c r="Q74" s="36" t="str">
        <f>IF(AND(K74&lt;=5,'Billing Details'!H74&gt;=10000),"High Priority","Regularfollowup")</f>
        <v>Regularfollowup</v>
      </c>
      <c r="R74" s="36"/>
      <c r="S74" s="36"/>
      <c r="T74" s="36" t="str">
        <f>IF(AND(Q74="High Priority",'Patient Health Records'!AH74="Yes",'Patient Health Records'!AI74="Critical"), "Need Immediate attention", IF(AND('Patient Health Records'!AI74&lt;&gt;"Critical", 'Patient Health Records'!AH74="Yes"),"Monitor later",IF(AND('Patient Health Records'!AI74="Critical",'Patient Health Records'!AH74="No"),"Ask for readmission","No action")))</f>
        <v>Monitor later</v>
      </c>
      <c r="U74" s="36"/>
      <c r="V74" s="36"/>
      <c r="W74" s="2" t="str">
        <f>_xlfn.XLOOKUP('Patient Demographics'!N74,Facts!$B$2:$B$10,Facts!$A$2:$A$10,FALSE)</f>
        <v>Maharashtra</v>
      </c>
      <c r="X74" t="str">
        <f t="shared" si="10"/>
        <v xml:space="preserve">Isha </v>
      </c>
      <c r="Y74" t="str" cm="1">
        <f t="array" ref="Y74:Z74">_xlfn.TEXTSPLIT(C74," ")</f>
        <v>Isha</v>
      </c>
      <c r="Z74" t="str">
        <v>Sharma</v>
      </c>
    </row>
    <row r="75" spans="1:27" ht="15.75" customHeight="1" x14ac:dyDescent="0.35">
      <c r="A75" s="2" t="s">
        <v>179</v>
      </c>
      <c r="B75" s="2" t="s">
        <v>169</v>
      </c>
      <c r="C75" s="2" t="str">
        <f t="shared" si="11"/>
        <v>Sai Reddy</v>
      </c>
      <c r="D75" s="2" t="str">
        <f t="shared" si="9"/>
        <v>PID0074_Sai.pdf</v>
      </c>
      <c r="E75" s="2" t="s">
        <v>24</v>
      </c>
      <c r="F75" s="15" t="s">
        <v>65</v>
      </c>
      <c r="G75" s="56">
        <f t="shared" si="12"/>
        <v>25203</v>
      </c>
      <c r="H75" s="54">
        <f t="shared" si="13"/>
        <v>1968</v>
      </c>
      <c r="I75" s="54">
        <f t="shared" si="14"/>
        <v>58</v>
      </c>
      <c r="J75" s="54" t="str" cm="1">
        <f t="array" ref="J75">_xlfn.IFS(AND(I75&gt;20,I75&lt;=30),"Young adult",AND(I75&gt;30,I75&lt;=45),"Adult",AND(I75&gt;45,I75&lt;=60),"Senior",AND(I75&gt;60,I75&lt;90),"super senior",TRUE,"Died")</f>
        <v>Senior</v>
      </c>
      <c r="K75" s="3">
        <v>25</v>
      </c>
      <c r="L75" s="2" t="s">
        <v>11</v>
      </c>
      <c r="M75" s="2" t="s">
        <v>38</v>
      </c>
      <c r="N75" s="2" t="str">
        <f>VLOOKUP(L75,Facts!$A$2:$B$10,2,FALSE)</f>
        <v>South</v>
      </c>
      <c r="O75" s="2"/>
      <c r="P75" s="2"/>
      <c r="Q75" s="36" t="str">
        <f>IF(AND(K75&lt;=5,'Billing Details'!H75&gt;=10000),"High Priority","Regularfollowup")</f>
        <v>Regularfollowup</v>
      </c>
      <c r="R75" s="36"/>
      <c r="S75" s="36"/>
      <c r="T75" s="36" t="str">
        <f>IF(AND(Q75="High Priority",'Patient Health Records'!AH75="Yes",'Patient Health Records'!AI75="Critical"), "Need Immediate attention", IF(AND('Patient Health Records'!AI75&lt;&gt;"Critical", 'Patient Health Records'!AH75="Yes"),"Monitor later",IF(AND('Patient Health Records'!AI75="Critical",'Patient Health Records'!AH75="No"),"Ask for readmission","No action")))</f>
        <v>No action</v>
      </c>
      <c r="U75" s="36"/>
      <c r="V75" s="36"/>
      <c r="W75" s="2" t="str">
        <f>_xlfn.XLOOKUP('Patient Demographics'!N75,Facts!$B$2:$B$10,Facts!$A$2:$A$10,FALSE)</f>
        <v>Tamil Nadu</v>
      </c>
      <c r="X75" t="str">
        <f t="shared" si="10"/>
        <v xml:space="preserve">Sai </v>
      </c>
      <c r="Y75" t="str" cm="1">
        <f t="array" ref="Y75:Z75">_xlfn.TEXTSPLIT(C75," ")</f>
        <v>Sai</v>
      </c>
      <c r="Z75" t="str">
        <v>Reddy</v>
      </c>
    </row>
    <row r="76" spans="1:27" ht="15.75" customHeight="1" x14ac:dyDescent="0.35">
      <c r="A76" s="2" t="s">
        <v>180</v>
      </c>
      <c r="B76" s="2" t="s">
        <v>181</v>
      </c>
      <c r="C76" s="2" t="str">
        <f t="shared" si="11"/>
        <v>Aditya Patel</v>
      </c>
      <c r="D76" s="2" t="str">
        <f t="shared" si="9"/>
        <v>PID0075_Aditya.pdf</v>
      </c>
      <c r="E76" s="2" t="s">
        <v>24</v>
      </c>
      <c r="F76" s="15" t="s">
        <v>65</v>
      </c>
      <c r="G76" s="56">
        <f t="shared" si="12"/>
        <v>25203</v>
      </c>
      <c r="H76" s="54">
        <f t="shared" si="13"/>
        <v>1968</v>
      </c>
      <c r="I76" s="54">
        <f t="shared" si="14"/>
        <v>58</v>
      </c>
      <c r="J76" s="54" t="str" cm="1">
        <f t="array" ref="J76">_xlfn.IFS(AND(I76&gt;20,I76&lt;=30),"Young adult",AND(I76&gt;30,I76&lt;=45),"Adult",AND(I76&gt;45,I76&lt;=60),"Senior",AND(I76&gt;60,I76&lt;90),"super senior",TRUE,"Died")</f>
        <v>Senior</v>
      </c>
      <c r="K76" s="3">
        <v>2</v>
      </c>
      <c r="L76" s="2" t="s">
        <v>11</v>
      </c>
      <c r="M76" s="2" t="s">
        <v>38</v>
      </c>
      <c r="N76" s="2" t="str">
        <f>VLOOKUP(L76,Facts!$A$2:$B$10,2,FALSE)</f>
        <v>South</v>
      </c>
      <c r="O76" s="2"/>
      <c r="P76" s="2"/>
      <c r="Q76" s="36" t="str">
        <f>IF(AND(K76&lt;=5,'Billing Details'!H76&gt;=10000),"High Priority","Regularfollowup")</f>
        <v>High Priority</v>
      </c>
      <c r="R76" s="36"/>
      <c r="S76" s="36"/>
      <c r="T76" s="36" t="str">
        <f>IF(AND(Q76="High Priority",'Patient Health Records'!AH76="Yes",'Patient Health Records'!AI76="Critical"), "Need Immediate attention", IF(AND('Patient Health Records'!AI76&lt;&gt;"Critical", 'Patient Health Records'!AH76="Yes"),"Monitor later",IF(AND('Patient Health Records'!AI76="Critical",'Patient Health Records'!AH76="No"),"Ask for readmission","No action")))</f>
        <v>Ask for readmission</v>
      </c>
      <c r="U76" s="36"/>
      <c r="V76" s="36"/>
      <c r="W76" s="2" t="str">
        <f>_xlfn.XLOOKUP('Patient Demographics'!N76,Facts!$B$2:$B$10,Facts!$A$2:$A$10,FALSE)</f>
        <v>Tamil Nadu</v>
      </c>
      <c r="X76" t="str">
        <f t="shared" si="10"/>
        <v xml:space="preserve">Aditya </v>
      </c>
      <c r="Y76" t="str" cm="1">
        <f t="array" ref="Y76:Z76">_xlfn.TEXTSPLIT(C76," ")</f>
        <v>Aditya</v>
      </c>
      <c r="Z76" t="str">
        <v>Patel</v>
      </c>
    </row>
    <row r="77" spans="1:27" ht="15.75" customHeight="1" x14ac:dyDescent="0.35">
      <c r="A77" s="2" t="s">
        <v>182</v>
      </c>
      <c r="B77" s="2" t="s">
        <v>183</v>
      </c>
      <c r="C77" s="2" t="str">
        <f t="shared" si="11"/>
        <v>Vivaan Mehta</v>
      </c>
      <c r="D77" s="2" t="str">
        <f t="shared" si="9"/>
        <v>PID0076_Vivaan.pdf</v>
      </c>
      <c r="E77" s="2" t="s">
        <v>24</v>
      </c>
      <c r="F77" s="15" t="s">
        <v>41</v>
      </c>
      <c r="G77" s="56">
        <f t="shared" si="12"/>
        <v>28855</v>
      </c>
      <c r="H77" s="54">
        <f t="shared" si="13"/>
        <v>1978</v>
      </c>
      <c r="I77" s="54">
        <f t="shared" si="14"/>
        <v>48</v>
      </c>
      <c r="J77" s="54" t="str" cm="1">
        <f t="array" ref="J77">_xlfn.IFS(AND(I77&gt;20,I77&lt;=30),"Young adult",AND(I77&gt;30,I77&lt;=45),"Adult",AND(I77&gt;45,I77&lt;=60),"Senior",AND(I77&gt;60,I77&lt;90),"super senior",TRUE,"Died")</f>
        <v>Senior</v>
      </c>
      <c r="K77" s="3">
        <v>20</v>
      </c>
      <c r="L77" s="2" t="s">
        <v>45</v>
      </c>
      <c r="M77" s="2" t="s">
        <v>71</v>
      </c>
      <c r="N77" s="2" t="str">
        <f>VLOOKUP(L77,Facts!$A$2:$B$10,2,FALSE)</f>
        <v>East</v>
      </c>
      <c r="O77" s="2"/>
      <c r="P77" s="2"/>
      <c r="Q77" s="36" t="str">
        <f>IF(AND(K77&lt;=5,'Billing Details'!H77&gt;=10000),"High Priority","Regularfollowup")</f>
        <v>Regularfollowup</v>
      </c>
      <c r="R77" s="36"/>
      <c r="S77" s="36"/>
      <c r="T77" s="36" t="str">
        <f>IF(AND(Q77="High Priority",'Patient Health Records'!AH77="Yes",'Patient Health Records'!AI77="Critical"), "Need Immediate attention", IF(AND('Patient Health Records'!AI77&lt;&gt;"Critical", 'Patient Health Records'!AH77="Yes"),"Monitor later",IF(AND('Patient Health Records'!AI77="Critical",'Patient Health Records'!AH77="No"),"Ask for readmission","No action")))</f>
        <v>Monitor later</v>
      </c>
      <c r="U77" s="36"/>
      <c r="V77" s="36"/>
      <c r="W77" s="2" t="str">
        <f>_xlfn.XLOOKUP('Patient Demographics'!N77,Facts!$B$2:$B$10,Facts!$A$2:$A$10,FALSE)</f>
        <v>West Bengal</v>
      </c>
      <c r="X77" t="str">
        <f t="shared" si="10"/>
        <v xml:space="preserve">Vivaan </v>
      </c>
      <c r="Y77" t="str" cm="1">
        <f t="array" ref="Y77:Z77">_xlfn.TEXTSPLIT(C77," ")</f>
        <v>Vivaan</v>
      </c>
      <c r="Z77" t="str">
        <v>Mehta</v>
      </c>
    </row>
    <row r="78" spans="1:27" ht="15.75" customHeight="1" x14ac:dyDescent="0.35">
      <c r="A78" s="2" t="s">
        <v>184</v>
      </c>
      <c r="B78" s="2" t="s">
        <v>98</v>
      </c>
      <c r="C78" s="2" t="str">
        <f t="shared" si="11"/>
        <v>Diya Sharma</v>
      </c>
      <c r="D78" s="2" t="str">
        <f t="shared" si="9"/>
        <v>PID0077_Diya.pdf</v>
      </c>
      <c r="E78" s="2" t="s">
        <v>9</v>
      </c>
      <c r="F78" s="15" t="s">
        <v>28</v>
      </c>
      <c r="G78" s="56">
        <f t="shared" si="12"/>
        <v>32508</v>
      </c>
      <c r="H78" s="54">
        <f t="shared" si="13"/>
        <v>1988</v>
      </c>
      <c r="I78" s="54">
        <f t="shared" si="14"/>
        <v>38</v>
      </c>
      <c r="J78" s="54" t="str" cm="1">
        <f t="array" ref="J78">_xlfn.IFS(AND(I78&gt;20,I78&lt;=30),"Young adult",AND(I78&gt;30,I78&lt;=45),"Adult",AND(I78&gt;45,I78&lt;=60),"Senior",AND(I78&gt;60,I78&lt;90),"super senior",TRUE,"Died")</f>
        <v>Adult</v>
      </c>
      <c r="K78" s="3">
        <v>4</v>
      </c>
      <c r="L78" s="2" t="s">
        <v>11</v>
      </c>
      <c r="M78" s="2" t="s">
        <v>12</v>
      </c>
      <c r="N78" s="2" t="str">
        <f>VLOOKUP(L78,Facts!$A$2:$B$10,2,FALSE)</f>
        <v>South</v>
      </c>
      <c r="O78" s="2"/>
      <c r="P78" s="2"/>
      <c r="Q78" s="36" t="str">
        <f>IF(AND(K78&lt;=5,'Billing Details'!H78&gt;=10000),"High Priority","Regularfollowup")</f>
        <v>High Priority</v>
      </c>
      <c r="R78" s="36"/>
      <c r="S78" s="36"/>
      <c r="T78" s="36" t="str">
        <f>IF(AND(Q78="High Priority",'Patient Health Records'!AH78="Yes",'Patient Health Records'!AI78="Critical"), "Need Immediate attention", IF(AND('Patient Health Records'!AI78&lt;&gt;"Critical", 'Patient Health Records'!AH78="Yes"),"Monitor later",IF(AND('Patient Health Records'!AI78="Critical",'Patient Health Records'!AH78="No"),"Ask for readmission","No action")))</f>
        <v>Need Immediate attention</v>
      </c>
      <c r="U78" s="36"/>
      <c r="V78" s="36"/>
      <c r="W78" s="2" t="str">
        <f>_xlfn.XLOOKUP('Patient Demographics'!N78,Facts!$B$2:$B$10,Facts!$A$2:$A$10,FALSE)</f>
        <v>Tamil Nadu</v>
      </c>
      <c r="X78" t="str">
        <f t="shared" si="10"/>
        <v xml:space="preserve">Diya </v>
      </c>
      <c r="Y78" t="str" cm="1">
        <f t="array" ref="Y78:Z78">_xlfn.TEXTSPLIT(C78," ")</f>
        <v>Diya</v>
      </c>
      <c r="Z78" t="str">
        <v>Sharma</v>
      </c>
    </row>
    <row r="79" spans="1:27" ht="15.75" customHeight="1" x14ac:dyDescent="0.35">
      <c r="A79" s="2" t="s">
        <v>185</v>
      </c>
      <c r="B79" s="2" t="s">
        <v>186</v>
      </c>
      <c r="C79" s="2" t="str">
        <f t="shared" si="11"/>
        <v>Shreya Mehta</v>
      </c>
      <c r="D79" s="2" t="str">
        <f t="shared" si="9"/>
        <v>PID0078_Shreya.pdf</v>
      </c>
      <c r="E79" s="2" t="s">
        <v>9</v>
      </c>
      <c r="F79" s="15" t="s">
        <v>28</v>
      </c>
      <c r="G79" s="56">
        <f t="shared" si="12"/>
        <v>32508</v>
      </c>
      <c r="H79" s="54">
        <f t="shared" si="13"/>
        <v>1988</v>
      </c>
      <c r="I79" s="54">
        <f t="shared" si="14"/>
        <v>38</v>
      </c>
      <c r="J79" s="54" t="str" cm="1">
        <f t="array" ref="J79">_xlfn.IFS(AND(I79&gt;20,I79&lt;=30),"Young adult",AND(I79&gt;30,I79&lt;=45),"Adult",AND(I79&gt;45,I79&lt;=60),"Senior",AND(I79&gt;60,I79&lt;90),"super senior",TRUE,"Died")</f>
        <v>Adult</v>
      </c>
      <c r="K79" s="3">
        <v>2</v>
      </c>
      <c r="L79" s="2" t="s">
        <v>29</v>
      </c>
      <c r="M79" s="2" t="s">
        <v>71</v>
      </c>
      <c r="N79" s="2" t="str">
        <f>VLOOKUP(L79,Facts!$A$2:$B$10,2,FALSE)</f>
        <v>North</v>
      </c>
      <c r="O79" s="2"/>
      <c r="P79" s="2"/>
      <c r="Q79" s="36" t="str">
        <f>IF(AND(K79&lt;=5,'Billing Details'!H79&gt;=10000),"High Priority","Regularfollowup")</f>
        <v>Regularfollowup</v>
      </c>
      <c r="R79" s="36"/>
      <c r="S79" s="36"/>
      <c r="T79" s="36" t="str">
        <f>IF(AND(Q79="High Priority",'Patient Health Records'!AH79="Yes",'Patient Health Records'!AI79="Critical"), "Need Immediate attention", IF(AND('Patient Health Records'!AI79&lt;&gt;"Critical", 'Patient Health Records'!AH79="Yes"),"Monitor later",IF(AND('Patient Health Records'!AI79="Critical",'Patient Health Records'!AH79="No"),"Ask for readmission","No action")))</f>
        <v>Ask for readmission</v>
      </c>
      <c r="U79" s="36"/>
      <c r="V79" s="36"/>
      <c r="W79" s="2" t="str">
        <f>_xlfn.XLOOKUP('Patient Demographics'!N79,Facts!$B$2:$B$10,Facts!$A$2:$A$10,FALSE)</f>
        <v>Punjab</v>
      </c>
      <c r="X79" t="str">
        <f t="shared" si="10"/>
        <v xml:space="preserve">Shreya </v>
      </c>
      <c r="Y79" t="str" cm="1">
        <f t="array" ref="Y79:Z79">_xlfn.TEXTSPLIT(C79," ")</f>
        <v>Shreya</v>
      </c>
      <c r="Z79" t="str">
        <v>Mehta</v>
      </c>
    </row>
    <row r="80" spans="1:27" ht="15.75" customHeight="1" x14ac:dyDescent="0.35">
      <c r="A80" s="2" t="s">
        <v>187</v>
      </c>
      <c r="B80" s="2" t="s">
        <v>188</v>
      </c>
      <c r="C80" s="2" t="str">
        <f t="shared" si="11"/>
        <v>Diya Raj Reddy</v>
      </c>
      <c r="D80" s="2" t="str">
        <f t="shared" si="9"/>
        <v>PID0079_Diya.pdf</v>
      </c>
      <c r="E80" s="2" t="s">
        <v>9</v>
      </c>
      <c r="F80" s="15" t="s">
        <v>19</v>
      </c>
      <c r="G80" s="56">
        <f t="shared" si="12"/>
        <v>34334</v>
      </c>
      <c r="H80" s="54">
        <f t="shared" si="13"/>
        <v>1993</v>
      </c>
      <c r="I80" s="54">
        <f t="shared" si="14"/>
        <v>33</v>
      </c>
      <c r="J80" s="54" t="str" cm="1">
        <f t="array" ref="J80">_xlfn.IFS(AND(I80&gt;20,I80&lt;=30),"Young adult",AND(I80&gt;30,I80&lt;=45),"Adult",AND(I80&gt;45,I80&lt;=60),"Senior",AND(I80&gt;60,I80&lt;90),"super senior",TRUE,"Died")</f>
        <v>Adult</v>
      </c>
      <c r="K80" s="3">
        <v>4</v>
      </c>
      <c r="L80" s="2" t="s">
        <v>20</v>
      </c>
      <c r="M80" s="2" t="s">
        <v>71</v>
      </c>
      <c r="N80" s="2" t="str">
        <f>VLOOKUP(L80,Facts!$A$2:$B$10,2,FALSE)</f>
        <v>North</v>
      </c>
      <c r="O80" s="2"/>
      <c r="P80" s="2"/>
      <c r="Q80" s="36" t="str">
        <f>IF(AND(K80&lt;=5,'Billing Details'!H80&gt;=10000),"High Priority","Regularfollowup")</f>
        <v>High Priority</v>
      </c>
      <c r="R80" s="36"/>
      <c r="S80" s="36"/>
      <c r="T80" s="36" t="str">
        <f>IF(AND(Q80="High Priority",'Patient Health Records'!AH80="Yes",'Patient Health Records'!AI80="Critical"), "Need Immediate attention", IF(AND('Patient Health Records'!AI80&lt;&gt;"Critical", 'Patient Health Records'!AH80="Yes"),"Monitor later",IF(AND('Patient Health Records'!AI80="Critical",'Patient Health Records'!AH80="No"),"Ask for readmission","No action")))</f>
        <v>Monitor later</v>
      </c>
      <c r="U80" s="36"/>
      <c r="V80" s="36"/>
      <c r="W80" s="2" t="str">
        <f>_xlfn.XLOOKUP('Patient Demographics'!N80,Facts!$B$2:$B$10,Facts!$A$2:$A$10,FALSE)</f>
        <v>Punjab</v>
      </c>
      <c r="X80" t="str">
        <f t="shared" si="10"/>
        <v xml:space="preserve">Diya </v>
      </c>
      <c r="Y80" t="str" cm="1">
        <f t="array" ref="Y80:AA80">_xlfn.TEXTSPLIT(C80," ")</f>
        <v>Diya</v>
      </c>
      <c r="Z80" t="str">
        <v>Raj</v>
      </c>
      <c r="AA80" t="str">
        <v>Reddy</v>
      </c>
    </row>
    <row r="81" spans="1:27" ht="15.75" customHeight="1" x14ac:dyDescent="0.35">
      <c r="A81" s="2" t="s">
        <v>189</v>
      </c>
      <c r="B81" s="2" t="s">
        <v>190</v>
      </c>
      <c r="C81" s="2" t="str">
        <f t="shared" si="11"/>
        <v>Vivaan Kumar Mehta</v>
      </c>
      <c r="D81" s="2" t="str">
        <f t="shared" si="9"/>
        <v>PID0080_Vivaan.pdf</v>
      </c>
      <c r="E81" s="2" t="s">
        <v>24</v>
      </c>
      <c r="F81" s="15" t="s">
        <v>28</v>
      </c>
      <c r="G81" s="56">
        <f t="shared" si="12"/>
        <v>32508</v>
      </c>
      <c r="H81" s="54">
        <f t="shared" si="13"/>
        <v>1988</v>
      </c>
      <c r="I81" s="54">
        <f t="shared" si="14"/>
        <v>38</v>
      </c>
      <c r="J81" s="54" t="str" cm="1">
        <f t="array" ref="J81">_xlfn.IFS(AND(I81&gt;20,I81&lt;=30),"Young adult",AND(I81&gt;30,I81&lt;=45),"Adult",AND(I81&gt;45,I81&lt;=60),"Senior",AND(I81&gt;60,I81&lt;90),"super senior",TRUE,"Died")</f>
        <v>Adult</v>
      </c>
      <c r="K81" s="3">
        <v>12</v>
      </c>
      <c r="L81" s="2" t="s">
        <v>16</v>
      </c>
      <c r="M81" s="2" t="s">
        <v>12</v>
      </c>
      <c r="N81" s="2" t="str">
        <f>VLOOKUP(L81,Facts!$A$2:$B$10,2,FALSE)</f>
        <v>West</v>
      </c>
      <c r="O81" s="2"/>
      <c r="P81" s="2"/>
      <c r="Q81" s="36" t="str">
        <f>IF(AND(K81&lt;=5,'Billing Details'!H81&gt;=10000),"High Priority","Regularfollowup")</f>
        <v>Regularfollowup</v>
      </c>
      <c r="R81" s="36"/>
      <c r="S81" s="36"/>
      <c r="T81" s="36" t="str">
        <f>IF(AND(Q81="High Priority",'Patient Health Records'!AH81="Yes",'Patient Health Records'!AI81="Critical"), "Need Immediate attention", IF(AND('Patient Health Records'!AI81&lt;&gt;"Critical", 'Patient Health Records'!AH81="Yes"),"Monitor later",IF(AND('Patient Health Records'!AI81="Critical",'Patient Health Records'!AH81="No"),"Ask for readmission","No action")))</f>
        <v>Monitor later</v>
      </c>
      <c r="U81" s="36"/>
      <c r="V81" s="36"/>
      <c r="W81" s="2" t="str">
        <f>_xlfn.XLOOKUP('Patient Demographics'!N81,Facts!$B$2:$B$10,Facts!$A$2:$A$10,FALSE)</f>
        <v>Maharashtra</v>
      </c>
      <c r="X81" t="str">
        <f t="shared" si="10"/>
        <v xml:space="preserve">Vivaan </v>
      </c>
      <c r="Y81" t="str" cm="1">
        <f t="array" ref="Y81:AA81">_xlfn.TEXTSPLIT(C81," ")</f>
        <v>Vivaan</v>
      </c>
      <c r="Z81" t="str">
        <v>Kumar</v>
      </c>
      <c r="AA81" t="str">
        <v>Mehta</v>
      </c>
    </row>
    <row r="82" spans="1:27" ht="15.75" customHeight="1" x14ac:dyDescent="0.35">
      <c r="A82" s="2" t="s">
        <v>191</v>
      </c>
      <c r="B82" s="2" t="s">
        <v>50</v>
      </c>
      <c r="C82" s="2" t="str">
        <f t="shared" si="11"/>
        <v>Aditya Sharma</v>
      </c>
      <c r="D82" s="2" t="str">
        <f t="shared" si="9"/>
        <v>PID0081_Aditya.pdf</v>
      </c>
      <c r="E82" s="2" t="s">
        <v>24</v>
      </c>
      <c r="F82" s="15" t="s">
        <v>48</v>
      </c>
      <c r="G82" s="56">
        <f t="shared" si="12"/>
        <v>23377</v>
      </c>
      <c r="H82" s="54">
        <f t="shared" si="13"/>
        <v>1964</v>
      </c>
      <c r="I82" s="54">
        <f t="shared" si="14"/>
        <v>62</v>
      </c>
      <c r="J82" s="54" t="str" cm="1">
        <f t="array" ref="J82">_xlfn.IFS(AND(I82&gt;20,I82&lt;=30),"Young adult",AND(I82&gt;30,I82&lt;=45),"Adult",AND(I82&gt;45,I82&lt;=60),"Senior",AND(I82&gt;60,I82&lt;90),"super senior",TRUE,"Died")</f>
        <v>super senior</v>
      </c>
      <c r="K82" s="3">
        <v>20</v>
      </c>
      <c r="L82" s="2" t="s">
        <v>37</v>
      </c>
      <c r="M82" s="2" t="s">
        <v>12</v>
      </c>
      <c r="N82" s="2" t="str">
        <f>VLOOKUP(L82,Facts!$A$2:$B$10,2,FALSE)</f>
        <v>South</v>
      </c>
      <c r="O82" s="2"/>
      <c r="P82" s="2"/>
      <c r="Q82" s="36" t="str">
        <f>IF(AND(K82&lt;=5,'Billing Details'!H82&gt;=10000),"High Priority","Regularfollowup")</f>
        <v>Regularfollowup</v>
      </c>
      <c r="R82" s="36"/>
      <c r="S82" s="36"/>
      <c r="T82" s="36" t="str">
        <f>IF(AND(Q82="High Priority",'Patient Health Records'!AH82="Yes",'Patient Health Records'!AI82="Critical"), "Need Immediate attention", IF(AND('Patient Health Records'!AI82&lt;&gt;"Critical", 'Patient Health Records'!AH82="Yes"),"Monitor later",IF(AND('Patient Health Records'!AI82="Critical",'Patient Health Records'!AH82="No"),"Ask for readmission","No action")))</f>
        <v>No action</v>
      </c>
      <c r="U82" s="36"/>
      <c r="V82" s="36"/>
      <c r="W82" s="2" t="str">
        <f>_xlfn.XLOOKUP('Patient Demographics'!N82,Facts!$B$2:$B$10,Facts!$A$2:$A$10,FALSE)</f>
        <v>Tamil Nadu</v>
      </c>
      <c r="X82" t="str">
        <f t="shared" si="10"/>
        <v xml:space="preserve">Aditya </v>
      </c>
      <c r="Y82" t="str" cm="1">
        <f t="array" ref="Y82:Z82">_xlfn.TEXTSPLIT(C82," ")</f>
        <v>Aditya</v>
      </c>
      <c r="Z82" t="str">
        <v>Sharma</v>
      </c>
    </row>
    <row r="83" spans="1:27" ht="15.75" customHeight="1" x14ac:dyDescent="0.35">
      <c r="A83" s="2" t="s">
        <v>192</v>
      </c>
      <c r="B83" s="2" t="s">
        <v>144</v>
      </c>
      <c r="C83" s="2" t="str">
        <f t="shared" si="11"/>
        <v>Isha Patel</v>
      </c>
      <c r="D83" s="2" t="str">
        <f t="shared" si="9"/>
        <v>PID0082_Isha.pdf</v>
      </c>
      <c r="E83" s="2" t="s">
        <v>9</v>
      </c>
      <c r="F83" s="15" t="s">
        <v>164</v>
      </c>
      <c r="G83" s="56">
        <f t="shared" si="12"/>
        <v>21550</v>
      </c>
      <c r="H83" s="54">
        <f t="shared" si="13"/>
        <v>1958</v>
      </c>
      <c r="I83" s="54">
        <f t="shared" si="14"/>
        <v>68</v>
      </c>
      <c r="J83" s="54" t="str" cm="1">
        <f t="array" ref="J83">_xlfn.IFS(AND(I83&gt;20,I83&lt;=30),"Young adult",AND(I83&gt;30,I83&lt;=45),"Adult",AND(I83&gt;45,I83&lt;=60),"Senior",AND(I83&gt;60,I83&lt;90),"super senior",TRUE,"Died")</f>
        <v>super senior</v>
      </c>
      <c r="K83" s="3">
        <v>15</v>
      </c>
      <c r="L83" s="2" t="s">
        <v>45</v>
      </c>
      <c r="M83" s="2" t="s">
        <v>38</v>
      </c>
      <c r="N83" s="2" t="str">
        <f>VLOOKUP(L83,Facts!$A$2:$B$10,2,FALSE)</f>
        <v>East</v>
      </c>
      <c r="O83" s="2"/>
      <c r="P83" s="2"/>
      <c r="Q83" s="36" t="str">
        <f>IF(AND(K83&lt;=5,'Billing Details'!H83&gt;=10000),"High Priority","Regularfollowup")</f>
        <v>Regularfollowup</v>
      </c>
      <c r="R83" s="36"/>
      <c r="S83" s="36"/>
      <c r="T83" s="36" t="str">
        <f>IF(AND(Q83="High Priority",'Patient Health Records'!AH83="Yes",'Patient Health Records'!AI83="Critical"), "Need Immediate attention", IF(AND('Patient Health Records'!AI83&lt;&gt;"Critical", 'Patient Health Records'!AH83="Yes"),"Monitor later",IF(AND('Patient Health Records'!AI83="Critical",'Patient Health Records'!AH83="No"),"Ask for readmission","No action")))</f>
        <v>Monitor later</v>
      </c>
      <c r="U83" s="36"/>
      <c r="V83" s="36"/>
      <c r="W83" s="2" t="str">
        <f>_xlfn.XLOOKUP('Patient Demographics'!N83,Facts!$B$2:$B$10,Facts!$A$2:$A$10,FALSE)</f>
        <v>West Bengal</v>
      </c>
      <c r="X83" t="str">
        <f t="shared" si="10"/>
        <v xml:space="preserve">Isha </v>
      </c>
      <c r="Y83" t="str" cm="1">
        <f t="array" ref="Y83:Z83">_xlfn.TEXTSPLIT(C83," ")</f>
        <v>Isha</v>
      </c>
      <c r="Z83" t="str">
        <v>Patel</v>
      </c>
    </row>
    <row r="84" spans="1:27" ht="15.75" customHeight="1" x14ac:dyDescent="0.35">
      <c r="A84" s="2" t="s">
        <v>193</v>
      </c>
      <c r="B84" s="2" t="s">
        <v>194</v>
      </c>
      <c r="C84" s="2" t="str">
        <f t="shared" si="11"/>
        <v>Sai Reddy</v>
      </c>
      <c r="D84" s="2" t="str">
        <f t="shared" si="9"/>
        <v>PID0083_Sai.pdf</v>
      </c>
      <c r="E84" s="2" t="s">
        <v>24</v>
      </c>
      <c r="F84" s="15" t="s">
        <v>28</v>
      </c>
      <c r="G84" s="56">
        <f t="shared" si="12"/>
        <v>32508</v>
      </c>
      <c r="H84" s="54">
        <f t="shared" si="13"/>
        <v>1988</v>
      </c>
      <c r="I84" s="54">
        <f t="shared" si="14"/>
        <v>38</v>
      </c>
      <c r="J84" s="54" t="str" cm="1">
        <f t="array" ref="J84">_xlfn.IFS(AND(I84&gt;20,I84&lt;=30),"Young adult",AND(I84&gt;30,I84&lt;=45),"Adult",AND(I84&gt;45,I84&lt;=60),"Senior",AND(I84&gt;60,I84&lt;90),"super senior",TRUE,"Died")</f>
        <v>Adult</v>
      </c>
      <c r="K84" s="3">
        <v>40</v>
      </c>
      <c r="L84" s="2" t="s">
        <v>11</v>
      </c>
      <c r="M84" s="2" t="s">
        <v>12</v>
      </c>
      <c r="N84" s="2" t="str">
        <f>VLOOKUP(L84,Facts!$A$2:$B$10,2,FALSE)</f>
        <v>South</v>
      </c>
      <c r="O84" s="2"/>
      <c r="P84" s="2"/>
      <c r="Q84" s="36" t="str">
        <f>IF(AND(K84&lt;=5,'Billing Details'!H84&gt;=10000),"High Priority","Regularfollowup")</f>
        <v>Regularfollowup</v>
      </c>
      <c r="R84" s="36"/>
      <c r="S84" s="36"/>
      <c r="T84" s="36" t="str">
        <f>IF(AND(Q84="High Priority",'Patient Health Records'!AH84="Yes",'Patient Health Records'!AI84="Critical"), "Need Immediate attention", IF(AND('Patient Health Records'!AI84&lt;&gt;"Critical", 'Patient Health Records'!AH84="Yes"),"Monitor later",IF(AND('Patient Health Records'!AI84="Critical",'Patient Health Records'!AH84="No"),"Ask for readmission","No action")))</f>
        <v>No action</v>
      </c>
      <c r="U84" s="36"/>
      <c r="V84" s="36"/>
      <c r="W84" s="2" t="str">
        <f>_xlfn.XLOOKUP('Patient Demographics'!N84,Facts!$B$2:$B$10,Facts!$A$2:$A$10,FALSE)</f>
        <v>Tamil Nadu</v>
      </c>
      <c r="X84" t="str">
        <f t="shared" si="10"/>
        <v xml:space="preserve">Sai </v>
      </c>
      <c r="Y84" t="str" cm="1">
        <f t="array" ref="Y84:Z84">_xlfn.TEXTSPLIT(C84," ")</f>
        <v>Sai</v>
      </c>
      <c r="Z84" t="str">
        <v>Reddy</v>
      </c>
    </row>
    <row r="85" spans="1:27" ht="15.75" customHeight="1" x14ac:dyDescent="0.35">
      <c r="A85" s="2" t="s">
        <v>195</v>
      </c>
      <c r="B85" s="2" t="s">
        <v>196</v>
      </c>
      <c r="C85" s="2" t="str">
        <f t="shared" si="11"/>
        <v>Diya Mehta</v>
      </c>
      <c r="D85" s="2" t="str">
        <f t="shared" si="9"/>
        <v>PID0084_Diya.pdf</v>
      </c>
      <c r="E85" s="2" t="s">
        <v>9</v>
      </c>
      <c r="F85" s="15" t="s">
        <v>164</v>
      </c>
      <c r="G85" s="56">
        <f t="shared" si="12"/>
        <v>21550</v>
      </c>
      <c r="H85" s="54">
        <f t="shared" si="13"/>
        <v>1958</v>
      </c>
      <c r="I85" s="54">
        <f t="shared" si="14"/>
        <v>68</v>
      </c>
      <c r="J85" s="54" t="str" cm="1">
        <f t="array" ref="J85">_xlfn.IFS(AND(I85&gt;20,I85&lt;=30),"Young adult",AND(I85&gt;30,I85&lt;=45),"Adult",AND(I85&gt;45,I85&lt;=60),"Senior",AND(I85&gt;60,I85&lt;90),"super senior",TRUE,"Died")</f>
        <v>super senior</v>
      </c>
      <c r="K85" s="3">
        <v>40</v>
      </c>
      <c r="L85" s="2" t="s">
        <v>37</v>
      </c>
      <c r="M85" s="2" t="s">
        <v>12</v>
      </c>
      <c r="N85" s="2" t="str">
        <f>VLOOKUP(L85,Facts!$A$2:$B$10,2,FALSE)</f>
        <v>South</v>
      </c>
      <c r="O85" s="2"/>
      <c r="P85" s="2"/>
      <c r="Q85" s="36" t="str">
        <f>IF(AND(K85&lt;=5,'Billing Details'!H85&gt;=10000),"High Priority","Regularfollowup")</f>
        <v>Regularfollowup</v>
      </c>
      <c r="R85" s="36"/>
      <c r="S85" s="36"/>
      <c r="T85" s="36" t="str">
        <f>IF(AND(Q85="High Priority",'Patient Health Records'!AH85="Yes",'Patient Health Records'!AI85="Critical"), "Need Immediate attention", IF(AND('Patient Health Records'!AI85&lt;&gt;"Critical", 'Patient Health Records'!AH85="Yes"),"Monitor later",IF(AND('Patient Health Records'!AI85="Critical",'Patient Health Records'!AH85="No"),"Ask for readmission","No action")))</f>
        <v>Monitor later</v>
      </c>
      <c r="U85" s="36"/>
      <c r="V85" s="36"/>
      <c r="W85" s="2" t="str">
        <f>_xlfn.XLOOKUP('Patient Demographics'!N85,Facts!$B$2:$B$10,Facts!$A$2:$A$10,FALSE)</f>
        <v>Tamil Nadu</v>
      </c>
      <c r="X85" t="str">
        <f t="shared" si="10"/>
        <v xml:space="preserve">Diya </v>
      </c>
      <c r="Y85" t="str" cm="1">
        <f t="array" ref="Y85:Z85">_xlfn.TEXTSPLIT(C85," ")</f>
        <v>Diya</v>
      </c>
      <c r="Z85" t="str">
        <v>Mehta</v>
      </c>
    </row>
    <row r="86" spans="1:27" ht="15.75" customHeight="1" x14ac:dyDescent="0.35">
      <c r="A86" s="2" t="s">
        <v>197</v>
      </c>
      <c r="B86" s="2" t="s">
        <v>198</v>
      </c>
      <c r="C86" s="2" t="str">
        <f t="shared" si="11"/>
        <v>Krishna Mehta</v>
      </c>
      <c r="D86" s="2" t="str">
        <f t="shared" si="9"/>
        <v>PID0085_Krishna.pdf</v>
      </c>
      <c r="E86" s="2" t="s">
        <v>24</v>
      </c>
      <c r="F86" s="15" t="s">
        <v>199</v>
      </c>
      <c r="G86" s="56">
        <f t="shared" si="12"/>
        <v>26299</v>
      </c>
      <c r="H86" s="54">
        <f t="shared" si="13"/>
        <v>1972</v>
      </c>
      <c r="I86" s="54">
        <f t="shared" si="14"/>
        <v>54</v>
      </c>
      <c r="J86" s="54" t="str" cm="1">
        <f t="array" ref="J86">_xlfn.IFS(AND(I86&gt;20,I86&lt;=30),"Young adult",AND(I86&gt;30,I86&lt;=45),"Adult",AND(I86&gt;45,I86&lt;=60),"Senior",AND(I86&gt;60,I86&lt;90),"super senior",TRUE,"Died")</f>
        <v>Senior</v>
      </c>
      <c r="K86" s="3">
        <v>12</v>
      </c>
      <c r="L86" s="2" t="s">
        <v>37</v>
      </c>
      <c r="M86" s="2" t="s">
        <v>12</v>
      </c>
      <c r="N86" s="2" t="str">
        <f>VLOOKUP(L86,Facts!$A$2:$B$10,2,FALSE)</f>
        <v>South</v>
      </c>
      <c r="O86" s="2"/>
      <c r="P86" s="2"/>
      <c r="Q86" s="36" t="str">
        <f>IF(AND(K86&lt;=5,'Billing Details'!H86&gt;=10000),"High Priority","Regularfollowup")</f>
        <v>Regularfollowup</v>
      </c>
      <c r="R86" s="36"/>
      <c r="S86" s="36"/>
      <c r="T86" s="36" t="str">
        <f>IF(AND(Q86="High Priority",'Patient Health Records'!AH86="Yes",'Patient Health Records'!AI86="Critical"), "Need Immediate attention", IF(AND('Patient Health Records'!AI86&lt;&gt;"Critical", 'Patient Health Records'!AH86="Yes"),"Monitor later",IF(AND('Patient Health Records'!AI86="Critical",'Patient Health Records'!AH86="No"),"Ask for readmission","No action")))</f>
        <v>No action</v>
      </c>
      <c r="U86" s="36"/>
      <c r="V86" s="36"/>
      <c r="W86" s="2" t="str">
        <f>_xlfn.XLOOKUP('Patient Demographics'!N86,Facts!$B$2:$B$10,Facts!$A$2:$A$10,FALSE)</f>
        <v>Tamil Nadu</v>
      </c>
      <c r="X86" t="str">
        <f t="shared" si="10"/>
        <v xml:space="preserve">Krishna </v>
      </c>
      <c r="Y86" t="str" cm="1">
        <f t="array" ref="Y86:Z86">_xlfn.TEXTSPLIT(C86," ")</f>
        <v>Krishna</v>
      </c>
      <c r="Z86" t="str">
        <v>Mehta</v>
      </c>
    </row>
    <row r="87" spans="1:27" ht="15.75" customHeight="1" x14ac:dyDescent="0.35">
      <c r="A87" s="2" t="s">
        <v>200</v>
      </c>
      <c r="B87" s="2" t="s">
        <v>201</v>
      </c>
      <c r="C87" s="2" t="str">
        <f t="shared" si="11"/>
        <v>Sai Mehta</v>
      </c>
      <c r="D87" s="2" t="str">
        <f t="shared" si="9"/>
        <v>PID0086_Sai.pdf</v>
      </c>
      <c r="E87" s="2" t="s">
        <v>24</v>
      </c>
      <c r="F87" s="15" t="s">
        <v>28</v>
      </c>
      <c r="G87" s="56">
        <f t="shared" si="12"/>
        <v>32508</v>
      </c>
      <c r="H87" s="54">
        <f t="shared" si="13"/>
        <v>1988</v>
      </c>
      <c r="I87" s="54">
        <f t="shared" si="14"/>
        <v>38</v>
      </c>
      <c r="J87" s="54" t="str" cm="1">
        <f t="array" ref="J87">_xlfn.IFS(AND(I87&gt;20,I87&lt;=30),"Young adult",AND(I87&gt;30,I87&lt;=45),"Adult",AND(I87&gt;45,I87&lt;=60),"Senior",AND(I87&gt;60,I87&lt;90),"super senior",TRUE,"Died")</f>
        <v>Adult</v>
      </c>
      <c r="K87" s="3">
        <v>200</v>
      </c>
      <c r="L87" s="2" t="s">
        <v>60</v>
      </c>
      <c r="M87" s="2" t="s">
        <v>71</v>
      </c>
      <c r="N87" s="2" t="str">
        <f>VLOOKUP(L87,Facts!$A$2:$B$10,2,FALSE)</f>
        <v>West</v>
      </c>
      <c r="O87" s="2"/>
      <c r="P87" s="2"/>
      <c r="Q87" s="36" t="str">
        <f>IF(AND(K87&lt;=5,'Billing Details'!H87&gt;=10000),"High Priority","Regularfollowup")</f>
        <v>Regularfollowup</v>
      </c>
      <c r="R87" s="36"/>
      <c r="S87" s="36"/>
      <c r="T87" s="36" t="str">
        <f>IF(AND(Q87="High Priority",'Patient Health Records'!AH87="Yes",'Patient Health Records'!AI87="Critical"), "Need Immediate attention", IF(AND('Patient Health Records'!AI87&lt;&gt;"Critical", 'Patient Health Records'!AH87="Yes"),"Monitor later",IF(AND('Patient Health Records'!AI87="Critical",'Patient Health Records'!AH87="No"),"Ask for readmission","No action")))</f>
        <v>Ask for readmission</v>
      </c>
      <c r="U87" s="36"/>
      <c r="V87" s="36"/>
      <c r="W87" s="2" t="str">
        <f>_xlfn.XLOOKUP('Patient Demographics'!N87,Facts!$B$2:$B$10,Facts!$A$2:$A$10,FALSE)</f>
        <v>Maharashtra</v>
      </c>
      <c r="X87" t="str">
        <f t="shared" si="10"/>
        <v xml:space="preserve">Sai </v>
      </c>
      <c r="Y87" t="str" cm="1">
        <f t="array" ref="Y87:Z87">_xlfn.TEXTSPLIT(C87," ")</f>
        <v>Sai</v>
      </c>
      <c r="Z87" t="str">
        <v>Mehta</v>
      </c>
    </row>
    <row r="88" spans="1:27" ht="15.75" customHeight="1" x14ac:dyDescent="0.35">
      <c r="A88" s="2" t="s">
        <v>202</v>
      </c>
      <c r="B88" s="2" t="s">
        <v>203</v>
      </c>
      <c r="C88" s="2" t="str">
        <f t="shared" si="11"/>
        <v>Aditya Singh Mehta</v>
      </c>
      <c r="D88" s="2" t="str">
        <f t="shared" si="9"/>
        <v>PID0087_Aditya.pdf</v>
      </c>
      <c r="E88" s="2" t="s">
        <v>24</v>
      </c>
      <c r="F88" s="15" t="s">
        <v>10</v>
      </c>
      <c r="G88" s="56">
        <f t="shared" si="12"/>
        <v>27029</v>
      </c>
      <c r="H88" s="54">
        <f t="shared" si="13"/>
        <v>1973</v>
      </c>
      <c r="I88" s="54">
        <f t="shared" si="14"/>
        <v>53</v>
      </c>
      <c r="J88" s="54" t="str" cm="1">
        <f t="array" ref="J88">_xlfn.IFS(AND(I88&gt;20,I88&lt;=30),"Young adult",AND(I88&gt;30,I88&lt;=45),"Adult",AND(I88&gt;45,I88&lt;=60),"Senior",AND(I88&gt;60,I88&lt;90),"super senior",TRUE,"Died")</f>
        <v>Senior</v>
      </c>
      <c r="K88" s="3">
        <v>12</v>
      </c>
      <c r="L88" s="2" t="s">
        <v>20</v>
      </c>
      <c r="M88" s="2" t="s">
        <v>21</v>
      </c>
      <c r="N88" s="2" t="str">
        <f>VLOOKUP(L88,Facts!$A$2:$B$10,2,FALSE)</f>
        <v>North</v>
      </c>
      <c r="O88" s="2"/>
      <c r="P88" s="2"/>
      <c r="Q88" s="36" t="str">
        <f>IF(AND(K88&lt;=5,'Billing Details'!H88&gt;=10000),"High Priority","Regularfollowup")</f>
        <v>Regularfollowup</v>
      </c>
      <c r="R88" s="36"/>
      <c r="S88" s="36"/>
      <c r="T88" s="36" t="str">
        <f>IF(AND(Q88="High Priority",'Patient Health Records'!AH88="Yes",'Patient Health Records'!AI88="Critical"), "Need Immediate attention", IF(AND('Patient Health Records'!AI88&lt;&gt;"Critical", 'Patient Health Records'!AH88="Yes"),"Monitor later",IF(AND('Patient Health Records'!AI88="Critical",'Patient Health Records'!AH88="No"),"Ask for readmission","No action")))</f>
        <v>No action</v>
      </c>
      <c r="U88" s="36"/>
      <c r="V88" s="36"/>
      <c r="W88" s="2" t="str">
        <f>_xlfn.XLOOKUP('Patient Demographics'!N88,Facts!$B$2:$B$10,Facts!$A$2:$A$10,FALSE)</f>
        <v>Punjab</v>
      </c>
      <c r="X88" t="str">
        <f t="shared" si="10"/>
        <v xml:space="preserve">Aditya </v>
      </c>
      <c r="Y88" t="str" cm="1">
        <f t="array" ref="Y88:AA88">_xlfn.TEXTSPLIT(C88," ")</f>
        <v>Aditya</v>
      </c>
      <c r="Z88" t="str">
        <v>Singh</v>
      </c>
      <c r="AA88" t="str">
        <v>Mehta</v>
      </c>
    </row>
    <row r="89" spans="1:27" ht="15.75" customHeight="1" x14ac:dyDescent="0.35">
      <c r="A89" s="2" t="s">
        <v>204</v>
      </c>
      <c r="B89" s="2" t="s">
        <v>205</v>
      </c>
      <c r="C89" s="2" t="str">
        <f t="shared" si="11"/>
        <v>Isha Kumar Patel</v>
      </c>
      <c r="D89" s="2" t="str">
        <f t="shared" si="9"/>
        <v>PID0088_Isha.pdf</v>
      </c>
      <c r="E89" s="2" t="s">
        <v>9</v>
      </c>
      <c r="F89" s="15" t="s">
        <v>19</v>
      </c>
      <c r="G89" s="56">
        <f t="shared" si="12"/>
        <v>34334</v>
      </c>
      <c r="H89" s="54">
        <f t="shared" si="13"/>
        <v>1993</v>
      </c>
      <c r="I89" s="54">
        <f t="shared" si="14"/>
        <v>33</v>
      </c>
      <c r="J89" s="54" t="str" cm="1">
        <f t="array" ref="J89">_xlfn.IFS(AND(I89&gt;20,I89&lt;=30),"Young adult",AND(I89&gt;30,I89&lt;=45),"Adult",AND(I89&gt;45,I89&lt;=60),"Senior",AND(I89&gt;60,I89&lt;90),"super senior",TRUE,"Died")</f>
        <v>Adult</v>
      </c>
      <c r="K89" s="3">
        <v>25</v>
      </c>
      <c r="L89" s="2" t="s">
        <v>25</v>
      </c>
      <c r="M89" s="2" t="s">
        <v>12</v>
      </c>
      <c r="N89" s="2" t="str">
        <f>VLOOKUP(L89,Facts!$A$2:$B$10,2,FALSE)</f>
        <v>South</v>
      </c>
      <c r="O89" s="2"/>
      <c r="P89" s="2"/>
      <c r="Q89" s="36" t="str">
        <f>IF(AND(K89&lt;=5,'Billing Details'!H89&gt;=10000),"High Priority","Regularfollowup")</f>
        <v>Regularfollowup</v>
      </c>
      <c r="R89" s="36"/>
      <c r="S89" s="36"/>
      <c r="T89" s="36" t="str">
        <f>IF(AND(Q89="High Priority",'Patient Health Records'!AH89="Yes",'Patient Health Records'!AI89="Critical"), "Need Immediate attention", IF(AND('Patient Health Records'!AI89&lt;&gt;"Critical", 'Patient Health Records'!AH89="Yes"),"Monitor later",IF(AND('Patient Health Records'!AI89="Critical",'Patient Health Records'!AH89="No"),"Ask for readmission","No action")))</f>
        <v>Monitor later</v>
      </c>
      <c r="U89" s="36"/>
      <c r="V89" s="36"/>
      <c r="W89" s="2" t="str">
        <f>_xlfn.XLOOKUP('Patient Demographics'!N89,Facts!$B$2:$B$10,Facts!$A$2:$A$10,FALSE)</f>
        <v>Tamil Nadu</v>
      </c>
      <c r="X89" t="str">
        <f t="shared" si="10"/>
        <v xml:space="preserve">Isha </v>
      </c>
      <c r="Y89" t="str" cm="1">
        <f t="array" ref="Y89:AA89">_xlfn.TEXTSPLIT(C89," ")</f>
        <v>Isha</v>
      </c>
      <c r="Z89" t="str">
        <v>Kumar</v>
      </c>
      <c r="AA89" t="str">
        <v>Patel</v>
      </c>
    </row>
    <row r="90" spans="1:27" ht="15.75" customHeight="1" x14ac:dyDescent="0.35">
      <c r="A90" s="2" t="s">
        <v>206</v>
      </c>
      <c r="B90" s="2" t="s">
        <v>207</v>
      </c>
      <c r="C90" s="2" t="str">
        <f t="shared" si="11"/>
        <v>Sai Dev Patel</v>
      </c>
      <c r="D90" s="2" t="str">
        <f t="shared" si="9"/>
        <v>PID0089_Sai.pdf</v>
      </c>
      <c r="E90" s="2" t="s">
        <v>24</v>
      </c>
      <c r="F90" s="15" t="s">
        <v>28</v>
      </c>
      <c r="G90" s="56">
        <f t="shared" si="12"/>
        <v>32508</v>
      </c>
      <c r="H90" s="54">
        <f t="shared" si="13"/>
        <v>1988</v>
      </c>
      <c r="I90" s="54">
        <f t="shared" si="14"/>
        <v>38</v>
      </c>
      <c r="J90" s="54" t="str" cm="1">
        <f t="array" ref="J90">_xlfn.IFS(AND(I90&gt;20,I90&lt;=30),"Young adult",AND(I90&gt;30,I90&lt;=45),"Adult",AND(I90&gt;45,I90&lt;=60),"Senior",AND(I90&gt;60,I90&lt;90),"super senior",TRUE,"Died")</f>
        <v>Adult</v>
      </c>
      <c r="K90" s="3">
        <v>40</v>
      </c>
      <c r="L90" s="2" t="s">
        <v>29</v>
      </c>
      <c r="M90" s="2" t="s">
        <v>12</v>
      </c>
      <c r="N90" s="2" t="str">
        <f>VLOOKUP(L90,Facts!$A$2:$B$10,2,FALSE)</f>
        <v>North</v>
      </c>
      <c r="O90" s="2"/>
      <c r="P90" s="2"/>
      <c r="Q90" s="36" t="str">
        <f>IF(AND(K90&lt;=5,'Billing Details'!H90&gt;=10000),"High Priority","Regularfollowup")</f>
        <v>Regularfollowup</v>
      </c>
      <c r="R90" s="36"/>
      <c r="S90" s="36"/>
      <c r="T90" s="36" t="str">
        <f>IF(AND(Q90="High Priority",'Patient Health Records'!AH90="Yes",'Patient Health Records'!AI90="Critical"), "Need Immediate attention", IF(AND('Patient Health Records'!AI90&lt;&gt;"Critical", 'Patient Health Records'!AH90="Yes"),"Monitor later",IF(AND('Patient Health Records'!AI90="Critical",'Patient Health Records'!AH90="No"),"Ask for readmission","No action")))</f>
        <v>Monitor later</v>
      </c>
      <c r="U90" s="36"/>
      <c r="V90" s="36"/>
      <c r="W90" s="2" t="str">
        <f>_xlfn.XLOOKUP('Patient Demographics'!N90,Facts!$B$2:$B$10,Facts!$A$2:$A$10,FALSE)</f>
        <v>Punjab</v>
      </c>
      <c r="X90" t="str">
        <f t="shared" si="10"/>
        <v xml:space="preserve">Sai </v>
      </c>
      <c r="Y90" t="str" cm="1">
        <f t="array" ref="Y90:AA90">_xlfn.TEXTSPLIT(C90," ")</f>
        <v>Sai</v>
      </c>
      <c r="Z90" t="str">
        <v>Dev</v>
      </c>
      <c r="AA90" t="str">
        <v>Patel</v>
      </c>
    </row>
    <row r="91" spans="1:27" ht="15.75" customHeight="1" x14ac:dyDescent="0.35">
      <c r="A91" s="2" t="s">
        <v>208</v>
      </c>
      <c r="B91" s="2" t="s">
        <v>209</v>
      </c>
      <c r="C91" s="2" t="str">
        <f t="shared" si="11"/>
        <v>Riya Priya Mehta</v>
      </c>
      <c r="D91" s="2" t="str">
        <f t="shared" si="9"/>
        <v>PID0090_Riya.pdf</v>
      </c>
      <c r="E91" s="2" t="s">
        <v>9</v>
      </c>
      <c r="F91" s="15" t="s">
        <v>55</v>
      </c>
      <c r="G91" s="56">
        <f t="shared" si="12"/>
        <v>29951</v>
      </c>
      <c r="H91" s="54">
        <f t="shared" si="13"/>
        <v>1981</v>
      </c>
      <c r="I91" s="54">
        <f t="shared" si="14"/>
        <v>45</v>
      </c>
      <c r="J91" s="54" t="str" cm="1">
        <f t="array" ref="J91">_xlfn.IFS(AND(I91&gt;20,I91&lt;=30),"Young adult",AND(I91&gt;30,I91&lt;=45),"Adult",AND(I91&gt;45,I91&lt;=60),"Senior",AND(I91&gt;60,I91&lt;90),"super senior",TRUE,"Died")</f>
        <v>Adult</v>
      </c>
      <c r="K91" s="3">
        <v>7</v>
      </c>
      <c r="L91" s="2" t="s">
        <v>25</v>
      </c>
      <c r="M91" s="2" t="s">
        <v>38</v>
      </c>
      <c r="N91" s="2" t="str">
        <f>VLOOKUP(L91,Facts!$A$2:$B$10,2,FALSE)</f>
        <v>South</v>
      </c>
      <c r="O91" s="2"/>
      <c r="P91" s="2"/>
      <c r="Q91" s="36" t="str">
        <f>IF(AND(K91&lt;=5,'Billing Details'!H91&gt;=10000),"High Priority","Regularfollowup")</f>
        <v>Regularfollowup</v>
      </c>
      <c r="R91" s="36"/>
      <c r="S91" s="36"/>
      <c r="T91" s="36" t="str">
        <f>IF(AND(Q91="High Priority",'Patient Health Records'!AH91="Yes",'Patient Health Records'!AI91="Critical"), "Need Immediate attention", IF(AND('Patient Health Records'!AI91&lt;&gt;"Critical", 'Patient Health Records'!AH91="Yes"),"Monitor later",IF(AND('Patient Health Records'!AI91="Critical",'Patient Health Records'!AH91="No"),"Ask for readmission","No action")))</f>
        <v>No action</v>
      </c>
      <c r="U91" s="36"/>
      <c r="V91" s="36"/>
      <c r="W91" s="2" t="str">
        <f>_xlfn.XLOOKUP('Patient Demographics'!N91,Facts!$B$2:$B$10,Facts!$A$2:$A$10,FALSE)</f>
        <v>Tamil Nadu</v>
      </c>
      <c r="X91" t="str">
        <f t="shared" si="10"/>
        <v xml:space="preserve">Riya </v>
      </c>
      <c r="Y91" t="str" cm="1">
        <f t="array" ref="Y91:AA91">_xlfn.TEXTSPLIT(C91," ")</f>
        <v>Riya</v>
      </c>
      <c r="Z91" t="str">
        <v>Priya</v>
      </c>
      <c r="AA91" t="str">
        <v>Mehta</v>
      </c>
    </row>
    <row r="92" spans="1:27" ht="15.75" customHeight="1" x14ac:dyDescent="0.35">
      <c r="A92" s="2" t="s">
        <v>210</v>
      </c>
      <c r="B92" s="2" t="s">
        <v>211</v>
      </c>
      <c r="C92" s="2" t="str">
        <f t="shared" si="11"/>
        <v>Vivaan Gupta</v>
      </c>
      <c r="D92" s="2" t="str">
        <f t="shared" si="9"/>
        <v>PID0091_Vivaan.pdf</v>
      </c>
      <c r="E92" s="2" t="s">
        <v>24</v>
      </c>
      <c r="F92" s="15" t="s">
        <v>19</v>
      </c>
      <c r="G92" s="56">
        <f t="shared" si="12"/>
        <v>34334</v>
      </c>
      <c r="H92" s="54">
        <f t="shared" si="13"/>
        <v>1993</v>
      </c>
      <c r="I92" s="54">
        <f t="shared" si="14"/>
        <v>33</v>
      </c>
      <c r="J92" s="54" t="str" cm="1">
        <f t="array" ref="J92">_xlfn.IFS(AND(I92&gt;20,I92&lt;=30),"Young adult",AND(I92&gt;30,I92&lt;=45),"Adult",AND(I92&gt;45,I92&lt;=60),"Senior",AND(I92&gt;60,I92&lt;90),"super senior",TRUE,"Died")</f>
        <v>Adult</v>
      </c>
      <c r="K92" s="3">
        <v>7</v>
      </c>
      <c r="L92" s="2" t="s">
        <v>60</v>
      </c>
      <c r="M92" s="2" t="s">
        <v>71</v>
      </c>
      <c r="N92" s="2" t="str">
        <f>VLOOKUP(L92,Facts!$A$2:$B$10,2,FALSE)</f>
        <v>West</v>
      </c>
      <c r="O92" s="2"/>
      <c r="P92" s="2"/>
      <c r="Q92" s="36" t="str">
        <f>IF(AND(K92&lt;=5,'Billing Details'!H92&gt;=10000),"High Priority","Regularfollowup")</f>
        <v>Regularfollowup</v>
      </c>
      <c r="R92" s="36"/>
      <c r="S92" s="36"/>
      <c r="T92" s="36" t="str">
        <f>IF(AND(Q92="High Priority",'Patient Health Records'!AH92="Yes",'Patient Health Records'!AI92="Critical"), "Need Immediate attention", IF(AND('Patient Health Records'!AI92&lt;&gt;"Critical", 'Patient Health Records'!AH92="Yes"),"Monitor later",IF(AND('Patient Health Records'!AI92="Critical",'Patient Health Records'!AH92="No"),"Ask for readmission","No action")))</f>
        <v>Monitor later</v>
      </c>
      <c r="U92" s="36"/>
      <c r="V92" s="36"/>
      <c r="W92" s="2" t="str">
        <f>_xlfn.XLOOKUP('Patient Demographics'!N92,Facts!$B$2:$B$10,Facts!$A$2:$A$10,FALSE)</f>
        <v>Maharashtra</v>
      </c>
      <c r="X92" t="str">
        <f t="shared" si="10"/>
        <v xml:space="preserve">Vivaan </v>
      </c>
      <c r="Y92" t="str" cm="1">
        <f t="array" ref="Y92:Z92">_xlfn.TEXTSPLIT(C92," ")</f>
        <v>Vivaan</v>
      </c>
      <c r="Z92" t="str">
        <v>Gupta</v>
      </c>
    </row>
    <row r="93" spans="1:27" ht="15.75" customHeight="1" x14ac:dyDescent="0.35">
      <c r="A93" s="2" t="s">
        <v>212</v>
      </c>
      <c r="B93" s="2" t="s">
        <v>213</v>
      </c>
      <c r="C93" s="2" t="str">
        <f t="shared" si="11"/>
        <v>Krishna Gupta</v>
      </c>
      <c r="D93" s="2" t="str">
        <f t="shared" si="9"/>
        <v>PID0092_Krishna.pdf</v>
      </c>
      <c r="E93" s="2" t="s">
        <v>24</v>
      </c>
      <c r="F93" s="15" t="s">
        <v>164</v>
      </c>
      <c r="G93" s="56">
        <f t="shared" si="12"/>
        <v>21550</v>
      </c>
      <c r="H93" s="54">
        <f t="shared" si="13"/>
        <v>1958</v>
      </c>
      <c r="I93" s="54">
        <f t="shared" si="14"/>
        <v>68</v>
      </c>
      <c r="J93" s="54" t="str" cm="1">
        <f t="array" ref="J93">_xlfn.IFS(AND(I93&gt;20,I93&lt;=30),"Young adult",AND(I93&gt;30,I93&lt;=45),"Adult",AND(I93&gt;45,I93&lt;=60),"Senior",AND(I93&gt;60,I93&lt;90),"super senior",TRUE,"Died")</f>
        <v>super senior</v>
      </c>
      <c r="K93" s="3">
        <v>3</v>
      </c>
      <c r="L93" s="2" t="s">
        <v>29</v>
      </c>
      <c r="M93" s="2" t="s">
        <v>21</v>
      </c>
      <c r="N93" s="2" t="str">
        <f>VLOOKUP(L93,Facts!$A$2:$B$10,2,FALSE)</f>
        <v>North</v>
      </c>
      <c r="O93" s="2"/>
      <c r="P93" s="2"/>
      <c r="Q93" s="36" t="str">
        <f>IF(AND(K93&lt;=5,'Billing Details'!H93&gt;=10000),"High Priority","Regularfollowup")</f>
        <v>High Priority</v>
      </c>
      <c r="R93" s="36"/>
      <c r="S93" s="36"/>
      <c r="T93" s="36" t="str">
        <f>IF(AND(Q93="High Priority",'Patient Health Records'!AH93="Yes",'Patient Health Records'!AI93="Critical"), "Need Immediate attention", IF(AND('Patient Health Records'!AI93&lt;&gt;"Critical", 'Patient Health Records'!AH93="Yes"),"Monitor later",IF(AND('Patient Health Records'!AI93="Critical",'Patient Health Records'!AH93="No"),"Ask for readmission","No action")))</f>
        <v>Need Immediate attention</v>
      </c>
      <c r="U93" s="36"/>
      <c r="V93" s="36"/>
      <c r="W93" s="2" t="str">
        <f>_xlfn.XLOOKUP('Patient Demographics'!N93,Facts!$B$2:$B$10,Facts!$A$2:$A$10,FALSE)</f>
        <v>Punjab</v>
      </c>
      <c r="X93" t="str">
        <f t="shared" si="10"/>
        <v xml:space="preserve">Krishna </v>
      </c>
      <c r="Y93" t="str" cm="1">
        <f t="array" ref="Y93:Z93">_xlfn.TEXTSPLIT(C93," ")</f>
        <v>Krishna</v>
      </c>
      <c r="Z93" t="str">
        <v>Gupta</v>
      </c>
    </row>
    <row r="94" spans="1:27" ht="15.75" customHeight="1" x14ac:dyDescent="0.35">
      <c r="A94" s="2" t="s">
        <v>214</v>
      </c>
      <c r="B94" s="2" t="s">
        <v>215</v>
      </c>
      <c r="C94" s="2" t="str">
        <f t="shared" si="11"/>
        <v>Krishna Reddy</v>
      </c>
      <c r="D94" s="2" t="str">
        <f t="shared" si="9"/>
        <v>PID0093_Krishna.pdf</v>
      </c>
      <c r="E94" s="2" t="s">
        <v>24</v>
      </c>
      <c r="F94" s="15" t="s">
        <v>19</v>
      </c>
      <c r="G94" s="56">
        <f t="shared" si="12"/>
        <v>34334</v>
      </c>
      <c r="H94" s="54">
        <f t="shared" si="13"/>
        <v>1993</v>
      </c>
      <c r="I94" s="54">
        <f t="shared" si="14"/>
        <v>33</v>
      </c>
      <c r="J94" s="54" t="str" cm="1">
        <f t="array" ref="J94">_xlfn.IFS(AND(I94&gt;20,I94&lt;=30),"Young adult",AND(I94&gt;30,I94&lt;=45),"Adult",AND(I94&gt;45,I94&lt;=60),"Senior",AND(I94&gt;60,I94&lt;90),"super senior",TRUE,"Died")</f>
        <v>Adult</v>
      </c>
      <c r="K94" s="3">
        <v>1</v>
      </c>
      <c r="L94" s="2" t="s">
        <v>29</v>
      </c>
      <c r="M94" s="2" t="s">
        <v>21</v>
      </c>
      <c r="N94" s="2" t="str">
        <f>VLOOKUP(L94,Facts!$A$2:$B$10,2,FALSE)</f>
        <v>North</v>
      </c>
      <c r="O94" s="2"/>
      <c r="P94" s="2"/>
      <c r="Q94" s="36" t="str">
        <f>IF(AND(K94&lt;=5,'Billing Details'!H94&gt;=10000),"High Priority","Regularfollowup")</f>
        <v>High Priority</v>
      </c>
      <c r="R94" s="36"/>
      <c r="S94" s="36"/>
      <c r="T94" s="36" t="str">
        <f>IF(AND(Q94="High Priority",'Patient Health Records'!AH94="Yes",'Patient Health Records'!AI94="Critical"), "Need Immediate attention", IF(AND('Patient Health Records'!AI94&lt;&gt;"Critical", 'Patient Health Records'!AH94="Yes"),"Monitor later",IF(AND('Patient Health Records'!AI94="Critical",'Patient Health Records'!AH94="No"),"Ask for readmission","No action")))</f>
        <v>No action</v>
      </c>
      <c r="U94" s="36"/>
      <c r="V94" s="36"/>
      <c r="W94" s="2" t="str">
        <f>_xlfn.XLOOKUP('Patient Demographics'!N94,Facts!$B$2:$B$10,Facts!$A$2:$A$10,FALSE)</f>
        <v>Punjab</v>
      </c>
      <c r="X94" t="str">
        <f t="shared" si="10"/>
        <v xml:space="preserve">Krishna </v>
      </c>
      <c r="Y94" t="str" cm="1">
        <f t="array" ref="Y94:Z94">_xlfn.TEXTSPLIT(C94," ")</f>
        <v>Krishna</v>
      </c>
      <c r="Z94" t="str">
        <v>Reddy</v>
      </c>
    </row>
    <row r="95" spans="1:27" ht="15.75" customHeight="1" x14ac:dyDescent="0.35">
      <c r="A95" s="2" t="s">
        <v>216</v>
      </c>
      <c r="B95" s="2" t="s">
        <v>144</v>
      </c>
      <c r="C95" s="2" t="str">
        <f t="shared" si="11"/>
        <v>Isha Patel</v>
      </c>
      <c r="D95" s="2" t="str">
        <f t="shared" si="9"/>
        <v>PID0094_Isha.pdf</v>
      </c>
      <c r="E95" s="2" t="s">
        <v>9</v>
      </c>
      <c r="F95" s="15" t="s">
        <v>28</v>
      </c>
      <c r="G95" s="56">
        <f t="shared" si="12"/>
        <v>32508</v>
      </c>
      <c r="H95" s="54">
        <f t="shared" si="13"/>
        <v>1988</v>
      </c>
      <c r="I95" s="54">
        <f t="shared" si="14"/>
        <v>38</v>
      </c>
      <c r="J95" s="54" t="str" cm="1">
        <f t="array" ref="J95">_xlfn.IFS(AND(I95&gt;20,I95&lt;=30),"Young adult",AND(I95&gt;30,I95&lt;=45),"Adult",AND(I95&gt;45,I95&lt;=60),"Senior",AND(I95&gt;60,I95&lt;90),"super senior",TRUE,"Died")</f>
        <v>Adult</v>
      </c>
      <c r="K95" s="3">
        <v>20</v>
      </c>
      <c r="L95" s="2" t="s">
        <v>29</v>
      </c>
      <c r="M95" s="2" t="s">
        <v>21</v>
      </c>
      <c r="N95" s="2" t="str">
        <f>VLOOKUP(L95,Facts!$A$2:$B$10,2,FALSE)</f>
        <v>North</v>
      </c>
      <c r="O95" s="2"/>
      <c r="P95" s="2"/>
      <c r="Q95" s="36" t="str">
        <f>IF(AND(K95&lt;=5,'Billing Details'!H95&gt;=10000),"High Priority","Regularfollowup")</f>
        <v>Regularfollowup</v>
      </c>
      <c r="R95" s="36"/>
      <c r="S95" s="36"/>
      <c r="T95" s="36" t="str">
        <f>IF(AND(Q95="High Priority",'Patient Health Records'!AH95="Yes",'Patient Health Records'!AI95="Critical"), "Need Immediate attention", IF(AND('Patient Health Records'!AI95&lt;&gt;"Critical", 'Patient Health Records'!AH95="Yes"),"Monitor later",IF(AND('Patient Health Records'!AI95="Critical",'Patient Health Records'!AH95="No"),"Ask for readmission","No action")))</f>
        <v>No action</v>
      </c>
      <c r="U95" s="36"/>
      <c r="V95" s="36"/>
      <c r="W95" s="2" t="str">
        <f>_xlfn.XLOOKUP('Patient Demographics'!N95,Facts!$B$2:$B$10,Facts!$A$2:$A$10,FALSE)</f>
        <v>Punjab</v>
      </c>
      <c r="X95" t="str">
        <f t="shared" si="10"/>
        <v xml:space="preserve">Isha </v>
      </c>
      <c r="Y95" t="str" cm="1">
        <f t="array" ref="Y95:Z95">_xlfn.TEXTSPLIT(C95," ")</f>
        <v>Isha</v>
      </c>
      <c r="Z95" t="str">
        <v>Patel</v>
      </c>
    </row>
    <row r="96" spans="1:27" ht="15.75" customHeight="1" x14ac:dyDescent="0.35">
      <c r="A96" s="2" t="s">
        <v>217</v>
      </c>
      <c r="B96" s="2" t="s">
        <v>126</v>
      </c>
      <c r="C96" s="2" t="str">
        <f t="shared" si="11"/>
        <v>Aanya Sharma</v>
      </c>
      <c r="D96" s="2" t="str">
        <f t="shared" si="9"/>
        <v>PID0095_Aanya.pdf</v>
      </c>
      <c r="E96" s="2" t="s">
        <v>9</v>
      </c>
      <c r="F96" s="15" t="s">
        <v>48</v>
      </c>
      <c r="G96" s="56">
        <f t="shared" si="12"/>
        <v>23377</v>
      </c>
      <c r="H96" s="54">
        <f t="shared" si="13"/>
        <v>1964</v>
      </c>
      <c r="I96" s="54">
        <f t="shared" si="14"/>
        <v>62</v>
      </c>
      <c r="J96" s="54" t="str" cm="1">
        <f t="array" ref="J96">_xlfn.IFS(AND(I96&gt;20,I96&lt;=30),"Young adult",AND(I96&gt;30,I96&lt;=45),"Adult",AND(I96&gt;45,I96&lt;=60),"Senior",AND(I96&gt;60,I96&lt;90),"super senior",TRUE,"Died")</f>
        <v>super senior</v>
      </c>
      <c r="K96" s="3">
        <v>20</v>
      </c>
      <c r="L96" s="2" t="s">
        <v>45</v>
      </c>
      <c r="M96" s="2" t="s">
        <v>38</v>
      </c>
      <c r="N96" s="2" t="str">
        <f>VLOOKUP(L96,Facts!$A$2:$B$10,2,FALSE)</f>
        <v>East</v>
      </c>
      <c r="O96" s="2"/>
      <c r="P96" s="2"/>
      <c r="Q96" s="36" t="str">
        <f>IF(AND(K96&lt;=5,'Billing Details'!H96&gt;=10000),"High Priority","Regularfollowup")</f>
        <v>Regularfollowup</v>
      </c>
      <c r="R96" s="36"/>
      <c r="S96" s="36"/>
      <c r="T96" s="36" t="str">
        <f>IF(AND(Q96="High Priority",'Patient Health Records'!AH96="Yes",'Patient Health Records'!AI96="Critical"), "Need Immediate attention", IF(AND('Patient Health Records'!AI96&lt;&gt;"Critical", 'Patient Health Records'!AH96="Yes"),"Monitor later",IF(AND('Patient Health Records'!AI96="Critical",'Patient Health Records'!AH96="No"),"Ask for readmission","No action")))</f>
        <v>No action</v>
      </c>
      <c r="U96" s="36"/>
      <c r="V96" s="36"/>
      <c r="W96" s="2" t="str">
        <f>_xlfn.XLOOKUP('Patient Demographics'!N96,Facts!$B$2:$B$10,Facts!$A$2:$A$10,FALSE)</f>
        <v>West Bengal</v>
      </c>
      <c r="X96" t="str">
        <f t="shared" si="10"/>
        <v xml:space="preserve">Aanya </v>
      </c>
      <c r="Y96" t="str" cm="1">
        <f t="array" ref="Y96:Z96">_xlfn.TEXTSPLIT(C96," ")</f>
        <v>Aanya</v>
      </c>
      <c r="Z96" t="str">
        <v>Sharma</v>
      </c>
    </row>
    <row r="97" spans="1:27" ht="15.75" customHeight="1" x14ac:dyDescent="0.35">
      <c r="A97" s="2" t="s">
        <v>218</v>
      </c>
      <c r="B97" s="2" t="s">
        <v>219</v>
      </c>
      <c r="C97" s="2" t="str">
        <f t="shared" si="11"/>
        <v>Riya Singh Mehta</v>
      </c>
      <c r="D97" s="2" t="str">
        <f t="shared" si="9"/>
        <v>PID0096_Riya.pdf</v>
      </c>
      <c r="E97" s="2" t="s">
        <v>9</v>
      </c>
      <c r="F97" s="15" t="s">
        <v>70</v>
      </c>
      <c r="G97" s="56">
        <f t="shared" si="12"/>
        <v>25203</v>
      </c>
      <c r="H97" s="54">
        <f t="shared" si="13"/>
        <v>1968</v>
      </c>
      <c r="I97" s="54">
        <f t="shared" si="14"/>
        <v>58</v>
      </c>
      <c r="J97" s="54" t="str" cm="1">
        <f t="array" ref="J97">_xlfn.IFS(AND(I97&gt;20,I97&lt;=30),"Young adult",AND(I97&gt;30,I97&lt;=45),"Adult",AND(I97&gt;45,I97&lt;=60),"Senior",AND(I97&gt;60,I97&lt;90),"super senior",TRUE,"Died")</f>
        <v>Senior</v>
      </c>
      <c r="K97" s="3">
        <v>5</v>
      </c>
      <c r="L97" s="2" t="s">
        <v>60</v>
      </c>
      <c r="M97" s="2" t="s">
        <v>71</v>
      </c>
      <c r="N97" s="2" t="str">
        <f>VLOOKUP(L97,Facts!$A$2:$B$10,2,FALSE)</f>
        <v>West</v>
      </c>
      <c r="O97" s="2"/>
      <c r="P97" s="2"/>
      <c r="Q97" s="36" t="str">
        <f>IF(AND(K97&lt;=5,'Billing Details'!H97&gt;=10000),"High Priority","Regularfollowup")</f>
        <v>High Priority</v>
      </c>
      <c r="R97" s="36"/>
      <c r="S97" s="36"/>
      <c r="T97" s="36" t="str">
        <f>IF(AND(Q97="High Priority",'Patient Health Records'!AH97="Yes",'Patient Health Records'!AI97="Critical"), "Need Immediate attention", IF(AND('Patient Health Records'!AI97&lt;&gt;"Critical", 'Patient Health Records'!AH97="Yes"),"Monitor later",IF(AND('Patient Health Records'!AI97="Critical",'Patient Health Records'!AH97="No"),"Ask for readmission","No action")))</f>
        <v>Monitor later</v>
      </c>
      <c r="U97" s="36"/>
      <c r="V97" s="36"/>
      <c r="W97" s="2" t="str">
        <f>_xlfn.XLOOKUP('Patient Demographics'!N97,Facts!$B$2:$B$10,Facts!$A$2:$A$10,FALSE)</f>
        <v>Maharashtra</v>
      </c>
      <c r="X97" t="str">
        <f t="shared" si="10"/>
        <v xml:space="preserve">Riya </v>
      </c>
      <c r="Y97" t="str" cm="1">
        <f t="array" ref="Y97:AA97">_xlfn.TEXTSPLIT(C97," ")</f>
        <v>Riya</v>
      </c>
      <c r="Z97" t="str">
        <v>Singh</v>
      </c>
      <c r="AA97" t="str">
        <v>Mehta</v>
      </c>
    </row>
    <row r="98" spans="1:27" ht="15.75" customHeight="1" x14ac:dyDescent="0.35">
      <c r="A98" s="2" t="s">
        <v>220</v>
      </c>
      <c r="B98" s="2" t="s">
        <v>221</v>
      </c>
      <c r="C98" s="2" t="str">
        <f t="shared" si="11"/>
        <v>Aanya Patel</v>
      </c>
      <c r="D98" s="2" t="str">
        <f t="shared" si="9"/>
        <v>PID0097_Aanya.pdf</v>
      </c>
      <c r="E98" s="2" t="s">
        <v>9</v>
      </c>
      <c r="F98" s="15" t="s">
        <v>155</v>
      </c>
      <c r="G98" s="56">
        <f t="shared" si="12"/>
        <v>30682</v>
      </c>
      <c r="H98" s="54">
        <f t="shared" si="13"/>
        <v>1984</v>
      </c>
      <c r="I98" s="54">
        <f t="shared" si="14"/>
        <v>42</v>
      </c>
      <c r="J98" s="54" t="str" cm="1">
        <f t="array" ref="J98">_xlfn.IFS(AND(I98&gt;20,I98&lt;=30),"Young adult",AND(I98&gt;30,I98&lt;=45),"Adult",AND(I98&gt;45,I98&lt;=60),"Senior",AND(I98&gt;60,I98&lt;90),"super senior",TRUE,"Died")</f>
        <v>Adult</v>
      </c>
      <c r="K98" s="3">
        <v>40</v>
      </c>
      <c r="L98" s="2" t="s">
        <v>11</v>
      </c>
      <c r="M98" s="2" t="s">
        <v>12</v>
      </c>
      <c r="N98" s="2" t="str">
        <f>VLOOKUP(L98,Facts!$A$2:$B$10,2,FALSE)</f>
        <v>South</v>
      </c>
      <c r="O98" s="2"/>
      <c r="P98" s="2"/>
      <c r="Q98" s="36" t="str">
        <f>IF(AND(K98&lt;=5,'Billing Details'!H98&gt;=10000),"High Priority","Regularfollowup")</f>
        <v>Regularfollowup</v>
      </c>
      <c r="R98" s="36"/>
      <c r="S98" s="36"/>
      <c r="T98" s="36" t="str">
        <f>IF(AND(Q98="High Priority",'Patient Health Records'!AH98="Yes",'Patient Health Records'!AI98="Critical"), "Need Immediate attention", IF(AND('Patient Health Records'!AI98&lt;&gt;"Critical", 'Patient Health Records'!AH98="Yes"),"Monitor later",IF(AND('Patient Health Records'!AI98="Critical",'Patient Health Records'!AH98="No"),"Ask for readmission","No action")))</f>
        <v>Ask for readmission</v>
      </c>
      <c r="U98" s="36"/>
      <c r="V98" s="36"/>
      <c r="W98" s="2" t="str">
        <f>_xlfn.XLOOKUP('Patient Demographics'!N98,Facts!$B$2:$B$10,Facts!$A$2:$A$10,FALSE)</f>
        <v>Tamil Nadu</v>
      </c>
      <c r="X98" t="str">
        <f t="shared" si="10"/>
        <v xml:space="preserve">Aanya </v>
      </c>
      <c r="Y98" t="str" cm="1">
        <f t="array" ref="Y98:Z98">_xlfn.TEXTSPLIT(C98," ")</f>
        <v>Aanya</v>
      </c>
      <c r="Z98" t="str">
        <v>Patel</v>
      </c>
    </row>
    <row r="99" spans="1:27" ht="15.75" customHeight="1" x14ac:dyDescent="0.35">
      <c r="A99" s="2" t="s">
        <v>222</v>
      </c>
      <c r="B99" s="2" t="s">
        <v>186</v>
      </c>
      <c r="C99" s="2" t="str">
        <f t="shared" si="11"/>
        <v>Shreya Mehta</v>
      </c>
      <c r="D99" s="2" t="str">
        <f t="shared" si="9"/>
        <v>PID0098_Shreya.pdf</v>
      </c>
      <c r="E99" s="2" t="s">
        <v>9</v>
      </c>
      <c r="F99" s="15" t="s">
        <v>65</v>
      </c>
      <c r="G99" s="56">
        <f t="shared" si="12"/>
        <v>25203</v>
      </c>
      <c r="H99" s="54">
        <f t="shared" si="13"/>
        <v>1968</v>
      </c>
      <c r="I99" s="54">
        <f t="shared" si="14"/>
        <v>58</v>
      </c>
      <c r="J99" s="54" t="str" cm="1">
        <f t="array" ref="J99">_xlfn.IFS(AND(I99&gt;20,I99&lt;=30),"Young adult",AND(I99&gt;30,I99&lt;=45),"Adult",AND(I99&gt;45,I99&lt;=60),"Senior",AND(I99&gt;60,I99&lt;90),"super senior",TRUE,"Died")</f>
        <v>Senior</v>
      </c>
      <c r="K99" s="3">
        <v>9</v>
      </c>
      <c r="L99" s="2" t="s">
        <v>11</v>
      </c>
      <c r="M99" s="2" t="s">
        <v>12</v>
      </c>
      <c r="N99" s="2" t="str">
        <f>VLOOKUP(L99,Facts!$A$2:$B$10,2,FALSE)</f>
        <v>South</v>
      </c>
      <c r="O99" s="2"/>
      <c r="P99" s="2"/>
      <c r="Q99" s="36" t="str">
        <f>IF(AND(K99&lt;=5,'Billing Details'!H99&gt;=10000),"High Priority","Regularfollowup")</f>
        <v>Regularfollowup</v>
      </c>
      <c r="R99" s="36"/>
      <c r="S99" s="36"/>
      <c r="T99" s="36" t="str">
        <f>IF(AND(Q99="High Priority",'Patient Health Records'!AH99="Yes",'Patient Health Records'!AI99="Critical"), "Need Immediate attention", IF(AND('Patient Health Records'!AI99&lt;&gt;"Critical", 'Patient Health Records'!AH99="Yes"),"Monitor later",IF(AND('Patient Health Records'!AI99="Critical",'Patient Health Records'!AH99="No"),"Ask for readmission","No action")))</f>
        <v>No action</v>
      </c>
      <c r="U99" s="36"/>
      <c r="V99" s="36"/>
      <c r="W99" s="2" t="str">
        <f>_xlfn.XLOOKUP('Patient Demographics'!N99,Facts!$B$2:$B$10,Facts!$A$2:$A$10,FALSE)</f>
        <v>Tamil Nadu</v>
      </c>
      <c r="X99" t="str">
        <f t="shared" si="10"/>
        <v xml:space="preserve">Shreya </v>
      </c>
      <c r="Y99" t="str" cm="1">
        <f t="array" ref="Y99:Z99">_xlfn.TEXTSPLIT(C99," ")</f>
        <v>Shreya</v>
      </c>
      <c r="Z99" t="str">
        <v>Mehta</v>
      </c>
    </row>
    <row r="100" spans="1:27" ht="15.75" customHeight="1" x14ac:dyDescent="0.35">
      <c r="A100" s="2" t="s">
        <v>223</v>
      </c>
      <c r="B100" s="2" t="s">
        <v>224</v>
      </c>
      <c r="C100" s="2" t="str">
        <f t="shared" si="11"/>
        <v>Aditya Gupta</v>
      </c>
      <c r="D100" s="2" t="str">
        <f t="shared" si="9"/>
        <v>PID0099_Aditya.pdf</v>
      </c>
      <c r="E100" s="2" t="s">
        <v>24</v>
      </c>
      <c r="F100" s="15" t="s">
        <v>28</v>
      </c>
      <c r="G100" s="56">
        <f t="shared" si="12"/>
        <v>32508</v>
      </c>
      <c r="H100" s="54">
        <f t="shared" si="13"/>
        <v>1988</v>
      </c>
      <c r="I100" s="54">
        <f t="shared" si="14"/>
        <v>38</v>
      </c>
      <c r="J100" s="54" t="str" cm="1">
        <f t="array" ref="J100">_xlfn.IFS(AND(I100&gt;20,I100&lt;=30),"Young adult",AND(I100&gt;30,I100&lt;=45),"Adult",AND(I100&gt;45,I100&lt;=60),"Senior",AND(I100&gt;60,I100&lt;90),"super senior",TRUE,"Died")</f>
        <v>Adult</v>
      </c>
      <c r="K100" s="3">
        <v>15</v>
      </c>
      <c r="L100" s="2" t="s">
        <v>20</v>
      </c>
      <c r="M100" s="2" t="s">
        <v>12</v>
      </c>
      <c r="N100" s="2" t="str">
        <f>VLOOKUP(L100,Facts!$A$2:$B$10,2,FALSE)</f>
        <v>North</v>
      </c>
      <c r="O100" s="2"/>
      <c r="P100" s="2"/>
      <c r="Q100" s="36" t="str">
        <f>IF(AND(K100&lt;=5,'Billing Details'!H100&gt;=10000),"High Priority","Regularfollowup")</f>
        <v>Regularfollowup</v>
      </c>
      <c r="R100" s="36"/>
      <c r="S100" s="36"/>
      <c r="T100" s="36" t="str">
        <f>IF(AND(Q100="High Priority",'Patient Health Records'!AH100="Yes",'Patient Health Records'!AI100="Critical"), "Need Immediate attention", IF(AND('Patient Health Records'!AI100&lt;&gt;"Critical", 'Patient Health Records'!AH100="Yes"),"Monitor later",IF(AND('Patient Health Records'!AI100="Critical",'Patient Health Records'!AH100="No"),"Ask for readmission","No action")))</f>
        <v>No action</v>
      </c>
      <c r="U100" s="36"/>
      <c r="V100" s="36"/>
      <c r="W100" s="2" t="str">
        <f>_xlfn.XLOOKUP('Patient Demographics'!N100,Facts!$B$2:$B$10,Facts!$A$2:$A$10,FALSE)</f>
        <v>Punjab</v>
      </c>
      <c r="X100" t="str">
        <f t="shared" si="10"/>
        <v xml:space="preserve">Aditya </v>
      </c>
      <c r="Y100" t="str" cm="1">
        <f t="array" ref="Y100:Z100">_xlfn.TEXTSPLIT(C100," ")</f>
        <v>Aditya</v>
      </c>
      <c r="Z100" t="str">
        <v>Gupta</v>
      </c>
    </row>
    <row r="101" spans="1:27" ht="15.75" customHeight="1" x14ac:dyDescent="0.35">
      <c r="A101" s="2" t="s">
        <v>225</v>
      </c>
      <c r="B101" s="2" t="s">
        <v>226</v>
      </c>
      <c r="C101" s="2" t="str">
        <f t="shared" si="11"/>
        <v>Aarav Raj Gupta</v>
      </c>
      <c r="D101" s="2" t="str">
        <f t="shared" si="9"/>
        <v>PID0100_Aarav.pdf</v>
      </c>
      <c r="E101" s="2" t="s">
        <v>24</v>
      </c>
      <c r="F101" s="15" t="s">
        <v>28</v>
      </c>
      <c r="G101" s="56">
        <f t="shared" si="12"/>
        <v>32508</v>
      </c>
      <c r="H101" s="54">
        <f t="shared" si="13"/>
        <v>1988</v>
      </c>
      <c r="I101" s="54">
        <f t="shared" si="14"/>
        <v>38</v>
      </c>
      <c r="J101" s="54" t="str" cm="1">
        <f t="array" ref="J101">_xlfn.IFS(AND(I101&gt;20,I101&lt;=30),"Young adult",AND(I101&gt;30,I101&lt;=45),"Adult",AND(I101&gt;45,I101&lt;=60),"Senior",AND(I101&gt;60,I101&lt;90),"super senior",TRUE,"Died")</f>
        <v>Adult</v>
      </c>
      <c r="K101" s="3">
        <v>20</v>
      </c>
      <c r="L101" s="2" t="s">
        <v>16</v>
      </c>
      <c r="M101" s="2" t="s">
        <v>21</v>
      </c>
      <c r="N101" s="2" t="str">
        <f>VLOOKUP(L101,Facts!$A$2:$B$10,2,FALSE)</f>
        <v>West</v>
      </c>
      <c r="O101" s="2"/>
      <c r="P101" s="2"/>
      <c r="Q101" s="36" t="str">
        <f>IF(AND(K101&lt;=5,'Billing Details'!H101&gt;=10000),"High Priority","Regularfollowup")</f>
        <v>Regularfollowup</v>
      </c>
      <c r="R101" s="36"/>
      <c r="S101" s="36"/>
      <c r="T101" s="36" t="str">
        <f>IF(AND(Q101="High Priority",'Patient Health Records'!AH101="Yes",'Patient Health Records'!AI101="Critical"), "Need Immediate attention", IF(AND('Patient Health Records'!AI101&lt;&gt;"Critical", 'Patient Health Records'!AH101="Yes"),"Monitor later",IF(AND('Patient Health Records'!AI101="Critical",'Patient Health Records'!AH101="No"),"Ask for readmission","No action")))</f>
        <v>No action</v>
      </c>
      <c r="U101" s="36"/>
      <c r="V101" s="36"/>
      <c r="W101" s="2" t="str">
        <f>_xlfn.XLOOKUP('Patient Demographics'!N101,Facts!$B$2:$B$10,Facts!$A$2:$A$10,FALSE)</f>
        <v>Maharashtra</v>
      </c>
      <c r="X101" t="str">
        <f t="shared" si="10"/>
        <v xml:space="preserve">Aarav </v>
      </c>
      <c r="Y101" t="str" cm="1">
        <f t="array" ref="Y101:AA101">_xlfn.TEXTSPLIT(C101," ")</f>
        <v>Aarav</v>
      </c>
      <c r="Z101" t="str">
        <v>Raj</v>
      </c>
      <c r="AA101" t="str">
        <v>Gupta</v>
      </c>
    </row>
    <row r="102" spans="1:27" ht="15.75" customHeight="1" x14ac:dyDescent="0.35">
      <c r="A102" s="2" t="s">
        <v>227</v>
      </c>
      <c r="B102" s="2" t="s">
        <v>228</v>
      </c>
      <c r="C102" s="2" t="str">
        <f t="shared" si="11"/>
        <v>Aarav Patel</v>
      </c>
      <c r="D102" s="2" t="str">
        <f t="shared" si="9"/>
        <v>PID0101_Aarav.pdf</v>
      </c>
      <c r="E102" s="2" t="s">
        <v>24</v>
      </c>
      <c r="F102" s="15" t="s">
        <v>19</v>
      </c>
      <c r="G102" s="56">
        <f t="shared" si="12"/>
        <v>34334</v>
      </c>
      <c r="H102" s="54">
        <f t="shared" si="13"/>
        <v>1993</v>
      </c>
      <c r="I102" s="54">
        <f t="shared" si="14"/>
        <v>33</v>
      </c>
      <c r="J102" s="54" t="str" cm="1">
        <f t="array" ref="J102">_xlfn.IFS(AND(I102&gt;20,I102&lt;=30),"Young adult",AND(I102&gt;30,I102&lt;=45),"Adult",AND(I102&gt;45,I102&lt;=60),"Senior",AND(I102&gt;60,I102&lt;90),"super senior",TRUE,"Died")</f>
        <v>Adult</v>
      </c>
      <c r="K102" s="3">
        <v>25</v>
      </c>
      <c r="L102" s="2" t="s">
        <v>16</v>
      </c>
      <c r="M102" s="2" t="s">
        <v>71</v>
      </c>
      <c r="N102" s="2" t="str">
        <f>VLOOKUP(L102,Facts!$A$2:$B$10,2,FALSE)</f>
        <v>West</v>
      </c>
      <c r="O102" s="2"/>
      <c r="P102" s="2"/>
      <c r="Q102" s="36" t="str">
        <f>IF(AND(K102&lt;=5,'Billing Details'!H102&gt;=10000),"High Priority","Regularfollowup")</f>
        <v>Regularfollowup</v>
      </c>
      <c r="R102" s="36"/>
      <c r="S102" s="36"/>
      <c r="T102" s="36" t="str">
        <f>IF(AND(Q102="High Priority",'Patient Health Records'!AH102="Yes",'Patient Health Records'!AI102="Critical"), "Need Immediate attention", IF(AND('Patient Health Records'!AI102&lt;&gt;"Critical", 'Patient Health Records'!AH102="Yes"),"Monitor later",IF(AND('Patient Health Records'!AI102="Critical",'Patient Health Records'!AH102="No"),"Ask for readmission","No action")))</f>
        <v>Ask for readmission</v>
      </c>
      <c r="U102" s="36"/>
      <c r="V102" s="36"/>
      <c r="W102" s="2" t="str">
        <f>_xlfn.XLOOKUP('Patient Demographics'!N102,Facts!$B$2:$B$10,Facts!$A$2:$A$10,FALSE)</f>
        <v>Maharashtra</v>
      </c>
      <c r="X102" t="str">
        <f t="shared" si="10"/>
        <v xml:space="preserve">Aarav </v>
      </c>
      <c r="Y102" t="str" cm="1">
        <f t="array" ref="Y102:Z102">_xlfn.TEXTSPLIT(C102," ")</f>
        <v>Aarav</v>
      </c>
      <c r="Z102" t="str">
        <v>Patel</v>
      </c>
    </row>
    <row r="103" spans="1:27" ht="15.75" customHeight="1" x14ac:dyDescent="0.35">
      <c r="A103" s="2" t="s">
        <v>229</v>
      </c>
      <c r="B103" s="2" t="s">
        <v>230</v>
      </c>
      <c r="C103" s="2" t="str">
        <f t="shared" si="11"/>
        <v>Diya Patel</v>
      </c>
      <c r="D103" s="2" t="str">
        <f t="shared" si="9"/>
        <v>PID0102_Diya.pdf</v>
      </c>
      <c r="E103" s="2" t="s">
        <v>9</v>
      </c>
      <c r="F103" s="15" t="s">
        <v>19</v>
      </c>
      <c r="G103" s="56">
        <f t="shared" si="12"/>
        <v>34334</v>
      </c>
      <c r="H103" s="54">
        <f t="shared" si="13"/>
        <v>1993</v>
      </c>
      <c r="I103" s="54">
        <f t="shared" si="14"/>
        <v>33</v>
      </c>
      <c r="J103" s="54" t="str" cm="1">
        <f t="array" ref="J103">_xlfn.IFS(AND(I103&gt;20,I103&lt;=30),"Young adult",AND(I103&gt;30,I103&lt;=45),"Adult",AND(I103&gt;45,I103&lt;=60),"Senior",AND(I103&gt;60,I103&lt;90),"super senior",TRUE,"Died")</f>
        <v>Adult</v>
      </c>
      <c r="K103" s="3">
        <v>7</v>
      </c>
      <c r="L103" s="2" t="s">
        <v>60</v>
      </c>
      <c r="M103" s="2" t="s">
        <v>21</v>
      </c>
      <c r="N103" s="2" t="str">
        <f>VLOOKUP(L103,Facts!$A$2:$B$10,2,FALSE)</f>
        <v>West</v>
      </c>
      <c r="O103" s="2"/>
      <c r="P103" s="2"/>
      <c r="Q103" s="36" t="str">
        <f>IF(AND(K103&lt;=5,'Billing Details'!H103&gt;=10000),"High Priority","Regularfollowup")</f>
        <v>Regularfollowup</v>
      </c>
      <c r="R103" s="36"/>
      <c r="S103" s="36"/>
      <c r="T103" s="36" t="str">
        <f>IF(AND(Q103="High Priority",'Patient Health Records'!AH103="Yes",'Patient Health Records'!AI103="Critical"), "Need Immediate attention", IF(AND('Patient Health Records'!AI103&lt;&gt;"Critical", 'Patient Health Records'!AH103="Yes"),"Monitor later",IF(AND('Patient Health Records'!AI103="Critical",'Patient Health Records'!AH103="No"),"Ask for readmission","No action")))</f>
        <v>Ask for readmission</v>
      </c>
      <c r="U103" s="36"/>
      <c r="V103" s="36"/>
      <c r="W103" s="2" t="str">
        <f>_xlfn.XLOOKUP('Patient Demographics'!N103,Facts!$B$2:$B$10,Facts!$A$2:$A$10,FALSE)</f>
        <v>Maharashtra</v>
      </c>
      <c r="X103" t="str">
        <f t="shared" si="10"/>
        <v xml:space="preserve">Diya </v>
      </c>
      <c r="Y103" t="str" cm="1">
        <f t="array" ref="Y103:Z103">_xlfn.TEXTSPLIT(C103," ")</f>
        <v>Diya</v>
      </c>
      <c r="Z103" t="str">
        <v>Patel</v>
      </c>
    </row>
    <row r="104" spans="1:27" ht="15.75" customHeight="1" x14ac:dyDescent="0.35">
      <c r="A104" s="2" t="s">
        <v>231</v>
      </c>
      <c r="B104" s="2" t="s">
        <v>161</v>
      </c>
      <c r="C104" s="2" t="str">
        <f t="shared" si="11"/>
        <v>Isha Mehta</v>
      </c>
      <c r="D104" s="2" t="str">
        <f t="shared" si="9"/>
        <v>PID0103_Isha.pdf</v>
      </c>
      <c r="E104" s="2" t="s">
        <v>9</v>
      </c>
      <c r="F104" s="15" t="s">
        <v>15</v>
      </c>
      <c r="G104" s="56">
        <f t="shared" si="12"/>
        <v>19724</v>
      </c>
      <c r="H104" s="54">
        <f t="shared" si="13"/>
        <v>1953</v>
      </c>
      <c r="I104" s="54">
        <f t="shared" si="14"/>
        <v>73</v>
      </c>
      <c r="J104" s="54" t="str" cm="1">
        <f t="array" ref="J104">_xlfn.IFS(AND(I104&gt;20,I104&lt;=30),"Young adult",AND(I104&gt;30,I104&lt;=45),"Adult",AND(I104&gt;45,I104&lt;=60),"Senior",AND(I104&gt;60,I104&lt;90),"super senior",TRUE,"Died")</f>
        <v>super senior</v>
      </c>
      <c r="K104" s="3">
        <v>5</v>
      </c>
      <c r="L104" s="2" t="s">
        <v>25</v>
      </c>
      <c r="M104" s="2" t="s">
        <v>71</v>
      </c>
      <c r="N104" s="2" t="str">
        <f>VLOOKUP(L104,Facts!$A$2:$B$10,2,FALSE)</f>
        <v>South</v>
      </c>
      <c r="O104" s="2"/>
      <c r="P104" s="2"/>
      <c r="Q104" s="36" t="str">
        <f>IF(AND(K104&lt;=5,'Billing Details'!H104&gt;=10000),"High Priority","Regularfollowup")</f>
        <v>Regularfollowup</v>
      </c>
      <c r="R104" s="36"/>
      <c r="S104" s="36"/>
      <c r="T104" s="36" t="str">
        <f>IF(AND(Q104="High Priority",'Patient Health Records'!AH104="Yes",'Patient Health Records'!AI104="Critical"), "Need Immediate attention", IF(AND('Patient Health Records'!AI104&lt;&gt;"Critical", 'Patient Health Records'!AH104="Yes"),"Monitor later",IF(AND('Patient Health Records'!AI104="Critical",'Patient Health Records'!AH104="No"),"Ask for readmission","No action")))</f>
        <v>No action</v>
      </c>
      <c r="U104" s="36"/>
      <c r="V104" s="36"/>
      <c r="W104" s="2" t="str">
        <f>_xlfn.XLOOKUP('Patient Demographics'!N104,Facts!$B$2:$B$10,Facts!$A$2:$A$10,FALSE)</f>
        <v>Tamil Nadu</v>
      </c>
      <c r="X104" t="str">
        <f t="shared" si="10"/>
        <v xml:space="preserve">Isha </v>
      </c>
      <c r="Y104" t="str" cm="1">
        <f t="array" ref="Y104:Z104">_xlfn.TEXTSPLIT(C104," ")</f>
        <v>Isha</v>
      </c>
      <c r="Z104" t="str">
        <v>Mehta</v>
      </c>
    </row>
    <row r="105" spans="1:27" ht="15.75" customHeight="1" x14ac:dyDescent="0.35">
      <c r="A105" s="2" t="s">
        <v>232</v>
      </c>
      <c r="B105" s="2" t="s">
        <v>201</v>
      </c>
      <c r="C105" s="2" t="str">
        <f t="shared" si="11"/>
        <v>Sai Mehta</v>
      </c>
      <c r="D105" s="2" t="str">
        <f t="shared" si="9"/>
        <v>PID0104_Sai.pdf</v>
      </c>
      <c r="E105" s="2" t="s">
        <v>24</v>
      </c>
      <c r="F105" s="15" t="s">
        <v>127</v>
      </c>
      <c r="G105" s="56">
        <f t="shared" si="12"/>
        <v>31412</v>
      </c>
      <c r="H105" s="54">
        <f t="shared" si="13"/>
        <v>1985</v>
      </c>
      <c r="I105" s="54">
        <f t="shared" si="14"/>
        <v>41</v>
      </c>
      <c r="J105" s="54" t="str" cm="1">
        <f t="array" ref="J105">_xlfn.IFS(AND(I105&gt;20,I105&lt;=30),"Young adult",AND(I105&gt;30,I105&lt;=45),"Adult",AND(I105&gt;45,I105&lt;=60),"Senior",AND(I105&gt;60,I105&lt;90),"super senior",TRUE,"Died")</f>
        <v>Adult</v>
      </c>
      <c r="K105" s="3">
        <v>12</v>
      </c>
      <c r="L105" s="2" t="s">
        <v>45</v>
      </c>
      <c r="M105" s="2" t="s">
        <v>12</v>
      </c>
      <c r="N105" s="2" t="str">
        <f>VLOOKUP(L105,Facts!$A$2:$B$10,2,FALSE)</f>
        <v>East</v>
      </c>
      <c r="O105" s="2"/>
      <c r="P105" s="2"/>
      <c r="Q105" s="36" t="str">
        <f>IF(AND(K105&lt;=5,'Billing Details'!H105&gt;=10000),"High Priority","Regularfollowup")</f>
        <v>Regularfollowup</v>
      </c>
      <c r="R105" s="36"/>
      <c r="S105" s="36"/>
      <c r="T105" s="36" t="str">
        <f>IF(AND(Q105="High Priority",'Patient Health Records'!AH105="Yes",'Patient Health Records'!AI105="Critical"), "Need Immediate attention", IF(AND('Patient Health Records'!AI105&lt;&gt;"Critical", 'Patient Health Records'!AH105="Yes"),"Monitor later",IF(AND('Patient Health Records'!AI105="Critical",'Patient Health Records'!AH105="No"),"Ask for readmission","No action")))</f>
        <v>No action</v>
      </c>
      <c r="U105" s="36"/>
      <c r="V105" s="36"/>
      <c r="W105" s="2" t="str">
        <f>_xlfn.XLOOKUP('Patient Demographics'!N105,Facts!$B$2:$B$10,Facts!$A$2:$A$10,FALSE)</f>
        <v>West Bengal</v>
      </c>
      <c r="X105" t="str">
        <f t="shared" si="10"/>
        <v xml:space="preserve">Sai </v>
      </c>
      <c r="Y105" t="str" cm="1">
        <f t="array" ref="Y105:Z105">_xlfn.TEXTSPLIT(C105," ")</f>
        <v>Sai</v>
      </c>
      <c r="Z105" t="str">
        <v>Mehta</v>
      </c>
    </row>
    <row r="106" spans="1:27" ht="15.75" customHeight="1" x14ac:dyDescent="0.35">
      <c r="A106" s="2" t="s">
        <v>233</v>
      </c>
      <c r="B106" s="2" t="s">
        <v>234</v>
      </c>
      <c r="C106" s="2" t="str">
        <f t="shared" si="11"/>
        <v>Diya Gupta</v>
      </c>
      <c r="D106" s="2" t="str">
        <f t="shared" si="9"/>
        <v>PID0105_Diya.pdf</v>
      </c>
      <c r="E106" s="2" t="s">
        <v>9</v>
      </c>
      <c r="F106" s="15" t="s">
        <v>48</v>
      </c>
      <c r="G106" s="56">
        <f t="shared" si="12"/>
        <v>23377</v>
      </c>
      <c r="H106" s="54">
        <f t="shared" si="13"/>
        <v>1964</v>
      </c>
      <c r="I106" s="54">
        <f t="shared" si="14"/>
        <v>62</v>
      </c>
      <c r="J106" s="54" t="str" cm="1">
        <f t="array" ref="J106">_xlfn.IFS(AND(I106&gt;20,I106&lt;=30),"Young adult",AND(I106&gt;30,I106&lt;=45),"Adult",AND(I106&gt;45,I106&lt;=60),"Senior",AND(I106&gt;60,I106&lt;90),"super senior",TRUE,"Died")</f>
        <v>super senior</v>
      </c>
      <c r="K106" s="3">
        <v>7</v>
      </c>
      <c r="L106" s="2" t="s">
        <v>60</v>
      </c>
      <c r="M106" s="2" t="s">
        <v>12</v>
      </c>
      <c r="N106" s="2" t="str">
        <f>VLOOKUP(L106,Facts!$A$2:$B$10,2,FALSE)</f>
        <v>West</v>
      </c>
      <c r="O106" s="2"/>
      <c r="P106" s="2"/>
      <c r="Q106" s="36" t="str">
        <f>IF(AND(K106&lt;=5,'Billing Details'!H106&gt;=10000),"High Priority","Regularfollowup")</f>
        <v>Regularfollowup</v>
      </c>
      <c r="R106" s="36"/>
      <c r="S106" s="36"/>
      <c r="T106" s="36" t="str">
        <f>IF(AND(Q106="High Priority",'Patient Health Records'!AH106="Yes",'Patient Health Records'!AI106="Critical"), "Need Immediate attention", IF(AND('Patient Health Records'!AI106&lt;&gt;"Critical", 'Patient Health Records'!AH106="Yes"),"Monitor later",IF(AND('Patient Health Records'!AI106="Critical",'Patient Health Records'!AH106="No"),"Ask for readmission","No action")))</f>
        <v>Monitor later</v>
      </c>
      <c r="U106" s="36"/>
      <c r="V106" s="36"/>
      <c r="W106" s="2" t="str">
        <f>_xlfn.XLOOKUP('Patient Demographics'!N106,Facts!$B$2:$B$10,Facts!$A$2:$A$10,FALSE)</f>
        <v>Maharashtra</v>
      </c>
      <c r="X106" t="str">
        <f t="shared" si="10"/>
        <v xml:space="preserve">Diya </v>
      </c>
      <c r="Y106" t="str" cm="1">
        <f t="array" ref="Y106:Z106">_xlfn.TEXTSPLIT(C106," ")</f>
        <v>Diya</v>
      </c>
      <c r="Z106" t="str">
        <v>Gupta</v>
      </c>
    </row>
    <row r="107" spans="1:27" ht="15.75" customHeight="1" x14ac:dyDescent="0.35">
      <c r="A107" s="2" t="s">
        <v>235</v>
      </c>
      <c r="B107" s="2" t="s">
        <v>234</v>
      </c>
      <c r="C107" s="2" t="str">
        <f t="shared" si="11"/>
        <v>Diya Gupta</v>
      </c>
      <c r="D107" s="2" t="str">
        <f t="shared" si="9"/>
        <v>PID0106_Diya.pdf</v>
      </c>
      <c r="E107" s="2" t="s">
        <v>9</v>
      </c>
      <c r="F107" s="15" t="s">
        <v>41</v>
      </c>
      <c r="G107" s="56">
        <f t="shared" si="12"/>
        <v>28855</v>
      </c>
      <c r="H107" s="54">
        <f t="shared" si="13"/>
        <v>1978</v>
      </c>
      <c r="I107" s="54">
        <f t="shared" si="14"/>
        <v>48</v>
      </c>
      <c r="J107" s="54" t="str" cm="1">
        <f t="array" ref="J107">_xlfn.IFS(AND(I107&gt;20,I107&lt;=30),"Young adult",AND(I107&gt;30,I107&lt;=45),"Adult",AND(I107&gt;45,I107&lt;=60),"Senior",AND(I107&gt;60,I107&lt;90),"super senior",TRUE,"Died")</f>
        <v>Senior</v>
      </c>
      <c r="K107" s="3">
        <v>40</v>
      </c>
      <c r="L107" s="2" t="s">
        <v>29</v>
      </c>
      <c r="M107" s="2" t="s">
        <v>21</v>
      </c>
      <c r="N107" s="2" t="str">
        <f>VLOOKUP(L107,Facts!$A$2:$B$10,2,FALSE)</f>
        <v>North</v>
      </c>
      <c r="O107" s="2"/>
      <c r="P107" s="2"/>
      <c r="Q107" s="36" t="str">
        <f>IF(AND(K107&lt;=5,'Billing Details'!H107&gt;=10000),"High Priority","Regularfollowup")</f>
        <v>Regularfollowup</v>
      </c>
      <c r="R107" s="36"/>
      <c r="S107" s="36"/>
      <c r="T107" s="36" t="str">
        <f>IF(AND(Q107="High Priority",'Patient Health Records'!AH107="Yes",'Patient Health Records'!AI107="Critical"), "Need Immediate attention", IF(AND('Patient Health Records'!AI107&lt;&gt;"Critical", 'Patient Health Records'!AH107="Yes"),"Monitor later",IF(AND('Patient Health Records'!AI107="Critical",'Patient Health Records'!AH107="No"),"Ask for readmission","No action")))</f>
        <v>No action</v>
      </c>
      <c r="U107" s="36"/>
      <c r="V107" s="36"/>
      <c r="W107" s="2" t="str">
        <f>_xlfn.XLOOKUP('Patient Demographics'!N107,Facts!$B$2:$B$10,Facts!$A$2:$A$10,FALSE)</f>
        <v>Punjab</v>
      </c>
      <c r="X107" t="str">
        <f t="shared" si="10"/>
        <v xml:space="preserve">Diya </v>
      </c>
      <c r="Y107" t="str" cm="1">
        <f t="array" ref="Y107:Z107">_xlfn.TEXTSPLIT(C107," ")</f>
        <v>Diya</v>
      </c>
      <c r="Z107" t="str">
        <v>Gupta</v>
      </c>
    </row>
    <row r="108" spans="1:27" ht="15.75" customHeight="1" x14ac:dyDescent="0.35">
      <c r="A108" s="2" t="s">
        <v>236</v>
      </c>
      <c r="B108" s="2" t="s">
        <v>237</v>
      </c>
      <c r="C108" s="2" t="str">
        <f t="shared" si="11"/>
        <v>Krishna Gupta</v>
      </c>
      <c r="D108" s="2" t="str">
        <f t="shared" si="9"/>
        <v>PID0107_Krishna.pdf</v>
      </c>
      <c r="E108" s="2" t="s">
        <v>24</v>
      </c>
      <c r="F108" s="15" t="s">
        <v>19</v>
      </c>
      <c r="G108" s="56">
        <f t="shared" si="12"/>
        <v>34334</v>
      </c>
      <c r="H108" s="54">
        <f t="shared" si="13"/>
        <v>1993</v>
      </c>
      <c r="I108" s="54">
        <f t="shared" si="14"/>
        <v>33</v>
      </c>
      <c r="J108" s="54" t="str" cm="1">
        <f t="array" ref="J108">_xlfn.IFS(AND(I108&gt;20,I108&lt;=30),"Young adult",AND(I108&gt;30,I108&lt;=45),"Adult",AND(I108&gt;45,I108&lt;=60),"Senior",AND(I108&gt;60,I108&lt;90),"super senior",TRUE,"Died")</f>
        <v>Adult</v>
      </c>
      <c r="K108" s="3">
        <v>9</v>
      </c>
      <c r="L108" s="2" t="s">
        <v>16</v>
      </c>
      <c r="M108" s="2" t="s">
        <v>71</v>
      </c>
      <c r="N108" s="2" t="str">
        <f>VLOOKUP(L108,Facts!$A$2:$B$10,2,FALSE)</f>
        <v>West</v>
      </c>
      <c r="O108" s="2"/>
      <c r="P108" s="2"/>
      <c r="Q108" s="36" t="str">
        <f>IF(AND(K108&lt;=5,'Billing Details'!H108&gt;=10000),"High Priority","Regularfollowup")</f>
        <v>Regularfollowup</v>
      </c>
      <c r="R108" s="36"/>
      <c r="S108" s="36"/>
      <c r="T108" s="36" t="str">
        <f>IF(AND(Q108="High Priority",'Patient Health Records'!AH108="Yes",'Patient Health Records'!AI108="Critical"), "Need Immediate attention", IF(AND('Patient Health Records'!AI108&lt;&gt;"Critical", 'Patient Health Records'!AH108="Yes"),"Monitor later",IF(AND('Patient Health Records'!AI108="Critical",'Patient Health Records'!AH108="No"),"Ask for readmission","No action")))</f>
        <v>Monitor later</v>
      </c>
      <c r="U108" s="36"/>
      <c r="V108" s="36"/>
      <c r="W108" s="2" t="str">
        <f>_xlfn.XLOOKUP('Patient Demographics'!N108,Facts!$B$2:$B$10,Facts!$A$2:$A$10,FALSE)</f>
        <v>Maharashtra</v>
      </c>
      <c r="X108" t="str">
        <f t="shared" si="10"/>
        <v xml:space="preserve">Krishna </v>
      </c>
      <c r="Y108" t="str" cm="1">
        <f t="array" ref="Y108:Z108">_xlfn.TEXTSPLIT(C108," ")</f>
        <v>Krishna</v>
      </c>
      <c r="Z108" t="str">
        <v>Gupta</v>
      </c>
    </row>
    <row r="109" spans="1:27" ht="15.75" customHeight="1" x14ac:dyDescent="0.35">
      <c r="A109" s="2" t="s">
        <v>238</v>
      </c>
      <c r="B109" s="2" t="s">
        <v>239</v>
      </c>
      <c r="C109" s="2" t="str">
        <f t="shared" si="11"/>
        <v>Aanya Dev Mehta</v>
      </c>
      <c r="D109" s="2" t="str">
        <f t="shared" si="9"/>
        <v>PID0108_Aanya.pdf</v>
      </c>
      <c r="E109" s="2" t="s">
        <v>9</v>
      </c>
      <c r="F109" s="15" t="s">
        <v>62</v>
      </c>
      <c r="G109" s="56">
        <f t="shared" si="12"/>
        <v>30682</v>
      </c>
      <c r="H109" s="54">
        <f t="shared" si="13"/>
        <v>1984</v>
      </c>
      <c r="I109" s="54">
        <f t="shared" si="14"/>
        <v>42</v>
      </c>
      <c r="J109" s="54" t="str" cm="1">
        <f t="array" ref="J109">_xlfn.IFS(AND(I109&gt;20,I109&lt;=30),"Young adult",AND(I109&gt;30,I109&lt;=45),"Adult",AND(I109&gt;45,I109&lt;=60),"Senior",AND(I109&gt;60,I109&lt;90),"super senior",TRUE,"Died")</f>
        <v>Adult</v>
      </c>
      <c r="K109" s="3">
        <v>50</v>
      </c>
      <c r="L109" s="2" t="s">
        <v>16</v>
      </c>
      <c r="M109" s="2" t="s">
        <v>21</v>
      </c>
      <c r="N109" s="2" t="str">
        <f>VLOOKUP(L109,Facts!$A$2:$B$10,2,FALSE)</f>
        <v>West</v>
      </c>
      <c r="O109" s="2"/>
      <c r="P109" s="2"/>
      <c r="Q109" s="36" t="str">
        <f>IF(AND(K109&lt;=5,'Billing Details'!H109&gt;=10000),"High Priority","Regularfollowup")</f>
        <v>Regularfollowup</v>
      </c>
      <c r="R109" s="36"/>
      <c r="S109" s="36"/>
      <c r="T109" s="36" t="str">
        <f>IF(AND(Q109="High Priority",'Patient Health Records'!AH109="Yes",'Patient Health Records'!AI109="Critical"), "Need Immediate attention", IF(AND('Patient Health Records'!AI109&lt;&gt;"Critical", 'Patient Health Records'!AH109="Yes"),"Monitor later",IF(AND('Patient Health Records'!AI109="Critical",'Patient Health Records'!AH109="No"),"Ask for readmission","No action")))</f>
        <v>No action</v>
      </c>
      <c r="U109" s="36"/>
      <c r="V109" s="36"/>
      <c r="W109" s="2" t="str">
        <f>_xlfn.XLOOKUP('Patient Demographics'!N109,Facts!$B$2:$B$10,Facts!$A$2:$A$10,FALSE)</f>
        <v>Maharashtra</v>
      </c>
      <c r="X109" t="str">
        <f t="shared" si="10"/>
        <v xml:space="preserve">Aanya </v>
      </c>
      <c r="Y109" t="str" cm="1">
        <f t="array" ref="Y109:AA109">_xlfn.TEXTSPLIT(C109," ")</f>
        <v>Aanya</v>
      </c>
      <c r="Z109" t="str">
        <v>Dev</v>
      </c>
      <c r="AA109" t="str">
        <v>Mehta</v>
      </c>
    </row>
    <row r="110" spans="1:27" ht="15.75" customHeight="1" x14ac:dyDescent="0.35">
      <c r="A110" s="2" t="s">
        <v>240</v>
      </c>
      <c r="B110" s="2" t="s">
        <v>69</v>
      </c>
      <c r="C110" s="2" t="str">
        <f t="shared" si="11"/>
        <v>Krishna Patel</v>
      </c>
      <c r="D110" s="2" t="str">
        <f t="shared" si="9"/>
        <v>PID0109_Krishna.pdf</v>
      </c>
      <c r="E110" s="2" t="s">
        <v>24</v>
      </c>
      <c r="F110" s="15" t="s">
        <v>87</v>
      </c>
      <c r="G110" s="56">
        <f t="shared" si="12"/>
        <v>28855</v>
      </c>
      <c r="H110" s="54">
        <f t="shared" si="13"/>
        <v>1978</v>
      </c>
      <c r="I110" s="54">
        <f t="shared" si="14"/>
        <v>48</v>
      </c>
      <c r="J110" s="54" t="str" cm="1">
        <f t="array" ref="J110">_xlfn.IFS(AND(I110&gt;20,I110&lt;=30),"Young adult",AND(I110&gt;30,I110&lt;=45),"Adult",AND(I110&gt;45,I110&lt;=60),"Senior",AND(I110&gt;60,I110&lt;90),"super senior",TRUE,"Died")</f>
        <v>Senior</v>
      </c>
      <c r="K110" s="3">
        <v>2</v>
      </c>
      <c r="L110" s="2" t="s">
        <v>29</v>
      </c>
      <c r="M110" s="2" t="s">
        <v>21</v>
      </c>
      <c r="N110" s="2" t="str">
        <f>VLOOKUP(L110,Facts!$A$2:$B$10,2,FALSE)</f>
        <v>North</v>
      </c>
      <c r="O110" s="2"/>
      <c r="P110" s="2"/>
      <c r="Q110" s="36" t="str">
        <f>IF(AND(K110&lt;=5,'Billing Details'!H110&gt;=10000),"High Priority","Regularfollowup")</f>
        <v>High Priority</v>
      </c>
      <c r="R110" s="36"/>
      <c r="S110" s="36"/>
      <c r="T110" s="36" t="str">
        <f>IF(AND(Q110="High Priority",'Patient Health Records'!AH110="Yes",'Patient Health Records'!AI110="Critical"), "Need Immediate attention", IF(AND('Patient Health Records'!AI110&lt;&gt;"Critical", 'Patient Health Records'!AH110="Yes"),"Monitor later",IF(AND('Patient Health Records'!AI110="Critical",'Patient Health Records'!AH110="No"),"Ask for readmission","No action")))</f>
        <v>Monitor later</v>
      </c>
      <c r="U110" s="36"/>
      <c r="V110" s="36"/>
      <c r="W110" s="2" t="str">
        <f>_xlfn.XLOOKUP('Patient Demographics'!N110,Facts!$B$2:$B$10,Facts!$A$2:$A$10,FALSE)</f>
        <v>Punjab</v>
      </c>
      <c r="X110" t="str">
        <f t="shared" si="10"/>
        <v xml:space="preserve">Krishna </v>
      </c>
      <c r="Y110" t="str" cm="1">
        <f t="array" ref="Y110:Z110">_xlfn.TEXTSPLIT(C110," ")</f>
        <v>Krishna</v>
      </c>
      <c r="Z110" t="str">
        <v>Patel</v>
      </c>
    </row>
    <row r="111" spans="1:27" ht="15.75" customHeight="1" x14ac:dyDescent="0.35">
      <c r="A111" s="2" t="s">
        <v>241</v>
      </c>
      <c r="B111" s="2" t="s">
        <v>181</v>
      </c>
      <c r="C111" s="2" t="str">
        <f t="shared" si="11"/>
        <v>Aditya Patel</v>
      </c>
      <c r="D111" s="2" t="str">
        <f t="shared" si="9"/>
        <v>PID0110_Aditya.pdf</v>
      </c>
      <c r="E111" s="2" t="s">
        <v>24</v>
      </c>
      <c r="F111" s="15" t="s">
        <v>55</v>
      </c>
      <c r="G111" s="56">
        <f t="shared" si="12"/>
        <v>29951</v>
      </c>
      <c r="H111" s="54">
        <f t="shared" si="13"/>
        <v>1981</v>
      </c>
      <c r="I111" s="54">
        <f t="shared" si="14"/>
        <v>45</v>
      </c>
      <c r="J111" s="54" t="str" cm="1">
        <f t="array" ref="J111">_xlfn.IFS(AND(I111&gt;20,I111&lt;=30),"Young adult",AND(I111&gt;30,I111&lt;=45),"Adult",AND(I111&gt;45,I111&lt;=60),"Senior",AND(I111&gt;60,I111&lt;90),"super senior",TRUE,"Died")</f>
        <v>Adult</v>
      </c>
      <c r="K111" s="3">
        <v>30</v>
      </c>
      <c r="L111" s="2" t="s">
        <v>25</v>
      </c>
      <c r="M111" s="2" t="s">
        <v>12</v>
      </c>
      <c r="N111" s="2" t="str">
        <f>VLOOKUP(L111,Facts!$A$2:$B$10,2,FALSE)</f>
        <v>South</v>
      </c>
      <c r="O111" s="2"/>
      <c r="P111" s="2"/>
      <c r="Q111" s="36" t="str">
        <f>IF(AND(K111&lt;=5,'Billing Details'!H111&gt;=10000),"High Priority","Regularfollowup")</f>
        <v>Regularfollowup</v>
      </c>
      <c r="R111" s="36"/>
      <c r="S111" s="36"/>
      <c r="T111" s="36" t="str">
        <f>IF(AND(Q111="High Priority",'Patient Health Records'!AH111="Yes",'Patient Health Records'!AI111="Critical"), "Need Immediate attention", IF(AND('Patient Health Records'!AI111&lt;&gt;"Critical", 'Patient Health Records'!AH111="Yes"),"Monitor later",IF(AND('Patient Health Records'!AI111="Critical",'Patient Health Records'!AH111="No"),"Ask for readmission","No action")))</f>
        <v>No action</v>
      </c>
      <c r="U111" s="36"/>
      <c r="V111" s="36"/>
      <c r="W111" s="2" t="str">
        <f>_xlfn.XLOOKUP('Patient Demographics'!N111,Facts!$B$2:$B$10,Facts!$A$2:$A$10,FALSE)</f>
        <v>Tamil Nadu</v>
      </c>
      <c r="X111" t="str">
        <f t="shared" si="10"/>
        <v xml:space="preserve">Aditya </v>
      </c>
      <c r="Y111" t="str" cm="1">
        <f t="array" ref="Y111:Z111">_xlfn.TEXTSPLIT(C111," ")</f>
        <v>Aditya</v>
      </c>
      <c r="Z111" t="str">
        <v>Patel</v>
      </c>
    </row>
    <row r="112" spans="1:27" ht="15.75" customHeight="1" x14ac:dyDescent="0.35">
      <c r="A112" s="2" t="s">
        <v>242</v>
      </c>
      <c r="B112" s="2" t="s">
        <v>243</v>
      </c>
      <c r="C112" s="2" t="str">
        <f t="shared" si="11"/>
        <v>Isha Singh Mehta</v>
      </c>
      <c r="D112" s="2" t="str">
        <f t="shared" si="9"/>
        <v>PID0111_Isha.pdf</v>
      </c>
      <c r="E112" s="2" t="s">
        <v>9</v>
      </c>
      <c r="F112" s="15" t="s">
        <v>155</v>
      </c>
      <c r="G112" s="56">
        <f t="shared" si="12"/>
        <v>30682</v>
      </c>
      <c r="H112" s="54">
        <f t="shared" si="13"/>
        <v>1984</v>
      </c>
      <c r="I112" s="54">
        <f t="shared" si="14"/>
        <v>42</v>
      </c>
      <c r="J112" s="54" t="str" cm="1">
        <f t="array" ref="J112">_xlfn.IFS(AND(I112&gt;20,I112&lt;=30),"Young adult",AND(I112&gt;30,I112&lt;=45),"Adult",AND(I112&gt;45,I112&lt;=60),"Senior",AND(I112&gt;60,I112&lt;90),"super senior",TRUE,"Died")</f>
        <v>Adult</v>
      </c>
      <c r="K112" s="3"/>
      <c r="L112" s="2" t="s">
        <v>16</v>
      </c>
      <c r="M112" s="2" t="s">
        <v>71</v>
      </c>
      <c r="N112" s="2" t="str">
        <f>VLOOKUP(L112,Facts!$A$2:$B$10,2,FALSE)</f>
        <v>West</v>
      </c>
      <c r="O112" s="2"/>
      <c r="P112" s="2"/>
      <c r="Q112" s="36" t="str">
        <f>IF(AND(K112&lt;=5,'Billing Details'!H112&gt;=10000),"High Priority","Regularfollowup")</f>
        <v>High Priority</v>
      </c>
      <c r="R112" s="36"/>
      <c r="S112" s="36"/>
      <c r="T112" s="36" t="str">
        <f>IF(AND(Q112="High Priority",'Patient Health Records'!AH112="Yes",'Patient Health Records'!AI112="Critical"), "Need Immediate attention", IF(AND('Patient Health Records'!AI112&lt;&gt;"Critical", 'Patient Health Records'!AH112="Yes"),"Monitor later",IF(AND('Patient Health Records'!AI112="Critical",'Patient Health Records'!AH112="No"),"Ask for readmission","No action")))</f>
        <v>No action</v>
      </c>
      <c r="U112" s="36"/>
      <c r="V112" s="36"/>
      <c r="W112" s="2" t="str">
        <f>_xlfn.XLOOKUP('Patient Demographics'!N112,Facts!$B$2:$B$10,Facts!$A$2:$A$10,FALSE)</f>
        <v>Maharashtra</v>
      </c>
      <c r="X112" t="str">
        <f t="shared" si="10"/>
        <v xml:space="preserve">Isha </v>
      </c>
      <c r="Y112" t="str" cm="1">
        <f t="array" ref="Y112:AA112">_xlfn.TEXTSPLIT(C112," ")</f>
        <v>Isha</v>
      </c>
      <c r="Z112" t="str">
        <v>Singh</v>
      </c>
      <c r="AA112" t="str">
        <v>Mehta</v>
      </c>
    </row>
    <row r="113" spans="1:27" ht="15.75" customHeight="1" x14ac:dyDescent="0.35">
      <c r="A113" s="2" t="s">
        <v>244</v>
      </c>
      <c r="B113" s="2" t="s">
        <v>104</v>
      </c>
      <c r="C113" s="2" t="str">
        <f t="shared" si="11"/>
        <v>Riya Gupta</v>
      </c>
      <c r="D113" s="2" t="str">
        <f t="shared" si="9"/>
        <v>PID0112_Riya.pdf</v>
      </c>
      <c r="E113" s="2" t="s">
        <v>9</v>
      </c>
      <c r="F113" s="15" t="s">
        <v>15</v>
      </c>
      <c r="G113" s="56">
        <f t="shared" si="12"/>
        <v>19724</v>
      </c>
      <c r="H113" s="54">
        <f t="shared" si="13"/>
        <v>1953</v>
      </c>
      <c r="I113" s="54">
        <f t="shared" si="14"/>
        <v>73</v>
      </c>
      <c r="J113" s="54" t="str" cm="1">
        <f t="array" ref="J113">_xlfn.IFS(AND(I113&gt;20,I113&lt;=30),"Young adult",AND(I113&gt;30,I113&lt;=45),"Adult",AND(I113&gt;45,I113&lt;=60),"Senior",AND(I113&gt;60,I113&lt;90),"super senior",TRUE,"Died")</f>
        <v>super senior</v>
      </c>
      <c r="K113" s="3">
        <v>20</v>
      </c>
      <c r="L113" s="2" t="s">
        <v>45</v>
      </c>
      <c r="M113" s="2" t="s">
        <v>21</v>
      </c>
      <c r="N113" s="2" t="str">
        <f>VLOOKUP(L113,Facts!$A$2:$B$10,2,FALSE)</f>
        <v>East</v>
      </c>
      <c r="O113" s="2"/>
      <c r="P113" s="2"/>
      <c r="Q113" s="36" t="str">
        <f>IF(AND(K113&lt;=5,'Billing Details'!H113&gt;=10000),"High Priority","Regularfollowup")</f>
        <v>Regularfollowup</v>
      </c>
      <c r="R113" s="36"/>
      <c r="S113" s="36"/>
      <c r="T113" s="36" t="str">
        <f>IF(AND(Q113="High Priority",'Patient Health Records'!AH113="Yes",'Patient Health Records'!AI113="Critical"), "Need Immediate attention", IF(AND('Patient Health Records'!AI113&lt;&gt;"Critical", 'Patient Health Records'!AH113="Yes"),"Monitor later",IF(AND('Patient Health Records'!AI113="Critical",'Patient Health Records'!AH113="No"),"Ask for readmission","No action")))</f>
        <v>Monitor later</v>
      </c>
      <c r="U113" s="36"/>
      <c r="V113" s="36"/>
      <c r="W113" s="2" t="str">
        <f>_xlfn.XLOOKUP('Patient Demographics'!N113,Facts!$B$2:$B$10,Facts!$A$2:$A$10,FALSE)</f>
        <v>West Bengal</v>
      </c>
      <c r="X113" t="str">
        <f t="shared" si="10"/>
        <v xml:space="preserve">Riya </v>
      </c>
      <c r="Y113" t="str" cm="1">
        <f t="array" ref="Y113:Z113">_xlfn.TEXTSPLIT(C113," ")</f>
        <v>Riya</v>
      </c>
      <c r="Z113" t="str">
        <v>Gupta</v>
      </c>
    </row>
    <row r="114" spans="1:27" ht="15.75" customHeight="1" x14ac:dyDescent="0.35">
      <c r="A114" s="2" t="s">
        <v>245</v>
      </c>
      <c r="B114" s="2" t="s">
        <v>246</v>
      </c>
      <c r="C114" s="2" t="str">
        <f t="shared" si="11"/>
        <v>Riya Sharma</v>
      </c>
      <c r="D114" s="2" t="str">
        <f t="shared" si="9"/>
        <v>PID0113_Riya.pdf</v>
      </c>
      <c r="E114" s="2" t="s">
        <v>9</v>
      </c>
      <c r="F114" s="15" t="s">
        <v>137</v>
      </c>
      <c r="G114" s="56">
        <f t="shared" si="12"/>
        <v>23377</v>
      </c>
      <c r="H114" s="54">
        <f t="shared" si="13"/>
        <v>1964</v>
      </c>
      <c r="I114" s="54">
        <f t="shared" si="14"/>
        <v>62</v>
      </c>
      <c r="J114" s="54" t="str" cm="1">
        <f t="array" ref="J114">_xlfn.IFS(AND(I114&gt;20,I114&lt;=30),"Young adult",AND(I114&gt;30,I114&lt;=45),"Adult",AND(I114&gt;45,I114&lt;=60),"Senior",AND(I114&gt;60,I114&lt;90),"super senior",TRUE,"Died")</f>
        <v>super senior</v>
      </c>
      <c r="K114" s="3">
        <v>5</v>
      </c>
      <c r="L114" s="2" t="s">
        <v>60</v>
      </c>
      <c r="M114" s="2" t="s">
        <v>71</v>
      </c>
      <c r="N114" s="2" t="str">
        <f>VLOOKUP(L114,Facts!$A$2:$B$10,2,FALSE)</f>
        <v>West</v>
      </c>
      <c r="O114" s="2"/>
      <c r="P114" s="2"/>
      <c r="Q114" s="36" t="str">
        <f>IF(AND(K114&lt;=5,'Billing Details'!H114&gt;=10000),"High Priority","Regularfollowup")</f>
        <v>High Priority</v>
      </c>
      <c r="R114" s="36"/>
      <c r="S114" s="36"/>
      <c r="T114" s="36" t="str">
        <f>IF(AND(Q114="High Priority",'Patient Health Records'!AH114="Yes",'Patient Health Records'!AI114="Critical"), "Need Immediate attention", IF(AND('Patient Health Records'!AI114&lt;&gt;"Critical", 'Patient Health Records'!AH114="Yes"),"Monitor later",IF(AND('Patient Health Records'!AI114="Critical",'Patient Health Records'!AH114="No"),"Ask for readmission","No action")))</f>
        <v>Monitor later</v>
      </c>
      <c r="U114" s="36"/>
      <c r="V114" s="36"/>
      <c r="W114" s="2" t="str">
        <f>_xlfn.XLOOKUP('Patient Demographics'!N114,Facts!$B$2:$B$10,Facts!$A$2:$A$10,FALSE)</f>
        <v>Maharashtra</v>
      </c>
      <c r="X114" t="str">
        <f t="shared" si="10"/>
        <v xml:space="preserve">Riya </v>
      </c>
      <c r="Y114" t="str" cm="1">
        <f t="array" ref="Y114:Z114">_xlfn.TEXTSPLIT(C114," ")</f>
        <v>Riya</v>
      </c>
      <c r="Z114" t="str">
        <v>Sharma</v>
      </c>
    </row>
    <row r="115" spans="1:27" ht="15.75" customHeight="1" x14ac:dyDescent="0.35">
      <c r="A115" s="2" t="s">
        <v>247</v>
      </c>
      <c r="B115" s="2" t="s">
        <v>248</v>
      </c>
      <c r="C115" s="2" t="str">
        <f t="shared" si="11"/>
        <v>Shreya Dev Sharma</v>
      </c>
      <c r="D115" s="2" t="str">
        <f t="shared" si="9"/>
        <v>PID0114_Shreya.pdf</v>
      </c>
      <c r="E115" s="2" t="s">
        <v>9</v>
      </c>
      <c r="F115" s="15" t="s">
        <v>10</v>
      </c>
      <c r="G115" s="56">
        <f t="shared" si="12"/>
        <v>27029</v>
      </c>
      <c r="H115" s="54">
        <f t="shared" si="13"/>
        <v>1973</v>
      </c>
      <c r="I115" s="54">
        <f t="shared" si="14"/>
        <v>53</v>
      </c>
      <c r="J115" s="54" t="str" cm="1">
        <f t="array" ref="J115">_xlfn.IFS(AND(I115&gt;20,I115&lt;=30),"Young adult",AND(I115&gt;30,I115&lt;=45),"Adult",AND(I115&gt;45,I115&lt;=60),"Senior",AND(I115&gt;60,I115&lt;90),"super senior",TRUE,"Died")</f>
        <v>Senior</v>
      </c>
      <c r="K115" s="3">
        <v>12</v>
      </c>
      <c r="L115" s="2" t="s">
        <v>37</v>
      </c>
      <c r="M115" s="2" t="s">
        <v>71</v>
      </c>
      <c r="N115" s="2" t="str">
        <f>VLOOKUP(L115,Facts!$A$2:$B$10,2,FALSE)</f>
        <v>South</v>
      </c>
      <c r="O115" s="2"/>
      <c r="P115" s="2"/>
      <c r="Q115" s="36" t="str">
        <f>IF(AND(K115&lt;=5,'Billing Details'!H115&gt;=10000),"High Priority","Regularfollowup")</f>
        <v>Regularfollowup</v>
      </c>
      <c r="R115" s="36"/>
      <c r="S115" s="36"/>
      <c r="T115" s="36" t="str">
        <f>IF(AND(Q115="High Priority",'Patient Health Records'!AH115="Yes",'Patient Health Records'!AI115="Critical"), "Need Immediate attention", IF(AND('Patient Health Records'!AI115&lt;&gt;"Critical", 'Patient Health Records'!AH115="Yes"),"Monitor later",IF(AND('Patient Health Records'!AI115="Critical",'Patient Health Records'!AH115="No"),"Ask for readmission","No action")))</f>
        <v>Ask for readmission</v>
      </c>
      <c r="U115" s="36"/>
      <c r="V115" s="36"/>
      <c r="W115" s="2" t="str">
        <f>_xlfn.XLOOKUP('Patient Demographics'!N115,Facts!$B$2:$B$10,Facts!$A$2:$A$10,FALSE)</f>
        <v>Tamil Nadu</v>
      </c>
      <c r="X115" t="str">
        <f t="shared" si="10"/>
        <v xml:space="preserve">Shreya </v>
      </c>
      <c r="Y115" t="str" cm="1">
        <f t="array" ref="Y115:AA115">_xlfn.TEXTSPLIT(C115," ")</f>
        <v>Shreya</v>
      </c>
      <c r="Z115" t="str">
        <v>Dev</v>
      </c>
      <c r="AA115" t="str">
        <v>Sharma</v>
      </c>
    </row>
    <row r="116" spans="1:27" ht="15.75" customHeight="1" x14ac:dyDescent="0.35">
      <c r="A116" s="2" t="s">
        <v>249</v>
      </c>
      <c r="B116" s="2" t="s">
        <v>234</v>
      </c>
      <c r="C116" s="2" t="str">
        <f t="shared" si="11"/>
        <v>Diya Gupta</v>
      </c>
      <c r="D116" s="2" t="str">
        <f t="shared" si="9"/>
        <v>PID0115_Diya.pdf</v>
      </c>
      <c r="E116" s="2" t="s">
        <v>9</v>
      </c>
      <c r="F116" s="15" t="s">
        <v>19</v>
      </c>
      <c r="G116" s="56">
        <f t="shared" si="12"/>
        <v>34334</v>
      </c>
      <c r="H116" s="54">
        <f t="shared" si="13"/>
        <v>1993</v>
      </c>
      <c r="I116" s="54">
        <f t="shared" si="14"/>
        <v>33</v>
      </c>
      <c r="J116" s="54" t="str" cm="1">
        <f t="array" ref="J116">_xlfn.IFS(AND(I116&gt;20,I116&lt;=30),"Young adult",AND(I116&gt;30,I116&lt;=45),"Adult",AND(I116&gt;45,I116&lt;=60),"Senior",AND(I116&gt;60,I116&lt;90),"super senior",TRUE,"Died")</f>
        <v>Adult</v>
      </c>
      <c r="K116" s="3">
        <v>5</v>
      </c>
      <c r="L116" s="2" t="s">
        <v>60</v>
      </c>
      <c r="M116" s="2" t="s">
        <v>71</v>
      </c>
      <c r="N116" s="2" t="str">
        <f>VLOOKUP(L116,Facts!$A$2:$B$10,2,FALSE)</f>
        <v>West</v>
      </c>
      <c r="O116" s="2"/>
      <c r="P116" s="2"/>
      <c r="Q116" s="36" t="str">
        <f>IF(AND(K116&lt;=5,'Billing Details'!H116&gt;=10000),"High Priority","Regularfollowup")</f>
        <v>Regularfollowup</v>
      </c>
      <c r="R116" s="36"/>
      <c r="S116" s="36"/>
      <c r="T116" s="36" t="str">
        <f>IF(AND(Q116="High Priority",'Patient Health Records'!AH116="Yes",'Patient Health Records'!AI116="Critical"), "Need Immediate attention", IF(AND('Patient Health Records'!AI116&lt;&gt;"Critical", 'Patient Health Records'!AH116="Yes"),"Monitor later",IF(AND('Patient Health Records'!AI116="Critical",'Patient Health Records'!AH116="No"),"Ask for readmission","No action")))</f>
        <v>No action</v>
      </c>
      <c r="U116" s="36"/>
      <c r="V116" s="36"/>
      <c r="W116" s="2" t="str">
        <f>_xlfn.XLOOKUP('Patient Demographics'!N116,Facts!$B$2:$B$10,Facts!$A$2:$A$10,FALSE)</f>
        <v>Maharashtra</v>
      </c>
      <c r="X116" t="str">
        <f t="shared" si="10"/>
        <v xml:space="preserve">Diya </v>
      </c>
      <c r="Y116" t="str" cm="1">
        <f t="array" ref="Y116:Z116">_xlfn.TEXTSPLIT(C116," ")</f>
        <v>Diya</v>
      </c>
      <c r="Z116" t="str">
        <v>Gupta</v>
      </c>
    </row>
    <row r="117" spans="1:27" ht="15.75" customHeight="1" x14ac:dyDescent="0.35">
      <c r="A117" s="2" t="s">
        <v>250</v>
      </c>
      <c r="B117" s="2" t="s">
        <v>251</v>
      </c>
      <c r="C117" s="2" t="str">
        <f t="shared" si="11"/>
        <v>Krishna Priya Reddy</v>
      </c>
      <c r="D117" s="2" t="str">
        <f t="shared" si="9"/>
        <v>PID0116_Krishna.pdf</v>
      </c>
      <c r="E117" s="2" t="s">
        <v>24</v>
      </c>
      <c r="F117" s="15" t="s">
        <v>127</v>
      </c>
      <c r="G117" s="56">
        <f t="shared" si="12"/>
        <v>31412</v>
      </c>
      <c r="H117" s="54">
        <f t="shared" si="13"/>
        <v>1985</v>
      </c>
      <c r="I117" s="54">
        <f t="shared" si="14"/>
        <v>41</v>
      </c>
      <c r="J117" s="54" t="str" cm="1">
        <f t="array" ref="J117">_xlfn.IFS(AND(I117&gt;20,I117&lt;=30),"Young adult",AND(I117&gt;30,I117&lt;=45),"Adult",AND(I117&gt;45,I117&lt;=60),"Senior",AND(I117&gt;60,I117&lt;90),"super senior",TRUE,"Died")</f>
        <v>Adult</v>
      </c>
      <c r="K117" s="3">
        <v>12</v>
      </c>
      <c r="L117" s="2" t="s">
        <v>37</v>
      </c>
      <c r="M117" s="2" t="s">
        <v>12</v>
      </c>
      <c r="N117" s="2" t="str">
        <f>VLOOKUP(L117,Facts!$A$2:$B$10,2,FALSE)</f>
        <v>South</v>
      </c>
      <c r="O117" s="2"/>
      <c r="P117" s="2"/>
      <c r="Q117" s="36" t="str">
        <f>IF(AND(K117&lt;=5,'Billing Details'!H117&gt;=10000),"High Priority","Regularfollowup")</f>
        <v>Regularfollowup</v>
      </c>
      <c r="R117" s="36"/>
      <c r="S117" s="36"/>
      <c r="T117" s="36" t="str">
        <f>IF(AND(Q117="High Priority",'Patient Health Records'!AH117="Yes",'Patient Health Records'!AI117="Critical"), "Need Immediate attention", IF(AND('Patient Health Records'!AI117&lt;&gt;"Critical", 'Patient Health Records'!AH117="Yes"),"Monitor later",IF(AND('Patient Health Records'!AI117="Critical",'Patient Health Records'!AH117="No"),"Ask for readmission","No action")))</f>
        <v>No action</v>
      </c>
      <c r="U117" s="36"/>
      <c r="V117" s="36"/>
      <c r="W117" s="2" t="str">
        <f>_xlfn.XLOOKUP('Patient Demographics'!N117,Facts!$B$2:$B$10,Facts!$A$2:$A$10,FALSE)</f>
        <v>Tamil Nadu</v>
      </c>
      <c r="X117" t="str">
        <f t="shared" si="10"/>
        <v xml:space="preserve">Krishna </v>
      </c>
      <c r="Y117" t="str" cm="1">
        <f t="array" ref="Y117:AA117">_xlfn.TEXTSPLIT(C117," ")</f>
        <v>Krishna</v>
      </c>
      <c r="Z117" t="str">
        <v>Priya</v>
      </c>
      <c r="AA117" t="str">
        <v>Reddy</v>
      </c>
    </row>
    <row r="118" spans="1:27" ht="15.75" customHeight="1" x14ac:dyDescent="0.35">
      <c r="A118" s="2" t="s">
        <v>252</v>
      </c>
      <c r="B118" s="2" t="s">
        <v>253</v>
      </c>
      <c r="C118" s="2" t="str">
        <f t="shared" si="11"/>
        <v>Aanya Priya Mehta</v>
      </c>
      <c r="D118" s="2" t="str">
        <f t="shared" si="9"/>
        <v>PID0117_Aanya.pdf</v>
      </c>
      <c r="E118" s="2" t="s">
        <v>9</v>
      </c>
      <c r="F118" s="15" t="s">
        <v>65</v>
      </c>
      <c r="G118" s="56">
        <f t="shared" si="12"/>
        <v>25203</v>
      </c>
      <c r="H118" s="54">
        <f t="shared" si="13"/>
        <v>1968</v>
      </c>
      <c r="I118" s="54">
        <f t="shared" si="14"/>
        <v>58</v>
      </c>
      <c r="J118" s="54" t="str" cm="1">
        <f t="array" ref="J118">_xlfn.IFS(AND(I118&gt;20,I118&lt;=30),"Young adult",AND(I118&gt;30,I118&lt;=45),"Adult",AND(I118&gt;45,I118&lt;=60),"Senior",AND(I118&gt;60,I118&lt;90),"super senior",TRUE,"Died")</f>
        <v>Senior</v>
      </c>
      <c r="K118" s="3">
        <v>7</v>
      </c>
      <c r="L118" s="2" t="s">
        <v>16</v>
      </c>
      <c r="M118" s="2" t="s">
        <v>21</v>
      </c>
      <c r="N118" s="2" t="str">
        <f>VLOOKUP(L118,Facts!$A$2:$B$10,2,FALSE)</f>
        <v>West</v>
      </c>
      <c r="O118" s="2"/>
      <c r="P118" s="2"/>
      <c r="Q118" s="36" t="str">
        <f>IF(AND(K118&lt;=5,'Billing Details'!H118&gt;=10000),"High Priority","Regularfollowup")</f>
        <v>Regularfollowup</v>
      </c>
      <c r="R118" s="36"/>
      <c r="S118" s="36"/>
      <c r="T118" s="36" t="str">
        <f>IF(AND(Q118="High Priority",'Patient Health Records'!AH118="Yes",'Patient Health Records'!AI118="Critical"), "Need Immediate attention", IF(AND('Patient Health Records'!AI118&lt;&gt;"Critical", 'Patient Health Records'!AH118="Yes"),"Monitor later",IF(AND('Patient Health Records'!AI118="Critical",'Patient Health Records'!AH118="No"),"Ask for readmission","No action")))</f>
        <v>No action</v>
      </c>
      <c r="U118" s="36"/>
      <c r="V118" s="36"/>
      <c r="W118" s="2" t="str">
        <f>_xlfn.XLOOKUP('Patient Demographics'!N118,Facts!$B$2:$B$10,Facts!$A$2:$A$10,FALSE)</f>
        <v>Maharashtra</v>
      </c>
      <c r="X118" t="str">
        <f t="shared" si="10"/>
        <v xml:space="preserve">Aanya </v>
      </c>
      <c r="Y118" t="str" cm="1">
        <f t="array" ref="Y118:AA118">_xlfn.TEXTSPLIT(C118," ")</f>
        <v>Aanya</v>
      </c>
      <c r="Z118" t="str">
        <v>Priya</v>
      </c>
      <c r="AA118" t="str">
        <v>Mehta</v>
      </c>
    </row>
    <row r="119" spans="1:27" ht="15.75" customHeight="1" x14ac:dyDescent="0.35">
      <c r="A119" s="2" t="s">
        <v>254</v>
      </c>
      <c r="B119" s="2" t="s">
        <v>129</v>
      </c>
      <c r="C119" s="2" t="str">
        <f t="shared" si="11"/>
        <v>Vivaan Sharma</v>
      </c>
      <c r="D119" s="2" t="str">
        <f t="shared" si="9"/>
        <v>PID0118_Vivaan.pdf</v>
      </c>
      <c r="E119" s="2" t="s">
        <v>24</v>
      </c>
      <c r="F119" s="15" t="s">
        <v>15</v>
      </c>
      <c r="G119" s="56">
        <f t="shared" si="12"/>
        <v>19724</v>
      </c>
      <c r="H119" s="54">
        <f t="shared" si="13"/>
        <v>1953</v>
      </c>
      <c r="I119" s="54">
        <f t="shared" si="14"/>
        <v>73</v>
      </c>
      <c r="J119" s="54" t="str" cm="1">
        <f t="array" ref="J119">_xlfn.IFS(AND(I119&gt;20,I119&lt;=30),"Young adult",AND(I119&gt;30,I119&lt;=45),"Adult",AND(I119&gt;45,I119&lt;=60),"Senior",AND(I119&gt;60,I119&lt;90),"super senior",TRUE,"Died")</f>
        <v>super senior</v>
      </c>
      <c r="K119" s="3">
        <v>7</v>
      </c>
      <c r="L119" s="2" t="s">
        <v>25</v>
      </c>
      <c r="M119" s="2" t="s">
        <v>12</v>
      </c>
      <c r="N119" s="2" t="str">
        <f>VLOOKUP(L119,Facts!$A$2:$B$10,2,FALSE)</f>
        <v>South</v>
      </c>
      <c r="O119" s="2"/>
      <c r="P119" s="2"/>
      <c r="Q119" s="36" t="str">
        <f>IF(AND(K119&lt;=5,'Billing Details'!H119&gt;=10000),"High Priority","Regularfollowup")</f>
        <v>Regularfollowup</v>
      </c>
      <c r="R119" s="36"/>
      <c r="S119" s="36"/>
      <c r="T119" s="36" t="str">
        <f>IF(AND(Q119="High Priority",'Patient Health Records'!AH119="Yes",'Patient Health Records'!AI119="Critical"), "Need Immediate attention", IF(AND('Patient Health Records'!AI119&lt;&gt;"Critical", 'Patient Health Records'!AH119="Yes"),"Monitor later",IF(AND('Patient Health Records'!AI119="Critical",'Patient Health Records'!AH119="No"),"Ask for readmission","No action")))</f>
        <v>No action</v>
      </c>
      <c r="U119" s="36"/>
      <c r="V119" s="36"/>
      <c r="W119" s="2" t="str">
        <f>_xlfn.XLOOKUP('Patient Demographics'!N119,Facts!$B$2:$B$10,Facts!$A$2:$A$10,FALSE)</f>
        <v>Tamil Nadu</v>
      </c>
      <c r="X119" t="str">
        <f t="shared" si="10"/>
        <v xml:space="preserve">Vivaan </v>
      </c>
      <c r="Y119" t="str" cm="1">
        <f t="array" ref="Y119:Z119">_xlfn.TEXTSPLIT(C119," ")</f>
        <v>Vivaan</v>
      </c>
      <c r="Z119" t="str">
        <v>Sharma</v>
      </c>
    </row>
    <row r="120" spans="1:27" ht="15.75" customHeight="1" x14ac:dyDescent="0.35">
      <c r="A120" s="2" t="s">
        <v>255</v>
      </c>
      <c r="B120" s="2" t="s">
        <v>40</v>
      </c>
      <c r="C120" s="2" t="str">
        <f t="shared" si="11"/>
        <v>Diya Mehta</v>
      </c>
      <c r="D120" s="2" t="str">
        <f t="shared" si="9"/>
        <v>PID0119_Diya.pdf</v>
      </c>
      <c r="E120" s="2" t="s">
        <v>9</v>
      </c>
      <c r="F120" s="15" t="s">
        <v>65</v>
      </c>
      <c r="G120" s="56">
        <f t="shared" si="12"/>
        <v>25203</v>
      </c>
      <c r="H120" s="54">
        <f t="shared" si="13"/>
        <v>1968</v>
      </c>
      <c r="I120" s="54">
        <f t="shared" si="14"/>
        <v>58</v>
      </c>
      <c r="J120" s="54" t="str" cm="1">
        <f t="array" ref="J120">_xlfn.IFS(AND(I120&gt;20,I120&lt;=30),"Young adult",AND(I120&gt;30,I120&lt;=45),"Adult",AND(I120&gt;45,I120&lt;=60),"Senior",AND(I120&gt;60,I120&lt;90),"super senior",TRUE,"Died")</f>
        <v>Senior</v>
      </c>
      <c r="K120" s="3">
        <v>7</v>
      </c>
      <c r="L120" s="2" t="s">
        <v>45</v>
      </c>
      <c r="M120" s="2" t="s">
        <v>38</v>
      </c>
      <c r="N120" s="2" t="str">
        <f>VLOOKUP(L120,Facts!$A$2:$B$10,2,FALSE)</f>
        <v>East</v>
      </c>
      <c r="O120" s="2"/>
      <c r="P120" s="2"/>
      <c r="Q120" s="36" t="str">
        <f>IF(AND(K120&lt;=5,'Billing Details'!H120&gt;=10000),"High Priority","Regularfollowup")</f>
        <v>Regularfollowup</v>
      </c>
      <c r="R120" s="36"/>
      <c r="S120" s="36"/>
      <c r="T120" s="36" t="str">
        <f>IF(AND(Q120="High Priority",'Patient Health Records'!AH120="Yes",'Patient Health Records'!AI120="Critical"), "Need Immediate attention", IF(AND('Patient Health Records'!AI120&lt;&gt;"Critical", 'Patient Health Records'!AH120="Yes"),"Monitor later",IF(AND('Patient Health Records'!AI120="Critical",'Patient Health Records'!AH120="No"),"Ask for readmission","No action")))</f>
        <v>Monitor later</v>
      </c>
      <c r="U120" s="36"/>
      <c r="V120" s="36"/>
      <c r="W120" s="2" t="str">
        <f>_xlfn.XLOOKUP('Patient Demographics'!N120,Facts!$B$2:$B$10,Facts!$A$2:$A$10,FALSE)</f>
        <v>West Bengal</v>
      </c>
      <c r="X120" t="str">
        <f t="shared" si="10"/>
        <v xml:space="preserve">Diya </v>
      </c>
      <c r="Y120" t="str" cm="1">
        <f t="array" ref="Y120:Z120">_xlfn.TEXTSPLIT(C120," ")</f>
        <v>Diya</v>
      </c>
      <c r="Z120" t="str">
        <v>Mehta</v>
      </c>
    </row>
    <row r="121" spans="1:27" ht="15.75" customHeight="1" x14ac:dyDescent="0.35">
      <c r="A121" s="2" t="s">
        <v>256</v>
      </c>
      <c r="B121" s="2" t="s">
        <v>257</v>
      </c>
      <c r="C121" s="2" t="str">
        <f t="shared" si="11"/>
        <v>Krishna Mehta</v>
      </c>
      <c r="D121" s="2" t="str">
        <f t="shared" si="9"/>
        <v>PID0120_Krishna.pdf</v>
      </c>
      <c r="E121" s="2" t="s">
        <v>24</v>
      </c>
      <c r="F121" s="15" t="s">
        <v>19</v>
      </c>
      <c r="G121" s="56">
        <f t="shared" si="12"/>
        <v>34334</v>
      </c>
      <c r="H121" s="54">
        <f t="shared" si="13"/>
        <v>1993</v>
      </c>
      <c r="I121" s="54">
        <f t="shared" si="14"/>
        <v>33</v>
      </c>
      <c r="J121" s="54" t="str" cm="1">
        <f t="array" ref="J121">_xlfn.IFS(AND(I121&gt;20,I121&lt;=30),"Young adult",AND(I121&gt;30,I121&lt;=45),"Adult",AND(I121&gt;45,I121&lt;=60),"Senior",AND(I121&gt;60,I121&lt;90),"super senior",TRUE,"Died")</f>
        <v>Adult</v>
      </c>
      <c r="K121" s="3">
        <v>0.5</v>
      </c>
      <c r="L121" s="2" t="s">
        <v>29</v>
      </c>
      <c r="M121" s="2" t="s">
        <v>21</v>
      </c>
      <c r="N121" s="2" t="str">
        <f>VLOOKUP(L121,Facts!$A$2:$B$10,2,FALSE)</f>
        <v>North</v>
      </c>
      <c r="O121" s="2"/>
      <c r="P121" s="2"/>
      <c r="Q121" s="36" t="str">
        <f>IF(AND(K121&lt;=5,'Billing Details'!H121&gt;=10000),"High Priority","Regularfollowup")</f>
        <v>High Priority</v>
      </c>
      <c r="R121" s="36"/>
      <c r="S121" s="36"/>
      <c r="T121" s="36" t="str">
        <f>IF(AND(Q121="High Priority",'Patient Health Records'!AH121="Yes",'Patient Health Records'!AI121="Critical"), "Need Immediate attention", IF(AND('Patient Health Records'!AI121&lt;&gt;"Critical", 'Patient Health Records'!AH121="Yes"),"Monitor later",IF(AND('Patient Health Records'!AI121="Critical",'Patient Health Records'!AH121="No"),"Ask for readmission","No action")))</f>
        <v>No action</v>
      </c>
      <c r="U121" s="36"/>
      <c r="V121" s="36"/>
      <c r="W121" s="2" t="str">
        <f>_xlfn.XLOOKUP('Patient Demographics'!N121,Facts!$B$2:$B$10,Facts!$A$2:$A$10,FALSE)</f>
        <v>Punjab</v>
      </c>
      <c r="X121" t="str">
        <f t="shared" si="10"/>
        <v xml:space="preserve">Krishna </v>
      </c>
      <c r="Y121" t="str" cm="1">
        <f t="array" ref="Y121:Z121">_xlfn.TEXTSPLIT(C121," ")</f>
        <v>Krishna</v>
      </c>
      <c r="Z121" t="str">
        <v>Mehta</v>
      </c>
    </row>
    <row r="122" spans="1:27" ht="15.75" customHeight="1" x14ac:dyDescent="0.35">
      <c r="A122" s="2" t="s">
        <v>258</v>
      </c>
      <c r="B122" s="2" t="s">
        <v>257</v>
      </c>
      <c r="C122" s="2" t="str">
        <f t="shared" si="11"/>
        <v>Krishna Mehta</v>
      </c>
      <c r="D122" s="2" t="str">
        <f t="shared" si="9"/>
        <v>PID0121_Krishna.pdf</v>
      </c>
      <c r="E122" s="2" t="s">
        <v>24</v>
      </c>
      <c r="F122" s="15" t="s">
        <v>19</v>
      </c>
      <c r="G122" s="56">
        <f t="shared" si="12"/>
        <v>34334</v>
      </c>
      <c r="H122" s="54">
        <f t="shared" si="13"/>
        <v>1993</v>
      </c>
      <c r="I122" s="54">
        <f t="shared" si="14"/>
        <v>33</v>
      </c>
      <c r="J122" s="54" t="str" cm="1">
        <f t="array" ref="J122">_xlfn.IFS(AND(I122&gt;20,I122&lt;=30),"Young adult",AND(I122&gt;30,I122&lt;=45),"Adult",AND(I122&gt;45,I122&lt;=60),"Senior",AND(I122&gt;60,I122&lt;90),"super senior",TRUE,"Died")</f>
        <v>Adult</v>
      </c>
      <c r="K122" s="3">
        <v>150</v>
      </c>
      <c r="L122" s="2" t="s">
        <v>16</v>
      </c>
      <c r="M122" s="2" t="s">
        <v>71</v>
      </c>
      <c r="N122" s="2" t="str">
        <f>VLOOKUP(L122,Facts!$A$2:$B$10,2,FALSE)</f>
        <v>West</v>
      </c>
      <c r="O122" s="2"/>
      <c r="P122" s="2"/>
      <c r="Q122" s="36" t="str">
        <f>IF(AND(K122&lt;=5,'Billing Details'!H122&gt;=10000),"High Priority","Regularfollowup")</f>
        <v>Regularfollowup</v>
      </c>
      <c r="R122" s="36"/>
      <c r="S122" s="36"/>
      <c r="T122" s="36" t="str">
        <f>IF(AND(Q122="High Priority",'Patient Health Records'!AH122="Yes",'Patient Health Records'!AI122="Critical"), "Need Immediate attention", IF(AND('Patient Health Records'!AI122&lt;&gt;"Critical", 'Patient Health Records'!AH122="Yes"),"Monitor later",IF(AND('Patient Health Records'!AI122="Critical",'Patient Health Records'!AH122="No"),"Ask for readmission","No action")))</f>
        <v>Monitor later</v>
      </c>
      <c r="U122" s="36"/>
      <c r="V122" s="36"/>
      <c r="W122" s="2" t="str">
        <f>_xlfn.XLOOKUP('Patient Demographics'!N122,Facts!$B$2:$B$10,Facts!$A$2:$A$10,FALSE)</f>
        <v>Maharashtra</v>
      </c>
      <c r="X122" t="str">
        <f t="shared" si="10"/>
        <v xml:space="preserve">Krishna </v>
      </c>
      <c r="Y122" t="str" cm="1">
        <f t="array" ref="Y122:Z122">_xlfn.TEXTSPLIT(C122," ")</f>
        <v>Krishna</v>
      </c>
      <c r="Z122" t="str">
        <v>Mehta</v>
      </c>
    </row>
    <row r="123" spans="1:27" ht="15.75" customHeight="1" x14ac:dyDescent="0.35">
      <c r="A123" s="2" t="s">
        <v>259</v>
      </c>
      <c r="B123" s="2" t="s">
        <v>98</v>
      </c>
      <c r="C123" s="2" t="str">
        <f t="shared" si="11"/>
        <v>Diya Sharma</v>
      </c>
      <c r="D123" s="2" t="str">
        <f t="shared" si="9"/>
        <v>PID0122_Diya.pdf</v>
      </c>
      <c r="E123" s="2" t="s">
        <v>9</v>
      </c>
      <c r="F123" s="15" t="s">
        <v>260</v>
      </c>
      <c r="G123" s="56">
        <f t="shared" si="12"/>
        <v>21550</v>
      </c>
      <c r="H123" s="54">
        <f t="shared" si="13"/>
        <v>1958</v>
      </c>
      <c r="I123" s="54">
        <f t="shared" si="14"/>
        <v>68</v>
      </c>
      <c r="J123" s="54" t="str" cm="1">
        <f t="array" ref="J123">_xlfn.IFS(AND(I123&gt;20,I123&lt;=30),"Young adult",AND(I123&gt;30,I123&lt;=45),"Adult",AND(I123&gt;45,I123&lt;=60),"Senior",AND(I123&gt;60,I123&lt;90),"super senior",TRUE,"Died")</f>
        <v>super senior</v>
      </c>
      <c r="K123" s="3">
        <v>3</v>
      </c>
      <c r="L123" s="2" t="s">
        <v>25</v>
      </c>
      <c r="M123" s="2" t="s">
        <v>12</v>
      </c>
      <c r="N123" s="2" t="str">
        <f>VLOOKUP(L123,Facts!$A$2:$B$10,2,FALSE)</f>
        <v>South</v>
      </c>
      <c r="O123" s="2"/>
      <c r="P123" s="2"/>
      <c r="Q123" s="36" t="str">
        <f>IF(AND(K123&lt;=5,'Billing Details'!H123&gt;=10000),"High Priority","Regularfollowup")</f>
        <v>High Priority</v>
      </c>
      <c r="R123" s="36"/>
      <c r="S123" s="36"/>
      <c r="T123" s="36" t="str">
        <f>IF(AND(Q123="High Priority",'Patient Health Records'!AH123="Yes",'Patient Health Records'!AI123="Critical"), "Need Immediate attention", IF(AND('Patient Health Records'!AI123&lt;&gt;"Critical", 'Patient Health Records'!AH123="Yes"),"Monitor later",IF(AND('Patient Health Records'!AI123="Critical",'Patient Health Records'!AH123="No"),"Ask for readmission","No action")))</f>
        <v>Need Immediate attention</v>
      </c>
      <c r="U123" s="36"/>
      <c r="V123" s="36"/>
      <c r="W123" s="2" t="str">
        <f>_xlfn.XLOOKUP('Patient Demographics'!N123,Facts!$B$2:$B$10,Facts!$A$2:$A$10,FALSE)</f>
        <v>Tamil Nadu</v>
      </c>
      <c r="X123" t="str">
        <f t="shared" si="10"/>
        <v xml:space="preserve">Diya </v>
      </c>
      <c r="Y123" t="str" cm="1">
        <f t="array" ref="Y123:Z123">_xlfn.TEXTSPLIT(C123," ")</f>
        <v>Diya</v>
      </c>
      <c r="Z123" t="str">
        <v>Sharma</v>
      </c>
    </row>
    <row r="124" spans="1:27" ht="15.75" customHeight="1" x14ac:dyDescent="0.35">
      <c r="A124" s="2" t="s">
        <v>261</v>
      </c>
      <c r="B124" s="2" t="s">
        <v>262</v>
      </c>
      <c r="C124" s="2" t="str">
        <f t="shared" si="11"/>
        <v>Isha Reddy</v>
      </c>
      <c r="D124" s="2" t="str">
        <f t="shared" si="9"/>
        <v>PID0123_Isha.pdf</v>
      </c>
      <c r="E124" s="2" t="s">
        <v>9</v>
      </c>
      <c r="F124" s="15" t="s">
        <v>19</v>
      </c>
      <c r="G124" s="56">
        <f t="shared" si="12"/>
        <v>34334</v>
      </c>
      <c r="H124" s="54">
        <f t="shared" si="13"/>
        <v>1993</v>
      </c>
      <c r="I124" s="54">
        <f t="shared" si="14"/>
        <v>33</v>
      </c>
      <c r="J124" s="54" t="str" cm="1">
        <f t="array" ref="J124">_xlfn.IFS(AND(I124&gt;20,I124&lt;=30),"Young adult",AND(I124&gt;30,I124&lt;=45),"Adult",AND(I124&gt;45,I124&lt;=60),"Senior",AND(I124&gt;60,I124&lt;90),"super senior",TRUE,"Died")</f>
        <v>Adult</v>
      </c>
      <c r="K124" s="3">
        <v>20</v>
      </c>
      <c r="L124" s="2" t="s">
        <v>25</v>
      </c>
      <c r="M124" s="2" t="s">
        <v>12</v>
      </c>
      <c r="N124" s="2" t="str">
        <f>VLOOKUP(L124,Facts!$A$2:$B$10,2,FALSE)</f>
        <v>South</v>
      </c>
      <c r="O124" s="2"/>
      <c r="P124" s="2"/>
      <c r="Q124" s="36" t="str">
        <f>IF(AND(K124&lt;=5,'Billing Details'!H124&gt;=10000),"High Priority","Regularfollowup")</f>
        <v>Regularfollowup</v>
      </c>
      <c r="R124" s="36"/>
      <c r="S124" s="36"/>
      <c r="T124" s="36" t="str">
        <f>IF(AND(Q124="High Priority",'Patient Health Records'!AH124="Yes",'Patient Health Records'!AI124="Critical"), "Need Immediate attention", IF(AND('Patient Health Records'!AI124&lt;&gt;"Critical", 'Patient Health Records'!AH124="Yes"),"Monitor later",IF(AND('Patient Health Records'!AI124="Critical",'Patient Health Records'!AH124="No"),"Ask for readmission","No action")))</f>
        <v>Monitor later</v>
      </c>
      <c r="U124" s="36"/>
      <c r="V124" s="36"/>
      <c r="W124" s="2" t="str">
        <f>_xlfn.XLOOKUP('Patient Demographics'!N124,Facts!$B$2:$B$10,Facts!$A$2:$A$10,FALSE)</f>
        <v>Tamil Nadu</v>
      </c>
      <c r="X124" t="str">
        <f t="shared" si="10"/>
        <v xml:space="preserve">Isha </v>
      </c>
      <c r="Y124" t="str" cm="1">
        <f t="array" ref="Y124:Z124">_xlfn.TEXTSPLIT(C124," ")</f>
        <v>Isha</v>
      </c>
      <c r="Z124" t="str">
        <v>Reddy</v>
      </c>
    </row>
    <row r="125" spans="1:27" ht="15.75" customHeight="1" x14ac:dyDescent="0.35">
      <c r="A125" s="2" t="s">
        <v>263</v>
      </c>
      <c r="B125" s="2" t="s">
        <v>264</v>
      </c>
      <c r="C125" s="2" t="str">
        <f t="shared" si="11"/>
        <v>Aditya Reddy</v>
      </c>
      <c r="D125" s="2" t="str">
        <f t="shared" si="9"/>
        <v>PID0124_Aditya.pdf</v>
      </c>
      <c r="E125" s="2" t="s">
        <v>24</v>
      </c>
      <c r="F125" s="15" t="s">
        <v>164</v>
      </c>
      <c r="G125" s="56">
        <f t="shared" si="12"/>
        <v>21550</v>
      </c>
      <c r="H125" s="54">
        <f t="shared" si="13"/>
        <v>1958</v>
      </c>
      <c r="I125" s="54">
        <f t="shared" si="14"/>
        <v>68</v>
      </c>
      <c r="J125" s="54" t="str" cm="1">
        <f t="array" ref="J125">_xlfn.IFS(AND(I125&gt;20,I125&lt;=30),"Young adult",AND(I125&gt;30,I125&lt;=45),"Adult",AND(I125&gt;45,I125&lt;=60),"Senior",AND(I125&gt;60,I125&lt;90),"super senior",TRUE,"Died")</f>
        <v>super senior</v>
      </c>
      <c r="K125" s="3">
        <v>25</v>
      </c>
      <c r="L125" s="2" t="s">
        <v>11</v>
      </c>
      <c r="M125" s="2" t="s">
        <v>12</v>
      </c>
      <c r="N125" s="2" t="str">
        <f>VLOOKUP(L125,Facts!$A$2:$B$10,2,FALSE)</f>
        <v>South</v>
      </c>
      <c r="O125" s="2"/>
      <c r="P125" s="2"/>
      <c r="Q125" s="36" t="str">
        <f>IF(AND(K125&lt;=5,'Billing Details'!H125&gt;=10000),"High Priority","Regularfollowup")</f>
        <v>Regularfollowup</v>
      </c>
      <c r="R125" s="36"/>
      <c r="S125" s="36"/>
      <c r="T125" s="36" t="str">
        <f>IF(AND(Q125="High Priority",'Patient Health Records'!AH125="Yes",'Patient Health Records'!AI125="Critical"), "Need Immediate attention", IF(AND('Patient Health Records'!AI125&lt;&gt;"Critical", 'Patient Health Records'!AH125="Yes"),"Monitor later",IF(AND('Patient Health Records'!AI125="Critical",'Patient Health Records'!AH125="No"),"Ask for readmission","No action")))</f>
        <v>Ask for readmission</v>
      </c>
      <c r="U125" s="36"/>
      <c r="V125" s="36"/>
      <c r="W125" s="2" t="str">
        <f>_xlfn.XLOOKUP('Patient Demographics'!N125,Facts!$B$2:$B$10,Facts!$A$2:$A$10,FALSE)</f>
        <v>Tamil Nadu</v>
      </c>
      <c r="X125" t="str">
        <f t="shared" si="10"/>
        <v xml:space="preserve">Aditya </v>
      </c>
      <c r="Y125" t="str" cm="1">
        <f t="array" ref="Y125:Z125">_xlfn.TEXTSPLIT(C125," ")</f>
        <v>Aditya</v>
      </c>
      <c r="Z125" t="str">
        <v>Reddy</v>
      </c>
    </row>
    <row r="126" spans="1:27" ht="15.75" customHeight="1" x14ac:dyDescent="0.35">
      <c r="A126" s="2" t="s">
        <v>265</v>
      </c>
      <c r="B126" s="2" t="s">
        <v>126</v>
      </c>
      <c r="C126" s="2" t="str">
        <f t="shared" si="11"/>
        <v>Aanya Sharma</v>
      </c>
      <c r="D126" s="2" t="str">
        <f t="shared" si="9"/>
        <v>PID0125_Aanya.pdf</v>
      </c>
      <c r="E126" s="2" t="s">
        <v>9</v>
      </c>
      <c r="F126" s="15" t="s">
        <v>260</v>
      </c>
      <c r="G126" s="56">
        <f t="shared" si="12"/>
        <v>21550</v>
      </c>
      <c r="H126" s="54">
        <f t="shared" si="13"/>
        <v>1958</v>
      </c>
      <c r="I126" s="54">
        <f t="shared" si="14"/>
        <v>68</v>
      </c>
      <c r="J126" s="54" t="str" cm="1">
        <f t="array" ref="J126">_xlfn.IFS(AND(I126&gt;20,I126&lt;=30),"Young adult",AND(I126&gt;30,I126&lt;=45),"Adult",AND(I126&gt;45,I126&lt;=60),"Senior",AND(I126&gt;60,I126&lt;90),"super senior",TRUE,"Died")</f>
        <v>super senior</v>
      </c>
      <c r="K126" s="3">
        <v>40</v>
      </c>
      <c r="L126" s="2" t="s">
        <v>11</v>
      </c>
      <c r="M126" s="2" t="s">
        <v>12</v>
      </c>
      <c r="N126" s="2" t="str">
        <f>VLOOKUP(L126,Facts!$A$2:$B$10,2,FALSE)</f>
        <v>South</v>
      </c>
      <c r="O126" s="2"/>
      <c r="P126" s="2"/>
      <c r="Q126" s="36" t="str">
        <f>IF(AND(K126&lt;=5,'Billing Details'!H126&gt;=10000),"High Priority","Regularfollowup")</f>
        <v>Regularfollowup</v>
      </c>
      <c r="R126" s="36"/>
      <c r="S126" s="36"/>
      <c r="T126" s="36" t="str">
        <f>IF(AND(Q126="High Priority",'Patient Health Records'!AH126="Yes",'Patient Health Records'!AI126="Critical"), "Need Immediate attention", IF(AND('Patient Health Records'!AI126&lt;&gt;"Critical", 'Patient Health Records'!AH126="Yes"),"Monitor later",IF(AND('Patient Health Records'!AI126="Critical",'Patient Health Records'!AH126="No"),"Ask for readmission","No action")))</f>
        <v>No action</v>
      </c>
      <c r="U126" s="36"/>
      <c r="V126" s="36"/>
      <c r="W126" s="2" t="str">
        <f>_xlfn.XLOOKUP('Patient Demographics'!N126,Facts!$B$2:$B$10,Facts!$A$2:$A$10,FALSE)</f>
        <v>Tamil Nadu</v>
      </c>
      <c r="X126" t="str">
        <f t="shared" si="10"/>
        <v xml:space="preserve">Aanya </v>
      </c>
      <c r="Y126" t="str" cm="1">
        <f t="array" ref="Y126:Z126">_xlfn.TEXTSPLIT(C126," ")</f>
        <v>Aanya</v>
      </c>
      <c r="Z126" t="str">
        <v>Sharma</v>
      </c>
    </row>
    <row r="127" spans="1:27" ht="15.75" customHeight="1" x14ac:dyDescent="0.35">
      <c r="A127" s="2" t="s">
        <v>266</v>
      </c>
      <c r="B127" s="2" t="s">
        <v>267</v>
      </c>
      <c r="C127" s="2" t="str">
        <f t="shared" si="11"/>
        <v>Krishna Priya Mehta</v>
      </c>
      <c r="D127" s="2" t="str">
        <f t="shared" si="9"/>
        <v>PID0126_Krishna.pdf</v>
      </c>
      <c r="E127" s="2" t="s">
        <v>24</v>
      </c>
      <c r="F127" s="15" t="s">
        <v>62</v>
      </c>
      <c r="G127" s="56">
        <f t="shared" si="12"/>
        <v>30682</v>
      </c>
      <c r="H127" s="54">
        <f t="shared" si="13"/>
        <v>1984</v>
      </c>
      <c r="I127" s="54">
        <f t="shared" si="14"/>
        <v>42</v>
      </c>
      <c r="J127" s="54" t="str" cm="1">
        <f t="array" ref="J127">_xlfn.IFS(AND(I127&gt;20,I127&lt;=30),"Young adult",AND(I127&gt;30,I127&lt;=45),"Adult",AND(I127&gt;45,I127&lt;=60),"Senior",AND(I127&gt;60,I127&lt;90),"super senior",TRUE,"Died")</f>
        <v>Adult</v>
      </c>
      <c r="K127" s="3">
        <v>4</v>
      </c>
      <c r="L127" s="2" t="s">
        <v>25</v>
      </c>
      <c r="M127" s="2" t="s">
        <v>12</v>
      </c>
      <c r="N127" s="2" t="str">
        <f>VLOOKUP(L127,Facts!$A$2:$B$10,2,FALSE)</f>
        <v>South</v>
      </c>
      <c r="O127" s="2"/>
      <c r="P127" s="2"/>
      <c r="Q127" s="36" t="str">
        <f>IF(AND(K127&lt;=5,'Billing Details'!H127&gt;=10000),"High Priority","Regularfollowup")</f>
        <v>High Priority</v>
      </c>
      <c r="R127" s="36"/>
      <c r="S127" s="36"/>
      <c r="T127" s="36" t="str">
        <f>IF(AND(Q127="High Priority",'Patient Health Records'!AH127="Yes",'Patient Health Records'!AI127="Critical"), "Need Immediate attention", IF(AND('Patient Health Records'!AI127&lt;&gt;"Critical", 'Patient Health Records'!AH127="Yes"),"Monitor later",IF(AND('Patient Health Records'!AI127="Critical",'Patient Health Records'!AH127="No"),"Ask for readmission","No action")))</f>
        <v>No action</v>
      </c>
      <c r="U127" s="36"/>
      <c r="V127" s="36"/>
      <c r="W127" s="2" t="str">
        <f>_xlfn.XLOOKUP('Patient Demographics'!N127,Facts!$B$2:$B$10,Facts!$A$2:$A$10,FALSE)</f>
        <v>Tamil Nadu</v>
      </c>
      <c r="X127" t="str">
        <f t="shared" si="10"/>
        <v xml:space="preserve">Krishna </v>
      </c>
      <c r="Y127" t="str" cm="1">
        <f t="array" ref="Y127:AA127">_xlfn.TEXTSPLIT(C127," ")</f>
        <v>Krishna</v>
      </c>
      <c r="Z127" t="str">
        <v>Priya</v>
      </c>
      <c r="AA127" t="str">
        <v>Mehta</v>
      </c>
    </row>
    <row r="128" spans="1:27" ht="15.75" customHeight="1" x14ac:dyDescent="0.35">
      <c r="A128" s="2" t="s">
        <v>268</v>
      </c>
      <c r="B128" s="2" t="s">
        <v>269</v>
      </c>
      <c r="C128" s="2" t="str">
        <f t="shared" si="11"/>
        <v>Aarav Gupta</v>
      </c>
      <c r="D128" s="2" t="str">
        <f t="shared" si="9"/>
        <v>PID0127_Aarav.pdf</v>
      </c>
      <c r="E128" s="2" t="s">
        <v>24</v>
      </c>
      <c r="F128" s="15" t="s">
        <v>10</v>
      </c>
      <c r="G128" s="56">
        <f t="shared" si="12"/>
        <v>27029</v>
      </c>
      <c r="H128" s="54">
        <f t="shared" si="13"/>
        <v>1973</v>
      </c>
      <c r="I128" s="54">
        <f t="shared" si="14"/>
        <v>53</v>
      </c>
      <c r="J128" s="54" t="str" cm="1">
        <f t="array" ref="J128">_xlfn.IFS(AND(I128&gt;20,I128&lt;=30),"Young adult",AND(I128&gt;30,I128&lt;=45),"Adult",AND(I128&gt;45,I128&lt;=60),"Senior",AND(I128&gt;60,I128&lt;90),"super senior",TRUE,"Died")</f>
        <v>Senior</v>
      </c>
      <c r="K128" s="3">
        <v>4</v>
      </c>
      <c r="L128" s="2" t="s">
        <v>25</v>
      </c>
      <c r="M128" s="2" t="s">
        <v>12</v>
      </c>
      <c r="N128" s="2" t="str">
        <f>VLOOKUP(L128,Facts!$A$2:$B$10,2,FALSE)</f>
        <v>South</v>
      </c>
      <c r="O128" s="2"/>
      <c r="P128" s="2"/>
      <c r="Q128" s="36" t="str">
        <f>IF(AND(K128&lt;=5,'Billing Details'!H128&gt;=10000),"High Priority","Regularfollowup")</f>
        <v>Regularfollowup</v>
      </c>
      <c r="R128" s="36"/>
      <c r="S128" s="36"/>
      <c r="T128" s="36" t="str">
        <f>IF(AND(Q128="High Priority",'Patient Health Records'!AH128="Yes",'Patient Health Records'!AI128="Critical"), "Need Immediate attention", IF(AND('Patient Health Records'!AI128&lt;&gt;"Critical", 'Patient Health Records'!AH128="Yes"),"Monitor later",IF(AND('Patient Health Records'!AI128="Critical",'Patient Health Records'!AH128="No"),"Ask for readmission","No action")))</f>
        <v>No action</v>
      </c>
      <c r="U128" s="36"/>
      <c r="V128" s="36"/>
      <c r="W128" s="2" t="str">
        <f>_xlfn.XLOOKUP('Patient Demographics'!N128,Facts!$B$2:$B$10,Facts!$A$2:$A$10,FALSE)</f>
        <v>Tamil Nadu</v>
      </c>
      <c r="X128" t="str">
        <f t="shared" si="10"/>
        <v xml:space="preserve">Aarav </v>
      </c>
      <c r="Y128" t="str" cm="1">
        <f t="array" ref="Y128:Z128">_xlfn.TEXTSPLIT(C128," ")</f>
        <v>Aarav</v>
      </c>
      <c r="Z128" t="str">
        <v>Gupta</v>
      </c>
    </row>
    <row r="129" spans="1:27" ht="15.75" customHeight="1" x14ac:dyDescent="0.35">
      <c r="A129" s="2" t="s">
        <v>270</v>
      </c>
      <c r="B129" s="2" t="s">
        <v>271</v>
      </c>
      <c r="C129" s="2" t="str">
        <f t="shared" si="11"/>
        <v>Aarav Priya Reddy</v>
      </c>
      <c r="D129" s="2" t="str">
        <f t="shared" si="9"/>
        <v>PID0128_Aarav.pdf</v>
      </c>
      <c r="E129" s="2" t="s">
        <v>24</v>
      </c>
      <c r="F129" s="15" t="s">
        <v>127</v>
      </c>
      <c r="G129" s="56">
        <f t="shared" si="12"/>
        <v>31412</v>
      </c>
      <c r="H129" s="54">
        <f t="shared" si="13"/>
        <v>1985</v>
      </c>
      <c r="I129" s="54">
        <f t="shared" si="14"/>
        <v>41</v>
      </c>
      <c r="J129" s="54" t="str" cm="1">
        <f t="array" ref="J129">_xlfn.IFS(AND(I129&gt;20,I129&lt;=30),"Young adult",AND(I129&gt;30,I129&lt;=45),"Adult",AND(I129&gt;45,I129&lt;=60),"Senior",AND(I129&gt;60,I129&lt;90),"super senior",TRUE,"Died")</f>
        <v>Adult</v>
      </c>
      <c r="K129" s="3">
        <v>7</v>
      </c>
      <c r="L129" s="2" t="s">
        <v>25</v>
      </c>
      <c r="M129" s="2" t="s">
        <v>12</v>
      </c>
      <c r="N129" s="2" t="str">
        <f>VLOOKUP(L129,Facts!$A$2:$B$10,2,FALSE)</f>
        <v>South</v>
      </c>
      <c r="O129" s="2"/>
      <c r="P129" s="2"/>
      <c r="Q129" s="36" t="str">
        <f>IF(AND(K129&lt;=5,'Billing Details'!H129&gt;=10000),"High Priority","Regularfollowup")</f>
        <v>Regularfollowup</v>
      </c>
      <c r="R129" s="36"/>
      <c r="S129" s="36"/>
      <c r="T129" s="36" t="str">
        <f>IF(AND(Q129="High Priority",'Patient Health Records'!AH129="Yes",'Patient Health Records'!AI129="Critical"), "Need Immediate attention", IF(AND('Patient Health Records'!AI129&lt;&gt;"Critical", 'Patient Health Records'!AH129="Yes"),"Monitor later",IF(AND('Patient Health Records'!AI129="Critical",'Patient Health Records'!AH129="No"),"Ask for readmission","No action")))</f>
        <v>Ask for readmission</v>
      </c>
      <c r="U129" s="36"/>
      <c r="V129" s="36"/>
      <c r="W129" s="2" t="str">
        <f>_xlfn.XLOOKUP('Patient Demographics'!N129,Facts!$B$2:$B$10,Facts!$A$2:$A$10,FALSE)</f>
        <v>Tamil Nadu</v>
      </c>
      <c r="X129" t="str">
        <f t="shared" si="10"/>
        <v xml:space="preserve">Aarav </v>
      </c>
      <c r="Y129" t="str" cm="1">
        <f t="array" ref="Y129:AA129">_xlfn.TEXTSPLIT(C129," ")</f>
        <v>Aarav</v>
      </c>
      <c r="Z129" t="str">
        <v>Priya</v>
      </c>
      <c r="AA129" t="str">
        <v>Reddy</v>
      </c>
    </row>
    <row r="130" spans="1:27" ht="15.75" customHeight="1" x14ac:dyDescent="0.35">
      <c r="A130" s="2" t="s">
        <v>272</v>
      </c>
      <c r="B130" s="2" t="s">
        <v>273</v>
      </c>
      <c r="C130" s="2" t="str">
        <f t="shared" si="11"/>
        <v>Riya Mehta</v>
      </c>
      <c r="D130" s="2" t="str">
        <f t="shared" ref="D130:D193" si="15">_xlfn.CONCAT(A130,"_",Y130,".pdf")</f>
        <v>PID0129_Riya.pdf</v>
      </c>
      <c r="E130" s="2" t="s">
        <v>9</v>
      </c>
      <c r="F130" s="15" t="s">
        <v>41</v>
      </c>
      <c r="G130" s="56">
        <f t="shared" si="12"/>
        <v>28855</v>
      </c>
      <c r="H130" s="54">
        <f t="shared" si="13"/>
        <v>1978</v>
      </c>
      <c r="I130" s="54">
        <f t="shared" si="14"/>
        <v>48</v>
      </c>
      <c r="J130" s="54" t="str" cm="1">
        <f t="array" ref="J130">_xlfn.IFS(AND(I130&gt;20,I130&lt;=30),"Young adult",AND(I130&gt;30,I130&lt;=45),"Adult",AND(I130&gt;45,I130&lt;=60),"Senior",AND(I130&gt;60,I130&lt;90),"super senior",TRUE,"Died")</f>
        <v>Senior</v>
      </c>
      <c r="K130" s="3">
        <v>20</v>
      </c>
      <c r="L130" s="2" t="s">
        <v>16</v>
      </c>
      <c r="M130" s="2" t="s">
        <v>12</v>
      </c>
      <c r="N130" s="2" t="str">
        <f>VLOOKUP(L130,Facts!$A$2:$B$10,2,FALSE)</f>
        <v>West</v>
      </c>
      <c r="O130" s="2"/>
      <c r="P130" s="2"/>
      <c r="Q130" s="36" t="str">
        <f>IF(AND(K130&lt;=5,'Billing Details'!H130&gt;=10000),"High Priority","Regularfollowup")</f>
        <v>Regularfollowup</v>
      </c>
      <c r="R130" s="36"/>
      <c r="S130" s="36"/>
      <c r="T130" s="36" t="str">
        <f>IF(AND(Q130="High Priority",'Patient Health Records'!AH130="Yes",'Patient Health Records'!AI130="Critical"), "Need Immediate attention", IF(AND('Patient Health Records'!AI130&lt;&gt;"Critical", 'Patient Health Records'!AH130="Yes"),"Monitor later",IF(AND('Patient Health Records'!AI130="Critical",'Patient Health Records'!AH130="No"),"Ask for readmission","No action")))</f>
        <v>No action</v>
      </c>
      <c r="U130" s="36"/>
      <c r="V130" s="36"/>
      <c r="W130" s="2" t="str">
        <f>_xlfn.XLOOKUP('Patient Demographics'!N130,Facts!$B$2:$B$10,Facts!$A$2:$A$10,FALSE)</f>
        <v>Maharashtra</v>
      </c>
      <c r="X130" t="str">
        <f t="shared" ref="X130:X193" si="16">LEFT(C130,FIND(" ",C130))</f>
        <v xml:space="preserve">Riya </v>
      </c>
      <c r="Y130" t="str" cm="1">
        <f t="array" ref="Y130:Z130">_xlfn.TEXTSPLIT(C130," ")</f>
        <v>Riya</v>
      </c>
      <c r="Z130" t="str">
        <v>Mehta</v>
      </c>
    </row>
    <row r="131" spans="1:27" ht="15.75" customHeight="1" x14ac:dyDescent="0.35">
      <c r="A131" s="2" t="s">
        <v>274</v>
      </c>
      <c r="B131" s="2" t="s">
        <v>14</v>
      </c>
      <c r="C131" s="2" t="str">
        <f t="shared" ref="C131:C194" si="17">TRIM(B131)</f>
        <v>Isha Sharma</v>
      </c>
      <c r="D131" s="2" t="str">
        <f t="shared" si="15"/>
        <v>PID0130_Isha.pdf</v>
      </c>
      <c r="E131" s="2" t="s">
        <v>9</v>
      </c>
      <c r="F131" s="15" t="s">
        <v>41</v>
      </c>
      <c r="G131" s="56">
        <f t="shared" ref="G131:G194" si="18">DATEVALUE(F131)</f>
        <v>28855</v>
      </c>
      <c r="H131" s="54">
        <f t="shared" ref="H131:H194" si="19">YEAR(G131)</f>
        <v>1978</v>
      </c>
      <c r="I131" s="54">
        <f t="shared" ref="I131:I194" si="20">2026-H131</f>
        <v>48</v>
      </c>
      <c r="J131" s="54" t="str" cm="1">
        <f t="array" ref="J131">_xlfn.IFS(AND(I131&gt;20,I131&lt;=30),"Young adult",AND(I131&gt;30,I131&lt;=45),"Adult",AND(I131&gt;45,I131&lt;=60),"Senior",AND(I131&gt;60,I131&lt;90),"super senior",TRUE,"Died")</f>
        <v>Senior</v>
      </c>
      <c r="K131" s="3">
        <v>50</v>
      </c>
      <c r="L131" s="2" t="s">
        <v>25</v>
      </c>
      <c r="M131" s="2" t="s">
        <v>12</v>
      </c>
      <c r="N131" s="2" t="str">
        <f>VLOOKUP(L131,Facts!$A$2:$B$10,2,FALSE)</f>
        <v>South</v>
      </c>
      <c r="O131" s="2"/>
      <c r="P131" s="2"/>
      <c r="Q131" s="36" t="str">
        <f>IF(AND(K131&lt;=5,'Billing Details'!H131&gt;=10000),"High Priority","Regularfollowup")</f>
        <v>Regularfollowup</v>
      </c>
      <c r="R131" s="36"/>
      <c r="S131" s="36"/>
      <c r="T131" s="36" t="str">
        <f>IF(AND(Q131="High Priority",'Patient Health Records'!AH131="Yes",'Patient Health Records'!AI131="Critical"), "Need Immediate attention", IF(AND('Patient Health Records'!AI131&lt;&gt;"Critical", 'Patient Health Records'!AH131="Yes"),"Monitor later",IF(AND('Patient Health Records'!AI131="Critical",'Patient Health Records'!AH131="No"),"Ask for readmission","No action")))</f>
        <v>No action</v>
      </c>
      <c r="U131" s="36"/>
      <c r="V131" s="36"/>
      <c r="W131" s="2" t="str">
        <f>_xlfn.XLOOKUP('Patient Demographics'!N131,Facts!$B$2:$B$10,Facts!$A$2:$A$10,FALSE)</f>
        <v>Tamil Nadu</v>
      </c>
      <c r="X131" t="str">
        <f t="shared" si="16"/>
        <v xml:space="preserve">Isha </v>
      </c>
      <c r="Y131" t="str" cm="1">
        <f t="array" ref="Y131:Z131">_xlfn.TEXTSPLIT(C131," ")</f>
        <v>Isha</v>
      </c>
      <c r="Z131" t="str">
        <v>Sharma</v>
      </c>
    </row>
    <row r="132" spans="1:27" ht="15.75" customHeight="1" x14ac:dyDescent="0.35">
      <c r="A132" s="2" t="s">
        <v>275</v>
      </c>
      <c r="B132" s="2" t="s">
        <v>154</v>
      </c>
      <c r="C132" s="2" t="str">
        <f t="shared" si="17"/>
        <v>Vivaan Reddy</v>
      </c>
      <c r="D132" s="2" t="str">
        <f t="shared" si="15"/>
        <v>PID0131_Vivaan.pdf</v>
      </c>
      <c r="E132" s="2" t="s">
        <v>24</v>
      </c>
      <c r="F132" s="15" t="s">
        <v>93</v>
      </c>
      <c r="G132" s="56">
        <f t="shared" si="18"/>
        <v>36160</v>
      </c>
      <c r="H132" s="54">
        <f t="shared" si="19"/>
        <v>1998</v>
      </c>
      <c r="I132" s="54">
        <f t="shared" si="20"/>
        <v>28</v>
      </c>
      <c r="J132" s="54" t="str" cm="1">
        <f t="array" ref="J132">_xlfn.IFS(AND(I132&gt;20,I132&lt;=30),"Young adult",AND(I132&gt;30,I132&lt;=45),"Adult",AND(I132&gt;45,I132&lt;=60),"Senior",AND(I132&gt;60,I132&lt;90),"super senior",TRUE,"Died")</f>
        <v>Young adult</v>
      </c>
      <c r="K132" s="3">
        <v>2</v>
      </c>
      <c r="L132" s="2" t="s">
        <v>25</v>
      </c>
      <c r="M132" s="2" t="s">
        <v>12</v>
      </c>
      <c r="N132" s="2" t="str">
        <f>VLOOKUP(L132,Facts!$A$2:$B$10,2,FALSE)</f>
        <v>South</v>
      </c>
      <c r="O132" s="2"/>
      <c r="P132" s="2"/>
      <c r="Q132" s="36" t="str">
        <f>IF(AND(K132&lt;=5,'Billing Details'!H132&gt;=10000),"High Priority","Regularfollowup")</f>
        <v>High Priority</v>
      </c>
      <c r="R132" s="36"/>
      <c r="S132" s="36"/>
      <c r="T132" s="36" t="str">
        <f>IF(AND(Q132="High Priority",'Patient Health Records'!AH132="Yes",'Patient Health Records'!AI132="Critical"), "Need Immediate attention", IF(AND('Patient Health Records'!AI132&lt;&gt;"Critical", 'Patient Health Records'!AH132="Yes"),"Monitor later",IF(AND('Patient Health Records'!AI132="Critical",'Patient Health Records'!AH132="No"),"Ask for readmission","No action")))</f>
        <v>No action</v>
      </c>
      <c r="U132" s="36"/>
      <c r="V132" s="36"/>
      <c r="W132" s="2" t="str">
        <f>_xlfn.XLOOKUP('Patient Demographics'!N132,Facts!$B$2:$B$10,Facts!$A$2:$A$10,FALSE)</f>
        <v>Tamil Nadu</v>
      </c>
      <c r="X132" t="str">
        <f t="shared" si="16"/>
        <v xml:space="preserve">Vivaan </v>
      </c>
      <c r="Y132" t="str" cm="1">
        <f t="array" ref="Y132:Z132">_xlfn.TEXTSPLIT(C132," ")</f>
        <v>Vivaan</v>
      </c>
      <c r="Z132" t="str">
        <v>Reddy</v>
      </c>
    </row>
    <row r="133" spans="1:27" ht="15.75" customHeight="1" x14ac:dyDescent="0.35">
      <c r="A133" s="2" t="s">
        <v>276</v>
      </c>
      <c r="B133" s="2" t="s">
        <v>277</v>
      </c>
      <c r="C133" s="2" t="str">
        <f t="shared" si="17"/>
        <v>Vivaan Gupta</v>
      </c>
      <c r="D133" s="2" t="str">
        <f t="shared" si="15"/>
        <v>PID0132_Vivaan.pdf</v>
      </c>
      <c r="E133" s="2" t="s">
        <v>24</v>
      </c>
      <c r="F133" s="15" t="s">
        <v>116</v>
      </c>
      <c r="G133" s="56">
        <f t="shared" si="18"/>
        <v>27029</v>
      </c>
      <c r="H133" s="54">
        <f t="shared" si="19"/>
        <v>1973</v>
      </c>
      <c r="I133" s="54">
        <f t="shared" si="20"/>
        <v>53</v>
      </c>
      <c r="J133" s="54" t="str" cm="1">
        <f t="array" ref="J133">_xlfn.IFS(AND(I133&gt;20,I133&lt;=30),"Young adult",AND(I133&gt;30,I133&lt;=45),"Adult",AND(I133&gt;45,I133&lt;=60),"Senior",AND(I133&gt;60,I133&lt;90),"super senior",TRUE,"Died")</f>
        <v>Senior</v>
      </c>
      <c r="K133" s="3">
        <v>70</v>
      </c>
      <c r="L133" s="2" t="s">
        <v>45</v>
      </c>
      <c r="M133" s="2" t="s">
        <v>38</v>
      </c>
      <c r="N133" s="2" t="str">
        <f>VLOOKUP(L133,Facts!$A$2:$B$10,2,FALSE)</f>
        <v>East</v>
      </c>
      <c r="O133" s="2"/>
      <c r="P133" s="2"/>
      <c r="Q133" s="36" t="str">
        <f>IF(AND(K133&lt;=5,'Billing Details'!H133&gt;=10000),"High Priority","Regularfollowup")</f>
        <v>Regularfollowup</v>
      </c>
      <c r="R133" s="36"/>
      <c r="S133" s="36"/>
      <c r="T133" s="36" t="str">
        <f>IF(AND(Q133="High Priority",'Patient Health Records'!AH133="Yes",'Patient Health Records'!AI133="Critical"), "Need Immediate attention", IF(AND('Patient Health Records'!AI133&lt;&gt;"Critical", 'Patient Health Records'!AH133="Yes"),"Monitor later",IF(AND('Patient Health Records'!AI133="Critical",'Patient Health Records'!AH133="No"),"Ask for readmission","No action")))</f>
        <v>No action</v>
      </c>
      <c r="U133" s="36"/>
      <c r="V133" s="36"/>
      <c r="W133" s="2" t="str">
        <f>_xlfn.XLOOKUP('Patient Demographics'!N133,Facts!$B$2:$B$10,Facts!$A$2:$A$10,FALSE)</f>
        <v>West Bengal</v>
      </c>
      <c r="X133" t="str">
        <f t="shared" si="16"/>
        <v xml:space="preserve">Vivaan </v>
      </c>
      <c r="Y133" t="str" cm="1">
        <f t="array" ref="Y133:Z133">_xlfn.TEXTSPLIT(C133," ")</f>
        <v>Vivaan</v>
      </c>
      <c r="Z133" t="str">
        <v>Gupta</v>
      </c>
    </row>
    <row r="134" spans="1:27" ht="15.75" customHeight="1" x14ac:dyDescent="0.35">
      <c r="A134" s="2" t="s">
        <v>278</v>
      </c>
      <c r="B134" s="2" t="s">
        <v>277</v>
      </c>
      <c r="C134" s="2" t="str">
        <f t="shared" si="17"/>
        <v>Vivaan Gupta</v>
      </c>
      <c r="D134" s="2" t="str">
        <f t="shared" si="15"/>
        <v>PID0133_Vivaan.pdf</v>
      </c>
      <c r="E134" s="2" t="s">
        <v>24</v>
      </c>
      <c r="F134" s="15" t="s">
        <v>70</v>
      </c>
      <c r="G134" s="56">
        <f t="shared" si="18"/>
        <v>25203</v>
      </c>
      <c r="H134" s="54">
        <f t="shared" si="19"/>
        <v>1968</v>
      </c>
      <c r="I134" s="54">
        <f t="shared" si="20"/>
        <v>58</v>
      </c>
      <c r="J134" s="54" t="str" cm="1">
        <f t="array" ref="J134">_xlfn.IFS(AND(I134&gt;20,I134&lt;=30),"Young adult",AND(I134&gt;30,I134&lt;=45),"Adult",AND(I134&gt;45,I134&lt;=60),"Senior",AND(I134&gt;60,I134&lt;90),"super senior",TRUE,"Died")</f>
        <v>Senior</v>
      </c>
      <c r="K134" s="3">
        <v>5</v>
      </c>
      <c r="L134" s="2" t="s">
        <v>11</v>
      </c>
      <c r="M134" s="2" t="s">
        <v>71</v>
      </c>
      <c r="N134" s="2" t="str">
        <f>VLOOKUP(L134,Facts!$A$2:$B$10,2,FALSE)</f>
        <v>South</v>
      </c>
      <c r="O134" s="2"/>
      <c r="P134" s="2"/>
      <c r="Q134" s="36" t="str">
        <f>IF(AND(K134&lt;=5,'Billing Details'!H134&gt;=10000),"High Priority","Regularfollowup")</f>
        <v>High Priority</v>
      </c>
      <c r="R134" s="36"/>
      <c r="S134" s="36"/>
      <c r="T134" s="36" t="str">
        <f>IF(AND(Q134="High Priority",'Patient Health Records'!AH134="Yes",'Patient Health Records'!AI134="Critical"), "Need Immediate attention", IF(AND('Patient Health Records'!AI134&lt;&gt;"Critical", 'Patient Health Records'!AH134="Yes"),"Monitor later",IF(AND('Patient Health Records'!AI134="Critical",'Patient Health Records'!AH134="No"),"Ask for readmission","No action")))</f>
        <v>Monitor later</v>
      </c>
      <c r="U134" s="36"/>
      <c r="V134" s="36"/>
      <c r="W134" s="2" t="str">
        <f>_xlfn.XLOOKUP('Patient Demographics'!N134,Facts!$B$2:$B$10,Facts!$A$2:$A$10,FALSE)</f>
        <v>Tamil Nadu</v>
      </c>
      <c r="X134" t="str">
        <f t="shared" si="16"/>
        <v xml:space="preserve">Vivaan </v>
      </c>
      <c r="Y134" t="str" cm="1">
        <f t="array" ref="Y134:Z134">_xlfn.TEXTSPLIT(C134," ")</f>
        <v>Vivaan</v>
      </c>
      <c r="Z134" t="str">
        <v>Gupta</v>
      </c>
    </row>
    <row r="135" spans="1:27" ht="15.75" customHeight="1" x14ac:dyDescent="0.35">
      <c r="A135" s="2" t="s">
        <v>279</v>
      </c>
      <c r="B135" s="2" t="s">
        <v>280</v>
      </c>
      <c r="C135" s="2" t="str">
        <f t="shared" si="17"/>
        <v>Aarav Priya Patel</v>
      </c>
      <c r="D135" s="2" t="str">
        <f t="shared" si="15"/>
        <v>PID0134_Aarav.pdf</v>
      </c>
      <c r="E135" s="2" t="s">
        <v>24</v>
      </c>
      <c r="F135" s="15" t="s">
        <v>10</v>
      </c>
      <c r="G135" s="56">
        <f t="shared" si="18"/>
        <v>27029</v>
      </c>
      <c r="H135" s="54">
        <f t="shared" si="19"/>
        <v>1973</v>
      </c>
      <c r="I135" s="54">
        <f t="shared" si="20"/>
        <v>53</v>
      </c>
      <c r="J135" s="54" t="str" cm="1">
        <f t="array" ref="J135">_xlfn.IFS(AND(I135&gt;20,I135&lt;=30),"Young adult",AND(I135&gt;30,I135&lt;=45),"Adult",AND(I135&gt;45,I135&lt;=60),"Senior",AND(I135&gt;60,I135&lt;90),"super senior",TRUE,"Died")</f>
        <v>Senior</v>
      </c>
      <c r="K135" s="3">
        <v>5</v>
      </c>
      <c r="L135" s="2" t="s">
        <v>25</v>
      </c>
      <c r="M135" s="2" t="s">
        <v>12</v>
      </c>
      <c r="N135" s="2" t="str">
        <f>VLOOKUP(L135,Facts!$A$2:$B$10,2,FALSE)</f>
        <v>South</v>
      </c>
      <c r="O135" s="2"/>
      <c r="P135" s="2"/>
      <c r="Q135" s="36" t="str">
        <f>IF(AND(K135&lt;=5,'Billing Details'!H135&gt;=10000),"High Priority","Regularfollowup")</f>
        <v>Regularfollowup</v>
      </c>
      <c r="R135" s="36"/>
      <c r="S135" s="36"/>
      <c r="T135" s="36" t="str">
        <f>IF(AND(Q135="High Priority",'Patient Health Records'!AH135="Yes",'Patient Health Records'!AI135="Critical"), "Need Immediate attention", IF(AND('Patient Health Records'!AI135&lt;&gt;"Critical", 'Patient Health Records'!AH135="Yes"),"Monitor later",IF(AND('Patient Health Records'!AI135="Critical",'Patient Health Records'!AH135="No"),"Ask for readmission","No action")))</f>
        <v>Monitor later</v>
      </c>
      <c r="U135" s="36"/>
      <c r="V135" s="36"/>
      <c r="W135" s="2" t="str">
        <f>_xlfn.XLOOKUP('Patient Demographics'!N135,Facts!$B$2:$B$10,Facts!$A$2:$A$10,FALSE)</f>
        <v>Tamil Nadu</v>
      </c>
      <c r="X135" t="str">
        <f t="shared" si="16"/>
        <v xml:space="preserve">Aarav </v>
      </c>
      <c r="Y135" t="str" cm="1">
        <f t="array" ref="Y135:AA135">_xlfn.TEXTSPLIT(C135," ")</f>
        <v>Aarav</v>
      </c>
      <c r="Z135" t="str">
        <v>Priya</v>
      </c>
      <c r="AA135" t="str">
        <v>Patel</v>
      </c>
    </row>
    <row r="136" spans="1:27" ht="15.75" customHeight="1" x14ac:dyDescent="0.35">
      <c r="A136" s="2" t="s">
        <v>281</v>
      </c>
      <c r="B136" s="2" t="s">
        <v>129</v>
      </c>
      <c r="C136" s="2" t="str">
        <f t="shared" si="17"/>
        <v>Vivaan Sharma</v>
      </c>
      <c r="D136" s="2" t="str">
        <f t="shared" si="15"/>
        <v>PID0135_Vivaan.pdf</v>
      </c>
      <c r="E136" s="2" t="s">
        <v>24</v>
      </c>
      <c r="F136" s="15" t="s">
        <v>19</v>
      </c>
      <c r="G136" s="56">
        <f t="shared" si="18"/>
        <v>34334</v>
      </c>
      <c r="H136" s="54">
        <f t="shared" si="19"/>
        <v>1993</v>
      </c>
      <c r="I136" s="54">
        <f t="shared" si="20"/>
        <v>33</v>
      </c>
      <c r="J136" s="54" t="str" cm="1">
        <f t="array" ref="J136">_xlfn.IFS(AND(I136&gt;20,I136&lt;=30),"Young adult",AND(I136&gt;30,I136&lt;=45),"Adult",AND(I136&gt;45,I136&lt;=60),"Senior",AND(I136&gt;60,I136&lt;90),"super senior",TRUE,"Died")</f>
        <v>Adult</v>
      </c>
      <c r="K136" s="3">
        <v>7</v>
      </c>
      <c r="L136" s="2" t="s">
        <v>16</v>
      </c>
      <c r="M136" s="2" t="s">
        <v>12</v>
      </c>
      <c r="N136" s="2" t="str">
        <f>VLOOKUP(L136,Facts!$A$2:$B$10,2,FALSE)</f>
        <v>West</v>
      </c>
      <c r="O136" s="2"/>
      <c r="P136" s="2"/>
      <c r="Q136" s="36" t="str">
        <f>IF(AND(K136&lt;=5,'Billing Details'!H136&gt;=10000),"High Priority","Regularfollowup")</f>
        <v>Regularfollowup</v>
      </c>
      <c r="R136" s="36"/>
      <c r="S136" s="36"/>
      <c r="T136" s="36" t="str">
        <f>IF(AND(Q136="High Priority",'Patient Health Records'!AH136="Yes",'Patient Health Records'!AI136="Critical"), "Need Immediate attention", IF(AND('Patient Health Records'!AI136&lt;&gt;"Critical", 'Patient Health Records'!AH136="Yes"),"Monitor later",IF(AND('Patient Health Records'!AI136="Critical",'Patient Health Records'!AH136="No"),"Ask for readmission","No action")))</f>
        <v>No action</v>
      </c>
      <c r="U136" s="36"/>
      <c r="V136" s="36"/>
      <c r="W136" s="2" t="str">
        <f>_xlfn.XLOOKUP('Patient Demographics'!N136,Facts!$B$2:$B$10,Facts!$A$2:$A$10,FALSE)</f>
        <v>Maharashtra</v>
      </c>
      <c r="X136" t="str">
        <f t="shared" si="16"/>
        <v xml:space="preserve">Vivaan </v>
      </c>
      <c r="Y136" t="str" cm="1">
        <f t="array" ref="Y136:Z136">_xlfn.TEXTSPLIT(C136," ")</f>
        <v>Vivaan</v>
      </c>
      <c r="Z136" t="str">
        <v>Sharma</v>
      </c>
    </row>
    <row r="137" spans="1:27" ht="15.75" customHeight="1" x14ac:dyDescent="0.35">
      <c r="A137" s="2" t="s">
        <v>282</v>
      </c>
      <c r="B137" s="2" t="s">
        <v>283</v>
      </c>
      <c r="C137" s="2" t="str">
        <f t="shared" si="17"/>
        <v>Shreya Raj Patel</v>
      </c>
      <c r="D137" s="2" t="str">
        <f t="shared" si="15"/>
        <v>PID0136_Shreya.pdf</v>
      </c>
      <c r="E137" s="2" t="s">
        <v>9</v>
      </c>
      <c r="F137" s="15" t="s">
        <v>19</v>
      </c>
      <c r="G137" s="56">
        <f t="shared" si="18"/>
        <v>34334</v>
      </c>
      <c r="H137" s="54">
        <f t="shared" si="19"/>
        <v>1993</v>
      </c>
      <c r="I137" s="54">
        <f t="shared" si="20"/>
        <v>33</v>
      </c>
      <c r="J137" s="54" t="str" cm="1">
        <f t="array" ref="J137">_xlfn.IFS(AND(I137&gt;20,I137&lt;=30),"Young adult",AND(I137&gt;30,I137&lt;=45),"Adult",AND(I137&gt;45,I137&lt;=60),"Senior",AND(I137&gt;60,I137&lt;90),"super senior",TRUE,"Died")</f>
        <v>Adult</v>
      </c>
      <c r="K137" s="3">
        <v>4</v>
      </c>
      <c r="L137" s="2" t="s">
        <v>11</v>
      </c>
      <c r="M137" s="2" t="s">
        <v>12</v>
      </c>
      <c r="N137" s="2" t="str">
        <f>VLOOKUP(L137,Facts!$A$2:$B$10,2,FALSE)</f>
        <v>South</v>
      </c>
      <c r="O137" s="2"/>
      <c r="P137" s="2"/>
      <c r="Q137" s="36" t="str">
        <f>IF(AND(K137&lt;=5,'Billing Details'!H137&gt;=10000),"High Priority","Regularfollowup")</f>
        <v>High Priority</v>
      </c>
      <c r="R137" s="36"/>
      <c r="S137" s="36"/>
      <c r="T137" s="36" t="str">
        <f>IF(AND(Q137="High Priority",'Patient Health Records'!AH137="Yes",'Patient Health Records'!AI137="Critical"), "Need Immediate attention", IF(AND('Patient Health Records'!AI137&lt;&gt;"Critical", 'Patient Health Records'!AH137="Yes"),"Monitor later",IF(AND('Patient Health Records'!AI137="Critical",'Patient Health Records'!AH137="No"),"Ask for readmission","No action")))</f>
        <v>No action</v>
      </c>
      <c r="U137" s="36"/>
      <c r="V137" s="36"/>
      <c r="W137" s="2" t="str">
        <f>_xlfn.XLOOKUP('Patient Demographics'!N137,Facts!$B$2:$B$10,Facts!$A$2:$A$10,FALSE)</f>
        <v>Tamil Nadu</v>
      </c>
      <c r="X137" t="str">
        <f t="shared" si="16"/>
        <v xml:space="preserve">Shreya </v>
      </c>
      <c r="Y137" t="str" cm="1">
        <f t="array" ref="Y137:AA137">_xlfn.TEXTSPLIT(C137," ")</f>
        <v>Shreya</v>
      </c>
      <c r="Z137" t="str">
        <v>Raj</v>
      </c>
      <c r="AA137" t="str">
        <v>Patel</v>
      </c>
    </row>
    <row r="138" spans="1:27" ht="15.75" customHeight="1" x14ac:dyDescent="0.35">
      <c r="A138" s="2" t="s">
        <v>284</v>
      </c>
      <c r="B138" s="2" t="s">
        <v>285</v>
      </c>
      <c r="C138" s="2" t="str">
        <f t="shared" si="17"/>
        <v>Krishna Dev Patel</v>
      </c>
      <c r="D138" s="2" t="str">
        <f t="shared" si="15"/>
        <v>PID0137_Krishna.pdf</v>
      </c>
      <c r="E138" s="2" t="s">
        <v>24</v>
      </c>
      <c r="F138" s="15" t="s">
        <v>127</v>
      </c>
      <c r="G138" s="56">
        <f t="shared" si="18"/>
        <v>31412</v>
      </c>
      <c r="H138" s="54">
        <f t="shared" si="19"/>
        <v>1985</v>
      </c>
      <c r="I138" s="54">
        <f t="shared" si="20"/>
        <v>41</v>
      </c>
      <c r="J138" s="54" t="str" cm="1">
        <f t="array" ref="J138">_xlfn.IFS(AND(I138&gt;20,I138&lt;=30),"Young adult",AND(I138&gt;30,I138&lt;=45),"Adult",AND(I138&gt;45,I138&lt;=60),"Senior",AND(I138&gt;60,I138&lt;90),"super senior",TRUE,"Died")</f>
        <v>Adult</v>
      </c>
      <c r="K138" s="3">
        <v>25</v>
      </c>
      <c r="L138" s="2" t="s">
        <v>60</v>
      </c>
      <c r="M138" s="2" t="s">
        <v>21</v>
      </c>
      <c r="N138" s="2" t="str">
        <f>VLOOKUP(L138,Facts!$A$2:$B$10,2,FALSE)</f>
        <v>West</v>
      </c>
      <c r="O138" s="2"/>
      <c r="P138" s="2"/>
      <c r="Q138" s="36" t="str">
        <f>IF(AND(K138&lt;=5,'Billing Details'!H138&gt;=10000),"High Priority","Regularfollowup")</f>
        <v>Regularfollowup</v>
      </c>
      <c r="R138" s="36"/>
      <c r="S138" s="36"/>
      <c r="T138" s="36" t="str">
        <f>IF(AND(Q138="High Priority",'Patient Health Records'!AH138="Yes",'Patient Health Records'!AI138="Critical"), "Need Immediate attention", IF(AND('Patient Health Records'!AI138&lt;&gt;"Critical", 'Patient Health Records'!AH138="Yes"),"Monitor later",IF(AND('Patient Health Records'!AI138="Critical",'Patient Health Records'!AH138="No"),"Ask for readmission","No action")))</f>
        <v>No action</v>
      </c>
      <c r="U138" s="36"/>
      <c r="V138" s="36"/>
      <c r="W138" s="2" t="str">
        <f>_xlfn.XLOOKUP('Patient Demographics'!N138,Facts!$B$2:$B$10,Facts!$A$2:$A$10,FALSE)</f>
        <v>Maharashtra</v>
      </c>
      <c r="X138" t="str">
        <f t="shared" si="16"/>
        <v xml:space="preserve">Krishna </v>
      </c>
      <c r="Y138" t="str" cm="1">
        <f t="array" ref="Y138:AA138">_xlfn.TEXTSPLIT(C138," ")</f>
        <v>Krishna</v>
      </c>
      <c r="Z138" t="str">
        <v>Dev</v>
      </c>
      <c r="AA138" t="str">
        <v>Patel</v>
      </c>
    </row>
    <row r="139" spans="1:27" ht="15.75" customHeight="1" x14ac:dyDescent="0.35">
      <c r="A139" s="2" t="s">
        <v>286</v>
      </c>
      <c r="B139" s="2" t="s">
        <v>169</v>
      </c>
      <c r="C139" s="2" t="str">
        <f t="shared" si="17"/>
        <v>Sai Reddy</v>
      </c>
      <c r="D139" s="2" t="str">
        <f t="shared" si="15"/>
        <v>PID0138_Sai.pdf</v>
      </c>
      <c r="E139" s="2" t="s">
        <v>24</v>
      </c>
      <c r="F139" s="15" t="s">
        <v>10</v>
      </c>
      <c r="G139" s="56">
        <f t="shared" si="18"/>
        <v>27029</v>
      </c>
      <c r="H139" s="54">
        <f t="shared" si="19"/>
        <v>1973</v>
      </c>
      <c r="I139" s="54">
        <f t="shared" si="20"/>
        <v>53</v>
      </c>
      <c r="J139" s="54" t="str" cm="1">
        <f t="array" ref="J139">_xlfn.IFS(AND(I139&gt;20,I139&lt;=30),"Young adult",AND(I139&gt;30,I139&lt;=45),"Adult",AND(I139&gt;45,I139&lt;=60),"Senior",AND(I139&gt;60,I139&lt;90),"super senior",TRUE,"Died")</f>
        <v>Senior</v>
      </c>
      <c r="K139" s="3">
        <v>20</v>
      </c>
      <c r="L139" s="2" t="s">
        <v>45</v>
      </c>
      <c r="M139" s="2" t="s">
        <v>38</v>
      </c>
      <c r="N139" s="2" t="str">
        <f>VLOOKUP(L139,Facts!$A$2:$B$10,2,FALSE)</f>
        <v>East</v>
      </c>
      <c r="O139" s="2"/>
      <c r="P139" s="2"/>
      <c r="Q139" s="36" t="str">
        <f>IF(AND(K139&lt;=5,'Billing Details'!H139&gt;=10000),"High Priority","Regularfollowup")</f>
        <v>Regularfollowup</v>
      </c>
      <c r="R139" s="36"/>
      <c r="S139" s="36"/>
      <c r="T139" s="36" t="str">
        <f>IF(AND(Q139="High Priority",'Patient Health Records'!AH139="Yes",'Patient Health Records'!AI139="Critical"), "Need Immediate attention", IF(AND('Patient Health Records'!AI139&lt;&gt;"Critical", 'Patient Health Records'!AH139="Yes"),"Monitor later",IF(AND('Patient Health Records'!AI139="Critical",'Patient Health Records'!AH139="No"),"Ask for readmission","No action")))</f>
        <v>Monitor later</v>
      </c>
      <c r="U139" s="36"/>
      <c r="V139" s="36"/>
      <c r="W139" s="2" t="str">
        <f>_xlfn.XLOOKUP('Patient Demographics'!N139,Facts!$B$2:$B$10,Facts!$A$2:$A$10,FALSE)</f>
        <v>West Bengal</v>
      </c>
      <c r="X139" t="str">
        <f t="shared" si="16"/>
        <v xml:space="preserve">Sai </v>
      </c>
      <c r="Y139" t="str" cm="1">
        <f t="array" ref="Y139:Z139">_xlfn.TEXTSPLIT(C139," ")</f>
        <v>Sai</v>
      </c>
      <c r="Z139" t="str">
        <v>Reddy</v>
      </c>
    </row>
    <row r="140" spans="1:27" ht="15.75" customHeight="1" x14ac:dyDescent="0.35">
      <c r="A140" s="2" t="s">
        <v>287</v>
      </c>
      <c r="B140" s="2" t="s">
        <v>8</v>
      </c>
      <c r="C140" s="2" t="str">
        <f t="shared" si="17"/>
        <v>Shreya Reddy</v>
      </c>
      <c r="D140" s="2" t="str">
        <f t="shared" si="15"/>
        <v>PID0139_Shreya.pdf</v>
      </c>
      <c r="E140" s="2" t="s">
        <v>9</v>
      </c>
      <c r="F140" s="15" t="s">
        <v>65</v>
      </c>
      <c r="G140" s="56">
        <f t="shared" si="18"/>
        <v>25203</v>
      </c>
      <c r="H140" s="54">
        <f t="shared" si="19"/>
        <v>1968</v>
      </c>
      <c r="I140" s="54">
        <f t="shared" si="20"/>
        <v>58</v>
      </c>
      <c r="J140" s="54" t="str" cm="1">
        <f t="array" ref="J140">_xlfn.IFS(AND(I140&gt;20,I140&lt;=30),"Young adult",AND(I140&gt;30,I140&lt;=45),"Adult",AND(I140&gt;45,I140&lt;=60),"Senior",AND(I140&gt;60,I140&lt;90),"super senior",TRUE,"Died")</f>
        <v>Senior</v>
      </c>
      <c r="K140" s="3">
        <v>12</v>
      </c>
      <c r="L140" s="2" t="s">
        <v>45</v>
      </c>
      <c r="M140" s="2" t="s">
        <v>38</v>
      </c>
      <c r="N140" s="2" t="str">
        <f>VLOOKUP(L140,Facts!$A$2:$B$10,2,FALSE)</f>
        <v>East</v>
      </c>
      <c r="O140" s="2"/>
      <c r="P140" s="2"/>
      <c r="Q140" s="36" t="str">
        <f>IF(AND(K140&lt;=5,'Billing Details'!H140&gt;=10000),"High Priority","Regularfollowup")</f>
        <v>Regularfollowup</v>
      </c>
      <c r="R140" s="36"/>
      <c r="S140" s="36"/>
      <c r="T140" s="36" t="str">
        <f>IF(AND(Q140="High Priority",'Patient Health Records'!AH140="Yes",'Patient Health Records'!AI140="Critical"), "Need Immediate attention", IF(AND('Patient Health Records'!AI140&lt;&gt;"Critical", 'Patient Health Records'!AH140="Yes"),"Monitor later",IF(AND('Patient Health Records'!AI140="Critical",'Patient Health Records'!AH140="No"),"Ask for readmission","No action")))</f>
        <v>No action</v>
      </c>
      <c r="U140" s="36"/>
      <c r="V140" s="36"/>
      <c r="W140" s="2" t="str">
        <f>_xlfn.XLOOKUP('Patient Demographics'!N140,Facts!$B$2:$B$10,Facts!$A$2:$A$10,FALSE)</f>
        <v>West Bengal</v>
      </c>
      <c r="X140" t="str">
        <f t="shared" si="16"/>
        <v xml:space="preserve">Shreya </v>
      </c>
      <c r="Y140" t="str" cm="1">
        <f t="array" ref="Y140:Z140">_xlfn.TEXTSPLIT(C140," ")</f>
        <v>Shreya</v>
      </c>
      <c r="Z140" t="str">
        <v>Reddy</v>
      </c>
    </row>
    <row r="141" spans="1:27" ht="15.75" customHeight="1" x14ac:dyDescent="0.35">
      <c r="A141" s="2" t="s">
        <v>288</v>
      </c>
      <c r="B141" s="2" t="s">
        <v>194</v>
      </c>
      <c r="C141" s="2" t="str">
        <f t="shared" si="17"/>
        <v>Sai Reddy</v>
      </c>
      <c r="D141" s="2" t="str">
        <f t="shared" si="15"/>
        <v>PID0140_Sai.pdf</v>
      </c>
      <c r="E141" s="2" t="s">
        <v>24</v>
      </c>
      <c r="F141" s="15" t="s">
        <v>41</v>
      </c>
      <c r="G141" s="56">
        <f t="shared" si="18"/>
        <v>28855</v>
      </c>
      <c r="H141" s="54">
        <f t="shared" si="19"/>
        <v>1978</v>
      </c>
      <c r="I141" s="54">
        <f t="shared" si="20"/>
        <v>48</v>
      </c>
      <c r="J141" s="54" t="str" cm="1">
        <f t="array" ref="J141">_xlfn.IFS(AND(I141&gt;20,I141&lt;=30),"Young adult",AND(I141&gt;30,I141&lt;=45),"Adult",AND(I141&gt;45,I141&lt;=60),"Senior",AND(I141&gt;60,I141&lt;90),"super senior",TRUE,"Died")</f>
        <v>Senior</v>
      </c>
      <c r="K141" s="3">
        <v>3</v>
      </c>
      <c r="L141" s="2" t="s">
        <v>11</v>
      </c>
      <c r="M141" s="2" t="s">
        <v>21</v>
      </c>
      <c r="N141" s="2" t="str">
        <f>VLOOKUP(L141,Facts!$A$2:$B$10,2,FALSE)</f>
        <v>South</v>
      </c>
      <c r="O141" s="2"/>
      <c r="P141" s="2"/>
      <c r="Q141" s="36" t="str">
        <f>IF(AND(K141&lt;=5,'Billing Details'!H141&gt;=10000),"High Priority","Regularfollowup")</f>
        <v>High Priority</v>
      </c>
      <c r="R141" s="36"/>
      <c r="S141" s="36"/>
      <c r="T141" s="36" t="str">
        <f>IF(AND(Q141="High Priority",'Patient Health Records'!AH141="Yes",'Patient Health Records'!AI141="Critical"), "Need Immediate attention", IF(AND('Patient Health Records'!AI141&lt;&gt;"Critical", 'Patient Health Records'!AH141="Yes"),"Monitor later",IF(AND('Patient Health Records'!AI141="Critical",'Patient Health Records'!AH141="No"),"Ask for readmission","No action")))</f>
        <v>Ask for readmission</v>
      </c>
      <c r="U141" s="36"/>
      <c r="V141" s="36"/>
      <c r="W141" s="2" t="str">
        <f>_xlfn.XLOOKUP('Patient Demographics'!N141,Facts!$B$2:$B$10,Facts!$A$2:$A$10,FALSE)</f>
        <v>Tamil Nadu</v>
      </c>
      <c r="X141" t="str">
        <f t="shared" si="16"/>
        <v xml:space="preserve">Sai </v>
      </c>
      <c r="Y141" t="str" cm="1">
        <f t="array" ref="Y141:Z141">_xlfn.TEXTSPLIT(C141," ")</f>
        <v>Sai</v>
      </c>
      <c r="Z141" t="str">
        <v>Reddy</v>
      </c>
    </row>
    <row r="142" spans="1:27" ht="15.75" customHeight="1" x14ac:dyDescent="0.35">
      <c r="A142" s="2" t="s">
        <v>289</v>
      </c>
      <c r="B142" s="2" t="s">
        <v>290</v>
      </c>
      <c r="C142" s="2" t="str">
        <f t="shared" si="17"/>
        <v>Vivaan Raj Sharma</v>
      </c>
      <c r="D142" s="2" t="str">
        <f t="shared" si="15"/>
        <v>PID0141_Vivaan.pdf</v>
      </c>
      <c r="E142" s="2" t="s">
        <v>24</v>
      </c>
      <c r="F142" s="15" t="s">
        <v>155</v>
      </c>
      <c r="G142" s="56">
        <f t="shared" si="18"/>
        <v>30682</v>
      </c>
      <c r="H142" s="54">
        <f t="shared" si="19"/>
        <v>1984</v>
      </c>
      <c r="I142" s="54">
        <f t="shared" si="20"/>
        <v>42</v>
      </c>
      <c r="J142" s="54" t="str" cm="1">
        <f t="array" ref="J142">_xlfn.IFS(AND(I142&gt;20,I142&lt;=30),"Young adult",AND(I142&gt;30,I142&lt;=45),"Adult",AND(I142&gt;45,I142&lt;=60),"Senior",AND(I142&gt;60,I142&lt;90),"super senior",TRUE,"Died")</f>
        <v>Adult</v>
      </c>
      <c r="K142" s="3">
        <v>5</v>
      </c>
      <c r="L142" s="2" t="s">
        <v>16</v>
      </c>
      <c r="M142" s="2" t="s">
        <v>71</v>
      </c>
      <c r="N142" s="2" t="str">
        <f>VLOOKUP(L142,Facts!$A$2:$B$10,2,FALSE)</f>
        <v>West</v>
      </c>
      <c r="O142" s="2"/>
      <c r="P142" s="2"/>
      <c r="Q142" s="36" t="str">
        <f>IF(AND(K142&lt;=5,'Billing Details'!H142&gt;=10000),"High Priority","Regularfollowup")</f>
        <v>Regularfollowup</v>
      </c>
      <c r="R142" s="36"/>
      <c r="S142" s="36"/>
      <c r="T142" s="36" t="str">
        <f>IF(AND(Q142="High Priority",'Patient Health Records'!AH142="Yes",'Patient Health Records'!AI142="Critical"), "Need Immediate attention", IF(AND('Patient Health Records'!AI142&lt;&gt;"Critical", 'Patient Health Records'!AH142="Yes"),"Monitor later",IF(AND('Patient Health Records'!AI142="Critical",'Patient Health Records'!AH142="No"),"Ask for readmission","No action")))</f>
        <v>Monitor later</v>
      </c>
      <c r="U142" s="36"/>
      <c r="V142" s="36"/>
      <c r="W142" s="2" t="str">
        <f>_xlfn.XLOOKUP('Patient Demographics'!N142,Facts!$B$2:$B$10,Facts!$A$2:$A$10,FALSE)</f>
        <v>Maharashtra</v>
      </c>
      <c r="X142" t="str">
        <f t="shared" si="16"/>
        <v xml:space="preserve">Vivaan </v>
      </c>
      <c r="Y142" t="str" cm="1">
        <f t="array" ref="Y142:AA142">_xlfn.TEXTSPLIT(C142," ")</f>
        <v>Vivaan</v>
      </c>
      <c r="Z142" t="str">
        <v>Raj</v>
      </c>
      <c r="AA142" t="str">
        <v>Sharma</v>
      </c>
    </row>
    <row r="143" spans="1:27" ht="15.75" customHeight="1" x14ac:dyDescent="0.35">
      <c r="A143" s="2" t="s">
        <v>291</v>
      </c>
      <c r="B143" s="2" t="s">
        <v>292</v>
      </c>
      <c r="C143" s="2" t="str">
        <f t="shared" si="17"/>
        <v>Aarav Sharma</v>
      </c>
      <c r="D143" s="2" t="str">
        <f t="shared" si="15"/>
        <v>PID0142_Aarav.pdf</v>
      </c>
      <c r="E143" s="2" t="s">
        <v>24</v>
      </c>
      <c r="F143" s="15" t="s">
        <v>41</v>
      </c>
      <c r="G143" s="56">
        <f t="shared" si="18"/>
        <v>28855</v>
      </c>
      <c r="H143" s="54">
        <f t="shared" si="19"/>
        <v>1978</v>
      </c>
      <c r="I143" s="54">
        <f t="shared" si="20"/>
        <v>48</v>
      </c>
      <c r="J143" s="54" t="str" cm="1">
        <f t="array" ref="J143">_xlfn.IFS(AND(I143&gt;20,I143&lt;=30),"Young adult",AND(I143&gt;30,I143&lt;=45),"Adult",AND(I143&gt;45,I143&lt;=60),"Senior",AND(I143&gt;60,I143&lt;90),"super senior",TRUE,"Died")</f>
        <v>Senior</v>
      </c>
      <c r="K143" s="3">
        <v>20</v>
      </c>
      <c r="L143" s="2" t="s">
        <v>60</v>
      </c>
      <c r="M143" s="2" t="s">
        <v>21</v>
      </c>
      <c r="N143" s="2" t="str">
        <f>VLOOKUP(L143,Facts!$A$2:$B$10,2,FALSE)</f>
        <v>West</v>
      </c>
      <c r="O143" s="2"/>
      <c r="P143" s="2"/>
      <c r="Q143" s="36" t="str">
        <f>IF(AND(K143&lt;=5,'Billing Details'!H143&gt;=10000),"High Priority","Regularfollowup")</f>
        <v>Regularfollowup</v>
      </c>
      <c r="R143" s="36"/>
      <c r="S143" s="36"/>
      <c r="T143" s="36" t="str">
        <f>IF(AND(Q143="High Priority",'Patient Health Records'!AH143="Yes",'Patient Health Records'!AI143="Critical"), "Need Immediate attention", IF(AND('Patient Health Records'!AI143&lt;&gt;"Critical", 'Patient Health Records'!AH143="Yes"),"Monitor later",IF(AND('Patient Health Records'!AI143="Critical",'Patient Health Records'!AH143="No"),"Ask for readmission","No action")))</f>
        <v>Ask for readmission</v>
      </c>
      <c r="U143" s="36"/>
      <c r="V143" s="36"/>
      <c r="W143" s="2" t="str">
        <f>_xlfn.XLOOKUP('Patient Demographics'!N143,Facts!$B$2:$B$10,Facts!$A$2:$A$10,FALSE)</f>
        <v>Maharashtra</v>
      </c>
      <c r="X143" t="str">
        <f t="shared" si="16"/>
        <v xml:space="preserve">Aarav </v>
      </c>
      <c r="Y143" t="str" cm="1">
        <f t="array" ref="Y143:Z143">_xlfn.TEXTSPLIT(C143," ")</f>
        <v>Aarav</v>
      </c>
      <c r="Z143" t="str">
        <v>Sharma</v>
      </c>
    </row>
    <row r="144" spans="1:27" ht="15.75" customHeight="1" x14ac:dyDescent="0.35">
      <c r="A144" s="2" t="s">
        <v>293</v>
      </c>
      <c r="B144" s="2" t="s">
        <v>98</v>
      </c>
      <c r="C144" s="2" t="str">
        <f t="shared" si="17"/>
        <v>Diya Sharma</v>
      </c>
      <c r="D144" s="2" t="str">
        <f t="shared" si="15"/>
        <v>PID0143_Diya.pdf</v>
      </c>
      <c r="E144" s="2" t="s">
        <v>9</v>
      </c>
      <c r="F144" s="15" t="s">
        <v>65</v>
      </c>
      <c r="G144" s="56">
        <f t="shared" si="18"/>
        <v>25203</v>
      </c>
      <c r="H144" s="54">
        <f t="shared" si="19"/>
        <v>1968</v>
      </c>
      <c r="I144" s="54">
        <f t="shared" si="20"/>
        <v>58</v>
      </c>
      <c r="J144" s="54" t="str" cm="1">
        <f t="array" ref="J144">_xlfn.IFS(AND(I144&gt;20,I144&lt;=30),"Young adult",AND(I144&gt;30,I144&lt;=45),"Adult",AND(I144&gt;45,I144&lt;=60),"Senior",AND(I144&gt;60,I144&lt;90),"super senior",TRUE,"Died")</f>
        <v>Senior</v>
      </c>
      <c r="K144" s="3">
        <v>12</v>
      </c>
      <c r="L144" s="2" t="s">
        <v>37</v>
      </c>
      <c r="M144" s="2" t="s">
        <v>12</v>
      </c>
      <c r="N144" s="2" t="str">
        <f>VLOOKUP(L144,Facts!$A$2:$B$10,2,FALSE)</f>
        <v>South</v>
      </c>
      <c r="O144" s="2"/>
      <c r="P144" s="2"/>
      <c r="Q144" s="36" t="str">
        <f>IF(AND(K144&lt;=5,'Billing Details'!H144&gt;=10000),"High Priority","Regularfollowup")</f>
        <v>Regularfollowup</v>
      </c>
      <c r="R144" s="36"/>
      <c r="S144" s="36"/>
      <c r="T144" s="36" t="str">
        <f>IF(AND(Q144="High Priority",'Patient Health Records'!AH144="Yes",'Patient Health Records'!AI144="Critical"), "Need Immediate attention", IF(AND('Patient Health Records'!AI144&lt;&gt;"Critical", 'Patient Health Records'!AH144="Yes"),"Monitor later",IF(AND('Patient Health Records'!AI144="Critical",'Patient Health Records'!AH144="No"),"Ask for readmission","No action")))</f>
        <v>Monitor later</v>
      </c>
      <c r="U144" s="36"/>
      <c r="V144" s="36"/>
      <c r="W144" s="2" t="str">
        <f>_xlfn.XLOOKUP('Patient Demographics'!N144,Facts!$B$2:$B$10,Facts!$A$2:$A$10,FALSE)</f>
        <v>Tamil Nadu</v>
      </c>
      <c r="X144" t="str">
        <f t="shared" si="16"/>
        <v xml:space="preserve">Diya </v>
      </c>
      <c r="Y144" t="str" cm="1">
        <f t="array" ref="Y144:Z144">_xlfn.TEXTSPLIT(C144," ")</f>
        <v>Diya</v>
      </c>
      <c r="Z144" t="str">
        <v>Sharma</v>
      </c>
    </row>
    <row r="145" spans="1:27" ht="15.75" customHeight="1" x14ac:dyDescent="0.35">
      <c r="A145" s="2" t="s">
        <v>294</v>
      </c>
      <c r="B145" s="2" t="s">
        <v>295</v>
      </c>
      <c r="C145" s="2" t="str">
        <f t="shared" si="17"/>
        <v>Aanya Patel</v>
      </c>
      <c r="D145" s="2" t="str">
        <f t="shared" si="15"/>
        <v>PID0144_Aanya.pdf</v>
      </c>
      <c r="E145" s="2" t="s">
        <v>9</v>
      </c>
      <c r="F145" s="15" t="s">
        <v>65</v>
      </c>
      <c r="G145" s="56">
        <f t="shared" si="18"/>
        <v>25203</v>
      </c>
      <c r="H145" s="54">
        <f t="shared" si="19"/>
        <v>1968</v>
      </c>
      <c r="I145" s="54">
        <f t="shared" si="20"/>
        <v>58</v>
      </c>
      <c r="J145" s="54" t="str" cm="1">
        <f t="array" ref="J145">_xlfn.IFS(AND(I145&gt;20,I145&lt;=30),"Young adult",AND(I145&gt;30,I145&lt;=45),"Adult",AND(I145&gt;45,I145&lt;=60),"Senior",AND(I145&gt;60,I145&lt;90),"super senior",TRUE,"Died")</f>
        <v>Senior</v>
      </c>
      <c r="K145" s="3">
        <v>3</v>
      </c>
      <c r="L145" s="2" t="s">
        <v>11</v>
      </c>
      <c r="M145" s="2" t="s">
        <v>12</v>
      </c>
      <c r="N145" s="2" t="str">
        <f>VLOOKUP(L145,Facts!$A$2:$B$10,2,FALSE)</f>
        <v>South</v>
      </c>
      <c r="O145" s="2"/>
      <c r="P145" s="2"/>
      <c r="Q145" s="36" t="str">
        <f>IF(AND(K145&lt;=5,'Billing Details'!H145&gt;=10000),"High Priority","Regularfollowup")</f>
        <v>Regularfollowup</v>
      </c>
      <c r="R145" s="36"/>
      <c r="S145" s="36"/>
      <c r="T145" s="36" t="str">
        <f>IF(AND(Q145="High Priority",'Patient Health Records'!AH145="Yes",'Patient Health Records'!AI145="Critical"), "Need Immediate attention", IF(AND('Patient Health Records'!AI145&lt;&gt;"Critical", 'Patient Health Records'!AH145="Yes"),"Monitor later",IF(AND('Patient Health Records'!AI145="Critical",'Patient Health Records'!AH145="No"),"Ask for readmission","No action")))</f>
        <v>No action</v>
      </c>
      <c r="U145" s="36"/>
      <c r="V145" s="36"/>
      <c r="W145" s="2" t="str">
        <f>_xlfn.XLOOKUP('Patient Demographics'!N145,Facts!$B$2:$B$10,Facts!$A$2:$A$10,FALSE)</f>
        <v>Tamil Nadu</v>
      </c>
      <c r="X145" t="str">
        <f t="shared" si="16"/>
        <v xml:space="preserve">Aanya </v>
      </c>
      <c r="Y145" t="str" cm="1">
        <f t="array" ref="Y145:Z145">_xlfn.TEXTSPLIT(C145," ")</f>
        <v>Aanya</v>
      </c>
      <c r="Z145" t="str">
        <v>Patel</v>
      </c>
    </row>
    <row r="146" spans="1:27" ht="15.75" customHeight="1" x14ac:dyDescent="0.35">
      <c r="A146" s="2" t="s">
        <v>296</v>
      </c>
      <c r="B146" s="2" t="s">
        <v>297</v>
      </c>
      <c r="C146" s="2" t="str">
        <f t="shared" si="17"/>
        <v>Aarav Mehta</v>
      </c>
      <c r="D146" s="2" t="str">
        <f t="shared" si="15"/>
        <v>PID0145_Aarav.pdf</v>
      </c>
      <c r="E146" s="2" t="s">
        <v>24</v>
      </c>
      <c r="F146" s="15" t="s">
        <v>298</v>
      </c>
      <c r="G146" s="56">
        <f t="shared" si="18"/>
        <v>19724</v>
      </c>
      <c r="H146" s="54">
        <f t="shared" si="19"/>
        <v>1953</v>
      </c>
      <c r="I146" s="54">
        <f t="shared" si="20"/>
        <v>73</v>
      </c>
      <c r="J146" s="54" t="str" cm="1">
        <f t="array" ref="J146">_xlfn.IFS(AND(I146&gt;20,I146&lt;=30),"Young adult",AND(I146&gt;30,I146&lt;=45),"Adult",AND(I146&gt;45,I146&lt;=60),"Senior",AND(I146&gt;60,I146&lt;90),"super senior",TRUE,"Died")</f>
        <v>super senior</v>
      </c>
      <c r="K146" s="3">
        <v>5</v>
      </c>
      <c r="L146" s="2" t="s">
        <v>11</v>
      </c>
      <c r="M146" s="2" t="s">
        <v>12</v>
      </c>
      <c r="N146" s="2" t="str">
        <f>VLOOKUP(L146,Facts!$A$2:$B$10,2,FALSE)</f>
        <v>South</v>
      </c>
      <c r="O146" s="2"/>
      <c r="P146" s="2"/>
      <c r="Q146" s="36" t="str">
        <f>IF(AND(K146&lt;=5,'Billing Details'!H146&gt;=10000),"High Priority","Regularfollowup")</f>
        <v>Regularfollowup</v>
      </c>
      <c r="R146" s="36"/>
      <c r="S146" s="36"/>
      <c r="T146" s="36" t="str">
        <f>IF(AND(Q146="High Priority",'Patient Health Records'!AH146="Yes",'Patient Health Records'!AI146="Critical"), "Need Immediate attention", IF(AND('Patient Health Records'!AI146&lt;&gt;"Critical", 'Patient Health Records'!AH146="Yes"),"Monitor later",IF(AND('Patient Health Records'!AI146="Critical",'Patient Health Records'!AH146="No"),"Ask for readmission","No action")))</f>
        <v>Monitor later</v>
      </c>
      <c r="U146" s="36"/>
      <c r="V146" s="36"/>
      <c r="W146" s="2" t="str">
        <f>_xlfn.XLOOKUP('Patient Demographics'!N146,Facts!$B$2:$B$10,Facts!$A$2:$A$10,FALSE)</f>
        <v>Tamil Nadu</v>
      </c>
      <c r="X146" t="str">
        <f t="shared" si="16"/>
        <v xml:space="preserve">Aarav </v>
      </c>
      <c r="Y146" t="str" cm="1">
        <f t="array" ref="Y146:Z146">_xlfn.TEXTSPLIT(C146," ")</f>
        <v>Aarav</v>
      </c>
      <c r="Z146" t="str">
        <v>Mehta</v>
      </c>
    </row>
    <row r="147" spans="1:27" ht="15.75" customHeight="1" x14ac:dyDescent="0.35">
      <c r="A147" s="2" t="s">
        <v>299</v>
      </c>
      <c r="B147" s="2" t="s">
        <v>300</v>
      </c>
      <c r="C147" s="2" t="str">
        <f t="shared" si="17"/>
        <v>Riya Dev Patel</v>
      </c>
      <c r="D147" s="2" t="str">
        <f t="shared" si="15"/>
        <v>PID0146_Riya.pdf</v>
      </c>
      <c r="E147" s="2" t="s">
        <v>9</v>
      </c>
      <c r="F147" s="15" t="s">
        <v>62</v>
      </c>
      <c r="G147" s="56">
        <f t="shared" si="18"/>
        <v>30682</v>
      </c>
      <c r="H147" s="54">
        <f t="shared" si="19"/>
        <v>1984</v>
      </c>
      <c r="I147" s="54">
        <f t="shared" si="20"/>
        <v>42</v>
      </c>
      <c r="J147" s="54" t="str" cm="1">
        <f t="array" ref="J147">_xlfn.IFS(AND(I147&gt;20,I147&lt;=30),"Young adult",AND(I147&gt;30,I147&lt;=45),"Adult",AND(I147&gt;45,I147&lt;=60),"Senior",AND(I147&gt;60,I147&lt;90),"super senior",TRUE,"Died")</f>
        <v>Adult</v>
      </c>
      <c r="K147" s="3">
        <v>5</v>
      </c>
      <c r="L147" s="2" t="s">
        <v>16</v>
      </c>
      <c r="M147" s="2" t="s">
        <v>12</v>
      </c>
      <c r="N147" s="2" t="str">
        <f>VLOOKUP(L147,Facts!$A$2:$B$10,2,FALSE)</f>
        <v>West</v>
      </c>
      <c r="O147" s="2"/>
      <c r="P147" s="2"/>
      <c r="Q147" s="36" t="str">
        <f>IF(AND(K147&lt;=5,'Billing Details'!H147&gt;=10000),"High Priority","Regularfollowup")</f>
        <v>High Priority</v>
      </c>
      <c r="R147" s="36"/>
      <c r="S147" s="36"/>
      <c r="T147" s="36" t="str">
        <f>IF(AND(Q147="High Priority",'Patient Health Records'!AH147="Yes",'Patient Health Records'!AI147="Critical"), "Need Immediate attention", IF(AND('Patient Health Records'!AI147&lt;&gt;"Critical", 'Patient Health Records'!AH147="Yes"),"Monitor later",IF(AND('Patient Health Records'!AI147="Critical",'Patient Health Records'!AH147="No"),"Ask for readmission","No action")))</f>
        <v>No action</v>
      </c>
      <c r="U147" s="36"/>
      <c r="V147" s="36"/>
      <c r="W147" s="2" t="str">
        <f>_xlfn.XLOOKUP('Patient Demographics'!N147,Facts!$B$2:$B$10,Facts!$A$2:$A$10,FALSE)</f>
        <v>Maharashtra</v>
      </c>
      <c r="X147" t="str">
        <f t="shared" si="16"/>
        <v xml:space="preserve">Riya </v>
      </c>
      <c r="Y147" t="str" cm="1">
        <f t="array" ref="Y147:AA147">_xlfn.TEXTSPLIT(C147," ")</f>
        <v>Riya</v>
      </c>
      <c r="Z147" t="str">
        <v>Dev</v>
      </c>
      <c r="AA147" t="str">
        <v>Patel</v>
      </c>
    </row>
    <row r="148" spans="1:27" ht="15.75" customHeight="1" x14ac:dyDescent="0.35">
      <c r="A148" s="2" t="s">
        <v>301</v>
      </c>
      <c r="B148" s="2" t="s">
        <v>302</v>
      </c>
      <c r="C148" s="2" t="str">
        <f t="shared" si="17"/>
        <v>Vivaan Gupta</v>
      </c>
      <c r="D148" s="2" t="str">
        <f t="shared" si="15"/>
        <v>PID0147_Vivaan.pdf</v>
      </c>
      <c r="E148" s="2" t="s">
        <v>24</v>
      </c>
      <c r="F148" s="15" t="s">
        <v>28</v>
      </c>
      <c r="G148" s="56">
        <f t="shared" si="18"/>
        <v>32508</v>
      </c>
      <c r="H148" s="54">
        <f t="shared" si="19"/>
        <v>1988</v>
      </c>
      <c r="I148" s="54">
        <f t="shared" si="20"/>
        <v>38</v>
      </c>
      <c r="J148" s="54" t="str" cm="1">
        <f t="array" ref="J148">_xlfn.IFS(AND(I148&gt;20,I148&lt;=30),"Young adult",AND(I148&gt;30,I148&lt;=45),"Adult",AND(I148&gt;45,I148&lt;=60),"Senior",AND(I148&gt;60,I148&lt;90),"super senior",TRUE,"Died")</f>
        <v>Adult</v>
      </c>
      <c r="K148" s="3">
        <v>150</v>
      </c>
      <c r="L148" s="2" t="s">
        <v>45</v>
      </c>
      <c r="M148" s="2" t="s">
        <v>12</v>
      </c>
      <c r="N148" s="2" t="str">
        <f>VLOOKUP(L148,Facts!$A$2:$B$10,2,FALSE)</f>
        <v>East</v>
      </c>
      <c r="O148" s="2"/>
      <c r="P148" s="2"/>
      <c r="Q148" s="36" t="str">
        <f>IF(AND(K148&lt;=5,'Billing Details'!H148&gt;=10000),"High Priority","Regularfollowup")</f>
        <v>Regularfollowup</v>
      </c>
      <c r="R148" s="36"/>
      <c r="S148" s="36"/>
      <c r="T148" s="36" t="str">
        <f>IF(AND(Q148="High Priority",'Patient Health Records'!AH148="Yes",'Patient Health Records'!AI148="Critical"), "Need Immediate attention", IF(AND('Patient Health Records'!AI148&lt;&gt;"Critical", 'Patient Health Records'!AH148="Yes"),"Monitor later",IF(AND('Patient Health Records'!AI148="Critical",'Patient Health Records'!AH148="No"),"Ask for readmission","No action")))</f>
        <v>Monitor later</v>
      </c>
      <c r="U148" s="36"/>
      <c r="V148" s="36"/>
      <c r="W148" s="2" t="str">
        <f>_xlfn.XLOOKUP('Patient Demographics'!N148,Facts!$B$2:$B$10,Facts!$A$2:$A$10,FALSE)</f>
        <v>West Bengal</v>
      </c>
      <c r="X148" t="str">
        <f t="shared" si="16"/>
        <v xml:space="preserve">Vivaan </v>
      </c>
      <c r="Y148" t="str" cm="1">
        <f t="array" ref="Y148:Z148">_xlfn.TEXTSPLIT(C148," ")</f>
        <v>Vivaan</v>
      </c>
      <c r="Z148" t="str">
        <v>Gupta</v>
      </c>
    </row>
    <row r="149" spans="1:27" ht="15.75" customHeight="1" x14ac:dyDescent="0.35">
      <c r="A149" s="2" t="s">
        <v>303</v>
      </c>
      <c r="B149" s="2" t="s">
        <v>264</v>
      </c>
      <c r="C149" s="2" t="str">
        <f t="shared" si="17"/>
        <v>Aditya Reddy</v>
      </c>
      <c r="D149" s="2" t="str">
        <f t="shared" si="15"/>
        <v>PID0148_Aditya.pdf</v>
      </c>
      <c r="E149" s="2" t="s">
        <v>24</v>
      </c>
      <c r="F149" s="15" t="s">
        <v>10</v>
      </c>
      <c r="G149" s="56">
        <f t="shared" si="18"/>
        <v>27029</v>
      </c>
      <c r="H149" s="54">
        <f t="shared" si="19"/>
        <v>1973</v>
      </c>
      <c r="I149" s="54">
        <f t="shared" si="20"/>
        <v>53</v>
      </c>
      <c r="J149" s="54" t="str" cm="1">
        <f t="array" ref="J149">_xlfn.IFS(AND(I149&gt;20,I149&lt;=30),"Young adult",AND(I149&gt;30,I149&lt;=45),"Adult",AND(I149&gt;45,I149&lt;=60),"Senior",AND(I149&gt;60,I149&lt;90),"super senior",TRUE,"Died")</f>
        <v>Senior</v>
      </c>
      <c r="K149" s="3">
        <v>5</v>
      </c>
      <c r="L149" s="2" t="s">
        <v>60</v>
      </c>
      <c r="M149" s="2" t="s">
        <v>12</v>
      </c>
      <c r="N149" s="2" t="str">
        <f>VLOOKUP(L149,Facts!$A$2:$B$10,2,FALSE)</f>
        <v>West</v>
      </c>
      <c r="O149" s="2"/>
      <c r="P149" s="2"/>
      <c r="Q149" s="36" t="str">
        <f>IF(AND(K149&lt;=5,'Billing Details'!H149&gt;=10000),"High Priority","Regularfollowup")</f>
        <v>High Priority</v>
      </c>
      <c r="R149" s="36"/>
      <c r="S149" s="36"/>
      <c r="T149" s="36" t="str">
        <f>IF(AND(Q149="High Priority",'Patient Health Records'!AH149="Yes",'Patient Health Records'!AI149="Critical"), "Need Immediate attention", IF(AND('Patient Health Records'!AI149&lt;&gt;"Critical", 'Patient Health Records'!AH149="Yes"),"Monitor later",IF(AND('Patient Health Records'!AI149="Critical",'Patient Health Records'!AH149="No"),"Ask for readmission","No action")))</f>
        <v>Monitor later</v>
      </c>
      <c r="U149" s="36"/>
      <c r="V149" s="36"/>
      <c r="W149" s="2" t="str">
        <f>_xlfn.XLOOKUP('Patient Demographics'!N149,Facts!$B$2:$B$10,Facts!$A$2:$A$10,FALSE)</f>
        <v>Maharashtra</v>
      </c>
      <c r="X149" t="str">
        <f t="shared" si="16"/>
        <v xml:space="preserve">Aditya </v>
      </c>
      <c r="Y149" t="str" cm="1">
        <f t="array" ref="Y149:Z149">_xlfn.TEXTSPLIT(C149," ")</f>
        <v>Aditya</v>
      </c>
      <c r="Z149" t="str">
        <v>Reddy</v>
      </c>
    </row>
    <row r="150" spans="1:27" ht="15.75" customHeight="1" x14ac:dyDescent="0.35">
      <c r="A150" s="2" t="s">
        <v>304</v>
      </c>
      <c r="B150" s="2" t="s">
        <v>221</v>
      </c>
      <c r="C150" s="2" t="str">
        <f t="shared" si="17"/>
        <v>Aanya Patel</v>
      </c>
      <c r="D150" s="2" t="str">
        <f t="shared" si="15"/>
        <v>PID0149_Aanya.pdf</v>
      </c>
      <c r="E150" s="2" t="s">
        <v>9</v>
      </c>
      <c r="F150" s="15" t="s">
        <v>28</v>
      </c>
      <c r="G150" s="56">
        <f t="shared" si="18"/>
        <v>32508</v>
      </c>
      <c r="H150" s="54">
        <f t="shared" si="19"/>
        <v>1988</v>
      </c>
      <c r="I150" s="54">
        <f t="shared" si="20"/>
        <v>38</v>
      </c>
      <c r="J150" s="54" t="str" cm="1">
        <f t="array" ref="J150">_xlfn.IFS(AND(I150&gt;20,I150&lt;=30),"Young adult",AND(I150&gt;30,I150&lt;=45),"Adult",AND(I150&gt;45,I150&lt;=60),"Senior",AND(I150&gt;60,I150&lt;90),"super senior",TRUE,"Died")</f>
        <v>Adult</v>
      </c>
      <c r="K150" s="3">
        <v>4</v>
      </c>
      <c r="L150" s="2" t="s">
        <v>29</v>
      </c>
      <c r="M150" s="2" t="s">
        <v>21</v>
      </c>
      <c r="N150" s="2" t="str">
        <f>VLOOKUP(L150,Facts!$A$2:$B$10,2,FALSE)</f>
        <v>North</v>
      </c>
      <c r="O150" s="2"/>
      <c r="P150" s="2"/>
      <c r="Q150" s="36" t="str">
        <f>IF(AND(K150&lt;=5,'Billing Details'!H150&gt;=10000),"High Priority","Regularfollowup")</f>
        <v>High Priority</v>
      </c>
      <c r="R150" s="36"/>
      <c r="S150" s="36"/>
      <c r="T150" s="36" t="str">
        <f>IF(AND(Q150="High Priority",'Patient Health Records'!AH150="Yes",'Patient Health Records'!AI150="Critical"), "Need Immediate attention", IF(AND('Patient Health Records'!AI150&lt;&gt;"Critical", 'Patient Health Records'!AH150="Yes"),"Monitor later",IF(AND('Patient Health Records'!AI150="Critical",'Patient Health Records'!AH150="No"),"Ask for readmission","No action")))</f>
        <v>No action</v>
      </c>
      <c r="U150" s="36"/>
      <c r="V150" s="36"/>
      <c r="W150" s="2" t="str">
        <f>_xlfn.XLOOKUP('Patient Demographics'!N150,Facts!$B$2:$B$10,Facts!$A$2:$A$10,FALSE)</f>
        <v>Punjab</v>
      </c>
      <c r="X150" t="str">
        <f t="shared" si="16"/>
        <v xml:space="preserve">Aanya </v>
      </c>
      <c r="Y150" t="str" cm="1">
        <f t="array" ref="Y150:Z150">_xlfn.TEXTSPLIT(C150," ")</f>
        <v>Aanya</v>
      </c>
      <c r="Z150" t="str">
        <v>Patel</v>
      </c>
    </row>
    <row r="151" spans="1:27" ht="15.75" customHeight="1" x14ac:dyDescent="0.35">
      <c r="A151" s="2" t="s">
        <v>305</v>
      </c>
      <c r="B151" s="2" t="s">
        <v>306</v>
      </c>
      <c r="C151" s="2" t="str">
        <f t="shared" si="17"/>
        <v>Riya Mehta</v>
      </c>
      <c r="D151" s="2" t="str">
        <f t="shared" si="15"/>
        <v>PID0150_Riya.pdf</v>
      </c>
      <c r="E151" s="2" t="s">
        <v>9</v>
      </c>
      <c r="F151" s="15" t="s">
        <v>41</v>
      </c>
      <c r="G151" s="56">
        <f t="shared" si="18"/>
        <v>28855</v>
      </c>
      <c r="H151" s="54">
        <f t="shared" si="19"/>
        <v>1978</v>
      </c>
      <c r="I151" s="54">
        <f t="shared" si="20"/>
        <v>48</v>
      </c>
      <c r="J151" s="54" t="str" cm="1">
        <f t="array" ref="J151">_xlfn.IFS(AND(I151&gt;20,I151&lt;=30),"Young adult",AND(I151&gt;30,I151&lt;=45),"Adult",AND(I151&gt;45,I151&lt;=60),"Senior",AND(I151&gt;60,I151&lt;90),"super senior",TRUE,"Died")</f>
        <v>Senior</v>
      </c>
      <c r="K151" s="3">
        <v>3</v>
      </c>
      <c r="L151" s="2" t="s">
        <v>29</v>
      </c>
      <c r="M151" s="2" t="s">
        <v>12</v>
      </c>
      <c r="N151" s="2" t="str">
        <f>VLOOKUP(L151,Facts!$A$2:$B$10,2,FALSE)</f>
        <v>North</v>
      </c>
      <c r="O151" s="2"/>
      <c r="P151" s="2"/>
      <c r="Q151" s="36" t="str">
        <f>IF(AND(K151&lt;=5,'Billing Details'!H151&gt;=10000),"High Priority","Regularfollowup")</f>
        <v>High Priority</v>
      </c>
      <c r="R151" s="36"/>
      <c r="S151" s="36"/>
      <c r="T151" s="36" t="str">
        <f>IF(AND(Q151="High Priority",'Patient Health Records'!AH151="Yes",'Patient Health Records'!AI151="Critical"), "Need Immediate attention", IF(AND('Patient Health Records'!AI151&lt;&gt;"Critical", 'Patient Health Records'!AH151="Yes"),"Monitor later",IF(AND('Patient Health Records'!AI151="Critical",'Patient Health Records'!AH151="No"),"Ask for readmission","No action")))</f>
        <v>Need Immediate attention</v>
      </c>
      <c r="U151" s="36"/>
      <c r="V151" s="36"/>
      <c r="W151" s="2" t="str">
        <f>_xlfn.XLOOKUP('Patient Demographics'!N151,Facts!$B$2:$B$10,Facts!$A$2:$A$10,FALSE)</f>
        <v>Punjab</v>
      </c>
      <c r="X151" t="str">
        <f t="shared" si="16"/>
        <v xml:space="preserve">Riya </v>
      </c>
      <c r="Y151" t="str" cm="1">
        <f t="array" ref="Y151:Z151">_xlfn.TEXTSPLIT(C151," ")</f>
        <v>Riya</v>
      </c>
      <c r="Z151" t="str">
        <v>Mehta</v>
      </c>
    </row>
    <row r="152" spans="1:27" ht="15.75" customHeight="1" x14ac:dyDescent="0.35">
      <c r="A152" s="2" t="s">
        <v>307</v>
      </c>
      <c r="B152" s="2" t="s">
        <v>308</v>
      </c>
      <c r="C152" s="2" t="str">
        <f t="shared" si="17"/>
        <v>Aanya Kumar Patel</v>
      </c>
      <c r="D152" s="2" t="str">
        <f t="shared" si="15"/>
        <v>PID0151_Aanya.pdf</v>
      </c>
      <c r="E152" s="2" t="s">
        <v>9</v>
      </c>
      <c r="F152" s="15" t="s">
        <v>65</v>
      </c>
      <c r="G152" s="56">
        <f t="shared" si="18"/>
        <v>25203</v>
      </c>
      <c r="H152" s="54">
        <f t="shared" si="19"/>
        <v>1968</v>
      </c>
      <c r="I152" s="54">
        <f t="shared" si="20"/>
        <v>58</v>
      </c>
      <c r="J152" s="54" t="str" cm="1">
        <f t="array" ref="J152">_xlfn.IFS(AND(I152&gt;20,I152&lt;=30),"Young adult",AND(I152&gt;30,I152&lt;=45),"Adult",AND(I152&gt;45,I152&lt;=60),"Senior",AND(I152&gt;60,I152&lt;90),"super senior",TRUE,"Died")</f>
        <v>Senior</v>
      </c>
      <c r="K152" s="3">
        <v>7</v>
      </c>
      <c r="L152" s="2" t="s">
        <v>25</v>
      </c>
      <c r="M152" s="2" t="s">
        <v>12</v>
      </c>
      <c r="N152" s="2" t="str">
        <f>VLOOKUP(L152,Facts!$A$2:$B$10,2,FALSE)</f>
        <v>South</v>
      </c>
      <c r="O152" s="2"/>
      <c r="P152" s="2"/>
      <c r="Q152" s="36" t="str">
        <f>IF(AND(K152&lt;=5,'Billing Details'!H152&gt;=10000),"High Priority","Regularfollowup")</f>
        <v>Regularfollowup</v>
      </c>
      <c r="R152" s="36"/>
      <c r="S152" s="36"/>
      <c r="T152" s="36" t="str">
        <f>IF(AND(Q152="High Priority",'Patient Health Records'!AH152="Yes",'Patient Health Records'!AI152="Critical"), "Need Immediate attention", IF(AND('Patient Health Records'!AI152&lt;&gt;"Critical", 'Patient Health Records'!AH152="Yes"),"Monitor later",IF(AND('Patient Health Records'!AI152="Critical",'Patient Health Records'!AH152="No"),"Ask for readmission","No action")))</f>
        <v>No action</v>
      </c>
      <c r="U152" s="36"/>
      <c r="V152" s="36"/>
      <c r="W152" s="2" t="str">
        <f>_xlfn.XLOOKUP('Patient Demographics'!N152,Facts!$B$2:$B$10,Facts!$A$2:$A$10,FALSE)</f>
        <v>Tamil Nadu</v>
      </c>
      <c r="X152" t="str">
        <f t="shared" si="16"/>
        <v xml:space="preserve">Aanya </v>
      </c>
      <c r="Y152" t="str" cm="1">
        <f t="array" ref="Y152:AA152">_xlfn.TEXTSPLIT(C152," ")</f>
        <v>Aanya</v>
      </c>
      <c r="Z152" t="str">
        <v>Kumar</v>
      </c>
      <c r="AA152" t="str">
        <v>Patel</v>
      </c>
    </row>
    <row r="153" spans="1:27" ht="15.75" customHeight="1" x14ac:dyDescent="0.35">
      <c r="A153" s="2" t="s">
        <v>309</v>
      </c>
      <c r="B153" s="2" t="s">
        <v>310</v>
      </c>
      <c r="C153" s="2" t="str">
        <f t="shared" si="17"/>
        <v>Riya Sharma</v>
      </c>
      <c r="D153" s="2" t="str">
        <f t="shared" si="15"/>
        <v>PID0152_Riya.pdf</v>
      </c>
      <c r="E153" s="2" t="s">
        <v>9</v>
      </c>
      <c r="F153" s="15" t="s">
        <v>36</v>
      </c>
      <c r="G153" s="56">
        <f t="shared" si="18"/>
        <v>34699</v>
      </c>
      <c r="H153" s="54">
        <f t="shared" si="19"/>
        <v>1994</v>
      </c>
      <c r="I153" s="54">
        <f t="shared" si="20"/>
        <v>32</v>
      </c>
      <c r="J153" s="54" t="str" cm="1">
        <f t="array" ref="J153">_xlfn.IFS(AND(I153&gt;20,I153&lt;=30),"Young adult",AND(I153&gt;30,I153&lt;=45),"Adult",AND(I153&gt;45,I153&lt;=60),"Senior",AND(I153&gt;60,I153&lt;90),"super senior",TRUE,"Died")</f>
        <v>Adult</v>
      </c>
      <c r="K153" s="3">
        <v>15</v>
      </c>
      <c r="L153" s="2" t="s">
        <v>16</v>
      </c>
      <c r="M153" s="2" t="s">
        <v>71</v>
      </c>
      <c r="N153" s="2" t="str">
        <f>VLOOKUP(L153,Facts!$A$2:$B$10,2,FALSE)</f>
        <v>West</v>
      </c>
      <c r="O153" s="2"/>
      <c r="P153" s="2"/>
      <c r="Q153" s="36" t="str">
        <f>IF(AND(K153&lt;=5,'Billing Details'!H153&gt;=10000),"High Priority","Regularfollowup")</f>
        <v>Regularfollowup</v>
      </c>
      <c r="R153" s="36"/>
      <c r="S153" s="36"/>
      <c r="T153" s="36" t="str">
        <f>IF(AND(Q153="High Priority",'Patient Health Records'!AH153="Yes",'Patient Health Records'!AI153="Critical"), "Need Immediate attention", IF(AND('Patient Health Records'!AI153&lt;&gt;"Critical", 'Patient Health Records'!AH153="Yes"),"Monitor later",IF(AND('Patient Health Records'!AI153="Critical",'Patient Health Records'!AH153="No"),"Ask for readmission","No action")))</f>
        <v>Monitor later</v>
      </c>
      <c r="U153" s="36"/>
      <c r="V153" s="36"/>
      <c r="W153" s="2" t="str">
        <f>_xlfn.XLOOKUP('Patient Demographics'!N153,Facts!$B$2:$B$10,Facts!$A$2:$A$10,FALSE)</f>
        <v>Maharashtra</v>
      </c>
      <c r="X153" t="str">
        <f t="shared" si="16"/>
        <v xml:space="preserve">Riya </v>
      </c>
      <c r="Y153" t="str" cm="1">
        <f t="array" ref="Y153:Z153">_xlfn.TEXTSPLIT(C153," ")</f>
        <v>Riya</v>
      </c>
      <c r="Z153" t="str">
        <v>Sharma</v>
      </c>
    </row>
    <row r="154" spans="1:27" ht="15.75" customHeight="1" x14ac:dyDescent="0.35">
      <c r="A154" s="2" t="s">
        <v>311</v>
      </c>
      <c r="B154" s="2" t="s">
        <v>302</v>
      </c>
      <c r="C154" s="2" t="str">
        <f t="shared" si="17"/>
        <v>Vivaan Gupta</v>
      </c>
      <c r="D154" s="2" t="str">
        <f t="shared" si="15"/>
        <v>PID0153_Vivaan.pdf</v>
      </c>
      <c r="E154" s="2" t="s">
        <v>24</v>
      </c>
      <c r="F154" s="15" t="s">
        <v>48</v>
      </c>
      <c r="G154" s="56">
        <f t="shared" si="18"/>
        <v>23377</v>
      </c>
      <c r="H154" s="54">
        <f t="shared" si="19"/>
        <v>1964</v>
      </c>
      <c r="I154" s="54">
        <f t="shared" si="20"/>
        <v>62</v>
      </c>
      <c r="J154" s="54" t="str" cm="1">
        <f t="array" ref="J154">_xlfn.IFS(AND(I154&gt;20,I154&lt;=30),"Young adult",AND(I154&gt;30,I154&lt;=45),"Adult",AND(I154&gt;45,I154&lt;=60),"Senior",AND(I154&gt;60,I154&lt;90),"super senior",TRUE,"Died")</f>
        <v>super senior</v>
      </c>
      <c r="K154" s="3">
        <v>2</v>
      </c>
      <c r="L154" s="2" t="s">
        <v>45</v>
      </c>
      <c r="M154" s="2" t="s">
        <v>38</v>
      </c>
      <c r="N154" s="2" t="str">
        <f>VLOOKUP(L154,Facts!$A$2:$B$10,2,FALSE)</f>
        <v>East</v>
      </c>
      <c r="O154" s="2"/>
      <c r="P154" s="2"/>
      <c r="Q154" s="36" t="str">
        <f>IF(AND(K154&lt;=5,'Billing Details'!H154&gt;=10000),"High Priority","Regularfollowup")</f>
        <v>Regularfollowup</v>
      </c>
      <c r="R154" s="36"/>
      <c r="S154" s="36"/>
      <c r="T154" s="36" t="str">
        <f>IF(AND(Q154="High Priority",'Patient Health Records'!AH154="Yes",'Patient Health Records'!AI154="Critical"), "Need Immediate attention", IF(AND('Patient Health Records'!AI154&lt;&gt;"Critical", 'Patient Health Records'!AH154="Yes"),"Monitor later",IF(AND('Patient Health Records'!AI154="Critical",'Patient Health Records'!AH154="No"),"Ask for readmission","No action")))</f>
        <v>No action</v>
      </c>
      <c r="U154" s="36"/>
      <c r="V154" s="36"/>
      <c r="W154" s="2" t="str">
        <f>_xlfn.XLOOKUP('Patient Demographics'!N154,Facts!$B$2:$B$10,Facts!$A$2:$A$10,FALSE)</f>
        <v>West Bengal</v>
      </c>
      <c r="X154" t="str">
        <f t="shared" si="16"/>
        <v xml:space="preserve">Vivaan </v>
      </c>
      <c r="Y154" t="str" cm="1">
        <f t="array" ref="Y154:Z154">_xlfn.TEXTSPLIT(C154," ")</f>
        <v>Vivaan</v>
      </c>
      <c r="Z154" t="str">
        <v>Gupta</v>
      </c>
    </row>
    <row r="155" spans="1:27" ht="15.75" customHeight="1" x14ac:dyDescent="0.35">
      <c r="A155" s="2" t="s">
        <v>312</v>
      </c>
      <c r="B155" s="2" t="s">
        <v>147</v>
      </c>
      <c r="C155" s="2" t="str">
        <f t="shared" si="17"/>
        <v>Aarav Reddy</v>
      </c>
      <c r="D155" s="2" t="str">
        <f t="shared" si="15"/>
        <v>PID0154_Aarav.pdf</v>
      </c>
      <c r="E155" s="2" t="s">
        <v>24</v>
      </c>
      <c r="F155" s="15" t="s">
        <v>127</v>
      </c>
      <c r="G155" s="56">
        <f t="shared" si="18"/>
        <v>31412</v>
      </c>
      <c r="H155" s="54">
        <f t="shared" si="19"/>
        <v>1985</v>
      </c>
      <c r="I155" s="54">
        <f t="shared" si="20"/>
        <v>41</v>
      </c>
      <c r="J155" s="54" t="str" cm="1">
        <f t="array" ref="J155">_xlfn.IFS(AND(I155&gt;20,I155&lt;=30),"Young adult",AND(I155&gt;30,I155&lt;=45),"Adult",AND(I155&gt;45,I155&lt;=60),"Senior",AND(I155&gt;60,I155&lt;90),"super senior",TRUE,"Died")</f>
        <v>Adult</v>
      </c>
      <c r="K155" s="3">
        <v>20</v>
      </c>
      <c r="L155" s="2" t="s">
        <v>25</v>
      </c>
      <c r="M155" s="2" t="s">
        <v>12</v>
      </c>
      <c r="N155" s="2" t="str">
        <f>VLOOKUP(L155,Facts!$A$2:$B$10,2,FALSE)</f>
        <v>South</v>
      </c>
      <c r="O155" s="2"/>
      <c r="P155" s="2"/>
      <c r="Q155" s="36" t="str">
        <f>IF(AND(K155&lt;=5,'Billing Details'!H155&gt;=10000),"High Priority","Regularfollowup")</f>
        <v>Regularfollowup</v>
      </c>
      <c r="R155" s="36"/>
      <c r="S155" s="36"/>
      <c r="T155" s="36" t="str">
        <f>IF(AND(Q155="High Priority",'Patient Health Records'!AH155="Yes",'Patient Health Records'!AI155="Critical"), "Need Immediate attention", IF(AND('Patient Health Records'!AI155&lt;&gt;"Critical", 'Patient Health Records'!AH155="Yes"),"Monitor later",IF(AND('Patient Health Records'!AI155="Critical",'Patient Health Records'!AH155="No"),"Ask for readmission","No action")))</f>
        <v>Ask for readmission</v>
      </c>
      <c r="U155" s="36"/>
      <c r="V155" s="36"/>
      <c r="W155" s="2" t="str">
        <f>_xlfn.XLOOKUP('Patient Demographics'!N155,Facts!$B$2:$B$10,Facts!$A$2:$A$10,FALSE)</f>
        <v>Tamil Nadu</v>
      </c>
      <c r="X155" t="str">
        <f t="shared" si="16"/>
        <v xml:space="preserve">Aarav </v>
      </c>
      <c r="Y155" t="str" cm="1">
        <f t="array" ref="Y155:Z155">_xlfn.TEXTSPLIT(C155," ")</f>
        <v>Aarav</v>
      </c>
      <c r="Z155" t="str">
        <v>Reddy</v>
      </c>
    </row>
    <row r="156" spans="1:27" ht="15.75" customHeight="1" x14ac:dyDescent="0.35">
      <c r="A156" s="2" t="s">
        <v>313</v>
      </c>
      <c r="B156" s="2" t="s">
        <v>34</v>
      </c>
      <c r="C156" s="2" t="str">
        <f t="shared" si="17"/>
        <v>Sai Raj Patel</v>
      </c>
      <c r="D156" s="2" t="str">
        <f t="shared" si="15"/>
        <v>PID0155_Sai.pdf</v>
      </c>
      <c r="E156" s="2" t="s">
        <v>24</v>
      </c>
      <c r="F156" s="15" t="s">
        <v>28</v>
      </c>
      <c r="G156" s="56">
        <f t="shared" si="18"/>
        <v>32508</v>
      </c>
      <c r="H156" s="54">
        <f t="shared" si="19"/>
        <v>1988</v>
      </c>
      <c r="I156" s="54">
        <f t="shared" si="20"/>
        <v>38</v>
      </c>
      <c r="J156" s="54" t="str" cm="1">
        <f t="array" ref="J156">_xlfn.IFS(AND(I156&gt;20,I156&lt;=30),"Young adult",AND(I156&gt;30,I156&lt;=45),"Adult",AND(I156&gt;45,I156&lt;=60),"Senior",AND(I156&gt;60,I156&lt;90),"super senior",TRUE,"Died")</f>
        <v>Adult</v>
      </c>
      <c r="K156" s="3">
        <v>3</v>
      </c>
      <c r="L156" s="2" t="s">
        <v>25</v>
      </c>
      <c r="M156" s="2" t="s">
        <v>12</v>
      </c>
      <c r="N156" s="2" t="str">
        <f>VLOOKUP(L156,Facts!$A$2:$B$10,2,FALSE)</f>
        <v>South</v>
      </c>
      <c r="O156" s="2"/>
      <c r="P156" s="2"/>
      <c r="Q156" s="36" t="str">
        <f>IF(AND(K156&lt;=5,'Billing Details'!H156&gt;=10000),"High Priority","Regularfollowup")</f>
        <v>High Priority</v>
      </c>
      <c r="R156" s="36"/>
      <c r="S156" s="36"/>
      <c r="T156" s="36" t="str">
        <f>IF(AND(Q156="High Priority",'Patient Health Records'!AH156="Yes",'Patient Health Records'!AI156="Critical"), "Need Immediate attention", IF(AND('Patient Health Records'!AI156&lt;&gt;"Critical", 'Patient Health Records'!AH156="Yes"),"Monitor later",IF(AND('Patient Health Records'!AI156="Critical",'Patient Health Records'!AH156="No"),"Ask for readmission","No action")))</f>
        <v>No action</v>
      </c>
      <c r="U156" s="36"/>
      <c r="V156" s="36"/>
      <c r="W156" s="2" t="str">
        <f>_xlfn.XLOOKUP('Patient Demographics'!N156,Facts!$B$2:$B$10,Facts!$A$2:$A$10,FALSE)</f>
        <v>Tamil Nadu</v>
      </c>
      <c r="X156" t="str">
        <f t="shared" si="16"/>
        <v xml:space="preserve">Sai </v>
      </c>
      <c r="Y156" t="str" cm="1">
        <f t="array" ref="Y156:AA156">_xlfn.TEXTSPLIT(C156," ")</f>
        <v>Sai</v>
      </c>
      <c r="Z156" t="str">
        <v>Raj</v>
      </c>
      <c r="AA156" t="str">
        <v>Patel</v>
      </c>
    </row>
    <row r="157" spans="1:27" ht="15.75" customHeight="1" x14ac:dyDescent="0.35">
      <c r="A157" s="2" t="s">
        <v>314</v>
      </c>
      <c r="B157" s="2" t="s">
        <v>315</v>
      </c>
      <c r="C157" s="2" t="str">
        <f t="shared" si="17"/>
        <v>Vivaan Raj Reddy</v>
      </c>
      <c r="D157" s="2" t="str">
        <f t="shared" si="15"/>
        <v>PID0156_Vivaan.pdf</v>
      </c>
      <c r="E157" s="2" t="s">
        <v>24</v>
      </c>
      <c r="F157" s="15" t="s">
        <v>48</v>
      </c>
      <c r="G157" s="56">
        <f t="shared" si="18"/>
        <v>23377</v>
      </c>
      <c r="H157" s="54">
        <f t="shared" si="19"/>
        <v>1964</v>
      </c>
      <c r="I157" s="54">
        <f t="shared" si="20"/>
        <v>62</v>
      </c>
      <c r="J157" s="54" t="str" cm="1">
        <f t="array" ref="J157">_xlfn.IFS(AND(I157&gt;20,I157&lt;=30),"Young adult",AND(I157&gt;30,I157&lt;=45),"Adult",AND(I157&gt;45,I157&lt;=60),"Senior",AND(I157&gt;60,I157&lt;90),"super senior",TRUE,"Died")</f>
        <v>super senior</v>
      </c>
      <c r="K157" s="3">
        <v>7</v>
      </c>
      <c r="L157" s="2" t="s">
        <v>11</v>
      </c>
      <c r="M157" s="2" t="s">
        <v>12</v>
      </c>
      <c r="N157" s="2" t="str">
        <f>VLOOKUP(L157,Facts!$A$2:$B$10,2,FALSE)</f>
        <v>South</v>
      </c>
      <c r="O157" s="2"/>
      <c r="P157" s="2"/>
      <c r="Q157" s="36" t="str">
        <f>IF(AND(K157&lt;=5,'Billing Details'!H157&gt;=10000),"High Priority","Regularfollowup")</f>
        <v>Regularfollowup</v>
      </c>
      <c r="R157" s="36"/>
      <c r="S157" s="36"/>
      <c r="T157" s="36" t="str">
        <f>IF(AND(Q157="High Priority",'Patient Health Records'!AH157="Yes",'Patient Health Records'!AI157="Critical"), "Need Immediate attention", IF(AND('Patient Health Records'!AI157&lt;&gt;"Critical", 'Patient Health Records'!AH157="Yes"),"Monitor later",IF(AND('Patient Health Records'!AI157="Critical",'Patient Health Records'!AH157="No"),"Ask for readmission","No action")))</f>
        <v>Monitor later</v>
      </c>
      <c r="U157" s="36"/>
      <c r="V157" s="36"/>
      <c r="W157" s="2" t="str">
        <f>_xlfn.XLOOKUP('Patient Demographics'!N157,Facts!$B$2:$B$10,Facts!$A$2:$A$10,FALSE)</f>
        <v>Tamil Nadu</v>
      </c>
      <c r="X157" t="str">
        <f t="shared" si="16"/>
        <v xml:space="preserve">Vivaan </v>
      </c>
      <c r="Y157" t="str" cm="1">
        <f t="array" ref="Y157:AA157">_xlfn.TEXTSPLIT(C157," ")</f>
        <v>Vivaan</v>
      </c>
      <c r="Z157" t="str">
        <v>Raj</v>
      </c>
      <c r="AA157" t="str">
        <v>Reddy</v>
      </c>
    </row>
    <row r="158" spans="1:27" ht="15.75" customHeight="1" x14ac:dyDescent="0.35">
      <c r="A158" s="2" t="s">
        <v>316</v>
      </c>
      <c r="B158" s="2" t="s">
        <v>98</v>
      </c>
      <c r="C158" s="2" t="str">
        <f t="shared" si="17"/>
        <v>Diya Sharma</v>
      </c>
      <c r="D158" s="2" t="str">
        <f t="shared" si="15"/>
        <v>PID0157_Diya.pdf</v>
      </c>
      <c r="E158" s="2" t="s">
        <v>9</v>
      </c>
      <c r="F158" s="15" t="s">
        <v>109</v>
      </c>
      <c r="G158" s="56">
        <f t="shared" si="18"/>
        <v>32508</v>
      </c>
      <c r="H158" s="54">
        <f t="shared" si="19"/>
        <v>1988</v>
      </c>
      <c r="I158" s="54">
        <f t="shared" si="20"/>
        <v>38</v>
      </c>
      <c r="J158" s="54" t="str" cm="1">
        <f t="array" ref="J158">_xlfn.IFS(AND(I158&gt;20,I158&lt;=30),"Young adult",AND(I158&gt;30,I158&lt;=45),"Adult",AND(I158&gt;45,I158&lt;=60),"Senior",AND(I158&gt;60,I158&lt;90),"super senior",TRUE,"Died")</f>
        <v>Adult</v>
      </c>
      <c r="K158" s="3">
        <v>50</v>
      </c>
      <c r="L158" s="2" t="s">
        <v>11</v>
      </c>
      <c r="M158" s="2" t="s">
        <v>12</v>
      </c>
      <c r="N158" s="2" t="str">
        <f>VLOOKUP(L158,Facts!$A$2:$B$10,2,FALSE)</f>
        <v>South</v>
      </c>
      <c r="O158" s="2"/>
      <c r="P158" s="2"/>
      <c r="Q158" s="36" t="str">
        <f>IF(AND(K158&lt;=5,'Billing Details'!H158&gt;=10000),"High Priority","Regularfollowup")</f>
        <v>Regularfollowup</v>
      </c>
      <c r="R158" s="36"/>
      <c r="S158" s="36"/>
      <c r="T158" s="36" t="str">
        <f>IF(AND(Q158="High Priority",'Patient Health Records'!AH158="Yes",'Patient Health Records'!AI158="Critical"), "Need Immediate attention", IF(AND('Patient Health Records'!AI158&lt;&gt;"Critical", 'Patient Health Records'!AH158="Yes"),"Monitor later",IF(AND('Patient Health Records'!AI158="Critical",'Patient Health Records'!AH158="No"),"Ask for readmission","No action")))</f>
        <v>No action</v>
      </c>
      <c r="U158" s="36"/>
      <c r="V158" s="36"/>
      <c r="W158" s="2" t="str">
        <f>_xlfn.XLOOKUP('Patient Demographics'!N158,Facts!$B$2:$B$10,Facts!$A$2:$A$10,FALSE)</f>
        <v>Tamil Nadu</v>
      </c>
      <c r="X158" t="str">
        <f t="shared" si="16"/>
        <v xml:space="preserve">Diya </v>
      </c>
      <c r="Y158" t="str" cm="1">
        <f t="array" ref="Y158:Z158">_xlfn.TEXTSPLIT(C158," ")</f>
        <v>Diya</v>
      </c>
      <c r="Z158" t="str">
        <v>Sharma</v>
      </c>
    </row>
    <row r="159" spans="1:27" ht="15.75" customHeight="1" x14ac:dyDescent="0.35">
      <c r="A159" s="2" t="s">
        <v>317</v>
      </c>
      <c r="B159" s="2" t="s">
        <v>318</v>
      </c>
      <c r="C159" s="2" t="str">
        <f t="shared" si="17"/>
        <v>Aanya Raj Patel</v>
      </c>
      <c r="D159" s="2" t="str">
        <f t="shared" si="15"/>
        <v>PID0158_Aanya.pdf</v>
      </c>
      <c r="E159" s="2" t="s">
        <v>9</v>
      </c>
      <c r="F159" s="15" t="s">
        <v>319</v>
      </c>
      <c r="G159" s="56">
        <f t="shared" si="18"/>
        <v>36160</v>
      </c>
      <c r="H159" s="54">
        <f t="shared" si="19"/>
        <v>1998</v>
      </c>
      <c r="I159" s="54">
        <f t="shared" si="20"/>
        <v>28</v>
      </c>
      <c r="J159" s="54" t="str" cm="1">
        <f t="array" ref="J159">_xlfn.IFS(AND(I159&gt;20,I159&lt;=30),"Young adult",AND(I159&gt;30,I159&lt;=45),"Adult",AND(I159&gt;45,I159&lt;=60),"Senior",AND(I159&gt;60,I159&lt;90),"super senior",TRUE,"Died")</f>
        <v>Young adult</v>
      </c>
      <c r="K159" s="3">
        <v>7</v>
      </c>
      <c r="L159" s="2" t="s">
        <v>11</v>
      </c>
      <c r="M159" s="2" t="s">
        <v>21</v>
      </c>
      <c r="N159" s="2" t="str">
        <f>VLOOKUP(L159,Facts!$A$2:$B$10,2,FALSE)</f>
        <v>South</v>
      </c>
      <c r="O159" s="2"/>
      <c r="P159" s="2"/>
      <c r="Q159" s="36" t="str">
        <f>IF(AND(K159&lt;=5,'Billing Details'!H159&gt;=10000),"High Priority","Regularfollowup")</f>
        <v>Regularfollowup</v>
      </c>
      <c r="R159" s="36"/>
      <c r="S159" s="36"/>
      <c r="T159" s="36" t="str">
        <f>IF(AND(Q159="High Priority",'Patient Health Records'!AH159="Yes",'Patient Health Records'!AI159="Critical"), "Need Immediate attention", IF(AND('Patient Health Records'!AI159&lt;&gt;"Critical", 'Patient Health Records'!AH159="Yes"),"Monitor later",IF(AND('Patient Health Records'!AI159="Critical",'Patient Health Records'!AH159="No"),"Ask for readmission","No action")))</f>
        <v>No action</v>
      </c>
      <c r="U159" s="36"/>
      <c r="V159" s="36"/>
      <c r="W159" s="2" t="str">
        <f>_xlfn.XLOOKUP('Patient Demographics'!N159,Facts!$B$2:$B$10,Facts!$A$2:$A$10,FALSE)</f>
        <v>Tamil Nadu</v>
      </c>
      <c r="X159" t="str">
        <f t="shared" si="16"/>
        <v xml:space="preserve">Aanya </v>
      </c>
      <c r="Y159" t="str" cm="1">
        <f t="array" ref="Y159:AA159">_xlfn.TEXTSPLIT(C159," ")</f>
        <v>Aanya</v>
      </c>
      <c r="Z159" t="str">
        <v>Raj</v>
      </c>
      <c r="AA159" t="str">
        <v>Patel</v>
      </c>
    </row>
    <row r="160" spans="1:27" ht="15.75" customHeight="1" x14ac:dyDescent="0.35">
      <c r="A160" s="2" t="s">
        <v>320</v>
      </c>
      <c r="B160" s="2" t="s">
        <v>321</v>
      </c>
      <c r="C160" s="2" t="str">
        <f t="shared" si="17"/>
        <v>Aditya Dev Reddy</v>
      </c>
      <c r="D160" s="2" t="str">
        <f t="shared" si="15"/>
        <v>PID0159_Aditya.pdf</v>
      </c>
      <c r="E160" s="2" t="s">
        <v>24</v>
      </c>
      <c r="F160" s="15" t="s">
        <v>48</v>
      </c>
      <c r="G160" s="56">
        <f t="shared" si="18"/>
        <v>23377</v>
      </c>
      <c r="H160" s="54">
        <f t="shared" si="19"/>
        <v>1964</v>
      </c>
      <c r="I160" s="54">
        <f t="shared" si="20"/>
        <v>62</v>
      </c>
      <c r="J160" s="54" t="str" cm="1">
        <f t="array" ref="J160">_xlfn.IFS(AND(I160&gt;20,I160&lt;=30),"Young adult",AND(I160&gt;30,I160&lt;=45),"Adult",AND(I160&gt;45,I160&lt;=60),"Senior",AND(I160&gt;60,I160&lt;90),"super senior",TRUE,"Died")</f>
        <v>super senior</v>
      </c>
      <c r="K160" s="3">
        <v>25</v>
      </c>
      <c r="L160" s="2" t="s">
        <v>45</v>
      </c>
      <c r="M160" s="2" t="s">
        <v>38</v>
      </c>
      <c r="N160" s="2" t="str">
        <f>VLOOKUP(L160,Facts!$A$2:$B$10,2,FALSE)</f>
        <v>East</v>
      </c>
      <c r="O160" s="2"/>
      <c r="P160" s="2"/>
      <c r="Q160" s="36" t="str">
        <f>IF(AND(K160&lt;=5,'Billing Details'!H160&gt;=10000),"High Priority","Regularfollowup")</f>
        <v>Regularfollowup</v>
      </c>
      <c r="R160" s="36"/>
      <c r="S160" s="36"/>
      <c r="T160" s="36" t="str">
        <f>IF(AND(Q160="High Priority",'Patient Health Records'!AH160="Yes",'Patient Health Records'!AI160="Critical"), "Need Immediate attention", IF(AND('Patient Health Records'!AI160&lt;&gt;"Critical", 'Patient Health Records'!AH160="Yes"),"Monitor later",IF(AND('Patient Health Records'!AI160="Critical",'Patient Health Records'!AH160="No"),"Ask for readmission","No action")))</f>
        <v>No action</v>
      </c>
      <c r="U160" s="36"/>
      <c r="V160" s="36"/>
      <c r="W160" s="2" t="str">
        <f>_xlfn.XLOOKUP('Patient Demographics'!N160,Facts!$B$2:$B$10,Facts!$A$2:$A$10,FALSE)</f>
        <v>West Bengal</v>
      </c>
      <c r="X160" t="str">
        <f t="shared" si="16"/>
        <v xml:space="preserve">Aditya </v>
      </c>
      <c r="Y160" t="str" cm="1">
        <f t="array" ref="Y160:AA160">_xlfn.TEXTSPLIT(C160," ")</f>
        <v>Aditya</v>
      </c>
      <c r="Z160" t="str">
        <v>Dev</v>
      </c>
      <c r="AA160" t="str">
        <v>Reddy</v>
      </c>
    </row>
    <row r="161" spans="1:27" ht="15.75" customHeight="1" x14ac:dyDescent="0.35">
      <c r="A161" s="2" t="s">
        <v>322</v>
      </c>
      <c r="B161" s="2" t="s">
        <v>173</v>
      </c>
      <c r="C161" s="2" t="str">
        <f t="shared" si="17"/>
        <v>Riya Reddy</v>
      </c>
      <c r="D161" s="2" t="str">
        <f t="shared" si="15"/>
        <v>PID0160_Riya.pdf</v>
      </c>
      <c r="E161" s="2" t="s">
        <v>9</v>
      </c>
      <c r="F161" s="15" t="s">
        <v>41</v>
      </c>
      <c r="G161" s="56">
        <f t="shared" si="18"/>
        <v>28855</v>
      </c>
      <c r="H161" s="54">
        <f t="shared" si="19"/>
        <v>1978</v>
      </c>
      <c r="I161" s="54">
        <f t="shared" si="20"/>
        <v>48</v>
      </c>
      <c r="J161" s="54" t="str" cm="1">
        <f t="array" ref="J161">_xlfn.IFS(AND(I161&gt;20,I161&lt;=30),"Young adult",AND(I161&gt;30,I161&lt;=45),"Adult",AND(I161&gt;45,I161&lt;=60),"Senior",AND(I161&gt;60,I161&lt;90),"super senior",TRUE,"Died")</f>
        <v>Senior</v>
      </c>
      <c r="K161" s="3">
        <v>9</v>
      </c>
      <c r="L161" s="2" t="s">
        <v>45</v>
      </c>
      <c r="M161" s="2" t="s">
        <v>71</v>
      </c>
      <c r="N161" s="2" t="str">
        <f>VLOOKUP(L161,Facts!$A$2:$B$10,2,FALSE)</f>
        <v>East</v>
      </c>
      <c r="O161" s="2"/>
      <c r="P161" s="2"/>
      <c r="Q161" s="36" t="str">
        <f>IF(AND(K161&lt;=5,'Billing Details'!H161&gt;=10000),"High Priority","Regularfollowup")</f>
        <v>Regularfollowup</v>
      </c>
      <c r="R161" s="36"/>
      <c r="S161" s="36"/>
      <c r="T161" s="36" t="str">
        <f>IF(AND(Q161="High Priority",'Patient Health Records'!AH161="Yes",'Patient Health Records'!AI161="Critical"), "Need Immediate attention", IF(AND('Patient Health Records'!AI161&lt;&gt;"Critical", 'Patient Health Records'!AH161="Yes"),"Monitor later",IF(AND('Patient Health Records'!AI161="Critical",'Patient Health Records'!AH161="No"),"Ask for readmission","No action")))</f>
        <v>No action</v>
      </c>
      <c r="U161" s="36"/>
      <c r="V161" s="36"/>
      <c r="W161" s="2" t="str">
        <f>_xlfn.XLOOKUP('Patient Demographics'!N161,Facts!$B$2:$B$10,Facts!$A$2:$A$10,FALSE)</f>
        <v>West Bengal</v>
      </c>
      <c r="X161" t="str">
        <f t="shared" si="16"/>
        <v xml:space="preserve">Riya </v>
      </c>
      <c r="Y161" t="str" cm="1">
        <f t="array" ref="Y161:Z161">_xlfn.TEXTSPLIT(C161," ")</f>
        <v>Riya</v>
      </c>
      <c r="Z161" t="str">
        <v>Reddy</v>
      </c>
    </row>
    <row r="162" spans="1:27" ht="15.75" customHeight="1" x14ac:dyDescent="0.35">
      <c r="A162" s="2" t="s">
        <v>323</v>
      </c>
      <c r="B162" s="2" t="s">
        <v>324</v>
      </c>
      <c r="C162" s="2" t="str">
        <f t="shared" si="17"/>
        <v>Aditya Mehta</v>
      </c>
      <c r="D162" s="2" t="str">
        <f t="shared" si="15"/>
        <v>PID0161_Aditya.pdf</v>
      </c>
      <c r="E162" s="2" t="s">
        <v>24</v>
      </c>
      <c r="F162" s="15" t="s">
        <v>19</v>
      </c>
      <c r="G162" s="56">
        <f t="shared" si="18"/>
        <v>34334</v>
      </c>
      <c r="H162" s="54">
        <f t="shared" si="19"/>
        <v>1993</v>
      </c>
      <c r="I162" s="54">
        <f t="shared" si="20"/>
        <v>33</v>
      </c>
      <c r="J162" s="54" t="str" cm="1">
        <f t="array" ref="J162">_xlfn.IFS(AND(I162&gt;20,I162&lt;=30),"Young adult",AND(I162&gt;30,I162&lt;=45),"Adult",AND(I162&gt;45,I162&lt;=60),"Senior",AND(I162&gt;60,I162&lt;90),"super senior",TRUE,"Died")</f>
        <v>Adult</v>
      </c>
      <c r="K162" s="3">
        <v>12</v>
      </c>
      <c r="L162" s="2" t="s">
        <v>16</v>
      </c>
      <c r="M162" s="2" t="s">
        <v>12</v>
      </c>
      <c r="N162" s="2" t="str">
        <f>VLOOKUP(L162,Facts!$A$2:$B$10,2,FALSE)</f>
        <v>West</v>
      </c>
      <c r="O162" s="2"/>
      <c r="P162" s="2"/>
      <c r="Q162" s="36" t="str">
        <f>IF(AND(K162&lt;=5,'Billing Details'!H162&gt;=10000),"High Priority","Regularfollowup")</f>
        <v>Regularfollowup</v>
      </c>
      <c r="R162" s="36"/>
      <c r="S162" s="36"/>
      <c r="T162" s="36" t="str">
        <f>IF(AND(Q162="High Priority",'Patient Health Records'!AH162="Yes",'Patient Health Records'!AI162="Critical"), "Need Immediate attention", IF(AND('Patient Health Records'!AI162&lt;&gt;"Critical", 'Patient Health Records'!AH162="Yes"),"Monitor later",IF(AND('Patient Health Records'!AI162="Critical",'Patient Health Records'!AH162="No"),"Ask for readmission","No action")))</f>
        <v>Monitor later</v>
      </c>
      <c r="U162" s="36"/>
      <c r="V162" s="36"/>
      <c r="W162" s="2" t="str">
        <f>_xlfn.XLOOKUP('Patient Demographics'!N162,Facts!$B$2:$B$10,Facts!$A$2:$A$10,FALSE)</f>
        <v>Maharashtra</v>
      </c>
      <c r="X162" t="str">
        <f t="shared" si="16"/>
        <v xml:space="preserve">Aditya </v>
      </c>
      <c r="Y162" t="str" cm="1">
        <f t="array" ref="Y162:Z162">_xlfn.TEXTSPLIT(C162," ")</f>
        <v>Aditya</v>
      </c>
      <c r="Z162" t="str">
        <v>Mehta</v>
      </c>
    </row>
    <row r="163" spans="1:27" ht="15.75" customHeight="1" x14ac:dyDescent="0.35">
      <c r="A163" s="2" t="s">
        <v>325</v>
      </c>
      <c r="B163" s="2" t="s">
        <v>326</v>
      </c>
      <c r="C163" s="2" t="str">
        <f t="shared" si="17"/>
        <v>Shreya Mehta</v>
      </c>
      <c r="D163" s="2" t="str">
        <f t="shared" si="15"/>
        <v>PID0162_Shreya.pdf</v>
      </c>
      <c r="E163" s="2" t="s">
        <v>9</v>
      </c>
      <c r="F163" s="15" t="s">
        <v>137</v>
      </c>
      <c r="G163" s="56">
        <f t="shared" si="18"/>
        <v>23377</v>
      </c>
      <c r="H163" s="54">
        <f t="shared" si="19"/>
        <v>1964</v>
      </c>
      <c r="I163" s="54">
        <f t="shared" si="20"/>
        <v>62</v>
      </c>
      <c r="J163" s="54" t="str" cm="1">
        <f t="array" ref="J163">_xlfn.IFS(AND(I163&gt;20,I163&lt;=30),"Young adult",AND(I163&gt;30,I163&lt;=45),"Adult",AND(I163&gt;45,I163&lt;=60),"Senior",AND(I163&gt;60,I163&lt;90),"super senior",TRUE,"Died")</f>
        <v>super senior</v>
      </c>
      <c r="K163" s="3">
        <v>90</v>
      </c>
      <c r="L163" s="2" t="s">
        <v>25</v>
      </c>
      <c r="M163" s="2" t="s">
        <v>12</v>
      </c>
      <c r="N163" s="2" t="str">
        <f>VLOOKUP(L163,Facts!$A$2:$B$10,2,FALSE)</f>
        <v>South</v>
      </c>
      <c r="O163" s="2"/>
      <c r="P163" s="2"/>
      <c r="Q163" s="36" t="str">
        <f>IF(AND(K163&lt;=5,'Billing Details'!H163&gt;=10000),"High Priority","Regularfollowup")</f>
        <v>Regularfollowup</v>
      </c>
      <c r="R163" s="36"/>
      <c r="S163" s="36"/>
      <c r="T163" s="36" t="str">
        <f>IF(AND(Q163="High Priority",'Patient Health Records'!AH163="Yes",'Patient Health Records'!AI163="Critical"), "Need Immediate attention", IF(AND('Patient Health Records'!AI163&lt;&gt;"Critical", 'Patient Health Records'!AH163="Yes"),"Monitor later",IF(AND('Patient Health Records'!AI163="Critical",'Patient Health Records'!AH163="No"),"Ask for readmission","No action")))</f>
        <v>No action</v>
      </c>
      <c r="U163" s="36"/>
      <c r="V163" s="36"/>
      <c r="W163" s="2" t="str">
        <f>_xlfn.XLOOKUP('Patient Demographics'!N163,Facts!$B$2:$B$10,Facts!$A$2:$A$10,FALSE)</f>
        <v>Tamil Nadu</v>
      </c>
      <c r="X163" t="str">
        <f t="shared" si="16"/>
        <v xml:space="preserve">Shreya </v>
      </c>
      <c r="Y163" t="str" cm="1">
        <f t="array" ref="Y163:Z163">_xlfn.TEXTSPLIT(C163," ")</f>
        <v>Shreya</v>
      </c>
      <c r="Z163" t="str">
        <v>Mehta</v>
      </c>
    </row>
    <row r="164" spans="1:27" ht="15.75" customHeight="1" x14ac:dyDescent="0.35">
      <c r="A164" s="2" t="s">
        <v>327</v>
      </c>
      <c r="B164" s="2" t="s">
        <v>67</v>
      </c>
      <c r="C164" s="2" t="str">
        <f t="shared" si="17"/>
        <v>Shreya Sharma</v>
      </c>
      <c r="D164" s="2" t="str">
        <f t="shared" si="15"/>
        <v>PID0163_Shreya.pdf</v>
      </c>
      <c r="E164" s="2" t="s">
        <v>9</v>
      </c>
      <c r="F164" s="15" t="s">
        <v>93</v>
      </c>
      <c r="G164" s="56">
        <f t="shared" si="18"/>
        <v>36160</v>
      </c>
      <c r="H164" s="54">
        <f t="shared" si="19"/>
        <v>1998</v>
      </c>
      <c r="I164" s="54">
        <f t="shared" si="20"/>
        <v>28</v>
      </c>
      <c r="J164" s="54" t="str" cm="1">
        <f t="array" ref="J164">_xlfn.IFS(AND(I164&gt;20,I164&lt;=30),"Young adult",AND(I164&gt;30,I164&lt;=45),"Adult",AND(I164&gt;45,I164&lt;=60),"Senior",AND(I164&gt;60,I164&lt;90),"super senior",TRUE,"Died")</f>
        <v>Young adult</v>
      </c>
      <c r="K164" s="3">
        <v>20</v>
      </c>
      <c r="L164" s="2" t="s">
        <v>29</v>
      </c>
      <c r="M164" s="2" t="s">
        <v>21</v>
      </c>
      <c r="N164" s="2" t="str">
        <f>VLOOKUP(L164,Facts!$A$2:$B$10,2,FALSE)</f>
        <v>North</v>
      </c>
      <c r="O164" s="2"/>
      <c r="P164" s="2"/>
      <c r="Q164" s="36" t="str">
        <f>IF(AND(K164&lt;=5,'Billing Details'!H164&gt;=10000),"High Priority","Regularfollowup")</f>
        <v>Regularfollowup</v>
      </c>
      <c r="R164" s="36"/>
      <c r="S164" s="36"/>
      <c r="T164" s="36" t="str">
        <f>IF(AND(Q164="High Priority",'Patient Health Records'!AH164="Yes",'Patient Health Records'!AI164="Critical"), "Need Immediate attention", IF(AND('Patient Health Records'!AI164&lt;&gt;"Critical", 'Patient Health Records'!AH164="Yes"),"Monitor later",IF(AND('Patient Health Records'!AI164="Critical",'Patient Health Records'!AH164="No"),"Ask for readmission","No action")))</f>
        <v>Monitor later</v>
      </c>
      <c r="U164" s="36"/>
      <c r="V164" s="36"/>
      <c r="W164" s="2" t="str">
        <f>_xlfn.XLOOKUP('Patient Demographics'!N164,Facts!$B$2:$B$10,Facts!$A$2:$A$10,FALSE)</f>
        <v>Punjab</v>
      </c>
      <c r="X164" t="str">
        <f t="shared" si="16"/>
        <v xml:space="preserve">Shreya </v>
      </c>
      <c r="Y164" t="str" cm="1">
        <f t="array" ref="Y164:Z164">_xlfn.TEXTSPLIT(C164," ")</f>
        <v>Shreya</v>
      </c>
      <c r="Z164" t="str">
        <v>Sharma</v>
      </c>
    </row>
    <row r="165" spans="1:27" ht="15.75" customHeight="1" x14ac:dyDescent="0.35">
      <c r="A165" s="2" t="s">
        <v>328</v>
      </c>
      <c r="B165" s="2" t="s">
        <v>329</v>
      </c>
      <c r="C165" s="2" t="str">
        <f t="shared" si="17"/>
        <v>Riya Raj Sharma</v>
      </c>
      <c r="D165" s="2" t="str">
        <f t="shared" si="15"/>
        <v>PID0164_Riya.pdf</v>
      </c>
      <c r="E165" s="2" t="s">
        <v>9</v>
      </c>
      <c r="F165" s="15" t="s">
        <v>28</v>
      </c>
      <c r="G165" s="56">
        <f t="shared" si="18"/>
        <v>32508</v>
      </c>
      <c r="H165" s="54">
        <f t="shared" si="19"/>
        <v>1988</v>
      </c>
      <c r="I165" s="54">
        <f t="shared" si="20"/>
        <v>38</v>
      </c>
      <c r="J165" s="54" t="str" cm="1">
        <f t="array" ref="J165">_xlfn.IFS(AND(I165&gt;20,I165&lt;=30),"Young adult",AND(I165&gt;30,I165&lt;=45),"Adult",AND(I165&gt;45,I165&lt;=60),"Senior",AND(I165&gt;60,I165&lt;90),"super senior",TRUE,"Died")</f>
        <v>Adult</v>
      </c>
      <c r="K165" s="3">
        <v>5</v>
      </c>
      <c r="L165" s="2" t="s">
        <v>45</v>
      </c>
      <c r="M165" s="2" t="s">
        <v>38</v>
      </c>
      <c r="N165" s="2" t="str">
        <f>VLOOKUP(L165,Facts!$A$2:$B$10,2,FALSE)</f>
        <v>East</v>
      </c>
      <c r="O165" s="2"/>
      <c r="P165" s="2"/>
      <c r="Q165" s="36" t="str">
        <f>IF(AND(K165&lt;=5,'Billing Details'!H165&gt;=10000),"High Priority","Regularfollowup")</f>
        <v>High Priority</v>
      </c>
      <c r="R165" s="36"/>
      <c r="S165" s="36"/>
      <c r="T165" s="36" t="str">
        <f>IF(AND(Q165="High Priority",'Patient Health Records'!AH165="Yes",'Patient Health Records'!AI165="Critical"), "Need Immediate attention", IF(AND('Patient Health Records'!AI165&lt;&gt;"Critical", 'Patient Health Records'!AH165="Yes"),"Monitor later",IF(AND('Patient Health Records'!AI165="Critical",'Patient Health Records'!AH165="No"),"Ask for readmission","No action")))</f>
        <v>No action</v>
      </c>
      <c r="U165" s="36"/>
      <c r="V165" s="36"/>
      <c r="W165" s="2" t="str">
        <f>_xlfn.XLOOKUP('Patient Demographics'!N165,Facts!$B$2:$B$10,Facts!$A$2:$A$10,FALSE)</f>
        <v>West Bengal</v>
      </c>
      <c r="X165" t="str">
        <f t="shared" si="16"/>
        <v xml:space="preserve">Riya </v>
      </c>
      <c r="Y165" t="str" cm="1">
        <f t="array" ref="Y165:AA165">_xlfn.TEXTSPLIT(C165," ")</f>
        <v>Riya</v>
      </c>
      <c r="Z165" t="str">
        <v>Raj</v>
      </c>
      <c r="AA165" t="str">
        <v>Sharma</v>
      </c>
    </row>
    <row r="166" spans="1:27" ht="15.75" customHeight="1" x14ac:dyDescent="0.35">
      <c r="A166" s="2" t="s">
        <v>330</v>
      </c>
      <c r="B166" s="2" t="s">
        <v>181</v>
      </c>
      <c r="C166" s="2" t="str">
        <f t="shared" si="17"/>
        <v>Aditya Patel</v>
      </c>
      <c r="D166" s="2" t="str">
        <f t="shared" si="15"/>
        <v>PID0165_Aditya.pdf</v>
      </c>
      <c r="E166" s="2" t="s">
        <v>24</v>
      </c>
      <c r="F166" s="15" t="s">
        <v>41</v>
      </c>
      <c r="G166" s="56">
        <f t="shared" si="18"/>
        <v>28855</v>
      </c>
      <c r="H166" s="54">
        <f t="shared" si="19"/>
        <v>1978</v>
      </c>
      <c r="I166" s="54">
        <f t="shared" si="20"/>
        <v>48</v>
      </c>
      <c r="J166" s="54" t="str" cm="1">
        <f t="array" ref="J166">_xlfn.IFS(AND(I166&gt;20,I166&lt;=30),"Young adult",AND(I166&gt;30,I166&lt;=45),"Adult",AND(I166&gt;45,I166&lt;=60),"Senior",AND(I166&gt;60,I166&lt;90),"super senior",TRUE,"Died")</f>
        <v>Senior</v>
      </c>
      <c r="K166" s="3">
        <v>30</v>
      </c>
      <c r="L166" s="2" t="s">
        <v>25</v>
      </c>
      <c r="M166" s="2" t="s">
        <v>12</v>
      </c>
      <c r="N166" s="2" t="str">
        <f>VLOOKUP(L166,Facts!$A$2:$B$10,2,FALSE)</f>
        <v>South</v>
      </c>
      <c r="O166" s="2"/>
      <c r="P166" s="2"/>
      <c r="Q166" s="36" t="str">
        <f>IF(AND(K166&lt;=5,'Billing Details'!H166&gt;=10000),"High Priority","Regularfollowup")</f>
        <v>Regularfollowup</v>
      </c>
      <c r="R166" s="36"/>
      <c r="S166" s="36"/>
      <c r="T166" s="36" t="str">
        <f>IF(AND(Q166="High Priority",'Patient Health Records'!AH166="Yes",'Patient Health Records'!AI166="Critical"), "Need Immediate attention", IF(AND('Patient Health Records'!AI166&lt;&gt;"Critical", 'Patient Health Records'!AH166="Yes"),"Monitor later",IF(AND('Patient Health Records'!AI166="Critical",'Patient Health Records'!AH166="No"),"Ask for readmission","No action")))</f>
        <v>No action</v>
      </c>
      <c r="U166" s="36"/>
      <c r="V166" s="36"/>
      <c r="W166" s="2" t="str">
        <f>_xlfn.XLOOKUP('Patient Demographics'!N166,Facts!$B$2:$B$10,Facts!$A$2:$A$10,FALSE)</f>
        <v>Tamil Nadu</v>
      </c>
      <c r="X166" t="str">
        <f t="shared" si="16"/>
        <v xml:space="preserve">Aditya </v>
      </c>
      <c r="Y166" t="str" cm="1">
        <f t="array" ref="Y166:Z166">_xlfn.TEXTSPLIT(C166," ")</f>
        <v>Aditya</v>
      </c>
      <c r="Z166" t="str">
        <v>Patel</v>
      </c>
    </row>
    <row r="167" spans="1:27" ht="15.75" customHeight="1" x14ac:dyDescent="0.35">
      <c r="A167" s="2" t="s">
        <v>331</v>
      </c>
      <c r="B167" s="2" t="s">
        <v>154</v>
      </c>
      <c r="C167" s="2" t="str">
        <f t="shared" si="17"/>
        <v>Vivaan Reddy</v>
      </c>
      <c r="D167" s="2" t="str">
        <f t="shared" si="15"/>
        <v>PID0166_Vivaan.pdf</v>
      </c>
      <c r="E167" s="2" t="s">
        <v>24</v>
      </c>
      <c r="F167" s="15" t="s">
        <v>260</v>
      </c>
      <c r="G167" s="56">
        <f t="shared" si="18"/>
        <v>21550</v>
      </c>
      <c r="H167" s="54">
        <f t="shared" si="19"/>
        <v>1958</v>
      </c>
      <c r="I167" s="54">
        <f t="shared" si="20"/>
        <v>68</v>
      </c>
      <c r="J167" s="54" t="str" cm="1">
        <f t="array" ref="J167">_xlfn.IFS(AND(I167&gt;20,I167&lt;=30),"Young adult",AND(I167&gt;30,I167&lt;=45),"Adult",AND(I167&gt;45,I167&lt;=60),"Senior",AND(I167&gt;60,I167&lt;90),"super senior",TRUE,"Died")</f>
        <v>super senior</v>
      </c>
      <c r="K167" s="3">
        <v>40</v>
      </c>
      <c r="L167" s="2" t="s">
        <v>16</v>
      </c>
      <c r="M167" s="2" t="s">
        <v>71</v>
      </c>
      <c r="N167" s="2" t="str">
        <f>VLOOKUP(L167,Facts!$A$2:$B$10,2,FALSE)</f>
        <v>West</v>
      </c>
      <c r="O167" s="2"/>
      <c r="P167" s="2"/>
      <c r="Q167" s="36" t="str">
        <f>IF(AND(K167&lt;=5,'Billing Details'!H167&gt;=10000),"High Priority","Regularfollowup")</f>
        <v>Regularfollowup</v>
      </c>
      <c r="R167" s="36"/>
      <c r="S167" s="36"/>
      <c r="T167" s="36" t="str">
        <f>IF(AND(Q167="High Priority",'Patient Health Records'!AH167="Yes",'Patient Health Records'!AI167="Critical"), "Need Immediate attention", IF(AND('Patient Health Records'!AI167&lt;&gt;"Critical", 'Patient Health Records'!AH167="Yes"),"Monitor later",IF(AND('Patient Health Records'!AI167="Critical",'Patient Health Records'!AH167="No"),"Ask for readmission","No action")))</f>
        <v>No action</v>
      </c>
      <c r="U167" s="36"/>
      <c r="V167" s="36"/>
      <c r="W167" s="2" t="str">
        <f>_xlfn.XLOOKUP('Patient Demographics'!N167,Facts!$B$2:$B$10,Facts!$A$2:$A$10,FALSE)</f>
        <v>Maharashtra</v>
      </c>
      <c r="X167" t="str">
        <f t="shared" si="16"/>
        <v xml:space="preserve">Vivaan </v>
      </c>
      <c r="Y167" t="str" cm="1">
        <f t="array" ref="Y167:Z167">_xlfn.TEXTSPLIT(C167," ")</f>
        <v>Vivaan</v>
      </c>
      <c r="Z167" t="str">
        <v>Reddy</v>
      </c>
    </row>
    <row r="168" spans="1:27" ht="15.75" customHeight="1" x14ac:dyDescent="0.35">
      <c r="A168" s="2" t="s">
        <v>332</v>
      </c>
      <c r="B168" s="2" t="s">
        <v>333</v>
      </c>
      <c r="C168" s="2" t="str">
        <f t="shared" si="17"/>
        <v>Aarav Kumar Patel</v>
      </c>
      <c r="D168" s="2" t="str">
        <f t="shared" si="15"/>
        <v>PID0167_Aarav.pdf</v>
      </c>
      <c r="E168" s="2" t="s">
        <v>24</v>
      </c>
      <c r="F168" s="15" t="s">
        <v>48</v>
      </c>
      <c r="G168" s="56">
        <f t="shared" si="18"/>
        <v>23377</v>
      </c>
      <c r="H168" s="54">
        <f t="shared" si="19"/>
        <v>1964</v>
      </c>
      <c r="I168" s="54">
        <f t="shared" si="20"/>
        <v>62</v>
      </c>
      <c r="J168" s="54" t="str" cm="1">
        <f t="array" ref="J168">_xlfn.IFS(AND(I168&gt;20,I168&lt;=30),"Young adult",AND(I168&gt;30,I168&lt;=45),"Adult",AND(I168&gt;45,I168&lt;=60),"Senior",AND(I168&gt;60,I168&lt;90),"super senior",TRUE,"Died")</f>
        <v>super senior</v>
      </c>
      <c r="K168" s="3">
        <v>20</v>
      </c>
      <c r="L168" s="2" t="s">
        <v>45</v>
      </c>
      <c r="M168" s="2" t="s">
        <v>21</v>
      </c>
      <c r="N168" s="2" t="str">
        <f>VLOOKUP(L168,Facts!$A$2:$B$10,2,FALSE)</f>
        <v>East</v>
      </c>
      <c r="O168" s="2"/>
      <c r="P168" s="2"/>
      <c r="Q168" s="36" t="str">
        <f>IF(AND(K168&lt;=5,'Billing Details'!H168&gt;=10000),"High Priority","Regularfollowup")</f>
        <v>Regularfollowup</v>
      </c>
      <c r="R168" s="36"/>
      <c r="S168" s="36"/>
      <c r="T168" s="36" t="str">
        <f>IF(AND(Q168="High Priority",'Patient Health Records'!AH168="Yes",'Patient Health Records'!AI168="Critical"), "Need Immediate attention", IF(AND('Patient Health Records'!AI168&lt;&gt;"Critical", 'Patient Health Records'!AH168="Yes"),"Monitor later",IF(AND('Patient Health Records'!AI168="Critical",'Patient Health Records'!AH168="No"),"Ask for readmission","No action")))</f>
        <v>Ask for readmission</v>
      </c>
      <c r="U168" s="36"/>
      <c r="V168" s="36"/>
      <c r="W168" s="2" t="str">
        <f>_xlfn.XLOOKUP('Patient Demographics'!N168,Facts!$B$2:$B$10,Facts!$A$2:$A$10,FALSE)</f>
        <v>West Bengal</v>
      </c>
      <c r="X168" t="str">
        <f t="shared" si="16"/>
        <v xml:space="preserve">Aarav </v>
      </c>
      <c r="Y168" t="str" cm="1">
        <f t="array" ref="Y168:AA168">_xlfn.TEXTSPLIT(C168," ")</f>
        <v>Aarav</v>
      </c>
      <c r="Z168" t="str">
        <v>Kumar</v>
      </c>
      <c r="AA168" t="str">
        <v>Patel</v>
      </c>
    </row>
    <row r="169" spans="1:27" ht="15.75" customHeight="1" x14ac:dyDescent="0.35">
      <c r="A169" s="2" t="s">
        <v>334</v>
      </c>
      <c r="B169" s="2" t="s">
        <v>335</v>
      </c>
      <c r="C169" s="2" t="str">
        <f t="shared" si="17"/>
        <v>Krishna Reddy</v>
      </c>
      <c r="D169" s="2" t="str">
        <f t="shared" si="15"/>
        <v>PID0168_Krishna.pdf</v>
      </c>
      <c r="E169" s="2" t="s">
        <v>24</v>
      </c>
      <c r="F169" s="15" t="s">
        <v>48</v>
      </c>
      <c r="G169" s="56">
        <f t="shared" si="18"/>
        <v>23377</v>
      </c>
      <c r="H169" s="54">
        <f t="shared" si="19"/>
        <v>1964</v>
      </c>
      <c r="I169" s="54">
        <f t="shared" si="20"/>
        <v>62</v>
      </c>
      <c r="J169" s="54" t="str" cm="1">
        <f t="array" ref="J169">_xlfn.IFS(AND(I169&gt;20,I169&lt;=30),"Young adult",AND(I169&gt;30,I169&lt;=45),"Adult",AND(I169&gt;45,I169&lt;=60),"Senior",AND(I169&gt;60,I169&lt;90),"super senior",TRUE,"Died")</f>
        <v>super senior</v>
      </c>
      <c r="K169" s="3">
        <v>0.5</v>
      </c>
      <c r="L169" s="2" t="s">
        <v>29</v>
      </c>
      <c r="M169" s="2" t="s">
        <v>21</v>
      </c>
      <c r="N169" s="2" t="str">
        <f>VLOOKUP(L169,Facts!$A$2:$B$10,2,FALSE)</f>
        <v>North</v>
      </c>
      <c r="O169" s="2"/>
      <c r="P169" s="2"/>
      <c r="Q169" s="36" t="str">
        <f>IF(AND(K169&lt;=5,'Billing Details'!H169&gt;=10000),"High Priority","Regularfollowup")</f>
        <v>Regularfollowup</v>
      </c>
      <c r="R169" s="36"/>
      <c r="S169" s="36"/>
      <c r="T169" s="36" t="str">
        <f>IF(AND(Q169="High Priority",'Patient Health Records'!AH169="Yes",'Patient Health Records'!AI169="Critical"), "Need Immediate attention", IF(AND('Patient Health Records'!AI169&lt;&gt;"Critical", 'Patient Health Records'!AH169="Yes"),"Monitor later",IF(AND('Patient Health Records'!AI169="Critical",'Patient Health Records'!AH169="No"),"Ask for readmission","No action")))</f>
        <v>No action</v>
      </c>
      <c r="U169" s="36"/>
      <c r="V169" s="36"/>
      <c r="W169" s="2" t="str">
        <f>_xlfn.XLOOKUP('Patient Demographics'!N169,Facts!$B$2:$B$10,Facts!$A$2:$A$10,FALSE)</f>
        <v>Punjab</v>
      </c>
      <c r="X169" t="str">
        <f t="shared" si="16"/>
        <v xml:space="preserve">Krishna </v>
      </c>
      <c r="Y169" t="str" cm="1">
        <f t="array" ref="Y169:Z169">_xlfn.TEXTSPLIT(C169," ")</f>
        <v>Krishna</v>
      </c>
      <c r="Z169" t="str">
        <v>Reddy</v>
      </c>
    </row>
    <row r="170" spans="1:27" ht="15.75" customHeight="1" x14ac:dyDescent="0.35">
      <c r="A170" s="2" t="s">
        <v>336</v>
      </c>
      <c r="B170" s="2" t="s">
        <v>269</v>
      </c>
      <c r="C170" s="2" t="str">
        <f t="shared" si="17"/>
        <v>Aarav Gupta</v>
      </c>
      <c r="D170" s="2" t="str">
        <f t="shared" si="15"/>
        <v>PID0169_Aarav.pdf</v>
      </c>
      <c r="E170" s="2" t="s">
        <v>24</v>
      </c>
      <c r="F170" s="15" t="s">
        <v>10</v>
      </c>
      <c r="G170" s="56">
        <f t="shared" si="18"/>
        <v>27029</v>
      </c>
      <c r="H170" s="54">
        <f t="shared" si="19"/>
        <v>1973</v>
      </c>
      <c r="I170" s="54">
        <f t="shared" si="20"/>
        <v>53</v>
      </c>
      <c r="J170" s="54" t="str" cm="1">
        <f t="array" ref="J170">_xlfn.IFS(AND(I170&gt;20,I170&lt;=30),"Young adult",AND(I170&gt;30,I170&lt;=45),"Adult",AND(I170&gt;45,I170&lt;=60),"Senior",AND(I170&gt;60,I170&lt;90),"super senior",TRUE,"Died")</f>
        <v>Senior</v>
      </c>
      <c r="K170" s="3">
        <v>20</v>
      </c>
      <c r="L170" s="2" t="s">
        <v>20</v>
      </c>
      <c r="M170" s="2" t="s">
        <v>71</v>
      </c>
      <c r="N170" s="2" t="str">
        <f>VLOOKUP(L170,Facts!$A$2:$B$10,2,FALSE)</f>
        <v>North</v>
      </c>
      <c r="O170" s="2"/>
      <c r="P170" s="2"/>
      <c r="Q170" s="36" t="str">
        <f>IF(AND(K170&lt;=5,'Billing Details'!H170&gt;=10000),"High Priority","Regularfollowup")</f>
        <v>Regularfollowup</v>
      </c>
      <c r="R170" s="36"/>
      <c r="S170" s="36"/>
      <c r="T170" s="36" t="str">
        <f>IF(AND(Q170="High Priority",'Patient Health Records'!AH170="Yes",'Patient Health Records'!AI170="Critical"), "Need Immediate attention", IF(AND('Patient Health Records'!AI170&lt;&gt;"Critical", 'Patient Health Records'!AH170="Yes"),"Monitor later",IF(AND('Patient Health Records'!AI170="Critical",'Patient Health Records'!AH170="No"),"Ask for readmission","No action")))</f>
        <v>Monitor later</v>
      </c>
      <c r="U170" s="36"/>
      <c r="V170" s="36"/>
      <c r="W170" s="2" t="str">
        <f>_xlfn.XLOOKUP('Patient Demographics'!N170,Facts!$B$2:$B$10,Facts!$A$2:$A$10,FALSE)</f>
        <v>Punjab</v>
      </c>
      <c r="X170" t="str">
        <f t="shared" si="16"/>
        <v xml:space="preserve">Aarav </v>
      </c>
      <c r="Y170" t="str" cm="1">
        <f t="array" ref="Y170:Z170">_xlfn.TEXTSPLIT(C170," ")</f>
        <v>Aarav</v>
      </c>
      <c r="Z170" t="str">
        <v>Gupta</v>
      </c>
    </row>
    <row r="171" spans="1:27" ht="15.75" customHeight="1" x14ac:dyDescent="0.35">
      <c r="A171" s="2" t="s">
        <v>337</v>
      </c>
      <c r="B171" s="2" t="s">
        <v>338</v>
      </c>
      <c r="C171" s="2" t="str">
        <f t="shared" si="17"/>
        <v>Aanya Raj Mehta</v>
      </c>
      <c r="D171" s="2" t="str">
        <f t="shared" si="15"/>
        <v>PID0170_Aanya.pdf</v>
      </c>
      <c r="E171" s="2" t="s">
        <v>9</v>
      </c>
      <c r="F171" s="15" t="s">
        <v>65</v>
      </c>
      <c r="G171" s="56">
        <f t="shared" si="18"/>
        <v>25203</v>
      </c>
      <c r="H171" s="54">
        <f t="shared" si="19"/>
        <v>1968</v>
      </c>
      <c r="I171" s="54">
        <f t="shared" si="20"/>
        <v>58</v>
      </c>
      <c r="J171" s="54" t="str" cm="1">
        <f t="array" ref="J171">_xlfn.IFS(AND(I171&gt;20,I171&lt;=30),"Young adult",AND(I171&gt;30,I171&lt;=45),"Adult",AND(I171&gt;45,I171&lt;=60),"Senior",AND(I171&gt;60,I171&lt;90),"super senior",TRUE,"Died")</f>
        <v>Senior</v>
      </c>
      <c r="K171" s="3">
        <v>300</v>
      </c>
      <c r="L171" s="2" t="s">
        <v>16</v>
      </c>
      <c r="M171" s="2" t="s">
        <v>71</v>
      </c>
      <c r="N171" s="2" t="str">
        <f>VLOOKUP(L171,Facts!$A$2:$B$10,2,FALSE)</f>
        <v>West</v>
      </c>
      <c r="O171" s="2"/>
      <c r="P171" s="2"/>
      <c r="Q171" s="36" t="str">
        <f>IF(AND(K171&lt;=5,'Billing Details'!H171&gt;=10000),"High Priority","Regularfollowup")</f>
        <v>Regularfollowup</v>
      </c>
      <c r="R171" s="36"/>
      <c r="S171" s="36"/>
      <c r="T171" s="36" t="str">
        <f>IF(AND(Q171="High Priority",'Patient Health Records'!AH171="Yes",'Patient Health Records'!AI171="Critical"), "Need Immediate attention", IF(AND('Patient Health Records'!AI171&lt;&gt;"Critical", 'Patient Health Records'!AH171="Yes"),"Monitor later",IF(AND('Patient Health Records'!AI171="Critical",'Patient Health Records'!AH171="No"),"Ask for readmission","No action")))</f>
        <v>Monitor later</v>
      </c>
      <c r="U171" s="36"/>
      <c r="V171" s="36"/>
      <c r="W171" s="2" t="str">
        <f>_xlfn.XLOOKUP('Patient Demographics'!N171,Facts!$B$2:$B$10,Facts!$A$2:$A$10,FALSE)</f>
        <v>Maharashtra</v>
      </c>
      <c r="X171" t="str">
        <f t="shared" si="16"/>
        <v xml:space="preserve">Aanya </v>
      </c>
      <c r="Y171" t="str" cm="1">
        <f t="array" ref="Y171:AA171">_xlfn.TEXTSPLIT(C171," ")</f>
        <v>Aanya</v>
      </c>
      <c r="Z171" t="str">
        <v>Raj</v>
      </c>
      <c r="AA171" t="str">
        <v>Mehta</v>
      </c>
    </row>
    <row r="172" spans="1:27" ht="15.75" customHeight="1" x14ac:dyDescent="0.35">
      <c r="A172" s="2" t="s">
        <v>339</v>
      </c>
      <c r="B172" s="2" t="s">
        <v>340</v>
      </c>
      <c r="C172" s="2" t="str">
        <f t="shared" si="17"/>
        <v>Isha Reddy</v>
      </c>
      <c r="D172" s="2" t="str">
        <f t="shared" si="15"/>
        <v>PID0171_Isha.pdf</v>
      </c>
      <c r="E172" s="2" t="s">
        <v>9</v>
      </c>
      <c r="F172" s="15" t="s">
        <v>65</v>
      </c>
      <c r="G172" s="56">
        <f t="shared" si="18"/>
        <v>25203</v>
      </c>
      <c r="H172" s="54">
        <f t="shared" si="19"/>
        <v>1968</v>
      </c>
      <c r="I172" s="54">
        <f t="shared" si="20"/>
        <v>58</v>
      </c>
      <c r="J172" s="54" t="str" cm="1">
        <f t="array" ref="J172">_xlfn.IFS(AND(I172&gt;20,I172&lt;=30),"Young adult",AND(I172&gt;30,I172&lt;=45),"Adult",AND(I172&gt;45,I172&lt;=60),"Senior",AND(I172&gt;60,I172&lt;90),"super senior",TRUE,"Died")</f>
        <v>Senior</v>
      </c>
      <c r="K172" s="3">
        <v>9</v>
      </c>
      <c r="L172" s="2" t="s">
        <v>11</v>
      </c>
      <c r="M172" s="2" t="s">
        <v>12</v>
      </c>
      <c r="N172" s="2" t="str">
        <f>VLOOKUP(L172,Facts!$A$2:$B$10,2,FALSE)</f>
        <v>South</v>
      </c>
      <c r="O172" s="2"/>
      <c r="P172" s="2"/>
      <c r="Q172" s="36" t="str">
        <f>IF(AND(K172&lt;=5,'Billing Details'!H172&gt;=10000),"High Priority","Regularfollowup")</f>
        <v>Regularfollowup</v>
      </c>
      <c r="R172" s="36"/>
      <c r="S172" s="36"/>
      <c r="T172" s="36" t="str">
        <f>IF(AND(Q172="High Priority",'Patient Health Records'!AH172="Yes",'Patient Health Records'!AI172="Critical"), "Need Immediate attention", IF(AND('Patient Health Records'!AI172&lt;&gt;"Critical", 'Patient Health Records'!AH172="Yes"),"Monitor later",IF(AND('Patient Health Records'!AI172="Critical",'Patient Health Records'!AH172="No"),"Ask for readmission","No action")))</f>
        <v>Monitor later</v>
      </c>
      <c r="U172" s="36"/>
      <c r="V172" s="36"/>
      <c r="W172" s="2" t="str">
        <f>_xlfn.XLOOKUP('Patient Demographics'!N172,Facts!$B$2:$B$10,Facts!$A$2:$A$10,FALSE)</f>
        <v>Tamil Nadu</v>
      </c>
      <c r="X172" t="str">
        <f t="shared" si="16"/>
        <v xml:space="preserve">Isha </v>
      </c>
      <c r="Y172" t="str" cm="1">
        <f t="array" ref="Y172:Z172">_xlfn.TEXTSPLIT(C172," ")</f>
        <v>Isha</v>
      </c>
      <c r="Z172" t="str">
        <v>Reddy</v>
      </c>
    </row>
    <row r="173" spans="1:27" ht="15.75" customHeight="1" x14ac:dyDescent="0.35">
      <c r="A173" s="2" t="s">
        <v>341</v>
      </c>
      <c r="B173" s="2" t="s">
        <v>342</v>
      </c>
      <c r="C173" s="2" t="str">
        <f t="shared" si="17"/>
        <v>Aditya Priya Gupta</v>
      </c>
      <c r="D173" s="2" t="str">
        <f t="shared" si="15"/>
        <v>PID0172_Aditya.pdf</v>
      </c>
      <c r="E173" s="2" t="s">
        <v>24</v>
      </c>
      <c r="F173" s="15" t="s">
        <v>41</v>
      </c>
      <c r="G173" s="56">
        <f t="shared" si="18"/>
        <v>28855</v>
      </c>
      <c r="H173" s="54">
        <f t="shared" si="19"/>
        <v>1978</v>
      </c>
      <c r="I173" s="54">
        <f t="shared" si="20"/>
        <v>48</v>
      </c>
      <c r="J173" s="54" t="str" cm="1">
        <f t="array" ref="J173">_xlfn.IFS(AND(I173&gt;20,I173&lt;=30),"Young adult",AND(I173&gt;30,I173&lt;=45),"Adult",AND(I173&gt;45,I173&lt;=60),"Senior",AND(I173&gt;60,I173&lt;90),"super senior",TRUE,"Died")</f>
        <v>Senior</v>
      </c>
      <c r="K173" s="3">
        <v>20</v>
      </c>
      <c r="L173" s="2" t="s">
        <v>20</v>
      </c>
      <c r="M173" s="2" t="s">
        <v>21</v>
      </c>
      <c r="N173" s="2" t="str">
        <f>VLOOKUP(L173,Facts!$A$2:$B$10,2,FALSE)</f>
        <v>North</v>
      </c>
      <c r="O173" s="2"/>
      <c r="P173" s="2"/>
      <c r="Q173" s="36" t="str">
        <f>IF(AND(K173&lt;=5,'Billing Details'!H173&gt;=10000),"High Priority","Regularfollowup")</f>
        <v>Regularfollowup</v>
      </c>
      <c r="R173" s="36"/>
      <c r="S173" s="36"/>
      <c r="T173" s="36" t="str">
        <f>IF(AND(Q173="High Priority",'Patient Health Records'!AH173="Yes",'Patient Health Records'!AI173="Critical"), "Need Immediate attention", IF(AND('Patient Health Records'!AI173&lt;&gt;"Critical", 'Patient Health Records'!AH173="Yes"),"Monitor later",IF(AND('Patient Health Records'!AI173="Critical",'Patient Health Records'!AH173="No"),"Ask for readmission","No action")))</f>
        <v>No action</v>
      </c>
      <c r="U173" s="36"/>
      <c r="V173" s="36"/>
      <c r="W173" s="2" t="str">
        <f>_xlfn.XLOOKUP('Patient Demographics'!N173,Facts!$B$2:$B$10,Facts!$A$2:$A$10,FALSE)</f>
        <v>Punjab</v>
      </c>
      <c r="X173" t="str">
        <f t="shared" si="16"/>
        <v xml:space="preserve">Aditya </v>
      </c>
      <c r="Y173" t="str" cm="1">
        <f t="array" ref="Y173:AA173">_xlfn.TEXTSPLIT(C173," ")</f>
        <v>Aditya</v>
      </c>
      <c r="Z173" t="str">
        <v>Priya</v>
      </c>
      <c r="AA173" t="str">
        <v>Gupta</v>
      </c>
    </row>
    <row r="174" spans="1:27" ht="15.75" customHeight="1" x14ac:dyDescent="0.35">
      <c r="A174" s="2" t="s">
        <v>343</v>
      </c>
      <c r="B174" s="2" t="s">
        <v>186</v>
      </c>
      <c r="C174" s="2" t="str">
        <f t="shared" si="17"/>
        <v>Shreya Mehta</v>
      </c>
      <c r="D174" s="2" t="str">
        <f t="shared" si="15"/>
        <v>PID0173_Shreya.pdf</v>
      </c>
      <c r="E174" s="2" t="s">
        <v>9</v>
      </c>
      <c r="F174" s="15" t="s">
        <v>260</v>
      </c>
      <c r="G174" s="56">
        <f t="shared" si="18"/>
        <v>21550</v>
      </c>
      <c r="H174" s="54">
        <f t="shared" si="19"/>
        <v>1958</v>
      </c>
      <c r="I174" s="54">
        <f t="shared" si="20"/>
        <v>68</v>
      </c>
      <c r="J174" s="54" t="str" cm="1">
        <f t="array" ref="J174">_xlfn.IFS(AND(I174&gt;20,I174&lt;=30),"Young adult",AND(I174&gt;30,I174&lt;=45),"Adult",AND(I174&gt;45,I174&lt;=60),"Senior",AND(I174&gt;60,I174&lt;90),"super senior",TRUE,"Died")</f>
        <v>super senior</v>
      </c>
      <c r="K174" s="3">
        <v>200</v>
      </c>
      <c r="L174" s="2" t="s">
        <v>16</v>
      </c>
      <c r="M174" s="2" t="s">
        <v>71</v>
      </c>
      <c r="N174" s="2" t="str">
        <f>VLOOKUP(L174,Facts!$A$2:$B$10,2,FALSE)</f>
        <v>West</v>
      </c>
      <c r="O174" s="2"/>
      <c r="P174" s="2"/>
      <c r="Q174" s="36" t="str">
        <f>IF(AND(K174&lt;=5,'Billing Details'!H174&gt;=10000),"High Priority","Regularfollowup")</f>
        <v>Regularfollowup</v>
      </c>
      <c r="R174" s="36"/>
      <c r="S174" s="36"/>
      <c r="T174" s="36" t="str">
        <f>IF(AND(Q174="High Priority",'Patient Health Records'!AH174="Yes",'Patient Health Records'!AI174="Critical"), "Need Immediate attention", IF(AND('Patient Health Records'!AI174&lt;&gt;"Critical", 'Patient Health Records'!AH174="Yes"),"Monitor later",IF(AND('Patient Health Records'!AI174="Critical",'Patient Health Records'!AH174="No"),"Ask for readmission","No action")))</f>
        <v>Monitor later</v>
      </c>
      <c r="U174" s="36"/>
      <c r="V174" s="36"/>
      <c r="W174" s="2" t="str">
        <f>_xlfn.XLOOKUP('Patient Demographics'!N174,Facts!$B$2:$B$10,Facts!$A$2:$A$10,FALSE)</f>
        <v>Maharashtra</v>
      </c>
      <c r="X174" t="str">
        <f t="shared" si="16"/>
        <v xml:space="preserve">Shreya </v>
      </c>
      <c r="Y174" t="str" cm="1">
        <f t="array" ref="Y174:Z174">_xlfn.TEXTSPLIT(C174," ")</f>
        <v>Shreya</v>
      </c>
      <c r="Z174" t="str">
        <v>Mehta</v>
      </c>
    </row>
    <row r="175" spans="1:27" ht="15.75" customHeight="1" x14ac:dyDescent="0.35">
      <c r="A175" s="2" t="s">
        <v>344</v>
      </c>
      <c r="B175" s="2" t="s">
        <v>333</v>
      </c>
      <c r="C175" s="2" t="str">
        <f t="shared" si="17"/>
        <v>Aarav Kumar Patel</v>
      </c>
      <c r="D175" s="2" t="str">
        <f t="shared" si="15"/>
        <v>PID0174_Aarav.pdf</v>
      </c>
      <c r="E175" s="2" t="s">
        <v>24</v>
      </c>
      <c r="F175" s="15" t="s">
        <v>298</v>
      </c>
      <c r="G175" s="56">
        <f t="shared" si="18"/>
        <v>19724</v>
      </c>
      <c r="H175" s="54">
        <f t="shared" si="19"/>
        <v>1953</v>
      </c>
      <c r="I175" s="54">
        <f t="shared" si="20"/>
        <v>73</v>
      </c>
      <c r="J175" s="54" t="str" cm="1">
        <f t="array" ref="J175">_xlfn.IFS(AND(I175&gt;20,I175&lt;=30),"Young adult",AND(I175&gt;30,I175&lt;=45),"Adult",AND(I175&gt;45,I175&lt;=60),"Senior",AND(I175&gt;60,I175&lt;90),"super senior",TRUE,"Died")</f>
        <v>super senior</v>
      </c>
      <c r="K175" s="3">
        <v>15</v>
      </c>
      <c r="L175" s="2" t="s">
        <v>25</v>
      </c>
      <c r="M175" s="2" t="s">
        <v>12</v>
      </c>
      <c r="N175" s="2" t="str">
        <f>VLOOKUP(L175,Facts!$A$2:$B$10,2,FALSE)</f>
        <v>South</v>
      </c>
      <c r="O175" s="2"/>
      <c r="P175" s="2"/>
      <c r="Q175" s="36" t="str">
        <f>IF(AND(K175&lt;=5,'Billing Details'!H175&gt;=10000),"High Priority","Regularfollowup")</f>
        <v>Regularfollowup</v>
      </c>
      <c r="R175" s="36"/>
      <c r="S175" s="36"/>
      <c r="T175" s="36" t="str">
        <f>IF(AND(Q175="High Priority",'Patient Health Records'!AH175="Yes",'Patient Health Records'!AI175="Critical"), "Need Immediate attention", IF(AND('Patient Health Records'!AI175&lt;&gt;"Critical", 'Patient Health Records'!AH175="Yes"),"Monitor later",IF(AND('Patient Health Records'!AI175="Critical",'Patient Health Records'!AH175="No"),"Ask for readmission","No action")))</f>
        <v>Ask for readmission</v>
      </c>
      <c r="U175" s="36"/>
      <c r="V175" s="36"/>
      <c r="W175" s="2" t="str">
        <f>_xlfn.XLOOKUP('Patient Demographics'!N175,Facts!$B$2:$B$10,Facts!$A$2:$A$10,FALSE)</f>
        <v>Tamil Nadu</v>
      </c>
      <c r="X175" t="str">
        <f t="shared" si="16"/>
        <v xml:space="preserve">Aarav </v>
      </c>
      <c r="Y175" t="str" cm="1">
        <f t="array" ref="Y175:AA175">_xlfn.TEXTSPLIT(C175," ")</f>
        <v>Aarav</v>
      </c>
      <c r="Z175" t="str">
        <v>Kumar</v>
      </c>
      <c r="AA175" t="str">
        <v>Patel</v>
      </c>
    </row>
    <row r="176" spans="1:27" ht="15.75" customHeight="1" x14ac:dyDescent="0.35">
      <c r="A176" s="2" t="s">
        <v>345</v>
      </c>
      <c r="B176" s="2" t="s">
        <v>91</v>
      </c>
      <c r="C176" s="2" t="str">
        <f t="shared" si="17"/>
        <v>Krishna Sharma</v>
      </c>
      <c r="D176" s="2" t="str">
        <f t="shared" si="15"/>
        <v>PID0175_Krishna.pdf</v>
      </c>
      <c r="E176" s="2" t="s">
        <v>24</v>
      </c>
      <c r="F176" s="15" t="s">
        <v>15</v>
      </c>
      <c r="G176" s="56">
        <f t="shared" si="18"/>
        <v>19724</v>
      </c>
      <c r="H176" s="54">
        <f t="shared" si="19"/>
        <v>1953</v>
      </c>
      <c r="I176" s="54">
        <f t="shared" si="20"/>
        <v>73</v>
      </c>
      <c r="J176" s="54" t="str" cm="1">
        <f t="array" ref="J176">_xlfn.IFS(AND(I176&gt;20,I176&lt;=30),"Young adult",AND(I176&gt;30,I176&lt;=45),"Adult",AND(I176&gt;45,I176&lt;=60),"Senior",AND(I176&gt;60,I176&lt;90),"super senior",TRUE,"Died")</f>
        <v>super senior</v>
      </c>
      <c r="K176" s="3">
        <v>7</v>
      </c>
      <c r="L176" s="2" t="s">
        <v>37</v>
      </c>
      <c r="M176" s="2" t="s">
        <v>12</v>
      </c>
      <c r="N176" s="2" t="str">
        <f>VLOOKUP(L176,Facts!$A$2:$B$10,2,FALSE)</f>
        <v>South</v>
      </c>
      <c r="O176" s="2"/>
      <c r="P176" s="2"/>
      <c r="Q176" s="36" t="str">
        <f>IF(AND(K176&lt;=5,'Billing Details'!H176&gt;=10000),"High Priority","Regularfollowup")</f>
        <v>Regularfollowup</v>
      </c>
      <c r="R176" s="36"/>
      <c r="S176" s="36"/>
      <c r="T176" s="36" t="str">
        <f>IF(AND(Q176="High Priority",'Patient Health Records'!AH176="Yes",'Patient Health Records'!AI176="Critical"), "Need Immediate attention", IF(AND('Patient Health Records'!AI176&lt;&gt;"Critical", 'Patient Health Records'!AH176="Yes"),"Monitor later",IF(AND('Patient Health Records'!AI176="Critical",'Patient Health Records'!AH176="No"),"Ask for readmission","No action")))</f>
        <v>Monitor later</v>
      </c>
      <c r="U176" s="36"/>
      <c r="V176" s="36"/>
      <c r="W176" s="2" t="str">
        <f>_xlfn.XLOOKUP('Patient Demographics'!N176,Facts!$B$2:$B$10,Facts!$A$2:$A$10,FALSE)</f>
        <v>Tamil Nadu</v>
      </c>
      <c r="X176" t="str">
        <f t="shared" si="16"/>
        <v xml:space="preserve">Krishna </v>
      </c>
      <c r="Y176" t="str" cm="1">
        <f t="array" ref="Y176:Z176">_xlfn.TEXTSPLIT(C176," ")</f>
        <v>Krishna</v>
      </c>
      <c r="Z176" t="str">
        <v>Sharma</v>
      </c>
    </row>
    <row r="177" spans="1:27" ht="15.75" customHeight="1" x14ac:dyDescent="0.35">
      <c r="A177" s="2" t="s">
        <v>346</v>
      </c>
      <c r="B177" s="2" t="s">
        <v>347</v>
      </c>
      <c r="C177" s="2" t="str">
        <f t="shared" si="17"/>
        <v>Vivaan Raj Patel</v>
      </c>
      <c r="D177" s="2" t="str">
        <f t="shared" si="15"/>
        <v>PID0176_Vivaan.pdf</v>
      </c>
      <c r="E177" s="2" t="s">
        <v>24</v>
      </c>
      <c r="F177" s="15" t="s">
        <v>137</v>
      </c>
      <c r="G177" s="56">
        <f t="shared" si="18"/>
        <v>23377</v>
      </c>
      <c r="H177" s="54">
        <f t="shared" si="19"/>
        <v>1964</v>
      </c>
      <c r="I177" s="54">
        <f t="shared" si="20"/>
        <v>62</v>
      </c>
      <c r="J177" s="54" t="str" cm="1">
        <f t="array" ref="J177">_xlfn.IFS(AND(I177&gt;20,I177&lt;=30),"Young adult",AND(I177&gt;30,I177&lt;=45),"Adult",AND(I177&gt;45,I177&lt;=60),"Senior",AND(I177&gt;60,I177&lt;90),"super senior",TRUE,"Died")</f>
        <v>super senior</v>
      </c>
      <c r="K177" s="3">
        <v>12</v>
      </c>
      <c r="L177" s="2" t="s">
        <v>45</v>
      </c>
      <c r="M177" s="2" t="s">
        <v>21</v>
      </c>
      <c r="N177" s="2" t="str">
        <f>VLOOKUP(L177,Facts!$A$2:$B$10,2,FALSE)</f>
        <v>East</v>
      </c>
      <c r="O177" s="2"/>
      <c r="P177" s="2"/>
      <c r="Q177" s="36" t="str">
        <f>IF(AND(K177&lt;=5,'Billing Details'!H177&gt;=10000),"High Priority","Regularfollowup")</f>
        <v>Regularfollowup</v>
      </c>
      <c r="R177" s="36"/>
      <c r="S177" s="36"/>
      <c r="T177" s="36" t="str">
        <f>IF(AND(Q177="High Priority",'Patient Health Records'!AH177="Yes",'Patient Health Records'!AI177="Critical"), "Need Immediate attention", IF(AND('Patient Health Records'!AI177&lt;&gt;"Critical", 'Patient Health Records'!AH177="Yes"),"Monitor later",IF(AND('Patient Health Records'!AI177="Critical",'Patient Health Records'!AH177="No"),"Ask for readmission","No action")))</f>
        <v>Monitor later</v>
      </c>
      <c r="U177" s="36"/>
      <c r="V177" s="36"/>
      <c r="W177" s="2" t="str">
        <f>_xlfn.XLOOKUP('Patient Demographics'!N177,Facts!$B$2:$B$10,Facts!$A$2:$A$10,FALSE)</f>
        <v>West Bengal</v>
      </c>
      <c r="X177" t="str">
        <f t="shared" si="16"/>
        <v xml:space="preserve">Vivaan </v>
      </c>
      <c r="Y177" t="str" cm="1">
        <f t="array" ref="Y177:AA177">_xlfn.TEXTSPLIT(C177," ")</f>
        <v>Vivaan</v>
      </c>
      <c r="Z177" t="str">
        <v>Raj</v>
      </c>
      <c r="AA177" t="str">
        <v>Patel</v>
      </c>
    </row>
    <row r="178" spans="1:27" ht="15.75" customHeight="1" x14ac:dyDescent="0.35">
      <c r="A178" s="2" t="s">
        <v>348</v>
      </c>
      <c r="B178" s="2" t="s">
        <v>349</v>
      </c>
      <c r="C178" s="2" t="str">
        <f t="shared" si="17"/>
        <v>Isha Priya Sharma</v>
      </c>
      <c r="D178" s="2" t="str">
        <f t="shared" si="15"/>
        <v>PID0177_Isha.pdf</v>
      </c>
      <c r="E178" s="2" t="s">
        <v>9</v>
      </c>
      <c r="F178" s="15" t="s">
        <v>28</v>
      </c>
      <c r="G178" s="56">
        <f t="shared" si="18"/>
        <v>32508</v>
      </c>
      <c r="H178" s="54">
        <f t="shared" si="19"/>
        <v>1988</v>
      </c>
      <c r="I178" s="54">
        <f t="shared" si="20"/>
        <v>38</v>
      </c>
      <c r="J178" s="54" t="str" cm="1">
        <f t="array" ref="J178">_xlfn.IFS(AND(I178&gt;20,I178&lt;=30),"Young adult",AND(I178&gt;30,I178&lt;=45),"Adult",AND(I178&gt;45,I178&lt;=60),"Senior",AND(I178&gt;60,I178&lt;90),"super senior",TRUE,"Died")</f>
        <v>Adult</v>
      </c>
      <c r="K178" s="3">
        <v>12</v>
      </c>
      <c r="L178" s="2" t="s">
        <v>37</v>
      </c>
      <c r="M178" s="2" t="s">
        <v>38</v>
      </c>
      <c r="N178" s="2" t="str">
        <f>VLOOKUP(L178,Facts!$A$2:$B$10,2,FALSE)</f>
        <v>South</v>
      </c>
      <c r="O178" s="2"/>
      <c r="P178" s="2"/>
      <c r="Q178" s="36" t="str">
        <f>IF(AND(K178&lt;=5,'Billing Details'!H178&gt;=10000),"High Priority","Regularfollowup")</f>
        <v>Regularfollowup</v>
      </c>
      <c r="R178" s="36"/>
      <c r="S178" s="36"/>
      <c r="T178" s="36" t="str">
        <f>IF(AND(Q178="High Priority",'Patient Health Records'!AH178="Yes",'Patient Health Records'!AI178="Critical"), "Need Immediate attention", IF(AND('Patient Health Records'!AI178&lt;&gt;"Critical", 'Patient Health Records'!AH178="Yes"),"Monitor later",IF(AND('Patient Health Records'!AI178="Critical",'Patient Health Records'!AH178="No"),"Ask for readmission","No action")))</f>
        <v>Ask for readmission</v>
      </c>
      <c r="U178" s="36"/>
      <c r="V178" s="36"/>
      <c r="W178" s="2" t="str">
        <f>_xlfn.XLOOKUP('Patient Demographics'!N178,Facts!$B$2:$B$10,Facts!$A$2:$A$10,FALSE)</f>
        <v>Tamil Nadu</v>
      </c>
      <c r="X178" t="str">
        <f t="shared" si="16"/>
        <v xml:space="preserve">Isha </v>
      </c>
      <c r="Y178" t="str" cm="1">
        <f t="array" ref="Y178:AA178">_xlfn.TEXTSPLIT(C178," ")</f>
        <v>Isha</v>
      </c>
      <c r="Z178" t="str">
        <v>Priya</v>
      </c>
      <c r="AA178" t="str">
        <v>Sharma</v>
      </c>
    </row>
    <row r="179" spans="1:27" ht="15.75" customHeight="1" x14ac:dyDescent="0.35">
      <c r="A179" s="2" t="s">
        <v>350</v>
      </c>
      <c r="B179" s="2" t="s">
        <v>221</v>
      </c>
      <c r="C179" s="2" t="str">
        <f t="shared" si="17"/>
        <v>Aanya Patel</v>
      </c>
      <c r="D179" s="2" t="str">
        <f t="shared" si="15"/>
        <v>PID0178_Aanya.pdf</v>
      </c>
      <c r="E179" s="2" t="s">
        <v>9</v>
      </c>
      <c r="F179" s="15" t="s">
        <v>351</v>
      </c>
      <c r="G179" s="56">
        <f t="shared" si="18"/>
        <v>38352</v>
      </c>
      <c r="H179" s="54">
        <f t="shared" si="19"/>
        <v>2004</v>
      </c>
      <c r="I179" s="54">
        <f t="shared" si="20"/>
        <v>22</v>
      </c>
      <c r="J179" s="54" t="str" cm="1">
        <f t="array" ref="J179">_xlfn.IFS(AND(I179&gt;20,I179&lt;=30),"Young adult",AND(I179&gt;30,I179&lt;=45),"Adult",AND(I179&gt;45,I179&lt;=60),"Senior",AND(I179&gt;60,I179&lt;90),"super senior",TRUE,"Died")</f>
        <v>Young adult</v>
      </c>
      <c r="K179" s="3">
        <v>12</v>
      </c>
      <c r="L179" s="2" t="s">
        <v>60</v>
      </c>
      <c r="M179" s="2" t="s">
        <v>21</v>
      </c>
      <c r="N179" s="2" t="str">
        <f>VLOOKUP(L179,Facts!$A$2:$B$10,2,FALSE)</f>
        <v>West</v>
      </c>
      <c r="O179" s="2"/>
      <c r="P179" s="2"/>
      <c r="Q179" s="36" t="str">
        <f>IF(AND(K179&lt;=5,'Billing Details'!H179&gt;=10000),"High Priority","Regularfollowup")</f>
        <v>Regularfollowup</v>
      </c>
      <c r="R179" s="36"/>
      <c r="S179" s="36"/>
      <c r="T179" s="36" t="str">
        <f>IF(AND(Q179="High Priority",'Patient Health Records'!AH179="Yes",'Patient Health Records'!AI179="Critical"), "Need Immediate attention", IF(AND('Patient Health Records'!AI179&lt;&gt;"Critical", 'Patient Health Records'!AH179="Yes"),"Monitor later",IF(AND('Patient Health Records'!AI179="Critical",'Patient Health Records'!AH179="No"),"Ask for readmission","No action")))</f>
        <v>No action</v>
      </c>
      <c r="U179" s="36"/>
      <c r="V179" s="36"/>
      <c r="W179" s="2" t="str">
        <f>_xlfn.XLOOKUP('Patient Demographics'!N179,Facts!$B$2:$B$10,Facts!$A$2:$A$10,FALSE)</f>
        <v>Maharashtra</v>
      </c>
      <c r="X179" t="str">
        <f t="shared" si="16"/>
        <v xml:space="preserve">Aanya </v>
      </c>
      <c r="Y179" t="str" cm="1">
        <f t="array" ref="Y179:Z179">_xlfn.TEXTSPLIT(C179," ")</f>
        <v>Aanya</v>
      </c>
      <c r="Z179" t="str">
        <v>Patel</v>
      </c>
    </row>
    <row r="180" spans="1:27" ht="15.75" customHeight="1" x14ac:dyDescent="0.35">
      <c r="A180" s="2" t="s">
        <v>352</v>
      </c>
      <c r="B180" s="2" t="s">
        <v>262</v>
      </c>
      <c r="C180" s="2" t="str">
        <f t="shared" si="17"/>
        <v>Isha Reddy</v>
      </c>
      <c r="D180" s="2" t="str">
        <f t="shared" si="15"/>
        <v>PID0179_Isha.pdf</v>
      </c>
      <c r="E180" s="2" t="s">
        <v>9</v>
      </c>
      <c r="F180" s="15" t="s">
        <v>10</v>
      </c>
      <c r="G180" s="56">
        <f t="shared" si="18"/>
        <v>27029</v>
      </c>
      <c r="H180" s="54">
        <f t="shared" si="19"/>
        <v>1973</v>
      </c>
      <c r="I180" s="54">
        <f t="shared" si="20"/>
        <v>53</v>
      </c>
      <c r="J180" s="54" t="str" cm="1">
        <f t="array" ref="J180">_xlfn.IFS(AND(I180&gt;20,I180&lt;=30),"Young adult",AND(I180&gt;30,I180&lt;=45),"Adult",AND(I180&gt;45,I180&lt;=60),"Senior",AND(I180&gt;60,I180&lt;90),"super senior",TRUE,"Died")</f>
        <v>Senior</v>
      </c>
      <c r="K180" s="3">
        <v>40</v>
      </c>
      <c r="L180" s="2" t="s">
        <v>37</v>
      </c>
      <c r="M180" s="2" t="s">
        <v>12</v>
      </c>
      <c r="N180" s="2" t="str">
        <f>VLOOKUP(L180,Facts!$A$2:$B$10,2,FALSE)</f>
        <v>South</v>
      </c>
      <c r="O180" s="2"/>
      <c r="P180" s="2"/>
      <c r="Q180" s="36" t="str">
        <f>IF(AND(K180&lt;=5,'Billing Details'!H180&gt;=10000),"High Priority","Regularfollowup")</f>
        <v>Regularfollowup</v>
      </c>
      <c r="R180" s="36"/>
      <c r="S180" s="36"/>
      <c r="T180" s="36" t="str">
        <f>IF(AND(Q180="High Priority",'Patient Health Records'!AH180="Yes",'Patient Health Records'!AI180="Critical"), "Need Immediate attention", IF(AND('Patient Health Records'!AI180&lt;&gt;"Critical", 'Patient Health Records'!AH180="Yes"),"Monitor later",IF(AND('Patient Health Records'!AI180="Critical",'Patient Health Records'!AH180="No"),"Ask for readmission","No action")))</f>
        <v>No action</v>
      </c>
      <c r="U180" s="36"/>
      <c r="V180" s="36"/>
      <c r="W180" s="2" t="str">
        <f>_xlfn.XLOOKUP('Patient Demographics'!N180,Facts!$B$2:$B$10,Facts!$A$2:$A$10,FALSE)</f>
        <v>Tamil Nadu</v>
      </c>
      <c r="X180" t="str">
        <f t="shared" si="16"/>
        <v xml:space="preserve">Isha </v>
      </c>
      <c r="Y180" t="str" cm="1">
        <f t="array" ref="Y180:Z180">_xlfn.TEXTSPLIT(C180," ")</f>
        <v>Isha</v>
      </c>
      <c r="Z180" t="str">
        <v>Reddy</v>
      </c>
    </row>
    <row r="181" spans="1:27" ht="15.75" customHeight="1" x14ac:dyDescent="0.35">
      <c r="A181" s="2" t="s">
        <v>353</v>
      </c>
      <c r="B181" s="2" t="s">
        <v>354</v>
      </c>
      <c r="C181" s="2" t="str">
        <f t="shared" si="17"/>
        <v>Isha Dev Mehta</v>
      </c>
      <c r="D181" s="2" t="str">
        <f t="shared" si="15"/>
        <v>PID0180_Isha.pdf</v>
      </c>
      <c r="E181" s="2" t="s">
        <v>9</v>
      </c>
      <c r="F181" s="15" t="s">
        <v>55</v>
      </c>
      <c r="G181" s="56">
        <f t="shared" si="18"/>
        <v>29951</v>
      </c>
      <c r="H181" s="54">
        <f t="shared" si="19"/>
        <v>1981</v>
      </c>
      <c r="I181" s="54">
        <f t="shared" si="20"/>
        <v>45</v>
      </c>
      <c r="J181" s="54" t="str" cm="1">
        <f t="array" ref="J181">_xlfn.IFS(AND(I181&gt;20,I181&lt;=30),"Young adult",AND(I181&gt;30,I181&lt;=45),"Adult",AND(I181&gt;45,I181&lt;=60),"Senior",AND(I181&gt;60,I181&lt;90),"super senior",TRUE,"Died")</f>
        <v>Adult</v>
      </c>
      <c r="K181" s="3">
        <v>12</v>
      </c>
      <c r="L181" s="2" t="s">
        <v>60</v>
      </c>
      <c r="M181" s="2" t="s">
        <v>71</v>
      </c>
      <c r="N181" s="2" t="str">
        <f>VLOOKUP(L181,Facts!$A$2:$B$10,2,FALSE)</f>
        <v>West</v>
      </c>
      <c r="O181" s="2"/>
      <c r="P181" s="2"/>
      <c r="Q181" s="36" t="str">
        <f>IF(AND(K181&lt;=5,'Billing Details'!H181&gt;=10000),"High Priority","Regularfollowup")</f>
        <v>Regularfollowup</v>
      </c>
      <c r="R181" s="36"/>
      <c r="S181" s="36"/>
      <c r="T181" s="36" t="str">
        <f>IF(AND(Q181="High Priority",'Patient Health Records'!AH181="Yes",'Patient Health Records'!AI181="Critical"), "Need Immediate attention", IF(AND('Patient Health Records'!AI181&lt;&gt;"Critical", 'Patient Health Records'!AH181="Yes"),"Monitor later",IF(AND('Patient Health Records'!AI181="Critical",'Patient Health Records'!AH181="No"),"Ask for readmission","No action")))</f>
        <v>Monitor later</v>
      </c>
      <c r="U181" s="36"/>
      <c r="V181" s="36"/>
      <c r="W181" s="2" t="str">
        <f>_xlfn.XLOOKUP('Patient Demographics'!N181,Facts!$B$2:$B$10,Facts!$A$2:$A$10,FALSE)</f>
        <v>Maharashtra</v>
      </c>
      <c r="X181" t="str">
        <f t="shared" si="16"/>
        <v xml:space="preserve">Isha </v>
      </c>
      <c r="Y181" t="str" cm="1">
        <f t="array" ref="Y181:AA181">_xlfn.TEXTSPLIT(C181," ")</f>
        <v>Isha</v>
      </c>
      <c r="Z181" t="str">
        <v>Dev</v>
      </c>
      <c r="AA181" t="str">
        <v>Mehta</v>
      </c>
    </row>
    <row r="182" spans="1:27" ht="15.75" customHeight="1" x14ac:dyDescent="0.35">
      <c r="A182" s="2" t="s">
        <v>355</v>
      </c>
      <c r="B182" s="2" t="s">
        <v>230</v>
      </c>
      <c r="C182" s="2" t="str">
        <f t="shared" si="17"/>
        <v>Diya Patel</v>
      </c>
      <c r="D182" s="2" t="str">
        <f t="shared" si="15"/>
        <v>PID0181_Diya.pdf</v>
      </c>
      <c r="E182" s="2" t="s">
        <v>9</v>
      </c>
      <c r="F182" s="15" t="s">
        <v>65</v>
      </c>
      <c r="G182" s="56">
        <f t="shared" si="18"/>
        <v>25203</v>
      </c>
      <c r="H182" s="54">
        <f t="shared" si="19"/>
        <v>1968</v>
      </c>
      <c r="I182" s="54">
        <f t="shared" si="20"/>
        <v>58</v>
      </c>
      <c r="J182" s="54" t="str" cm="1">
        <f t="array" ref="J182">_xlfn.IFS(AND(I182&gt;20,I182&lt;=30),"Young adult",AND(I182&gt;30,I182&lt;=45),"Adult",AND(I182&gt;45,I182&lt;=60),"Senior",AND(I182&gt;60,I182&lt;90),"super senior",TRUE,"Died")</f>
        <v>Senior</v>
      </c>
      <c r="K182" s="3">
        <v>12</v>
      </c>
      <c r="L182" s="2" t="s">
        <v>25</v>
      </c>
      <c r="M182" s="2" t="s">
        <v>12</v>
      </c>
      <c r="N182" s="2" t="str">
        <f>VLOOKUP(L182,Facts!$A$2:$B$10,2,FALSE)</f>
        <v>South</v>
      </c>
      <c r="O182" s="2"/>
      <c r="P182" s="2"/>
      <c r="Q182" s="36" t="str">
        <f>IF(AND(K182&lt;=5,'Billing Details'!H182&gt;=10000),"High Priority","Regularfollowup")</f>
        <v>Regularfollowup</v>
      </c>
      <c r="R182" s="36"/>
      <c r="S182" s="36"/>
      <c r="T182" s="36" t="str">
        <f>IF(AND(Q182="High Priority",'Patient Health Records'!AH182="Yes",'Patient Health Records'!AI182="Critical"), "Need Immediate attention", IF(AND('Patient Health Records'!AI182&lt;&gt;"Critical", 'Patient Health Records'!AH182="Yes"),"Monitor later",IF(AND('Patient Health Records'!AI182="Critical",'Patient Health Records'!AH182="No"),"Ask for readmission","No action")))</f>
        <v>Monitor later</v>
      </c>
      <c r="U182" s="36"/>
      <c r="V182" s="36"/>
      <c r="W182" s="2" t="str">
        <f>_xlfn.XLOOKUP('Patient Demographics'!N182,Facts!$B$2:$B$10,Facts!$A$2:$A$10,FALSE)</f>
        <v>Tamil Nadu</v>
      </c>
      <c r="X182" t="str">
        <f t="shared" si="16"/>
        <v xml:space="preserve">Diya </v>
      </c>
      <c r="Y182" t="str" cm="1">
        <f t="array" ref="Y182:Z182">_xlfn.TEXTSPLIT(C182," ")</f>
        <v>Diya</v>
      </c>
      <c r="Z182" t="str">
        <v>Patel</v>
      </c>
    </row>
    <row r="183" spans="1:27" ht="15.75" customHeight="1" x14ac:dyDescent="0.35">
      <c r="A183" s="2" t="s">
        <v>356</v>
      </c>
      <c r="B183" s="2" t="s">
        <v>280</v>
      </c>
      <c r="C183" s="2" t="str">
        <f t="shared" si="17"/>
        <v>Aarav Priya Patel</v>
      </c>
      <c r="D183" s="2" t="str">
        <f t="shared" si="15"/>
        <v>PID0182_Aarav.pdf</v>
      </c>
      <c r="E183" s="2" t="s">
        <v>24</v>
      </c>
      <c r="F183" s="15" t="s">
        <v>19</v>
      </c>
      <c r="G183" s="56">
        <f t="shared" si="18"/>
        <v>34334</v>
      </c>
      <c r="H183" s="54">
        <f t="shared" si="19"/>
        <v>1993</v>
      </c>
      <c r="I183" s="54">
        <f t="shared" si="20"/>
        <v>33</v>
      </c>
      <c r="J183" s="54" t="str" cm="1">
        <f t="array" ref="J183">_xlfn.IFS(AND(I183&gt;20,I183&lt;=30),"Young adult",AND(I183&gt;30,I183&lt;=45),"Adult",AND(I183&gt;45,I183&lt;=60),"Senior",AND(I183&gt;60,I183&lt;90),"super senior",TRUE,"Died")</f>
        <v>Adult</v>
      </c>
      <c r="K183" s="3">
        <v>120</v>
      </c>
      <c r="L183" s="2" t="s">
        <v>25</v>
      </c>
      <c r="M183" s="2" t="s">
        <v>12</v>
      </c>
      <c r="N183" s="2" t="str">
        <f>VLOOKUP(L183,Facts!$A$2:$B$10,2,FALSE)</f>
        <v>South</v>
      </c>
      <c r="O183" s="2"/>
      <c r="P183" s="2"/>
      <c r="Q183" s="36" t="str">
        <f>IF(AND(K183&lt;=5,'Billing Details'!H183&gt;=10000),"High Priority","Regularfollowup")</f>
        <v>Regularfollowup</v>
      </c>
      <c r="R183" s="36"/>
      <c r="S183" s="36"/>
      <c r="T183" s="36" t="str">
        <f>IF(AND(Q183="High Priority",'Patient Health Records'!AH183="Yes",'Patient Health Records'!AI183="Critical"), "Need Immediate attention", IF(AND('Patient Health Records'!AI183&lt;&gt;"Critical", 'Patient Health Records'!AH183="Yes"),"Monitor later",IF(AND('Patient Health Records'!AI183="Critical",'Patient Health Records'!AH183="No"),"Ask for readmission","No action")))</f>
        <v>Ask for readmission</v>
      </c>
      <c r="U183" s="36"/>
      <c r="V183" s="36"/>
      <c r="W183" s="2" t="str">
        <f>_xlfn.XLOOKUP('Patient Demographics'!N183,Facts!$B$2:$B$10,Facts!$A$2:$A$10,FALSE)</f>
        <v>Tamil Nadu</v>
      </c>
      <c r="X183" t="str">
        <f t="shared" si="16"/>
        <v xml:space="preserve">Aarav </v>
      </c>
      <c r="Y183" t="str" cm="1">
        <f t="array" ref="Y183:AA183">_xlfn.TEXTSPLIT(C183," ")</f>
        <v>Aarav</v>
      </c>
      <c r="Z183" t="str">
        <v>Priya</v>
      </c>
      <c r="AA183" t="str">
        <v>Patel</v>
      </c>
    </row>
    <row r="184" spans="1:27" ht="15.75" customHeight="1" x14ac:dyDescent="0.35">
      <c r="A184" s="2" t="s">
        <v>357</v>
      </c>
      <c r="B184" s="2" t="s">
        <v>358</v>
      </c>
      <c r="C184" s="2" t="str">
        <f t="shared" si="17"/>
        <v>Aarav Singh Patel</v>
      </c>
      <c r="D184" s="2" t="str">
        <f t="shared" si="15"/>
        <v>PID0183_Aarav.pdf</v>
      </c>
      <c r="E184" s="2" t="s">
        <v>24</v>
      </c>
      <c r="F184" s="15" t="s">
        <v>10</v>
      </c>
      <c r="G184" s="56">
        <f t="shared" si="18"/>
        <v>27029</v>
      </c>
      <c r="H184" s="54">
        <f t="shared" si="19"/>
        <v>1973</v>
      </c>
      <c r="I184" s="54">
        <f t="shared" si="20"/>
        <v>53</v>
      </c>
      <c r="J184" s="54" t="str" cm="1">
        <f t="array" ref="J184">_xlfn.IFS(AND(I184&gt;20,I184&lt;=30),"Young adult",AND(I184&gt;30,I184&lt;=45),"Adult",AND(I184&gt;45,I184&lt;=60),"Senior",AND(I184&gt;60,I184&lt;90),"super senior",TRUE,"Died")</f>
        <v>Senior</v>
      </c>
      <c r="K184" s="3">
        <v>12</v>
      </c>
      <c r="L184" s="2" t="s">
        <v>16</v>
      </c>
      <c r="M184" s="2" t="s">
        <v>71</v>
      </c>
      <c r="N184" s="2" t="str">
        <f>VLOOKUP(L184,Facts!$A$2:$B$10,2,FALSE)</f>
        <v>West</v>
      </c>
      <c r="O184" s="2"/>
      <c r="P184" s="2"/>
      <c r="Q184" s="36" t="str">
        <f>IF(AND(K184&lt;=5,'Billing Details'!H184&gt;=10000),"High Priority","Regularfollowup")</f>
        <v>Regularfollowup</v>
      </c>
      <c r="R184" s="36"/>
      <c r="S184" s="36"/>
      <c r="T184" s="36" t="str">
        <f>IF(AND(Q184="High Priority",'Patient Health Records'!AH184="Yes",'Patient Health Records'!AI184="Critical"), "Need Immediate attention", IF(AND('Patient Health Records'!AI184&lt;&gt;"Critical", 'Patient Health Records'!AH184="Yes"),"Monitor later",IF(AND('Patient Health Records'!AI184="Critical",'Patient Health Records'!AH184="No"),"Ask for readmission","No action")))</f>
        <v>No action</v>
      </c>
      <c r="U184" s="36"/>
      <c r="V184" s="36"/>
      <c r="W184" s="2" t="str">
        <f>_xlfn.XLOOKUP('Patient Demographics'!N184,Facts!$B$2:$B$10,Facts!$A$2:$A$10,FALSE)</f>
        <v>Maharashtra</v>
      </c>
      <c r="X184" t="str">
        <f t="shared" si="16"/>
        <v xml:space="preserve">Aarav </v>
      </c>
      <c r="Y184" t="str" cm="1">
        <f t="array" ref="Y184:AA184">_xlfn.TEXTSPLIT(C184," ")</f>
        <v>Aarav</v>
      </c>
      <c r="Z184" t="str">
        <v>Singh</v>
      </c>
      <c r="AA184" t="str">
        <v>Patel</v>
      </c>
    </row>
    <row r="185" spans="1:27" ht="15.75" customHeight="1" x14ac:dyDescent="0.35">
      <c r="A185" s="2" t="s">
        <v>359</v>
      </c>
      <c r="B185" s="2" t="s">
        <v>234</v>
      </c>
      <c r="C185" s="2" t="str">
        <f t="shared" si="17"/>
        <v>Diya Gupta</v>
      </c>
      <c r="D185" s="2" t="str">
        <f t="shared" si="15"/>
        <v>PID0184_Diya.pdf</v>
      </c>
      <c r="E185" s="2" t="s">
        <v>9</v>
      </c>
      <c r="F185" s="15" t="s">
        <v>28</v>
      </c>
      <c r="G185" s="56">
        <f t="shared" si="18"/>
        <v>32508</v>
      </c>
      <c r="H185" s="54">
        <f t="shared" si="19"/>
        <v>1988</v>
      </c>
      <c r="I185" s="54">
        <f t="shared" si="20"/>
        <v>38</v>
      </c>
      <c r="J185" s="54" t="str" cm="1">
        <f t="array" ref="J185">_xlfn.IFS(AND(I185&gt;20,I185&lt;=30),"Young adult",AND(I185&gt;30,I185&lt;=45),"Adult",AND(I185&gt;45,I185&lt;=60),"Senior",AND(I185&gt;60,I185&lt;90),"super senior",TRUE,"Died")</f>
        <v>Adult</v>
      </c>
      <c r="K185" s="3">
        <v>7</v>
      </c>
      <c r="L185" s="2" t="s">
        <v>20</v>
      </c>
      <c r="M185" s="2" t="s">
        <v>12</v>
      </c>
      <c r="N185" s="2" t="str">
        <f>VLOOKUP(L185,Facts!$A$2:$B$10,2,FALSE)</f>
        <v>North</v>
      </c>
      <c r="O185" s="2"/>
      <c r="P185" s="2"/>
      <c r="Q185" s="36" t="str">
        <f>IF(AND(K185&lt;=5,'Billing Details'!H185&gt;=10000),"High Priority","Regularfollowup")</f>
        <v>Regularfollowup</v>
      </c>
      <c r="R185" s="36"/>
      <c r="S185" s="36"/>
      <c r="T185" s="36" t="str">
        <f>IF(AND(Q185="High Priority",'Patient Health Records'!AH185="Yes",'Patient Health Records'!AI185="Critical"), "Need Immediate attention", IF(AND('Patient Health Records'!AI185&lt;&gt;"Critical", 'Patient Health Records'!AH185="Yes"),"Monitor later",IF(AND('Patient Health Records'!AI185="Critical",'Patient Health Records'!AH185="No"),"Ask for readmission","No action")))</f>
        <v>Monitor later</v>
      </c>
      <c r="U185" s="36"/>
      <c r="V185" s="36"/>
      <c r="W185" s="2" t="str">
        <f>_xlfn.XLOOKUP('Patient Demographics'!N185,Facts!$B$2:$B$10,Facts!$A$2:$A$10,FALSE)</f>
        <v>Punjab</v>
      </c>
      <c r="X185" t="str">
        <f t="shared" si="16"/>
        <v xml:space="preserve">Diya </v>
      </c>
      <c r="Y185" t="str" cm="1">
        <f t="array" ref="Y185:Z185">_xlfn.TEXTSPLIT(C185," ")</f>
        <v>Diya</v>
      </c>
      <c r="Z185" t="str">
        <v>Gupta</v>
      </c>
    </row>
    <row r="186" spans="1:27" ht="15.75" customHeight="1" x14ac:dyDescent="0.35">
      <c r="A186" s="2" t="s">
        <v>360</v>
      </c>
      <c r="B186" s="2" t="s">
        <v>273</v>
      </c>
      <c r="C186" s="2" t="str">
        <f t="shared" si="17"/>
        <v>Riya Mehta</v>
      </c>
      <c r="D186" s="2" t="str">
        <f t="shared" si="15"/>
        <v>PID0185_Riya.pdf</v>
      </c>
      <c r="E186" s="2" t="s">
        <v>9</v>
      </c>
      <c r="F186" s="15" t="s">
        <v>19</v>
      </c>
      <c r="G186" s="56">
        <f t="shared" si="18"/>
        <v>34334</v>
      </c>
      <c r="H186" s="54">
        <f t="shared" si="19"/>
        <v>1993</v>
      </c>
      <c r="I186" s="54">
        <f t="shared" si="20"/>
        <v>33</v>
      </c>
      <c r="J186" s="54" t="str" cm="1">
        <f t="array" ref="J186">_xlfn.IFS(AND(I186&gt;20,I186&lt;=30),"Young adult",AND(I186&gt;30,I186&lt;=45),"Adult",AND(I186&gt;45,I186&lt;=60),"Senior",AND(I186&gt;60,I186&lt;90),"super senior",TRUE,"Died")</f>
        <v>Adult</v>
      </c>
      <c r="K186" s="3">
        <v>5</v>
      </c>
      <c r="L186" s="2" t="s">
        <v>37</v>
      </c>
      <c r="M186" s="2" t="s">
        <v>12</v>
      </c>
      <c r="N186" s="2" t="str">
        <f>VLOOKUP(L186,Facts!$A$2:$B$10,2,FALSE)</f>
        <v>South</v>
      </c>
      <c r="O186" s="2"/>
      <c r="P186" s="2"/>
      <c r="Q186" s="36" t="str">
        <f>IF(AND(K186&lt;=5,'Billing Details'!H186&gt;=10000),"High Priority","Regularfollowup")</f>
        <v>High Priority</v>
      </c>
      <c r="R186" s="36"/>
      <c r="S186" s="36"/>
      <c r="T186" s="36" t="str">
        <f>IF(AND(Q186="High Priority",'Patient Health Records'!AH186="Yes",'Patient Health Records'!AI186="Critical"), "Need Immediate attention", IF(AND('Patient Health Records'!AI186&lt;&gt;"Critical", 'Patient Health Records'!AH186="Yes"),"Monitor later",IF(AND('Patient Health Records'!AI186="Critical",'Patient Health Records'!AH186="No"),"Ask for readmission","No action")))</f>
        <v>No action</v>
      </c>
      <c r="U186" s="36"/>
      <c r="V186" s="36"/>
      <c r="W186" s="2" t="str">
        <f>_xlfn.XLOOKUP('Patient Demographics'!N186,Facts!$B$2:$B$10,Facts!$A$2:$A$10,FALSE)</f>
        <v>Tamil Nadu</v>
      </c>
      <c r="X186" t="str">
        <f t="shared" si="16"/>
        <v xml:space="preserve">Riya </v>
      </c>
      <c r="Y186" t="str" cm="1">
        <f t="array" ref="Y186:Z186">_xlfn.TEXTSPLIT(C186," ")</f>
        <v>Riya</v>
      </c>
      <c r="Z186" t="str">
        <v>Mehta</v>
      </c>
    </row>
    <row r="187" spans="1:27" ht="15.75" customHeight="1" x14ac:dyDescent="0.35">
      <c r="A187" s="2" t="s">
        <v>361</v>
      </c>
      <c r="B187" s="2" t="s">
        <v>362</v>
      </c>
      <c r="C187" s="2" t="str">
        <f t="shared" si="17"/>
        <v>Aditya Kumar Mehta</v>
      </c>
      <c r="D187" s="2" t="str">
        <f t="shared" si="15"/>
        <v>PID0186_Aditya.pdf</v>
      </c>
      <c r="E187" s="2" t="s">
        <v>24</v>
      </c>
      <c r="F187" s="15" t="s">
        <v>41</v>
      </c>
      <c r="G187" s="56">
        <f t="shared" si="18"/>
        <v>28855</v>
      </c>
      <c r="H187" s="54">
        <f t="shared" si="19"/>
        <v>1978</v>
      </c>
      <c r="I187" s="54">
        <f t="shared" si="20"/>
        <v>48</v>
      </c>
      <c r="J187" s="54" t="str" cm="1">
        <f t="array" ref="J187">_xlfn.IFS(AND(I187&gt;20,I187&lt;=30),"Young adult",AND(I187&gt;30,I187&lt;=45),"Adult",AND(I187&gt;45,I187&lt;=60),"Senior",AND(I187&gt;60,I187&lt;90),"super senior",TRUE,"Died")</f>
        <v>Senior</v>
      </c>
      <c r="K187" s="3">
        <v>5</v>
      </c>
      <c r="L187" s="2" t="s">
        <v>37</v>
      </c>
      <c r="M187" s="2" t="s">
        <v>71</v>
      </c>
      <c r="N187" s="2" t="str">
        <f>VLOOKUP(L187,Facts!$A$2:$B$10,2,FALSE)</f>
        <v>South</v>
      </c>
      <c r="O187" s="2"/>
      <c r="P187" s="2"/>
      <c r="Q187" s="36" t="str">
        <f>IF(AND(K187&lt;=5,'Billing Details'!H187&gt;=10000),"High Priority","Regularfollowup")</f>
        <v>High Priority</v>
      </c>
      <c r="R187" s="36"/>
      <c r="S187" s="36"/>
      <c r="T187" s="36" t="str">
        <f>IF(AND(Q187="High Priority",'Patient Health Records'!AH187="Yes",'Patient Health Records'!AI187="Critical"), "Need Immediate attention", IF(AND('Patient Health Records'!AI187&lt;&gt;"Critical", 'Patient Health Records'!AH187="Yes"),"Monitor later",IF(AND('Patient Health Records'!AI187="Critical",'Patient Health Records'!AH187="No"),"Ask for readmission","No action")))</f>
        <v>Ask for readmission</v>
      </c>
      <c r="U187" s="36"/>
      <c r="V187" s="36"/>
      <c r="W187" s="2" t="str">
        <f>_xlfn.XLOOKUP('Patient Demographics'!N187,Facts!$B$2:$B$10,Facts!$A$2:$A$10,FALSE)</f>
        <v>Tamil Nadu</v>
      </c>
      <c r="X187" t="str">
        <f t="shared" si="16"/>
        <v xml:space="preserve">Aditya </v>
      </c>
      <c r="Y187" t="str" cm="1">
        <f t="array" ref="Y187:AA187">_xlfn.TEXTSPLIT(C187," ")</f>
        <v>Aditya</v>
      </c>
      <c r="Z187" t="str">
        <v>Kumar</v>
      </c>
      <c r="AA187" t="str">
        <v>Mehta</v>
      </c>
    </row>
    <row r="188" spans="1:27" ht="15.75" customHeight="1" x14ac:dyDescent="0.35">
      <c r="A188" s="2" t="s">
        <v>363</v>
      </c>
      <c r="B188" s="2" t="s">
        <v>364</v>
      </c>
      <c r="C188" s="2" t="str">
        <f t="shared" si="17"/>
        <v>Diya Dev Gupta</v>
      </c>
      <c r="D188" s="2" t="str">
        <f t="shared" si="15"/>
        <v>PID0187_Diya.pdf</v>
      </c>
      <c r="E188" s="2" t="s">
        <v>9</v>
      </c>
      <c r="F188" s="15" t="s">
        <v>28</v>
      </c>
      <c r="G188" s="56">
        <f t="shared" si="18"/>
        <v>32508</v>
      </c>
      <c r="H188" s="54">
        <f t="shared" si="19"/>
        <v>1988</v>
      </c>
      <c r="I188" s="54">
        <f t="shared" si="20"/>
        <v>38</v>
      </c>
      <c r="J188" s="54" t="str" cm="1">
        <f t="array" ref="J188">_xlfn.IFS(AND(I188&gt;20,I188&lt;=30),"Young adult",AND(I188&gt;30,I188&lt;=45),"Adult",AND(I188&gt;45,I188&lt;=60),"Senior",AND(I188&gt;60,I188&lt;90),"super senior",TRUE,"Died")</f>
        <v>Adult</v>
      </c>
      <c r="K188" s="3">
        <v>4</v>
      </c>
      <c r="L188" s="2" t="s">
        <v>11</v>
      </c>
      <c r="M188" s="2" t="s">
        <v>12</v>
      </c>
      <c r="N188" s="2" t="str">
        <f>VLOOKUP(L188,Facts!$A$2:$B$10,2,FALSE)</f>
        <v>South</v>
      </c>
      <c r="O188" s="2"/>
      <c r="P188" s="2"/>
      <c r="Q188" s="36" t="str">
        <f>IF(AND(K188&lt;=5,'Billing Details'!H188&gt;=10000),"High Priority","Regularfollowup")</f>
        <v>Regularfollowup</v>
      </c>
      <c r="R188" s="36"/>
      <c r="S188" s="36"/>
      <c r="T188" s="36" t="str">
        <f>IF(AND(Q188="High Priority",'Patient Health Records'!AH188="Yes",'Patient Health Records'!AI188="Critical"), "Need Immediate attention", IF(AND('Patient Health Records'!AI188&lt;&gt;"Critical", 'Patient Health Records'!AH188="Yes"),"Monitor later",IF(AND('Patient Health Records'!AI188="Critical",'Patient Health Records'!AH188="No"),"Ask for readmission","No action")))</f>
        <v>Monitor later</v>
      </c>
      <c r="U188" s="36"/>
      <c r="V188" s="36"/>
      <c r="W188" s="2" t="str">
        <f>_xlfn.XLOOKUP('Patient Demographics'!N188,Facts!$B$2:$B$10,Facts!$A$2:$A$10,FALSE)</f>
        <v>Tamil Nadu</v>
      </c>
      <c r="X188" t="str">
        <f t="shared" si="16"/>
        <v xml:space="preserve">Diya </v>
      </c>
      <c r="Y188" t="str" cm="1">
        <f t="array" ref="Y188:AA188">_xlfn.TEXTSPLIT(C188," ")</f>
        <v>Diya</v>
      </c>
      <c r="Z188" t="str">
        <v>Dev</v>
      </c>
      <c r="AA188" t="str">
        <v>Gupta</v>
      </c>
    </row>
    <row r="189" spans="1:27" ht="15.75" customHeight="1" x14ac:dyDescent="0.35">
      <c r="A189" s="2" t="s">
        <v>365</v>
      </c>
      <c r="B189" s="2" t="s">
        <v>269</v>
      </c>
      <c r="C189" s="2" t="str">
        <f t="shared" si="17"/>
        <v>Aarav Gupta</v>
      </c>
      <c r="D189" s="2" t="str">
        <f t="shared" si="15"/>
        <v>PID0188_Aarav.pdf</v>
      </c>
      <c r="E189" s="2" t="s">
        <v>24</v>
      </c>
      <c r="F189" s="15" t="s">
        <v>28</v>
      </c>
      <c r="G189" s="56">
        <f t="shared" si="18"/>
        <v>32508</v>
      </c>
      <c r="H189" s="54">
        <f t="shared" si="19"/>
        <v>1988</v>
      </c>
      <c r="I189" s="54">
        <f t="shared" si="20"/>
        <v>38</v>
      </c>
      <c r="J189" s="54" t="str" cm="1">
        <f t="array" ref="J189">_xlfn.IFS(AND(I189&gt;20,I189&lt;=30),"Young adult",AND(I189&gt;30,I189&lt;=45),"Adult",AND(I189&gt;45,I189&lt;=60),"Senior",AND(I189&gt;60,I189&lt;90),"super senior",TRUE,"Died")</f>
        <v>Adult</v>
      </c>
      <c r="K189" s="3"/>
      <c r="L189" s="2" t="s">
        <v>20</v>
      </c>
      <c r="M189" s="2" t="s">
        <v>21</v>
      </c>
      <c r="N189" s="2" t="str">
        <f>VLOOKUP(L189,Facts!$A$2:$B$10,2,FALSE)</f>
        <v>North</v>
      </c>
      <c r="O189" s="2"/>
      <c r="P189" s="2"/>
      <c r="Q189" s="36" t="str">
        <f>IF(AND(K189&lt;=5,'Billing Details'!H189&gt;=10000),"High Priority","Regularfollowup")</f>
        <v>Regularfollowup</v>
      </c>
      <c r="R189" s="36"/>
      <c r="S189" s="36"/>
      <c r="T189" s="36" t="str">
        <f>IF(AND(Q189="High Priority",'Patient Health Records'!AH189="Yes",'Patient Health Records'!AI189="Critical"), "Need Immediate attention", IF(AND('Patient Health Records'!AI189&lt;&gt;"Critical", 'Patient Health Records'!AH189="Yes"),"Monitor later",IF(AND('Patient Health Records'!AI189="Critical",'Patient Health Records'!AH189="No"),"Ask for readmission","No action")))</f>
        <v>Monitor later</v>
      </c>
      <c r="U189" s="36"/>
      <c r="V189" s="36"/>
      <c r="W189" s="2" t="str">
        <f>_xlfn.XLOOKUP('Patient Demographics'!N189,Facts!$B$2:$B$10,Facts!$A$2:$A$10,FALSE)</f>
        <v>Punjab</v>
      </c>
      <c r="X189" t="str">
        <f t="shared" si="16"/>
        <v xml:space="preserve">Aarav </v>
      </c>
      <c r="Y189" t="str" cm="1">
        <f t="array" ref="Y189:Z189">_xlfn.TEXTSPLIT(C189," ")</f>
        <v>Aarav</v>
      </c>
      <c r="Z189" t="str">
        <v>Gupta</v>
      </c>
    </row>
    <row r="190" spans="1:27" ht="15.75" customHeight="1" x14ac:dyDescent="0.35">
      <c r="A190" s="2" t="s">
        <v>366</v>
      </c>
      <c r="B190" s="2" t="s">
        <v>367</v>
      </c>
      <c r="C190" s="2" t="str">
        <f t="shared" si="17"/>
        <v>Aarav Mehta</v>
      </c>
      <c r="D190" s="2" t="str">
        <f t="shared" si="15"/>
        <v>PID0189_Aarav.pdf</v>
      </c>
      <c r="E190" s="2" t="s">
        <v>24</v>
      </c>
      <c r="F190" s="15" t="s">
        <v>62</v>
      </c>
      <c r="G190" s="56">
        <f t="shared" si="18"/>
        <v>30682</v>
      </c>
      <c r="H190" s="54">
        <f t="shared" si="19"/>
        <v>1984</v>
      </c>
      <c r="I190" s="54">
        <f t="shared" si="20"/>
        <v>42</v>
      </c>
      <c r="J190" s="54" t="str" cm="1">
        <f t="array" ref="J190">_xlfn.IFS(AND(I190&gt;20,I190&lt;=30),"Young adult",AND(I190&gt;30,I190&lt;=45),"Adult",AND(I190&gt;45,I190&lt;=60),"Senior",AND(I190&gt;60,I190&lt;90),"super senior",TRUE,"Died")</f>
        <v>Adult</v>
      </c>
      <c r="K190" s="3">
        <v>20</v>
      </c>
      <c r="L190" s="2" t="s">
        <v>25</v>
      </c>
      <c r="M190" s="2" t="s">
        <v>12</v>
      </c>
      <c r="N190" s="2" t="str">
        <f>VLOOKUP(L190,Facts!$A$2:$B$10,2,FALSE)</f>
        <v>South</v>
      </c>
      <c r="O190" s="2"/>
      <c r="P190" s="2"/>
      <c r="Q190" s="36" t="str">
        <f>IF(AND(K190&lt;=5,'Billing Details'!H190&gt;=10000),"High Priority","Regularfollowup")</f>
        <v>Regularfollowup</v>
      </c>
      <c r="R190" s="36"/>
      <c r="S190" s="36"/>
      <c r="T190" s="36" t="str">
        <f>IF(AND(Q190="High Priority",'Patient Health Records'!AH190="Yes",'Patient Health Records'!AI190="Critical"), "Need Immediate attention", IF(AND('Patient Health Records'!AI190&lt;&gt;"Critical", 'Patient Health Records'!AH190="Yes"),"Monitor later",IF(AND('Patient Health Records'!AI190="Critical",'Patient Health Records'!AH190="No"),"Ask for readmission","No action")))</f>
        <v>Monitor later</v>
      </c>
      <c r="U190" s="36"/>
      <c r="V190" s="36"/>
      <c r="W190" s="2" t="str">
        <f>_xlfn.XLOOKUP('Patient Demographics'!N190,Facts!$B$2:$B$10,Facts!$A$2:$A$10,FALSE)</f>
        <v>Tamil Nadu</v>
      </c>
      <c r="X190" t="str">
        <f t="shared" si="16"/>
        <v xml:space="preserve">Aarav </v>
      </c>
      <c r="Y190" t="str" cm="1">
        <f t="array" ref="Y190:Z190">_xlfn.TEXTSPLIT(C190," ")</f>
        <v>Aarav</v>
      </c>
      <c r="Z190" t="str">
        <v>Mehta</v>
      </c>
    </row>
    <row r="191" spans="1:27" ht="15.75" customHeight="1" x14ac:dyDescent="0.35">
      <c r="A191" s="2" t="s">
        <v>368</v>
      </c>
      <c r="B191" s="2" t="s">
        <v>369</v>
      </c>
      <c r="C191" s="2" t="str">
        <f t="shared" si="17"/>
        <v>Isha Mehta</v>
      </c>
      <c r="D191" s="2" t="str">
        <f t="shared" si="15"/>
        <v>PID0190_Isha.pdf</v>
      </c>
      <c r="E191" s="2" t="s">
        <v>9</v>
      </c>
      <c r="F191" s="15" t="s">
        <v>36</v>
      </c>
      <c r="G191" s="56">
        <f t="shared" si="18"/>
        <v>34699</v>
      </c>
      <c r="H191" s="54">
        <f t="shared" si="19"/>
        <v>1994</v>
      </c>
      <c r="I191" s="54">
        <f t="shared" si="20"/>
        <v>32</v>
      </c>
      <c r="J191" s="54" t="str" cm="1">
        <f t="array" ref="J191">_xlfn.IFS(AND(I191&gt;20,I191&lt;=30),"Young adult",AND(I191&gt;30,I191&lt;=45),"Adult",AND(I191&gt;45,I191&lt;=60),"Senior",AND(I191&gt;60,I191&lt;90),"super senior",TRUE,"Died")</f>
        <v>Adult</v>
      </c>
      <c r="K191" s="3">
        <v>30</v>
      </c>
      <c r="L191" s="2" t="s">
        <v>20</v>
      </c>
      <c r="M191" s="2" t="s">
        <v>21</v>
      </c>
      <c r="N191" s="2" t="str">
        <f>VLOOKUP(L191,Facts!$A$2:$B$10,2,FALSE)</f>
        <v>North</v>
      </c>
      <c r="O191" s="2"/>
      <c r="P191" s="2"/>
      <c r="Q191" s="36" t="str">
        <f>IF(AND(K191&lt;=5,'Billing Details'!H191&gt;=10000),"High Priority","Regularfollowup")</f>
        <v>Regularfollowup</v>
      </c>
      <c r="R191" s="36"/>
      <c r="S191" s="36"/>
      <c r="T191" s="36" t="str">
        <f>IF(AND(Q191="High Priority",'Patient Health Records'!AH191="Yes",'Patient Health Records'!AI191="Critical"), "Need Immediate attention", IF(AND('Patient Health Records'!AI191&lt;&gt;"Critical", 'Patient Health Records'!AH191="Yes"),"Monitor later",IF(AND('Patient Health Records'!AI191="Critical",'Patient Health Records'!AH191="No"),"Ask for readmission","No action")))</f>
        <v>No action</v>
      </c>
      <c r="U191" s="36"/>
      <c r="V191" s="36"/>
      <c r="W191" s="2" t="str">
        <f>_xlfn.XLOOKUP('Patient Demographics'!N191,Facts!$B$2:$B$10,Facts!$A$2:$A$10,FALSE)</f>
        <v>Punjab</v>
      </c>
      <c r="X191" t="str">
        <f t="shared" si="16"/>
        <v xml:space="preserve">Isha </v>
      </c>
      <c r="Y191" t="str" cm="1">
        <f t="array" ref="Y191:Z191">_xlfn.TEXTSPLIT(C191," ")</f>
        <v>Isha</v>
      </c>
      <c r="Z191" t="str">
        <v>Mehta</v>
      </c>
    </row>
    <row r="192" spans="1:27" ht="15.75" customHeight="1" x14ac:dyDescent="0.35">
      <c r="A192" s="2" t="s">
        <v>370</v>
      </c>
      <c r="B192" s="2" t="s">
        <v>371</v>
      </c>
      <c r="C192" s="2" t="str">
        <f t="shared" si="17"/>
        <v>Riya Gupta</v>
      </c>
      <c r="D192" s="2" t="str">
        <f t="shared" si="15"/>
        <v>PID0191_Riya.pdf</v>
      </c>
      <c r="E192" s="2" t="s">
        <v>9</v>
      </c>
      <c r="F192" s="15" t="s">
        <v>127</v>
      </c>
      <c r="G192" s="56">
        <f t="shared" si="18"/>
        <v>31412</v>
      </c>
      <c r="H192" s="54">
        <f t="shared" si="19"/>
        <v>1985</v>
      </c>
      <c r="I192" s="54">
        <f t="shared" si="20"/>
        <v>41</v>
      </c>
      <c r="J192" s="54" t="str" cm="1">
        <f t="array" ref="J192">_xlfn.IFS(AND(I192&gt;20,I192&lt;=30),"Young adult",AND(I192&gt;30,I192&lt;=45),"Adult",AND(I192&gt;45,I192&lt;=60),"Senior",AND(I192&gt;60,I192&lt;90),"super senior",TRUE,"Died")</f>
        <v>Adult</v>
      </c>
      <c r="K192" s="3">
        <v>9</v>
      </c>
      <c r="L192" s="2" t="s">
        <v>20</v>
      </c>
      <c r="M192" s="2" t="s">
        <v>12</v>
      </c>
      <c r="N192" s="2" t="str">
        <f>VLOOKUP(L192,Facts!$A$2:$B$10,2,FALSE)</f>
        <v>North</v>
      </c>
      <c r="O192" s="2"/>
      <c r="P192" s="2"/>
      <c r="Q192" s="36" t="str">
        <f>IF(AND(K192&lt;=5,'Billing Details'!H192&gt;=10000),"High Priority","Regularfollowup")</f>
        <v>Regularfollowup</v>
      </c>
      <c r="R192" s="36"/>
      <c r="S192" s="36"/>
      <c r="T192" s="36" t="str">
        <f>IF(AND(Q192="High Priority",'Patient Health Records'!AH192="Yes",'Patient Health Records'!AI192="Critical"), "Need Immediate attention", IF(AND('Patient Health Records'!AI192&lt;&gt;"Critical", 'Patient Health Records'!AH192="Yes"),"Monitor later",IF(AND('Patient Health Records'!AI192="Critical",'Patient Health Records'!AH192="No"),"Ask for readmission","No action")))</f>
        <v>No action</v>
      </c>
      <c r="U192" s="36"/>
      <c r="V192" s="36"/>
      <c r="W192" s="2" t="str">
        <f>_xlfn.XLOOKUP('Patient Demographics'!N192,Facts!$B$2:$B$10,Facts!$A$2:$A$10,FALSE)</f>
        <v>Punjab</v>
      </c>
      <c r="X192" t="str">
        <f t="shared" si="16"/>
        <v xml:space="preserve">Riya </v>
      </c>
      <c r="Y192" t="str" cm="1">
        <f t="array" ref="Y192:Z192">_xlfn.TEXTSPLIT(C192," ")</f>
        <v>Riya</v>
      </c>
      <c r="Z192" t="str">
        <v>Gupta</v>
      </c>
    </row>
    <row r="193" spans="1:27" ht="15.75" customHeight="1" x14ac:dyDescent="0.35">
      <c r="A193" s="2" t="s">
        <v>372</v>
      </c>
      <c r="B193" s="2" t="s">
        <v>230</v>
      </c>
      <c r="C193" s="2" t="str">
        <f t="shared" si="17"/>
        <v>Diya Patel</v>
      </c>
      <c r="D193" s="2" t="str">
        <f t="shared" si="15"/>
        <v>PID0192_Diya.pdf</v>
      </c>
      <c r="E193" s="2" t="s">
        <v>9</v>
      </c>
      <c r="F193" s="15" t="s">
        <v>28</v>
      </c>
      <c r="G193" s="56">
        <f t="shared" si="18"/>
        <v>32508</v>
      </c>
      <c r="H193" s="54">
        <f t="shared" si="19"/>
        <v>1988</v>
      </c>
      <c r="I193" s="54">
        <f t="shared" si="20"/>
        <v>38</v>
      </c>
      <c r="J193" s="54" t="str" cm="1">
        <f t="array" ref="J193">_xlfn.IFS(AND(I193&gt;20,I193&lt;=30),"Young adult",AND(I193&gt;30,I193&lt;=45),"Adult",AND(I193&gt;45,I193&lt;=60),"Senior",AND(I193&gt;60,I193&lt;90),"super senior",TRUE,"Died")</f>
        <v>Adult</v>
      </c>
      <c r="K193" s="3">
        <v>4</v>
      </c>
      <c r="L193" s="2" t="s">
        <v>29</v>
      </c>
      <c r="M193" s="2" t="s">
        <v>71</v>
      </c>
      <c r="N193" s="2" t="str">
        <f>VLOOKUP(L193,Facts!$A$2:$B$10,2,FALSE)</f>
        <v>North</v>
      </c>
      <c r="O193" s="2"/>
      <c r="P193" s="2"/>
      <c r="Q193" s="36" t="str">
        <f>IF(AND(K193&lt;=5,'Billing Details'!H193&gt;=10000),"High Priority","Regularfollowup")</f>
        <v>Regularfollowup</v>
      </c>
      <c r="R193" s="36"/>
      <c r="S193" s="36"/>
      <c r="T193" s="36" t="str">
        <f>IF(AND(Q193="High Priority",'Patient Health Records'!AH193="Yes",'Patient Health Records'!AI193="Critical"), "Need Immediate attention", IF(AND('Patient Health Records'!AI193&lt;&gt;"Critical", 'Patient Health Records'!AH193="Yes"),"Monitor later",IF(AND('Patient Health Records'!AI193="Critical",'Patient Health Records'!AH193="No"),"Ask for readmission","No action")))</f>
        <v>No action</v>
      </c>
      <c r="U193" s="36"/>
      <c r="V193" s="36"/>
      <c r="W193" s="2" t="str">
        <f>_xlfn.XLOOKUP('Patient Demographics'!N193,Facts!$B$2:$B$10,Facts!$A$2:$A$10,FALSE)</f>
        <v>Punjab</v>
      </c>
      <c r="X193" t="str">
        <f t="shared" si="16"/>
        <v xml:space="preserve">Diya </v>
      </c>
      <c r="Y193" t="str" cm="1">
        <f t="array" ref="Y193:Z193">_xlfn.TEXTSPLIT(C193," ")</f>
        <v>Diya</v>
      </c>
      <c r="Z193" t="str">
        <v>Patel</v>
      </c>
    </row>
    <row r="194" spans="1:27" ht="15.75" customHeight="1" x14ac:dyDescent="0.35">
      <c r="A194" s="2" t="s">
        <v>373</v>
      </c>
      <c r="B194" s="2" t="s">
        <v>144</v>
      </c>
      <c r="C194" s="2" t="str">
        <f t="shared" si="17"/>
        <v>Isha Patel</v>
      </c>
      <c r="D194" s="2" t="str">
        <f t="shared" ref="D194:D257" si="21">_xlfn.CONCAT(A194,"_",Y194,".pdf")</f>
        <v>PID0193_Isha.pdf</v>
      </c>
      <c r="E194" s="2" t="s">
        <v>9</v>
      </c>
      <c r="F194" s="15" t="s">
        <v>41</v>
      </c>
      <c r="G194" s="56">
        <f t="shared" si="18"/>
        <v>28855</v>
      </c>
      <c r="H194" s="54">
        <f t="shared" si="19"/>
        <v>1978</v>
      </c>
      <c r="I194" s="54">
        <f t="shared" si="20"/>
        <v>48</v>
      </c>
      <c r="J194" s="54" t="str" cm="1">
        <f t="array" ref="J194">_xlfn.IFS(AND(I194&gt;20,I194&lt;=30),"Young adult",AND(I194&gt;30,I194&lt;=45),"Adult",AND(I194&gt;45,I194&lt;=60),"Senior",AND(I194&gt;60,I194&lt;90),"super senior",TRUE,"Died")</f>
        <v>Senior</v>
      </c>
      <c r="K194" s="3">
        <v>15</v>
      </c>
      <c r="L194" s="2" t="s">
        <v>20</v>
      </c>
      <c r="M194" s="2" t="s">
        <v>21</v>
      </c>
      <c r="N194" s="2" t="str">
        <f>VLOOKUP(L194,Facts!$A$2:$B$10,2,FALSE)</f>
        <v>North</v>
      </c>
      <c r="O194" s="2"/>
      <c r="P194" s="2"/>
      <c r="Q194" s="36" t="str">
        <f>IF(AND(K194&lt;=5,'Billing Details'!H194&gt;=10000),"High Priority","Regularfollowup")</f>
        <v>Regularfollowup</v>
      </c>
      <c r="R194" s="36"/>
      <c r="S194" s="36"/>
      <c r="T194" s="36" t="str">
        <f>IF(AND(Q194="High Priority",'Patient Health Records'!AH194="Yes",'Patient Health Records'!AI194="Critical"), "Need Immediate attention", IF(AND('Patient Health Records'!AI194&lt;&gt;"Critical", 'Patient Health Records'!AH194="Yes"),"Monitor later",IF(AND('Patient Health Records'!AI194="Critical",'Patient Health Records'!AH194="No"),"Ask for readmission","No action")))</f>
        <v>Monitor later</v>
      </c>
      <c r="U194" s="36"/>
      <c r="V194" s="36"/>
      <c r="W194" s="2" t="str">
        <f>_xlfn.XLOOKUP('Patient Demographics'!N194,Facts!$B$2:$B$10,Facts!$A$2:$A$10,FALSE)</f>
        <v>Punjab</v>
      </c>
      <c r="X194" t="str">
        <f t="shared" ref="X194:X257" si="22">LEFT(C194,FIND(" ",C194))</f>
        <v xml:space="preserve">Isha </v>
      </c>
      <c r="Y194" t="str" cm="1">
        <f t="array" ref="Y194:Z194">_xlfn.TEXTSPLIT(C194," ")</f>
        <v>Isha</v>
      </c>
      <c r="Z194" t="str">
        <v>Patel</v>
      </c>
    </row>
    <row r="195" spans="1:27" ht="15.75" customHeight="1" x14ac:dyDescent="0.35">
      <c r="A195" s="2" t="s">
        <v>374</v>
      </c>
      <c r="B195" s="2" t="s">
        <v>73</v>
      </c>
      <c r="C195" s="2" t="str">
        <f t="shared" ref="C195:C258" si="23">TRIM(B195)</f>
        <v>Aanya Reddy</v>
      </c>
      <c r="D195" s="2" t="str">
        <f t="shared" si="21"/>
        <v>PID0194_Aanya.pdf</v>
      </c>
      <c r="E195" s="2" t="s">
        <v>9</v>
      </c>
      <c r="F195" s="15" t="s">
        <v>70</v>
      </c>
      <c r="G195" s="56">
        <f t="shared" ref="G195:G258" si="24">DATEVALUE(F195)</f>
        <v>25203</v>
      </c>
      <c r="H195" s="54">
        <f t="shared" ref="H195:H258" si="25">YEAR(G195)</f>
        <v>1968</v>
      </c>
      <c r="I195" s="54">
        <f t="shared" ref="I195:I258" si="26">2026-H195</f>
        <v>58</v>
      </c>
      <c r="J195" s="54" t="str" cm="1">
        <f t="array" ref="J195">_xlfn.IFS(AND(I195&gt;20,I195&lt;=30),"Young adult",AND(I195&gt;30,I195&lt;=45),"Adult",AND(I195&gt;45,I195&lt;=60),"Senior",AND(I195&gt;60,I195&lt;90),"super senior",TRUE,"Died")</f>
        <v>Senior</v>
      </c>
      <c r="K195" s="3">
        <v>5</v>
      </c>
      <c r="L195" s="2" t="s">
        <v>60</v>
      </c>
      <c r="M195" s="2" t="s">
        <v>71</v>
      </c>
      <c r="N195" s="2" t="str">
        <f>VLOOKUP(L195,Facts!$A$2:$B$10,2,FALSE)</f>
        <v>West</v>
      </c>
      <c r="O195" s="2"/>
      <c r="P195" s="2"/>
      <c r="Q195" s="36" t="str">
        <f>IF(AND(K195&lt;=5,'Billing Details'!H195&gt;=10000),"High Priority","Regularfollowup")</f>
        <v>Regularfollowup</v>
      </c>
      <c r="R195" s="36"/>
      <c r="S195" s="36"/>
      <c r="T195" s="36" t="str">
        <f>IF(AND(Q195="High Priority",'Patient Health Records'!AH195="Yes",'Patient Health Records'!AI195="Critical"), "Need Immediate attention", IF(AND('Patient Health Records'!AI195&lt;&gt;"Critical", 'Patient Health Records'!AH195="Yes"),"Monitor later",IF(AND('Patient Health Records'!AI195="Critical",'Patient Health Records'!AH195="No"),"Ask for readmission","No action")))</f>
        <v>Monitor later</v>
      </c>
      <c r="U195" s="36"/>
      <c r="V195" s="36"/>
      <c r="W195" s="2" t="str">
        <f>_xlfn.XLOOKUP('Patient Demographics'!N195,Facts!$B$2:$B$10,Facts!$A$2:$A$10,FALSE)</f>
        <v>Maharashtra</v>
      </c>
      <c r="X195" t="str">
        <f t="shared" si="22"/>
        <v xml:space="preserve">Aanya </v>
      </c>
      <c r="Y195" t="str" cm="1">
        <f t="array" ref="Y195:Z195">_xlfn.TEXTSPLIT(C195," ")</f>
        <v>Aanya</v>
      </c>
      <c r="Z195" t="str">
        <v>Reddy</v>
      </c>
    </row>
    <row r="196" spans="1:27" ht="15.75" customHeight="1" x14ac:dyDescent="0.35">
      <c r="A196" s="2" t="s">
        <v>375</v>
      </c>
      <c r="B196" s="2" t="s">
        <v>376</v>
      </c>
      <c r="C196" s="2" t="str">
        <f t="shared" si="23"/>
        <v>Krishna Raj Patel</v>
      </c>
      <c r="D196" s="2" t="str">
        <f t="shared" si="21"/>
        <v>PID0195_Krishna.pdf</v>
      </c>
      <c r="E196" s="2" t="s">
        <v>24</v>
      </c>
      <c r="F196" s="15" t="s">
        <v>137</v>
      </c>
      <c r="G196" s="56">
        <f t="shared" si="24"/>
        <v>23377</v>
      </c>
      <c r="H196" s="54">
        <f t="shared" si="25"/>
        <v>1964</v>
      </c>
      <c r="I196" s="54">
        <f t="shared" si="26"/>
        <v>62</v>
      </c>
      <c r="J196" s="54" t="str" cm="1">
        <f t="array" ref="J196">_xlfn.IFS(AND(I196&gt;20,I196&lt;=30),"Young adult",AND(I196&gt;30,I196&lt;=45),"Adult",AND(I196&gt;45,I196&lt;=60),"Senior",AND(I196&gt;60,I196&lt;90),"super senior",TRUE,"Died")</f>
        <v>super senior</v>
      </c>
      <c r="K196" s="3">
        <v>12</v>
      </c>
      <c r="L196" s="2" t="s">
        <v>16</v>
      </c>
      <c r="M196" s="2" t="s">
        <v>71</v>
      </c>
      <c r="N196" s="2" t="str">
        <f>VLOOKUP(L196,Facts!$A$2:$B$10,2,FALSE)</f>
        <v>West</v>
      </c>
      <c r="O196" s="2"/>
      <c r="P196" s="2"/>
      <c r="Q196" s="36" t="str">
        <f>IF(AND(K196&lt;=5,'Billing Details'!H196&gt;=10000),"High Priority","Regularfollowup")</f>
        <v>Regularfollowup</v>
      </c>
      <c r="R196" s="36"/>
      <c r="S196" s="36"/>
      <c r="T196" s="36" t="str">
        <f>IF(AND(Q196="High Priority",'Patient Health Records'!AH196="Yes",'Patient Health Records'!AI196="Critical"), "Need Immediate attention", IF(AND('Patient Health Records'!AI196&lt;&gt;"Critical", 'Patient Health Records'!AH196="Yes"),"Monitor later",IF(AND('Patient Health Records'!AI196="Critical",'Patient Health Records'!AH196="No"),"Ask for readmission","No action")))</f>
        <v>Ask for readmission</v>
      </c>
      <c r="U196" s="36"/>
      <c r="V196" s="36"/>
      <c r="W196" s="2" t="str">
        <f>_xlfn.XLOOKUP('Patient Demographics'!N196,Facts!$B$2:$B$10,Facts!$A$2:$A$10,FALSE)</f>
        <v>Maharashtra</v>
      </c>
      <c r="X196" t="str">
        <f t="shared" si="22"/>
        <v xml:space="preserve">Krishna </v>
      </c>
      <c r="Y196" t="str" cm="1">
        <f t="array" ref="Y196:AA196">_xlfn.TEXTSPLIT(C196," ")</f>
        <v>Krishna</v>
      </c>
      <c r="Z196" t="str">
        <v>Raj</v>
      </c>
      <c r="AA196" t="str">
        <v>Patel</v>
      </c>
    </row>
    <row r="197" spans="1:27" ht="15.75" customHeight="1" x14ac:dyDescent="0.35">
      <c r="A197" s="2" t="s">
        <v>377</v>
      </c>
      <c r="B197" s="2" t="s">
        <v>80</v>
      </c>
      <c r="C197" s="2" t="str">
        <f t="shared" si="23"/>
        <v>Aarav Mehta</v>
      </c>
      <c r="D197" s="2" t="str">
        <f t="shared" si="21"/>
        <v>PID0196_Aarav.pdf</v>
      </c>
      <c r="E197" s="2" t="s">
        <v>24</v>
      </c>
      <c r="F197" s="15" t="s">
        <v>55</v>
      </c>
      <c r="G197" s="56">
        <f t="shared" si="24"/>
        <v>29951</v>
      </c>
      <c r="H197" s="54">
        <f t="shared" si="25"/>
        <v>1981</v>
      </c>
      <c r="I197" s="54">
        <f t="shared" si="26"/>
        <v>45</v>
      </c>
      <c r="J197" s="54" t="str" cm="1">
        <f t="array" ref="J197">_xlfn.IFS(AND(I197&gt;20,I197&lt;=30),"Young adult",AND(I197&gt;30,I197&lt;=45),"Adult",AND(I197&gt;45,I197&lt;=60),"Senior",AND(I197&gt;60,I197&lt;90),"super senior",TRUE,"Died")</f>
        <v>Adult</v>
      </c>
      <c r="K197" s="3">
        <v>20</v>
      </c>
      <c r="L197" s="2" t="s">
        <v>16</v>
      </c>
      <c r="M197" s="2" t="s">
        <v>12</v>
      </c>
      <c r="N197" s="2" t="str">
        <f>VLOOKUP(L197,Facts!$A$2:$B$10,2,FALSE)</f>
        <v>West</v>
      </c>
      <c r="O197" s="2"/>
      <c r="P197" s="2"/>
      <c r="Q197" s="36" t="str">
        <f>IF(AND(K197&lt;=5,'Billing Details'!H197&gt;=10000),"High Priority","Regularfollowup")</f>
        <v>Regularfollowup</v>
      </c>
      <c r="R197" s="36"/>
      <c r="S197" s="36"/>
      <c r="T197" s="36" t="str">
        <f>IF(AND(Q197="High Priority",'Patient Health Records'!AH197="Yes",'Patient Health Records'!AI197="Critical"), "Need Immediate attention", IF(AND('Patient Health Records'!AI197&lt;&gt;"Critical", 'Patient Health Records'!AH197="Yes"),"Monitor later",IF(AND('Patient Health Records'!AI197="Critical",'Patient Health Records'!AH197="No"),"Ask for readmission","No action")))</f>
        <v>No action</v>
      </c>
      <c r="U197" s="36"/>
      <c r="V197" s="36"/>
      <c r="W197" s="2" t="str">
        <f>_xlfn.XLOOKUP('Patient Demographics'!N197,Facts!$B$2:$B$10,Facts!$A$2:$A$10,FALSE)</f>
        <v>Maharashtra</v>
      </c>
      <c r="X197" t="str">
        <f t="shared" si="22"/>
        <v xml:space="preserve">Aarav </v>
      </c>
      <c r="Y197" t="str" cm="1">
        <f t="array" ref="Y197:Z197">_xlfn.TEXTSPLIT(C197," ")</f>
        <v>Aarav</v>
      </c>
      <c r="Z197" t="str">
        <v>Mehta</v>
      </c>
    </row>
    <row r="198" spans="1:27" ht="15.75" customHeight="1" x14ac:dyDescent="0.35">
      <c r="A198" s="2" t="s">
        <v>378</v>
      </c>
      <c r="B198" s="2" t="s">
        <v>379</v>
      </c>
      <c r="C198" s="2" t="str">
        <f t="shared" si="23"/>
        <v>Diya Sharma</v>
      </c>
      <c r="D198" s="2" t="str">
        <f t="shared" si="21"/>
        <v>PID0197_Diya.pdf</v>
      </c>
      <c r="E198" s="2" t="s">
        <v>9</v>
      </c>
      <c r="F198" s="15" t="s">
        <v>28</v>
      </c>
      <c r="G198" s="56">
        <f t="shared" si="24"/>
        <v>32508</v>
      </c>
      <c r="H198" s="54">
        <f t="shared" si="25"/>
        <v>1988</v>
      </c>
      <c r="I198" s="54">
        <f t="shared" si="26"/>
        <v>38</v>
      </c>
      <c r="J198" s="54" t="str" cm="1">
        <f t="array" ref="J198">_xlfn.IFS(AND(I198&gt;20,I198&lt;=30),"Young adult",AND(I198&gt;30,I198&lt;=45),"Adult",AND(I198&gt;45,I198&lt;=60),"Senior",AND(I198&gt;60,I198&lt;90),"super senior",TRUE,"Died")</f>
        <v>Adult</v>
      </c>
      <c r="K198" s="3">
        <v>9</v>
      </c>
      <c r="L198" s="2" t="s">
        <v>16</v>
      </c>
      <c r="M198" s="2" t="s">
        <v>71</v>
      </c>
      <c r="N198" s="2" t="str">
        <f>VLOOKUP(L198,Facts!$A$2:$B$10,2,FALSE)</f>
        <v>West</v>
      </c>
      <c r="O198" s="2"/>
      <c r="P198" s="2"/>
      <c r="Q198" s="36" t="str">
        <f>IF(AND(K198&lt;=5,'Billing Details'!H198&gt;=10000),"High Priority","Regularfollowup")</f>
        <v>Regularfollowup</v>
      </c>
      <c r="R198" s="36"/>
      <c r="S198" s="36"/>
      <c r="T198" s="36" t="str">
        <f>IF(AND(Q198="High Priority",'Patient Health Records'!AH198="Yes",'Patient Health Records'!AI198="Critical"), "Need Immediate attention", IF(AND('Patient Health Records'!AI198&lt;&gt;"Critical", 'Patient Health Records'!AH198="Yes"),"Monitor later",IF(AND('Patient Health Records'!AI198="Critical",'Patient Health Records'!AH198="No"),"Ask for readmission","No action")))</f>
        <v>No action</v>
      </c>
      <c r="U198" s="36"/>
      <c r="V198" s="36"/>
      <c r="W198" s="2" t="str">
        <f>_xlfn.XLOOKUP('Patient Demographics'!N198,Facts!$B$2:$B$10,Facts!$A$2:$A$10,FALSE)</f>
        <v>Maharashtra</v>
      </c>
      <c r="X198" t="str">
        <f t="shared" si="22"/>
        <v xml:space="preserve">Diya </v>
      </c>
      <c r="Y198" t="str" cm="1">
        <f t="array" ref="Y198:Z198">_xlfn.TEXTSPLIT(C198," ")</f>
        <v>Diya</v>
      </c>
      <c r="Z198" t="str">
        <v>Sharma</v>
      </c>
    </row>
    <row r="199" spans="1:27" ht="15.75" customHeight="1" x14ac:dyDescent="0.35">
      <c r="A199" s="2" t="s">
        <v>380</v>
      </c>
      <c r="B199" s="2" t="s">
        <v>349</v>
      </c>
      <c r="C199" s="2" t="str">
        <f t="shared" si="23"/>
        <v>Isha Priya Sharma</v>
      </c>
      <c r="D199" s="2" t="str">
        <f t="shared" si="21"/>
        <v>PID0198_Isha.pdf</v>
      </c>
      <c r="E199" s="2" t="s">
        <v>9</v>
      </c>
      <c r="F199" s="15" t="s">
        <v>19</v>
      </c>
      <c r="G199" s="56">
        <f t="shared" si="24"/>
        <v>34334</v>
      </c>
      <c r="H199" s="54">
        <f t="shared" si="25"/>
        <v>1993</v>
      </c>
      <c r="I199" s="54">
        <f t="shared" si="26"/>
        <v>33</v>
      </c>
      <c r="J199" s="54" t="str" cm="1">
        <f t="array" ref="J199">_xlfn.IFS(AND(I199&gt;20,I199&lt;=30),"Young adult",AND(I199&gt;30,I199&lt;=45),"Adult",AND(I199&gt;45,I199&lt;=60),"Senior",AND(I199&gt;60,I199&lt;90),"super senior",TRUE,"Died")</f>
        <v>Adult</v>
      </c>
      <c r="K199" s="3">
        <v>15</v>
      </c>
      <c r="L199" s="2" t="s">
        <v>20</v>
      </c>
      <c r="M199" s="2" t="s">
        <v>71</v>
      </c>
      <c r="N199" s="2" t="str">
        <f>VLOOKUP(L199,Facts!$A$2:$B$10,2,FALSE)</f>
        <v>North</v>
      </c>
      <c r="O199" s="2"/>
      <c r="P199" s="2"/>
      <c r="Q199" s="36" t="str">
        <f>IF(AND(K199&lt;=5,'Billing Details'!H199&gt;=10000),"High Priority","Regularfollowup")</f>
        <v>Regularfollowup</v>
      </c>
      <c r="R199" s="36"/>
      <c r="S199" s="36"/>
      <c r="T199" s="36" t="str">
        <f>IF(AND(Q199="High Priority",'Patient Health Records'!AH199="Yes",'Patient Health Records'!AI199="Critical"), "Need Immediate attention", IF(AND('Patient Health Records'!AI199&lt;&gt;"Critical", 'Patient Health Records'!AH199="Yes"),"Monitor later",IF(AND('Patient Health Records'!AI199="Critical",'Patient Health Records'!AH199="No"),"Ask for readmission","No action")))</f>
        <v>Monitor later</v>
      </c>
      <c r="U199" s="36"/>
      <c r="V199" s="36"/>
      <c r="W199" s="2" t="str">
        <f>_xlfn.XLOOKUP('Patient Demographics'!N199,Facts!$B$2:$B$10,Facts!$A$2:$A$10,FALSE)</f>
        <v>Punjab</v>
      </c>
      <c r="X199" t="str">
        <f t="shared" si="22"/>
        <v xml:space="preserve">Isha </v>
      </c>
      <c r="Y199" t="str" cm="1">
        <f t="array" ref="Y199:AA199">_xlfn.TEXTSPLIT(C199," ")</f>
        <v>Isha</v>
      </c>
      <c r="Z199" t="str">
        <v>Priya</v>
      </c>
      <c r="AA199" t="str">
        <v>Sharma</v>
      </c>
    </row>
    <row r="200" spans="1:27" ht="15.75" customHeight="1" x14ac:dyDescent="0.35">
      <c r="A200" s="2" t="s">
        <v>381</v>
      </c>
      <c r="B200" s="2" t="s">
        <v>251</v>
      </c>
      <c r="C200" s="2" t="str">
        <f t="shared" si="23"/>
        <v>Krishna Priya Reddy</v>
      </c>
      <c r="D200" s="2" t="str">
        <f t="shared" si="21"/>
        <v>PID0199_Krishna.pdf</v>
      </c>
      <c r="E200" s="2" t="s">
        <v>24</v>
      </c>
      <c r="F200" s="15" t="s">
        <v>48</v>
      </c>
      <c r="G200" s="56">
        <f t="shared" si="24"/>
        <v>23377</v>
      </c>
      <c r="H200" s="54">
        <f t="shared" si="25"/>
        <v>1964</v>
      </c>
      <c r="I200" s="54">
        <f t="shared" si="26"/>
        <v>62</v>
      </c>
      <c r="J200" s="54" t="str" cm="1">
        <f t="array" ref="J200">_xlfn.IFS(AND(I200&gt;20,I200&lt;=30),"Young adult",AND(I200&gt;30,I200&lt;=45),"Adult",AND(I200&gt;45,I200&lt;=60),"Senior",AND(I200&gt;60,I200&lt;90),"super senior",TRUE,"Died")</f>
        <v>super senior</v>
      </c>
      <c r="K200" s="3">
        <v>30</v>
      </c>
      <c r="L200" s="2" t="s">
        <v>25</v>
      </c>
      <c r="M200" s="2" t="s">
        <v>12</v>
      </c>
      <c r="N200" s="2" t="str">
        <f>VLOOKUP(L200,Facts!$A$2:$B$10,2,FALSE)</f>
        <v>South</v>
      </c>
      <c r="O200" s="2"/>
      <c r="P200" s="2"/>
      <c r="Q200" s="36" t="str">
        <f>IF(AND(K200&lt;=5,'Billing Details'!H200&gt;=10000),"High Priority","Regularfollowup")</f>
        <v>Regularfollowup</v>
      </c>
      <c r="R200" s="36"/>
      <c r="S200" s="36"/>
      <c r="T200" s="36" t="str">
        <f>IF(AND(Q200="High Priority",'Patient Health Records'!AH200="Yes",'Patient Health Records'!AI200="Critical"), "Need Immediate attention", IF(AND('Patient Health Records'!AI200&lt;&gt;"Critical", 'Patient Health Records'!AH200="Yes"),"Monitor later",IF(AND('Patient Health Records'!AI200="Critical",'Patient Health Records'!AH200="No"),"Ask for readmission","No action")))</f>
        <v>Ask for readmission</v>
      </c>
      <c r="U200" s="36"/>
      <c r="V200" s="36"/>
      <c r="W200" s="2" t="str">
        <f>_xlfn.XLOOKUP('Patient Demographics'!N200,Facts!$B$2:$B$10,Facts!$A$2:$A$10,FALSE)</f>
        <v>Tamil Nadu</v>
      </c>
      <c r="X200" t="str">
        <f t="shared" si="22"/>
        <v xml:space="preserve">Krishna </v>
      </c>
      <c r="Y200" t="str" cm="1">
        <f t="array" ref="Y200:AA200">_xlfn.TEXTSPLIT(C200," ")</f>
        <v>Krishna</v>
      </c>
      <c r="Z200" t="str">
        <v>Priya</v>
      </c>
      <c r="AA200" t="str">
        <v>Reddy</v>
      </c>
    </row>
    <row r="201" spans="1:27" ht="15.75" customHeight="1" x14ac:dyDescent="0.35">
      <c r="A201" s="2" t="s">
        <v>382</v>
      </c>
      <c r="B201" s="2" t="s">
        <v>14</v>
      </c>
      <c r="C201" s="2" t="str">
        <f t="shared" si="23"/>
        <v>Isha Sharma</v>
      </c>
      <c r="D201" s="2" t="str">
        <f t="shared" si="21"/>
        <v>PID0200_Isha.pdf</v>
      </c>
      <c r="E201" s="2" t="s">
        <v>9</v>
      </c>
      <c r="F201" s="15" t="s">
        <v>87</v>
      </c>
      <c r="G201" s="56">
        <f t="shared" si="24"/>
        <v>28855</v>
      </c>
      <c r="H201" s="54">
        <f t="shared" si="25"/>
        <v>1978</v>
      </c>
      <c r="I201" s="54">
        <f t="shared" si="26"/>
        <v>48</v>
      </c>
      <c r="J201" s="54" t="str" cm="1">
        <f t="array" ref="J201">_xlfn.IFS(AND(I201&gt;20,I201&lt;=30),"Young adult",AND(I201&gt;30,I201&lt;=45),"Adult",AND(I201&gt;45,I201&lt;=60),"Senior",AND(I201&gt;60,I201&lt;90),"super senior",TRUE,"Died")</f>
        <v>Senior</v>
      </c>
      <c r="K201" s="3">
        <v>0.5</v>
      </c>
      <c r="L201" s="2" t="s">
        <v>29</v>
      </c>
      <c r="M201" s="2" t="s">
        <v>21</v>
      </c>
      <c r="N201" s="2" t="str">
        <f>VLOOKUP(L201,Facts!$A$2:$B$10,2,FALSE)</f>
        <v>North</v>
      </c>
      <c r="O201" s="2"/>
      <c r="P201" s="2"/>
      <c r="Q201" s="36" t="str">
        <f>IF(AND(K201&lt;=5,'Billing Details'!H201&gt;=10000),"High Priority","Regularfollowup")</f>
        <v>Regularfollowup</v>
      </c>
      <c r="R201" s="36"/>
      <c r="S201" s="36"/>
      <c r="T201" s="36" t="str">
        <f>IF(AND(Q201="High Priority",'Patient Health Records'!AH201="Yes",'Patient Health Records'!AI201="Critical"), "Need Immediate attention", IF(AND('Patient Health Records'!AI201&lt;&gt;"Critical", 'Patient Health Records'!AH201="Yes"),"Monitor later",IF(AND('Patient Health Records'!AI201="Critical",'Patient Health Records'!AH201="No"),"Ask for readmission","No action")))</f>
        <v>Monitor later</v>
      </c>
      <c r="U201" s="36"/>
      <c r="V201" s="36"/>
      <c r="W201" s="2" t="str">
        <f>_xlfn.XLOOKUP('Patient Demographics'!N201,Facts!$B$2:$B$10,Facts!$A$2:$A$10,FALSE)</f>
        <v>Punjab</v>
      </c>
      <c r="X201" t="str">
        <f t="shared" si="22"/>
        <v xml:space="preserve">Isha </v>
      </c>
      <c r="Y201" t="str" cm="1">
        <f t="array" ref="Y201:Z201">_xlfn.TEXTSPLIT(C201," ")</f>
        <v>Isha</v>
      </c>
      <c r="Z201" t="str">
        <v>Sharma</v>
      </c>
    </row>
    <row r="202" spans="1:27" ht="15.75" customHeight="1" x14ac:dyDescent="0.35">
      <c r="A202" s="2" t="s">
        <v>383</v>
      </c>
      <c r="B202" s="2" t="s">
        <v>269</v>
      </c>
      <c r="C202" s="2" t="str">
        <f t="shared" si="23"/>
        <v>Aarav Gupta</v>
      </c>
      <c r="D202" s="2" t="str">
        <f t="shared" si="21"/>
        <v>PID0201_Aarav.pdf</v>
      </c>
      <c r="E202" s="2" t="s">
        <v>24</v>
      </c>
      <c r="F202" s="15" t="s">
        <v>148</v>
      </c>
      <c r="G202" s="56">
        <f t="shared" si="24"/>
        <v>26299</v>
      </c>
      <c r="H202" s="54">
        <f t="shared" si="25"/>
        <v>1972</v>
      </c>
      <c r="I202" s="54">
        <f t="shared" si="26"/>
        <v>54</v>
      </c>
      <c r="J202" s="54" t="str" cm="1">
        <f t="array" ref="J202">_xlfn.IFS(AND(I202&gt;20,I202&lt;=30),"Young adult",AND(I202&gt;30,I202&lt;=45),"Adult",AND(I202&gt;45,I202&lt;=60),"Senior",AND(I202&gt;60,I202&lt;90),"super senior",TRUE,"Died")</f>
        <v>Senior</v>
      </c>
      <c r="K202" s="3">
        <v>50</v>
      </c>
      <c r="L202" s="2" t="s">
        <v>37</v>
      </c>
      <c r="M202" s="2" t="s">
        <v>21</v>
      </c>
      <c r="N202" s="2" t="str">
        <f>VLOOKUP(L202,Facts!$A$2:$B$10,2,FALSE)</f>
        <v>South</v>
      </c>
      <c r="O202" s="2"/>
      <c r="P202" s="2"/>
      <c r="Q202" s="36" t="str">
        <f>IF(AND(K202&lt;=5,'Billing Details'!H202&gt;=10000),"High Priority","Regularfollowup")</f>
        <v>Regularfollowup</v>
      </c>
      <c r="R202" s="36"/>
      <c r="S202" s="36"/>
      <c r="T202" s="36" t="str">
        <f>IF(AND(Q202="High Priority",'Patient Health Records'!AH202="Yes",'Patient Health Records'!AI202="Critical"), "Need Immediate attention", IF(AND('Patient Health Records'!AI202&lt;&gt;"Critical", 'Patient Health Records'!AH202="Yes"),"Monitor later",IF(AND('Patient Health Records'!AI202="Critical",'Patient Health Records'!AH202="No"),"Ask for readmission","No action")))</f>
        <v>Monitor later</v>
      </c>
      <c r="U202" s="36"/>
      <c r="V202" s="36"/>
      <c r="W202" s="2" t="str">
        <f>_xlfn.XLOOKUP('Patient Demographics'!N202,Facts!$B$2:$B$10,Facts!$A$2:$A$10,FALSE)</f>
        <v>Tamil Nadu</v>
      </c>
      <c r="X202" t="str">
        <f t="shared" si="22"/>
        <v xml:space="preserve">Aarav </v>
      </c>
      <c r="Y202" t="str" cm="1">
        <f t="array" ref="Y202:Z202">_xlfn.TEXTSPLIT(C202," ")</f>
        <v>Aarav</v>
      </c>
      <c r="Z202" t="str">
        <v>Gupta</v>
      </c>
    </row>
    <row r="203" spans="1:27" ht="15.75" customHeight="1" x14ac:dyDescent="0.35">
      <c r="A203" s="2" t="s">
        <v>384</v>
      </c>
      <c r="B203" s="2" t="s">
        <v>100</v>
      </c>
      <c r="C203" s="2" t="str">
        <f t="shared" si="23"/>
        <v>Aditya Mehta</v>
      </c>
      <c r="D203" s="2" t="str">
        <f t="shared" si="21"/>
        <v>PID0202_Aditya.pdf</v>
      </c>
      <c r="E203" s="2" t="s">
        <v>24</v>
      </c>
      <c r="F203" s="15" t="s">
        <v>48</v>
      </c>
      <c r="G203" s="56">
        <f t="shared" si="24"/>
        <v>23377</v>
      </c>
      <c r="H203" s="54">
        <f t="shared" si="25"/>
        <v>1964</v>
      </c>
      <c r="I203" s="54">
        <f t="shared" si="26"/>
        <v>62</v>
      </c>
      <c r="J203" s="54" t="str" cm="1">
        <f t="array" ref="J203">_xlfn.IFS(AND(I203&gt;20,I203&lt;=30),"Young adult",AND(I203&gt;30,I203&lt;=45),"Adult",AND(I203&gt;45,I203&lt;=60),"Senior",AND(I203&gt;60,I203&lt;90),"super senior",TRUE,"Died")</f>
        <v>super senior</v>
      </c>
      <c r="K203" s="3">
        <v>3</v>
      </c>
      <c r="L203" s="2" t="s">
        <v>29</v>
      </c>
      <c r="M203" s="2" t="s">
        <v>21</v>
      </c>
      <c r="N203" s="2" t="str">
        <f>VLOOKUP(L203,Facts!$A$2:$B$10,2,FALSE)</f>
        <v>North</v>
      </c>
      <c r="O203" s="2"/>
      <c r="P203" s="2"/>
      <c r="Q203" s="36" t="str">
        <f>IF(AND(K203&lt;=5,'Billing Details'!H203&gt;=10000),"High Priority","Regularfollowup")</f>
        <v>Regularfollowup</v>
      </c>
      <c r="R203" s="36"/>
      <c r="S203" s="36"/>
      <c r="T203" s="36" t="str">
        <f>IF(AND(Q203="High Priority",'Patient Health Records'!AH203="Yes",'Patient Health Records'!AI203="Critical"), "Need Immediate attention", IF(AND('Patient Health Records'!AI203&lt;&gt;"Critical", 'Patient Health Records'!AH203="Yes"),"Monitor later",IF(AND('Patient Health Records'!AI203="Critical",'Patient Health Records'!AH203="No"),"Ask for readmission","No action")))</f>
        <v>Monitor later</v>
      </c>
      <c r="U203" s="36"/>
      <c r="V203" s="36"/>
      <c r="W203" s="2" t="str">
        <f>_xlfn.XLOOKUP('Patient Demographics'!N203,Facts!$B$2:$B$10,Facts!$A$2:$A$10,FALSE)</f>
        <v>Punjab</v>
      </c>
      <c r="X203" t="str">
        <f t="shared" si="22"/>
        <v xml:space="preserve">Aditya </v>
      </c>
      <c r="Y203" t="str" cm="1">
        <f t="array" ref="Y203:Z203">_xlfn.TEXTSPLIT(C203," ")</f>
        <v>Aditya</v>
      </c>
      <c r="Z203" t="str">
        <v>Mehta</v>
      </c>
    </row>
    <row r="204" spans="1:27" ht="15.75" customHeight="1" x14ac:dyDescent="0.35">
      <c r="A204" s="2" t="s">
        <v>385</v>
      </c>
      <c r="B204" s="2" t="s">
        <v>386</v>
      </c>
      <c r="C204" s="2" t="str">
        <f t="shared" si="23"/>
        <v>Diya Raj Patel</v>
      </c>
      <c r="D204" s="2" t="str">
        <f t="shared" si="21"/>
        <v>PID0203_Diya.pdf</v>
      </c>
      <c r="E204" s="2" t="s">
        <v>9</v>
      </c>
      <c r="F204" s="15" t="s">
        <v>41</v>
      </c>
      <c r="G204" s="56">
        <f t="shared" si="24"/>
        <v>28855</v>
      </c>
      <c r="H204" s="54">
        <f t="shared" si="25"/>
        <v>1978</v>
      </c>
      <c r="I204" s="54">
        <f t="shared" si="26"/>
        <v>48</v>
      </c>
      <c r="J204" s="54" t="str" cm="1">
        <f t="array" ref="J204">_xlfn.IFS(AND(I204&gt;20,I204&lt;=30),"Young adult",AND(I204&gt;30,I204&lt;=45),"Adult",AND(I204&gt;45,I204&lt;=60),"Senior",AND(I204&gt;60,I204&lt;90),"super senior",TRUE,"Died")</f>
        <v>Senior</v>
      </c>
      <c r="K204" s="3">
        <v>12</v>
      </c>
      <c r="L204" s="2" t="s">
        <v>45</v>
      </c>
      <c r="M204" s="2" t="s">
        <v>38</v>
      </c>
      <c r="N204" s="2" t="str">
        <f>VLOOKUP(L204,Facts!$A$2:$B$10,2,FALSE)</f>
        <v>East</v>
      </c>
      <c r="O204" s="2"/>
      <c r="P204" s="2"/>
      <c r="Q204" s="36" t="str">
        <f>IF(AND(K204&lt;=5,'Billing Details'!H204&gt;=10000),"High Priority","Regularfollowup")</f>
        <v>Regularfollowup</v>
      </c>
      <c r="R204" s="36"/>
      <c r="S204" s="36"/>
      <c r="T204" s="36" t="str">
        <f>IF(AND(Q204="High Priority",'Patient Health Records'!AH204="Yes",'Patient Health Records'!AI204="Critical"), "Need Immediate attention", IF(AND('Patient Health Records'!AI204&lt;&gt;"Critical", 'Patient Health Records'!AH204="Yes"),"Monitor later",IF(AND('Patient Health Records'!AI204="Critical",'Patient Health Records'!AH204="No"),"Ask for readmission","No action")))</f>
        <v>No action</v>
      </c>
      <c r="U204" s="36"/>
      <c r="V204" s="36"/>
      <c r="W204" s="2" t="str">
        <f>_xlfn.XLOOKUP('Patient Demographics'!N204,Facts!$B$2:$B$10,Facts!$A$2:$A$10,FALSE)</f>
        <v>West Bengal</v>
      </c>
      <c r="X204" t="str">
        <f t="shared" si="22"/>
        <v xml:space="preserve">Diya </v>
      </c>
      <c r="Y204" t="str" cm="1">
        <f t="array" ref="Y204:AA204">_xlfn.TEXTSPLIT(C204," ")</f>
        <v>Diya</v>
      </c>
      <c r="Z204" t="str">
        <v>Raj</v>
      </c>
      <c r="AA204" t="str">
        <v>Patel</v>
      </c>
    </row>
    <row r="205" spans="1:27" ht="15.75" customHeight="1" x14ac:dyDescent="0.35">
      <c r="A205" s="2" t="s">
        <v>387</v>
      </c>
      <c r="B205" s="2" t="s">
        <v>388</v>
      </c>
      <c r="C205" s="2" t="str">
        <f t="shared" si="23"/>
        <v>Diya Singh Sharma</v>
      </c>
      <c r="D205" s="2" t="str">
        <f t="shared" si="21"/>
        <v>PID0204_Diya.pdf</v>
      </c>
      <c r="E205" s="2" t="s">
        <v>9</v>
      </c>
      <c r="F205" s="15" t="s">
        <v>19</v>
      </c>
      <c r="G205" s="56">
        <f t="shared" si="24"/>
        <v>34334</v>
      </c>
      <c r="H205" s="54">
        <f t="shared" si="25"/>
        <v>1993</v>
      </c>
      <c r="I205" s="54">
        <f t="shared" si="26"/>
        <v>33</v>
      </c>
      <c r="J205" s="54" t="str" cm="1">
        <f t="array" ref="J205">_xlfn.IFS(AND(I205&gt;20,I205&lt;=30),"Young adult",AND(I205&gt;30,I205&lt;=45),"Adult",AND(I205&gt;45,I205&lt;=60),"Senior",AND(I205&gt;60,I205&lt;90),"super senior",TRUE,"Died")</f>
        <v>Adult</v>
      </c>
      <c r="K205" s="3">
        <v>20</v>
      </c>
      <c r="L205" s="2" t="s">
        <v>45</v>
      </c>
      <c r="M205" s="2" t="s">
        <v>21</v>
      </c>
      <c r="N205" s="2" t="str">
        <f>VLOOKUP(L205,Facts!$A$2:$B$10,2,FALSE)</f>
        <v>East</v>
      </c>
      <c r="O205" s="2"/>
      <c r="P205" s="2"/>
      <c r="Q205" s="36" t="str">
        <f>IF(AND(K205&lt;=5,'Billing Details'!H205&gt;=10000),"High Priority","Regularfollowup")</f>
        <v>Regularfollowup</v>
      </c>
      <c r="R205" s="36"/>
      <c r="S205" s="36"/>
      <c r="T205" s="36" t="str">
        <f>IF(AND(Q205="High Priority",'Patient Health Records'!AH205="Yes",'Patient Health Records'!AI205="Critical"), "Need Immediate attention", IF(AND('Patient Health Records'!AI205&lt;&gt;"Critical", 'Patient Health Records'!AH205="Yes"),"Monitor later",IF(AND('Patient Health Records'!AI205="Critical",'Patient Health Records'!AH205="No"),"Ask for readmission","No action")))</f>
        <v>Monitor later</v>
      </c>
      <c r="U205" s="36"/>
      <c r="V205" s="36"/>
      <c r="W205" s="2" t="str">
        <f>_xlfn.XLOOKUP('Patient Demographics'!N205,Facts!$B$2:$B$10,Facts!$A$2:$A$10,FALSE)</f>
        <v>West Bengal</v>
      </c>
      <c r="X205" t="str">
        <f t="shared" si="22"/>
        <v xml:space="preserve">Diya </v>
      </c>
      <c r="Y205" t="str" cm="1">
        <f t="array" ref="Y205:AA205">_xlfn.TEXTSPLIT(C205," ")</f>
        <v>Diya</v>
      </c>
      <c r="Z205" t="str">
        <v>Singh</v>
      </c>
      <c r="AA205" t="str">
        <v>Sharma</v>
      </c>
    </row>
    <row r="206" spans="1:27" ht="15.75" customHeight="1" x14ac:dyDescent="0.35">
      <c r="A206" s="2" t="s">
        <v>389</v>
      </c>
      <c r="B206" s="2" t="s">
        <v>390</v>
      </c>
      <c r="C206" s="2" t="str">
        <f t="shared" si="23"/>
        <v>Sai Gupta</v>
      </c>
      <c r="D206" s="2" t="str">
        <f t="shared" si="21"/>
        <v>PID0205_Sai.pdf</v>
      </c>
      <c r="E206" s="2" t="s">
        <v>24</v>
      </c>
      <c r="F206" s="15" t="s">
        <v>164</v>
      </c>
      <c r="G206" s="56">
        <f t="shared" si="24"/>
        <v>21550</v>
      </c>
      <c r="H206" s="54">
        <f t="shared" si="25"/>
        <v>1958</v>
      </c>
      <c r="I206" s="54">
        <f t="shared" si="26"/>
        <v>68</v>
      </c>
      <c r="J206" s="54" t="str" cm="1">
        <f t="array" ref="J206">_xlfn.IFS(AND(I206&gt;20,I206&lt;=30),"Young adult",AND(I206&gt;30,I206&lt;=45),"Adult",AND(I206&gt;45,I206&lt;=60),"Senior",AND(I206&gt;60,I206&lt;90),"super senior",TRUE,"Died")</f>
        <v>super senior</v>
      </c>
      <c r="K206" s="3">
        <v>2</v>
      </c>
      <c r="L206" s="2" t="s">
        <v>11</v>
      </c>
      <c r="M206" s="2" t="s">
        <v>12</v>
      </c>
      <c r="N206" s="2" t="str">
        <f>VLOOKUP(L206,Facts!$A$2:$B$10,2,FALSE)</f>
        <v>South</v>
      </c>
      <c r="O206" s="2"/>
      <c r="P206" s="2"/>
      <c r="Q206" s="36" t="str">
        <f>IF(AND(K206&lt;=5,'Billing Details'!H206&gt;=10000),"High Priority","Regularfollowup")</f>
        <v>High Priority</v>
      </c>
      <c r="R206" s="36"/>
      <c r="S206" s="36"/>
      <c r="T206" s="36" t="str">
        <f>IF(AND(Q206="High Priority",'Patient Health Records'!AH206="Yes",'Patient Health Records'!AI206="Critical"), "Need Immediate attention", IF(AND('Patient Health Records'!AI206&lt;&gt;"Critical", 'Patient Health Records'!AH206="Yes"),"Monitor later",IF(AND('Patient Health Records'!AI206="Critical",'Patient Health Records'!AH206="No"),"Ask for readmission","No action")))</f>
        <v>Need Immediate attention</v>
      </c>
      <c r="U206" s="36"/>
      <c r="V206" s="36"/>
      <c r="W206" s="2" t="str">
        <f>_xlfn.XLOOKUP('Patient Demographics'!N206,Facts!$B$2:$B$10,Facts!$A$2:$A$10,FALSE)</f>
        <v>Tamil Nadu</v>
      </c>
      <c r="X206" t="str">
        <f t="shared" si="22"/>
        <v xml:space="preserve">Sai </v>
      </c>
      <c r="Y206" t="str" cm="1">
        <f t="array" ref="Y206:Z206">_xlfn.TEXTSPLIT(C206," ")</f>
        <v>Sai</v>
      </c>
      <c r="Z206" t="str">
        <v>Gupta</v>
      </c>
    </row>
    <row r="207" spans="1:27" ht="15.75" customHeight="1" x14ac:dyDescent="0.35">
      <c r="A207" s="2" t="s">
        <v>391</v>
      </c>
      <c r="B207" s="2" t="s">
        <v>392</v>
      </c>
      <c r="C207" s="2" t="str">
        <f t="shared" si="23"/>
        <v>Vivaan Singh Patel</v>
      </c>
      <c r="D207" s="2" t="str">
        <f t="shared" si="21"/>
        <v>PID0206_Vivaan.pdf</v>
      </c>
      <c r="E207" s="2" t="s">
        <v>24</v>
      </c>
      <c r="F207" s="15" t="s">
        <v>55</v>
      </c>
      <c r="G207" s="56">
        <f t="shared" si="24"/>
        <v>29951</v>
      </c>
      <c r="H207" s="54">
        <f t="shared" si="25"/>
        <v>1981</v>
      </c>
      <c r="I207" s="54">
        <f t="shared" si="26"/>
        <v>45</v>
      </c>
      <c r="J207" s="54" t="str" cm="1">
        <f t="array" ref="J207">_xlfn.IFS(AND(I207&gt;20,I207&lt;=30),"Young adult",AND(I207&gt;30,I207&lt;=45),"Adult",AND(I207&gt;45,I207&lt;=60),"Senior",AND(I207&gt;60,I207&lt;90),"super senior",TRUE,"Died")</f>
        <v>Adult</v>
      </c>
      <c r="K207" s="3">
        <v>3</v>
      </c>
      <c r="L207" s="2" t="s">
        <v>29</v>
      </c>
      <c r="M207" s="2" t="s">
        <v>71</v>
      </c>
      <c r="N207" s="2" t="str">
        <f>VLOOKUP(L207,Facts!$A$2:$B$10,2,FALSE)</f>
        <v>North</v>
      </c>
      <c r="O207" s="2"/>
      <c r="P207" s="2"/>
      <c r="Q207" s="36" t="str">
        <f>IF(AND(K207&lt;=5,'Billing Details'!H207&gt;=10000),"High Priority","Regularfollowup")</f>
        <v>High Priority</v>
      </c>
      <c r="R207" s="36"/>
      <c r="S207" s="36"/>
      <c r="T207" s="36" t="str">
        <f>IF(AND(Q207="High Priority",'Patient Health Records'!AH207="Yes",'Patient Health Records'!AI207="Critical"), "Need Immediate attention", IF(AND('Patient Health Records'!AI207&lt;&gt;"Critical", 'Patient Health Records'!AH207="Yes"),"Monitor later",IF(AND('Patient Health Records'!AI207="Critical",'Patient Health Records'!AH207="No"),"Ask for readmission","No action")))</f>
        <v>No action</v>
      </c>
      <c r="U207" s="36"/>
      <c r="V207" s="36"/>
      <c r="W207" s="2" t="str">
        <f>_xlfn.XLOOKUP('Patient Demographics'!N207,Facts!$B$2:$B$10,Facts!$A$2:$A$10,FALSE)</f>
        <v>Punjab</v>
      </c>
      <c r="X207" t="str">
        <f t="shared" si="22"/>
        <v xml:space="preserve">Vivaan </v>
      </c>
      <c r="Y207" t="str" cm="1">
        <f t="array" ref="Y207:AA207">_xlfn.TEXTSPLIT(C207," ")</f>
        <v>Vivaan</v>
      </c>
      <c r="Z207" t="str">
        <v>Singh</v>
      </c>
      <c r="AA207" t="str">
        <v>Patel</v>
      </c>
    </row>
    <row r="208" spans="1:27" ht="15.75" customHeight="1" x14ac:dyDescent="0.35">
      <c r="A208" s="2" t="s">
        <v>393</v>
      </c>
      <c r="B208" s="2" t="s">
        <v>394</v>
      </c>
      <c r="C208" s="2" t="str">
        <f t="shared" si="23"/>
        <v>Riya Patel</v>
      </c>
      <c r="D208" s="2" t="str">
        <f t="shared" si="21"/>
        <v>PID0207_Riya.pdf</v>
      </c>
      <c r="E208" s="2" t="s">
        <v>9</v>
      </c>
      <c r="F208" s="15" t="s">
        <v>19</v>
      </c>
      <c r="G208" s="56">
        <f t="shared" si="24"/>
        <v>34334</v>
      </c>
      <c r="H208" s="54">
        <f t="shared" si="25"/>
        <v>1993</v>
      </c>
      <c r="I208" s="54">
        <f t="shared" si="26"/>
        <v>33</v>
      </c>
      <c r="J208" s="54" t="str" cm="1">
        <f t="array" ref="J208">_xlfn.IFS(AND(I208&gt;20,I208&lt;=30),"Young adult",AND(I208&gt;30,I208&lt;=45),"Adult",AND(I208&gt;45,I208&lt;=60),"Senior",AND(I208&gt;60,I208&lt;90),"super senior",TRUE,"Died")</f>
        <v>Adult</v>
      </c>
      <c r="K208" s="3">
        <v>25</v>
      </c>
      <c r="L208" s="2" t="s">
        <v>37</v>
      </c>
      <c r="M208" s="2" t="s">
        <v>12</v>
      </c>
      <c r="N208" s="2" t="str">
        <f>VLOOKUP(L208,Facts!$A$2:$B$10,2,FALSE)</f>
        <v>South</v>
      </c>
      <c r="O208" s="2"/>
      <c r="P208" s="2"/>
      <c r="Q208" s="36" t="str">
        <f>IF(AND(K208&lt;=5,'Billing Details'!H208&gt;=10000),"High Priority","Regularfollowup")</f>
        <v>Regularfollowup</v>
      </c>
      <c r="R208" s="36"/>
      <c r="S208" s="36"/>
      <c r="T208" s="36" t="str">
        <f>IF(AND(Q208="High Priority",'Patient Health Records'!AH208="Yes",'Patient Health Records'!AI208="Critical"), "Need Immediate attention", IF(AND('Patient Health Records'!AI208&lt;&gt;"Critical", 'Patient Health Records'!AH208="Yes"),"Monitor later",IF(AND('Patient Health Records'!AI208="Critical",'Patient Health Records'!AH208="No"),"Ask for readmission","No action")))</f>
        <v>Monitor later</v>
      </c>
      <c r="U208" s="36"/>
      <c r="V208" s="36"/>
      <c r="W208" s="2" t="str">
        <f>_xlfn.XLOOKUP('Patient Demographics'!N208,Facts!$B$2:$B$10,Facts!$A$2:$A$10,FALSE)</f>
        <v>Tamil Nadu</v>
      </c>
      <c r="X208" t="str">
        <f t="shared" si="22"/>
        <v xml:space="preserve">Riya </v>
      </c>
      <c r="Y208" t="str" cm="1">
        <f t="array" ref="Y208:Z208">_xlfn.TEXTSPLIT(C208," ")</f>
        <v>Riya</v>
      </c>
      <c r="Z208" t="str">
        <v>Patel</v>
      </c>
    </row>
    <row r="209" spans="1:27" ht="15.75" customHeight="1" x14ac:dyDescent="0.35">
      <c r="A209" s="2" t="s">
        <v>395</v>
      </c>
      <c r="B209" s="2" t="s">
        <v>396</v>
      </c>
      <c r="C209" s="2" t="str">
        <f t="shared" si="23"/>
        <v>Aditya Raj Patel</v>
      </c>
      <c r="D209" s="2" t="str">
        <f t="shared" si="21"/>
        <v>PID0208_Aditya.pdf</v>
      </c>
      <c r="E209" s="2" t="s">
        <v>24</v>
      </c>
      <c r="F209" s="15" t="s">
        <v>41</v>
      </c>
      <c r="G209" s="56">
        <f t="shared" si="24"/>
        <v>28855</v>
      </c>
      <c r="H209" s="54">
        <f t="shared" si="25"/>
        <v>1978</v>
      </c>
      <c r="I209" s="54">
        <f t="shared" si="26"/>
        <v>48</v>
      </c>
      <c r="J209" s="54" t="str" cm="1">
        <f t="array" ref="J209">_xlfn.IFS(AND(I209&gt;20,I209&lt;=30),"Young adult",AND(I209&gt;30,I209&lt;=45),"Adult",AND(I209&gt;45,I209&lt;=60),"Senior",AND(I209&gt;60,I209&lt;90),"super senior",TRUE,"Died")</f>
        <v>Senior</v>
      </c>
      <c r="K209" s="3">
        <v>9</v>
      </c>
      <c r="L209" s="2" t="s">
        <v>45</v>
      </c>
      <c r="M209" s="2" t="s">
        <v>38</v>
      </c>
      <c r="N209" s="2" t="str">
        <f>VLOOKUP(L209,Facts!$A$2:$B$10,2,FALSE)</f>
        <v>East</v>
      </c>
      <c r="O209" s="2"/>
      <c r="P209" s="2"/>
      <c r="Q209" s="36" t="str">
        <f>IF(AND(K209&lt;=5,'Billing Details'!H209&gt;=10000),"High Priority","Regularfollowup")</f>
        <v>Regularfollowup</v>
      </c>
      <c r="R209" s="36"/>
      <c r="S209" s="36"/>
      <c r="T209" s="36" t="str">
        <f>IF(AND(Q209="High Priority",'Patient Health Records'!AH209="Yes",'Patient Health Records'!AI209="Critical"), "Need Immediate attention", IF(AND('Patient Health Records'!AI209&lt;&gt;"Critical", 'Patient Health Records'!AH209="Yes"),"Monitor later",IF(AND('Patient Health Records'!AI209="Critical",'Patient Health Records'!AH209="No"),"Ask for readmission","No action")))</f>
        <v>No action</v>
      </c>
      <c r="U209" s="36"/>
      <c r="V209" s="36"/>
      <c r="W209" s="2" t="str">
        <f>_xlfn.XLOOKUP('Patient Demographics'!N209,Facts!$B$2:$B$10,Facts!$A$2:$A$10,FALSE)</f>
        <v>West Bengal</v>
      </c>
      <c r="X209" t="str">
        <f t="shared" si="22"/>
        <v xml:space="preserve">Aditya </v>
      </c>
      <c r="Y209" t="str" cm="1">
        <f t="array" ref="Y209:AA209">_xlfn.TEXTSPLIT(C209," ")</f>
        <v>Aditya</v>
      </c>
      <c r="Z209" t="str">
        <v>Raj</v>
      </c>
      <c r="AA209" t="str">
        <v>Patel</v>
      </c>
    </row>
    <row r="210" spans="1:27" ht="15.75" customHeight="1" x14ac:dyDescent="0.35">
      <c r="A210" s="2" t="s">
        <v>397</v>
      </c>
      <c r="B210" s="2" t="s">
        <v>398</v>
      </c>
      <c r="C210" s="2" t="str">
        <f t="shared" si="23"/>
        <v>Aarav Dev Reddy</v>
      </c>
      <c r="D210" s="2" t="str">
        <f t="shared" si="21"/>
        <v>PID0209_Aarav.pdf</v>
      </c>
      <c r="E210" s="2" t="s">
        <v>24</v>
      </c>
      <c r="F210" s="15" t="s">
        <v>41</v>
      </c>
      <c r="G210" s="56">
        <f t="shared" si="24"/>
        <v>28855</v>
      </c>
      <c r="H210" s="54">
        <f t="shared" si="25"/>
        <v>1978</v>
      </c>
      <c r="I210" s="54">
        <f t="shared" si="26"/>
        <v>48</v>
      </c>
      <c r="J210" s="54" t="str" cm="1">
        <f t="array" ref="J210">_xlfn.IFS(AND(I210&gt;20,I210&lt;=30),"Young adult",AND(I210&gt;30,I210&lt;=45),"Adult",AND(I210&gt;45,I210&lt;=60),"Senior",AND(I210&gt;60,I210&lt;90),"super senior",TRUE,"Died")</f>
        <v>Senior</v>
      </c>
      <c r="K210" s="3">
        <v>9</v>
      </c>
      <c r="L210" s="2" t="s">
        <v>45</v>
      </c>
      <c r="M210" s="2" t="s">
        <v>21</v>
      </c>
      <c r="N210" s="2" t="str">
        <f>VLOOKUP(L210,Facts!$A$2:$B$10,2,FALSE)</f>
        <v>East</v>
      </c>
      <c r="O210" s="2"/>
      <c r="P210" s="2"/>
      <c r="Q210" s="36" t="str">
        <f>IF(AND(K210&lt;=5,'Billing Details'!H210&gt;=10000),"High Priority","Regularfollowup")</f>
        <v>Regularfollowup</v>
      </c>
      <c r="R210" s="36"/>
      <c r="S210" s="36"/>
      <c r="T210" s="36" t="str">
        <f>IF(AND(Q210="High Priority",'Patient Health Records'!AH210="Yes",'Patient Health Records'!AI210="Critical"), "Need Immediate attention", IF(AND('Patient Health Records'!AI210&lt;&gt;"Critical", 'Patient Health Records'!AH210="Yes"),"Monitor later",IF(AND('Patient Health Records'!AI210="Critical",'Patient Health Records'!AH210="No"),"Ask for readmission","No action")))</f>
        <v>No action</v>
      </c>
      <c r="U210" s="36"/>
      <c r="V210" s="36"/>
      <c r="W210" s="2" t="str">
        <f>_xlfn.XLOOKUP('Patient Demographics'!N210,Facts!$B$2:$B$10,Facts!$A$2:$A$10,FALSE)</f>
        <v>West Bengal</v>
      </c>
      <c r="X210" t="str">
        <f t="shared" si="22"/>
        <v xml:space="preserve">Aarav </v>
      </c>
      <c r="Y210" t="str" cm="1">
        <f t="array" ref="Y210:AA210">_xlfn.TEXTSPLIT(C210," ")</f>
        <v>Aarav</v>
      </c>
      <c r="Z210" t="str">
        <v>Dev</v>
      </c>
      <c r="AA210" t="str">
        <v>Reddy</v>
      </c>
    </row>
    <row r="211" spans="1:27" ht="15.75" customHeight="1" x14ac:dyDescent="0.35">
      <c r="A211" s="2" t="s">
        <v>399</v>
      </c>
      <c r="B211" s="2" t="s">
        <v>400</v>
      </c>
      <c r="C211" s="2" t="str">
        <f t="shared" si="23"/>
        <v>Aarav Priya Mehta</v>
      </c>
      <c r="D211" s="2" t="str">
        <f t="shared" si="21"/>
        <v>PID0210_Aarav.pdf</v>
      </c>
      <c r="E211" s="2" t="s">
        <v>24</v>
      </c>
      <c r="F211" s="15" t="s">
        <v>48</v>
      </c>
      <c r="G211" s="56">
        <f t="shared" si="24"/>
        <v>23377</v>
      </c>
      <c r="H211" s="54">
        <f t="shared" si="25"/>
        <v>1964</v>
      </c>
      <c r="I211" s="54">
        <f t="shared" si="26"/>
        <v>62</v>
      </c>
      <c r="J211" s="54" t="str" cm="1">
        <f t="array" ref="J211">_xlfn.IFS(AND(I211&gt;20,I211&lt;=30),"Young adult",AND(I211&gt;30,I211&lt;=45),"Adult",AND(I211&gt;45,I211&lt;=60),"Senior",AND(I211&gt;60,I211&lt;90),"super senior",TRUE,"Died")</f>
        <v>super senior</v>
      </c>
      <c r="K211" s="3">
        <v>250</v>
      </c>
      <c r="L211" s="2" t="s">
        <v>20</v>
      </c>
      <c r="M211" s="2" t="s">
        <v>12</v>
      </c>
      <c r="N211" s="2" t="str">
        <f>VLOOKUP(L211,Facts!$A$2:$B$10,2,FALSE)</f>
        <v>North</v>
      </c>
      <c r="O211" s="2"/>
      <c r="P211" s="2"/>
      <c r="Q211" s="36" t="str">
        <f>IF(AND(K211&lt;=5,'Billing Details'!H211&gt;=10000),"High Priority","Regularfollowup")</f>
        <v>Regularfollowup</v>
      </c>
      <c r="R211" s="36"/>
      <c r="S211" s="36"/>
      <c r="T211" s="36" t="str">
        <f>IF(AND(Q211="High Priority",'Patient Health Records'!AH211="Yes",'Patient Health Records'!AI211="Critical"), "Need Immediate attention", IF(AND('Patient Health Records'!AI211&lt;&gt;"Critical", 'Patient Health Records'!AH211="Yes"),"Monitor later",IF(AND('Patient Health Records'!AI211="Critical",'Patient Health Records'!AH211="No"),"Ask for readmission","No action")))</f>
        <v>No action</v>
      </c>
      <c r="U211" s="36"/>
      <c r="V211" s="36"/>
      <c r="W211" s="2" t="str">
        <f>_xlfn.XLOOKUP('Patient Demographics'!N211,Facts!$B$2:$B$10,Facts!$A$2:$A$10,FALSE)</f>
        <v>Punjab</v>
      </c>
      <c r="X211" t="str">
        <f t="shared" si="22"/>
        <v xml:space="preserve">Aarav </v>
      </c>
      <c r="Y211" t="str" cm="1">
        <f t="array" ref="Y211:AA211">_xlfn.TEXTSPLIT(C211," ")</f>
        <v>Aarav</v>
      </c>
      <c r="Z211" t="str">
        <v>Priya</v>
      </c>
      <c r="AA211" t="str">
        <v>Mehta</v>
      </c>
    </row>
    <row r="212" spans="1:27" ht="15.75" customHeight="1" x14ac:dyDescent="0.35">
      <c r="A212" s="2" t="s">
        <v>401</v>
      </c>
      <c r="B212" s="2" t="s">
        <v>402</v>
      </c>
      <c r="C212" s="2" t="str">
        <f t="shared" si="23"/>
        <v>Sai Gupta</v>
      </c>
      <c r="D212" s="2" t="str">
        <f t="shared" si="21"/>
        <v>PID0211_Sai.pdf</v>
      </c>
      <c r="E212" s="2" t="s">
        <v>24</v>
      </c>
      <c r="F212" s="15" t="s">
        <v>70</v>
      </c>
      <c r="G212" s="56">
        <f t="shared" si="24"/>
        <v>25203</v>
      </c>
      <c r="H212" s="54">
        <f t="shared" si="25"/>
        <v>1968</v>
      </c>
      <c r="I212" s="54">
        <f t="shared" si="26"/>
        <v>58</v>
      </c>
      <c r="J212" s="54" t="str" cm="1">
        <f t="array" ref="J212">_xlfn.IFS(AND(I212&gt;20,I212&lt;=30),"Young adult",AND(I212&gt;30,I212&lt;=45),"Adult",AND(I212&gt;45,I212&lt;=60),"Senior",AND(I212&gt;60,I212&lt;90),"super senior",TRUE,"Died")</f>
        <v>Senior</v>
      </c>
      <c r="K212" s="3">
        <v>40</v>
      </c>
      <c r="L212" s="2" t="s">
        <v>45</v>
      </c>
      <c r="M212" s="2" t="s">
        <v>38</v>
      </c>
      <c r="N212" s="2" t="str">
        <f>VLOOKUP(L212,Facts!$A$2:$B$10,2,FALSE)</f>
        <v>East</v>
      </c>
      <c r="O212" s="2"/>
      <c r="P212" s="2"/>
      <c r="Q212" s="36" t="str">
        <f>IF(AND(K212&lt;=5,'Billing Details'!H212&gt;=10000),"High Priority","Regularfollowup")</f>
        <v>Regularfollowup</v>
      </c>
      <c r="R212" s="36"/>
      <c r="S212" s="36"/>
      <c r="T212" s="36" t="str">
        <f>IF(AND(Q212="High Priority",'Patient Health Records'!AH212="Yes",'Patient Health Records'!AI212="Critical"), "Need Immediate attention", IF(AND('Patient Health Records'!AI212&lt;&gt;"Critical", 'Patient Health Records'!AH212="Yes"),"Monitor later",IF(AND('Patient Health Records'!AI212="Critical",'Patient Health Records'!AH212="No"),"Ask for readmission","No action")))</f>
        <v>No action</v>
      </c>
      <c r="U212" s="36"/>
      <c r="V212" s="36"/>
      <c r="W212" s="2" t="str">
        <f>_xlfn.XLOOKUP('Patient Demographics'!N212,Facts!$B$2:$B$10,Facts!$A$2:$A$10,FALSE)</f>
        <v>West Bengal</v>
      </c>
      <c r="X212" t="str">
        <f t="shared" si="22"/>
        <v xml:space="preserve">Sai </v>
      </c>
      <c r="Y212" t="str" cm="1">
        <f t="array" ref="Y212:Z212">_xlfn.TEXTSPLIT(C212," ")</f>
        <v>Sai</v>
      </c>
      <c r="Z212" t="str">
        <v>Gupta</v>
      </c>
    </row>
    <row r="213" spans="1:27" ht="15.75" customHeight="1" x14ac:dyDescent="0.35">
      <c r="A213" s="2" t="s">
        <v>403</v>
      </c>
      <c r="B213" s="2" t="s">
        <v>186</v>
      </c>
      <c r="C213" s="2" t="str">
        <f t="shared" si="23"/>
        <v>Shreya Mehta</v>
      </c>
      <c r="D213" s="2" t="str">
        <f t="shared" si="21"/>
        <v>PID0212_Shreya.pdf</v>
      </c>
      <c r="E213" s="2" t="s">
        <v>9</v>
      </c>
      <c r="F213" s="15" t="s">
        <v>41</v>
      </c>
      <c r="G213" s="56">
        <f t="shared" si="24"/>
        <v>28855</v>
      </c>
      <c r="H213" s="54">
        <f t="shared" si="25"/>
        <v>1978</v>
      </c>
      <c r="I213" s="54">
        <f t="shared" si="26"/>
        <v>48</v>
      </c>
      <c r="J213" s="54" t="str" cm="1">
        <f t="array" ref="J213">_xlfn.IFS(AND(I213&gt;20,I213&lt;=30),"Young adult",AND(I213&gt;30,I213&lt;=45),"Adult",AND(I213&gt;45,I213&lt;=60),"Senior",AND(I213&gt;60,I213&lt;90),"super senior",TRUE,"Died")</f>
        <v>Senior</v>
      </c>
      <c r="K213" s="3">
        <v>15</v>
      </c>
      <c r="L213" s="2" t="s">
        <v>37</v>
      </c>
      <c r="M213" s="2" t="s">
        <v>71</v>
      </c>
      <c r="N213" s="2" t="str">
        <f>VLOOKUP(L213,Facts!$A$2:$B$10,2,FALSE)</f>
        <v>South</v>
      </c>
      <c r="O213" s="2"/>
      <c r="P213" s="2"/>
      <c r="Q213" s="36" t="str">
        <f>IF(AND(K213&lt;=5,'Billing Details'!H213&gt;=10000),"High Priority","Regularfollowup")</f>
        <v>Regularfollowup</v>
      </c>
      <c r="R213" s="36"/>
      <c r="S213" s="36"/>
      <c r="T213" s="36" t="str">
        <f>IF(AND(Q213="High Priority",'Patient Health Records'!AH213="Yes",'Patient Health Records'!AI213="Critical"), "Need Immediate attention", IF(AND('Patient Health Records'!AI213&lt;&gt;"Critical", 'Patient Health Records'!AH213="Yes"),"Monitor later",IF(AND('Patient Health Records'!AI213="Critical",'Patient Health Records'!AH213="No"),"Ask for readmission","No action")))</f>
        <v>Ask for readmission</v>
      </c>
      <c r="U213" s="36"/>
      <c r="V213" s="36"/>
      <c r="W213" s="2" t="str">
        <f>_xlfn.XLOOKUP('Patient Demographics'!N213,Facts!$B$2:$B$10,Facts!$A$2:$A$10,FALSE)</f>
        <v>Tamil Nadu</v>
      </c>
      <c r="X213" t="str">
        <f t="shared" si="22"/>
        <v xml:space="preserve">Shreya </v>
      </c>
      <c r="Y213" t="str" cm="1">
        <f t="array" ref="Y213:Z213">_xlfn.TEXTSPLIT(C213," ")</f>
        <v>Shreya</v>
      </c>
      <c r="Z213" t="str">
        <v>Mehta</v>
      </c>
    </row>
    <row r="214" spans="1:27" ht="15.75" customHeight="1" x14ac:dyDescent="0.35">
      <c r="A214" s="2" t="s">
        <v>404</v>
      </c>
      <c r="B214" s="2" t="s">
        <v>405</v>
      </c>
      <c r="C214" s="2" t="str">
        <f t="shared" si="23"/>
        <v>Aanya Gupta</v>
      </c>
      <c r="D214" s="2" t="str">
        <f t="shared" si="21"/>
        <v>PID0213_Aanya.pdf</v>
      </c>
      <c r="E214" s="2" t="s">
        <v>9</v>
      </c>
      <c r="F214" s="15" t="s">
        <v>55</v>
      </c>
      <c r="G214" s="56">
        <f t="shared" si="24"/>
        <v>29951</v>
      </c>
      <c r="H214" s="54">
        <f t="shared" si="25"/>
        <v>1981</v>
      </c>
      <c r="I214" s="54">
        <f t="shared" si="26"/>
        <v>45</v>
      </c>
      <c r="J214" s="54" t="str" cm="1">
        <f t="array" ref="J214">_xlfn.IFS(AND(I214&gt;20,I214&lt;=30),"Young adult",AND(I214&gt;30,I214&lt;=45),"Adult",AND(I214&gt;45,I214&lt;=60),"Senior",AND(I214&gt;60,I214&lt;90),"super senior",TRUE,"Died")</f>
        <v>Adult</v>
      </c>
      <c r="K214" s="3">
        <v>5</v>
      </c>
      <c r="L214" s="2" t="s">
        <v>45</v>
      </c>
      <c r="M214" s="2" t="s">
        <v>38</v>
      </c>
      <c r="N214" s="2" t="str">
        <f>VLOOKUP(L214,Facts!$A$2:$B$10,2,FALSE)</f>
        <v>East</v>
      </c>
      <c r="O214" s="2"/>
      <c r="P214" s="2"/>
      <c r="Q214" s="36" t="str">
        <f>IF(AND(K214&lt;=5,'Billing Details'!H214&gt;=10000),"High Priority","Regularfollowup")</f>
        <v>High Priority</v>
      </c>
      <c r="R214" s="36"/>
      <c r="S214" s="36"/>
      <c r="T214" s="36" t="str">
        <f>IF(AND(Q214="High Priority",'Patient Health Records'!AH214="Yes",'Patient Health Records'!AI214="Critical"), "Need Immediate attention", IF(AND('Patient Health Records'!AI214&lt;&gt;"Critical", 'Patient Health Records'!AH214="Yes"),"Monitor later",IF(AND('Patient Health Records'!AI214="Critical",'Patient Health Records'!AH214="No"),"Ask for readmission","No action")))</f>
        <v>Monitor later</v>
      </c>
      <c r="U214" s="36"/>
      <c r="V214" s="36"/>
      <c r="W214" s="2" t="str">
        <f>_xlfn.XLOOKUP('Patient Demographics'!N214,Facts!$B$2:$B$10,Facts!$A$2:$A$10,FALSE)</f>
        <v>West Bengal</v>
      </c>
      <c r="X214" t="str">
        <f t="shared" si="22"/>
        <v xml:space="preserve">Aanya </v>
      </c>
      <c r="Y214" t="str" cm="1">
        <f t="array" ref="Y214:Z214">_xlfn.TEXTSPLIT(C214," ")</f>
        <v>Aanya</v>
      </c>
      <c r="Z214" t="str">
        <v>Gupta</v>
      </c>
    </row>
    <row r="215" spans="1:27" ht="15.75" customHeight="1" x14ac:dyDescent="0.35">
      <c r="A215" s="2" t="s">
        <v>406</v>
      </c>
      <c r="B215" s="2" t="s">
        <v>154</v>
      </c>
      <c r="C215" s="2" t="str">
        <f t="shared" si="23"/>
        <v>Vivaan Reddy</v>
      </c>
      <c r="D215" s="2" t="str">
        <f t="shared" si="21"/>
        <v>PID0214_Vivaan.pdf</v>
      </c>
      <c r="E215" s="2" t="s">
        <v>24</v>
      </c>
      <c r="F215" s="15" t="s">
        <v>41</v>
      </c>
      <c r="G215" s="56">
        <f t="shared" si="24"/>
        <v>28855</v>
      </c>
      <c r="H215" s="54">
        <f t="shared" si="25"/>
        <v>1978</v>
      </c>
      <c r="I215" s="54">
        <f t="shared" si="26"/>
        <v>48</v>
      </c>
      <c r="J215" s="54" t="str" cm="1">
        <f t="array" ref="J215">_xlfn.IFS(AND(I215&gt;20,I215&lt;=30),"Young adult",AND(I215&gt;30,I215&lt;=45),"Adult",AND(I215&gt;45,I215&lt;=60),"Senior",AND(I215&gt;60,I215&lt;90),"super senior",TRUE,"Died")</f>
        <v>Senior</v>
      </c>
      <c r="K215" s="3">
        <v>70</v>
      </c>
      <c r="L215" s="2" t="s">
        <v>45</v>
      </c>
      <c r="M215" s="2" t="s">
        <v>21</v>
      </c>
      <c r="N215" s="2" t="str">
        <f>VLOOKUP(L215,Facts!$A$2:$B$10,2,FALSE)</f>
        <v>East</v>
      </c>
      <c r="O215" s="2"/>
      <c r="P215" s="2"/>
      <c r="Q215" s="36" t="str">
        <f>IF(AND(K215&lt;=5,'Billing Details'!H215&gt;=10000),"High Priority","Regularfollowup")</f>
        <v>Regularfollowup</v>
      </c>
      <c r="R215" s="36"/>
      <c r="S215" s="36"/>
      <c r="T215" s="36" t="str">
        <f>IF(AND(Q215="High Priority",'Patient Health Records'!AH215="Yes",'Patient Health Records'!AI215="Critical"), "Need Immediate attention", IF(AND('Patient Health Records'!AI215&lt;&gt;"Critical", 'Patient Health Records'!AH215="Yes"),"Monitor later",IF(AND('Patient Health Records'!AI215="Critical",'Patient Health Records'!AH215="No"),"Ask for readmission","No action")))</f>
        <v>No action</v>
      </c>
      <c r="U215" s="36"/>
      <c r="V215" s="36"/>
      <c r="W215" s="2" t="str">
        <f>_xlfn.XLOOKUP('Patient Demographics'!N215,Facts!$B$2:$B$10,Facts!$A$2:$A$10,FALSE)</f>
        <v>West Bengal</v>
      </c>
      <c r="X215" t="str">
        <f t="shared" si="22"/>
        <v xml:space="preserve">Vivaan </v>
      </c>
      <c r="Y215" t="str" cm="1">
        <f t="array" ref="Y215:Z215">_xlfn.TEXTSPLIT(C215," ")</f>
        <v>Vivaan</v>
      </c>
      <c r="Z215" t="str">
        <v>Reddy</v>
      </c>
    </row>
    <row r="216" spans="1:27" ht="15.75" customHeight="1" x14ac:dyDescent="0.35">
      <c r="A216" s="2" t="s">
        <v>407</v>
      </c>
      <c r="B216" s="2" t="s">
        <v>50</v>
      </c>
      <c r="C216" s="2" t="str">
        <f t="shared" si="23"/>
        <v>Aditya Sharma</v>
      </c>
      <c r="D216" s="2" t="str">
        <f t="shared" si="21"/>
        <v>PID0215_Aditya.pdf</v>
      </c>
      <c r="E216" s="2" t="s">
        <v>24</v>
      </c>
      <c r="F216" s="15" t="s">
        <v>41</v>
      </c>
      <c r="G216" s="56">
        <f t="shared" si="24"/>
        <v>28855</v>
      </c>
      <c r="H216" s="54">
        <f t="shared" si="25"/>
        <v>1978</v>
      </c>
      <c r="I216" s="54">
        <f t="shared" si="26"/>
        <v>48</v>
      </c>
      <c r="J216" s="54" t="str" cm="1">
        <f t="array" ref="J216">_xlfn.IFS(AND(I216&gt;20,I216&lt;=30),"Young adult",AND(I216&gt;30,I216&lt;=45),"Adult",AND(I216&gt;45,I216&lt;=60),"Senior",AND(I216&gt;60,I216&lt;90),"super senior",TRUE,"Died")</f>
        <v>Senior</v>
      </c>
      <c r="K216" s="3">
        <v>2</v>
      </c>
      <c r="L216" s="2" t="s">
        <v>29</v>
      </c>
      <c r="M216" s="2" t="s">
        <v>21</v>
      </c>
      <c r="N216" s="2" t="str">
        <f>VLOOKUP(L216,Facts!$A$2:$B$10,2,FALSE)</f>
        <v>North</v>
      </c>
      <c r="O216" s="2"/>
      <c r="P216" s="2"/>
      <c r="Q216" s="36" t="str">
        <f>IF(AND(K216&lt;=5,'Billing Details'!H216&gt;=10000),"High Priority","Regularfollowup")</f>
        <v>Regularfollowup</v>
      </c>
      <c r="R216" s="36"/>
      <c r="S216" s="36"/>
      <c r="T216" s="36" t="str">
        <f>IF(AND(Q216="High Priority",'Patient Health Records'!AH216="Yes",'Patient Health Records'!AI216="Critical"), "Need Immediate attention", IF(AND('Patient Health Records'!AI216&lt;&gt;"Critical", 'Patient Health Records'!AH216="Yes"),"Monitor later",IF(AND('Patient Health Records'!AI216="Critical",'Patient Health Records'!AH216="No"),"Ask for readmission","No action")))</f>
        <v>Ask for readmission</v>
      </c>
      <c r="U216" s="36"/>
      <c r="V216" s="36"/>
      <c r="W216" s="2" t="str">
        <f>_xlfn.XLOOKUP('Patient Demographics'!N216,Facts!$B$2:$B$10,Facts!$A$2:$A$10,FALSE)</f>
        <v>Punjab</v>
      </c>
      <c r="X216" t="str">
        <f t="shared" si="22"/>
        <v xml:space="preserve">Aditya </v>
      </c>
      <c r="Y216" t="str" cm="1">
        <f t="array" ref="Y216:Z216">_xlfn.TEXTSPLIT(C216," ")</f>
        <v>Aditya</v>
      </c>
      <c r="Z216" t="str">
        <v>Sharma</v>
      </c>
    </row>
    <row r="217" spans="1:27" ht="15.75" customHeight="1" x14ac:dyDescent="0.35">
      <c r="A217" s="2" t="s">
        <v>408</v>
      </c>
      <c r="B217" s="2" t="s">
        <v>243</v>
      </c>
      <c r="C217" s="2" t="str">
        <f t="shared" si="23"/>
        <v>Isha Singh Mehta</v>
      </c>
      <c r="D217" s="2" t="str">
        <f t="shared" si="21"/>
        <v>PID0216_Isha.pdf</v>
      </c>
      <c r="E217" s="2" t="s">
        <v>9</v>
      </c>
      <c r="F217" s="15" t="s">
        <v>62</v>
      </c>
      <c r="G217" s="56">
        <f t="shared" si="24"/>
        <v>30682</v>
      </c>
      <c r="H217" s="54">
        <f t="shared" si="25"/>
        <v>1984</v>
      </c>
      <c r="I217" s="54">
        <f t="shared" si="26"/>
        <v>42</v>
      </c>
      <c r="J217" s="54" t="str" cm="1">
        <f t="array" ref="J217">_xlfn.IFS(AND(I217&gt;20,I217&lt;=30),"Young adult",AND(I217&gt;30,I217&lt;=45),"Adult",AND(I217&gt;45,I217&lt;=60),"Senior",AND(I217&gt;60,I217&lt;90),"super senior",TRUE,"Died")</f>
        <v>Adult</v>
      </c>
      <c r="K217" s="3">
        <v>12</v>
      </c>
      <c r="L217" s="2" t="s">
        <v>25</v>
      </c>
      <c r="M217" s="2" t="s">
        <v>38</v>
      </c>
      <c r="N217" s="2" t="str">
        <f>VLOOKUP(L217,Facts!$A$2:$B$10,2,FALSE)</f>
        <v>South</v>
      </c>
      <c r="O217" s="2"/>
      <c r="P217" s="2"/>
      <c r="Q217" s="36" t="str">
        <f>IF(AND(K217&lt;=5,'Billing Details'!H217&gt;=10000),"High Priority","Regularfollowup")</f>
        <v>Regularfollowup</v>
      </c>
      <c r="R217" s="36"/>
      <c r="S217" s="36"/>
      <c r="T217" s="36" t="str">
        <f>IF(AND(Q217="High Priority",'Patient Health Records'!AH217="Yes",'Patient Health Records'!AI217="Critical"), "Need Immediate attention", IF(AND('Patient Health Records'!AI217&lt;&gt;"Critical", 'Patient Health Records'!AH217="Yes"),"Monitor later",IF(AND('Patient Health Records'!AI217="Critical",'Patient Health Records'!AH217="No"),"Ask for readmission","No action")))</f>
        <v>Ask for readmission</v>
      </c>
      <c r="U217" s="36"/>
      <c r="V217" s="36"/>
      <c r="W217" s="2" t="str">
        <f>_xlfn.XLOOKUP('Patient Demographics'!N217,Facts!$B$2:$B$10,Facts!$A$2:$A$10,FALSE)</f>
        <v>Tamil Nadu</v>
      </c>
      <c r="X217" t="str">
        <f t="shared" si="22"/>
        <v xml:space="preserve">Isha </v>
      </c>
      <c r="Y217" t="str" cm="1">
        <f t="array" ref="Y217:AA217">_xlfn.TEXTSPLIT(C217," ")</f>
        <v>Isha</v>
      </c>
      <c r="Z217" t="str">
        <v>Singh</v>
      </c>
      <c r="AA217" t="str">
        <v>Mehta</v>
      </c>
    </row>
    <row r="218" spans="1:27" ht="15.75" customHeight="1" x14ac:dyDescent="0.35">
      <c r="A218" s="2" t="s">
        <v>409</v>
      </c>
      <c r="B218" s="2" t="s">
        <v>230</v>
      </c>
      <c r="C218" s="2" t="str">
        <f t="shared" si="23"/>
        <v>Diya Patel</v>
      </c>
      <c r="D218" s="2" t="str">
        <f t="shared" si="21"/>
        <v>PID0217_Diya.pdf</v>
      </c>
      <c r="E218" s="2" t="s">
        <v>9</v>
      </c>
      <c r="F218" s="15" t="s">
        <v>19</v>
      </c>
      <c r="G218" s="56">
        <f t="shared" si="24"/>
        <v>34334</v>
      </c>
      <c r="H218" s="54">
        <f t="shared" si="25"/>
        <v>1993</v>
      </c>
      <c r="I218" s="54">
        <f t="shared" si="26"/>
        <v>33</v>
      </c>
      <c r="J218" s="54" t="str" cm="1">
        <f t="array" ref="J218">_xlfn.IFS(AND(I218&gt;20,I218&lt;=30),"Young adult",AND(I218&gt;30,I218&lt;=45),"Adult",AND(I218&gt;45,I218&lt;=60),"Senior",AND(I218&gt;60,I218&lt;90),"super senior",TRUE,"Died")</f>
        <v>Adult</v>
      </c>
      <c r="K218" s="3">
        <v>12</v>
      </c>
      <c r="L218" s="2" t="s">
        <v>20</v>
      </c>
      <c r="M218" s="2" t="s">
        <v>38</v>
      </c>
      <c r="N218" s="2" t="str">
        <f>VLOOKUP(L218,Facts!$A$2:$B$10,2,FALSE)</f>
        <v>North</v>
      </c>
      <c r="O218" s="2"/>
      <c r="P218" s="2"/>
      <c r="Q218" s="36" t="str">
        <f>IF(AND(K218&lt;=5,'Billing Details'!H218&gt;=10000),"High Priority","Regularfollowup")</f>
        <v>Regularfollowup</v>
      </c>
      <c r="R218" s="36"/>
      <c r="S218" s="36"/>
      <c r="T218" s="36" t="str">
        <f>IF(AND(Q218="High Priority",'Patient Health Records'!AH218="Yes",'Patient Health Records'!AI218="Critical"), "Need Immediate attention", IF(AND('Patient Health Records'!AI218&lt;&gt;"Critical", 'Patient Health Records'!AH218="Yes"),"Monitor later",IF(AND('Patient Health Records'!AI218="Critical",'Patient Health Records'!AH218="No"),"Ask for readmission","No action")))</f>
        <v>Monitor later</v>
      </c>
      <c r="U218" s="36"/>
      <c r="V218" s="36"/>
      <c r="W218" s="2" t="str">
        <f>_xlfn.XLOOKUP('Patient Demographics'!N218,Facts!$B$2:$B$10,Facts!$A$2:$A$10,FALSE)</f>
        <v>Punjab</v>
      </c>
      <c r="X218" t="str">
        <f t="shared" si="22"/>
        <v xml:space="preserve">Diya </v>
      </c>
      <c r="Y218" t="str" cm="1">
        <f t="array" ref="Y218:Z218">_xlfn.TEXTSPLIT(C218," ")</f>
        <v>Diya</v>
      </c>
      <c r="Z218" t="str">
        <v>Patel</v>
      </c>
    </row>
    <row r="219" spans="1:27" ht="15.75" customHeight="1" x14ac:dyDescent="0.35">
      <c r="A219" s="2" t="s">
        <v>410</v>
      </c>
      <c r="B219" s="2" t="s">
        <v>411</v>
      </c>
      <c r="C219" s="2" t="str">
        <f t="shared" si="23"/>
        <v>Vivaan Sharma</v>
      </c>
      <c r="D219" s="2" t="str">
        <f t="shared" si="21"/>
        <v>PID0218_Vivaan.pdf</v>
      </c>
      <c r="E219" s="2" t="s">
        <v>24</v>
      </c>
      <c r="F219" s="15" t="s">
        <v>28</v>
      </c>
      <c r="G219" s="56">
        <f t="shared" si="24"/>
        <v>32508</v>
      </c>
      <c r="H219" s="54">
        <f t="shared" si="25"/>
        <v>1988</v>
      </c>
      <c r="I219" s="54">
        <f t="shared" si="26"/>
        <v>38</v>
      </c>
      <c r="J219" s="54" t="str" cm="1">
        <f t="array" ref="J219">_xlfn.IFS(AND(I219&gt;20,I219&lt;=30),"Young adult",AND(I219&gt;30,I219&lt;=45),"Adult",AND(I219&gt;45,I219&lt;=60),"Senior",AND(I219&gt;60,I219&lt;90),"super senior",TRUE,"Died")</f>
        <v>Adult</v>
      </c>
      <c r="K219" s="3">
        <v>7</v>
      </c>
      <c r="L219" s="2" t="s">
        <v>25</v>
      </c>
      <c r="M219" s="2" t="s">
        <v>12</v>
      </c>
      <c r="N219" s="2" t="str">
        <f>VLOOKUP(L219,Facts!$A$2:$B$10,2,FALSE)</f>
        <v>South</v>
      </c>
      <c r="O219" s="2"/>
      <c r="P219" s="2"/>
      <c r="Q219" s="36" t="str">
        <f>IF(AND(K219&lt;=5,'Billing Details'!H219&gt;=10000),"High Priority","Regularfollowup")</f>
        <v>Regularfollowup</v>
      </c>
      <c r="R219" s="36"/>
      <c r="S219" s="36"/>
      <c r="T219" s="36" t="str">
        <f>IF(AND(Q219="High Priority",'Patient Health Records'!AH219="Yes",'Patient Health Records'!AI219="Critical"), "Need Immediate attention", IF(AND('Patient Health Records'!AI219&lt;&gt;"Critical", 'Patient Health Records'!AH219="Yes"),"Monitor later",IF(AND('Patient Health Records'!AI219="Critical",'Patient Health Records'!AH219="No"),"Ask for readmission","No action")))</f>
        <v>No action</v>
      </c>
      <c r="U219" s="36"/>
      <c r="V219" s="36"/>
      <c r="W219" s="2" t="str">
        <f>_xlfn.XLOOKUP('Patient Demographics'!N219,Facts!$B$2:$B$10,Facts!$A$2:$A$10,FALSE)</f>
        <v>Tamil Nadu</v>
      </c>
      <c r="X219" t="str">
        <f t="shared" si="22"/>
        <v xml:space="preserve">Vivaan </v>
      </c>
      <c r="Y219" t="str" cm="1">
        <f t="array" ref="Y219:Z219">_xlfn.TEXTSPLIT(C219," ")</f>
        <v>Vivaan</v>
      </c>
      <c r="Z219" t="str">
        <v>Sharma</v>
      </c>
    </row>
    <row r="220" spans="1:27" ht="15.75" customHeight="1" x14ac:dyDescent="0.35">
      <c r="A220" s="2" t="s">
        <v>412</v>
      </c>
      <c r="B220" s="2" t="s">
        <v>246</v>
      </c>
      <c r="C220" s="2" t="str">
        <f t="shared" si="23"/>
        <v>Riya Sharma</v>
      </c>
      <c r="D220" s="2" t="str">
        <f t="shared" si="21"/>
        <v>PID0219_Riya.pdf</v>
      </c>
      <c r="E220" s="2" t="s">
        <v>9</v>
      </c>
      <c r="F220" s="15" t="s">
        <v>36</v>
      </c>
      <c r="G220" s="56">
        <f t="shared" si="24"/>
        <v>34699</v>
      </c>
      <c r="H220" s="54">
        <f t="shared" si="25"/>
        <v>1994</v>
      </c>
      <c r="I220" s="54">
        <f t="shared" si="26"/>
        <v>32</v>
      </c>
      <c r="J220" s="54" t="str" cm="1">
        <f t="array" ref="J220">_xlfn.IFS(AND(I220&gt;20,I220&lt;=30),"Young adult",AND(I220&gt;30,I220&lt;=45),"Adult",AND(I220&gt;45,I220&lt;=60),"Senior",AND(I220&gt;60,I220&lt;90),"super senior",TRUE,"Died")</f>
        <v>Adult</v>
      </c>
      <c r="K220" s="3">
        <v>15</v>
      </c>
      <c r="L220" s="2" t="s">
        <v>45</v>
      </c>
      <c r="M220" s="2" t="s">
        <v>38</v>
      </c>
      <c r="N220" s="2" t="str">
        <f>VLOOKUP(L220,Facts!$A$2:$B$10,2,FALSE)</f>
        <v>East</v>
      </c>
      <c r="O220" s="2"/>
      <c r="P220" s="2"/>
      <c r="Q220" s="36" t="str">
        <f>IF(AND(K220&lt;=5,'Billing Details'!H220&gt;=10000),"High Priority","Regularfollowup")</f>
        <v>Regularfollowup</v>
      </c>
      <c r="R220" s="36"/>
      <c r="S220" s="36"/>
      <c r="T220" s="36" t="str">
        <f>IF(AND(Q220="High Priority",'Patient Health Records'!AH220="Yes",'Patient Health Records'!AI220="Critical"), "Need Immediate attention", IF(AND('Patient Health Records'!AI220&lt;&gt;"Critical", 'Patient Health Records'!AH220="Yes"),"Monitor later",IF(AND('Patient Health Records'!AI220="Critical",'Patient Health Records'!AH220="No"),"Ask for readmission","No action")))</f>
        <v>Monitor later</v>
      </c>
      <c r="U220" s="36"/>
      <c r="V220" s="36"/>
      <c r="W220" s="2" t="str">
        <f>_xlfn.XLOOKUP('Patient Demographics'!N220,Facts!$B$2:$B$10,Facts!$A$2:$A$10,FALSE)</f>
        <v>West Bengal</v>
      </c>
      <c r="X220" t="str">
        <f t="shared" si="22"/>
        <v xml:space="preserve">Riya </v>
      </c>
      <c r="Y220" t="str" cm="1">
        <f t="array" ref="Y220:Z220">_xlfn.TEXTSPLIT(C220," ")</f>
        <v>Riya</v>
      </c>
      <c r="Z220" t="str">
        <v>Sharma</v>
      </c>
    </row>
    <row r="221" spans="1:27" ht="15.75" customHeight="1" x14ac:dyDescent="0.35">
      <c r="A221" s="2" t="s">
        <v>413</v>
      </c>
      <c r="B221" s="2" t="s">
        <v>80</v>
      </c>
      <c r="C221" s="2" t="str">
        <f t="shared" si="23"/>
        <v>Aarav Mehta</v>
      </c>
      <c r="D221" s="2" t="str">
        <f t="shared" si="21"/>
        <v>PID0220_Aarav.pdf</v>
      </c>
      <c r="E221" s="2" t="s">
        <v>24</v>
      </c>
      <c r="F221" s="15" t="s">
        <v>114</v>
      </c>
      <c r="G221" s="56">
        <f t="shared" si="24"/>
        <v>29951</v>
      </c>
      <c r="H221" s="54">
        <f t="shared" si="25"/>
        <v>1981</v>
      </c>
      <c r="I221" s="54">
        <f t="shared" si="26"/>
        <v>45</v>
      </c>
      <c r="J221" s="54" t="str" cm="1">
        <f t="array" ref="J221">_xlfn.IFS(AND(I221&gt;20,I221&lt;=30),"Young adult",AND(I221&gt;30,I221&lt;=45),"Adult",AND(I221&gt;45,I221&lt;=60),"Senior",AND(I221&gt;60,I221&lt;90),"super senior",TRUE,"Died")</f>
        <v>Adult</v>
      </c>
      <c r="K221" s="3">
        <v>5</v>
      </c>
      <c r="L221" s="2" t="s">
        <v>11</v>
      </c>
      <c r="M221" s="2" t="s">
        <v>12</v>
      </c>
      <c r="N221" s="2" t="str">
        <f>VLOOKUP(L221,Facts!$A$2:$B$10,2,FALSE)</f>
        <v>South</v>
      </c>
      <c r="O221" s="2"/>
      <c r="P221" s="2"/>
      <c r="Q221" s="36" t="str">
        <f>IF(AND(K221&lt;=5,'Billing Details'!H221&gt;=10000),"High Priority","Regularfollowup")</f>
        <v>High Priority</v>
      </c>
      <c r="R221" s="36"/>
      <c r="S221" s="36"/>
      <c r="T221" s="36" t="str">
        <f>IF(AND(Q221="High Priority",'Patient Health Records'!AH221="Yes",'Patient Health Records'!AI221="Critical"), "Need Immediate attention", IF(AND('Patient Health Records'!AI221&lt;&gt;"Critical", 'Patient Health Records'!AH221="Yes"),"Monitor later",IF(AND('Patient Health Records'!AI221="Critical",'Patient Health Records'!AH221="No"),"Ask for readmission","No action")))</f>
        <v>No action</v>
      </c>
      <c r="U221" s="36"/>
      <c r="V221" s="36"/>
      <c r="W221" s="2" t="str">
        <f>_xlfn.XLOOKUP('Patient Demographics'!N221,Facts!$B$2:$B$10,Facts!$A$2:$A$10,FALSE)</f>
        <v>Tamil Nadu</v>
      </c>
      <c r="X221" t="str">
        <f t="shared" si="22"/>
        <v xml:space="preserve">Aarav </v>
      </c>
      <c r="Y221" t="str" cm="1">
        <f t="array" ref="Y221:Z221">_xlfn.TEXTSPLIT(C221," ")</f>
        <v>Aarav</v>
      </c>
      <c r="Z221" t="str">
        <v>Mehta</v>
      </c>
    </row>
    <row r="222" spans="1:27" ht="15.75" customHeight="1" x14ac:dyDescent="0.35">
      <c r="A222" s="2" t="s">
        <v>414</v>
      </c>
      <c r="B222" s="2" t="s">
        <v>415</v>
      </c>
      <c r="C222" s="2" t="str">
        <f t="shared" si="23"/>
        <v>Aanya Kumar Reddy</v>
      </c>
      <c r="D222" s="2" t="str">
        <f t="shared" si="21"/>
        <v>PID0221_Aanya.pdf</v>
      </c>
      <c r="E222" s="2" t="s">
        <v>9</v>
      </c>
      <c r="F222" s="15" t="s">
        <v>62</v>
      </c>
      <c r="G222" s="56">
        <f t="shared" si="24"/>
        <v>30682</v>
      </c>
      <c r="H222" s="54">
        <f t="shared" si="25"/>
        <v>1984</v>
      </c>
      <c r="I222" s="54">
        <f t="shared" si="26"/>
        <v>42</v>
      </c>
      <c r="J222" s="54" t="str" cm="1">
        <f t="array" ref="J222">_xlfn.IFS(AND(I222&gt;20,I222&lt;=30),"Young adult",AND(I222&gt;30,I222&lt;=45),"Adult",AND(I222&gt;45,I222&lt;=60),"Senior",AND(I222&gt;60,I222&lt;90),"super senior",TRUE,"Died")</f>
        <v>Adult</v>
      </c>
      <c r="K222" s="3">
        <v>30</v>
      </c>
      <c r="L222" s="2" t="s">
        <v>25</v>
      </c>
      <c r="M222" s="2" t="s">
        <v>71</v>
      </c>
      <c r="N222" s="2" t="str">
        <f>VLOOKUP(L222,Facts!$A$2:$B$10,2,FALSE)</f>
        <v>South</v>
      </c>
      <c r="O222" s="2"/>
      <c r="P222" s="2"/>
      <c r="Q222" s="36" t="str">
        <f>IF(AND(K222&lt;=5,'Billing Details'!H222&gt;=10000),"High Priority","Regularfollowup")</f>
        <v>Regularfollowup</v>
      </c>
      <c r="R222" s="36"/>
      <c r="S222" s="36"/>
      <c r="T222" s="36" t="str">
        <f>IF(AND(Q222="High Priority",'Patient Health Records'!AH222="Yes",'Patient Health Records'!AI222="Critical"), "Need Immediate attention", IF(AND('Patient Health Records'!AI222&lt;&gt;"Critical", 'Patient Health Records'!AH222="Yes"),"Monitor later",IF(AND('Patient Health Records'!AI222="Critical",'Patient Health Records'!AH222="No"),"Ask for readmission","No action")))</f>
        <v>Monitor later</v>
      </c>
      <c r="U222" s="36"/>
      <c r="V222" s="36"/>
      <c r="W222" s="2" t="str">
        <f>_xlfn.XLOOKUP('Patient Demographics'!N222,Facts!$B$2:$B$10,Facts!$A$2:$A$10,FALSE)</f>
        <v>Tamil Nadu</v>
      </c>
      <c r="X222" t="str">
        <f t="shared" si="22"/>
        <v xml:space="preserve">Aanya </v>
      </c>
      <c r="Y222" t="str" cm="1">
        <f t="array" ref="Y222:AA222">_xlfn.TEXTSPLIT(C222," ")</f>
        <v>Aanya</v>
      </c>
      <c r="Z222" t="str">
        <v>Kumar</v>
      </c>
      <c r="AA222" t="str">
        <v>Reddy</v>
      </c>
    </row>
    <row r="223" spans="1:27" ht="15.75" customHeight="1" x14ac:dyDescent="0.35">
      <c r="A223" s="2" t="s">
        <v>416</v>
      </c>
      <c r="B223" s="2" t="s">
        <v>417</v>
      </c>
      <c r="C223" s="2" t="str">
        <f t="shared" si="23"/>
        <v>Isha Singh Patel</v>
      </c>
      <c r="D223" s="2" t="str">
        <f t="shared" si="21"/>
        <v>PID0222_Isha.pdf</v>
      </c>
      <c r="E223" s="2" t="s">
        <v>9</v>
      </c>
      <c r="F223" s="15" t="s">
        <v>127</v>
      </c>
      <c r="G223" s="56">
        <f t="shared" si="24"/>
        <v>31412</v>
      </c>
      <c r="H223" s="54">
        <f t="shared" si="25"/>
        <v>1985</v>
      </c>
      <c r="I223" s="54">
        <f t="shared" si="26"/>
        <v>41</v>
      </c>
      <c r="J223" s="54" t="str" cm="1">
        <f t="array" ref="J223">_xlfn.IFS(AND(I223&gt;20,I223&lt;=30),"Young adult",AND(I223&gt;30,I223&lt;=45),"Adult",AND(I223&gt;45,I223&lt;=60),"Senior",AND(I223&gt;60,I223&lt;90),"super senior",TRUE,"Died")</f>
        <v>Adult</v>
      </c>
      <c r="K223" s="3"/>
      <c r="L223" s="2" t="s">
        <v>45</v>
      </c>
      <c r="M223" s="2" t="s">
        <v>71</v>
      </c>
      <c r="N223" s="2" t="str">
        <f>VLOOKUP(L223,Facts!$A$2:$B$10,2,FALSE)</f>
        <v>East</v>
      </c>
      <c r="O223" s="2"/>
      <c r="P223" s="2"/>
      <c r="Q223" s="36" t="str">
        <f>IF(AND(K223&lt;=5,'Billing Details'!H223&gt;=10000),"High Priority","Regularfollowup")</f>
        <v>High Priority</v>
      </c>
      <c r="R223" s="36"/>
      <c r="S223" s="36"/>
      <c r="T223" s="36" t="str">
        <f>IF(AND(Q223="High Priority",'Patient Health Records'!AH223="Yes",'Patient Health Records'!AI223="Critical"), "Need Immediate attention", IF(AND('Patient Health Records'!AI223&lt;&gt;"Critical", 'Patient Health Records'!AH223="Yes"),"Monitor later",IF(AND('Patient Health Records'!AI223="Critical",'Patient Health Records'!AH223="No"),"Ask for readmission","No action")))</f>
        <v>No action</v>
      </c>
      <c r="U223" s="36"/>
      <c r="V223" s="36"/>
      <c r="W223" s="2" t="str">
        <f>_xlfn.XLOOKUP('Patient Demographics'!N223,Facts!$B$2:$B$10,Facts!$A$2:$A$10,FALSE)</f>
        <v>West Bengal</v>
      </c>
      <c r="X223" t="str">
        <f t="shared" si="22"/>
        <v xml:space="preserve">Isha </v>
      </c>
      <c r="Y223" t="str" cm="1">
        <f t="array" ref="Y223:AA223">_xlfn.TEXTSPLIT(C223," ")</f>
        <v>Isha</v>
      </c>
      <c r="Z223" t="str">
        <v>Singh</v>
      </c>
      <c r="AA223" t="str">
        <v>Patel</v>
      </c>
    </row>
    <row r="224" spans="1:27" ht="15.75" customHeight="1" x14ac:dyDescent="0.35">
      <c r="A224" s="2" t="s">
        <v>418</v>
      </c>
      <c r="B224" s="2" t="s">
        <v>419</v>
      </c>
      <c r="C224" s="2" t="str">
        <f t="shared" si="23"/>
        <v>Aanya Dev Sharma</v>
      </c>
      <c r="D224" s="2" t="str">
        <f t="shared" si="21"/>
        <v>PID0223_Aanya.pdf</v>
      </c>
      <c r="E224" s="2" t="s">
        <v>9</v>
      </c>
      <c r="F224" s="15" t="s">
        <v>137</v>
      </c>
      <c r="G224" s="56">
        <f t="shared" si="24"/>
        <v>23377</v>
      </c>
      <c r="H224" s="54">
        <f t="shared" si="25"/>
        <v>1964</v>
      </c>
      <c r="I224" s="54">
        <f t="shared" si="26"/>
        <v>62</v>
      </c>
      <c r="J224" s="54" t="str" cm="1">
        <f t="array" ref="J224">_xlfn.IFS(AND(I224&gt;20,I224&lt;=30),"Young adult",AND(I224&gt;30,I224&lt;=45),"Adult",AND(I224&gt;45,I224&lt;=60),"Senior",AND(I224&gt;60,I224&lt;90),"super senior",TRUE,"Died")</f>
        <v>super senior</v>
      </c>
      <c r="K224" s="3">
        <v>4</v>
      </c>
      <c r="L224" s="2" t="s">
        <v>45</v>
      </c>
      <c r="M224" s="2" t="s">
        <v>38</v>
      </c>
      <c r="N224" s="2" t="str">
        <f>VLOOKUP(L224,Facts!$A$2:$B$10,2,FALSE)</f>
        <v>East</v>
      </c>
      <c r="O224" s="2"/>
      <c r="P224" s="2"/>
      <c r="Q224" s="36" t="str">
        <f>IF(AND(K224&lt;=5,'Billing Details'!H224&gt;=10000),"High Priority","Regularfollowup")</f>
        <v>High Priority</v>
      </c>
      <c r="R224" s="36"/>
      <c r="S224" s="36"/>
      <c r="T224" s="36" t="str">
        <f>IF(AND(Q224="High Priority",'Patient Health Records'!AH224="Yes",'Patient Health Records'!AI224="Critical"), "Need Immediate attention", IF(AND('Patient Health Records'!AI224&lt;&gt;"Critical", 'Patient Health Records'!AH224="Yes"),"Monitor later",IF(AND('Patient Health Records'!AI224="Critical",'Patient Health Records'!AH224="No"),"Ask for readmission","No action")))</f>
        <v>Ask for readmission</v>
      </c>
      <c r="U224" s="36"/>
      <c r="V224" s="36"/>
      <c r="W224" s="2" t="str">
        <f>_xlfn.XLOOKUP('Patient Demographics'!N224,Facts!$B$2:$B$10,Facts!$A$2:$A$10,FALSE)</f>
        <v>West Bengal</v>
      </c>
      <c r="X224" t="str">
        <f t="shared" si="22"/>
        <v xml:space="preserve">Aanya </v>
      </c>
      <c r="Y224" t="str" cm="1">
        <f t="array" ref="Y224:AA224">_xlfn.TEXTSPLIT(C224," ")</f>
        <v>Aanya</v>
      </c>
      <c r="Z224" t="str">
        <v>Dev</v>
      </c>
      <c r="AA224" t="str">
        <v>Sharma</v>
      </c>
    </row>
    <row r="225" spans="1:27" ht="15.75" customHeight="1" x14ac:dyDescent="0.35">
      <c r="A225" s="2" t="s">
        <v>420</v>
      </c>
      <c r="B225" s="2" t="s">
        <v>129</v>
      </c>
      <c r="C225" s="2" t="str">
        <f t="shared" si="23"/>
        <v>Vivaan Sharma</v>
      </c>
      <c r="D225" s="2" t="str">
        <f t="shared" si="21"/>
        <v>PID0224_Vivaan.pdf</v>
      </c>
      <c r="E225" s="2" t="s">
        <v>24</v>
      </c>
      <c r="F225" s="15" t="s">
        <v>62</v>
      </c>
      <c r="G225" s="56">
        <f t="shared" si="24"/>
        <v>30682</v>
      </c>
      <c r="H225" s="54">
        <f t="shared" si="25"/>
        <v>1984</v>
      </c>
      <c r="I225" s="54">
        <f t="shared" si="26"/>
        <v>42</v>
      </c>
      <c r="J225" s="54" t="str" cm="1">
        <f t="array" ref="J225">_xlfn.IFS(AND(I225&gt;20,I225&lt;=30),"Young adult",AND(I225&gt;30,I225&lt;=45),"Adult",AND(I225&gt;45,I225&lt;=60),"Senior",AND(I225&gt;60,I225&lt;90),"super senior",TRUE,"Died")</f>
        <v>Adult</v>
      </c>
      <c r="K225" s="3">
        <v>9</v>
      </c>
      <c r="L225" s="2" t="s">
        <v>16</v>
      </c>
      <c r="M225" s="2" t="s">
        <v>21</v>
      </c>
      <c r="N225" s="2" t="str">
        <f>VLOOKUP(L225,Facts!$A$2:$B$10,2,FALSE)</f>
        <v>West</v>
      </c>
      <c r="O225" s="2"/>
      <c r="P225" s="2"/>
      <c r="Q225" s="36" t="str">
        <f>IF(AND(K225&lt;=5,'Billing Details'!H225&gt;=10000),"High Priority","Regularfollowup")</f>
        <v>Regularfollowup</v>
      </c>
      <c r="R225" s="36"/>
      <c r="S225" s="36"/>
      <c r="T225" s="36" t="str">
        <f>IF(AND(Q225="High Priority",'Patient Health Records'!AH225="Yes",'Patient Health Records'!AI225="Critical"), "Need Immediate attention", IF(AND('Patient Health Records'!AI225&lt;&gt;"Critical", 'Patient Health Records'!AH225="Yes"),"Monitor later",IF(AND('Patient Health Records'!AI225="Critical",'Patient Health Records'!AH225="No"),"Ask for readmission","No action")))</f>
        <v>Monitor later</v>
      </c>
      <c r="U225" s="36"/>
      <c r="V225" s="36"/>
      <c r="W225" s="2" t="str">
        <f>_xlfn.XLOOKUP('Patient Demographics'!N225,Facts!$B$2:$B$10,Facts!$A$2:$A$10,FALSE)</f>
        <v>Maharashtra</v>
      </c>
      <c r="X225" t="str">
        <f t="shared" si="22"/>
        <v xml:space="preserve">Vivaan </v>
      </c>
      <c r="Y225" t="str" cm="1">
        <f t="array" ref="Y225:Z225">_xlfn.TEXTSPLIT(C225," ")</f>
        <v>Vivaan</v>
      </c>
      <c r="Z225" t="str">
        <v>Sharma</v>
      </c>
    </row>
    <row r="226" spans="1:27" ht="15.75" customHeight="1" x14ac:dyDescent="0.35">
      <c r="A226" s="2" t="s">
        <v>421</v>
      </c>
      <c r="B226" s="2" t="s">
        <v>133</v>
      </c>
      <c r="C226" s="2" t="str">
        <f t="shared" si="23"/>
        <v>Sai Patel</v>
      </c>
      <c r="D226" s="2" t="str">
        <f t="shared" si="21"/>
        <v>PID0225_Sai.pdf</v>
      </c>
      <c r="E226" s="2" t="s">
        <v>24</v>
      </c>
      <c r="F226" s="15" t="s">
        <v>10</v>
      </c>
      <c r="G226" s="56">
        <f t="shared" si="24"/>
        <v>27029</v>
      </c>
      <c r="H226" s="54">
        <f t="shared" si="25"/>
        <v>1973</v>
      </c>
      <c r="I226" s="54">
        <f t="shared" si="26"/>
        <v>53</v>
      </c>
      <c r="J226" s="54" t="str" cm="1">
        <f t="array" ref="J226">_xlfn.IFS(AND(I226&gt;20,I226&lt;=30),"Young adult",AND(I226&gt;30,I226&lt;=45),"Adult",AND(I226&gt;45,I226&lt;=60),"Senior",AND(I226&gt;60,I226&lt;90),"super senior",TRUE,"Died")</f>
        <v>Senior</v>
      </c>
      <c r="K226" s="3">
        <v>2</v>
      </c>
      <c r="L226" s="2" t="s">
        <v>29</v>
      </c>
      <c r="M226" s="2" t="s">
        <v>21</v>
      </c>
      <c r="N226" s="2" t="str">
        <f>VLOOKUP(L226,Facts!$A$2:$B$10,2,FALSE)</f>
        <v>North</v>
      </c>
      <c r="O226" s="2"/>
      <c r="P226" s="2"/>
      <c r="Q226" s="36" t="str">
        <f>IF(AND(K226&lt;=5,'Billing Details'!H226&gt;=10000),"High Priority","Regularfollowup")</f>
        <v>High Priority</v>
      </c>
      <c r="R226" s="36"/>
      <c r="S226" s="36"/>
      <c r="T226" s="36" t="str">
        <f>IF(AND(Q226="High Priority",'Patient Health Records'!AH226="Yes",'Patient Health Records'!AI226="Critical"), "Need Immediate attention", IF(AND('Patient Health Records'!AI226&lt;&gt;"Critical", 'Patient Health Records'!AH226="Yes"),"Monitor later",IF(AND('Patient Health Records'!AI226="Critical",'Patient Health Records'!AH226="No"),"Ask for readmission","No action")))</f>
        <v>Monitor later</v>
      </c>
      <c r="U226" s="36"/>
      <c r="V226" s="36"/>
      <c r="W226" s="2" t="str">
        <f>_xlfn.XLOOKUP('Patient Demographics'!N226,Facts!$B$2:$B$10,Facts!$A$2:$A$10,FALSE)</f>
        <v>Punjab</v>
      </c>
      <c r="X226" t="str">
        <f t="shared" si="22"/>
        <v xml:space="preserve">Sai </v>
      </c>
      <c r="Y226" t="str" cm="1">
        <f t="array" ref="Y226:Z226">_xlfn.TEXTSPLIT(C226," ")</f>
        <v>Sai</v>
      </c>
      <c r="Z226" t="str">
        <v>Patel</v>
      </c>
    </row>
    <row r="227" spans="1:27" ht="15.75" customHeight="1" x14ac:dyDescent="0.35">
      <c r="A227" s="2" t="s">
        <v>422</v>
      </c>
      <c r="B227" s="2" t="s">
        <v>129</v>
      </c>
      <c r="C227" s="2" t="str">
        <f t="shared" si="23"/>
        <v>Vivaan Sharma</v>
      </c>
      <c r="D227" s="2" t="str">
        <f t="shared" si="21"/>
        <v>PID0226_Vivaan.pdf</v>
      </c>
      <c r="E227" s="2" t="s">
        <v>24</v>
      </c>
      <c r="F227" s="15" t="s">
        <v>116</v>
      </c>
      <c r="G227" s="56">
        <f t="shared" si="24"/>
        <v>27029</v>
      </c>
      <c r="H227" s="54">
        <f t="shared" si="25"/>
        <v>1973</v>
      </c>
      <c r="I227" s="54">
        <f t="shared" si="26"/>
        <v>53</v>
      </c>
      <c r="J227" s="54" t="str" cm="1">
        <f t="array" ref="J227">_xlfn.IFS(AND(I227&gt;20,I227&lt;=30),"Young adult",AND(I227&gt;30,I227&lt;=45),"Adult",AND(I227&gt;45,I227&lt;=60),"Senior",AND(I227&gt;60,I227&lt;90),"super senior",TRUE,"Died")</f>
        <v>Senior</v>
      </c>
      <c r="K227" s="3">
        <v>30</v>
      </c>
      <c r="L227" s="2" t="s">
        <v>37</v>
      </c>
      <c r="M227" s="2" t="s">
        <v>12</v>
      </c>
      <c r="N227" s="2" t="str">
        <f>VLOOKUP(L227,Facts!$A$2:$B$10,2,FALSE)</f>
        <v>South</v>
      </c>
      <c r="O227" s="2"/>
      <c r="P227" s="2"/>
      <c r="Q227" s="36" t="str">
        <f>IF(AND(K227&lt;=5,'Billing Details'!H227&gt;=10000),"High Priority","Regularfollowup")</f>
        <v>Regularfollowup</v>
      </c>
      <c r="R227" s="36"/>
      <c r="S227" s="36"/>
      <c r="T227" s="36" t="str">
        <f>IF(AND(Q227="High Priority",'Patient Health Records'!AH227="Yes",'Patient Health Records'!AI227="Critical"), "Need Immediate attention", IF(AND('Patient Health Records'!AI227&lt;&gt;"Critical", 'Patient Health Records'!AH227="Yes"),"Monitor later",IF(AND('Patient Health Records'!AI227="Critical",'Patient Health Records'!AH227="No"),"Ask for readmission","No action")))</f>
        <v>No action</v>
      </c>
      <c r="U227" s="36"/>
      <c r="V227" s="36"/>
      <c r="W227" s="2" t="str">
        <f>_xlfn.XLOOKUP('Patient Demographics'!N227,Facts!$B$2:$B$10,Facts!$A$2:$A$10,FALSE)</f>
        <v>Tamil Nadu</v>
      </c>
      <c r="X227" t="str">
        <f t="shared" si="22"/>
        <v xml:space="preserve">Vivaan </v>
      </c>
      <c r="Y227" t="str" cm="1">
        <f t="array" ref="Y227:Z227">_xlfn.TEXTSPLIT(C227," ")</f>
        <v>Vivaan</v>
      </c>
      <c r="Z227" t="str">
        <v>Sharma</v>
      </c>
    </row>
    <row r="228" spans="1:27" ht="15.75" customHeight="1" x14ac:dyDescent="0.35">
      <c r="A228" s="2" t="s">
        <v>423</v>
      </c>
      <c r="B228" s="2" t="s">
        <v>424</v>
      </c>
      <c r="C228" s="2" t="str">
        <f t="shared" si="23"/>
        <v>Sai Kumar Mehta</v>
      </c>
      <c r="D228" s="2" t="str">
        <f t="shared" si="21"/>
        <v>PID0227_Sai.pdf</v>
      </c>
      <c r="E228" s="2" t="s">
        <v>24</v>
      </c>
      <c r="F228" s="15" t="s">
        <v>48</v>
      </c>
      <c r="G228" s="56">
        <f t="shared" si="24"/>
        <v>23377</v>
      </c>
      <c r="H228" s="54">
        <f t="shared" si="25"/>
        <v>1964</v>
      </c>
      <c r="I228" s="54">
        <f t="shared" si="26"/>
        <v>62</v>
      </c>
      <c r="J228" s="54" t="str" cm="1">
        <f t="array" ref="J228">_xlfn.IFS(AND(I228&gt;20,I228&lt;=30),"Young adult",AND(I228&gt;30,I228&lt;=45),"Adult",AND(I228&gt;45,I228&lt;=60),"Senior",AND(I228&gt;60,I228&lt;90),"super senior",TRUE,"Died")</f>
        <v>super senior</v>
      </c>
      <c r="K228" s="3">
        <v>25</v>
      </c>
      <c r="L228" s="2" t="s">
        <v>37</v>
      </c>
      <c r="M228" s="2" t="s">
        <v>12</v>
      </c>
      <c r="N228" s="2" t="str">
        <f>VLOOKUP(L228,Facts!$A$2:$B$10,2,FALSE)</f>
        <v>South</v>
      </c>
      <c r="O228" s="2"/>
      <c r="P228" s="2"/>
      <c r="Q228" s="36" t="str">
        <f>IF(AND(K228&lt;=5,'Billing Details'!H228&gt;=10000),"High Priority","Regularfollowup")</f>
        <v>Regularfollowup</v>
      </c>
      <c r="R228" s="36"/>
      <c r="S228" s="36"/>
      <c r="T228" s="36" t="str">
        <f>IF(AND(Q228="High Priority",'Patient Health Records'!AH228="Yes",'Patient Health Records'!AI228="Critical"), "Need Immediate attention", IF(AND('Patient Health Records'!AI228&lt;&gt;"Critical", 'Patient Health Records'!AH228="Yes"),"Monitor later",IF(AND('Patient Health Records'!AI228="Critical",'Patient Health Records'!AH228="No"),"Ask for readmission","No action")))</f>
        <v>No action</v>
      </c>
      <c r="U228" s="36"/>
      <c r="V228" s="36"/>
      <c r="W228" s="2" t="str">
        <f>_xlfn.XLOOKUP('Patient Demographics'!N228,Facts!$B$2:$B$10,Facts!$A$2:$A$10,FALSE)</f>
        <v>Tamil Nadu</v>
      </c>
      <c r="X228" t="str">
        <f t="shared" si="22"/>
        <v xml:space="preserve">Sai </v>
      </c>
      <c r="Y228" t="str" cm="1">
        <f t="array" ref="Y228:AA228">_xlfn.TEXTSPLIT(C228," ")</f>
        <v>Sai</v>
      </c>
      <c r="Z228" t="str">
        <v>Kumar</v>
      </c>
      <c r="AA228" t="str">
        <v>Mehta</v>
      </c>
    </row>
    <row r="229" spans="1:27" ht="15.75" customHeight="1" x14ac:dyDescent="0.35">
      <c r="A229" s="2" t="s">
        <v>425</v>
      </c>
      <c r="B229" s="2" t="s">
        <v>426</v>
      </c>
      <c r="C229" s="2" t="str">
        <f t="shared" si="23"/>
        <v>Riya Raj Gupta</v>
      </c>
      <c r="D229" s="2" t="str">
        <f t="shared" si="21"/>
        <v>PID0228_Riya.pdf</v>
      </c>
      <c r="E229" s="2" t="s">
        <v>9</v>
      </c>
      <c r="F229" s="15" t="s">
        <v>427</v>
      </c>
      <c r="G229" s="56">
        <f t="shared" si="24"/>
        <v>33604</v>
      </c>
      <c r="H229" s="54">
        <f t="shared" si="25"/>
        <v>1992</v>
      </c>
      <c r="I229" s="54">
        <f t="shared" si="26"/>
        <v>34</v>
      </c>
      <c r="J229" s="54" t="str" cm="1">
        <f t="array" ref="J229">_xlfn.IFS(AND(I229&gt;20,I229&lt;=30),"Young adult",AND(I229&gt;30,I229&lt;=45),"Adult",AND(I229&gt;45,I229&lt;=60),"Senior",AND(I229&gt;60,I229&lt;90),"super senior",TRUE,"Died")</f>
        <v>Adult</v>
      </c>
      <c r="K229" s="3">
        <v>150</v>
      </c>
      <c r="L229" s="2" t="s">
        <v>60</v>
      </c>
      <c r="M229" s="2" t="s">
        <v>71</v>
      </c>
      <c r="N229" s="2" t="str">
        <f>VLOOKUP(L229,Facts!$A$2:$B$10,2,FALSE)</f>
        <v>West</v>
      </c>
      <c r="O229" s="2"/>
      <c r="P229" s="2"/>
      <c r="Q229" s="36" t="str">
        <f>IF(AND(K229&lt;=5,'Billing Details'!H229&gt;=10000),"High Priority","Regularfollowup")</f>
        <v>Regularfollowup</v>
      </c>
      <c r="R229" s="36"/>
      <c r="S229" s="36"/>
      <c r="T229" s="36" t="str">
        <f>IF(AND(Q229="High Priority",'Patient Health Records'!AH229="Yes",'Patient Health Records'!AI229="Critical"), "Need Immediate attention", IF(AND('Patient Health Records'!AI229&lt;&gt;"Critical", 'Patient Health Records'!AH229="Yes"),"Monitor later",IF(AND('Patient Health Records'!AI229="Critical",'Patient Health Records'!AH229="No"),"Ask for readmission","No action")))</f>
        <v>No action</v>
      </c>
      <c r="U229" s="36"/>
      <c r="V229" s="36"/>
      <c r="W229" s="2" t="str">
        <f>_xlfn.XLOOKUP('Patient Demographics'!N229,Facts!$B$2:$B$10,Facts!$A$2:$A$10,FALSE)</f>
        <v>Maharashtra</v>
      </c>
      <c r="X229" t="str">
        <f t="shared" si="22"/>
        <v xml:space="preserve">Riya </v>
      </c>
      <c r="Y229" t="str" cm="1">
        <f t="array" ref="Y229:AA229">_xlfn.TEXTSPLIT(C229," ")</f>
        <v>Riya</v>
      </c>
      <c r="Z229" t="str">
        <v>Raj</v>
      </c>
      <c r="AA229" t="str">
        <v>Gupta</v>
      </c>
    </row>
    <row r="230" spans="1:27" ht="15.75" customHeight="1" x14ac:dyDescent="0.35">
      <c r="A230" s="2" t="s">
        <v>428</v>
      </c>
      <c r="B230" s="2" t="s">
        <v>429</v>
      </c>
      <c r="C230" s="2" t="str">
        <f t="shared" si="23"/>
        <v>Isha Raj Sharma</v>
      </c>
      <c r="D230" s="2" t="str">
        <f t="shared" si="21"/>
        <v>PID0229_Isha.pdf</v>
      </c>
      <c r="E230" s="2" t="s">
        <v>9</v>
      </c>
      <c r="F230" s="15" t="s">
        <v>41</v>
      </c>
      <c r="G230" s="56">
        <f t="shared" si="24"/>
        <v>28855</v>
      </c>
      <c r="H230" s="54">
        <f t="shared" si="25"/>
        <v>1978</v>
      </c>
      <c r="I230" s="54">
        <f t="shared" si="26"/>
        <v>48</v>
      </c>
      <c r="J230" s="54" t="str" cm="1">
        <f t="array" ref="J230">_xlfn.IFS(AND(I230&gt;20,I230&lt;=30),"Young adult",AND(I230&gt;30,I230&lt;=45),"Adult",AND(I230&gt;45,I230&lt;=60),"Senior",AND(I230&gt;60,I230&lt;90),"super senior",TRUE,"Died")</f>
        <v>Senior</v>
      </c>
      <c r="K230" s="3">
        <v>15</v>
      </c>
      <c r="L230" s="2" t="s">
        <v>20</v>
      </c>
      <c r="M230" s="2" t="s">
        <v>21</v>
      </c>
      <c r="N230" s="2" t="str">
        <f>VLOOKUP(L230,Facts!$A$2:$B$10,2,FALSE)</f>
        <v>North</v>
      </c>
      <c r="O230" s="2"/>
      <c r="P230" s="2"/>
      <c r="Q230" s="36" t="str">
        <f>IF(AND(K230&lt;=5,'Billing Details'!H230&gt;=10000),"High Priority","Regularfollowup")</f>
        <v>Regularfollowup</v>
      </c>
      <c r="R230" s="36"/>
      <c r="S230" s="36"/>
      <c r="T230" s="36" t="str">
        <f>IF(AND(Q230="High Priority",'Patient Health Records'!AH230="Yes",'Patient Health Records'!AI230="Critical"), "Need Immediate attention", IF(AND('Patient Health Records'!AI230&lt;&gt;"Critical", 'Patient Health Records'!AH230="Yes"),"Monitor later",IF(AND('Patient Health Records'!AI230="Critical",'Patient Health Records'!AH230="No"),"Ask for readmission","No action")))</f>
        <v>No action</v>
      </c>
      <c r="U230" s="36"/>
      <c r="V230" s="36"/>
      <c r="W230" s="2" t="str">
        <f>_xlfn.XLOOKUP('Patient Demographics'!N230,Facts!$B$2:$B$10,Facts!$A$2:$A$10,FALSE)</f>
        <v>Punjab</v>
      </c>
      <c r="X230" t="str">
        <f t="shared" si="22"/>
        <v xml:space="preserve">Isha </v>
      </c>
      <c r="Y230" t="str" cm="1">
        <f t="array" ref="Y230:AA230">_xlfn.TEXTSPLIT(C230," ")</f>
        <v>Isha</v>
      </c>
      <c r="Z230" t="str">
        <v>Raj</v>
      </c>
      <c r="AA230" t="str">
        <v>Sharma</v>
      </c>
    </row>
    <row r="231" spans="1:27" ht="15.75" customHeight="1" x14ac:dyDescent="0.35">
      <c r="A231" s="2" t="s">
        <v>430</v>
      </c>
      <c r="B231" s="2" t="s">
        <v>431</v>
      </c>
      <c r="C231" s="2" t="str">
        <f t="shared" si="23"/>
        <v>Isha Raj Gupta</v>
      </c>
      <c r="D231" s="2" t="str">
        <f t="shared" si="21"/>
        <v>PID0230_Isha.pdf</v>
      </c>
      <c r="E231" s="2" t="s">
        <v>9</v>
      </c>
      <c r="F231" s="15" t="s">
        <v>298</v>
      </c>
      <c r="G231" s="56">
        <f t="shared" si="24"/>
        <v>19724</v>
      </c>
      <c r="H231" s="54">
        <f t="shared" si="25"/>
        <v>1953</v>
      </c>
      <c r="I231" s="54">
        <f t="shared" si="26"/>
        <v>73</v>
      </c>
      <c r="J231" s="54" t="str" cm="1">
        <f t="array" ref="J231">_xlfn.IFS(AND(I231&gt;20,I231&lt;=30),"Young adult",AND(I231&gt;30,I231&lt;=45),"Adult",AND(I231&gt;45,I231&lt;=60),"Senior",AND(I231&gt;60,I231&lt;90),"super senior",TRUE,"Died")</f>
        <v>super senior</v>
      </c>
      <c r="K231" s="3">
        <v>70</v>
      </c>
      <c r="L231" s="2" t="s">
        <v>60</v>
      </c>
      <c r="M231" s="2" t="s">
        <v>71</v>
      </c>
      <c r="N231" s="2" t="str">
        <f>VLOOKUP(L231,Facts!$A$2:$B$10,2,FALSE)</f>
        <v>West</v>
      </c>
      <c r="O231" s="2"/>
      <c r="P231" s="2"/>
      <c r="Q231" s="36" t="str">
        <f>IF(AND(K231&lt;=5,'Billing Details'!H231&gt;=10000),"High Priority","Regularfollowup")</f>
        <v>Regularfollowup</v>
      </c>
      <c r="R231" s="36"/>
      <c r="S231" s="36"/>
      <c r="T231" s="36" t="str">
        <f>IF(AND(Q231="High Priority",'Patient Health Records'!AH231="Yes",'Patient Health Records'!AI231="Critical"), "Need Immediate attention", IF(AND('Patient Health Records'!AI231&lt;&gt;"Critical", 'Patient Health Records'!AH231="Yes"),"Monitor later",IF(AND('Patient Health Records'!AI231="Critical",'Patient Health Records'!AH231="No"),"Ask for readmission","No action")))</f>
        <v>No action</v>
      </c>
      <c r="U231" s="36"/>
      <c r="V231" s="36"/>
      <c r="W231" s="2" t="str">
        <f>_xlfn.XLOOKUP('Patient Demographics'!N231,Facts!$B$2:$B$10,Facts!$A$2:$A$10,FALSE)</f>
        <v>Maharashtra</v>
      </c>
      <c r="X231" t="str">
        <f t="shared" si="22"/>
        <v xml:space="preserve">Isha </v>
      </c>
      <c r="Y231" t="str" cm="1">
        <f t="array" ref="Y231:AA231">_xlfn.TEXTSPLIT(C231," ")</f>
        <v>Isha</v>
      </c>
      <c r="Z231" t="str">
        <v>Raj</v>
      </c>
      <c r="AA231" t="str">
        <v>Gupta</v>
      </c>
    </row>
    <row r="232" spans="1:27" ht="15.75" customHeight="1" x14ac:dyDescent="0.35">
      <c r="A232" s="2" t="s">
        <v>432</v>
      </c>
      <c r="B232" s="2" t="s">
        <v>186</v>
      </c>
      <c r="C232" s="2" t="str">
        <f t="shared" si="23"/>
        <v>Shreya Mehta</v>
      </c>
      <c r="D232" s="2" t="str">
        <f t="shared" si="21"/>
        <v>PID0231_Shreya.pdf</v>
      </c>
      <c r="E232" s="2" t="s">
        <v>9</v>
      </c>
      <c r="F232" s="15" t="s">
        <v>28</v>
      </c>
      <c r="G232" s="56">
        <f t="shared" si="24"/>
        <v>32508</v>
      </c>
      <c r="H232" s="54">
        <f t="shared" si="25"/>
        <v>1988</v>
      </c>
      <c r="I232" s="54">
        <f t="shared" si="26"/>
        <v>38</v>
      </c>
      <c r="J232" s="54" t="str" cm="1">
        <f t="array" ref="J232">_xlfn.IFS(AND(I232&gt;20,I232&lt;=30),"Young adult",AND(I232&gt;30,I232&lt;=45),"Adult",AND(I232&gt;45,I232&lt;=60),"Senior",AND(I232&gt;60,I232&lt;90),"super senior",TRUE,"Died")</f>
        <v>Adult</v>
      </c>
      <c r="K232" s="3">
        <v>300</v>
      </c>
      <c r="L232" s="2" t="s">
        <v>60</v>
      </c>
      <c r="M232" s="2" t="s">
        <v>71</v>
      </c>
      <c r="N232" s="2" t="str">
        <f>VLOOKUP(L232,Facts!$A$2:$B$10,2,FALSE)</f>
        <v>West</v>
      </c>
      <c r="O232" s="2"/>
      <c r="P232" s="2"/>
      <c r="Q232" s="36" t="str">
        <f>IF(AND(K232&lt;=5,'Billing Details'!H232&gt;=10000),"High Priority","Regularfollowup")</f>
        <v>Regularfollowup</v>
      </c>
      <c r="R232" s="36"/>
      <c r="S232" s="36"/>
      <c r="T232" s="36" t="str">
        <f>IF(AND(Q232="High Priority",'Patient Health Records'!AH232="Yes",'Patient Health Records'!AI232="Critical"), "Need Immediate attention", IF(AND('Patient Health Records'!AI232&lt;&gt;"Critical", 'Patient Health Records'!AH232="Yes"),"Monitor later",IF(AND('Patient Health Records'!AI232="Critical",'Patient Health Records'!AH232="No"),"Ask for readmission","No action")))</f>
        <v>No action</v>
      </c>
      <c r="U232" s="36"/>
      <c r="V232" s="36"/>
      <c r="W232" s="2" t="str">
        <f>_xlfn.XLOOKUP('Patient Demographics'!N232,Facts!$B$2:$B$10,Facts!$A$2:$A$10,FALSE)</f>
        <v>Maharashtra</v>
      </c>
      <c r="X232" t="str">
        <f t="shared" si="22"/>
        <v xml:space="preserve">Shreya </v>
      </c>
      <c r="Y232" t="str" cm="1">
        <f t="array" ref="Y232:Z232">_xlfn.TEXTSPLIT(C232," ")</f>
        <v>Shreya</v>
      </c>
      <c r="Z232" t="str">
        <v>Mehta</v>
      </c>
    </row>
    <row r="233" spans="1:27" ht="15.75" customHeight="1" x14ac:dyDescent="0.35">
      <c r="A233" s="2" t="s">
        <v>433</v>
      </c>
      <c r="B233" s="2" t="s">
        <v>91</v>
      </c>
      <c r="C233" s="2" t="str">
        <f t="shared" si="23"/>
        <v>Krishna Sharma</v>
      </c>
      <c r="D233" s="2" t="str">
        <f t="shared" si="21"/>
        <v>PID0232_Krishna.pdf</v>
      </c>
      <c r="E233" s="2" t="s">
        <v>24</v>
      </c>
      <c r="F233" s="15" t="s">
        <v>137</v>
      </c>
      <c r="G233" s="56">
        <f t="shared" si="24"/>
        <v>23377</v>
      </c>
      <c r="H233" s="54">
        <f t="shared" si="25"/>
        <v>1964</v>
      </c>
      <c r="I233" s="54">
        <f t="shared" si="26"/>
        <v>62</v>
      </c>
      <c r="J233" s="54" t="str" cm="1">
        <f t="array" ref="J233">_xlfn.IFS(AND(I233&gt;20,I233&lt;=30),"Young adult",AND(I233&gt;30,I233&lt;=45),"Adult",AND(I233&gt;45,I233&lt;=60),"Senior",AND(I233&gt;60,I233&lt;90),"super senior",TRUE,"Died")</f>
        <v>super senior</v>
      </c>
      <c r="K233" s="3">
        <v>7</v>
      </c>
      <c r="L233" s="2" t="s">
        <v>60</v>
      </c>
      <c r="M233" s="2" t="s">
        <v>71</v>
      </c>
      <c r="N233" s="2" t="str">
        <f>VLOOKUP(L233,Facts!$A$2:$B$10,2,FALSE)</f>
        <v>West</v>
      </c>
      <c r="O233" s="2"/>
      <c r="P233" s="2"/>
      <c r="Q233" s="36" t="str">
        <f>IF(AND(K233&lt;=5,'Billing Details'!H233&gt;=10000),"High Priority","Regularfollowup")</f>
        <v>Regularfollowup</v>
      </c>
      <c r="R233" s="36"/>
      <c r="S233" s="36"/>
      <c r="T233" s="36" t="str">
        <f>IF(AND(Q233="High Priority",'Patient Health Records'!AH233="Yes",'Patient Health Records'!AI233="Critical"), "Need Immediate attention", IF(AND('Patient Health Records'!AI233&lt;&gt;"Critical", 'Patient Health Records'!AH233="Yes"),"Monitor later",IF(AND('Patient Health Records'!AI233="Critical",'Patient Health Records'!AH233="No"),"Ask for readmission","No action")))</f>
        <v>Ask for readmission</v>
      </c>
      <c r="U233" s="36"/>
      <c r="V233" s="36"/>
      <c r="W233" s="2" t="str">
        <f>_xlfn.XLOOKUP('Patient Demographics'!N233,Facts!$B$2:$B$10,Facts!$A$2:$A$10,FALSE)</f>
        <v>Maharashtra</v>
      </c>
      <c r="X233" t="str">
        <f t="shared" si="22"/>
        <v xml:space="preserve">Krishna </v>
      </c>
      <c r="Y233" t="str" cm="1">
        <f t="array" ref="Y233:Z233">_xlfn.TEXTSPLIT(C233," ")</f>
        <v>Krishna</v>
      </c>
      <c r="Z233" t="str">
        <v>Sharma</v>
      </c>
    </row>
    <row r="234" spans="1:27" ht="15.75" customHeight="1" x14ac:dyDescent="0.35">
      <c r="A234" s="2" t="s">
        <v>434</v>
      </c>
      <c r="B234" s="2" t="s">
        <v>14</v>
      </c>
      <c r="C234" s="2" t="str">
        <f t="shared" si="23"/>
        <v>Isha Sharma</v>
      </c>
      <c r="D234" s="2" t="str">
        <f t="shared" si="21"/>
        <v>PID0233_Isha.pdf</v>
      </c>
      <c r="E234" s="2" t="s">
        <v>9</v>
      </c>
      <c r="F234" s="15" t="s">
        <v>62</v>
      </c>
      <c r="G234" s="56">
        <f t="shared" si="24"/>
        <v>30682</v>
      </c>
      <c r="H234" s="54">
        <f t="shared" si="25"/>
        <v>1984</v>
      </c>
      <c r="I234" s="54">
        <f t="shared" si="26"/>
        <v>42</v>
      </c>
      <c r="J234" s="54" t="str" cm="1">
        <f t="array" ref="J234">_xlfn.IFS(AND(I234&gt;20,I234&lt;=30),"Young adult",AND(I234&gt;30,I234&lt;=45),"Adult",AND(I234&gt;45,I234&lt;=60),"Senior",AND(I234&gt;60,I234&lt;90),"super senior",TRUE,"Died")</f>
        <v>Adult</v>
      </c>
      <c r="K234" s="3">
        <v>5</v>
      </c>
      <c r="L234" s="2" t="s">
        <v>11</v>
      </c>
      <c r="M234" s="2" t="s">
        <v>12</v>
      </c>
      <c r="N234" s="2" t="str">
        <f>VLOOKUP(L234,Facts!$A$2:$B$10,2,FALSE)</f>
        <v>South</v>
      </c>
      <c r="O234" s="2"/>
      <c r="P234" s="2"/>
      <c r="Q234" s="36" t="str">
        <f>IF(AND(K234&lt;=5,'Billing Details'!H234&gt;=10000),"High Priority","Regularfollowup")</f>
        <v>Regularfollowup</v>
      </c>
      <c r="R234" s="36"/>
      <c r="S234" s="36"/>
      <c r="T234" s="36" t="str">
        <f>IF(AND(Q234="High Priority",'Patient Health Records'!AH234="Yes",'Patient Health Records'!AI234="Critical"), "Need Immediate attention", IF(AND('Patient Health Records'!AI234&lt;&gt;"Critical", 'Patient Health Records'!AH234="Yes"),"Monitor later",IF(AND('Patient Health Records'!AI234="Critical",'Patient Health Records'!AH234="No"),"Ask for readmission","No action")))</f>
        <v>No action</v>
      </c>
      <c r="U234" s="36"/>
      <c r="V234" s="36"/>
      <c r="W234" s="2" t="str">
        <f>_xlfn.XLOOKUP('Patient Demographics'!N234,Facts!$B$2:$B$10,Facts!$A$2:$A$10,FALSE)</f>
        <v>Tamil Nadu</v>
      </c>
      <c r="X234" t="str">
        <f t="shared" si="22"/>
        <v xml:space="preserve">Isha </v>
      </c>
      <c r="Y234" t="str" cm="1">
        <f t="array" ref="Y234:Z234">_xlfn.TEXTSPLIT(C234," ")</f>
        <v>Isha</v>
      </c>
      <c r="Z234" t="str">
        <v>Sharma</v>
      </c>
    </row>
    <row r="235" spans="1:27" ht="15.75" customHeight="1" x14ac:dyDescent="0.35">
      <c r="A235" s="2" t="s">
        <v>435</v>
      </c>
      <c r="B235" s="2" t="s">
        <v>436</v>
      </c>
      <c r="C235" s="2" t="str">
        <f t="shared" si="23"/>
        <v>Shreya Patel</v>
      </c>
      <c r="D235" s="2" t="str">
        <f t="shared" si="21"/>
        <v>PID0234_Shreya.pdf</v>
      </c>
      <c r="E235" s="2" t="s">
        <v>9</v>
      </c>
      <c r="F235" s="15" t="s">
        <v>437</v>
      </c>
      <c r="G235" s="56">
        <f t="shared" si="24"/>
        <v>35065</v>
      </c>
      <c r="H235" s="54">
        <f t="shared" si="25"/>
        <v>1996</v>
      </c>
      <c r="I235" s="54">
        <f t="shared" si="26"/>
        <v>30</v>
      </c>
      <c r="J235" s="54" t="str" cm="1">
        <f t="array" ref="J235">_xlfn.IFS(AND(I235&gt;20,I235&lt;=30),"Young adult",AND(I235&gt;30,I235&lt;=45),"Adult",AND(I235&gt;45,I235&lt;=60),"Senior",AND(I235&gt;60,I235&lt;90),"super senior",TRUE,"Died")</f>
        <v>Young adult</v>
      </c>
      <c r="K235" s="3">
        <v>0.5</v>
      </c>
      <c r="L235" s="2" t="s">
        <v>29</v>
      </c>
      <c r="M235" s="2" t="s">
        <v>21</v>
      </c>
      <c r="N235" s="2" t="str">
        <f>VLOOKUP(L235,Facts!$A$2:$B$10,2,FALSE)</f>
        <v>North</v>
      </c>
      <c r="O235" s="2"/>
      <c r="P235" s="2"/>
      <c r="Q235" s="36" t="str">
        <f>IF(AND(K235&lt;=5,'Billing Details'!H235&gt;=10000),"High Priority","Regularfollowup")</f>
        <v>Regularfollowup</v>
      </c>
      <c r="R235" s="36"/>
      <c r="S235" s="36"/>
      <c r="T235" s="36" t="str">
        <f>IF(AND(Q235="High Priority",'Patient Health Records'!AH235="Yes",'Patient Health Records'!AI235="Critical"), "Need Immediate attention", IF(AND('Patient Health Records'!AI235&lt;&gt;"Critical", 'Patient Health Records'!AH235="Yes"),"Monitor later",IF(AND('Patient Health Records'!AI235="Critical",'Patient Health Records'!AH235="No"),"Ask for readmission","No action")))</f>
        <v>Ask for readmission</v>
      </c>
      <c r="U235" s="36"/>
      <c r="V235" s="36"/>
      <c r="W235" s="2" t="str">
        <f>_xlfn.XLOOKUP('Patient Demographics'!N235,Facts!$B$2:$B$10,Facts!$A$2:$A$10,FALSE)</f>
        <v>Punjab</v>
      </c>
      <c r="X235" t="str">
        <f t="shared" si="22"/>
        <v xml:space="preserve">Shreya </v>
      </c>
      <c r="Y235" t="str" cm="1">
        <f t="array" ref="Y235:Z235">_xlfn.TEXTSPLIT(C235," ")</f>
        <v>Shreya</v>
      </c>
      <c r="Z235" t="str">
        <v>Patel</v>
      </c>
    </row>
    <row r="236" spans="1:27" ht="15.75" customHeight="1" x14ac:dyDescent="0.35">
      <c r="A236" s="2" t="s">
        <v>438</v>
      </c>
      <c r="B236" s="2" t="s">
        <v>73</v>
      </c>
      <c r="C236" s="2" t="str">
        <f t="shared" si="23"/>
        <v>Aanya Reddy</v>
      </c>
      <c r="D236" s="2" t="str">
        <f t="shared" si="21"/>
        <v>PID0235_Aanya.pdf</v>
      </c>
      <c r="E236" s="2" t="s">
        <v>9</v>
      </c>
      <c r="F236" s="15" t="s">
        <v>28</v>
      </c>
      <c r="G236" s="56">
        <f t="shared" si="24"/>
        <v>32508</v>
      </c>
      <c r="H236" s="54">
        <f t="shared" si="25"/>
        <v>1988</v>
      </c>
      <c r="I236" s="54">
        <f t="shared" si="26"/>
        <v>38</v>
      </c>
      <c r="J236" s="54" t="str" cm="1">
        <f t="array" ref="J236">_xlfn.IFS(AND(I236&gt;20,I236&lt;=30),"Young adult",AND(I236&gt;30,I236&lt;=45),"Adult",AND(I236&gt;45,I236&lt;=60),"Senior",AND(I236&gt;60,I236&lt;90),"super senior",TRUE,"Died")</f>
        <v>Adult</v>
      </c>
      <c r="K236" s="3">
        <v>40</v>
      </c>
      <c r="L236" s="2" t="s">
        <v>45</v>
      </c>
      <c r="M236" s="2" t="s">
        <v>38</v>
      </c>
      <c r="N236" s="2" t="str">
        <f>VLOOKUP(L236,Facts!$A$2:$B$10,2,FALSE)</f>
        <v>East</v>
      </c>
      <c r="O236" s="2"/>
      <c r="P236" s="2"/>
      <c r="Q236" s="36" t="str">
        <f>IF(AND(K236&lt;=5,'Billing Details'!H236&gt;=10000),"High Priority","Regularfollowup")</f>
        <v>Regularfollowup</v>
      </c>
      <c r="R236" s="36"/>
      <c r="S236" s="36"/>
      <c r="T236" s="36" t="str">
        <f>IF(AND(Q236="High Priority",'Patient Health Records'!AH236="Yes",'Patient Health Records'!AI236="Critical"), "Need Immediate attention", IF(AND('Patient Health Records'!AI236&lt;&gt;"Critical", 'Patient Health Records'!AH236="Yes"),"Monitor later",IF(AND('Patient Health Records'!AI236="Critical",'Patient Health Records'!AH236="No"),"Ask for readmission","No action")))</f>
        <v>Monitor later</v>
      </c>
      <c r="U236" s="36"/>
      <c r="V236" s="36"/>
      <c r="W236" s="2" t="str">
        <f>_xlfn.XLOOKUP('Patient Demographics'!N236,Facts!$B$2:$B$10,Facts!$A$2:$A$10,FALSE)</f>
        <v>West Bengal</v>
      </c>
      <c r="X236" t="str">
        <f t="shared" si="22"/>
        <v xml:space="preserve">Aanya </v>
      </c>
      <c r="Y236" t="str" cm="1">
        <f t="array" ref="Y236:Z236">_xlfn.TEXTSPLIT(C236," ")</f>
        <v>Aanya</v>
      </c>
      <c r="Z236" t="str">
        <v>Reddy</v>
      </c>
    </row>
    <row r="237" spans="1:27" ht="15.75" customHeight="1" x14ac:dyDescent="0.35">
      <c r="A237" s="2" t="s">
        <v>439</v>
      </c>
      <c r="B237" s="2" t="s">
        <v>440</v>
      </c>
      <c r="C237" s="2" t="str">
        <f t="shared" si="23"/>
        <v>Isha Mehta</v>
      </c>
      <c r="D237" s="2" t="str">
        <f t="shared" si="21"/>
        <v>PID0236_Isha.pdf</v>
      </c>
      <c r="E237" s="2" t="s">
        <v>9</v>
      </c>
      <c r="F237" s="15" t="s">
        <v>441</v>
      </c>
      <c r="G237" s="56">
        <f t="shared" si="24"/>
        <v>16072</v>
      </c>
      <c r="H237" s="54">
        <f t="shared" si="25"/>
        <v>1944</v>
      </c>
      <c r="I237" s="54">
        <f t="shared" si="26"/>
        <v>82</v>
      </c>
      <c r="J237" s="54" t="str" cm="1">
        <f t="array" ref="J237">_xlfn.IFS(AND(I237&gt;20,I237&lt;=30),"Young adult",AND(I237&gt;30,I237&lt;=45),"Adult",AND(I237&gt;45,I237&lt;=60),"Senior",AND(I237&gt;60,I237&lt;90),"super senior",TRUE,"Died")</f>
        <v>super senior</v>
      </c>
      <c r="K237" s="3">
        <v>12</v>
      </c>
      <c r="L237" s="2" t="s">
        <v>60</v>
      </c>
      <c r="M237" s="2" t="s">
        <v>71</v>
      </c>
      <c r="N237" s="2" t="str">
        <f>VLOOKUP(L237,Facts!$A$2:$B$10,2,FALSE)</f>
        <v>West</v>
      </c>
      <c r="O237" s="2"/>
      <c r="P237" s="2"/>
      <c r="Q237" s="36" t="str">
        <f>IF(AND(K237&lt;=5,'Billing Details'!H237&gt;=10000),"High Priority","Regularfollowup")</f>
        <v>Regularfollowup</v>
      </c>
      <c r="R237" s="36"/>
      <c r="S237" s="36"/>
      <c r="T237" s="36" t="str">
        <f>IF(AND(Q237="High Priority",'Patient Health Records'!AH237="Yes",'Patient Health Records'!AI237="Critical"), "Need Immediate attention", IF(AND('Patient Health Records'!AI237&lt;&gt;"Critical", 'Patient Health Records'!AH237="Yes"),"Monitor later",IF(AND('Patient Health Records'!AI237="Critical",'Patient Health Records'!AH237="No"),"Ask for readmission","No action")))</f>
        <v>Monitor later</v>
      </c>
      <c r="U237" s="36"/>
      <c r="V237" s="36"/>
      <c r="W237" s="2" t="str">
        <f>_xlfn.XLOOKUP('Patient Demographics'!N237,Facts!$B$2:$B$10,Facts!$A$2:$A$10,FALSE)</f>
        <v>Maharashtra</v>
      </c>
      <c r="X237" t="str">
        <f t="shared" si="22"/>
        <v xml:space="preserve">Isha </v>
      </c>
      <c r="Y237" t="str" cm="1">
        <f t="array" ref="Y237:Z237">_xlfn.TEXTSPLIT(C237," ")</f>
        <v>Isha</v>
      </c>
      <c r="Z237" t="str">
        <v>Mehta</v>
      </c>
    </row>
    <row r="238" spans="1:27" ht="15.75" customHeight="1" x14ac:dyDescent="0.35">
      <c r="A238" s="2" t="s">
        <v>442</v>
      </c>
      <c r="B238" s="2" t="s">
        <v>67</v>
      </c>
      <c r="C238" s="2" t="str">
        <f t="shared" si="23"/>
        <v>Shreya Sharma</v>
      </c>
      <c r="D238" s="2" t="str">
        <f t="shared" si="21"/>
        <v>PID0237_Shreya.pdf</v>
      </c>
      <c r="E238" s="2" t="s">
        <v>9</v>
      </c>
      <c r="F238" s="15" t="s">
        <v>164</v>
      </c>
      <c r="G238" s="56">
        <f t="shared" si="24"/>
        <v>21550</v>
      </c>
      <c r="H238" s="54">
        <f t="shared" si="25"/>
        <v>1958</v>
      </c>
      <c r="I238" s="54">
        <f t="shared" si="26"/>
        <v>68</v>
      </c>
      <c r="J238" s="54" t="str" cm="1">
        <f t="array" ref="J238">_xlfn.IFS(AND(I238&gt;20,I238&lt;=30),"Young adult",AND(I238&gt;30,I238&lt;=45),"Adult",AND(I238&gt;45,I238&lt;=60),"Senior",AND(I238&gt;60,I238&lt;90),"super senior",TRUE,"Died")</f>
        <v>super senior</v>
      </c>
      <c r="K238" s="3">
        <v>9</v>
      </c>
      <c r="L238" s="2" t="s">
        <v>60</v>
      </c>
      <c r="M238" s="2" t="s">
        <v>71</v>
      </c>
      <c r="N238" s="2" t="str">
        <f>VLOOKUP(L238,Facts!$A$2:$B$10,2,FALSE)</f>
        <v>West</v>
      </c>
      <c r="O238" s="2"/>
      <c r="P238" s="2"/>
      <c r="Q238" s="36" t="str">
        <f>IF(AND(K238&lt;=5,'Billing Details'!H238&gt;=10000),"High Priority","Regularfollowup")</f>
        <v>Regularfollowup</v>
      </c>
      <c r="R238" s="36"/>
      <c r="S238" s="36"/>
      <c r="T238" s="36" t="str">
        <f>IF(AND(Q238="High Priority",'Patient Health Records'!AH238="Yes",'Patient Health Records'!AI238="Critical"), "Need Immediate attention", IF(AND('Patient Health Records'!AI238&lt;&gt;"Critical", 'Patient Health Records'!AH238="Yes"),"Monitor later",IF(AND('Patient Health Records'!AI238="Critical",'Patient Health Records'!AH238="No"),"Ask for readmission","No action")))</f>
        <v>No action</v>
      </c>
      <c r="U238" s="36"/>
      <c r="V238" s="36"/>
      <c r="W238" s="2" t="str">
        <f>_xlfn.XLOOKUP('Patient Demographics'!N238,Facts!$B$2:$B$10,Facts!$A$2:$A$10,FALSE)</f>
        <v>Maharashtra</v>
      </c>
      <c r="X238" t="str">
        <f t="shared" si="22"/>
        <v xml:space="preserve">Shreya </v>
      </c>
      <c r="Y238" t="str" cm="1">
        <f t="array" ref="Y238:Z238">_xlfn.TEXTSPLIT(C238," ")</f>
        <v>Shreya</v>
      </c>
      <c r="Z238" t="str">
        <v>Sharma</v>
      </c>
    </row>
    <row r="239" spans="1:27" ht="15.75" customHeight="1" x14ac:dyDescent="0.35">
      <c r="A239" s="2" t="s">
        <v>443</v>
      </c>
      <c r="B239" s="2" t="s">
        <v>444</v>
      </c>
      <c r="C239" s="2" t="str">
        <f t="shared" si="23"/>
        <v>Diya Sharma</v>
      </c>
      <c r="D239" s="2" t="str">
        <f t="shared" si="21"/>
        <v>PID0238_Diya.pdf</v>
      </c>
      <c r="E239" s="2" t="s">
        <v>9</v>
      </c>
      <c r="F239" s="15" t="s">
        <v>127</v>
      </c>
      <c r="G239" s="56">
        <f t="shared" si="24"/>
        <v>31412</v>
      </c>
      <c r="H239" s="54">
        <f t="shared" si="25"/>
        <v>1985</v>
      </c>
      <c r="I239" s="54">
        <f t="shared" si="26"/>
        <v>41</v>
      </c>
      <c r="J239" s="54" t="str" cm="1">
        <f t="array" ref="J239">_xlfn.IFS(AND(I239&gt;20,I239&lt;=30),"Young adult",AND(I239&gt;30,I239&lt;=45),"Adult",AND(I239&gt;45,I239&lt;=60),"Senior",AND(I239&gt;60,I239&lt;90),"super senior",TRUE,"Died")</f>
        <v>Adult</v>
      </c>
      <c r="K239" s="3">
        <v>2</v>
      </c>
      <c r="L239" s="2" t="s">
        <v>29</v>
      </c>
      <c r="M239" s="2" t="s">
        <v>12</v>
      </c>
      <c r="N239" s="2" t="str">
        <f>VLOOKUP(L239,Facts!$A$2:$B$10,2,FALSE)</f>
        <v>North</v>
      </c>
      <c r="O239" s="2"/>
      <c r="P239" s="2"/>
      <c r="Q239" s="36" t="str">
        <f>IF(AND(K239&lt;=5,'Billing Details'!H239&gt;=10000),"High Priority","Regularfollowup")</f>
        <v>Regularfollowup</v>
      </c>
      <c r="R239" s="36"/>
      <c r="S239" s="36"/>
      <c r="T239" s="36" t="str">
        <f>IF(AND(Q239="High Priority",'Patient Health Records'!AH239="Yes",'Patient Health Records'!AI239="Critical"), "Need Immediate attention", IF(AND('Patient Health Records'!AI239&lt;&gt;"Critical", 'Patient Health Records'!AH239="Yes"),"Monitor later",IF(AND('Patient Health Records'!AI239="Critical",'Patient Health Records'!AH239="No"),"Ask for readmission","No action")))</f>
        <v>Ask for readmission</v>
      </c>
      <c r="U239" s="36"/>
      <c r="V239" s="36"/>
      <c r="W239" s="2" t="str">
        <f>_xlfn.XLOOKUP('Patient Demographics'!N239,Facts!$B$2:$B$10,Facts!$A$2:$A$10,FALSE)</f>
        <v>Punjab</v>
      </c>
      <c r="X239" t="str">
        <f t="shared" si="22"/>
        <v xml:space="preserve">Diya </v>
      </c>
      <c r="Y239" t="str" cm="1">
        <f t="array" ref="Y239:Z239">_xlfn.TEXTSPLIT(C239," ")</f>
        <v>Diya</v>
      </c>
      <c r="Z239" t="str">
        <v>Sharma</v>
      </c>
    </row>
    <row r="240" spans="1:27" ht="15.75" customHeight="1" x14ac:dyDescent="0.35">
      <c r="A240" s="2" t="s">
        <v>445</v>
      </c>
      <c r="B240" s="2" t="s">
        <v>446</v>
      </c>
      <c r="C240" s="2" t="str">
        <f t="shared" si="23"/>
        <v>Krishna Dev Sharma</v>
      </c>
      <c r="D240" s="2" t="str">
        <f t="shared" si="21"/>
        <v>PID0239_Krishna.pdf</v>
      </c>
      <c r="E240" s="2" t="s">
        <v>24</v>
      </c>
      <c r="F240" s="15" t="s">
        <v>28</v>
      </c>
      <c r="G240" s="56">
        <f t="shared" si="24"/>
        <v>32508</v>
      </c>
      <c r="H240" s="54">
        <f t="shared" si="25"/>
        <v>1988</v>
      </c>
      <c r="I240" s="54">
        <f t="shared" si="26"/>
        <v>38</v>
      </c>
      <c r="J240" s="54" t="str" cm="1">
        <f t="array" ref="J240">_xlfn.IFS(AND(I240&gt;20,I240&lt;=30),"Young adult",AND(I240&gt;30,I240&lt;=45),"Adult",AND(I240&gt;45,I240&lt;=60),"Senior",AND(I240&gt;60,I240&lt;90),"super senior",TRUE,"Died")</f>
        <v>Adult</v>
      </c>
      <c r="K240" s="3">
        <v>2</v>
      </c>
      <c r="L240" s="2" t="s">
        <v>45</v>
      </c>
      <c r="M240" s="2" t="s">
        <v>38</v>
      </c>
      <c r="N240" s="2" t="str">
        <f>VLOOKUP(L240,Facts!$A$2:$B$10,2,FALSE)</f>
        <v>East</v>
      </c>
      <c r="O240" s="2"/>
      <c r="P240" s="2"/>
      <c r="Q240" s="36" t="str">
        <f>IF(AND(K240&lt;=5,'Billing Details'!H240&gt;=10000),"High Priority","Regularfollowup")</f>
        <v>Regularfollowup</v>
      </c>
      <c r="R240" s="36"/>
      <c r="S240" s="36"/>
      <c r="T240" s="36" t="str">
        <f>IF(AND(Q240="High Priority",'Patient Health Records'!AH240="Yes",'Patient Health Records'!AI240="Critical"), "Need Immediate attention", IF(AND('Patient Health Records'!AI240&lt;&gt;"Critical", 'Patient Health Records'!AH240="Yes"),"Monitor later",IF(AND('Patient Health Records'!AI240="Critical",'Patient Health Records'!AH240="No"),"Ask for readmission","No action")))</f>
        <v>No action</v>
      </c>
      <c r="U240" s="36"/>
      <c r="V240" s="36"/>
      <c r="W240" s="2" t="str">
        <f>_xlfn.XLOOKUP('Patient Demographics'!N240,Facts!$B$2:$B$10,Facts!$A$2:$A$10,FALSE)</f>
        <v>West Bengal</v>
      </c>
      <c r="X240" t="str">
        <f t="shared" si="22"/>
        <v xml:space="preserve">Krishna </v>
      </c>
      <c r="Y240" t="str" cm="1">
        <f t="array" ref="Y240:AA240">_xlfn.TEXTSPLIT(C240," ")</f>
        <v>Krishna</v>
      </c>
      <c r="Z240" t="str">
        <v>Dev</v>
      </c>
      <c r="AA240" t="str">
        <v>Sharma</v>
      </c>
    </row>
    <row r="241" spans="1:27" ht="15.75" customHeight="1" x14ac:dyDescent="0.35">
      <c r="A241" s="2" t="s">
        <v>447</v>
      </c>
      <c r="B241" s="2" t="s">
        <v>448</v>
      </c>
      <c r="C241" s="2" t="str">
        <f t="shared" si="23"/>
        <v>Shreya Reddy</v>
      </c>
      <c r="D241" s="2" t="str">
        <f t="shared" si="21"/>
        <v>PID0240_Shreya.pdf</v>
      </c>
      <c r="E241" s="2" t="s">
        <v>9</v>
      </c>
      <c r="F241" s="15" t="s">
        <v>44</v>
      </c>
      <c r="G241" s="56">
        <f t="shared" si="24"/>
        <v>34699</v>
      </c>
      <c r="H241" s="54">
        <f t="shared" si="25"/>
        <v>1994</v>
      </c>
      <c r="I241" s="54">
        <f t="shared" si="26"/>
        <v>32</v>
      </c>
      <c r="J241" s="54" t="str" cm="1">
        <f t="array" ref="J241">_xlfn.IFS(AND(I241&gt;20,I241&lt;=30),"Young adult",AND(I241&gt;30,I241&lt;=45),"Adult",AND(I241&gt;45,I241&lt;=60),"Senior",AND(I241&gt;60,I241&lt;90),"super senior",TRUE,"Died")</f>
        <v>Adult</v>
      </c>
      <c r="K241" s="3">
        <v>9</v>
      </c>
      <c r="L241" s="2" t="s">
        <v>60</v>
      </c>
      <c r="M241" s="2" t="s">
        <v>12</v>
      </c>
      <c r="N241" s="2" t="str">
        <f>VLOOKUP(L241,Facts!$A$2:$B$10,2,FALSE)</f>
        <v>West</v>
      </c>
      <c r="O241" s="2"/>
      <c r="P241" s="2"/>
      <c r="Q241" s="36" t="str">
        <f>IF(AND(K241&lt;=5,'Billing Details'!H241&gt;=10000),"High Priority","Regularfollowup")</f>
        <v>Regularfollowup</v>
      </c>
      <c r="R241" s="36"/>
      <c r="S241" s="36"/>
      <c r="T241" s="36" t="str">
        <f>IF(AND(Q241="High Priority",'Patient Health Records'!AH241="Yes",'Patient Health Records'!AI241="Critical"), "Need Immediate attention", IF(AND('Patient Health Records'!AI241&lt;&gt;"Critical", 'Patient Health Records'!AH241="Yes"),"Monitor later",IF(AND('Patient Health Records'!AI241="Critical",'Patient Health Records'!AH241="No"),"Ask for readmission","No action")))</f>
        <v>No action</v>
      </c>
      <c r="U241" s="36"/>
      <c r="V241" s="36"/>
      <c r="W241" s="2" t="str">
        <f>_xlfn.XLOOKUP('Patient Demographics'!N241,Facts!$B$2:$B$10,Facts!$A$2:$A$10,FALSE)</f>
        <v>Maharashtra</v>
      </c>
      <c r="X241" t="str">
        <f t="shared" si="22"/>
        <v xml:space="preserve">Shreya </v>
      </c>
      <c r="Y241" t="str" cm="1">
        <f t="array" ref="Y241:Z241">_xlfn.TEXTSPLIT(C241," ")</f>
        <v>Shreya</v>
      </c>
      <c r="Z241" t="str">
        <v>Reddy</v>
      </c>
    </row>
    <row r="242" spans="1:27" ht="15.75" customHeight="1" x14ac:dyDescent="0.35">
      <c r="A242" s="2" t="s">
        <v>449</v>
      </c>
      <c r="B242" s="2" t="s">
        <v>450</v>
      </c>
      <c r="C242" s="2" t="str">
        <f t="shared" si="23"/>
        <v>Aanya Mehta</v>
      </c>
      <c r="D242" s="2" t="str">
        <f t="shared" si="21"/>
        <v>PID0241_Aanya.pdf</v>
      </c>
      <c r="E242" s="2" t="s">
        <v>9</v>
      </c>
      <c r="F242" s="15" t="s">
        <v>298</v>
      </c>
      <c r="G242" s="56">
        <f t="shared" si="24"/>
        <v>19724</v>
      </c>
      <c r="H242" s="54">
        <f t="shared" si="25"/>
        <v>1953</v>
      </c>
      <c r="I242" s="54">
        <f t="shared" si="26"/>
        <v>73</v>
      </c>
      <c r="J242" s="54" t="str" cm="1">
        <f t="array" ref="J242">_xlfn.IFS(AND(I242&gt;20,I242&lt;=30),"Young adult",AND(I242&gt;30,I242&lt;=45),"Adult",AND(I242&gt;45,I242&lt;=60),"Senior",AND(I242&gt;60,I242&lt;90),"super senior",TRUE,"Died")</f>
        <v>super senior</v>
      </c>
      <c r="K242" s="3">
        <v>5</v>
      </c>
      <c r="L242" s="2" t="s">
        <v>60</v>
      </c>
      <c r="M242" s="2" t="s">
        <v>71</v>
      </c>
      <c r="N242" s="2" t="str">
        <f>VLOOKUP(L242,Facts!$A$2:$B$10,2,FALSE)</f>
        <v>West</v>
      </c>
      <c r="O242" s="2"/>
      <c r="P242" s="2"/>
      <c r="Q242" s="36" t="str">
        <f>IF(AND(K242&lt;=5,'Billing Details'!H242&gt;=10000),"High Priority","Regularfollowup")</f>
        <v>Regularfollowup</v>
      </c>
      <c r="R242" s="36"/>
      <c r="S242" s="36"/>
      <c r="T242" s="36" t="str">
        <f>IF(AND(Q242="High Priority",'Patient Health Records'!AH242="Yes",'Patient Health Records'!AI242="Critical"), "Need Immediate attention", IF(AND('Patient Health Records'!AI242&lt;&gt;"Critical", 'Patient Health Records'!AH242="Yes"),"Monitor later",IF(AND('Patient Health Records'!AI242="Critical",'Patient Health Records'!AH242="No"),"Ask for readmission","No action")))</f>
        <v>Ask for readmission</v>
      </c>
      <c r="U242" s="36"/>
      <c r="V242" s="36"/>
      <c r="W242" s="2" t="str">
        <f>_xlfn.XLOOKUP('Patient Demographics'!N242,Facts!$B$2:$B$10,Facts!$A$2:$A$10,FALSE)</f>
        <v>Maharashtra</v>
      </c>
      <c r="X242" t="str">
        <f t="shared" si="22"/>
        <v xml:space="preserve">Aanya </v>
      </c>
      <c r="Y242" t="str" cm="1">
        <f t="array" ref="Y242:Z242">_xlfn.TEXTSPLIT(C242," ")</f>
        <v>Aanya</v>
      </c>
      <c r="Z242" t="str">
        <v>Mehta</v>
      </c>
    </row>
    <row r="243" spans="1:27" ht="15.75" customHeight="1" x14ac:dyDescent="0.35">
      <c r="A243" s="2" t="s">
        <v>451</v>
      </c>
      <c r="B243" s="2" t="s">
        <v>452</v>
      </c>
      <c r="C243" s="2" t="str">
        <f t="shared" si="23"/>
        <v>Aarav Patel</v>
      </c>
      <c r="D243" s="2" t="str">
        <f t="shared" si="21"/>
        <v>PID0242_Aarav.pdf</v>
      </c>
      <c r="E243" s="2" t="s">
        <v>24</v>
      </c>
      <c r="F243" s="15" t="s">
        <v>65</v>
      </c>
      <c r="G243" s="56">
        <f t="shared" si="24"/>
        <v>25203</v>
      </c>
      <c r="H243" s="54">
        <f t="shared" si="25"/>
        <v>1968</v>
      </c>
      <c r="I243" s="54">
        <f t="shared" si="26"/>
        <v>58</v>
      </c>
      <c r="J243" s="54" t="str" cm="1">
        <f t="array" ref="J243">_xlfn.IFS(AND(I243&gt;20,I243&lt;=30),"Young adult",AND(I243&gt;30,I243&lt;=45),"Adult",AND(I243&gt;45,I243&lt;=60),"Senior",AND(I243&gt;60,I243&lt;90),"super senior",TRUE,"Died")</f>
        <v>Senior</v>
      </c>
      <c r="K243" s="3">
        <v>40</v>
      </c>
      <c r="L243" s="2" t="s">
        <v>45</v>
      </c>
      <c r="M243" s="2" t="s">
        <v>12</v>
      </c>
      <c r="N243" s="2" t="str">
        <f>VLOOKUP(L243,Facts!$A$2:$B$10,2,FALSE)</f>
        <v>East</v>
      </c>
      <c r="O243" s="2"/>
      <c r="P243" s="2"/>
      <c r="Q243" s="36" t="str">
        <f>IF(AND(K243&lt;=5,'Billing Details'!H243&gt;=10000),"High Priority","Regularfollowup")</f>
        <v>Regularfollowup</v>
      </c>
      <c r="R243" s="36"/>
      <c r="S243" s="36"/>
      <c r="T243" s="36" t="str">
        <f>IF(AND(Q243="High Priority",'Patient Health Records'!AH243="Yes",'Patient Health Records'!AI243="Critical"), "Need Immediate attention", IF(AND('Patient Health Records'!AI243&lt;&gt;"Critical", 'Patient Health Records'!AH243="Yes"),"Monitor later",IF(AND('Patient Health Records'!AI243="Critical",'Patient Health Records'!AH243="No"),"Ask for readmission","No action")))</f>
        <v>No action</v>
      </c>
      <c r="U243" s="36"/>
      <c r="V243" s="36"/>
      <c r="W243" s="2" t="str">
        <f>_xlfn.XLOOKUP('Patient Demographics'!N243,Facts!$B$2:$B$10,Facts!$A$2:$A$10,FALSE)</f>
        <v>West Bengal</v>
      </c>
      <c r="X243" t="str">
        <f t="shared" si="22"/>
        <v xml:space="preserve">Aarav </v>
      </c>
      <c r="Y243" t="str" cm="1">
        <f t="array" ref="Y243:Z243">_xlfn.TEXTSPLIT(C243," ")</f>
        <v>Aarav</v>
      </c>
      <c r="Z243" t="str">
        <v>Patel</v>
      </c>
    </row>
    <row r="244" spans="1:27" ht="15.75" customHeight="1" x14ac:dyDescent="0.35">
      <c r="A244" s="2" t="s">
        <v>453</v>
      </c>
      <c r="B244" s="2" t="s">
        <v>186</v>
      </c>
      <c r="C244" s="2" t="str">
        <f t="shared" si="23"/>
        <v>Shreya Mehta</v>
      </c>
      <c r="D244" s="2" t="str">
        <f t="shared" si="21"/>
        <v>PID0243_Shreya.pdf</v>
      </c>
      <c r="E244" s="2" t="s">
        <v>9</v>
      </c>
      <c r="F244" s="15" t="s">
        <v>19</v>
      </c>
      <c r="G244" s="56">
        <f t="shared" si="24"/>
        <v>34334</v>
      </c>
      <c r="H244" s="54">
        <f t="shared" si="25"/>
        <v>1993</v>
      </c>
      <c r="I244" s="54">
        <f t="shared" si="26"/>
        <v>33</v>
      </c>
      <c r="J244" s="54" t="str" cm="1">
        <f t="array" ref="J244">_xlfn.IFS(AND(I244&gt;20,I244&lt;=30),"Young adult",AND(I244&gt;30,I244&lt;=45),"Adult",AND(I244&gt;45,I244&lt;=60),"Senior",AND(I244&gt;60,I244&lt;90),"super senior",TRUE,"Died")</f>
        <v>Adult</v>
      </c>
      <c r="K244" s="3">
        <v>7</v>
      </c>
      <c r="L244" s="2" t="s">
        <v>16</v>
      </c>
      <c r="M244" s="2" t="s">
        <v>71</v>
      </c>
      <c r="N244" s="2" t="str">
        <f>VLOOKUP(L244,Facts!$A$2:$B$10,2,FALSE)</f>
        <v>West</v>
      </c>
      <c r="O244" s="2"/>
      <c r="P244" s="2"/>
      <c r="Q244" s="36" t="str">
        <f>IF(AND(K244&lt;=5,'Billing Details'!H244&gt;=10000),"High Priority","Regularfollowup")</f>
        <v>Regularfollowup</v>
      </c>
      <c r="R244" s="36"/>
      <c r="S244" s="36"/>
      <c r="T244" s="36" t="str">
        <f>IF(AND(Q244="High Priority",'Patient Health Records'!AH244="Yes",'Patient Health Records'!AI244="Critical"), "Need Immediate attention", IF(AND('Patient Health Records'!AI244&lt;&gt;"Critical", 'Patient Health Records'!AH244="Yes"),"Monitor later",IF(AND('Patient Health Records'!AI244="Critical",'Patient Health Records'!AH244="No"),"Ask for readmission","No action")))</f>
        <v>Monitor later</v>
      </c>
      <c r="U244" s="36"/>
      <c r="V244" s="36"/>
      <c r="W244" s="2" t="str">
        <f>_xlfn.XLOOKUP('Patient Demographics'!N244,Facts!$B$2:$B$10,Facts!$A$2:$A$10,FALSE)</f>
        <v>Maharashtra</v>
      </c>
      <c r="X244" t="str">
        <f t="shared" si="22"/>
        <v xml:space="preserve">Shreya </v>
      </c>
      <c r="Y244" t="str" cm="1">
        <f t="array" ref="Y244:Z244">_xlfn.TEXTSPLIT(C244," ")</f>
        <v>Shreya</v>
      </c>
      <c r="Z244" t="str">
        <v>Mehta</v>
      </c>
    </row>
    <row r="245" spans="1:27" ht="15.75" customHeight="1" x14ac:dyDescent="0.35">
      <c r="A245" s="2" t="s">
        <v>454</v>
      </c>
      <c r="B245" s="2" t="s">
        <v>455</v>
      </c>
      <c r="C245" s="2" t="str">
        <f t="shared" si="23"/>
        <v>Riya Patel</v>
      </c>
      <c r="D245" s="2" t="str">
        <f t="shared" si="21"/>
        <v>PID0244_Riya.pdf</v>
      </c>
      <c r="E245" s="2" t="s">
        <v>9</v>
      </c>
      <c r="F245" s="15" t="s">
        <v>65</v>
      </c>
      <c r="G245" s="56">
        <f t="shared" si="24"/>
        <v>25203</v>
      </c>
      <c r="H245" s="54">
        <f t="shared" si="25"/>
        <v>1968</v>
      </c>
      <c r="I245" s="54">
        <f t="shared" si="26"/>
        <v>58</v>
      </c>
      <c r="J245" s="54" t="str" cm="1">
        <f t="array" ref="J245">_xlfn.IFS(AND(I245&gt;20,I245&lt;=30),"Young adult",AND(I245&gt;30,I245&lt;=45),"Adult",AND(I245&gt;45,I245&lt;=60),"Senior",AND(I245&gt;60,I245&lt;90),"super senior",TRUE,"Died")</f>
        <v>Senior</v>
      </c>
      <c r="K245" s="3">
        <v>12</v>
      </c>
      <c r="L245" s="2" t="s">
        <v>20</v>
      </c>
      <c r="M245" s="2" t="s">
        <v>21</v>
      </c>
      <c r="N245" s="2" t="str">
        <f>VLOOKUP(L245,Facts!$A$2:$B$10,2,FALSE)</f>
        <v>North</v>
      </c>
      <c r="O245" s="2"/>
      <c r="P245" s="2"/>
      <c r="Q245" s="36" t="str">
        <f>IF(AND(K245&lt;=5,'Billing Details'!H245&gt;=10000),"High Priority","Regularfollowup")</f>
        <v>Regularfollowup</v>
      </c>
      <c r="R245" s="36"/>
      <c r="S245" s="36"/>
      <c r="T245" s="36" t="str">
        <f>IF(AND(Q245="High Priority",'Patient Health Records'!AH245="Yes",'Patient Health Records'!AI245="Critical"), "Need Immediate attention", IF(AND('Patient Health Records'!AI245&lt;&gt;"Critical", 'Patient Health Records'!AH245="Yes"),"Monitor later",IF(AND('Patient Health Records'!AI245="Critical",'Patient Health Records'!AH245="No"),"Ask for readmission","No action")))</f>
        <v>No action</v>
      </c>
      <c r="U245" s="36"/>
      <c r="V245" s="36"/>
      <c r="W245" s="2" t="str">
        <f>_xlfn.XLOOKUP('Patient Demographics'!N245,Facts!$B$2:$B$10,Facts!$A$2:$A$10,FALSE)</f>
        <v>Punjab</v>
      </c>
      <c r="X245" t="str">
        <f t="shared" si="22"/>
        <v xml:space="preserve">Riya </v>
      </c>
      <c r="Y245" t="str" cm="1">
        <f t="array" ref="Y245:Z245">_xlfn.TEXTSPLIT(C245," ")</f>
        <v>Riya</v>
      </c>
      <c r="Z245" t="str">
        <v>Patel</v>
      </c>
    </row>
    <row r="246" spans="1:27" ht="15.75" customHeight="1" x14ac:dyDescent="0.35">
      <c r="A246" s="2" t="s">
        <v>456</v>
      </c>
      <c r="B246" s="2" t="s">
        <v>104</v>
      </c>
      <c r="C246" s="2" t="str">
        <f t="shared" si="23"/>
        <v>Riya Gupta</v>
      </c>
      <c r="D246" s="2" t="str">
        <f t="shared" si="21"/>
        <v>PID0245_Riya.pdf</v>
      </c>
      <c r="E246" s="2" t="s">
        <v>9</v>
      </c>
      <c r="F246" s="15" t="s">
        <v>10</v>
      </c>
      <c r="G246" s="56">
        <f t="shared" si="24"/>
        <v>27029</v>
      </c>
      <c r="H246" s="54">
        <f t="shared" si="25"/>
        <v>1973</v>
      </c>
      <c r="I246" s="54">
        <f t="shared" si="26"/>
        <v>53</v>
      </c>
      <c r="J246" s="54" t="str" cm="1">
        <f t="array" ref="J246">_xlfn.IFS(AND(I246&gt;20,I246&lt;=30),"Young adult",AND(I246&gt;30,I246&lt;=45),"Adult",AND(I246&gt;45,I246&lt;=60),"Senior",AND(I246&gt;60,I246&lt;90),"super senior",TRUE,"Died")</f>
        <v>Senior</v>
      </c>
      <c r="K246" s="3">
        <v>15</v>
      </c>
      <c r="L246" s="2" t="s">
        <v>11</v>
      </c>
      <c r="M246" s="2" t="s">
        <v>21</v>
      </c>
      <c r="N246" s="2" t="str">
        <f>VLOOKUP(L246,Facts!$A$2:$B$10,2,FALSE)</f>
        <v>South</v>
      </c>
      <c r="O246" s="2"/>
      <c r="P246" s="2"/>
      <c r="Q246" s="36" t="str">
        <f>IF(AND(K246&lt;=5,'Billing Details'!H246&gt;=10000),"High Priority","Regularfollowup")</f>
        <v>Regularfollowup</v>
      </c>
      <c r="R246" s="36"/>
      <c r="S246" s="36"/>
      <c r="T246" s="36" t="str">
        <f>IF(AND(Q246="High Priority",'Patient Health Records'!AH246="Yes",'Patient Health Records'!AI246="Critical"), "Need Immediate attention", IF(AND('Patient Health Records'!AI246&lt;&gt;"Critical", 'Patient Health Records'!AH246="Yes"),"Monitor later",IF(AND('Patient Health Records'!AI246="Critical",'Patient Health Records'!AH246="No"),"Ask for readmission","No action")))</f>
        <v>Monitor later</v>
      </c>
      <c r="U246" s="36"/>
      <c r="V246" s="36"/>
      <c r="W246" s="2" t="str">
        <f>_xlfn.XLOOKUP('Patient Demographics'!N246,Facts!$B$2:$B$10,Facts!$A$2:$A$10,FALSE)</f>
        <v>Tamil Nadu</v>
      </c>
      <c r="X246" t="str">
        <f t="shared" si="22"/>
        <v xml:space="preserve">Riya </v>
      </c>
      <c r="Y246" t="str" cm="1">
        <f t="array" ref="Y246:Z246">_xlfn.TEXTSPLIT(C246," ")</f>
        <v>Riya</v>
      </c>
      <c r="Z246" t="str">
        <v>Gupta</v>
      </c>
    </row>
    <row r="247" spans="1:27" ht="15.75" customHeight="1" x14ac:dyDescent="0.35">
      <c r="A247" s="2" t="s">
        <v>457</v>
      </c>
      <c r="B247" s="2" t="s">
        <v>458</v>
      </c>
      <c r="C247" s="2" t="str">
        <f t="shared" si="23"/>
        <v>Krishna Raj Mehta</v>
      </c>
      <c r="D247" s="2" t="str">
        <f t="shared" si="21"/>
        <v>PID0246_Krishna.pdf</v>
      </c>
      <c r="E247" s="2" t="s">
        <v>24</v>
      </c>
      <c r="F247" s="15" t="s">
        <v>65</v>
      </c>
      <c r="G247" s="56">
        <f t="shared" si="24"/>
        <v>25203</v>
      </c>
      <c r="H247" s="54">
        <f t="shared" si="25"/>
        <v>1968</v>
      </c>
      <c r="I247" s="54">
        <f t="shared" si="26"/>
        <v>58</v>
      </c>
      <c r="J247" s="54" t="str" cm="1">
        <f t="array" ref="J247">_xlfn.IFS(AND(I247&gt;20,I247&lt;=30),"Young adult",AND(I247&gt;30,I247&lt;=45),"Adult",AND(I247&gt;45,I247&lt;=60),"Senior",AND(I247&gt;60,I247&lt;90),"super senior",TRUE,"Died")</f>
        <v>Senior</v>
      </c>
      <c r="K247" s="3">
        <v>400</v>
      </c>
      <c r="L247" s="2" t="s">
        <v>20</v>
      </c>
      <c r="M247" s="2" t="s">
        <v>21</v>
      </c>
      <c r="N247" s="2" t="str">
        <f>VLOOKUP(L247,Facts!$A$2:$B$10,2,FALSE)</f>
        <v>North</v>
      </c>
      <c r="O247" s="2"/>
      <c r="P247" s="2"/>
      <c r="Q247" s="36" t="str">
        <f>IF(AND(K247&lt;=5,'Billing Details'!H247&gt;=10000),"High Priority","Regularfollowup")</f>
        <v>Regularfollowup</v>
      </c>
      <c r="R247" s="36"/>
      <c r="S247" s="36"/>
      <c r="T247" s="36" t="str">
        <f>IF(AND(Q247="High Priority",'Patient Health Records'!AH247="Yes",'Patient Health Records'!AI247="Critical"), "Need Immediate attention", IF(AND('Patient Health Records'!AI247&lt;&gt;"Critical", 'Patient Health Records'!AH247="Yes"),"Monitor later",IF(AND('Patient Health Records'!AI247="Critical",'Patient Health Records'!AH247="No"),"Ask for readmission","No action")))</f>
        <v>Monitor later</v>
      </c>
      <c r="U247" s="36"/>
      <c r="V247" s="36"/>
      <c r="W247" s="2" t="str">
        <f>_xlfn.XLOOKUP('Patient Demographics'!N247,Facts!$B$2:$B$10,Facts!$A$2:$A$10,FALSE)</f>
        <v>Punjab</v>
      </c>
      <c r="X247" t="str">
        <f t="shared" si="22"/>
        <v xml:space="preserve">Krishna </v>
      </c>
      <c r="Y247" t="str" cm="1">
        <f t="array" ref="Y247:AA247">_xlfn.TEXTSPLIT(C247," ")</f>
        <v>Krishna</v>
      </c>
      <c r="Z247" t="str">
        <v>Raj</v>
      </c>
      <c r="AA247" t="str">
        <v>Mehta</v>
      </c>
    </row>
    <row r="248" spans="1:27" ht="15.75" customHeight="1" x14ac:dyDescent="0.35">
      <c r="A248" s="2" t="s">
        <v>459</v>
      </c>
      <c r="B248" s="2" t="s">
        <v>213</v>
      </c>
      <c r="C248" s="2" t="str">
        <f t="shared" si="23"/>
        <v>Krishna Gupta</v>
      </c>
      <c r="D248" s="2" t="str">
        <f t="shared" si="21"/>
        <v>PID0247_Krishna.pdf</v>
      </c>
      <c r="E248" s="2" t="s">
        <v>24</v>
      </c>
      <c r="F248" s="15" t="s">
        <v>164</v>
      </c>
      <c r="G248" s="56">
        <f t="shared" si="24"/>
        <v>21550</v>
      </c>
      <c r="H248" s="54">
        <f t="shared" si="25"/>
        <v>1958</v>
      </c>
      <c r="I248" s="54">
        <f t="shared" si="26"/>
        <v>68</v>
      </c>
      <c r="J248" s="54" t="str" cm="1">
        <f t="array" ref="J248">_xlfn.IFS(AND(I248&gt;20,I248&lt;=30),"Young adult",AND(I248&gt;30,I248&lt;=45),"Adult",AND(I248&gt;45,I248&lt;=60),"Senior",AND(I248&gt;60,I248&lt;90),"super senior",TRUE,"Died")</f>
        <v>super senior</v>
      </c>
      <c r="K248" s="3">
        <v>7</v>
      </c>
      <c r="L248" s="2" t="s">
        <v>45</v>
      </c>
      <c r="M248" s="2" t="s">
        <v>38</v>
      </c>
      <c r="N248" s="2" t="str">
        <f>VLOOKUP(L248,Facts!$A$2:$B$10,2,FALSE)</f>
        <v>East</v>
      </c>
      <c r="O248" s="2"/>
      <c r="P248" s="2"/>
      <c r="Q248" s="36" t="str">
        <f>IF(AND(K248&lt;=5,'Billing Details'!H248&gt;=10000),"High Priority","Regularfollowup")</f>
        <v>Regularfollowup</v>
      </c>
      <c r="R248" s="36"/>
      <c r="S248" s="36"/>
      <c r="T248" s="36" t="str">
        <f>IF(AND(Q248="High Priority",'Patient Health Records'!AH248="Yes",'Patient Health Records'!AI248="Critical"), "Need Immediate attention", IF(AND('Patient Health Records'!AI248&lt;&gt;"Critical", 'Patient Health Records'!AH248="Yes"),"Monitor later",IF(AND('Patient Health Records'!AI248="Critical",'Patient Health Records'!AH248="No"),"Ask for readmission","No action")))</f>
        <v>No action</v>
      </c>
      <c r="U248" s="36"/>
      <c r="V248" s="36"/>
      <c r="W248" s="2" t="str">
        <f>_xlfn.XLOOKUP('Patient Demographics'!N248,Facts!$B$2:$B$10,Facts!$A$2:$A$10,FALSE)</f>
        <v>West Bengal</v>
      </c>
      <c r="X248" t="str">
        <f t="shared" si="22"/>
        <v xml:space="preserve">Krishna </v>
      </c>
      <c r="Y248" t="str" cm="1">
        <f t="array" ref="Y248:Z248">_xlfn.TEXTSPLIT(C248," ")</f>
        <v>Krishna</v>
      </c>
      <c r="Z248" t="str">
        <v>Gupta</v>
      </c>
    </row>
    <row r="249" spans="1:27" ht="15.75" customHeight="1" x14ac:dyDescent="0.35">
      <c r="A249" s="2" t="s">
        <v>460</v>
      </c>
      <c r="B249" s="2" t="s">
        <v>226</v>
      </c>
      <c r="C249" s="2" t="str">
        <f t="shared" si="23"/>
        <v>Aarav Raj Gupta</v>
      </c>
      <c r="D249" s="2" t="str">
        <f t="shared" si="21"/>
        <v>PID0248_Aarav.pdf</v>
      </c>
      <c r="E249" s="2" t="s">
        <v>24</v>
      </c>
      <c r="F249" s="15" t="s">
        <v>65</v>
      </c>
      <c r="G249" s="56">
        <f t="shared" si="24"/>
        <v>25203</v>
      </c>
      <c r="H249" s="54">
        <f t="shared" si="25"/>
        <v>1968</v>
      </c>
      <c r="I249" s="54">
        <f t="shared" si="26"/>
        <v>58</v>
      </c>
      <c r="J249" s="54" t="str" cm="1">
        <f t="array" ref="J249">_xlfn.IFS(AND(I249&gt;20,I249&lt;=30),"Young adult",AND(I249&gt;30,I249&lt;=45),"Adult",AND(I249&gt;45,I249&lt;=60),"Senior",AND(I249&gt;60,I249&lt;90),"super senior",TRUE,"Died")</f>
        <v>Senior</v>
      </c>
      <c r="K249" s="3">
        <v>7</v>
      </c>
      <c r="L249" s="2" t="s">
        <v>25</v>
      </c>
      <c r="M249" s="2" t="s">
        <v>12</v>
      </c>
      <c r="N249" s="2" t="str">
        <f>VLOOKUP(L249,Facts!$A$2:$B$10,2,FALSE)</f>
        <v>South</v>
      </c>
      <c r="O249" s="2"/>
      <c r="P249" s="2"/>
      <c r="Q249" s="36" t="str">
        <f>IF(AND(K249&lt;=5,'Billing Details'!H249&gt;=10000),"High Priority","Regularfollowup")</f>
        <v>Regularfollowup</v>
      </c>
      <c r="R249" s="36"/>
      <c r="S249" s="36"/>
      <c r="T249" s="36" t="str">
        <f>IF(AND(Q249="High Priority",'Patient Health Records'!AH249="Yes",'Patient Health Records'!AI249="Critical"), "Need Immediate attention", IF(AND('Patient Health Records'!AI249&lt;&gt;"Critical", 'Patient Health Records'!AH249="Yes"),"Monitor later",IF(AND('Patient Health Records'!AI249="Critical",'Patient Health Records'!AH249="No"),"Ask for readmission","No action")))</f>
        <v>Monitor later</v>
      </c>
      <c r="U249" s="36"/>
      <c r="V249" s="36"/>
      <c r="W249" s="2" t="str">
        <f>_xlfn.XLOOKUP('Patient Demographics'!N249,Facts!$B$2:$B$10,Facts!$A$2:$A$10,FALSE)</f>
        <v>Tamil Nadu</v>
      </c>
      <c r="X249" t="str">
        <f t="shared" si="22"/>
        <v xml:space="preserve">Aarav </v>
      </c>
      <c r="Y249" t="str" cm="1">
        <f t="array" ref="Y249:AA249">_xlfn.TEXTSPLIT(C249," ")</f>
        <v>Aarav</v>
      </c>
      <c r="Z249" t="str">
        <v>Raj</v>
      </c>
      <c r="AA249" t="str">
        <v>Gupta</v>
      </c>
    </row>
    <row r="250" spans="1:27" ht="15.75" customHeight="1" x14ac:dyDescent="0.35">
      <c r="A250" s="2" t="s">
        <v>461</v>
      </c>
      <c r="B250" s="2" t="s">
        <v>207</v>
      </c>
      <c r="C250" s="2" t="str">
        <f t="shared" si="23"/>
        <v>Sai Dev Patel</v>
      </c>
      <c r="D250" s="2" t="str">
        <f t="shared" si="21"/>
        <v>PID0249_Sai.pdf</v>
      </c>
      <c r="E250" s="2" t="s">
        <v>24</v>
      </c>
      <c r="F250" s="15" t="s">
        <v>137</v>
      </c>
      <c r="G250" s="56">
        <f t="shared" si="24"/>
        <v>23377</v>
      </c>
      <c r="H250" s="54">
        <f t="shared" si="25"/>
        <v>1964</v>
      </c>
      <c r="I250" s="54">
        <f t="shared" si="26"/>
        <v>62</v>
      </c>
      <c r="J250" s="54" t="str" cm="1">
        <f t="array" ref="J250">_xlfn.IFS(AND(I250&gt;20,I250&lt;=30),"Young adult",AND(I250&gt;30,I250&lt;=45),"Adult",AND(I250&gt;45,I250&lt;=60),"Senior",AND(I250&gt;60,I250&lt;90),"super senior",TRUE,"Died")</f>
        <v>super senior</v>
      </c>
      <c r="K250" s="3">
        <v>0.5</v>
      </c>
      <c r="L250" s="2" t="s">
        <v>29</v>
      </c>
      <c r="M250" s="2" t="s">
        <v>21</v>
      </c>
      <c r="N250" s="2" t="str">
        <f>VLOOKUP(L250,Facts!$A$2:$B$10,2,FALSE)</f>
        <v>North</v>
      </c>
      <c r="O250" s="2"/>
      <c r="P250" s="2"/>
      <c r="Q250" s="36" t="str">
        <f>IF(AND(K250&lt;=5,'Billing Details'!H250&gt;=10000),"High Priority","Regularfollowup")</f>
        <v>Regularfollowup</v>
      </c>
      <c r="R250" s="36"/>
      <c r="S250" s="36"/>
      <c r="T250" s="36" t="str">
        <f>IF(AND(Q250="High Priority",'Patient Health Records'!AH250="Yes",'Patient Health Records'!AI250="Critical"), "Need Immediate attention", IF(AND('Patient Health Records'!AI250&lt;&gt;"Critical", 'Patient Health Records'!AH250="Yes"),"Monitor later",IF(AND('Patient Health Records'!AI250="Critical",'Patient Health Records'!AH250="No"),"Ask for readmission","No action")))</f>
        <v>No action</v>
      </c>
      <c r="U250" s="36"/>
      <c r="V250" s="36"/>
      <c r="W250" s="2" t="str">
        <f>_xlfn.XLOOKUP('Patient Demographics'!N250,Facts!$B$2:$B$10,Facts!$A$2:$A$10,FALSE)</f>
        <v>Punjab</v>
      </c>
      <c r="X250" t="str">
        <f t="shared" si="22"/>
        <v xml:space="preserve">Sai </v>
      </c>
      <c r="Y250" t="str" cm="1">
        <f t="array" ref="Y250:AA250">_xlfn.TEXTSPLIT(C250," ")</f>
        <v>Sai</v>
      </c>
      <c r="Z250" t="str">
        <v>Dev</v>
      </c>
      <c r="AA250" t="str">
        <v>Patel</v>
      </c>
    </row>
    <row r="251" spans="1:27" ht="15.75" customHeight="1" x14ac:dyDescent="0.35">
      <c r="A251" s="2" t="s">
        <v>462</v>
      </c>
      <c r="B251" s="2" t="s">
        <v>69</v>
      </c>
      <c r="C251" s="2" t="str">
        <f t="shared" si="23"/>
        <v>Krishna Patel</v>
      </c>
      <c r="D251" s="2" t="str">
        <f t="shared" si="21"/>
        <v>PID0250_Krishna.pdf</v>
      </c>
      <c r="E251" s="2" t="s">
        <v>24</v>
      </c>
      <c r="F251" s="15" t="s">
        <v>127</v>
      </c>
      <c r="G251" s="56">
        <f t="shared" si="24"/>
        <v>31412</v>
      </c>
      <c r="H251" s="54">
        <f t="shared" si="25"/>
        <v>1985</v>
      </c>
      <c r="I251" s="54">
        <f t="shared" si="26"/>
        <v>41</v>
      </c>
      <c r="J251" s="54" t="str" cm="1">
        <f t="array" ref="J251">_xlfn.IFS(AND(I251&gt;20,I251&lt;=30),"Young adult",AND(I251&gt;30,I251&lt;=45),"Adult",AND(I251&gt;45,I251&lt;=60),"Senior",AND(I251&gt;60,I251&lt;90),"super senior",TRUE,"Died")</f>
        <v>Adult</v>
      </c>
      <c r="K251" s="3">
        <v>5</v>
      </c>
      <c r="L251" s="2" t="s">
        <v>45</v>
      </c>
      <c r="M251" s="2" t="s">
        <v>38</v>
      </c>
      <c r="N251" s="2" t="str">
        <f>VLOOKUP(L251,Facts!$A$2:$B$10,2,FALSE)</f>
        <v>East</v>
      </c>
      <c r="O251" s="2"/>
      <c r="P251" s="2"/>
      <c r="Q251" s="36" t="str">
        <f>IF(AND(K251&lt;=5,'Billing Details'!H251&gt;=10000),"High Priority","Regularfollowup")</f>
        <v>Regularfollowup</v>
      </c>
      <c r="R251" s="36"/>
      <c r="S251" s="36"/>
      <c r="T251" s="36" t="str">
        <f>IF(AND(Q251="High Priority",'Patient Health Records'!AH251="Yes",'Patient Health Records'!AI251="Critical"), "Need Immediate attention", IF(AND('Patient Health Records'!AI251&lt;&gt;"Critical", 'Patient Health Records'!AH251="Yes"),"Monitor later",IF(AND('Patient Health Records'!AI251="Critical",'Patient Health Records'!AH251="No"),"Ask for readmission","No action")))</f>
        <v>Monitor later</v>
      </c>
      <c r="U251" s="36"/>
      <c r="V251" s="36"/>
      <c r="W251" s="2" t="str">
        <f>_xlfn.XLOOKUP('Patient Demographics'!N251,Facts!$B$2:$B$10,Facts!$A$2:$A$10,FALSE)</f>
        <v>West Bengal</v>
      </c>
      <c r="X251" t="str">
        <f t="shared" si="22"/>
        <v xml:space="preserve">Krishna </v>
      </c>
      <c r="Y251" t="str" cm="1">
        <f t="array" ref="Y251:Z251">_xlfn.TEXTSPLIT(C251," ")</f>
        <v>Krishna</v>
      </c>
      <c r="Z251" t="str">
        <v>Patel</v>
      </c>
    </row>
    <row r="252" spans="1:27" ht="15.75" customHeight="1" x14ac:dyDescent="0.35">
      <c r="A252" s="2" t="s">
        <v>463</v>
      </c>
      <c r="B252" s="2" t="s">
        <v>464</v>
      </c>
      <c r="C252" s="2" t="str">
        <f t="shared" si="23"/>
        <v>Aanya Sharma</v>
      </c>
      <c r="D252" s="2" t="str">
        <f t="shared" si="21"/>
        <v>PID0251_Aanya.pdf</v>
      </c>
      <c r="E252" s="2" t="s">
        <v>9</v>
      </c>
      <c r="F252" s="15" t="s">
        <v>62</v>
      </c>
      <c r="G252" s="56">
        <f t="shared" si="24"/>
        <v>30682</v>
      </c>
      <c r="H252" s="54">
        <f t="shared" si="25"/>
        <v>1984</v>
      </c>
      <c r="I252" s="54">
        <f t="shared" si="26"/>
        <v>42</v>
      </c>
      <c r="J252" s="54" t="str" cm="1">
        <f t="array" ref="J252">_xlfn.IFS(AND(I252&gt;20,I252&lt;=30),"Young adult",AND(I252&gt;30,I252&lt;=45),"Adult",AND(I252&gt;45,I252&lt;=60),"Senior",AND(I252&gt;60,I252&lt;90),"super senior",TRUE,"Died")</f>
        <v>Adult</v>
      </c>
      <c r="K252" s="3">
        <v>9</v>
      </c>
      <c r="L252" s="2" t="s">
        <v>11</v>
      </c>
      <c r="M252" s="2" t="s">
        <v>12</v>
      </c>
      <c r="N252" s="2" t="str">
        <f>VLOOKUP(L252,Facts!$A$2:$B$10,2,FALSE)</f>
        <v>South</v>
      </c>
      <c r="O252" s="2"/>
      <c r="P252" s="2"/>
      <c r="Q252" s="36" t="str">
        <f>IF(AND(K252&lt;=5,'Billing Details'!H252&gt;=10000),"High Priority","Regularfollowup")</f>
        <v>Regularfollowup</v>
      </c>
      <c r="R252" s="36"/>
      <c r="S252" s="36"/>
      <c r="T252" s="36" t="str">
        <f>IF(AND(Q252="High Priority",'Patient Health Records'!AH252="Yes",'Patient Health Records'!AI252="Critical"), "Need Immediate attention", IF(AND('Patient Health Records'!AI252&lt;&gt;"Critical", 'Patient Health Records'!AH252="Yes"),"Monitor later",IF(AND('Patient Health Records'!AI252="Critical",'Patient Health Records'!AH252="No"),"Ask for readmission","No action")))</f>
        <v>No action</v>
      </c>
      <c r="U252" s="36"/>
      <c r="V252" s="36"/>
      <c r="W252" s="2" t="str">
        <f>_xlfn.XLOOKUP('Patient Demographics'!N252,Facts!$B$2:$B$10,Facts!$A$2:$A$10,FALSE)</f>
        <v>Tamil Nadu</v>
      </c>
      <c r="X252" t="str">
        <f t="shared" si="22"/>
        <v xml:space="preserve">Aanya </v>
      </c>
      <c r="Y252" t="str" cm="1">
        <f t="array" ref="Y252:Z252">_xlfn.TEXTSPLIT(C252," ")</f>
        <v>Aanya</v>
      </c>
      <c r="Z252" t="str">
        <v>Sharma</v>
      </c>
    </row>
    <row r="253" spans="1:27" ht="15.75" customHeight="1" x14ac:dyDescent="0.35">
      <c r="A253" s="2" t="s">
        <v>465</v>
      </c>
      <c r="B253" s="2" t="s">
        <v>69</v>
      </c>
      <c r="C253" s="2" t="str">
        <f t="shared" si="23"/>
        <v>Krishna Patel</v>
      </c>
      <c r="D253" s="2" t="str">
        <f t="shared" si="21"/>
        <v>PID0252_Krishna.pdf</v>
      </c>
      <c r="E253" s="2" t="s">
        <v>24</v>
      </c>
      <c r="F253" s="15" t="s">
        <v>28</v>
      </c>
      <c r="G253" s="56">
        <f t="shared" si="24"/>
        <v>32508</v>
      </c>
      <c r="H253" s="54">
        <f t="shared" si="25"/>
        <v>1988</v>
      </c>
      <c r="I253" s="54">
        <f t="shared" si="26"/>
        <v>38</v>
      </c>
      <c r="J253" s="54" t="str" cm="1">
        <f t="array" ref="J253">_xlfn.IFS(AND(I253&gt;20,I253&lt;=30),"Young adult",AND(I253&gt;30,I253&lt;=45),"Adult",AND(I253&gt;45,I253&lt;=60),"Senior",AND(I253&gt;60,I253&lt;90),"super senior",TRUE,"Died")</f>
        <v>Adult</v>
      </c>
      <c r="K253" s="3">
        <v>2</v>
      </c>
      <c r="L253" s="2" t="s">
        <v>45</v>
      </c>
      <c r="M253" s="2" t="s">
        <v>38</v>
      </c>
      <c r="N253" s="2" t="str">
        <f>VLOOKUP(L253,Facts!$A$2:$B$10,2,FALSE)</f>
        <v>East</v>
      </c>
      <c r="O253" s="2"/>
      <c r="P253" s="2"/>
      <c r="Q253" s="36" t="str">
        <f>IF(AND(K253&lt;=5,'Billing Details'!H253&gt;=10000),"High Priority","Regularfollowup")</f>
        <v>High Priority</v>
      </c>
      <c r="R253" s="36"/>
      <c r="S253" s="36"/>
      <c r="T253" s="36" t="str">
        <f>IF(AND(Q253="High Priority",'Patient Health Records'!AH253="Yes",'Patient Health Records'!AI253="Critical"), "Need Immediate attention", IF(AND('Patient Health Records'!AI253&lt;&gt;"Critical", 'Patient Health Records'!AH253="Yes"),"Monitor later",IF(AND('Patient Health Records'!AI253="Critical",'Patient Health Records'!AH253="No"),"Ask for readmission","No action")))</f>
        <v>Monitor later</v>
      </c>
      <c r="U253" s="36"/>
      <c r="V253" s="36"/>
      <c r="W253" s="2" t="str">
        <f>_xlfn.XLOOKUP('Patient Demographics'!N253,Facts!$B$2:$B$10,Facts!$A$2:$A$10,FALSE)</f>
        <v>West Bengal</v>
      </c>
      <c r="X253" t="str">
        <f t="shared" si="22"/>
        <v xml:space="preserve">Krishna </v>
      </c>
      <c r="Y253" t="str" cm="1">
        <f t="array" ref="Y253:Z253">_xlfn.TEXTSPLIT(C253," ")</f>
        <v>Krishna</v>
      </c>
      <c r="Z253" t="str">
        <v>Patel</v>
      </c>
    </row>
    <row r="254" spans="1:27" ht="15.75" customHeight="1" x14ac:dyDescent="0.35">
      <c r="A254" s="2" t="s">
        <v>466</v>
      </c>
      <c r="B254" s="2" t="s">
        <v>467</v>
      </c>
      <c r="C254" s="2" t="str">
        <f t="shared" si="23"/>
        <v>Shreya Gupta</v>
      </c>
      <c r="D254" s="2" t="str">
        <f t="shared" si="21"/>
        <v>PID0253_Shreya.pdf</v>
      </c>
      <c r="E254" s="2" t="s">
        <v>9</v>
      </c>
      <c r="F254" s="15" t="s">
        <v>93</v>
      </c>
      <c r="G254" s="56">
        <f t="shared" si="24"/>
        <v>36160</v>
      </c>
      <c r="H254" s="54">
        <f t="shared" si="25"/>
        <v>1998</v>
      </c>
      <c r="I254" s="54">
        <f t="shared" si="26"/>
        <v>28</v>
      </c>
      <c r="J254" s="54" t="str" cm="1">
        <f t="array" ref="J254">_xlfn.IFS(AND(I254&gt;20,I254&lt;=30),"Young adult",AND(I254&gt;30,I254&lt;=45),"Adult",AND(I254&gt;45,I254&lt;=60),"Senior",AND(I254&gt;60,I254&lt;90),"super senior",TRUE,"Died")</f>
        <v>Young adult</v>
      </c>
      <c r="K254" s="3">
        <v>2</v>
      </c>
      <c r="L254" s="2" t="s">
        <v>29</v>
      </c>
      <c r="M254" s="2" t="s">
        <v>21</v>
      </c>
      <c r="N254" s="2" t="str">
        <f>VLOOKUP(L254,Facts!$A$2:$B$10,2,FALSE)</f>
        <v>North</v>
      </c>
      <c r="O254" s="2"/>
      <c r="P254" s="2"/>
      <c r="Q254" s="36" t="str">
        <f>IF(AND(K254&lt;=5,'Billing Details'!H254&gt;=10000),"High Priority","Regularfollowup")</f>
        <v>High Priority</v>
      </c>
      <c r="R254" s="36"/>
      <c r="S254" s="36"/>
      <c r="T254" s="36" t="str">
        <f>IF(AND(Q254="High Priority",'Patient Health Records'!AH254="Yes",'Patient Health Records'!AI254="Critical"), "Need Immediate attention", IF(AND('Patient Health Records'!AI254&lt;&gt;"Critical", 'Patient Health Records'!AH254="Yes"),"Monitor later",IF(AND('Patient Health Records'!AI254="Critical",'Patient Health Records'!AH254="No"),"Ask for readmission","No action")))</f>
        <v>Ask for readmission</v>
      </c>
      <c r="U254" s="36"/>
      <c r="V254" s="36"/>
      <c r="W254" s="2" t="str">
        <f>_xlfn.XLOOKUP('Patient Demographics'!N254,Facts!$B$2:$B$10,Facts!$A$2:$A$10,FALSE)</f>
        <v>Punjab</v>
      </c>
      <c r="X254" t="str">
        <f t="shared" si="22"/>
        <v xml:space="preserve">Shreya </v>
      </c>
      <c r="Y254" t="str" cm="1">
        <f t="array" ref="Y254:Z254">_xlfn.TEXTSPLIT(C254," ")</f>
        <v>Shreya</v>
      </c>
      <c r="Z254" t="str">
        <v>Gupta</v>
      </c>
    </row>
    <row r="255" spans="1:27" ht="15.75" customHeight="1" x14ac:dyDescent="0.35">
      <c r="A255" s="2" t="s">
        <v>468</v>
      </c>
      <c r="B255" s="2" t="s">
        <v>69</v>
      </c>
      <c r="C255" s="2" t="str">
        <f t="shared" si="23"/>
        <v>Krishna Patel</v>
      </c>
      <c r="D255" s="2" t="str">
        <f t="shared" si="21"/>
        <v>PID0254_Krishna.pdf</v>
      </c>
      <c r="E255" s="2" t="s">
        <v>24</v>
      </c>
      <c r="F255" s="15" t="s">
        <v>41</v>
      </c>
      <c r="G255" s="56">
        <f t="shared" si="24"/>
        <v>28855</v>
      </c>
      <c r="H255" s="54">
        <f t="shared" si="25"/>
        <v>1978</v>
      </c>
      <c r="I255" s="54">
        <f t="shared" si="26"/>
        <v>48</v>
      </c>
      <c r="J255" s="54" t="str" cm="1">
        <f t="array" ref="J255">_xlfn.IFS(AND(I255&gt;20,I255&lt;=30),"Young adult",AND(I255&gt;30,I255&lt;=45),"Adult",AND(I255&gt;45,I255&lt;=60),"Senior",AND(I255&gt;60,I255&lt;90),"super senior",TRUE,"Died")</f>
        <v>Senior</v>
      </c>
      <c r="K255" s="3">
        <v>15</v>
      </c>
      <c r="L255" s="2" t="s">
        <v>60</v>
      </c>
      <c r="M255" s="2" t="s">
        <v>12</v>
      </c>
      <c r="N255" s="2" t="str">
        <f>VLOOKUP(L255,Facts!$A$2:$B$10,2,FALSE)</f>
        <v>West</v>
      </c>
      <c r="O255" s="2"/>
      <c r="P255" s="2"/>
      <c r="Q255" s="36" t="str">
        <f>IF(AND(K255&lt;=5,'Billing Details'!H255&gt;=10000),"High Priority","Regularfollowup")</f>
        <v>Regularfollowup</v>
      </c>
      <c r="R255" s="36"/>
      <c r="S255" s="36"/>
      <c r="T255" s="36" t="str">
        <f>IF(AND(Q255="High Priority",'Patient Health Records'!AH255="Yes",'Patient Health Records'!AI255="Critical"), "Need Immediate attention", IF(AND('Patient Health Records'!AI255&lt;&gt;"Critical", 'Patient Health Records'!AH255="Yes"),"Monitor later",IF(AND('Patient Health Records'!AI255="Critical",'Patient Health Records'!AH255="No"),"Ask for readmission","No action")))</f>
        <v>No action</v>
      </c>
      <c r="U255" s="36"/>
      <c r="V255" s="36"/>
      <c r="W255" s="2" t="str">
        <f>_xlfn.XLOOKUP('Patient Demographics'!N255,Facts!$B$2:$B$10,Facts!$A$2:$A$10,FALSE)</f>
        <v>Maharashtra</v>
      </c>
      <c r="X255" t="str">
        <f t="shared" si="22"/>
        <v xml:space="preserve">Krishna </v>
      </c>
      <c r="Y255" t="str" cm="1">
        <f t="array" ref="Y255:Z255">_xlfn.TEXTSPLIT(C255," ")</f>
        <v>Krishna</v>
      </c>
      <c r="Z255" t="str">
        <v>Patel</v>
      </c>
    </row>
    <row r="256" spans="1:27" ht="15.75" customHeight="1" x14ac:dyDescent="0.35">
      <c r="A256" s="2" t="s">
        <v>469</v>
      </c>
      <c r="B256" s="2" t="s">
        <v>221</v>
      </c>
      <c r="C256" s="2" t="str">
        <f t="shared" si="23"/>
        <v>Aanya Patel</v>
      </c>
      <c r="D256" s="2" t="str">
        <f t="shared" si="21"/>
        <v>PID0255_Aanya.pdf</v>
      </c>
      <c r="E256" s="2" t="s">
        <v>9</v>
      </c>
      <c r="F256" s="15" t="s">
        <v>62</v>
      </c>
      <c r="G256" s="56">
        <f t="shared" si="24"/>
        <v>30682</v>
      </c>
      <c r="H256" s="54">
        <f t="shared" si="25"/>
        <v>1984</v>
      </c>
      <c r="I256" s="54">
        <f t="shared" si="26"/>
        <v>42</v>
      </c>
      <c r="J256" s="54" t="str" cm="1">
        <f t="array" ref="J256">_xlfn.IFS(AND(I256&gt;20,I256&lt;=30),"Young adult",AND(I256&gt;30,I256&lt;=45),"Adult",AND(I256&gt;45,I256&lt;=60),"Senior",AND(I256&gt;60,I256&lt;90),"super senior",TRUE,"Died")</f>
        <v>Adult</v>
      </c>
      <c r="K256" s="3">
        <v>20</v>
      </c>
      <c r="L256" s="2" t="s">
        <v>25</v>
      </c>
      <c r="M256" s="2" t="s">
        <v>71</v>
      </c>
      <c r="N256" s="2" t="str">
        <f>VLOOKUP(L256,Facts!$A$2:$B$10,2,FALSE)</f>
        <v>South</v>
      </c>
      <c r="O256" s="2"/>
      <c r="P256" s="2"/>
      <c r="Q256" s="36" t="str">
        <f>IF(AND(K256&lt;=5,'Billing Details'!H256&gt;=10000),"High Priority","Regularfollowup")</f>
        <v>Regularfollowup</v>
      </c>
      <c r="R256" s="36"/>
      <c r="S256" s="36"/>
      <c r="T256" s="36" t="str">
        <f>IF(AND(Q256="High Priority",'Patient Health Records'!AH256="Yes",'Patient Health Records'!AI256="Critical"), "Need Immediate attention", IF(AND('Patient Health Records'!AI256&lt;&gt;"Critical", 'Patient Health Records'!AH256="Yes"),"Monitor later",IF(AND('Patient Health Records'!AI256="Critical",'Patient Health Records'!AH256="No"),"Ask for readmission","No action")))</f>
        <v>Monitor later</v>
      </c>
      <c r="U256" s="36"/>
      <c r="V256" s="36"/>
      <c r="W256" s="2" t="str">
        <f>_xlfn.XLOOKUP('Patient Demographics'!N256,Facts!$B$2:$B$10,Facts!$A$2:$A$10,FALSE)</f>
        <v>Tamil Nadu</v>
      </c>
      <c r="X256" t="str">
        <f t="shared" si="22"/>
        <v xml:space="preserve">Aanya </v>
      </c>
      <c r="Y256" t="str" cm="1">
        <f t="array" ref="Y256:Z256">_xlfn.TEXTSPLIT(C256," ")</f>
        <v>Aanya</v>
      </c>
      <c r="Z256" t="str">
        <v>Patel</v>
      </c>
    </row>
    <row r="257" spans="1:27" ht="15.75" customHeight="1" x14ac:dyDescent="0.35">
      <c r="A257" s="2" t="s">
        <v>470</v>
      </c>
      <c r="B257" s="2" t="s">
        <v>471</v>
      </c>
      <c r="C257" s="2" t="str">
        <f t="shared" si="23"/>
        <v>Aanya Reddy</v>
      </c>
      <c r="D257" s="2" t="str">
        <f t="shared" si="21"/>
        <v>PID0256_Aanya.pdf</v>
      </c>
      <c r="E257" s="2" t="s">
        <v>9</v>
      </c>
      <c r="F257" s="15" t="s">
        <v>10</v>
      </c>
      <c r="G257" s="56">
        <f t="shared" si="24"/>
        <v>27029</v>
      </c>
      <c r="H257" s="54">
        <f t="shared" si="25"/>
        <v>1973</v>
      </c>
      <c r="I257" s="54">
        <f t="shared" si="26"/>
        <v>53</v>
      </c>
      <c r="J257" s="54" t="str" cm="1">
        <f t="array" ref="J257">_xlfn.IFS(AND(I257&gt;20,I257&lt;=30),"Young adult",AND(I257&gt;30,I257&lt;=45),"Adult",AND(I257&gt;45,I257&lt;=60),"Senior",AND(I257&gt;60,I257&lt;90),"super senior",TRUE,"Died")</f>
        <v>Senior</v>
      </c>
      <c r="K257" s="3">
        <v>30</v>
      </c>
      <c r="L257" s="2" t="s">
        <v>29</v>
      </c>
      <c r="M257" s="2" t="s">
        <v>21</v>
      </c>
      <c r="N257" s="2" t="str">
        <f>VLOOKUP(L257,Facts!$A$2:$B$10,2,FALSE)</f>
        <v>North</v>
      </c>
      <c r="O257" s="2"/>
      <c r="P257" s="2"/>
      <c r="Q257" s="36" t="str">
        <f>IF(AND(K257&lt;=5,'Billing Details'!H257&gt;=10000),"High Priority","Regularfollowup")</f>
        <v>Regularfollowup</v>
      </c>
      <c r="R257" s="36"/>
      <c r="S257" s="36"/>
      <c r="T257" s="36" t="str">
        <f>IF(AND(Q257="High Priority",'Patient Health Records'!AH257="Yes",'Patient Health Records'!AI257="Critical"), "Need Immediate attention", IF(AND('Patient Health Records'!AI257&lt;&gt;"Critical", 'Patient Health Records'!AH257="Yes"),"Monitor later",IF(AND('Patient Health Records'!AI257="Critical",'Patient Health Records'!AH257="No"),"Ask for readmission","No action")))</f>
        <v>Ask for readmission</v>
      </c>
      <c r="U257" s="36"/>
      <c r="V257" s="36"/>
      <c r="W257" s="2" t="str">
        <f>_xlfn.XLOOKUP('Patient Demographics'!N257,Facts!$B$2:$B$10,Facts!$A$2:$A$10,FALSE)</f>
        <v>Punjab</v>
      </c>
      <c r="X257" t="str">
        <f t="shared" si="22"/>
        <v xml:space="preserve">Aanya </v>
      </c>
      <c r="Y257" t="str" cm="1">
        <f t="array" ref="Y257:Z257">_xlfn.TEXTSPLIT(C257," ")</f>
        <v>Aanya</v>
      </c>
      <c r="Z257" t="str">
        <v>Reddy</v>
      </c>
    </row>
    <row r="258" spans="1:27" ht="15.75" customHeight="1" x14ac:dyDescent="0.35">
      <c r="A258" s="2" t="s">
        <v>472</v>
      </c>
      <c r="B258" s="2" t="s">
        <v>473</v>
      </c>
      <c r="C258" s="2" t="str">
        <f t="shared" si="23"/>
        <v>Aanya Singh Gupta</v>
      </c>
      <c r="D258" s="2" t="str">
        <f t="shared" ref="D258:D321" si="27">_xlfn.CONCAT(A258,"_",Y258,".pdf")</f>
        <v>PID0257_Aanya.pdf</v>
      </c>
      <c r="E258" s="2" t="s">
        <v>9</v>
      </c>
      <c r="F258" s="15" t="s">
        <v>19</v>
      </c>
      <c r="G258" s="56">
        <f t="shared" si="24"/>
        <v>34334</v>
      </c>
      <c r="H258" s="54">
        <f t="shared" si="25"/>
        <v>1993</v>
      </c>
      <c r="I258" s="54">
        <f t="shared" si="26"/>
        <v>33</v>
      </c>
      <c r="J258" s="54" t="str" cm="1">
        <f t="array" ref="J258">_xlfn.IFS(AND(I258&gt;20,I258&lt;=30),"Young adult",AND(I258&gt;30,I258&lt;=45),"Adult",AND(I258&gt;45,I258&lt;=60),"Senior",AND(I258&gt;60,I258&lt;90),"super senior",TRUE,"Died")</f>
        <v>Adult</v>
      </c>
      <c r="K258" s="3">
        <v>70</v>
      </c>
      <c r="L258" s="2" t="s">
        <v>25</v>
      </c>
      <c r="M258" s="2" t="s">
        <v>12</v>
      </c>
      <c r="N258" s="2" t="str">
        <f>VLOOKUP(L258,Facts!$A$2:$B$10,2,FALSE)</f>
        <v>South</v>
      </c>
      <c r="O258" s="2"/>
      <c r="P258" s="2"/>
      <c r="Q258" s="36" t="str">
        <f>IF(AND(K258&lt;=5,'Billing Details'!H258&gt;=10000),"High Priority","Regularfollowup")</f>
        <v>Regularfollowup</v>
      </c>
      <c r="R258" s="36"/>
      <c r="S258" s="36"/>
      <c r="T258" s="36" t="str">
        <f>IF(AND(Q258="High Priority",'Patient Health Records'!AH258="Yes",'Patient Health Records'!AI258="Critical"), "Need Immediate attention", IF(AND('Patient Health Records'!AI258&lt;&gt;"Critical", 'Patient Health Records'!AH258="Yes"),"Monitor later",IF(AND('Patient Health Records'!AI258="Critical",'Patient Health Records'!AH258="No"),"Ask for readmission","No action")))</f>
        <v>Monitor later</v>
      </c>
      <c r="U258" s="36"/>
      <c r="V258" s="36"/>
      <c r="W258" s="2" t="str">
        <f>_xlfn.XLOOKUP('Patient Demographics'!N258,Facts!$B$2:$B$10,Facts!$A$2:$A$10,FALSE)</f>
        <v>Tamil Nadu</v>
      </c>
      <c r="X258" t="str">
        <f t="shared" ref="X258:X321" si="28">LEFT(C258,FIND(" ",C258))</f>
        <v xml:space="preserve">Aanya </v>
      </c>
      <c r="Y258" t="str" cm="1">
        <f t="array" ref="Y258:AA258">_xlfn.TEXTSPLIT(C258," ")</f>
        <v>Aanya</v>
      </c>
      <c r="Z258" t="str">
        <v>Singh</v>
      </c>
      <c r="AA258" t="str">
        <v>Gupta</v>
      </c>
    </row>
    <row r="259" spans="1:27" ht="15.75" customHeight="1" x14ac:dyDescent="0.35">
      <c r="A259" s="2" t="s">
        <v>474</v>
      </c>
      <c r="B259" s="2" t="s">
        <v>262</v>
      </c>
      <c r="C259" s="2" t="str">
        <f t="shared" ref="C259:C322" si="29">TRIM(B259)</f>
        <v>Isha Reddy</v>
      </c>
      <c r="D259" s="2" t="str">
        <f t="shared" si="27"/>
        <v>PID0258_Isha.pdf</v>
      </c>
      <c r="E259" s="2" t="s">
        <v>9</v>
      </c>
      <c r="F259" s="15" t="s">
        <v>48</v>
      </c>
      <c r="G259" s="56">
        <f t="shared" ref="G259:G322" si="30">DATEVALUE(F259)</f>
        <v>23377</v>
      </c>
      <c r="H259" s="54">
        <f t="shared" ref="H259:H322" si="31">YEAR(G259)</f>
        <v>1964</v>
      </c>
      <c r="I259" s="54">
        <f t="shared" ref="I259:I322" si="32">2026-H259</f>
        <v>62</v>
      </c>
      <c r="J259" s="54" t="str" cm="1">
        <f t="array" ref="J259">_xlfn.IFS(AND(I259&gt;20,I259&lt;=30),"Young adult",AND(I259&gt;30,I259&lt;=45),"Adult",AND(I259&gt;45,I259&lt;=60),"Senior",AND(I259&gt;60,I259&lt;90),"super senior",TRUE,"Died")</f>
        <v>super senior</v>
      </c>
      <c r="K259" s="3">
        <v>7</v>
      </c>
      <c r="L259" s="2" t="s">
        <v>20</v>
      </c>
      <c r="M259" s="2" t="s">
        <v>21</v>
      </c>
      <c r="N259" s="2" t="str">
        <f>VLOOKUP(L259,Facts!$A$2:$B$10,2,FALSE)</f>
        <v>North</v>
      </c>
      <c r="O259" s="2"/>
      <c r="P259" s="2"/>
      <c r="Q259" s="36" t="str">
        <f>IF(AND(K259&lt;=5,'Billing Details'!H259&gt;=10000),"High Priority","Regularfollowup")</f>
        <v>Regularfollowup</v>
      </c>
      <c r="R259" s="36"/>
      <c r="S259" s="36"/>
      <c r="T259" s="36" t="str">
        <f>IF(AND(Q259="High Priority",'Patient Health Records'!AH259="Yes",'Patient Health Records'!AI259="Critical"), "Need Immediate attention", IF(AND('Patient Health Records'!AI259&lt;&gt;"Critical", 'Patient Health Records'!AH259="Yes"),"Monitor later",IF(AND('Patient Health Records'!AI259="Critical",'Patient Health Records'!AH259="No"),"Ask for readmission","No action")))</f>
        <v>No action</v>
      </c>
      <c r="U259" s="36"/>
      <c r="V259" s="36"/>
      <c r="W259" s="2" t="str">
        <f>_xlfn.XLOOKUP('Patient Demographics'!N259,Facts!$B$2:$B$10,Facts!$A$2:$A$10,FALSE)</f>
        <v>Punjab</v>
      </c>
      <c r="X259" t="str">
        <f t="shared" si="28"/>
        <v xml:space="preserve">Isha </v>
      </c>
      <c r="Y259" t="str" cm="1">
        <f t="array" ref="Y259:Z259">_xlfn.TEXTSPLIT(C259," ")</f>
        <v>Isha</v>
      </c>
      <c r="Z259" t="str">
        <v>Reddy</v>
      </c>
    </row>
    <row r="260" spans="1:27" ht="15.75" customHeight="1" x14ac:dyDescent="0.35">
      <c r="A260" s="2" t="s">
        <v>475</v>
      </c>
      <c r="B260" s="2" t="s">
        <v>390</v>
      </c>
      <c r="C260" s="2" t="str">
        <f t="shared" si="29"/>
        <v>Sai Gupta</v>
      </c>
      <c r="D260" s="2" t="str">
        <f t="shared" si="27"/>
        <v>PID0259_Sai.pdf</v>
      </c>
      <c r="E260" s="2" t="s">
        <v>24</v>
      </c>
      <c r="F260" s="15" t="s">
        <v>122</v>
      </c>
      <c r="G260" s="56">
        <f t="shared" si="30"/>
        <v>34334</v>
      </c>
      <c r="H260" s="54">
        <f t="shared" si="31"/>
        <v>1993</v>
      </c>
      <c r="I260" s="54">
        <f t="shared" si="32"/>
        <v>33</v>
      </c>
      <c r="J260" s="54" t="str" cm="1">
        <f t="array" ref="J260">_xlfn.IFS(AND(I260&gt;20,I260&lt;=30),"Young adult",AND(I260&gt;30,I260&lt;=45),"Adult",AND(I260&gt;45,I260&lt;=60),"Senior",AND(I260&gt;60,I260&lt;90),"super senior",TRUE,"Died")</f>
        <v>Adult</v>
      </c>
      <c r="K260" s="3">
        <v>7</v>
      </c>
      <c r="L260" s="2" t="s">
        <v>16</v>
      </c>
      <c r="M260" s="2" t="s">
        <v>71</v>
      </c>
      <c r="N260" s="2" t="str">
        <f>VLOOKUP(L260,Facts!$A$2:$B$10,2,FALSE)</f>
        <v>West</v>
      </c>
      <c r="O260" s="2"/>
      <c r="P260" s="2"/>
      <c r="Q260" s="36" t="str">
        <f>IF(AND(K260&lt;=5,'Billing Details'!H260&gt;=10000),"High Priority","Regularfollowup")</f>
        <v>Regularfollowup</v>
      </c>
      <c r="R260" s="36"/>
      <c r="S260" s="36"/>
      <c r="T260" s="36" t="str">
        <f>IF(AND(Q260="High Priority",'Patient Health Records'!AH260="Yes",'Patient Health Records'!AI260="Critical"), "Need Immediate attention", IF(AND('Patient Health Records'!AI260&lt;&gt;"Critical", 'Patient Health Records'!AH260="Yes"),"Monitor later",IF(AND('Patient Health Records'!AI260="Critical",'Patient Health Records'!AH260="No"),"Ask for readmission","No action")))</f>
        <v>Ask for readmission</v>
      </c>
      <c r="U260" s="36"/>
      <c r="V260" s="36"/>
      <c r="W260" s="2" t="str">
        <f>_xlfn.XLOOKUP('Patient Demographics'!N260,Facts!$B$2:$B$10,Facts!$A$2:$A$10,FALSE)</f>
        <v>Maharashtra</v>
      </c>
      <c r="X260" t="str">
        <f t="shared" si="28"/>
        <v xml:space="preserve">Sai </v>
      </c>
      <c r="Y260" t="str" cm="1">
        <f t="array" ref="Y260:Z260">_xlfn.TEXTSPLIT(C260," ")</f>
        <v>Sai</v>
      </c>
      <c r="Z260" t="str">
        <v>Gupta</v>
      </c>
    </row>
    <row r="261" spans="1:27" ht="15.75" customHeight="1" x14ac:dyDescent="0.35">
      <c r="A261" s="2" t="s">
        <v>476</v>
      </c>
      <c r="B261" s="2" t="s">
        <v>477</v>
      </c>
      <c r="C261" s="2" t="str">
        <f t="shared" si="29"/>
        <v>Vivaan Reddy</v>
      </c>
      <c r="D261" s="2" t="str">
        <f t="shared" si="27"/>
        <v>PID0260_Vivaan.pdf</v>
      </c>
      <c r="E261" s="2" t="s">
        <v>24</v>
      </c>
      <c r="F261" s="15" t="s">
        <v>87</v>
      </c>
      <c r="G261" s="56">
        <f t="shared" si="30"/>
        <v>28855</v>
      </c>
      <c r="H261" s="54">
        <f t="shared" si="31"/>
        <v>1978</v>
      </c>
      <c r="I261" s="54">
        <f t="shared" si="32"/>
        <v>48</v>
      </c>
      <c r="J261" s="54" t="str" cm="1">
        <f t="array" ref="J261">_xlfn.IFS(AND(I261&gt;20,I261&lt;=30),"Young adult",AND(I261&gt;30,I261&lt;=45),"Adult",AND(I261&gt;45,I261&lt;=60),"Senior",AND(I261&gt;60,I261&lt;90),"super senior",TRUE,"Died")</f>
        <v>Senior</v>
      </c>
      <c r="K261" s="3">
        <v>3</v>
      </c>
      <c r="L261" s="2" t="s">
        <v>45</v>
      </c>
      <c r="M261" s="2" t="s">
        <v>71</v>
      </c>
      <c r="N261" s="2" t="str">
        <f>VLOOKUP(L261,Facts!$A$2:$B$10,2,FALSE)</f>
        <v>East</v>
      </c>
      <c r="O261" s="2"/>
      <c r="P261" s="2"/>
      <c r="Q261" s="36" t="str">
        <f>IF(AND(K261&lt;=5,'Billing Details'!H261&gt;=10000),"High Priority","Regularfollowup")</f>
        <v>Regularfollowup</v>
      </c>
      <c r="R261" s="36"/>
      <c r="S261" s="36"/>
      <c r="T261" s="36" t="str">
        <f>IF(AND(Q261="High Priority",'Patient Health Records'!AH261="Yes",'Patient Health Records'!AI261="Critical"), "Need Immediate attention", IF(AND('Patient Health Records'!AI261&lt;&gt;"Critical", 'Patient Health Records'!AH261="Yes"),"Monitor later",IF(AND('Patient Health Records'!AI261="Critical",'Patient Health Records'!AH261="No"),"Ask for readmission","No action")))</f>
        <v>No action</v>
      </c>
      <c r="U261" s="36"/>
      <c r="V261" s="36"/>
      <c r="W261" s="2" t="str">
        <f>_xlfn.XLOOKUP('Patient Demographics'!N261,Facts!$B$2:$B$10,Facts!$A$2:$A$10,FALSE)</f>
        <v>West Bengal</v>
      </c>
      <c r="X261" t="str">
        <f t="shared" si="28"/>
        <v xml:space="preserve">Vivaan </v>
      </c>
      <c r="Y261" t="str" cm="1">
        <f t="array" ref="Y261:Z261">_xlfn.TEXTSPLIT(C261," ")</f>
        <v>Vivaan</v>
      </c>
      <c r="Z261" t="str">
        <v>Reddy</v>
      </c>
    </row>
    <row r="262" spans="1:27" ht="15.75" customHeight="1" x14ac:dyDescent="0.35">
      <c r="A262" s="2" t="s">
        <v>478</v>
      </c>
      <c r="B262" s="2" t="s">
        <v>80</v>
      </c>
      <c r="C262" s="2" t="str">
        <f t="shared" si="29"/>
        <v>Aarav Mehta</v>
      </c>
      <c r="D262" s="2" t="str">
        <f t="shared" si="27"/>
        <v>PID0261_Aarav.pdf</v>
      </c>
      <c r="E262" s="2" t="s">
        <v>24</v>
      </c>
      <c r="F262" s="15" t="s">
        <v>28</v>
      </c>
      <c r="G262" s="56">
        <f t="shared" si="30"/>
        <v>32508</v>
      </c>
      <c r="H262" s="54">
        <f t="shared" si="31"/>
        <v>1988</v>
      </c>
      <c r="I262" s="54">
        <f t="shared" si="32"/>
        <v>38</v>
      </c>
      <c r="J262" s="54" t="str" cm="1">
        <f t="array" ref="J262">_xlfn.IFS(AND(I262&gt;20,I262&lt;=30),"Young adult",AND(I262&gt;30,I262&lt;=45),"Adult",AND(I262&gt;45,I262&lt;=60),"Senior",AND(I262&gt;60,I262&lt;90),"super senior",TRUE,"Died")</f>
        <v>Adult</v>
      </c>
      <c r="K262" s="3">
        <v>4</v>
      </c>
      <c r="L262" s="2" t="s">
        <v>25</v>
      </c>
      <c r="M262" s="2" t="s">
        <v>12</v>
      </c>
      <c r="N262" s="2" t="str">
        <f>VLOOKUP(L262,Facts!$A$2:$B$10,2,FALSE)</f>
        <v>South</v>
      </c>
      <c r="O262" s="2"/>
      <c r="P262" s="2"/>
      <c r="Q262" s="36" t="str">
        <f>IF(AND(K262&lt;=5,'Billing Details'!H262&gt;=10000),"High Priority","Regularfollowup")</f>
        <v>Regularfollowup</v>
      </c>
      <c r="R262" s="36"/>
      <c r="S262" s="36"/>
      <c r="T262" s="36" t="str">
        <f>IF(AND(Q262="High Priority",'Patient Health Records'!AH262="Yes",'Patient Health Records'!AI262="Critical"), "Need Immediate attention", IF(AND('Patient Health Records'!AI262&lt;&gt;"Critical", 'Patient Health Records'!AH262="Yes"),"Monitor later",IF(AND('Patient Health Records'!AI262="Critical",'Patient Health Records'!AH262="No"),"Ask for readmission","No action")))</f>
        <v>Ask for readmission</v>
      </c>
      <c r="U262" s="36"/>
      <c r="V262" s="36"/>
      <c r="W262" s="2" t="str">
        <f>_xlfn.XLOOKUP('Patient Demographics'!N262,Facts!$B$2:$B$10,Facts!$A$2:$A$10,FALSE)</f>
        <v>Tamil Nadu</v>
      </c>
      <c r="X262" t="str">
        <f t="shared" si="28"/>
        <v xml:space="preserve">Aarav </v>
      </c>
      <c r="Y262" t="str" cm="1">
        <f t="array" ref="Y262:Z262">_xlfn.TEXTSPLIT(C262," ")</f>
        <v>Aarav</v>
      </c>
      <c r="Z262" t="str">
        <v>Mehta</v>
      </c>
    </row>
    <row r="263" spans="1:27" ht="15.75" customHeight="1" x14ac:dyDescent="0.35">
      <c r="A263" s="2" t="s">
        <v>479</v>
      </c>
      <c r="B263" s="2" t="s">
        <v>67</v>
      </c>
      <c r="C263" s="2" t="str">
        <f t="shared" si="29"/>
        <v>Shreya Sharma</v>
      </c>
      <c r="D263" s="2" t="str">
        <f t="shared" si="27"/>
        <v>PID0262_Shreya.pdf</v>
      </c>
      <c r="E263" s="2" t="s">
        <v>9</v>
      </c>
      <c r="F263" s="15" t="s">
        <v>19</v>
      </c>
      <c r="G263" s="56">
        <f t="shared" si="30"/>
        <v>34334</v>
      </c>
      <c r="H263" s="54">
        <f t="shared" si="31"/>
        <v>1993</v>
      </c>
      <c r="I263" s="54">
        <f t="shared" si="32"/>
        <v>33</v>
      </c>
      <c r="J263" s="54" t="str" cm="1">
        <f t="array" ref="J263">_xlfn.IFS(AND(I263&gt;20,I263&lt;=30),"Young adult",AND(I263&gt;30,I263&lt;=45),"Adult",AND(I263&gt;45,I263&lt;=60),"Senior",AND(I263&gt;60,I263&lt;90),"super senior",TRUE,"Died")</f>
        <v>Adult</v>
      </c>
      <c r="K263" s="3">
        <v>7</v>
      </c>
      <c r="L263" s="2" t="s">
        <v>20</v>
      </c>
      <c r="M263" s="2" t="s">
        <v>12</v>
      </c>
      <c r="N263" s="2" t="str">
        <f>VLOOKUP(L263,Facts!$A$2:$B$10,2,FALSE)</f>
        <v>North</v>
      </c>
      <c r="O263" s="2"/>
      <c r="P263" s="2"/>
      <c r="Q263" s="36" t="str">
        <f>IF(AND(K263&lt;=5,'Billing Details'!H263&gt;=10000),"High Priority","Regularfollowup")</f>
        <v>Regularfollowup</v>
      </c>
      <c r="R263" s="36"/>
      <c r="S263" s="36"/>
      <c r="T263" s="36" t="str">
        <f>IF(AND(Q263="High Priority",'Patient Health Records'!AH263="Yes",'Patient Health Records'!AI263="Critical"), "Need Immediate attention", IF(AND('Patient Health Records'!AI263&lt;&gt;"Critical", 'Patient Health Records'!AH263="Yes"),"Monitor later",IF(AND('Patient Health Records'!AI263="Critical",'Patient Health Records'!AH263="No"),"Ask for readmission","No action")))</f>
        <v>No action</v>
      </c>
      <c r="U263" s="36"/>
      <c r="V263" s="36"/>
      <c r="W263" s="2" t="str">
        <f>_xlfn.XLOOKUP('Patient Demographics'!N263,Facts!$B$2:$B$10,Facts!$A$2:$A$10,FALSE)</f>
        <v>Punjab</v>
      </c>
      <c r="X263" t="str">
        <f t="shared" si="28"/>
        <v xml:space="preserve">Shreya </v>
      </c>
      <c r="Y263" t="str" cm="1">
        <f t="array" ref="Y263:Z263">_xlfn.TEXTSPLIT(C263," ")</f>
        <v>Shreya</v>
      </c>
      <c r="Z263" t="str">
        <v>Sharma</v>
      </c>
    </row>
    <row r="264" spans="1:27" ht="15.75" customHeight="1" x14ac:dyDescent="0.35">
      <c r="A264" s="2" t="s">
        <v>480</v>
      </c>
      <c r="B264" s="2" t="s">
        <v>405</v>
      </c>
      <c r="C264" s="2" t="str">
        <f t="shared" si="29"/>
        <v>Aanya Gupta</v>
      </c>
      <c r="D264" s="2" t="str">
        <f t="shared" si="27"/>
        <v>PID0263_Aanya.pdf</v>
      </c>
      <c r="E264" s="2" t="s">
        <v>9</v>
      </c>
      <c r="F264" s="15" t="s">
        <v>70</v>
      </c>
      <c r="G264" s="56">
        <f t="shared" si="30"/>
        <v>25203</v>
      </c>
      <c r="H264" s="54">
        <f t="shared" si="31"/>
        <v>1968</v>
      </c>
      <c r="I264" s="54">
        <f t="shared" si="32"/>
        <v>58</v>
      </c>
      <c r="J264" s="54" t="str" cm="1">
        <f t="array" ref="J264">_xlfn.IFS(AND(I264&gt;20,I264&lt;=30),"Young adult",AND(I264&gt;30,I264&lt;=45),"Adult",AND(I264&gt;45,I264&lt;=60),"Senior",AND(I264&gt;60,I264&lt;90),"super senior",TRUE,"Died")</f>
        <v>Senior</v>
      </c>
      <c r="K264" s="3">
        <v>30</v>
      </c>
      <c r="L264" s="2" t="s">
        <v>45</v>
      </c>
      <c r="M264" s="2" t="s">
        <v>38</v>
      </c>
      <c r="N264" s="2" t="str">
        <f>VLOOKUP(L264,Facts!$A$2:$B$10,2,FALSE)</f>
        <v>East</v>
      </c>
      <c r="O264" s="2"/>
      <c r="P264" s="2"/>
      <c r="Q264" s="36" t="str">
        <f>IF(AND(K264&lt;=5,'Billing Details'!H264&gt;=10000),"High Priority","Regularfollowup")</f>
        <v>Regularfollowup</v>
      </c>
      <c r="R264" s="36"/>
      <c r="S264" s="36"/>
      <c r="T264" s="36" t="str">
        <f>IF(AND(Q264="High Priority",'Patient Health Records'!AH264="Yes",'Patient Health Records'!AI264="Critical"), "Need Immediate attention", IF(AND('Patient Health Records'!AI264&lt;&gt;"Critical", 'Patient Health Records'!AH264="Yes"),"Monitor later",IF(AND('Patient Health Records'!AI264="Critical",'Patient Health Records'!AH264="No"),"Ask for readmission","No action")))</f>
        <v>Monitor later</v>
      </c>
      <c r="U264" s="36"/>
      <c r="V264" s="36"/>
      <c r="W264" s="2" t="str">
        <f>_xlfn.XLOOKUP('Patient Demographics'!N264,Facts!$B$2:$B$10,Facts!$A$2:$A$10,FALSE)</f>
        <v>West Bengal</v>
      </c>
      <c r="X264" t="str">
        <f t="shared" si="28"/>
        <v xml:space="preserve">Aanya </v>
      </c>
      <c r="Y264" t="str" cm="1">
        <f t="array" ref="Y264:Z264">_xlfn.TEXTSPLIT(C264," ")</f>
        <v>Aanya</v>
      </c>
      <c r="Z264" t="str">
        <v>Gupta</v>
      </c>
    </row>
    <row r="265" spans="1:27" ht="15.75" customHeight="1" x14ac:dyDescent="0.35">
      <c r="A265" s="2" t="s">
        <v>481</v>
      </c>
      <c r="B265" s="2" t="s">
        <v>482</v>
      </c>
      <c r="C265" s="2" t="str">
        <f t="shared" si="29"/>
        <v>Vivaan Raj Mehta</v>
      </c>
      <c r="D265" s="2" t="str">
        <f t="shared" si="27"/>
        <v>PID0264_Vivaan.pdf</v>
      </c>
      <c r="E265" s="2" t="s">
        <v>24</v>
      </c>
      <c r="F265" s="15" t="s">
        <v>28</v>
      </c>
      <c r="G265" s="56">
        <f t="shared" si="30"/>
        <v>32508</v>
      </c>
      <c r="H265" s="54">
        <f t="shared" si="31"/>
        <v>1988</v>
      </c>
      <c r="I265" s="54">
        <f t="shared" si="32"/>
        <v>38</v>
      </c>
      <c r="J265" s="54" t="str" cm="1">
        <f t="array" ref="J265">_xlfn.IFS(AND(I265&gt;20,I265&lt;=30),"Young adult",AND(I265&gt;30,I265&lt;=45),"Adult",AND(I265&gt;45,I265&lt;=60),"Senior",AND(I265&gt;60,I265&lt;90),"super senior",TRUE,"Died")</f>
        <v>Adult</v>
      </c>
      <c r="K265" s="3">
        <v>15</v>
      </c>
      <c r="L265" s="2" t="s">
        <v>25</v>
      </c>
      <c r="M265" s="2" t="s">
        <v>21</v>
      </c>
      <c r="N265" s="2" t="str">
        <f>VLOOKUP(L265,Facts!$A$2:$B$10,2,FALSE)</f>
        <v>South</v>
      </c>
      <c r="O265" s="2"/>
      <c r="P265" s="2"/>
      <c r="Q265" s="36" t="str">
        <f>IF(AND(K265&lt;=5,'Billing Details'!H265&gt;=10000),"High Priority","Regularfollowup")</f>
        <v>Regularfollowup</v>
      </c>
      <c r="R265" s="36"/>
      <c r="S265" s="36"/>
      <c r="T265" s="36" t="str">
        <f>IF(AND(Q265="High Priority",'Patient Health Records'!AH265="Yes",'Patient Health Records'!AI265="Critical"), "Need Immediate attention", IF(AND('Patient Health Records'!AI265&lt;&gt;"Critical", 'Patient Health Records'!AH265="Yes"),"Monitor later",IF(AND('Patient Health Records'!AI265="Critical",'Patient Health Records'!AH265="No"),"Ask for readmission","No action")))</f>
        <v>Monitor later</v>
      </c>
      <c r="U265" s="36"/>
      <c r="V265" s="36"/>
      <c r="W265" s="2" t="str">
        <f>_xlfn.XLOOKUP('Patient Demographics'!N265,Facts!$B$2:$B$10,Facts!$A$2:$A$10,FALSE)</f>
        <v>Tamil Nadu</v>
      </c>
      <c r="X265" t="str">
        <f t="shared" si="28"/>
        <v xml:space="preserve">Vivaan </v>
      </c>
      <c r="Y265" t="str" cm="1">
        <f t="array" ref="Y265:AA265">_xlfn.TEXTSPLIT(C265," ")</f>
        <v>Vivaan</v>
      </c>
      <c r="Z265" t="str">
        <v>Raj</v>
      </c>
      <c r="AA265" t="str">
        <v>Mehta</v>
      </c>
    </row>
    <row r="266" spans="1:27" ht="15.75" customHeight="1" x14ac:dyDescent="0.35">
      <c r="A266" s="2" t="s">
        <v>483</v>
      </c>
      <c r="B266" s="2" t="s">
        <v>154</v>
      </c>
      <c r="C266" s="2" t="str">
        <f t="shared" si="29"/>
        <v>Vivaan Reddy</v>
      </c>
      <c r="D266" s="2" t="str">
        <f t="shared" si="27"/>
        <v>PID0265_Vivaan.pdf</v>
      </c>
      <c r="E266" s="2" t="s">
        <v>24</v>
      </c>
      <c r="F266" s="15" t="s">
        <v>62</v>
      </c>
      <c r="G266" s="56">
        <f t="shared" si="30"/>
        <v>30682</v>
      </c>
      <c r="H266" s="54">
        <f t="shared" si="31"/>
        <v>1984</v>
      </c>
      <c r="I266" s="54">
        <f t="shared" si="32"/>
        <v>42</v>
      </c>
      <c r="J266" s="54" t="str" cm="1">
        <f t="array" ref="J266">_xlfn.IFS(AND(I266&gt;20,I266&lt;=30),"Young adult",AND(I266&gt;30,I266&lt;=45),"Adult",AND(I266&gt;45,I266&lt;=60),"Senior",AND(I266&gt;60,I266&lt;90),"super senior",TRUE,"Died")</f>
        <v>Adult</v>
      </c>
      <c r="K266" s="3">
        <v>5</v>
      </c>
      <c r="L266" s="2" t="s">
        <v>20</v>
      </c>
      <c r="M266" s="2" t="s">
        <v>21</v>
      </c>
      <c r="N266" s="2" t="str">
        <f>VLOOKUP(L266,Facts!$A$2:$B$10,2,FALSE)</f>
        <v>North</v>
      </c>
      <c r="O266" s="2"/>
      <c r="P266" s="2"/>
      <c r="Q266" s="36" t="str">
        <f>IF(AND(K266&lt;=5,'Billing Details'!H266&gt;=10000),"High Priority","Regularfollowup")</f>
        <v>Regularfollowup</v>
      </c>
      <c r="R266" s="36"/>
      <c r="S266" s="36"/>
      <c r="T266" s="36" t="str">
        <f>IF(AND(Q266="High Priority",'Patient Health Records'!AH266="Yes",'Patient Health Records'!AI266="Critical"), "Need Immediate attention", IF(AND('Patient Health Records'!AI266&lt;&gt;"Critical", 'Patient Health Records'!AH266="Yes"),"Monitor later",IF(AND('Patient Health Records'!AI266="Critical",'Patient Health Records'!AH266="No"),"Ask for readmission","No action")))</f>
        <v>No action</v>
      </c>
      <c r="U266" s="36"/>
      <c r="V266" s="36"/>
      <c r="W266" s="2" t="str">
        <f>_xlfn.XLOOKUP('Patient Demographics'!N266,Facts!$B$2:$B$10,Facts!$A$2:$A$10,FALSE)</f>
        <v>Punjab</v>
      </c>
      <c r="X266" t="str">
        <f t="shared" si="28"/>
        <v xml:space="preserve">Vivaan </v>
      </c>
      <c r="Y266" t="str" cm="1">
        <f t="array" ref="Y266:Z266">_xlfn.TEXTSPLIT(C266," ")</f>
        <v>Vivaan</v>
      </c>
      <c r="Z266" t="str">
        <v>Reddy</v>
      </c>
    </row>
    <row r="267" spans="1:27" ht="15.75" customHeight="1" x14ac:dyDescent="0.35">
      <c r="A267" s="2" t="s">
        <v>484</v>
      </c>
      <c r="B267" s="2" t="s">
        <v>485</v>
      </c>
      <c r="C267" s="2" t="str">
        <f t="shared" si="29"/>
        <v>Diya Reddy</v>
      </c>
      <c r="D267" s="2" t="str">
        <f t="shared" si="27"/>
        <v>PID0266_Diya.pdf</v>
      </c>
      <c r="E267" s="2" t="s">
        <v>9</v>
      </c>
      <c r="F267" s="15" t="s">
        <v>28</v>
      </c>
      <c r="G267" s="56">
        <f t="shared" si="30"/>
        <v>32508</v>
      </c>
      <c r="H267" s="54">
        <f t="shared" si="31"/>
        <v>1988</v>
      </c>
      <c r="I267" s="54">
        <f t="shared" si="32"/>
        <v>38</v>
      </c>
      <c r="J267" s="54" t="str" cm="1">
        <f t="array" ref="J267">_xlfn.IFS(AND(I267&gt;20,I267&lt;=30),"Young adult",AND(I267&gt;30,I267&lt;=45),"Adult",AND(I267&gt;45,I267&lt;=60),"Senior",AND(I267&gt;60,I267&lt;90),"super senior",TRUE,"Died")</f>
        <v>Adult</v>
      </c>
      <c r="K267" s="3">
        <v>9</v>
      </c>
      <c r="L267" s="2" t="s">
        <v>60</v>
      </c>
      <c r="M267" s="2" t="s">
        <v>71</v>
      </c>
      <c r="N267" s="2" t="str">
        <f>VLOOKUP(L267,Facts!$A$2:$B$10,2,FALSE)</f>
        <v>West</v>
      </c>
      <c r="O267" s="2"/>
      <c r="P267" s="2"/>
      <c r="Q267" s="36" t="str">
        <f>IF(AND(K267&lt;=5,'Billing Details'!H267&gt;=10000),"High Priority","Regularfollowup")</f>
        <v>Regularfollowup</v>
      </c>
      <c r="R267" s="36"/>
      <c r="S267" s="36"/>
      <c r="T267" s="36" t="str">
        <f>IF(AND(Q267="High Priority",'Patient Health Records'!AH267="Yes",'Patient Health Records'!AI267="Critical"), "Need Immediate attention", IF(AND('Patient Health Records'!AI267&lt;&gt;"Critical", 'Patient Health Records'!AH267="Yes"),"Monitor later",IF(AND('Patient Health Records'!AI267="Critical",'Patient Health Records'!AH267="No"),"Ask for readmission","No action")))</f>
        <v>Monitor later</v>
      </c>
      <c r="U267" s="36"/>
      <c r="V267" s="36"/>
      <c r="W267" s="2" t="str">
        <f>_xlfn.XLOOKUP('Patient Demographics'!N267,Facts!$B$2:$B$10,Facts!$A$2:$A$10,FALSE)</f>
        <v>Maharashtra</v>
      </c>
      <c r="X267" t="str">
        <f t="shared" si="28"/>
        <v xml:space="preserve">Diya </v>
      </c>
      <c r="Y267" t="str" cm="1">
        <f t="array" ref="Y267:Z267">_xlfn.TEXTSPLIT(C267," ")</f>
        <v>Diya</v>
      </c>
      <c r="Z267" t="str">
        <v>Reddy</v>
      </c>
    </row>
    <row r="268" spans="1:27" ht="15.75" customHeight="1" x14ac:dyDescent="0.35">
      <c r="A268" s="2" t="s">
        <v>486</v>
      </c>
      <c r="B268" s="2" t="s">
        <v>487</v>
      </c>
      <c r="C268" s="2" t="str">
        <f t="shared" si="29"/>
        <v>Shreya Sharma</v>
      </c>
      <c r="D268" s="2" t="str">
        <f t="shared" si="27"/>
        <v>PID0267_Shreya.pdf</v>
      </c>
      <c r="E268" s="2" t="s">
        <v>9</v>
      </c>
      <c r="F268" s="15" t="s">
        <v>122</v>
      </c>
      <c r="G268" s="56">
        <f t="shared" si="30"/>
        <v>34334</v>
      </c>
      <c r="H268" s="54">
        <f t="shared" si="31"/>
        <v>1993</v>
      </c>
      <c r="I268" s="54">
        <f t="shared" si="32"/>
        <v>33</v>
      </c>
      <c r="J268" s="54" t="str" cm="1">
        <f t="array" ref="J268">_xlfn.IFS(AND(I268&gt;20,I268&lt;=30),"Young adult",AND(I268&gt;30,I268&lt;=45),"Adult",AND(I268&gt;45,I268&lt;=60),"Senior",AND(I268&gt;60,I268&lt;90),"super senior",TRUE,"Died")</f>
        <v>Adult</v>
      </c>
      <c r="K268" s="3">
        <v>7</v>
      </c>
      <c r="L268" s="2" t="s">
        <v>16</v>
      </c>
      <c r="M268" s="2" t="s">
        <v>71</v>
      </c>
      <c r="N268" s="2" t="str">
        <f>VLOOKUP(L268,Facts!$A$2:$B$10,2,FALSE)</f>
        <v>West</v>
      </c>
      <c r="O268" s="2"/>
      <c r="P268" s="2"/>
      <c r="Q268" s="36" t="str">
        <f>IF(AND(K268&lt;=5,'Billing Details'!H268&gt;=10000),"High Priority","Regularfollowup")</f>
        <v>Regularfollowup</v>
      </c>
      <c r="R268" s="36"/>
      <c r="S268" s="36"/>
      <c r="T268" s="36" t="str">
        <f>IF(AND(Q268="High Priority",'Patient Health Records'!AH268="Yes",'Patient Health Records'!AI268="Critical"), "Need Immediate attention", IF(AND('Patient Health Records'!AI268&lt;&gt;"Critical", 'Patient Health Records'!AH268="Yes"),"Monitor later",IF(AND('Patient Health Records'!AI268="Critical",'Patient Health Records'!AH268="No"),"Ask for readmission","No action")))</f>
        <v>No action</v>
      </c>
      <c r="U268" s="36"/>
      <c r="V268" s="36"/>
      <c r="W268" s="2" t="str">
        <f>_xlfn.XLOOKUP('Patient Demographics'!N268,Facts!$B$2:$B$10,Facts!$A$2:$A$10,FALSE)</f>
        <v>Maharashtra</v>
      </c>
      <c r="X268" t="str">
        <f t="shared" si="28"/>
        <v xml:space="preserve">Shreya </v>
      </c>
      <c r="Y268" t="str" cm="1">
        <f t="array" ref="Y268:Z268">_xlfn.TEXTSPLIT(C268," ")</f>
        <v>Shreya</v>
      </c>
      <c r="Z268" t="str">
        <v>Sharma</v>
      </c>
    </row>
    <row r="269" spans="1:27" ht="15.75" customHeight="1" x14ac:dyDescent="0.35">
      <c r="A269" s="2" t="s">
        <v>488</v>
      </c>
      <c r="B269" s="2" t="s">
        <v>154</v>
      </c>
      <c r="C269" s="2" t="str">
        <f t="shared" si="29"/>
        <v>Vivaan Reddy</v>
      </c>
      <c r="D269" s="2" t="str">
        <f t="shared" si="27"/>
        <v>PID0268_Vivaan.pdf</v>
      </c>
      <c r="E269" s="2" t="s">
        <v>24</v>
      </c>
      <c r="F269" s="15" t="s">
        <v>28</v>
      </c>
      <c r="G269" s="56">
        <f t="shared" si="30"/>
        <v>32508</v>
      </c>
      <c r="H269" s="54">
        <f t="shared" si="31"/>
        <v>1988</v>
      </c>
      <c r="I269" s="54">
        <f t="shared" si="32"/>
        <v>38</v>
      </c>
      <c r="J269" s="54" t="str" cm="1">
        <f t="array" ref="J269">_xlfn.IFS(AND(I269&gt;20,I269&lt;=30),"Young adult",AND(I269&gt;30,I269&lt;=45),"Adult",AND(I269&gt;45,I269&lt;=60),"Senior",AND(I269&gt;60,I269&lt;90),"super senior",TRUE,"Died")</f>
        <v>Adult</v>
      </c>
      <c r="K269" s="3">
        <v>12</v>
      </c>
      <c r="L269" s="2" t="s">
        <v>16</v>
      </c>
      <c r="M269" s="2" t="s">
        <v>21</v>
      </c>
      <c r="N269" s="2" t="str">
        <f>VLOOKUP(L269,Facts!$A$2:$B$10,2,FALSE)</f>
        <v>West</v>
      </c>
      <c r="O269" s="2"/>
      <c r="P269" s="2"/>
      <c r="Q269" s="36" t="str">
        <f>IF(AND(K269&lt;=5,'Billing Details'!H269&gt;=10000),"High Priority","Regularfollowup")</f>
        <v>Regularfollowup</v>
      </c>
      <c r="R269" s="36"/>
      <c r="S269" s="36"/>
      <c r="T269" s="36" t="str">
        <f>IF(AND(Q269="High Priority",'Patient Health Records'!AH269="Yes",'Patient Health Records'!AI269="Critical"), "Need Immediate attention", IF(AND('Patient Health Records'!AI269&lt;&gt;"Critical", 'Patient Health Records'!AH269="Yes"),"Monitor later",IF(AND('Patient Health Records'!AI269="Critical",'Patient Health Records'!AH269="No"),"Ask for readmission","No action")))</f>
        <v>Monitor later</v>
      </c>
      <c r="U269" s="36"/>
      <c r="V269" s="36"/>
      <c r="W269" s="2" t="str">
        <f>_xlfn.XLOOKUP('Patient Demographics'!N269,Facts!$B$2:$B$10,Facts!$A$2:$A$10,FALSE)</f>
        <v>Maharashtra</v>
      </c>
      <c r="X269" t="str">
        <f t="shared" si="28"/>
        <v xml:space="preserve">Vivaan </v>
      </c>
      <c r="Y269" t="str" cm="1">
        <f t="array" ref="Y269:Z269">_xlfn.TEXTSPLIT(C269," ")</f>
        <v>Vivaan</v>
      </c>
      <c r="Z269" t="str">
        <v>Reddy</v>
      </c>
    </row>
    <row r="270" spans="1:27" ht="15.75" customHeight="1" x14ac:dyDescent="0.35">
      <c r="A270" s="2" t="s">
        <v>489</v>
      </c>
      <c r="B270" s="2" t="s">
        <v>224</v>
      </c>
      <c r="C270" s="2" t="str">
        <f t="shared" si="29"/>
        <v>Aditya Gupta</v>
      </c>
      <c r="D270" s="2" t="str">
        <f t="shared" si="27"/>
        <v>PID0269_Aditya.pdf</v>
      </c>
      <c r="E270" s="2" t="s">
        <v>24</v>
      </c>
      <c r="F270" s="15" t="s">
        <v>62</v>
      </c>
      <c r="G270" s="56">
        <f t="shared" si="30"/>
        <v>30682</v>
      </c>
      <c r="H270" s="54">
        <f t="shared" si="31"/>
        <v>1984</v>
      </c>
      <c r="I270" s="54">
        <f t="shared" si="32"/>
        <v>42</v>
      </c>
      <c r="J270" s="54" t="str" cm="1">
        <f t="array" ref="J270">_xlfn.IFS(AND(I270&gt;20,I270&lt;=30),"Young adult",AND(I270&gt;30,I270&lt;=45),"Adult",AND(I270&gt;45,I270&lt;=60),"Senior",AND(I270&gt;60,I270&lt;90),"super senior",TRUE,"Died")</f>
        <v>Adult</v>
      </c>
      <c r="K270" s="3">
        <v>12</v>
      </c>
      <c r="L270" s="2" t="s">
        <v>16</v>
      </c>
      <c r="M270" s="2" t="s">
        <v>21</v>
      </c>
      <c r="N270" s="2" t="str">
        <f>VLOOKUP(L270,Facts!$A$2:$B$10,2,FALSE)</f>
        <v>West</v>
      </c>
      <c r="O270" s="2"/>
      <c r="P270" s="2"/>
      <c r="Q270" s="36" t="str">
        <f>IF(AND(K270&lt;=5,'Billing Details'!H270&gt;=10000),"High Priority","Regularfollowup")</f>
        <v>Regularfollowup</v>
      </c>
      <c r="R270" s="36"/>
      <c r="S270" s="36"/>
      <c r="T270" s="36" t="str">
        <f>IF(AND(Q270="High Priority",'Patient Health Records'!AH270="Yes",'Patient Health Records'!AI270="Critical"), "Need Immediate attention", IF(AND('Patient Health Records'!AI270&lt;&gt;"Critical", 'Patient Health Records'!AH270="Yes"),"Monitor later",IF(AND('Patient Health Records'!AI270="Critical",'Patient Health Records'!AH270="No"),"Ask for readmission","No action")))</f>
        <v>No action</v>
      </c>
      <c r="U270" s="36"/>
      <c r="V270" s="36"/>
      <c r="W270" s="2" t="str">
        <f>_xlfn.XLOOKUP('Patient Demographics'!N270,Facts!$B$2:$B$10,Facts!$A$2:$A$10,FALSE)</f>
        <v>Maharashtra</v>
      </c>
      <c r="X270" t="str">
        <f t="shared" si="28"/>
        <v xml:space="preserve">Aditya </v>
      </c>
      <c r="Y270" t="str" cm="1">
        <f t="array" ref="Y270:Z270">_xlfn.TEXTSPLIT(C270," ")</f>
        <v>Aditya</v>
      </c>
      <c r="Z270" t="str">
        <v>Gupta</v>
      </c>
    </row>
    <row r="271" spans="1:27" ht="15.75" customHeight="1" x14ac:dyDescent="0.35">
      <c r="A271" s="2" t="s">
        <v>490</v>
      </c>
      <c r="B271" s="2" t="s">
        <v>173</v>
      </c>
      <c r="C271" s="2" t="str">
        <f t="shared" si="29"/>
        <v>Riya Reddy</v>
      </c>
      <c r="D271" s="2" t="str">
        <f t="shared" si="27"/>
        <v>PID0270_Riya.pdf</v>
      </c>
      <c r="E271" s="2" t="s">
        <v>9</v>
      </c>
      <c r="F271" s="15" t="s">
        <v>127</v>
      </c>
      <c r="G271" s="56">
        <f t="shared" si="30"/>
        <v>31412</v>
      </c>
      <c r="H271" s="54">
        <f t="shared" si="31"/>
        <v>1985</v>
      </c>
      <c r="I271" s="54">
        <f t="shared" si="32"/>
        <v>41</v>
      </c>
      <c r="J271" s="54" t="str" cm="1">
        <f t="array" ref="J271">_xlfn.IFS(AND(I271&gt;20,I271&lt;=30),"Young adult",AND(I271&gt;30,I271&lt;=45),"Adult",AND(I271&gt;45,I271&lt;=60),"Senior",AND(I271&gt;60,I271&lt;90),"super senior",TRUE,"Died")</f>
        <v>Adult</v>
      </c>
      <c r="K271" s="3">
        <v>15</v>
      </c>
      <c r="L271" s="2" t="s">
        <v>45</v>
      </c>
      <c r="M271" s="2" t="s">
        <v>38</v>
      </c>
      <c r="N271" s="2" t="str">
        <f>VLOOKUP(L271,Facts!$A$2:$B$10,2,FALSE)</f>
        <v>East</v>
      </c>
      <c r="O271" s="2"/>
      <c r="P271" s="2"/>
      <c r="Q271" s="36" t="str">
        <f>IF(AND(K271&lt;=5,'Billing Details'!H271&gt;=10000),"High Priority","Regularfollowup")</f>
        <v>Regularfollowup</v>
      </c>
      <c r="R271" s="36"/>
      <c r="S271" s="36"/>
      <c r="T271" s="36" t="str">
        <f>IF(AND(Q271="High Priority",'Patient Health Records'!AH271="Yes",'Patient Health Records'!AI271="Critical"), "Need Immediate attention", IF(AND('Patient Health Records'!AI271&lt;&gt;"Critical", 'Patient Health Records'!AH271="Yes"),"Monitor later",IF(AND('Patient Health Records'!AI271="Critical",'Patient Health Records'!AH271="No"),"Ask for readmission","No action")))</f>
        <v>No action</v>
      </c>
      <c r="U271" s="36"/>
      <c r="V271" s="36"/>
      <c r="W271" s="2" t="str">
        <f>_xlfn.XLOOKUP('Patient Demographics'!N271,Facts!$B$2:$B$10,Facts!$A$2:$A$10,FALSE)</f>
        <v>West Bengal</v>
      </c>
      <c r="X271" t="str">
        <f t="shared" si="28"/>
        <v xml:space="preserve">Riya </v>
      </c>
      <c r="Y271" t="str" cm="1">
        <f t="array" ref="Y271:Z271">_xlfn.TEXTSPLIT(C271," ")</f>
        <v>Riya</v>
      </c>
      <c r="Z271" t="str">
        <v>Reddy</v>
      </c>
    </row>
    <row r="272" spans="1:27" ht="15.75" customHeight="1" x14ac:dyDescent="0.35">
      <c r="A272" s="2" t="s">
        <v>491</v>
      </c>
      <c r="B272" s="2" t="s">
        <v>31</v>
      </c>
      <c r="C272" s="2" t="str">
        <f t="shared" si="29"/>
        <v>Aarav Sharma</v>
      </c>
      <c r="D272" s="2" t="str">
        <f t="shared" si="27"/>
        <v>PID0271_Aarav.pdf</v>
      </c>
      <c r="E272" s="2" t="s">
        <v>24</v>
      </c>
      <c r="F272" s="15" t="s">
        <v>19</v>
      </c>
      <c r="G272" s="56">
        <f t="shared" si="30"/>
        <v>34334</v>
      </c>
      <c r="H272" s="54">
        <f t="shared" si="31"/>
        <v>1993</v>
      </c>
      <c r="I272" s="54">
        <f t="shared" si="32"/>
        <v>33</v>
      </c>
      <c r="J272" s="54" t="str" cm="1">
        <f t="array" ref="J272">_xlfn.IFS(AND(I272&gt;20,I272&lt;=30),"Young adult",AND(I272&gt;30,I272&lt;=45),"Adult",AND(I272&gt;45,I272&lt;=60),"Senior",AND(I272&gt;60,I272&lt;90),"super senior",TRUE,"Died")</f>
        <v>Adult</v>
      </c>
      <c r="K272" s="3">
        <v>25</v>
      </c>
      <c r="L272" s="2" t="s">
        <v>20</v>
      </c>
      <c r="M272" s="2" t="s">
        <v>21</v>
      </c>
      <c r="N272" s="2" t="str">
        <f>VLOOKUP(L272,Facts!$A$2:$B$10,2,FALSE)</f>
        <v>North</v>
      </c>
      <c r="O272" s="2"/>
      <c r="P272" s="2"/>
      <c r="Q272" s="36" t="str">
        <f>IF(AND(K272&lt;=5,'Billing Details'!H272&gt;=10000),"High Priority","Regularfollowup")</f>
        <v>Regularfollowup</v>
      </c>
      <c r="R272" s="36"/>
      <c r="S272" s="36"/>
      <c r="T272" s="36" t="str">
        <f>IF(AND(Q272="High Priority",'Patient Health Records'!AH272="Yes",'Patient Health Records'!AI272="Critical"), "Need Immediate attention", IF(AND('Patient Health Records'!AI272&lt;&gt;"Critical", 'Patient Health Records'!AH272="Yes"),"Monitor later",IF(AND('Patient Health Records'!AI272="Critical",'Patient Health Records'!AH272="No"),"Ask for readmission","No action")))</f>
        <v>No action</v>
      </c>
      <c r="U272" s="36"/>
      <c r="V272" s="36"/>
      <c r="W272" s="2" t="str">
        <f>_xlfn.XLOOKUP('Patient Demographics'!N272,Facts!$B$2:$B$10,Facts!$A$2:$A$10,FALSE)</f>
        <v>Punjab</v>
      </c>
      <c r="X272" t="str">
        <f t="shared" si="28"/>
        <v xml:space="preserve">Aarav </v>
      </c>
      <c r="Y272" t="str" cm="1">
        <f t="array" ref="Y272:Z272">_xlfn.TEXTSPLIT(C272," ")</f>
        <v>Aarav</v>
      </c>
      <c r="Z272" t="str">
        <v>Sharma</v>
      </c>
    </row>
    <row r="273" spans="1:27" ht="15.75" customHeight="1" x14ac:dyDescent="0.35">
      <c r="A273" s="2" t="s">
        <v>492</v>
      </c>
      <c r="B273" s="2" t="s">
        <v>133</v>
      </c>
      <c r="C273" s="2" t="str">
        <f t="shared" si="29"/>
        <v>Sai Patel</v>
      </c>
      <c r="D273" s="2" t="str">
        <f t="shared" si="27"/>
        <v>PID0272_Sai.pdf</v>
      </c>
      <c r="E273" s="2" t="s">
        <v>24</v>
      </c>
      <c r="F273" s="15" t="s">
        <v>164</v>
      </c>
      <c r="G273" s="56">
        <f t="shared" si="30"/>
        <v>21550</v>
      </c>
      <c r="H273" s="54">
        <f t="shared" si="31"/>
        <v>1958</v>
      </c>
      <c r="I273" s="54">
        <f t="shared" si="32"/>
        <v>68</v>
      </c>
      <c r="J273" s="54" t="str" cm="1">
        <f t="array" ref="J273">_xlfn.IFS(AND(I273&gt;20,I273&lt;=30),"Young adult",AND(I273&gt;30,I273&lt;=45),"Adult",AND(I273&gt;45,I273&lt;=60),"Senior",AND(I273&gt;60,I273&lt;90),"super senior",TRUE,"Died")</f>
        <v>super senior</v>
      </c>
      <c r="K273" s="3">
        <v>9</v>
      </c>
      <c r="L273" s="2" t="s">
        <v>45</v>
      </c>
      <c r="M273" s="2" t="s">
        <v>21</v>
      </c>
      <c r="N273" s="2" t="str">
        <f>VLOOKUP(L273,Facts!$A$2:$B$10,2,FALSE)</f>
        <v>East</v>
      </c>
      <c r="O273" s="2"/>
      <c r="P273" s="2"/>
      <c r="Q273" s="36" t="str">
        <f>IF(AND(K273&lt;=5,'Billing Details'!H273&gt;=10000),"High Priority","Regularfollowup")</f>
        <v>Regularfollowup</v>
      </c>
      <c r="R273" s="36"/>
      <c r="S273" s="36"/>
      <c r="T273" s="36" t="str">
        <f>IF(AND(Q273="High Priority",'Patient Health Records'!AH273="Yes",'Patient Health Records'!AI273="Critical"), "Need Immediate attention", IF(AND('Patient Health Records'!AI273&lt;&gt;"Critical", 'Patient Health Records'!AH273="Yes"),"Monitor later",IF(AND('Patient Health Records'!AI273="Critical",'Patient Health Records'!AH273="No"),"Ask for readmission","No action")))</f>
        <v>No action</v>
      </c>
      <c r="U273" s="36"/>
      <c r="V273" s="36"/>
      <c r="W273" s="2" t="str">
        <f>_xlfn.XLOOKUP('Patient Demographics'!N273,Facts!$B$2:$B$10,Facts!$A$2:$A$10,FALSE)</f>
        <v>West Bengal</v>
      </c>
      <c r="X273" t="str">
        <f t="shared" si="28"/>
        <v xml:space="preserve">Sai </v>
      </c>
      <c r="Y273" t="str" cm="1">
        <f t="array" ref="Y273:Z273">_xlfn.TEXTSPLIT(C273," ")</f>
        <v>Sai</v>
      </c>
      <c r="Z273" t="str">
        <v>Patel</v>
      </c>
    </row>
    <row r="274" spans="1:27" ht="15.75" customHeight="1" x14ac:dyDescent="0.35">
      <c r="A274" s="2" t="s">
        <v>493</v>
      </c>
      <c r="B274" s="2" t="s">
        <v>400</v>
      </c>
      <c r="C274" s="2" t="str">
        <f t="shared" si="29"/>
        <v>Aarav Priya Mehta</v>
      </c>
      <c r="D274" s="2" t="str">
        <f t="shared" si="27"/>
        <v>PID0273_Aarav.pdf</v>
      </c>
      <c r="E274" s="2" t="s">
        <v>24</v>
      </c>
      <c r="F274" s="15" t="s">
        <v>87</v>
      </c>
      <c r="G274" s="56">
        <f t="shared" si="30"/>
        <v>28855</v>
      </c>
      <c r="H274" s="54">
        <f t="shared" si="31"/>
        <v>1978</v>
      </c>
      <c r="I274" s="54">
        <f t="shared" si="32"/>
        <v>48</v>
      </c>
      <c r="J274" s="54" t="str" cm="1">
        <f t="array" ref="J274">_xlfn.IFS(AND(I274&gt;20,I274&lt;=30),"Young adult",AND(I274&gt;30,I274&lt;=45),"Adult",AND(I274&gt;45,I274&lt;=60),"Senior",AND(I274&gt;60,I274&lt;90),"super senior",TRUE,"Died")</f>
        <v>Senior</v>
      </c>
      <c r="K274" s="3">
        <v>12</v>
      </c>
      <c r="L274" s="2" t="s">
        <v>45</v>
      </c>
      <c r="M274" s="2" t="s">
        <v>38</v>
      </c>
      <c r="N274" s="2" t="str">
        <f>VLOOKUP(L274,Facts!$A$2:$B$10,2,FALSE)</f>
        <v>East</v>
      </c>
      <c r="O274" s="2"/>
      <c r="P274" s="2"/>
      <c r="Q274" s="36" t="str">
        <f>IF(AND(K274&lt;=5,'Billing Details'!H274&gt;=10000),"High Priority","Regularfollowup")</f>
        <v>Regularfollowup</v>
      </c>
      <c r="R274" s="36"/>
      <c r="S274" s="36"/>
      <c r="T274" s="36" t="str">
        <f>IF(AND(Q274="High Priority",'Patient Health Records'!AH274="Yes",'Patient Health Records'!AI274="Critical"), "Need Immediate attention", IF(AND('Patient Health Records'!AI274&lt;&gt;"Critical", 'Patient Health Records'!AH274="Yes"),"Monitor later",IF(AND('Patient Health Records'!AI274="Critical",'Patient Health Records'!AH274="No"),"Ask for readmission","No action")))</f>
        <v>No action</v>
      </c>
      <c r="U274" s="36"/>
      <c r="V274" s="36"/>
      <c r="W274" s="2" t="str">
        <f>_xlfn.XLOOKUP('Patient Demographics'!N274,Facts!$B$2:$B$10,Facts!$A$2:$A$10,FALSE)</f>
        <v>West Bengal</v>
      </c>
      <c r="X274" t="str">
        <f t="shared" si="28"/>
        <v xml:space="preserve">Aarav </v>
      </c>
      <c r="Y274" t="str" cm="1">
        <f t="array" ref="Y274:AA274">_xlfn.TEXTSPLIT(C274," ")</f>
        <v>Aarav</v>
      </c>
      <c r="Z274" t="str">
        <v>Priya</v>
      </c>
      <c r="AA274" t="str">
        <v>Mehta</v>
      </c>
    </row>
    <row r="275" spans="1:27" ht="15.75" customHeight="1" x14ac:dyDescent="0.35">
      <c r="A275" s="2" t="s">
        <v>494</v>
      </c>
      <c r="B275" s="2" t="s">
        <v>495</v>
      </c>
      <c r="C275" s="2" t="str">
        <f t="shared" si="29"/>
        <v>Riya Patel</v>
      </c>
      <c r="D275" s="2" t="str">
        <f t="shared" si="27"/>
        <v>PID0274_Riya.pdf</v>
      </c>
      <c r="E275" s="2" t="s">
        <v>9</v>
      </c>
      <c r="F275" s="15" t="s">
        <v>164</v>
      </c>
      <c r="G275" s="56">
        <f t="shared" si="30"/>
        <v>21550</v>
      </c>
      <c r="H275" s="54">
        <f t="shared" si="31"/>
        <v>1958</v>
      </c>
      <c r="I275" s="54">
        <f t="shared" si="32"/>
        <v>68</v>
      </c>
      <c r="J275" s="54" t="str" cm="1">
        <f t="array" ref="J275">_xlfn.IFS(AND(I275&gt;20,I275&lt;=30),"Young adult",AND(I275&gt;30,I275&lt;=45),"Adult",AND(I275&gt;45,I275&lt;=60),"Senior",AND(I275&gt;60,I275&lt;90),"super senior",TRUE,"Died")</f>
        <v>super senior</v>
      </c>
      <c r="K275" s="3">
        <v>5</v>
      </c>
      <c r="L275" s="2" t="s">
        <v>16</v>
      </c>
      <c r="M275" s="2" t="s">
        <v>38</v>
      </c>
      <c r="N275" s="2" t="str">
        <f>VLOOKUP(L275,Facts!$A$2:$B$10,2,FALSE)</f>
        <v>West</v>
      </c>
      <c r="O275" s="2"/>
      <c r="P275" s="2"/>
      <c r="Q275" s="36" t="str">
        <f>IF(AND(K275&lt;=5,'Billing Details'!H275&gt;=10000),"High Priority","Regularfollowup")</f>
        <v>High Priority</v>
      </c>
      <c r="R275" s="36"/>
      <c r="S275" s="36"/>
      <c r="T275" s="36" t="str">
        <f>IF(AND(Q275="High Priority",'Patient Health Records'!AH275="Yes",'Patient Health Records'!AI275="Critical"), "Need Immediate attention", IF(AND('Patient Health Records'!AI275&lt;&gt;"Critical", 'Patient Health Records'!AH275="Yes"),"Monitor later",IF(AND('Patient Health Records'!AI275="Critical",'Patient Health Records'!AH275="No"),"Ask for readmission","No action")))</f>
        <v>Monitor later</v>
      </c>
      <c r="U275" s="36"/>
      <c r="V275" s="36"/>
      <c r="W275" s="2" t="str">
        <f>_xlfn.XLOOKUP('Patient Demographics'!N275,Facts!$B$2:$B$10,Facts!$A$2:$A$10,FALSE)</f>
        <v>Maharashtra</v>
      </c>
      <c r="X275" t="str">
        <f t="shared" si="28"/>
        <v xml:space="preserve">Riya </v>
      </c>
      <c r="Y275" t="str" cm="1">
        <f t="array" ref="Y275:Z275">_xlfn.TEXTSPLIT(C275," ")</f>
        <v>Riya</v>
      </c>
      <c r="Z275" t="str">
        <v>Patel</v>
      </c>
    </row>
    <row r="276" spans="1:27" ht="15.75" customHeight="1" x14ac:dyDescent="0.35">
      <c r="A276" s="2" t="s">
        <v>496</v>
      </c>
      <c r="B276" s="2" t="s">
        <v>98</v>
      </c>
      <c r="C276" s="2" t="str">
        <f t="shared" si="29"/>
        <v>Diya Sharma</v>
      </c>
      <c r="D276" s="2" t="str">
        <f t="shared" si="27"/>
        <v>PID0275_Diya.pdf</v>
      </c>
      <c r="E276" s="2" t="s">
        <v>9</v>
      </c>
      <c r="F276" s="15" t="s">
        <v>497</v>
      </c>
      <c r="G276" s="56">
        <f t="shared" si="30"/>
        <v>31047</v>
      </c>
      <c r="H276" s="54">
        <f t="shared" si="31"/>
        <v>1984</v>
      </c>
      <c r="I276" s="54">
        <f t="shared" si="32"/>
        <v>42</v>
      </c>
      <c r="J276" s="54" t="str" cm="1">
        <f t="array" ref="J276">_xlfn.IFS(AND(I276&gt;20,I276&lt;=30),"Young adult",AND(I276&gt;30,I276&lt;=45),"Adult",AND(I276&gt;45,I276&lt;=60),"Senior",AND(I276&gt;60,I276&lt;90),"super senior",TRUE,"Died")</f>
        <v>Adult</v>
      </c>
      <c r="K276" s="3">
        <v>0.5</v>
      </c>
      <c r="L276" s="2" t="s">
        <v>29</v>
      </c>
      <c r="M276" s="2" t="s">
        <v>12</v>
      </c>
      <c r="N276" s="2" t="str">
        <f>VLOOKUP(L276,Facts!$A$2:$B$10,2,FALSE)</f>
        <v>North</v>
      </c>
      <c r="O276" s="2"/>
      <c r="P276" s="2"/>
      <c r="Q276" s="36" t="str">
        <f>IF(AND(K276&lt;=5,'Billing Details'!H276&gt;=10000),"High Priority","Regularfollowup")</f>
        <v>Regularfollowup</v>
      </c>
      <c r="R276" s="36"/>
      <c r="S276" s="36"/>
      <c r="T276" s="36" t="str">
        <f>IF(AND(Q276="High Priority",'Patient Health Records'!AH276="Yes",'Patient Health Records'!AI276="Critical"), "Need Immediate attention", IF(AND('Patient Health Records'!AI276&lt;&gt;"Critical", 'Patient Health Records'!AH276="Yes"),"Monitor later",IF(AND('Patient Health Records'!AI276="Critical",'Patient Health Records'!AH276="No"),"Ask for readmission","No action")))</f>
        <v>Monitor later</v>
      </c>
      <c r="U276" s="36"/>
      <c r="V276" s="36"/>
      <c r="W276" s="2" t="str">
        <f>_xlfn.XLOOKUP('Patient Demographics'!N276,Facts!$B$2:$B$10,Facts!$A$2:$A$10,FALSE)</f>
        <v>Punjab</v>
      </c>
      <c r="X276" t="str">
        <f t="shared" si="28"/>
        <v xml:space="preserve">Diya </v>
      </c>
      <c r="Y276" t="str" cm="1">
        <f t="array" ref="Y276:Z276">_xlfn.TEXTSPLIT(C276," ")</f>
        <v>Diya</v>
      </c>
      <c r="Z276" t="str">
        <v>Sharma</v>
      </c>
    </row>
    <row r="277" spans="1:27" ht="15.75" customHeight="1" x14ac:dyDescent="0.35">
      <c r="A277" s="2" t="s">
        <v>498</v>
      </c>
      <c r="B277" s="2" t="s">
        <v>100</v>
      </c>
      <c r="C277" s="2" t="str">
        <f t="shared" si="29"/>
        <v>Aditya Mehta</v>
      </c>
      <c r="D277" s="2" t="str">
        <f t="shared" si="27"/>
        <v>PID0276_Aditya.pdf</v>
      </c>
      <c r="E277" s="2" t="s">
        <v>24</v>
      </c>
      <c r="F277" s="15" t="s">
        <v>28</v>
      </c>
      <c r="G277" s="56">
        <f t="shared" si="30"/>
        <v>32508</v>
      </c>
      <c r="H277" s="54">
        <f t="shared" si="31"/>
        <v>1988</v>
      </c>
      <c r="I277" s="54">
        <f t="shared" si="32"/>
        <v>38</v>
      </c>
      <c r="J277" s="54" t="str" cm="1">
        <f t="array" ref="J277">_xlfn.IFS(AND(I277&gt;20,I277&lt;=30),"Young adult",AND(I277&gt;30,I277&lt;=45),"Adult",AND(I277&gt;45,I277&lt;=60),"Senior",AND(I277&gt;60,I277&lt;90),"super senior",TRUE,"Died")</f>
        <v>Adult</v>
      </c>
      <c r="K277" s="3">
        <v>40</v>
      </c>
      <c r="L277" s="2" t="s">
        <v>16</v>
      </c>
      <c r="M277" s="2" t="s">
        <v>71</v>
      </c>
      <c r="N277" s="2" t="str">
        <f>VLOOKUP(L277,Facts!$A$2:$B$10,2,FALSE)</f>
        <v>West</v>
      </c>
      <c r="O277" s="2"/>
      <c r="P277" s="2"/>
      <c r="Q277" s="36" t="str">
        <f>IF(AND(K277&lt;=5,'Billing Details'!H277&gt;=10000),"High Priority","Regularfollowup")</f>
        <v>Regularfollowup</v>
      </c>
      <c r="R277" s="36"/>
      <c r="S277" s="36"/>
      <c r="T277" s="36" t="str">
        <f>IF(AND(Q277="High Priority",'Patient Health Records'!AH277="Yes",'Patient Health Records'!AI277="Critical"), "Need Immediate attention", IF(AND('Patient Health Records'!AI277&lt;&gt;"Critical", 'Patient Health Records'!AH277="Yes"),"Monitor later",IF(AND('Patient Health Records'!AI277="Critical",'Patient Health Records'!AH277="No"),"Ask for readmission","No action")))</f>
        <v>Monitor later</v>
      </c>
      <c r="U277" s="36"/>
      <c r="V277" s="36"/>
      <c r="W277" s="2" t="str">
        <f>_xlfn.XLOOKUP('Patient Demographics'!N277,Facts!$B$2:$B$10,Facts!$A$2:$A$10,FALSE)</f>
        <v>Maharashtra</v>
      </c>
      <c r="X277" t="str">
        <f t="shared" si="28"/>
        <v xml:space="preserve">Aditya </v>
      </c>
      <c r="Y277" t="str" cm="1">
        <f t="array" ref="Y277:Z277">_xlfn.TEXTSPLIT(C277," ")</f>
        <v>Aditya</v>
      </c>
      <c r="Z277" t="str">
        <v>Mehta</v>
      </c>
    </row>
    <row r="278" spans="1:27" ht="15.75" customHeight="1" x14ac:dyDescent="0.35">
      <c r="A278" s="2" t="s">
        <v>499</v>
      </c>
      <c r="B278" s="2" t="s">
        <v>257</v>
      </c>
      <c r="C278" s="2" t="str">
        <f t="shared" si="29"/>
        <v>Krishna Mehta</v>
      </c>
      <c r="D278" s="2" t="str">
        <f t="shared" si="27"/>
        <v>PID0277_Krishna.pdf</v>
      </c>
      <c r="E278" s="2" t="s">
        <v>24</v>
      </c>
      <c r="F278" s="15" t="s">
        <v>10</v>
      </c>
      <c r="G278" s="56">
        <f t="shared" si="30"/>
        <v>27029</v>
      </c>
      <c r="H278" s="54">
        <f t="shared" si="31"/>
        <v>1973</v>
      </c>
      <c r="I278" s="54">
        <f t="shared" si="32"/>
        <v>53</v>
      </c>
      <c r="J278" s="54" t="str" cm="1">
        <f t="array" ref="J278">_xlfn.IFS(AND(I278&gt;20,I278&lt;=30),"Young adult",AND(I278&gt;30,I278&lt;=45),"Adult",AND(I278&gt;45,I278&lt;=60),"Senior",AND(I278&gt;60,I278&lt;90),"super senior",TRUE,"Died")</f>
        <v>Senior</v>
      </c>
      <c r="K278" s="3">
        <v>20</v>
      </c>
      <c r="L278" s="2" t="s">
        <v>25</v>
      </c>
      <c r="M278" s="2" t="s">
        <v>12</v>
      </c>
      <c r="N278" s="2" t="str">
        <f>VLOOKUP(L278,Facts!$A$2:$B$10,2,FALSE)</f>
        <v>South</v>
      </c>
      <c r="O278" s="2"/>
      <c r="P278" s="2"/>
      <c r="Q278" s="36" t="str">
        <f>IF(AND(K278&lt;=5,'Billing Details'!H278&gt;=10000),"High Priority","Regularfollowup")</f>
        <v>Regularfollowup</v>
      </c>
      <c r="R278" s="36"/>
      <c r="S278" s="36"/>
      <c r="T278" s="36" t="str">
        <f>IF(AND(Q278="High Priority",'Patient Health Records'!AH278="Yes",'Patient Health Records'!AI278="Critical"), "Need Immediate attention", IF(AND('Patient Health Records'!AI278&lt;&gt;"Critical", 'Patient Health Records'!AH278="Yes"),"Monitor later",IF(AND('Patient Health Records'!AI278="Critical",'Patient Health Records'!AH278="No"),"Ask for readmission","No action")))</f>
        <v>No action</v>
      </c>
      <c r="U278" s="36"/>
      <c r="V278" s="36"/>
      <c r="W278" s="2" t="str">
        <f>_xlfn.XLOOKUP('Patient Demographics'!N278,Facts!$B$2:$B$10,Facts!$A$2:$A$10,FALSE)</f>
        <v>Tamil Nadu</v>
      </c>
      <c r="X278" t="str">
        <f t="shared" si="28"/>
        <v xml:space="preserve">Krishna </v>
      </c>
      <c r="Y278" t="str" cm="1">
        <f t="array" ref="Y278:Z278">_xlfn.TEXTSPLIT(C278," ")</f>
        <v>Krishna</v>
      </c>
      <c r="Z278" t="str">
        <v>Mehta</v>
      </c>
    </row>
    <row r="279" spans="1:27" ht="15.75" customHeight="1" x14ac:dyDescent="0.35">
      <c r="A279" s="2" t="s">
        <v>500</v>
      </c>
      <c r="B279" s="2" t="s">
        <v>31</v>
      </c>
      <c r="C279" s="2" t="str">
        <f t="shared" si="29"/>
        <v>Aarav Sharma</v>
      </c>
      <c r="D279" s="2" t="str">
        <f t="shared" si="27"/>
        <v>PID0278_Aarav.pdf</v>
      </c>
      <c r="E279" s="2" t="s">
        <v>24</v>
      </c>
      <c r="F279" s="15" t="s">
        <v>48</v>
      </c>
      <c r="G279" s="56">
        <f t="shared" si="30"/>
        <v>23377</v>
      </c>
      <c r="H279" s="54">
        <f t="shared" si="31"/>
        <v>1964</v>
      </c>
      <c r="I279" s="54">
        <f t="shared" si="32"/>
        <v>62</v>
      </c>
      <c r="J279" s="54" t="str" cm="1">
        <f t="array" ref="J279">_xlfn.IFS(AND(I279&gt;20,I279&lt;=30),"Young adult",AND(I279&gt;30,I279&lt;=45),"Adult",AND(I279&gt;45,I279&lt;=60),"Senior",AND(I279&gt;60,I279&lt;90),"super senior",TRUE,"Died")</f>
        <v>super senior</v>
      </c>
      <c r="K279" s="3">
        <v>15</v>
      </c>
      <c r="L279" s="2" t="s">
        <v>60</v>
      </c>
      <c r="M279" s="2" t="s">
        <v>71</v>
      </c>
      <c r="N279" s="2" t="str">
        <f>VLOOKUP(L279,Facts!$A$2:$B$10,2,FALSE)</f>
        <v>West</v>
      </c>
      <c r="O279" s="2"/>
      <c r="P279" s="2"/>
      <c r="Q279" s="36" t="str">
        <f>IF(AND(K279&lt;=5,'Billing Details'!H279&gt;=10000),"High Priority","Regularfollowup")</f>
        <v>Regularfollowup</v>
      </c>
      <c r="R279" s="36"/>
      <c r="S279" s="36"/>
      <c r="T279" s="36" t="str">
        <f>IF(AND(Q279="High Priority",'Patient Health Records'!AH279="Yes",'Patient Health Records'!AI279="Critical"), "Need Immediate attention", IF(AND('Patient Health Records'!AI279&lt;&gt;"Critical", 'Patient Health Records'!AH279="Yes"),"Monitor later",IF(AND('Patient Health Records'!AI279="Critical",'Patient Health Records'!AH279="No"),"Ask for readmission","No action")))</f>
        <v>No action</v>
      </c>
      <c r="U279" s="36"/>
      <c r="V279" s="36"/>
      <c r="W279" s="2" t="str">
        <f>_xlfn.XLOOKUP('Patient Demographics'!N279,Facts!$B$2:$B$10,Facts!$A$2:$A$10,FALSE)</f>
        <v>Maharashtra</v>
      </c>
      <c r="X279" t="str">
        <f t="shared" si="28"/>
        <v xml:space="preserve">Aarav </v>
      </c>
      <c r="Y279" t="str" cm="1">
        <f t="array" ref="Y279:Z279">_xlfn.TEXTSPLIT(C279," ")</f>
        <v>Aarav</v>
      </c>
      <c r="Z279" t="str">
        <v>Sharma</v>
      </c>
    </row>
    <row r="280" spans="1:27" ht="15.75" customHeight="1" x14ac:dyDescent="0.35">
      <c r="A280" s="2" t="s">
        <v>501</v>
      </c>
      <c r="B280" s="2" t="s">
        <v>502</v>
      </c>
      <c r="C280" s="2" t="str">
        <f t="shared" si="29"/>
        <v>Vivaan Kumar Gupta</v>
      </c>
      <c r="D280" s="2" t="str">
        <f t="shared" si="27"/>
        <v>PID0279_Vivaan.pdf</v>
      </c>
      <c r="E280" s="2" t="s">
        <v>24</v>
      </c>
      <c r="F280" s="15" t="s">
        <v>48</v>
      </c>
      <c r="G280" s="56">
        <f t="shared" si="30"/>
        <v>23377</v>
      </c>
      <c r="H280" s="54">
        <f t="shared" si="31"/>
        <v>1964</v>
      </c>
      <c r="I280" s="54">
        <f t="shared" si="32"/>
        <v>62</v>
      </c>
      <c r="J280" s="54" t="str" cm="1">
        <f t="array" ref="J280">_xlfn.IFS(AND(I280&gt;20,I280&lt;=30),"Young adult",AND(I280&gt;30,I280&lt;=45),"Adult",AND(I280&gt;45,I280&lt;=60),"Senior",AND(I280&gt;60,I280&lt;90),"super senior",TRUE,"Died")</f>
        <v>super senior</v>
      </c>
      <c r="K280" s="3">
        <v>9</v>
      </c>
      <c r="L280" s="2" t="s">
        <v>16</v>
      </c>
      <c r="M280" s="2" t="s">
        <v>71</v>
      </c>
      <c r="N280" s="2" t="str">
        <f>VLOOKUP(L280,Facts!$A$2:$B$10,2,FALSE)</f>
        <v>West</v>
      </c>
      <c r="O280" s="2"/>
      <c r="P280" s="2"/>
      <c r="Q280" s="36" t="str">
        <f>IF(AND(K280&lt;=5,'Billing Details'!H280&gt;=10000),"High Priority","Regularfollowup")</f>
        <v>Regularfollowup</v>
      </c>
      <c r="R280" s="36"/>
      <c r="S280" s="36"/>
      <c r="T280" s="36" t="str">
        <f>IF(AND(Q280="High Priority",'Patient Health Records'!AH280="Yes",'Patient Health Records'!AI280="Critical"), "Need Immediate attention", IF(AND('Patient Health Records'!AI280&lt;&gt;"Critical", 'Patient Health Records'!AH280="Yes"),"Monitor later",IF(AND('Patient Health Records'!AI280="Critical",'Patient Health Records'!AH280="No"),"Ask for readmission","No action")))</f>
        <v>No action</v>
      </c>
      <c r="U280" s="36"/>
      <c r="V280" s="36"/>
      <c r="W280" s="2" t="str">
        <f>_xlfn.XLOOKUP('Patient Demographics'!N280,Facts!$B$2:$B$10,Facts!$A$2:$A$10,FALSE)</f>
        <v>Maharashtra</v>
      </c>
      <c r="X280" t="str">
        <f t="shared" si="28"/>
        <v xml:space="preserve">Vivaan </v>
      </c>
      <c r="Y280" t="str" cm="1">
        <f t="array" ref="Y280:AA280">_xlfn.TEXTSPLIT(C280," ")</f>
        <v>Vivaan</v>
      </c>
      <c r="Z280" t="str">
        <v>Kumar</v>
      </c>
      <c r="AA280" t="str">
        <v>Gupta</v>
      </c>
    </row>
    <row r="281" spans="1:27" ht="15.75" customHeight="1" x14ac:dyDescent="0.35">
      <c r="A281" s="2" t="s">
        <v>503</v>
      </c>
      <c r="B281" s="2" t="s">
        <v>175</v>
      </c>
      <c r="C281" s="2" t="str">
        <f t="shared" si="29"/>
        <v>Sai Sharma</v>
      </c>
      <c r="D281" s="2" t="str">
        <f t="shared" si="27"/>
        <v>PID0280_Sai.pdf</v>
      </c>
      <c r="E281" s="2" t="s">
        <v>24</v>
      </c>
      <c r="F281" s="15" t="s">
        <v>41</v>
      </c>
      <c r="G281" s="56">
        <f t="shared" si="30"/>
        <v>28855</v>
      </c>
      <c r="H281" s="54">
        <f t="shared" si="31"/>
        <v>1978</v>
      </c>
      <c r="I281" s="54">
        <f t="shared" si="32"/>
        <v>48</v>
      </c>
      <c r="J281" s="54" t="str" cm="1">
        <f t="array" ref="J281">_xlfn.IFS(AND(I281&gt;20,I281&lt;=30),"Young adult",AND(I281&gt;30,I281&lt;=45),"Adult",AND(I281&gt;45,I281&lt;=60),"Senior",AND(I281&gt;60,I281&lt;90),"super senior",TRUE,"Died")</f>
        <v>Senior</v>
      </c>
      <c r="K281" s="3">
        <v>12</v>
      </c>
      <c r="L281" s="2" t="s">
        <v>16</v>
      </c>
      <c r="M281" s="2" t="s">
        <v>71</v>
      </c>
      <c r="N281" s="2" t="str">
        <f>VLOOKUP(L281,Facts!$A$2:$B$10,2,FALSE)</f>
        <v>West</v>
      </c>
      <c r="O281" s="2"/>
      <c r="P281" s="2"/>
      <c r="Q281" s="36" t="str">
        <f>IF(AND(K281&lt;=5,'Billing Details'!H281&gt;=10000),"High Priority","Regularfollowup")</f>
        <v>Regularfollowup</v>
      </c>
      <c r="R281" s="36"/>
      <c r="S281" s="36"/>
      <c r="T281" s="36" t="str">
        <f>IF(AND(Q281="High Priority",'Patient Health Records'!AH281="Yes",'Patient Health Records'!AI281="Critical"), "Need Immediate attention", IF(AND('Patient Health Records'!AI281&lt;&gt;"Critical", 'Patient Health Records'!AH281="Yes"),"Monitor later",IF(AND('Patient Health Records'!AI281="Critical",'Patient Health Records'!AH281="No"),"Ask for readmission","No action")))</f>
        <v>Ask for readmission</v>
      </c>
      <c r="U281" s="36"/>
      <c r="V281" s="36"/>
      <c r="W281" s="2" t="str">
        <f>_xlfn.XLOOKUP('Patient Demographics'!N281,Facts!$B$2:$B$10,Facts!$A$2:$A$10,FALSE)</f>
        <v>Maharashtra</v>
      </c>
      <c r="X281" t="str">
        <f t="shared" si="28"/>
        <v xml:space="preserve">Sai </v>
      </c>
      <c r="Y281" t="str" cm="1">
        <f t="array" ref="Y281:Z281">_xlfn.TEXTSPLIT(C281," ")</f>
        <v>Sai</v>
      </c>
      <c r="Z281" t="str">
        <v>Sharma</v>
      </c>
    </row>
    <row r="282" spans="1:27" ht="15.75" customHeight="1" x14ac:dyDescent="0.35">
      <c r="A282" s="2" t="s">
        <v>504</v>
      </c>
      <c r="B282" s="2" t="s">
        <v>505</v>
      </c>
      <c r="C282" s="2" t="str">
        <f t="shared" si="29"/>
        <v>Sai Kumar Patel</v>
      </c>
      <c r="D282" s="2" t="str">
        <f t="shared" si="27"/>
        <v>PID0281_Sai.pdf</v>
      </c>
      <c r="E282" s="2" t="s">
        <v>24</v>
      </c>
      <c r="F282" s="15" t="s">
        <v>41</v>
      </c>
      <c r="G282" s="56">
        <f t="shared" si="30"/>
        <v>28855</v>
      </c>
      <c r="H282" s="54">
        <f t="shared" si="31"/>
        <v>1978</v>
      </c>
      <c r="I282" s="54">
        <f t="shared" si="32"/>
        <v>48</v>
      </c>
      <c r="J282" s="54" t="str" cm="1">
        <f t="array" ref="J282">_xlfn.IFS(AND(I282&gt;20,I282&lt;=30),"Young adult",AND(I282&gt;30,I282&lt;=45),"Adult",AND(I282&gt;45,I282&lt;=60),"Senior",AND(I282&gt;60,I282&lt;90),"super senior",TRUE,"Died")</f>
        <v>Senior</v>
      </c>
      <c r="K282" s="3">
        <v>30</v>
      </c>
      <c r="L282" s="2" t="s">
        <v>25</v>
      </c>
      <c r="M282" s="2" t="s">
        <v>12</v>
      </c>
      <c r="N282" s="2" t="str">
        <f>VLOOKUP(L282,Facts!$A$2:$B$10,2,FALSE)</f>
        <v>South</v>
      </c>
      <c r="O282" s="2"/>
      <c r="P282" s="2"/>
      <c r="Q282" s="36" t="str">
        <f>IF(AND(K282&lt;=5,'Billing Details'!H282&gt;=10000),"High Priority","Regularfollowup")</f>
        <v>Regularfollowup</v>
      </c>
      <c r="R282" s="36"/>
      <c r="S282" s="36"/>
      <c r="T282" s="36" t="str">
        <f>IF(AND(Q282="High Priority",'Patient Health Records'!AH282="Yes",'Patient Health Records'!AI282="Critical"), "Need Immediate attention", IF(AND('Patient Health Records'!AI282&lt;&gt;"Critical", 'Patient Health Records'!AH282="Yes"),"Monitor later",IF(AND('Patient Health Records'!AI282="Critical",'Patient Health Records'!AH282="No"),"Ask for readmission","No action")))</f>
        <v>No action</v>
      </c>
      <c r="U282" s="36"/>
      <c r="V282" s="36"/>
      <c r="W282" s="2" t="str">
        <f>_xlfn.XLOOKUP('Patient Demographics'!N282,Facts!$B$2:$B$10,Facts!$A$2:$A$10,FALSE)</f>
        <v>Tamil Nadu</v>
      </c>
      <c r="X282" t="str">
        <f t="shared" si="28"/>
        <v xml:space="preserve">Sai </v>
      </c>
      <c r="Y282" t="str" cm="1">
        <f t="array" ref="Y282:AA282">_xlfn.TEXTSPLIT(C282," ")</f>
        <v>Sai</v>
      </c>
      <c r="Z282" t="str">
        <v>Kumar</v>
      </c>
      <c r="AA282" t="str">
        <v>Patel</v>
      </c>
    </row>
    <row r="283" spans="1:27" ht="15.75" customHeight="1" x14ac:dyDescent="0.35">
      <c r="A283" s="2" t="s">
        <v>506</v>
      </c>
      <c r="B283" s="2" t="s">
        <v>507</v>
      </c>
      <c r="C283" s="2" t="str">
        <f t="shared" si="29"/>
        <v>Aarav Kumar Patel</v>
      </c>
      <c r="D283" s="2" t="str">
        <f t="shared" si="27"/>
        <v>PID0282_Aarav.pdf</v>
      </c>
      <c r="E283" s="2" t="s">
        <v>24</v>
      </c>
      <c r="F283" s="15" t="s">
        <v>155</v>
      </c>
      <c r="G283" s="56">
        <f t="shared" si="30"/>
        <v>30682</v>
      </c>
      <c r="H283" s="54">
        <f t="shared" si="31"/>
        <v>1984</v>
      </c>
      <c r="I283" s="54">
        <f t="shared" si="32"/>
        <v>42</v>
      </c>
      <c r="J283" s="54" t="str" cm="1">
        <f t="array" ref="J283">_xlfn.IFS(AND(I283&gt;20,I283&lt;=30),"Young adult",AND(I283&gt;30,I283&lt;=45),"Adult",AND(I283&gt;45,I283&lt;=60),"Senior",AND(I283&gt;60,I283&lt;90),"super senior",TRUE,"Died")</f>
        <v>Adult</v>
      </c>
      <c r="K283" s="3">
        <v>5</v>
      </c>
      <c r="L283" s="2" t="s">
        <v>60</v>
      </c>
      <c r="M283" s="2" t="s">
        <v>12</v>
      </c>
      <c r="N283" s="2" t="str">
        <f>VLOOKUP(L283,Facts!$A$2:$B$10,2,FALSE)</f>
        <v>West</v>
      </c>
      <c r="O283" s="2"/>
      <c r="P283" s="2"/>
      <c r="Q283" s="36" t="str">
        <f>IF(AND(K283&lt;=5,'Billing Details'!H283&gt;=10000),"High Priority","Regularfollowup")</f>
        <v>Regularfollowup</v>
      </c>
      <c r="R283" s="36"/>
      <c r="S283" s="36"/>
      <c r="T283" s="36" t="str">
        <f>IF(AND(Q283="High Priority",'Patient Health Records'!AH283="Yes",'Patient Health Records'!AI283="Critical"), "Need Immediate attention", IF(AND('Patient Health Records'!AI283&lt;&gt;"Critical", 'Patient Health Records'!AH283="Yes"),"Monitor later",IF(AND('Patient Health Records'!AI283="Critical",'Patient Health Records'!AH283="No"),"Ask for readmission","No action")))</f>
        <v>No action</v>
      </c>
      <c r="U283" s="36"/>
      <c r="V283" s="36"/>
      <c r="W283" s="2" t="str">
        <f>_xlfn.XLOOKUP('Patient Demographics'!N283,Facts!$B$2:$B$10,Facts!$A$2:$A$10,FALSE)</f>
        <v>Maharashtra</v>
      </c>
      <c r="X283" t="str">
        <f t="shared" si="28"/>
        <v xml:space="preserve">Aarav </v>
      </c>
      <c r="Y283" t="str" cm="1">
        <f t="array" ref="Y283:AA283">_xlfn.TEXTSPLIT(C283," ")</f>
        <v>Aarav</v>
      </c>
      <c r="Z283" t="str">
        <v>Kumar</v>
      </c>
      <c r="AA283" t="str">
        <v>Patel</v>
      </c>
    </row>
    <row r="284" spans="1:27" ht="15.75" customHeight="1" x14ac:dyDescent="0.35">
      <c r="A284" s="2" t="s">
        <v>508</v>
      </c>
      <c r="B284" s="2" t="s">
        <v>509</v>
      </c>
      <c r="C284" s="2" t="str">
        <f t="shared" si="29"/>
        <v>Riya Singh Sharma</v>
      </c>
      <c r="D284" s="2" t="str">
        <f t="shared" si="27"/>
        <v>PID0283_Riya.pdf</v>
      </c>
      <c r="E284" s="2" t="s">
        <v>9</v>
      </c>
      <c r="F284" s="15" t="s">
        <v>41</v>
      </c>
      <c r="G284" s="56">
        <f t="shared" si="30"/>
        <v>28855</v>
      </c>
      <c r="H284" s="54">
        <f t="shared" si="31"/>
        <v>1978</v>
      </c>
      <c r="I284" s="54">
        <f t="shared" si="32"/>
        <v>48</v>
      </c>
      <c r="J284" s="54" t="str" cm="1">
        <f t="array" ref="J284">_xlfn.IFS(AND(I284&gt;20,I284&lt;=30),"Young adult",AND(I284&gt;30,I284&lt;=45),"Adult",AND(I284&gt;45,I284&lt;=60),"Senior",AND(I284&gt;60,I284&lt;90),"super senior",TRUE,"Died")</f>
        <v>Senior</v>
      </c>
      <c r="K284" s="3">
        <v>4</v>
      </c>
      <c r="L284" s="2" t="s">
        <v>11</v>
      </c>
      <c r="M284" s="2" t="s">
        <v>12</v>
      </c>
      <c r="N284" s="2" t="str">
        <f>VLOOKUP(L284,Facts!$A$2:$B$10,2,FALSE)</f>
        <v>South</v>
      </c>
      <c r="O284" s="2"/>
      <c r="P284" s="2"/>
      <c r="Q284" s="36" t="str">
        <f>IF(AND(K284&lt;=5,'Billing Details'!H284&gt;=10000),"High Priority","Regularfollowup")</f>
        <v>Regularfollowup</v>
      </c>
      <c r="R284" s="36"/>
      <c r="S284" s="36"/>
      <c r="T284" s="36" t="str">
        <f>IF(AND(Q284="High Priority",'Patient Health Records'!AH284="Yes",'Patient Health Records'!AI284="Critical"), "Need Immediate attention", IF(AND('Patient Health Records'!AI284&lt;&gt;"Critical", 'Patient Health Records'!AH284="Yes"),"Monitor later",IF(AND('Patient Health Records'!AI284="Critical",'Patient Health Records'!AH284="No"),"Ask for readmission","No action")))</f>
        <v>Ask for readmission</v>
      </c>
      <c r="U284" s="36"/>
      <c r="V284" s="36"/>
      <c r="W284" s="2" t="str">
        <f>_xlfn.XLOOKUP('Patient Demographics'!N284,Facts!$B$2:$B$10,Facts!$A$2:$A$10,FALSE)</f>
        <v>Tamil Nadu</v>
      </c>
      <c r="X284" t="str">
        <f t="shared" si="28"/>
        <v xml:space="preserve">Riya </v>
      </c>
      <c r="Y284" t="str" cm="1">
        <f t="array" ref="Y284:AA284">_xlfn.TEXTSPLIT(C284," ")</f>
        <v>Riya</v>
      </c>
      <c r="Z284" t="str">
        <v>Singh</v>
      </c>
      <c r="AA284" t="str">
        <v>Sharma</v>
      </c>
    </row>
    <row r="285" spans="1:27" ht="15.75" customHeight="1" x14ac:dyDescent="0.35">
      <c r="A285" s="2" t="s">
        <v>510</v>
      </c>
      <c r="B285" s="2" t="s">
        <v>154</v>
      </c>
      <c r="C285" s="2" t="str">
        <f t="shared" si="29"/>
        <v>Vivaan Reddy</v>
      </c>
      <c r="D285" s="2" t="str">
        <f t="shared" si="27"/>
        <v>PID0284_Vivaan.pdf</v>
      </c>
      <c r="E285" s="2" t="s">
        <v>24</v>
      </c>
      <c r="F285" s="15" t="s">
        <v>10</v>
      </c>
      <c r="G285" s="56">
        <f t="shared" si="30"/>
        <v>27029</v>
      </c>
      <c r="H285" s="54">
        <f t="shared" si="31"/>
        <v>1973</v>
      </c>
      <c r="I285" s="54">
        <f t="shared" si="32"/>
        <v>53</v>
      </c>
      <c r="J285" s="54" t="str" cm="1">
        <f t="array" ref="J285">_xlfn.IFS(AND(I285&gt;20,I285&lt;=30),"Young adult",AND(I285&gt;30,I285&lt;=45),"Adult",AND(I285&gt;45,I285&lt;=60),"Senior",AND(I285&gt;60,I285&lt;90),"super senior",TRUE,"Died")</f>
        <v>Senior</v>
      </c>
      <c r="K285" s="3">
        <v>5</v>
      </c>
      <c r="L285" s="2" t="s">
        <v>60</v>
      </c>
      <c r="M285" s="2" t="s">
        <v>71</v>
      </c>
      <c r="N285" s="2" t="str">
        <f>VLOOKUP(L285,Facts!$A$2:$B$10,2,FALSE)</f>
        <v>West</v>
      </c>
      <c r="O285" s="2"/>
      <c r="P285" s="2"/>
      <c r="Q285" s="36" t="str">
        <f>IF(AND(K285&lt;=5,'Billing Details'!H285&gt;=10000),"High Priority","Regularfollowup")</f>
        <v>High Priority</v>
      </c>
      <c r="R285" s="36"/>
      <c r="S285" s="36"/>
      <c r="T285" s="36" t="str">
        <f>IF(AND(Q285="High Priority",'Patient Health Records'!AH285="Yes",'Patient Health Records'!AI285="Critical"), "Need Immediate attention", IF(AND('Patient Health Records'!AI285&lt;&gt;"Critical", 'Patient Health Records'!AH285="Yes"),"Monitor later",IF(AND('Patient Health Records'!AI285="Critical",'Patient Health Records'!AH285="No"),"Ask for readmission","No action")))</f>
        <v>Need Immediate attention</v>
      </c>
      <c r="U285" s="36"/>
      <c r="V285" s="36"/>
      <c r="W285" s="2" t="str">
        <f>_xlfn.XLOOKUP('Patient Demographics'!N285,Facts!$B$2:$B$10,Facts!$A$2:$A$10,FALSE)</f>
        <v>Maharashtra</v>
      </c>
      <c r="X285" t="str">
        <f t="shared" si="28"/>
        <v xml:space="preserve">Vivaan </v>
      </c>
      <c r="Y285" t="str" cm="1">
        <f t="array" ref="Y285:Z285">_xlfn.TEXTSPLIT(C285," ")</f>
        <v>Vivaan</v>
      </c>
      <c r="Z285" t="str">
        <v>Reddy</v>
      </c>
    </row>
    <row r="286" spans="1:27" ht="15.75" customHeight="1" x14ac:dyDescent="0.35">
      <c r="A286" s="2" t="s">
        <v>511</v>
      </c>
      <c r="B286" s="2" t="s">
        <v>173</v>
      </c>
      <c r="C286" s="2" t="str">
        <f t="shared" si="29"/>
        <v>Riya Reddy</v>
      </c>
      <c r="D286" s="2" t="str">
        <f t="shared" si="27"/>
        <v>PID0285_Riya.pdf</v>
      </c>
      <c r="E286" s="2" t="s">
        <v>9</v>
      </c>
      <c r="F286" s="15" t="s">
        <v>19</v>
      </c>
      <c r="G286" s="56">
        <f t="shared" si="30"/>
        <v>34334</v>
      </c>
      <c r="H286" s="54">
        <f t="shared" si="31"/>
        <v>1993</v>
      </c>
      <c r="I286" s="54">
        <f t="shared" si="32"/>
        <v>33</v>
      </c>
      <c r="J286" s="54" t="str" cm="1">
        <f t="array" ref="J286">_xlfn.IFS(AND(I286&gt;20,I286&lt;=30),"Young adult",AND(I286&gt;30,I286&lt;=45),"Adult",AND(I286&gt;45,I286&lt;=60),"Senior",AND(I286&gt;60,I286&lt;90),"super senior",TRUE,"Died")</f>
        <v>Adult</v>
      </c>
      <c r="K286" s="3">
        <v>2</v>
      </c>
      <c r="L286" s="2" t="s">
        <v>45</v>
      </c>
      <c r="M286" s="2" t="s">
        <v>12</v>
      </c>
      <c r="N286" s="2" t="str">
        <f>VLOOKUP(L286,Facts!$A$2:$B$10,2,FALSE)</f>
        <v>East</v>
      </c>
      <c r="O286" s="2"/>
      <c r="P286" s="2"/>
      <c r="Q286" s="36" t="str">
        <f>IF(AND(K286&lt;=5,'Billing Details'!H286&gt;=10000),"High Priority","Regularfollowup")</f>
        <v>Regularfollowup</v>
      </c>
      <c r="R286" s="36"/>
      <c r="S286" s="36"/>
      <c r="T286" s="36" t="str">
        <f>IF(AND(Q286="High Priority",'Patient Health Records'!AH286="Yes",'Patient Health Records'!AI286="Critical"), "Need Immediate attention", IF(AND('Patient Health Records'!AI286&lt;&gt;"Critical", 'Patient Health Records'!AH286="Yes"),"Monitor later",IF(AND('Patient Health Records'!AI286="Critical",'Patient Health Records'!AH286="No"),"Ask for readmission","No action")))</f>
        <v>Monitor later</v>
      </c>
      <c r="U286" s="36"/>
      <c r="V286" s="36"/>
      <c r="W286" s="2" t="str">
        <f>_xlfn.XLOOKUP('Patient Demographics'!N286,Facts!$B$2:$B$10,Facts!$A$2:$A$10,FALSE)</f>
        <v>West Bengal</v>
      </c>
      <c r="X286" t="str">
        <f t="shared" si="28"/>
        <v xml:space="preserve">Riya </v>
      </c>
      <c r="Y286" t="str" cm="1">
        <f t="array" ref="Y286:Z286">_xlfn.TEXTSPLIT(C286," ")</f>
        <v>Riya</v>
      </c>
      <c r="Z286" t="str">
        <v>Reddy</v>
      </c>
    </row>
    <row r="287" spans="1:27" ht="15.75" customHeight="1" x14ac:dyDescent="0.35">
      <c r="A287" s="2" t="s">
        <v>512</v>
      </c>
      <c r="B287" s="2" t="s">
        <v>100</v>
      </c>
      <c r="C287" s="2" t="str">
        <f t="shared" si="29"/>
        <v>Aditya Mehta</v>
      </c>
      <c r="D287" s="2" t="str">
        <f t="shared" si="27"/>
        <v>PID0286_Aditya.pdf</v>
      </c>
      <c r="E287" s="2" t="s">
        <v>24</v>
      </c>
      <c r="F287" s="15" t="s">
        <v>41</v>
      </c>
      <c r="G287" s="56">
        <f t="shared" si="30"/>
        <v>28855</v>
      </c>
      <c r="H287" s="54">
        <f t="shared" si="31"/>
        <v>1978</v>
      </c>
      <c r="I287" s="54">
        <f t="shared" si="32"/>
        <v>48</v>
      </c>
      <c r="J287" s="54" t="str" cm="1">
        <f t="array" ref="J287">_xlfn.IFS(AND(I287&gt;20,I287&lt;=30),"Young adult",AND(I287&gt;30,I287&lt;=45),"Adult",AND(I287&gt;45,I287&lt;=60),"Senior",AND(I287&gt;60,I287&lt;90),"super senior",TRUE,"Died")</f>
        <v>Senior</v>
      </c>
      <c r="K287" s="3">
        <v>9</v>
      </c>
      <c r="L287" s="2" t="s">
        <v>20</v>
      </c>
      <c r="M287" s="2" t="s">
        <v>38</v>
      </c>
      <c r="N287" s="2" t="str">
        <f>VLOOKUP(L287,Facts!$A$2:$B$10,2,FALSE)</f>
        <v>North</v>
      </c>
      <c r="O287" s="2"/>
      <c r="P287" s="2"/>
      <c r="Q287" s="36" t="str">
        <f>IF(AND(K287&lt;=5,'Billing Details'!H287&gt;=10000),"High Priority","Regularfollowup")</f>
        <v>Regularfollowup</v>
      </c>
      <c r="R287" s="36"/>
      <c r="S287" s="36"/>
      <c r="T287" s="36" t="str">
        <f>IF(AND(Q287="High Priority",'Patient Health Records'!AH287="Yes",'Patient Health Records'!AI287="Critical"), "Need Immediate attention", IF(AND('Patient Health Records'!AI287&lt;&gt;"Critical", 'Patient Health Records'!AH287="Yes"),"Monitor later",IF(AND('Patient Health Records'!AI287="Critical",'Patient Health Records'!AH287="No"),"Ask for readmission","No action")))</f>
        <v>Monitor later</v>
      </c>
      <c r="U287" s="36"/>
      <c r="V287" s="36"/>
      <c r="W287" s="2" t="str">
        <f>_xlfn.XLOOKUP('Patient Demographics'!N287,Facts!$B$2:$B$10,Facts!$A$2:$A$10,FALSE)</f>
        <v>Punjab</v>
      </c>
      <c r="X287" t="str">
        <f t="shared" si="28"/>
        <v xml:space="preserve">Aditya </v>
      </c>
      <c r="Y287" t="str" cm="1">
        <f t="array" ref="Y287:Z287">_xlfn.TEXTSPLIT(C287," ")</f>
        <v>Aditya</v>
      </c>
      <c r="Z287" t="str">
        <v>Mehta</v>
      </c>
    </row>
    <row r="288" spans="1:27" ht="15.75" customHeight="1" x14ac:dyDescent="0.35">
      <c r="A288" s="2" t="s">
        <v>513</v>
      </c>
      <c r="B288" s="2" t="s">
        <v>514</v>
      </c>
      <c r="C288" s="2" t="str">
        <f t="shared" si="29"/>
        <v>Aanya Gupta</v>
      </c>
      <c r="D288" s="2" t="str">
        <f t="shared" si="27"/>
        <v>PID0287_Aanya.pdf</v>
      </c>
      <c r="E288" s="2" t="s">
        <v>9</v>
      </c>
      <c r="F288" s="15" t="s">
        <v>19</v>
      </c>
      <c r="G288" s="56">
        <f t="shared" si="30"/>
        <v>34334</v>
      </c>
      <c r="H288" s="54">
        <f t="shared" si="31"/>
        <v>1993</v>
      </c>
      <c r="I288" s="54">
        <f t="shared" si="32"/>
        <v>33</v>
      </c>
      <c r="J288" s="54" t="str" cm="1">
        <f t="array" ref="J288">_xlfn.IFS(AND(I288&gt;20,I288&lt;=30),"Young adult",AND(I288&gt;30,I288&lt;=45),"Adult",AND(I288&gt;45,I288&lt;=60),"Senior",AND(I288&gt;60,I288&lt;90),"super senior",TRUE,"Died")</f>
        <v>Adult</v>
      </c>
      <c r="K288" s="3"/>
      <c r="L288" s="2" t="s">
        <v>37</v>
      </c>
      <c r="M288" s="2" t="s">
        <v>12</v>
      </c>
      <c r="N288" s="2" t="str">
        <f>VLOOKUP(L288,Facts!$A$2:$B$10,2,FALSE)</f>
        <v>South</v>
      </c>
      <c r="O288" s="2"/>
      <c r="P288" s="2"/>
      <c r="Q288" s="36" t="str">
        <f>IF(AND(K288&lt;=5,'Billing Details'!H288&gt;=10000),"High Priority","Regularfollowup")</f>
        <v>High Priority</v>
      </c>
      <c r="R288" s="36"/>
      <c r="S288" s="36"/>
      <c r="T288" s="36" t="str">
        <f>IF(AND(Q288="High Priority",'Patient Health Records'!AH288="Yes",'Patient Health Records'!AI288="Critical"), "Need Immediate attention", IF(AND('Patient Health Records'!AI288&lt;&gt;"Critical", 'Patient Health Records'!AH288="Yes"),"Monitor later",IF(AND('Patient Health Records'!AI288="Critical",'Patient Health Records'!AH288="No"),"Ask for readmission","No action")))</f>
        <v>Ask for readmission</v>
      </c>
      <c r="U288" s="36"/>
      <c r="V288" s="36"/>
      <c r="W288" s="2" t="str">
        <f>_xlfn.XLOOKUP('Patient Demographics'!N288,Facts!$B$2:$B$10,Facts!$A$2:$A$10,FALSE)</f>
        <v>Tamil Nadu</v>
      </c>
      <c r="X288" t="str">
        <f t="shared" si="28"/>
        <v xml:space="preserve">Aanya </v>
      </c>
      <c r="Y288" t="str" cm="1">
        <f t="array" ref="Y288:Z288">_xlfn.TEXTSPLIT(C288," ")</f>
        <v>Aanya</v>
      </c>
      <c r="Z288" t="str">
        <v>Gupta</v>
      </c>
    </row>
    <row r="289" spans="1:27" ht="15.75" customHeight="1" x14ac:dyDescent="0.35">
      <c r="A289" s="2" t="s">
        <v>515</v>
      </c>
      <c r="B289" s="2" t="s">
        <v>487</v>
      </c>
      <c r="C289" s="2" t="str">
        <f t="shared" si="29"/>
        <v>Shreya Sharma</v>
      </c>
      <c r="D289" s="2" t="str">
        <f t="shared" si="27"/>
        <v>PID0288_Shreya.pdf</v>
      </c>
      <c r="E289" s="2" t="s">
        <v>9</v>
      </c>
      <c r="F289" s="15" t="s">
        <v>516</v>
      </c>
      <c r="G289" s="56">
        <f t="shared" si="30"/>
        <v>35065</v>
      </c>
      <c r="H289" s="54">
        <f t="shared" si="31"/>
        <v>1996</v>
      </c>
      <c r="I289" s="54">
        <f t="shared" si="32"/>
        <v>30</v>
      </c>
      <c r="J289" s="54" t="str" cm="1">
        <f t="array" ref="J289">_xlfn.IFS(AND(I289&gt;20,I289&lt;=30),"Young adult",AND(I289&gt;30,I289&lt;=45),"Adult",AND(I289&gt;45,I289&lt;=60),"Senior",AND(I289&gt;60,I289&lt;90),"super senior",TRUE,"Died")</f>
        <v>Young adult</v>
      </c>
      <c r="K289" s="3">
        <v>15</v>
      </c>
      <c r="L289" s="2" t="s">
        <v>60</v>
      </c>
      <c r="M289" s="2" t="s">
        <v>71</v>
      </c>
      <c r="N289" s="2" t="str">
        <f>VLOOKUP(L289,Facts!$A$2:$B$10,2,FALSE)</f>
        <v>West</v>
      </c>
      <c r="O289" s="2"/>
      <c r="P289" s="2"/>
      <c r="Q289" s="36" t="str">
        <f>IF(AND(K289&lt;=5,'Billing Details'!H289&gt;=10000),"High Priority","Regularfollowup")</f>
        <v>Regularfollowup</v>
      </c>
      <c r="R289" s="36"/>
      <c r="S289" s="36"/>
      <c r="T289" s="36" t="str">
        <f>IF(AND(Q289="High Priority",'Patient Health Records'!AH289="Yes",'Patient Health Records'!AI289="Critical"), "Need Immediate attention", IF(AND('Patient Health Records'!AI289&lt;&gt;"Critical", 'Patient Health Records'!AH289="Yes"),"Monitor later",IF(AND('Patient Health Records'!AI289="Critical",'Patient Health Records'!AH289="No"),"Ask for readmission","No action")))</f>
        <v>No action</v>
      </c>
      <c r="U289" s="36"/>
      <c r="V289" s="36"/>
      <c r="W289" s="2" t="str">
        <f>_xlfn.XLOOKUP('Patient Demographics'!N289,Facts!$B$2:$B$10,Facts!$A$2:$A$10,FALSE)</f>
        <v>Maharashtra</v>
      </c>
      <c r="X289" t="str">
        <f t="shared" si="28"/>
        <v xml:space="preserve">Shreya </v>
      </c>
      <c r="Y289" t="str" cm="1">
        <f t="array" ref="Y289:Z289">_xlfn.TEXTSPLIT(C289," ")</f>
        <v>Shreya</v>
      </c>
      <c r="Z289" t="str">
        <v>Sharma</v>
      </c>
    </row>
    <row r="290" spans="1:27" ht="15.75" customHeight="1" x14ac:dyDescent="0.35">
      <c r="A290" s="2" t="s">
        <v>517</v>
      </c>
      <c r="B290" s="2" t="s">
        <v>40</v>
      </c>
      <c r="C290" s="2" t="str">
        <f t="shared" si="29"/>
        <v>Diya Mehta</v>
      </c>
      <c r="D290" s="2" t="str">
        <f t="shared" si="27"/>
        <v>PID0289_Diya.pdf</v>
      </c>
      <c r="E290" s="2" t="s">
        <v>9</v>
      </c>
      <c r="F290" s="15" t="s">
        <v>93</v>
      </c>
      <c r="G290" s="56">
        <f t="shared" si="30"/>
        <v>36160</v>
      </c>
      <c r="H290" s="54">
        <f t="shared" si="31"/>
        <v>1998</v>
      </c>
      <c r="I290" s="54">
        <f t="shared" si="32"/>
        <v>28</v>
      </c>
      <c r="J290" s="54" t="str" cm="1">
        <f t="array" ref="J290">_xlfn.IFS(AND(I290&gt;20,I290&lt;=30),"Young adult",AND(I290&gt;30,I290&lt;=45),"Adult",AND(I290&gt;45,I290&lt;=60),"Senior",AND(I290&gt;60,I290&lt;90),"super senior",TRUE,"Died")</f>
        <v>Young adult</v>
      </c>
      <c r="K290" s="3">
        <v>7</v>
      </c>
      <c r="L290" s="2" t="s">
        <v>37</v>
      </c>
      <c r="M290" s="2" t="s">
        <v>12</v>
      </c>
      <c r="N290" s="2" t="str">
        <f>VLOOKUP(L290,Facts!$A$2:$B$10,2,FALSE)</f>
        <v>South</v>
      </c>
      <c r="O290" s="2"/>
      <c r="P290" s="2"/>
      <c r="Q290" s="36" t="str">
        <f>IF(AND(K290&lt;=5,'Billing Details'!H290&gt;=10000),"High Priority","Regularfollowup")</f>
        <v>Regularfollowup</v>
      </c>
      <c r="R290" s="36"/>
      <c r="S290" s="36"/>
      <c r="T290" s="36" t="str">
        <f>IF(AND(Q290="High Priority",'Patient Health Records'!AH290="Yes",'Patient Health Records'!AI290="Critical"), "Need Immediate attention", IF(AND('Patient Health Records'!AI290&lt;&gt;"Critical", 'Patient Health Records'!AH290="Yes"),"Monitor later",IF(AND('Patient Health Records'!AI290="Critical",'Patient Health Records'!AH290="No"),"Ask for readmission","No action")))</f>
        <v>Ask for readmission</v>
      </c>
      <c r="U290" s="36"/>
      <c r="V290" s="36"/>
      <c r="W290" s="2" t="str">
        <f>_xlfn.XLOOKUP('Patient Demographics'!N290,Facts!$B$2:$B$10,Facts!$A$2:$A$10,FALSE)</f>
        <v>Tamil Nadu</v>
      </c>
      <c r="X290" t="str">
        <f t="shared" si="28"/>
        <v xml:space="preserve">Diya </v>
      </c>
      <c r="Y290" t="str" cm="1">
        <f t="array" ref="Y290:Z290">_xlfn.TEXTSPLIT(C290," ")</f>
        <v>Diya</v>
      </c>
      <c r="Z290" t="str">
        <v>Mehta</v>
      </c>
    </row>
    <row r="291" spans="1:27" ht="15.75" customHeight="1" x14ac:dyDescent="0.35">
      <c r="A291" s="2" t="s">
        <v>518</v>
      </c>
      <c r="B291" s="2" t="s">
        <v>302</v>
      </c>
      <c r="C291" s="2" t="str">
        <f t="shared" si="29"/>
        <v>Vivaan Gupta</v>
      </c>
      <c r="D291" s="2" t="str">
        <f t="shared" si="27"/>
        <v>PID0290_Vivaan.pdf</v>
      </c>
      <c r="E291" s="2" t="s">
        <v>24</v>
      </c>
      <c r="F291" s="15" t="s">
        <v>10</v>
      </c>
      <c r="G291" s="56">
        <f t="shared" si="30"/>
        <v>27029</v>
      </c>
      <c r="H291" s="54">
        <f t="shared" si="31"/>
        <v>1973</v>
      </c>
      <c r="I291" s="54">
        <f t="shared" si="32"/>
        <v>53</v>
      </c>
      <c r="J291" s="54" t="str" cm="1">
        <f t="array" ref="J291">_xlfn.IFS(AND(I291&gt;20,I291&lt;=30),"Young adult",AND(I291&gt;30,I291&lt;=45),"Adult",AND(I291&gt;45,I291&lt;=60),"Senior",AND(I291&gt;60,I291&lt;90),"super senior",TRUE,"Died")</f>
        <v>Senior</v>
      </c>
      <c r="K291" s="3">
        <v>12</v>
      </c>
      <c r="L291" s="2" t="s">
        <v>60</v>
      </c>
      <c r="M291" s="2" t="s">
        <v>12</v>
      </c>
      <c r="N291" s="2" t="str">
        <f>VLOOKUP(L291,Facts!$A$2:$B$10,2,FALSE)</f>
        <v>West</v>
      </c>
      <c r="O291" s="2"/>
      <c r="P291" s="2"/>
      <c r="Q291" s="36" t="str">
        <f>IF(AND(K291&lt;=5,'Billing Details'!H291&gt;=10000),"High Priority","Regularfollowup")</f>
        <v>Regularfollowup</v>
      </c>
      <c r="R291" s="36"/>
      <c r="S291" s="36"/>
      <c r="T291" s="36" t="str">
        <f>IF(AND(Q291="High Priority",'Patient Health Records'!AH291="Yes",'Patient Health Records'!AI291="Critical"), "Need Immediate attention", IF(AND('Patient Health Records'!AI291&lt;&gt;"Critical", 'Patient Health Records'!AH291="Yes"),"Monitor later",IF(AND('Patient Health Records'!AI291="Critical",'Patient Health Records'!AH291="No"),"Ask for readmission","No action")))</f>
        <v>No action</v>
      </c>
      <c r="U291" s="36"/>
      <c r="V291" s="36"/>
      <c r="W291" s="2" t="str">
        <f>_xlfn.XLOOKUP('Patient Demographics'!N291,Facts!$B$2:$B$10,Facts!$A$2:$A$10,FALSE)</f>
        <v>Maharashtra</v>
      </c>
      <c r="X291" t="str">
        <f t="shared" si="28"/>
        <v xml:space="preserve">Vivaan </v>
      </c>
      <c r="Y291" t="str" cm="1">
        <f t="array" ref="Y291:Z291">_xlfn.TEXTSPLIT(C291," ")</f>
        <v>Vivaan</v>
      </c>
      <c r="Z291" t="str">
        <v>Gupta</v>
      </c>
    </row>
    <row r="292" spans="1:27" ht="15.75" customHeight="1" x14ac:dyDescent="0.35">
      <c r="A292" s="2" t="s">
        <v>519</v>
      </c>
      <c r="B292" s="2" t="s">
        <v>171</v>
      </c>
      <c r="C292" s="2" t="str">
        <f t="shared" si="29"/>
        <v>Aanya Mehta</v>
      </c>
      <c r="D292" s="2" t="str">
        <f t="shared" si="27"/>
        <v>PID0291_Aanya.pdf</v>
      </c>
      <c r="E292" s="2" t="s">
        <v>9</v>
      </c>
      <c r="F292" s="15" t="s">
        <v>62</v>
      </c>
      <c r="G292" s="56">
        <f t="shared" si="30"/>
        <v>30682</v>
      </c>
      <c r="H292" s="54">
        <f t="shared" si="31"/>
        <v>1984</v>
      </c>
      <c r="I292" s="54">
        <f t="shared" si="32"/>
        <v>42</v>
      </c>
      <c r="J292" s="54" t="str" cm="1">
        <f t="array" ref="J292">_xlfn.IFS(AND(I292&gt;20,I292&lt;=30),"Young adult",AND(I292&gt;30,I292&lt;=45),"Adult",AND(I292&gt;45,I292&lt;=60),"Senior",AND(I292&gt;60,I292&lt;90),"super senior",TRUE,"Died")</f>
        <v>Adult</v>
      </c>
      <c r="K292" s="3">
        <v>15</v>
      </c>
      <c r="L292" s="2" t="s">
        <v>37</v>
      </c>
      <c r="M292" s="2" t="s">
        <v>12</v>
      </c>
      <c r="N292" s="2" t="str">
        <f>VLOOKUP(L292,Facts!$A$2:$B$10,2,FALSE)</f>
        <v>South</v>
      </c>
      <c r="O292" s="2"/>
      <c r="P292" s="2"/>
      <c r="Q292" s="36" t="str">
        <f>IF(AND(K292&lt;=5,'Billing Details'!H292&gt;=10000),"High Priority","Regularfollowup")</f>
        <v>Regularfollowup</v>
      </c>
      <c r="R292" s="36"/>
      <c r="S292" s="36"/>
      <c r="T292" s="36" t="str">
        <f>IF(AND(Q292="High Priority",'Patient Health Records'!AH292="Yes",'Patient Health Records'!AI292="Critical"), "Need Immediate attention", IF(AND('Patient Health Records'!AI292&lt;&gt;"Critical", 'Patient Health Records'!AH292="Yes"),"Monitor later",IF(AND('Patient Health Records'!AI292="Critical",'Patient Health Records'!AH292="No"),"Ask for readmission","No action")))</f>
        <v>No action</v>
      </c>
      <c r="U292" s="36"/>
      <c r="V292" s="36"/>
      <c r="W292" s="2" t="str">
        <f>_xlfn.XLOOKUP('Patient Demographics'!N292,Facts!$B$2:$B$10,Facts!$A$2:$A$10,FALSE)</f>
        <v>Tamil Nadu</v>
      </c>
      <c r="X292" t="str">
        <f t="shared" si="28"/>
        <v xml:space="preserve">Aanya </v>
      </c>
      <c r="Y292" t="str" cm="1">
        <f t="array" ref="Y292:Z292">_xlfn.TEXTSPLIT(C292," ")</f>
        <v>Aanya</v>
      </c>
      <c r="Z292" t="str">
        <v>Mehta</v>
      </c>
    </row>
    <row r="293" spans="1:27" ht="15.75" customHeight="1" x14ac:dyDescent="0.35">
      <c r="A293" s="2" t="s">
        <v>520</v>
      </c>
      <c r="B293" s="2" t="s">
        <v>521</v>
      </c>
      <c r="C293" s="2" t="str">
        <f t="shared" si="29"/>
        <v>Krishna Raj Sharma</v>
      </c>
      <c r="D293" s="2" t="str">
        <f t="shared" si="27"/>
        <v>PID0292_Krishna.pdf</v>
      </c>
      <c r="E293" s="2" t="s">
        <v>24</v>
      </c>
      <c r="F293" s="15" t="s">
        <v>127</v>
      </c>
      <c r="G293" s="56">
        <f t="shared" si="30"/>
        <v>31412</v>
      </c>
      <c r="H293" s="54">
        <f t="shared" si="31"/>
        <v>1985</v>
      </c>
      <c r="I293" s="54">
        <f t="shared" si="32"/>
        <v>41</v>
      </c>
      <c r="J293" s="54" t="str" cm="1">
        <f t="array" ref="J293">_xlfn.IFS(AND(I293&gt;20,I293&lt;=30),"Young adult",AND(I293&gt;30,I293&lt;=45),"Adult",AND(I293&gt;45,I293&lt;=60),"Senior",AND(I293&gt;60,I293&lt;90),"super senior",TRUE,"Died")</f>
        <v>Adult</v>
      </c>
      <c r="K293" s="3">
        <v>15</v>
      </c>
      <c r="L293" s="2" t="s">
        <v>25</v>
      </c>
      <c r="M293" s="2" t="s">
        <v>12</v>
      </c>
      <c r="N293" s="2" t="str">
        <f>VLOOKUP(L293,Facts!$A$2:$B$10,2,FALSE)</f>
        <v>South</v>
      </c>
      <c r="O293" s="2"/>
      <c r="P293" s="2"/>
      <c r="Q293" s="36" t="str">
        <f>IF(AND(K293&lt;=5,'Billing Details'!H293&gt;=10000),"High Priority","Regularfollowup")</f>
        <v>Regularfollowup</v>
      </c>
      <c r="R293" s="36"/>
      <c r="S293" s="36"/>
      <c r="T293" s="36" t="str">
        <f>IF(AND(Q293="High Priority",'Patient Health Records'!AH293="Yes",'Patient Health Records'!AI293="Critical"), "Need Immediate attention", IF(AND('Patient Health Records'!AI293&lt;&gt;"Critical", 'Patient Health Records'!AH293="Yes"),"Monitor later",IF(AND('Patient Health Records'!AI293="Critical",'Patient Health Records'!AH293="No"),"Ask for readmission","No action")))</f>
        <v>No action</v>
      </c>
      <c r="U293" s="36"/>
      <c r="V293" s="36"/>
      <c r="W293" s="2" t="str">
        <f>_xlfn.XLOOKUP('Patient Demographics'!N293,Facts!$B$2:$B$10,Facts!$A$2:$A$10,FALSE)</f>
        <v>Tamil Nadu</v>
      </c>
      <c r="X293" t="str">
        <f t="shared" si="28"/>
        <v xml:space="preserve">Krishna </v>
      </c>
      <c r="Y293" t="str" cm="1">
        <f t="array" ref="Y293:AA293">_xlfn.TEXTSPLIT(C293," ")</f>
        <v>Krishna</v>
      </c>
      <c r="Z293" t="str">
        <v>Raj</v>
      </c>
      <c r="AA293" t="str">
        <v>Sharma</v>
      </c>
    </row>
    <row r="294" spans="1:27" ht="15.75" customHeight="1" x14ac:dyDescent="0.35">
      <c r="A294" s="2" t="s">
        <v>522</v>
      </c>
      <c r="B294" s="2" t="s">
        <v>388</v>
      </c>
      <c r="C294" s="2" t="str">
        <f t="shared" si="29"/>
        <v>Diya Singh Sharma</v>
      </c>
      <c r="D294" s="2" t="str">
        <f t="shared" si="27"/>
        <v>PID0293_Diya.pdf</v>
      </c>
      <c r="E294" s="2" t="s">
        <v>9</v>
      </c>
      <c r="F294" s="15" t="s">
        <v>19</v>
      </c>
      <c r="G294" s="56">
        <f t="shared" si="30"/>
        <v>34334</v>
      </c>
      <c r="H294" s="54">
        <f t="shared" si="31"/>
        <v>1993</v>
      </c>
      <c r="I294" s="54">
        <f t="shared" si="32"/>
        <v>33</v>
      </c>
      <c r="J294" s="54" t="str" cm="1">
        <f t="array" ref="J294">_xlfn.IFS(AND(I294&gt;20,I294&lt;=30),"Young adult",AND(I294&gt;30,I294&lt;=45),"Adult",AND(I294&gt;45,I294&lt;=60),"Senior",AND(I294&gt;60,I294&lt;90),"super senior",TRUE,"Died")</f>
        <v>Adult</v>
      </c>
      <c r="K294" s="3">
        <v>20</v>
      </c>
      <c r="L294" s="2" t="s">
        <v>16</v>
      </c>
      <c r="M294" s="2" t="s">
        <v>12</v>
      </c>
      <c r="N294" s="2" t="str">
        <f>VLOOKUP(L294,Facts!$A$2:$B$10,2,FALSE)</f>
        <v>West</v>
      </c>
      <c r="O294" s="2"/>
      <c r="P294" s="2"/>
      <c r="Q294" s="36" t="str">
        <f>IF(AND(K294&lt;=5,'Billing Details'!H294&gt;=10000),"High Priority","Regularfollowup")</f>
        <v>Regularfollowup</v>
      </c>
      <c r="R294" s="36"/>
      <c r="S294" s="36"/>
      <c r="T294" s="36" t="str">
        <f>IF(AND(Q294="High Priority",'Patient Health Records'!AH294="Yes",'Patient Health Records'!AI294="Critical"), "Need Immediate attention", IF(AND('Patient Health Records'!AI294&lt;&gt;"Critical", 'Patient Health Records'!AH294="Yes"),"Monitor later",IF(AND('Patient Health Records'!AI294="Critical",'Patient Health Records'!AH294="No"),"Ask for readmission","No action")))</f>
        <v>No action</v>
      </c>
      <c r="U294" s="36"/>
      <c r="V294" s="36"/>
      <c r="W294" s="2" t="str">
        <f>_xlfn.XLOOKUP('Patient Demographics'!N294,Facts!$B$2:$B$10,Facts!$A$2:$A$10,FALSE)</f>
        <v>Maharashtra</v>
      </c>
      <c r="X294" t="str">
        <f t="shared" si="28"/>
        <v xml:space="preserve">Diya </v>
      </c>
      <c r="Y294" t="str" cm="1">
        <f t="array" ref="Y294:AA294">_xlfn.TEXTSPLIT(C294," ")</f>
        <v>Diya</v>
      </c>
      <c r="Z294" t="str">
        <v>Singh</v>
      </c>
      <c r="AA294" t="str">
        <v>Sharma</v>
      </c>
    </row>
    <row r="295" spans="1:27" ht="15.75" customHeight="1" x14ac:dyDescent="0.35">
      <c r="A295" s="2" t="s">
        <v>523</v>
      </c>
      <c r="B295" s="2" t="s">
        <v>273</v>
      </c>
      <c r="C295" s="2" t="str">
        <f t="shared" si="29"/>
        <v>Riya Mehta</v>
      </c>
      <c r="D295" s="2" t="str">
        <f t="shared" si="27"/>
        <v>PID0294_Riya.pdf</v>
      </c>
      <c r="E295" s="2" t="s">
        <v>9</v>
      </c>
      <c r="F295" s="15" t="s">
        <v>19</v>
      </c>
      <c r="G295" s="56">
        <f t="shared" si="30"/>
        <v>34334</v>
      </c>
      <c r="H295" s="54">
        <f t="shared" si="31"/>
        <v>1993</v>
      </c>
      <c r="I295" s="54">
        <f t="shared" si="32"/>
        <v>33</v>
      </c>
      <c r="J295" s="54" t="str" cm="1">
        <f t="array" ref="J295">_xlfn.IFS(AND(I295&gt;20,I295&lt;=30),"Young adult",AND(I295&gt;30,I295&lt;=45),"Adult",AND(I295&gt;45,I295&lt;=60),"Senior",AND(I295&gt;60,I295&lt;90),"super senior",TRUE,"Died")</f>
        <v>Adult</v>
      </c>
      <c r="K295" s="3">
        <v>15</v>
      </c>
      <c r="L295" s="2" t="s">
        <v>45</v>
      </c>
      <c r="M295" s="2" t="s">
        <v>12</v>
      </c>
      <c r="N295" s="2" t="str">
        <f>VLOOKUP(L295,Facts!$A$2:$B$10,2,FALSE)</f>
        <v>East</v>
      </c>
      <c r="O295" s="2"/>
      <c r="P295" s="2"/>
      <c r="Q295" s="36" t="str">
        <f>IF(AND(K295&lt;=5,'Billing Details'!H295&gt;=10000),"High Priority","Regularfollowup")</f>
        <v>Regularfollowup</v>
      </c>
      <c r="R295" s="36"/>
      <c r="S295" s="36"/>
      <c r="T295" s="36" t="str">
        <f>IF(AND(Q295="High Priority",'Patient Health Records'!AH295="Yes",'Patient Health Records'!AI295="Critical"), "Need Immediate attention", IF(AND('Patient Health Records'!AI295&lt;&gt;"Critical", 'Patient Health Records'!AH295="Yes"),"Monitor later",IF(AND('Patient Health Records'!AI295="Critical",'Patient Health Records'!AH295="No"),"Ask for readmission","No action")))</f>
        <v>No action</v>
      </c>
      <c r="U295" s="36"/>
      <c r="V295" s="36"/>
      <c r="W295" s="2" t="str">
        <f>_xlfn.XLOOKUP('Patient Demographics'!N295,Facts!$B$2:$B$10,Facts!$A$2:$A$10,FALSE)</f>
        <v>West Bengal</v>
      </c>
      <c r="X295" t="str">
        <f t="shared" si="28"/>
        <v xml:space="preserve">Riya </v>
      </c>
      <c r="Y295" t="str" cm="1">
        <f t="array" ref="Y295:Z295">_xlfn.TEXTSPLIT(C295," ")</f>
        <v>Riya</v>
      </c>
      <c r="Z295" t="str">
        <v>Mehta</v>
      </c>
    </row>
    <row r="296" spans="1:27" ht="15.75" customHeight="1" x14ac:dyDescent="0.35">
      <c r="A296" s="2" t="s">
        <v>524</v>
      </c>
      <c r="B296" s="2" t="s">
        <v>525</v>
      </c>
      <c r="C296" s="2" t="str">
        <f t="shared" si="29"/>
        <v>Vivaan Dev Gupta</v>
      </c>
      <c r="D296" s="2" t="str">
        <f t="shared" si="27"/>
        <v>PID0295_Vivaan.pdf</v>
      </c>
      <c r="E296" s="2" t="s">
        <v>24</v>
      </c>
      <c r="F296" s="15" t="s">
        <v>526</v>
      </c>
      <c r="G296" s="56">
        <f t="shared" si="30"/>
        <v>33969</v>
      </c>
      <c r="H296" s="54">
        <f t="shared" si="31"/>
        <v>1992</v>
      </c>
      <c r="I296" s="54">
        <f t="shared" si="32"/>
        <v>34</v>
      </c>
      <c r="J296" s="54" t="str" cm="1">
        <f t="array" ref="J296">_xlfn.IFS(AND(I296&gt;20,I296&lt;=30),"Young adult",AND(I296&gt;30,I296&lt;=45),"Adult",AND(I296&gt;45,I296&lt;=60),"Senior",AND(I296&gt;60,I296&lt;90),"super senior",TRUE,"Died")</f>
        <v>Adult</v>
      </c>
      <c r="K296" s="3">
        <v>9</v>
      </c>
      <c r="L296" s="2" t="s">
        <v>25</v>
      </c>
      <c r="M296" s="2" t="s">
        <v>12</v>
      </c>
      <c r="N296" s="2" t="str">
        <f>VLOOKUP(L296,Facts!$A$2:$B$10,2,FALSE)</f>
        <v>South</v>
      </c>
      <c r="O296" s="2"/>
      <c r="P296" s="2"/>
      <c r="Q296" s="36" t="str">
        <f>IF(AND(K296&lt;=5,'Billing Details'!H296&gt;=10000),"High Priority","Regularfollowup")</f>
        <v>Regularfollowup</v>
      </c>
      <c r="R296" s="36"/>
      <c r="S296" s="36"/>
      <c r="T296" s="36" t="str">
        <f>IF(AND(Q296="High Priority",'Patient Health Records'!AH296="Yes",'Patient Health Records'!AI296="Critical"), "Need Immediate attention", IF(AND('Patient Health Records'!AI296&lt;&gt;"Critical", 'Patient Health Records'!AH296="Yes"),"Monitor later",IF(AND('Patient Health Records'!AI296="Critical",'Patient Health Records'!AH296="No"),"Ask for readmission","No action")))</f>
        <v>No action</v>
      </c>
      <c r="U296" s="36"/>
      <c r="V296" s="36"/>
      <c r="W296" s="2" t="str">
        <f>_xlfn.XLOOKUP('Patient Demographics'!N296,Facts!$B$2:$B$10,Facts!$A$2:$A$10,FALSE)</f>
        <v>Tamil Nadu</v>
      </c>
      <c r="X296" t="str">
        <f t="shared" si="28"/>
        <v xml:space="preserve">Vivaan </v>
      </c>
      <c r="Y296" t="str" cm="1">
        <f t="array" ref="Y296:AA296">_xlfn.TEXTSPLIT(C296," ")</f>
        <v>Vivaan</v>
      </c>
      <c r="Z296" t="str">
        <v>Dev</v>
      </c>
      <c r="AA296" t="str">
        <v>Gupta</v>
      </c>
    </row>
    <row r="297" spans="1:27" ht="15.75" customHeight="1" x14ac:dyDescent="0.35">
      <c r="A297" s="2" t="s">
        <v>527</v>
      </c>
      <c r="B297" s="2" t="s">
        <v>405</v>
      </c>
      <c r="C297" s="2" t="str">
        <f t="shared" si="29"/>
        <v>Aanya Gupta</v>
      </c>
      <c r="D297" s="2" t="str">
        <f t="shared" si="27"/>
        <v>PID0296_Aanya.pdf</v>
      </c>
      <c r="E297" s="2" t="s">
        <v>9</v>
      </c>
      <c r="F297" s="15" t="s">
        <v>298</v>
      </c>
      <c r="G297" s="56">
        <f t="shared" si="30"/>
        <v>19724</v>
      </c>
      <c r="H297" s="54">
        <f t="shared" si="31"/>
        <v>1953</v>
      </c>
      <c r="I297" s="54">
        <f t="shared" si="32"/>
        <v>73</v>
      </c>
      <c r="J297" s="54" t="str" cm="1">
        <f t="array" ref="J297">_xlfn.IFS(AND(I297&gt;20,I297&lt;=30),"Young adult",AND(I297&gt;30,I297&lt;=45),"Adult",AND(I297&gt;45,I297&lt;=60),"Senior",AND(I297&gt;60,I297&lt;90),"super senior",TRUE,"Died")</f>
        <v>super senior</v>
      </c>
      <c r="K297" s="3">
        <v>5</v>
      </c>
      <c r="L297" s="2" t="s">
        <v>11</v>
      </c>
      <c r="M297" s="2" t="s">
        <v>21</v>
      </c>
      <c r="N297" s="2" t="str">
        <f>VLOOKUP(L297,Facts!$A$2:$B$10,2,FALSE)</f>
        <v>South</v>
      </c>
      <c r="O297" s="2"/>
      <c r="P297" s="2"/>
      <c r="Q297" s="36" t="str">
        <f>IF(AND(K297&lt;=5,'Billing Details'!H297&gt;=10000),"High Priority","Regularfollowup")</f>
        <v>High Priority</v>
      </c>
      <c r="R297" s="36"/>
      <c r="S297" s="36"/>
      <c r="T297" s="36" t="str">
        <f>IF(AND(Q297="High Priority",'Patient Health Records'!AH297="Yes",'Patient Health Records'!AI297="Critical"), "Need Immediate attention", IF(AND('Patient Health Records'!AI297&lt;&gt;"Critical", 'Patient Health Records'!AH297="Yes"),"Monitor later",IF(AND('Patient Health Records'!AI297="Critical",'Patient Health Records'!AH297="No"),"Ask for readmission","No action")))</f>
        <v>Ask for readmission</v>
      </c>
      <c r="U297" s="36"/>
      <c r="V297" s="36"/>
      <c r="W297" s="2" t="str">
        <f>_xlfn.XLOOKUP('Patient Demographics'!N297,Facts!$B$2:$B$10,Facts!$A$2:$A$10,FALSE)</f>
        <v>Tamil Nadu</v>
      </c>
      <c r="X297" t="str">
        <f t="shared" si="28"/>
        <v xml:space="preserve">Aanya </v>
      </c>
      <c r="Y297" t="str" cm="1">
        <f t="array" ref="Y297:Z297">_xlfn.TEXTSPLIT(C297," ")</f>
        <v>Aanya</v>
      </c>
      <c r="Z297" t="str">
        <v>Gupta</v>
      </c>
    </row>
    <row r="298" spans="1:27" ht="15.75" customHeight="1" x14ac:dyDescent="0.35">
      <c r="A298" s="2" t="s">
        <v>528</v>
      </c>
      <c r="B298" s="2" t="s">
        <v>67</v>
      </c>
      <c r="C298" s="2" t="str">
        <f t="shared" si="29"/>
        <v>Shreya Sharma</v>
      </c>
      <c r="D298" s="2" t="str">
        <f t="shared" si="27"/>
        <v>PID0297_Shreya.pdf</v>
      </c>
      <c r="E298" s="2" t="s">
        <v>9</v>
      </c>
      <c r="F298" s="15" t="s">
        <v>65</v>
      </c>
      <c r="G298" s="56">
        <f t="shared" si="30"/>
        <v>25203</v>
      </c>
      <c r="H298" s="54">
        <f t="shared" si="31"/>
        <v>1968</v>
      </c>
      <c r="I298" s="54">
        <f t="shared" si="32"/>
        <v>58</v>
      </c>
      <c r="J298" s="54" t="str" cm="1">
        <f t="array" ref="J298">_xlfn.IFS(AND(I298&gt;20,I298&lt;=30),"Young adult",AND(I298&gt;30,I298&lt;=45),"Adult",AND(I298&gt;45,I298&lt;=60),"Senior",AND(I298&gt;60,I298&lt;90),"super senior",TRUE,"Died")</f>
        <v>Senior</v>
      </c>
      <c r="K298" s="3">
        <v>4</v>
      </c>
      <c r="L298" s="2" t="s">
        <v>45</v>
      </c>
      <c r="M298" s="2" t="s">
        <v>38</v>
      </c>
      <c r="N298" s="2" t="str">
        <f>VLOOKUP(L298,Facts!$A$2:$B$10,2,FALSE)</f>
        <v>East</v>
      </c>
      <c r="O298" s="2"/>
      <c r="P298" s="2"/>
      <c r="Q298" s="36" t="str">
        <f>IF(AND(K298&lt;=5,'Billing Details'!H298&gt;=10000),"High Priority","Regularfollowup")</f>
        <v>High Priority</v>
      </c>
      <c r="R298" s="36"/>
      <c r="S298" s="36"/>
      <c r="T298" s="36" t="str">
        <f>IF(AND(Q298="High Priority",'Patient Health Records'!AH298="Yes",'Patient Health Records'!AI298="Critical"), "Need Immediate attention", IF(AND('Patient Health Records'!AI298&lt;&gt;"Critical", 'Patient Health Records'!AH298="Yes"),"Monitor later",IF(AND('Patient Health Records'!AI298="Critical",'Patient Health Records'!AH298="No"),"Ask for readmission","No action")))</f>
        <v>Ask for readmission</v>
      </c>
      <c r="U298" s="36"/>
      <c r="V298" s="36"/>
      <c r="W298" s="2" t="str">
        <f>_xlfn.XLOOKUP('Patient Demographics'!N298,Facts!$B$2:$B$10,Facts!$A$2:$A$10,FALSE)</f>
        <v>West Bengal</v>
      </c>
      <c r="X298" t="str">
        <f t="shared" si="28"/>
        <v xml:space="preserve">Shreya </v>
      </c>
      <c r="Y298" t="str" cm="1">
        <f t="array" ref="Y298:Z298">_xlfn.TEXTSPLIT(C298," ")</f>
        <v>Shreya</v>
      </c>
      <c r="Z298" t="str">
        <v>Sharma</v>
      </c>
    </row>
    <row r="299" spans="1:27" ht="15.75" customHeight="1" x14ac:dyDescent="0.35">
      <c r="A299" s="2" t="s">
        <v>529</v>
      </c>
      <c r="B299" s="2" t="s">
        <v>530</v>
      </c>
      <c r="C299" s="2" t="str">
        <f t="shared" si="29"/>
        <v>Shreya Patel</v>
      </c>
      <c r="D299" s="2" t="str">
        <f t="shared" si="27"/>
        <v>PID0298_Shreya.pdf</v>
      </c>
      <c r="E299" s="2" t="s">
        <v>9</v>
      </c>
      <c r="F299" s="15" t="s">
        <v>48</v>
      </c>
      <c r="G299" s="56">
        <f t="shared" si="30"/>
        <v>23377</v>
      </c>
      <c r="H299" s="54">
        <f t="shared" si="31"/>
        <v>1964</v>
      </c>
      <c r="I299" s="54">
        <f t="shared" si="32"/>
        <v>62</v>
      </c>
      <c r="J299" s="54" t="str" cm="1">
        <f t="array" ref="J299">_xlfn.IFS(AND(I299&gt;20,I299&lt;=30),"Young adult",AND(I299&gt;30,I299&lt;=45),"Adult",AND(I299&gt;45,I299&lt;=60),"Senior",AND(I299&gt;60,I299&lt;90),"super senior",TRUE,"Died")</f>
        <v>super senior</v>
      </c>
      <c r="K299" s="3">
        <v>9</v>
      </c>
      <c r="L299" s="2" t="s">
        <v>11</v>
      </c>
      <c r="M299" s="2" t="s">
        <v>12</v>
      </c>
      <c r="N299" s="2" t="str">
        <f>VLOOKUP(L299,Facts!$A$2:$B$10,2,FALSE)</f>
        <v>South</v>
      </c>
      <c r="O299" s="2"/>
      <c r="P299" s="2"/>
      <c r="Q299" s="36" t="str">
        <f>IF(AND(K299&lt;=5,'Billing Details'!H299&gt;=10000),"High Priority","Regularfollowup")</f>
        <v>Regularfollowup</v>
      </c>
      <c r="R299" s="36"/>
      <c r="S299" s="36"/>
      <c r="T299" s="36" t="str">
        <f>IF(AND(Q299="High Priority",'Patient Health Records'!AH299="Yes",'Patient Health Records'!AI299="Critical"), "Need Immediate attention", IF(AND('Patient Health Records'!AI299&lt;&gt;"Critical", 'Patient Health Records'!AH299="Yes"),"Monitor later",IF(AND('Patient Health Records'!AI299="Critical",'Patient Health Records'!AH299="No"),"Ask for readmission","No action")))</f>
        <v>Monitor later</v>
      </c>
      <c r="U299" s="36"/>
      <c r="V299" s="36"/>
      <c r="W299" s="2" t="str">
        <f>_xlfn.XLOOKUP('Patient Demographics'!N299,Facts!$B$2:$B$10,Facts!$A$2:$A$10,FALSE)</f>
        <v>Tamil Nadu</v>
      </c>
      <c r="X299" t="str">
        <f t="shared" si="28"/>
        <v xml:space="preserve">Shreya </v>
      </c>
      <c r="Y299" t="str" cm="1">
        <f t="array" ref="Y299:Z299">_xlfn.TEXTSPLIT(C299," ")</f>
        <v>Shreya</v>
      </c>
      <c r="Z299" t="str">
        <v>Patel</v>
      </c>
    </row>
    <row r="300" spans="1:27" ht="15.75" customHeight="1" x14ac:dyDescent="0.35">
      <c r="A300" s="2" t="s">
        <v>531</v>
      </c>
      <c r="B300" s="2" t="s">
        <v>532</v>
      </c>
      <c r="C300" s="2" t="str">
        <f t="shared" si="29"/>
        <v>Isha Kumar Gupta</v>
      </c>
      <c r="D300" s="2" t="str">
        <f t="shared" si="27"/>
        <v>PID0299_Isha.pdf</v>
      </c>
      <c r="E300" s="2" t="s">
        <v>9</v>
      </c>
      <c r="F300" s="15" t="s">
        <v>164</v>
      </c>
      <c r="G300" s="56">
        <f t="shared" si="30"/>
        <v>21550</v>
      </c>
      <c r="H300" s="54">
        <f t="shared" si="31"/>
        <v>1958</v>
      </c>
      <c r="I300" s="54">
        <f t="shared" si="32"/>
        <v>68</v>
      </c>
      <c r="J300" s="54" t="str" cm="1">
        <f t="array" ref="J300">_xlfn.IFS(AND(I300&gt;20,I300&lt;=30),"Young adult",AND(I300&gt;30,I300&lt;=45),"Adult",AND(I300&gt;45,I300&lt;=60),"Senior",AND(I300&gt;60,I300&lt;90),"super senior",TRUE,"Died")</f>
        <v>super senior</v>
      </c>
      <c r="K300" s="3">
        <v>20</v>
      </c>
      <c r="L300" s="2" t="s">
        <v>60</v>
      </c>
      <c r="M300" s="2" t="s">
        <v>71</v>
      </c>
      <c r="N300" s="2" t="str">
        <f>VLOOKUP(L300,Facts!$A$2:$B$10,2,FALSE)</f>
        <v>West</v>
      </c>
      <c r="O300" s="2"/>
      <c r="P300" s="2"/>
      <c r="Q300" s="36" t="str">
        <f>IF(AND(K300&lt;=5,'Billing Details'!H300&gt;=10000),"High Priority","Regularfollowup")</f>
        <v>Regularfollowup</v>
      </c>
      <c r="R300" s="36"/>
      <c r="S300" s="36"/>
      <c r="T300" s="36" t="str">
        <f>IF(AND(Q300="High Priority",'Patient Health Records'!AH300="Yes",'Patient Health Records'!AI300="Critical"), "Need Immediate attention", IF(AND('Patient Health Records'!AI300&lt;&gt;"Critical", 'Patient Health Records'!AH300="Yes"),"Monitor later",IF(AND('Patient Health Records'!AI300="Critical",'Patient Health Records'!AH300="No"),"Ask for readmission","No action")))</f>
        <v>Monitor later</v>
      </c>
      <c r="U300" s="36"/>
      <c r="V300" s="36"/>
      <c r="W300" s="2" t="str">
        <f>_xlfn.XLOOKUP('Patient Demographics'!N300,Facts!$B$2:$B$10,Facts!$A$2:$A$10,FALSE)</f>
        <v>Maharashtra</v>
      </c>
      <c r="X300" t="str">
        <f t="shared" si="28"/>
        <v xml:space="preserve">Isha </v>
      </c>
      <c r="Y300" t="str" cm="1">
        <f t="array" ref="Y300:AA300">_xlfn.TEXTSPLIT(C300," ")</f>
        <v>Isha</v>
      </c>
      <c r="Z300" t="str">
        <v>Kumar</v>
      </c>
      <c r="AA300" t="str">
        <v>Gupta</v>
      </c>
    </row>
    <row r="301" spans="1:27" ht="15.75" customHeight="1" x14ac:dyDescent="0.35">
      <c r="A301" s="2" t="s">
        <v>533</v>
      </c>
      <c r="B301" s="2" t="s">
        <v>534</v>
      </c>
      <c r="C301" s="2" t="str">
        <f t="shared" si="29"/>
        <v>Krishna Reddy</v>
      </c>
      <c r="D301" s="2" t="str">
        <f t="shared" si="27"/>
        <v>PID0300_Krishna.pdf</v>
      </c>
      <c r="E301" s="2" t="s">
        <v>24</v>
      </c>
      <c r="F301" s="15" t="s">
        <v>62</v>
      </c>
      <c r="G301" s="56">
        <f t="shared" si="30"/>
        <v>30682</v>
      </c>
      <c r="H301" s="54">
        <f t="shared" si="31"/>
        <v>1984</v>
      </c>
      <c r="I301" s="54">
        <f t="shared" si="32"/>
        <v>42</v>
      </c>
      <c r="J301" s="54" t="str" cm="1">
        <f t="array" ref="J301">_xlfn.IFS(AND(I301&gt;20,I301&lt;=30),"Young adult",AND(I301&gt;30,I301&lt;=45),"Adult",AND(I301&gt;45,I301&lt;=60),"Senior",AND(I301&gt;60,I301&lt;90),"super senior",TRUE,"Died")</f>
        <v>Adult</v>
      </c>
      <c r="K301" s="3">
        <v>5</v>
      </c>
      <c r="L301" s="2" t="s">
        <v>16</v>
      </c>
      <c r="M301" s="2" t="s">
        <v>12</v>
      </c>
      <c r="N301" s="2" t="str">
        <f>VLOOKUP(L301,Facts!$A$2:$B$10,2,FALSE)</f>
        <v>West</v>
      </c>
      <c r="O301" s="2"/>
      <c r="P301" s="2"/>
      <c r="Q301" s="36" t="str">
        <f>IF(AND(K301&lt;=5,'Billing Details'!H301&gt;=10000),"High Priority","Regularfollowup")</f>
        <v>High Priority</v>
      </c>
      <c r="R301" s="36"/>
      <c r="S301" s="36"/>
      <c r="T301" s="36" t="str">
        <f>IF(AND(Q301="High Priority",'Patient Health Records'!AH301="Yes",'Patient Health Records'!AI301="Critical"), "Need Immediate attention", IF(AND('Patient Health Records'!AI301&lt;&gt;"Critical", 'Patient Health Records'!AH301="Yes"),"Monitor later",IF(AND('Patient Health Records'!AI301="Critical",'Patient Health Records'!AH301="No"),"Ask for readmission","No action")))</f>
        <v>Need Immediate attention</v>
      </c>
      <c r="U301" s="36"/>
      <c r="V301" s="36"/>
      <c r="W301" s="2" t="str">
        <f>_xlfn.XLOOKUP('Patient Demographics'!N301,Facts!$B$2:$B$10,Facts!$A$2:$A$10,FALSE)</f>
        <v>Maharashtra</v>
      </c>
      <c r="X301" t="str">
        <f t="shared" si="28"/>
        <v xml:space="preserve">Krishna </v>
      </c>
      <c r="Y301" t="str" cm="1">
        <f t="array" ref="Y301:Z301">_xlfn.TEXTSPLIT(C301," ")</f>
        <v>Krishna</v>
      </c>
      <c r="Z301" t="str">
        <v>Reddy</v>
      </c>
    </row>
    <row r="302" spans="1:27" ht="15.75" customHeight="1" x14ac:dyDescent="0.35">
      <c r="A302" s="2" t="s">
        <v>535</v>
      </c>
      <c r="B302" s="2" t="s">
        <v>40</v>
      </c>
      <c r="C302" s="2" t="str">
        <f t="shared" si="29"/>
        <v>Diya Mehta</v>
      </c>
      <c r="D302" s="2" t="str">
        <f t="shared" si="27"/>
        <v>PID0301_Diya.pdf</v>
      </c>
      <c r="E302" s="2" t="s">
        <v>9</v>
      </c>
      <c r="F302" s="15" t="s">
        <v>93</v>
      </c>
      <c r="G302" s="56">
        <f t="shared" si="30"/>
        <v>36160</v>
      </c>
      <c r="H302" s="54">
        <f t="shared" si="31"/>
        <v>1998</v>
      </c>
      <c r="I302" s="54">
        <f t="shared" si="32"/>
        <v>28</v>
      </c>
      <c r="J302" s="54" t="str" cm="1">
        <f t="array" ref="J302">_xlfn.IFS(AND(I302&gt;20,I302&lt;=30),"Young adult",AND(I302&gt;30,I302&lt;=45),"Adult",AND(I302&gt;45,I302&lt;=60),"Senior",AND(I302&gt;60,I302&lt;90),"super senior",TRUE,"Died")</f>
        <v>Young adult</v>
      </c>
      <c r="K302" s="3">
        <v>70</v>
      </c>
      <c r="L302" s="2" t="s">
        <v>16</v>
      </c>
      <c r="M302" s="2" t="s">
        <v>21</v>
      </c>
      <c r="N302" s="2" t="str">
        <f>VLOOKUP(L302,Facts!$A$2:$B$10,2,FALSE)</f>
        <v>West</v>
      </c>
      <c r="O302" s="2"/>
      <c r="P302" s="2"/>
      <c r="Q302" s="36" t="str">
        <f>IF(AND(K302&lt;=5,'Billing Details'!H302&gt;=10000),"High Priority","Regularfollowup")</f>
        <v>Regularfollowup</v>
      </c>
      <c r="R302" s="36"/>
      <c r="S302" s="36"/>
      <c r="T302" s="36" t="str">
        <f>IF(AND(Q302="High Priority",'Patient Health Records'!AH302="Yes",'Patient Health Records'!AI302="Critical"), "Need Immediate attention", IF(AND('Patient Health Records'!AI302&lt;&gt;"Critical", 'Patient Health Records'!AH302="Yes"),"Monitor later",IF(AND('Patient Health Records'!AI302="Critical",'Patient Health Records'!AH302="No"),"Ask for readmission","No action")))</f>
        <v>No action</v>
      </c>
      <c r="U302" s="36"/>
      <c r="V302" s="36"/>
      <c r="W302" s="2" t="str">
        <f>_xlfn.XLOOKUP('Patient Demographics'!N302,Facts!$B$2:$B$10,Facts!$A$2:$A$10,FALSE)</f>
        <v>Maharashtra</v>
      </c>
      <c r="X302" t="str">
        <f t="shared" si="28"/>
        <v xml:space="preserve">Diya </v>
      </c>
      <c r="Y302" t="str" cm="1">
        <f t="array" ref="Y302:Z302">_xlfn.TEXTSPLIT(C302," ")</f>
        <v>Diya</v>
      </c>
      <c r="Z302" t="str">
        <v>Mehta</v>
      </c>
    </row>
    <row r="303" spans="1:27" ht="15.75" customHeight="1" x14ac:dyDescent="0.35">
      <c r="A303" s="2" t="s">
        <v>536</v>
      </c>
      <c r="B303" s="2" t="s">
        <v>537</v>
      </c>
      <c r="C303" s="2" t="str">
        <f t="shared" si="29"/>
        <v>Aditya Patel</v>
      </c>
      <c r="D303" s="2" t="str">
        <f t="shared" si="27"/>
        <v>PID0302_Aditya.pdf</v>
      </c>
      <c r="E303" s="2" t="s">
        <v>24</v>
      </c>
      <c r="F303" s="15" t="s">
        <v>28</v>
      </c>
      <c r="G303" s="56">
        <f t="shared" si="30"/>
        <v>32508</v>
      </c>
      <c r="H303" s="54">
        <f t="shared" si="31"/>
        <v>1988</v>
      </c>
      <c r="I303" s="54">
        <f t="shared" si="32"/>
        <v>38</v>
      </c>
      <c r="J303" s="54" t="str" cm="1">
        <f t="array" ref="J303">_xlfn.IFS(AND(I303&gt;20,I303&lt;=30),"Young adult",AND(I303&gt;30,I303&lt;=45),"Adult",AND(I303&gt;45,I303&lt;=60),"Senior",AND(I303&gt;60,I303&lt;90),"super senior",TRUE,"Died")</f>
        <v>Adult</v>
      </c>
      <c r="K303" s="3">
        <v>15</v>
      </c>
      <c r="L303" s="2" t="s">
        <v>25</v>
      </c>
      <c r="M303" s="2" t="s">
        <v>12</v>
      </c>
      <c r="N303" s="2" t="str">
        <f>VLOOKUP(L303,Facts!$A$2:$B$10,2,FALSE)</f>
        <v>South</v>
      </c>
      <c r="O303" s="2"/>
      <c r="P303" s="2"/>
      <c r="Q303" s="36" t="str">
        <f>IF(AND(K303&lt;=5,'Billing Details'!H303&gt;=10000),"High Priority","Regularfollowup")</f>
        <v>Regularfollowup</v>
      </c>
      <c r="R303" s="36"/>
      <c r="S303" s="36"/>
      <c r="T303" s="36" t="str">
        <f>IF(AND(Q303="High Priority",'Patient Health Records'!AH303="Yes",'Patient Health Records'!AI303="Critical"), "Need Immediate attention", IF(AND('Patient Health Records'!AI303&lt;&gt;"Critical", 'Patient Health Records'!AH303="Yes"),"Monitor later",IF(AND('Patient Health Records'!AI303="Critical",'Patient Health Records'!AH303="No"),"Ask for readmission","No action")))</f>
        <v>Monitor later</v>
      </c>
      <c r="U303" s="36"/>
      <c r="V303" s="36"/>
      <c r="W303" s="2" t="str">
        <f>_xlfn.XLOOKUP('Patient Demographics'!N303,Facts!$B$2:$B$10,Facts!$A$2:$A$10,FALSE)</f>
        <v>Tamil Nadu</v>
      </c>
      <c r="X303" t="str">
        <f t="shared" si="28"/>
        <v xml:space="preserve">Aditya </v>
      </c>
      <c r="Y303" t="str" cm="1">
        <f t="array" ref="Y303:Z303">_xlfn.TEXTSPLIT(C303," ")</f>
        <v>Aditya</v>
      </c>
      <c r="Z303" t="str">
        <v>Patel</v>
      </c>
    </row>
    <row r="304" spans="1:27" ht="15.75" customHeight="1" x14ac:dyDescent="0.35">
      <c r="A304" s="2" t="s">
        <v>538</v>
      </c>
      <c r="B304" s="2" t="s">
        <v>31</v>
      </c>
      <c r="C304" s="2" t="str">
        <f t="shared" si="29"/>
        <v>Aarav Sharma</v>
      </c>
      <c r="D304" s="2" t="str">
        <f t="shared" si="27"/>
        <v>PID0303_Aarav.pdf</v>
      </c>
      <c r="E304" s="2" t="s">
        <v>24</v>
      </c>
      <c r="F304" s="15" t="s">
        <v>28</v>
      </c>
      <c r="G304" s="56">
        <f t="shared" si="30"/>
        <v>32508</v>
      </c>
      <c r="H304" s="54">
        <f t="shared" si="31"/>
        <v>1988</v>
      </c>
      <c r="I304" s="54">
        <f t="shared" si="32"/>
        <v>38</v>
      </c>
      <c r="J304" s="54" t="str" cm="1">
        <f t="array" ref="J304">_xlfn.IFS(AND(I304&gt;20,I304&lt;=30),"Young adult",AND(I304&gt;30,I304&lt;=45),"Adult",AND(I304&gt;45,I304&lt;=60),"Senior",AND(I304&gt;60,I304&lt;90),"super senior",TRUE,"Died")</f>
        <v>Adult</v>
      </c>
      <c r="K304" s="3">
        <v>20</v>
      </c>
      <c r="L304" s="2" t="s">
        <v>16</v>
      </c>
      <c r="M304" s="2" t="s">
        <v>21</v>
      </c>
      <c r="N304" s="2" t="str">
        <f>VLOOKUP(L304,Facts!$A$2:$B$10,2,FALSE)</f>
        <v>West</v>
      </c>
      <c r="O304" s="2"/>
      <c r="P304" s="2"/>
      <c r="Q304" s="36" t="str">
        <f>IF(AND(K304&lt;=5,'Billing Details'!H304&gt;=10000),"High Priority","Regularfollowup")</f>
        <v>Regularfollowup</v>
      </c>
      <c r="R304" s="36"/>
      <c r="S304" s="36"/>
      <c r="T304" s="36" t="str">
        <f>IF(AND(Q304="High Priority",'Patient Health Records'!AH304="Yes",'Patient Health Records'!AI304="Critical"), "Need Immediate attention", IF(AND('Patient Health Records'!AI304&lt;&gt;"Critical", 'Patient Health Records'!AH304="Yes"),"Monitor later",IF(AND('Patient Health Records'!AI304="Critical",'Patient Health Records'!AH304="No"),"Ask for readmission","No action")))</f>
        <v>No action</v>
      </c>
      <c r="U304" s="36"/>
      <c r="V304" s="36"/>
      <c r="W304" s="2" t="str">
        <f>_xlfn.XLOOKUP('Patient Demographics'!N304,Facts!$B$2:$B$10,Facts!$A$2:$A$10,FALSE)</f>
        <v>Maharashtra</v>
      </c>
      <c r="X304" t="str">
        <f t="shared" si="28"/>
        <v xml:space="preserve">Aarav </v>
      </c>
      <c r="Y304" t="str" cm="1">
        <f t="array" ref="Y304:Z304">_xlfn.TEXTSPLIT(C304," ")</f>
        <v>Aarav</v>
      </c>
      <c r="Z304" t="str">
        <v>Sharma</v>
      </c>
    </row>
    <row r="305" spans="1:27" ht="15.75" customHeight="1" x14ac:dyDescent="0.35">
      <c r="A305" s="2" t="s">
        <v>539</v>
      </c>
      <c r="B305" s="2" t="s">
        <v>540</v>
      </c>
      <c r="C305" s="2" t="str">
        <f t="shared" si="29"/>
        <v>Shreya Kumar Sharma</v>
      </c>
      <c r="D305" s="2" t="str">
        <f t="shared" si="27"/>
        <v>PID0304_Shreya.pdf</v>
      </c>
      <c r="E305" s="2" t="s">
        <v>9</v>
      </c>
      <c r="F305" s="15" t="s">
        <v>102</v>
      </c>
      <c r="G305" s="56">
        <f t="shared" si="30"/>
        <v>27760</v>
      </c>
      <c r="H305" s="54">
        <f t="shared" si="31"/>
        <v>1976</v>
      </c>
      <c r="I305" s="54">
        <f t="shared" si="32"/>
        <v>50</v>
      </c>
      <c r="J305" s="54" t="str" cm="1">
        <f t="array" ref="J305">_xlfn.IFS(AND(I305&gt;20,I305&lt;=30),"Young adult",AND(I305&gt;30,I305&lt;=45),"Adult",AND(I305&gt;45,I305&lt;=60),"Senior",AND(I305&gt;60,I305&lt;90),"super senior",TRUE,"Died")</f>
        <v>Senior</v>
      </c>
      <c r="K305" s="3">
        <v>20</v>
      </c>
      <c r="L305" s="2" t="s">
        <v>16</v>
      </c>
      <c r="M305" s="2" t="s">
        <v>12</v>
      </c>
      <c r="N305" s="2" t="str">
        <f>VLOOKUP(L305,Facts!$A$2:$B$10,2,FALSE)</f>
        <v>West</v>
      </c>
      <c r="O305" s="2"/>
      <c r="P305" s="2"/>
      <c r="Q305" s="36" t="str">
        <f>IF(AND(K305&lt;=5,'Billing Details'!H305&gt;=10000),"High Priority","Regularfollowup")</f>
        <v>Regularfollowup</v>
      </c>
      <c r="R305" s="36"/>
      <c r="S305" s="36"/>
      <c r="T305" s="36" t="str">
        <f>IF(AND(Q305="High Priority",'Patient Health Records'!AH305="Yes",'Patient Health Records'!AI305="Critical"), "Need Immediate attention", IF(AND('Patient Health Records'!AI305&lt;&gt;"Critical", 'Patient Health Records'!AH305="Yes"),"Monitor later",IF(AND('Patient Health Records'!AI305="Critical",'Patient Health Records'!AH305="No"),"Ask for readmission","No action")))</f>
        <v>Monitor later</v>
      </c>
      <c r="U305" s="36"/>
      <c r="V305" s="36"/>
      <c r="W305" s="2" t="str">
        <f>_xlfn.XLOOKUP('Patient Demographics'!N305,Facts!$B$2:$B$10,Facts!$A$2:$A$10,FALSE)</f>
        <v>Maharashtra</v>
      </c>
      <c r="X305" t="str">
        <f t="shared" si="28"/>
        <v xml:space="preserve">Shreya </v>
      </c>
      <c r="Y305" t="str" cm="1">
        <f t="array" ref="Y305:AA305">_xlfn.TEXTSPLIT(C305," ")</f>
        <v>Shreya</v>
      </c>
      <c r="Z305" t="str">
        <v>Kumar</v>
      </c>
      <c r="AA305" t="str">
        <v>Sharma</v>
      </c>
    </row>
    <row r="306" spans="1:27" ht="15.75" customHeight="1" x14ac:dyDescent="0.35">
      <c r="A306" s="2" t="s">
        <v>541</v>
      </c>
      <c r="B306" s="2" t="s">
        <v>154</v>
      </c>
      <c r="C306" s="2" t="str">
        <f t="shared" si="29"/>
        <v>Vivaan Reddy</v>
      </c>
      <c r="D306" s="2" t="str">
        <f t="shared" si="27"/>
        <v>PID0305_Vivaan.pdf</v>
      </c>
      <c r="E306" s="2" t="s">
        <v>24</v>
      </c>
      <c r="F306" s="15" t="s">
        <v>164</v>
      </c>
      <c r="G306" s="56">
        <f t="shared" si="30"/>
        <v>21550</v>
      </c>
      <c r="H306" s="54">
        <f t="shared" si="31"/>
        <v>1958</v>
      </c>
      <c r="I306" s="54">
        <f t="shared" si="32"/>
        <v>68</v>
      </c>
      <c r="J306" s="54" t="str" cm="1">
        <f t="array" ref="J306">_xlfn.IFS(AND(I306&gt;20,I306&lt;=30),"Young adult",AND(I306&gt;30,I306&lt;=45),"Adult",AND(I306&gt;45,I306&lt;=60),"Senior",AND(I306&gt;60,I306&lt;90),"super senior",TRUE,"Died")</f>
        <v>super senior</v>
      </c>
      <c r="K306" s="3">
        <v>30</v>
      </c>
      <c r="L306" s="2" t="s">
        <v>60</v>
      </c>
      <c r="M306" s="2" t="s">
        <v>71</v>
      </c>
      <c r="N306" s="2" t="str">
        <f>VLOOKUP(L306,Facts!$A$2:$B$10,2,FALSE)</f>
        <v>West</v>
      </c>
      <c r="O306" s="2"/>
      <c r="P306" s="2"/>
      <c r="Q306" s="36" t="str">
        <f>IF(AND(K306&lt;=5,'Billing Details'!H306&gt;=10000),"High Priority","Regularfollowup")</f>
        <v>Regularfollowup</v>
      </c>
      <c r="R306" s="36"/>
      <c r="S306" s="36"/>
      <c r="T306" s="36" t="str">
        <f>IF(AND(Q306="High Priority",'Patient Health Records'!AH306="Yes",'Patient Health Records'!AI306="Critical"), "Need Immediate attention", IF(AND('Patient Health Records'!AI306&lt;&gt;"Critical", 'Patient Health Records'!AH306="Yes"),"Monitor later",IF(AND('Patient Health Records'!AI306="Critical",'Patient Health Records'!AH306="No"),"Ask for readmission","No action")))</f>
        <v>No action</v>
      </c>
      <c r="U306" s="36"/>
      <c r="V306" s="36"/>
      <c r="W306" s="2" t="str">
        <f>_xlfn.XLOOKUP('Patient Demographics'!N306,Facts!$B$2:$B$10,Facts!$A$2:$A$10,FALSE)</f>
        <v>Maharashtra</v>
      </c>
      <c r="X306" t="str">
        <f t="shared" si="28"/>
        <v xml:space="preserve">Vivaan </v>
      </c>
      <c r="Y306" t="str" cm="1">
        <f t="array" ref="Y306:Z306">_xlfn.TEXTSPLIT(C306," ")</f>
        <v>Vivaan</v>
      </c>
      <c r="Z306" t="str">
        <v>Reddy</v>
      </c>
    </row>
    <row r="307" spans="1:27" ht="15.75" customHeight="1" x14ac:dyDescent="0.35">
      <c r="A307" s="2" t="s">
        <v>542</v>
      </c>
      <c r="B307" s="2" t="s">
        <v>326</v>
      </c>
      <c r="C307" s="2" t="str">
        <f t="shared" si="29"/>
        <v>Shreya Mehta</v>
      </c>
      <c r="D307" s="2" t="str">
        <f t="shared" si="27"/>
        <v>PID0306_Shreya.pdf</v>
      </c>
      <c r="E307" s="2" t="s">
        <v>9</v>
      </c>
      <c r="F307" s="15" t="s">
        <v>19</v>
      </c>
      <c r="G307" s="56">
        <f t="shared" si="30"/>
        <v>34334</v>
      </c>
      <c r="H307" s="54">
        <f t="shared" si="31"/>
        <v>1993</v>
      </c>
      <c r="I307" s="54">
        <f t="shared" si="32"/>
        <v>33</v>
      </c>
      <c r="J307" s="54" t="str" cm="1">
        <f t="array" ref="J307">_xlfn.IFS(AND(I307&gt;20,I307&lt;=30),"Young adult",AND(I307&gt;30,I307&lt;=45),"Adult",AND(I307&gt;45,I307&lt;=60),"Senior",AND(I307&gt;60,I307&lt;90),"super senior",TRUE,"Died")</f>
        <v>Adult</v>
      </c>
      <c r="K307" s="3">
        <v>7</v>
      </c>
      <c r="L307" s="2" t="s">
        <v>25</v>
      </c>
      <c r="M307" s="2" t="s">
        <v>12</v>
      </c>
      <c r="N307" s="2" t="str">
        <f>VLOOKUP(L307,Facts!$A$2:$B$10,2,FALSE)</f>
        <v>South</v>
      </c>
      <c r="O307" s="2"/>
      <c r="P307" s="2"/>
      <c r="Q307" s="36" t="str">
        <f>IF(AND(K307&lt;=5,'Billing Details'!H307&gt;=10000),"High Priority","Regularfollowup")</f>
        <v>Regularfollowup</v>
      </c>
      <c r="R307" s="36"/>
      <c r="S307" s="36"/>
      <c r="T307" s="36" t="str">
        <f>IF(AND(Q307="High Priority",'Patient Health Records'!AH307="Yes",'Patient Health Records'!AI307="Critical"), "Need Immediate attention", IF(AND('Patient Health Records'!AI307&lt;&gt;"Critical", 'Patient Health Records'!AH307="Yes"),"Monitor later",IF(AND('Patient Health Records'!AI307="Critical",'Patient Health Records'!AH307="No"),"Ask for readmission","No action")))</f>
        <v>No action</v>
      </c>
      <c r="U307" s="36"/>
      <c r="V307" s="36"/>
      <c r="W307" s="2" t="str">
        <f>_xlfn.XLOOKUP('Patient Demographics'!N307,Facts!$B$2:$B$10,Facts!$A$2:$A$10,FALSE)</f>
        <v>Tamil Nadu</v>
      </c>
      <c r="X307" t="str">
        <f t="shared" si="28"/>
        <v xml:space="preserve">Shreya </v>
      </c>
      <c r="Y307" t="str" cm="1">
        <f t="array" ref="Y307:Z307">_xlfn.TEXTSPLIT(C307," ")</f>
        <v>Shreya</v>
      </c>
      <c r="Z307" t="str">
        <v>Mehta</v>
      </c>
    </row>
    <row r="308" spans="1:27" ht="15.75" customHeight="1" x14ac:dyDescent="0.35">
      <c r="A308" s="2" t="s">
        <v>543</v>
      </c>
      <c r="B308" s="2" t="s">
        <v>221</v>
      </c>
      <c r="C308" s="2" t="str">
        <f t="shared" si="29"/>
        <v>Aanya Patel</v>
      </c>
      <c r="D308" s="2" t="str">
        <f t="shared" si="27"/>
        <v>PID0307_Aanya.pdf</v>
      </c>
      <c r="E308" s="2" t="s">
        <v>9</v>
      </c>
      <c r="F308" s="15" t="s">
        <v>137</v>
      </c>
      <c r="G308" s="56">
        <f t="shared" si="30"/>
        <v>23377</v>
      </c>
      <c r="H308" s="54">
        <f t="shared" si="31"/>
        <v>1964</v>
      </c>
      <c r="I308" s="54">
        <f t="shared" si="32"/>
        <v>62</v>
      </c>
      <c r="J308" s="54" t="str" cm="1">
        <f t="array" ref="J308">_xlfn.IFS(AND(I308&gt;20,I308&lt;=30),"Young adult",AND(I308&gt;30,I308&lt;=45),"Adult",AND(I308&gt;45,I308&lt;=60),"Senior",AND(I308&gt;60,I308&lt;90),"super senior",TRUE,"Died")</f>
        <v>super senior</v>
      </c>
      <c r="K308" s="3">
        <v>250</v>
      </c>
      <c r="L308" s="2" t="s">
        <v>11</v>
      </c>
      <c r="M308" s="2" t="s">
        <v>12</v>
      </c>
      <c r="N308" s="2" t="str">
        <f>VLOOKUP(L308,Facts!$A$2:$B$10,2,FALSE)</f>
        <v>South</v>
      </c>
      <c r="O308" s="2"/>
      <c r="P308" s="2"/>
      <c r="Q308" s="36" t="str">
        <f>IF(AND(K308&lt;=5,'Billing Details'!H308&gt;=10000),"High Priority","Regularfollowup")</f>
        <v>Regularfollowup</v>
      </c>
      <c r="R308" s="36"/>
      <c r="S308" s="36"/>
      <c r="T308" s="36" t="str">
        <f>IF(AND(Q308="High Priority",'Patient Health Records'!AH308="Yes",'Patient Health Records'!AI308="Critical"), "Need Immediate attention", IF(AND('Patient Health Records'!AI308&lt;&gt;"Critical", 'Patient Health Records'!AH308="Yes"),"Monitor later",IF(AND('Patient Health Records'!AI308="Critical",'Patient Health Records'!AH308="No"),"Ask for readmission","No action")))</f>
        <v>No action</v>
      </c>
      <c r="U308" s="36"/>
      <c r="V308" s="36"/>
      <c r="W308" s="2" t="str">
        <f>_xlfn.XLOOKUP('Patient Demographics'!N308,Facts!$B$2:$B$10,Facts!$A$2:$A$10,FALSE)</f>
        <v>Tamil Nadu</v>
      </c>
      <c r="X308" t="str">
        <f t="shared" si="28"/>
        <v xml:space="preserve">Aanya </v>
      </c>
      <c r="Y308" t="str" cm="1">
        <f t="array" ref="Y308:Z308">_xlfn.TEXTSPLIT(C308," ")</f>
        <v>Aanya</v>
      </c>
      <c r="Z308" t="str">
        <v>Patel</v>
      </c>
    </row>
    <row r="309" spans="1:27" ht="15.75" customHeight="1" x14ac:dyDescent="0.35">
      <c r="A309" s="2" t="s">
        <v>544</v>
      </c>
      <c r="B309" s="2" t="s">
        <v>545</v>
      </c>
      <c r="C309" s="2" t="str">
        <f t="shared" si="29"/>
        <v>Shreya Priya Sharma</v>
      </c>
      <c r="D309" s="2" t="str">
        <f t="shared" si="27"/>
        <v>PID0308_Shreya.pdf</v>
      </c>
      <c r="E309" s="2" t="s">
        <v>9</v>
      </c>
      <c r="F309" s="15" t="s">
        <v>164</v>
      </c>
      <c r="G309" s="56">
        <f t="shared" si="30"/>
        <v>21550</v>
      </c>
      <c r="H309" s="54">
        <f t="shared" si="31"/>
        <v>1958</v>
      </c>
      <c r="I309" s="54">
        <f t="shared" si="32"/>
        <v>68</v>
      </c>
      <c r="J309" s="54" t="str" cm="1">
        <f t="array" ref="J309">_xlfn.IFS(AND(I309&gt;20,I309&lt;=30),"Young adult",AND(I309&gt;30,I309&lt;=45),"Adult",AND(I309&gt;45,I309&lt;=60),"Senior",AND(I309&gt;60,I309&lt;90),"super senior",TRUE,"Died")</f>
        <v>super senior</v>
      </c>
      <c r="K309" s="3">
        <v>2</v>
      </c>
      <c r="L309" s="2" t="s">
        <v>29</v>
      </c>
      <c r="M309" s="2" t="s">
        <v>21</v>
      </c>
      <c r="N309" s="2" t="str">
        <f>VLOOKUP(L309,Facts!$A$2:$B$10,2,FALSE)</f>
        <v>North</v>
      </c>
      <c r="O309" s="2"/>
      <c r="P309" s="2"/>
      <c r="Q309" s="36" t="str">
        <f>IF(AND(K309&lt;=5,'Billing Details'!H309&gt;=10000),"High Priority","Regularfollowup")</f>
        <v>High Priority</v>
      </c>
      <c r="R309" s="36"/>
      <c r="S309" s="36"/>
      <c r="T309" s="36" t="str">
        <f>IF(AND(Q309="High Priority",'Patient Health Records'!AH309="Yes",'Patient Health Records'!AI309="Critical"), "Need Immediate attention", IF(AND('Patient Health Records'!AI309&lt;&gt;"Critical", 'Patient Health Records'!AH309="Yes"),"Monitor later",IF(AND('Patient Health Records'!AI309="Critical",'Patient Health Records'!AH309="No"),"Ask for readmission","No action")))</f>
        <v>Need Immediate attention</v>
      </c>
      <c r="U309" s="36"/>
      <c r="V309" s="36"/>
      <c r="W309" s="2" t="str">
        <f>_xlfn.XLOOKUP('Patient Demographics'!N309,Facts!$B$2:$B$10,Facts!$A$2:$A$10,FALSE)</f>
        <v>Punjab</v>
      </c>
      <c r="X309" t="str">
        <f t="shared" si="28"/>
        <v xml:space="preserve">Shreya </v>
      </c>
      <c r="Y309" t="str" cm="1">
        <f t="array" ref="Y309:AA309">_xlfn.TEXTSPLIT(C309," ")</f>
        <v>Shreya</v>
      </c>
      <c r="Z309" t="str">
        <v>Priya</v>
      </c>
      <c r="AA309" t="str">
        <v>Sharma</v>
      </c>
    </row>
    <row r="310" spans="1:27" ht="15.75" customHeight="1" x14ac:dyDescent="0.35">
      <c r="A310" s="2" t="s">
        <v>546</v>
      </c>
      <c r="B310" s="2" t="s">
        <v>547</v>
      </c>
      <c r="C310" s="2" t="str">
        <f t="shared" si="29"/>
        <v>Riya Priya Gupta</v>
      </c>
      <c r="D310" s="2" t="str">
        <f t="shared" si="27"/>
        <v>PID0309_Riya.pdf</v>
      </c>
      <c r="E310" s="2" t="s">
        <v>9</v>
      </c>
      <c r="F310" s="15" t="s">
        <v>116</v>
      </c>
      <c r="G310" s="56">
        <f t="shared" si="30"/>
        <v>27029</v>
      </c>
      <c r="H310" s="54">
        <f t="shared" si="31"/>
        <v>1973</v>
      </c>
      <c r="I310" s="54">
        <f t="shared" si="32"/>
        <v>53</v>
      </c>
      <c r="J310" s="54" t="str" cm="1">
        <f t="array" ref="J310">_xlfn.IFS(AND(I310&gt;20,I310&lt;=30),"Young adult",AND(I310&gt;30,I310&lt;=45),"Adult",AND(I310&gt;45,I310&lt;=60),"Senior",AND(I310&gt;60,I310&lt;90),"super senior",TRUE,"Died")</f>
        <v>Senior</v>
      </c>
      <c r="K310" s="3">
        <v>12</v>
      </c>
      <c r="L310" s="2" t="s">
        <v>25</v>
      </c>
      <c r="M310" s="2" t="s">
        <v>12</v>
      </c>
      <c r="N310" s="2" t="str">
        <f>VLOOKUP(L310,Facts!$A$2:$B$10,2,FALSE)</f>
        <v>South</v>
      </c>
      <c r="O310" s="2"/>
      <c r="P310" s="2"/>
      <c r="Q310" s="36" t="str">
        <f>IF(AND(K310&lt;=5,'Billing Details'!H310&gt;=10000),"High Priority","Regularfollowup")</f>
        <v>Regularfollowup</v>
      </c>
      <c r="R310" s="36"/>
      <c r="S310" s="36"/>
      <c r="T310" s="36" t="str">
        <f>IF(AND(Q310="High Priority",'Patient Health Records'!AH310="Yes",'Patient Health Records'!AI310="Critical"), "Need Immediate attention", IF(AND('Patient Health Records'!AI310&lt;&gt;"Critical", 'Patient Health Records'!AH310="Yes"),"Monitor later",IF(AND('Patient Health Records'!AI310="Critical",'Patient Health Records'!AH310="No"),"Ask for readmission","No action")))</f>
        <v>Monitor later</v>
      </c>
      <c r="U310" s="36"/>
      <c r="V310" s="36"/>
      <c r="W310" s="2" t="str">
        <f>_xlfn.XLOOKUP('Patient Demographics'!N310,Facts!$B$2:$B$10,Facts!$A$2:$A$10,FALSE)</f>
        <v>Tamil Nadu</v>
      </c>
      <c r="X310" t="str">
        <f t="shared" si="28"/>
        <v xml:space="preserve">Riya </v>
      </c>
      <c r="Y310" t="str" cm="1">
        <f t="array" ref="Y310:AA310">_xlfn.TEXTSPLIT(C310," ")</f>
        <v>Riya</v>
      </c>
      <c r="Z310" t="str">
        <v>Priya</v>
      </c>
      <c r="AA310" t="str">
        <v>Gupta</v>
      </c>
    </row>
    <row r="311" spans="1:27" ht="15.75" customHeight="1" x14ac:dyDescent="0.35">
      <c r="A311" s="2" t="s">
        <v>548</v>
      </c>
      <c r="B311" s="2" t="s">
        <v>390</v>
      </c>
      <c r="C311" s="2" t="str">
        <f t="shared" si="29"/>
        <v>Sai Gupta</v>
      </c>
      <c r="D311" s="2" t="str">
        <f t="shared" si="27"/>
        <v>PID0310_Sai.pdf</v>
      </c>
      <c r="E311" s="2" t="s">
        <v>24</v>
      </c>
      <c r="F311" s="15" t="s">
        <v>55</v>
      </c>
      <c r="G311" s="56">
        <f t="shared" si="30"/>
        <v>29951</v>
      </c>
      <c r="H311" s="54">
        <f t="shared" si="31"/>
        <v>1981</v>
      </c>
      <c r="I311" s="54">
        <f t="shared" si="32"/>
        <v>45</v>
      </c>
      <c r="J311" s="54" t="str" cm="1">
        <f t="array" ref="J311">_xlfn.IFS(AND(I311&gt;20,I311&lt;=30),"Young adult",AND(I311&gt;30,I311&lt;=45),"Adult",AND(I311&gt;45,I311&lt;=60),"Senior",AND(I311&gt;60,I311&lt;90),"super senior",TRUE,"Died")</f>
        <v>Adult</v>
      </c>
      <c r="K311" s="3">
        <v>12</v>
      </c>
      <c r="L311" s="2" t="s">
        <v>60</v>
      </c>
      <c r="M311" s="2" t="s">
        <v>71</v>
      </c>
      <c r="N311" s="2" t="str">
        <f>VLOOKUP(L311,Facts!$A$2:$B$10,2,FALSE)</f>
        <v>West</v>
      </c>
      <c r="O311" s="2"/>
      <c r="P311" s="2"/>
      <c r="Q311" s="36" t="str">
        <f>IF(AND(K311&lt;=5,'Billing Details'!H311&gt;=10000),"High Priority","Regularfollowup")</f>
        <v>Regularfollowup</v>
      </c>
      <c r="R311" s="36"/>
      <c r="S311" s="36"/>
      <c r="T311" s="36" t="str">
        <f>IF(AND(Q311="High Priority",'Patient Health Records'!AH311="Yes",'Patient Health Records'!AI311="Critical"), "Need Immediate attention", IF(AND('Patient Health Records'!AI311&lt;&gt;"Critical", 'Patient Health Records'!AH311="Yes"),"Monitor later",IF(AND('Patient Health Records'!AI311="Critical",'Patient Health Records'!AH311="No"),"Ask for readmission","No action")))</f>
        <v>No action</v>
      </c>
      <c r="U311" s="36"/>
      <c r="V311" s="36"/>
      <c r="W311" s="2" t="str">
        <f>_xlfn.XLOOKUP('Patient Demographics'!N311,Facts!$B$2:$B$10,Facts!$A$2:$A$10,FALSE)</f>
        <v>Maharashtra</v>
      </c>
      <c r="X311" t="str">
        <f t="shared" si="28"/>
        <v xml:space="preserve">Sai </v>
      </c>
      <c r="Y311" t="str" cm="1">
        <f t="array" ref="Y311:Z311">_xlfn.TEXTSPLIT(C311," ")</f>
        <v>Sai</v>
      </c>
      <c r="Z311" t="str">
        <v>Gupta</v>
      </c>
    </row>
    <row r="312" spans="1:27" ht="15.75" customHeight="1" x14ac:dyDescent="0.35">
      <c r="A312" s="2" t="s">
        <v>549</v>
      </c>
      <c r="B312" s="2" t="s">
        <v>550</v>
      </c>
      <c r="C312" s="2" t="str">
        <f t="shared" si="29"/>
        <v>Riya Gupta</v>
      </c>
      <c r="D312" s="2" t="str">
        <f t="shared" si="27"/>
        <v>PID0311_Riya.pdf</v>
      </c>
      <c r="E312" s="2" t="s">
        <v>9</v>
      </c>
      <c r="F312" s="15" t="s">
        <v>87</v>
      </c>
      <c r="G312" s="56">
        <f t="shared" si="30"/>
        <v>28855</v>
      </c>
      <c r="H312" s="54">
        <f t="shared" si="31"/>
        <v>1978</v>
      </c>
      <c r="I312" s="54">
        <f t="shared" si="32"/>
        <v>48</v>
      </c>
      <c r="J312" s="54" t="str" cm="1">
        <f t="array" ref="J312">_xlfn.IFS(AND(I312&gt;20,I312&lt;=30),"Young adult",AND(I312&gt;30,I312&lt;=45),"Adult",AND(I312&gt;45,I312&lt;=60),"Senior",AND(I312&gt;60,I312&lt;90),"super senior",TRUE,"Died")</f>
        <v>Senior</v>
      </c>
      <c r="K312" s="3">
        <v>30</v>
      </c>
      <c r="L312" s="2" t="s">
        <v>11</v>
      </c>
      <c r="M312" s="2" t="s">
        <v>21</v>
      </c>
      <c r="N312" s="2" t="str">
        <f>VLOOKUP(L312,Facts!$A$2:$B$10,2,FALSE)</f>
        <v>South</v>
      </c>
      <c r="O312" s="2"/>
      <c r="P312" s="2"/>
      <c r="Q312" s="36" t="str">
        <f>IF(AND(K312&lt;=5,'Billing Details'!H312&gt;=10000),"High Priority","Regularfollowup")</f>
        <v>Regularfollowup</v>
      </c>
      <c r="R312" s="36"/>
      <c r="S312" s="36"/>
      <c r="T312" s="36" t="str">
        <f>IF(AND(Q312="High Priority",'Patient Health Records'!AH312="Yes",'Patient Health Records'!AI312="Critical"), "Need Immediate attention", IF(AND('Patient Health Records'!AI312&lt;&gt;"Critical", 'Patient Health Records'!AH312="Yes"),"Monitor later",IF(AND('Patient Health Records'!AI312="Critical",'Patient Health Records'!AH312="No"),"Ask for readmission","No action")))</f>
        <v>Ask for readmission</v>
      </c>
      <c r="U312" s="36"/>
      <c r="V312" s="36"/>
      <c r="W312" s="2" t="str">
        <f>_xlfn.XLOOKUP('Patient Demographics'!N312,Facts!$B$2:$B$10,Facts!$A$2:$A$10,FALSE)</f>
        <v>Tamil Nadu</v>
      </c>
      <c r="X312" t="str">
        <f t="shared" si="28"/>
        <v xml:space="preserve">Riya </v>
      </c>
      <c r="Y312" t="str" cm="1">
        <f t="array" ref="Y312:Z312">_xlfn.TEXTSPLIT(C312," ")</f>
        <v>Riya</v>
      </c>
      <c r="Z312" t="str">
        <v>Gupta</v>
      </c>
    </row>
    <row r="313" spans="1:27" ht="15.75" customHeight="1" x14ac:dyDescent="0.35">
      <c r="A313" s="2" t="s">
        <v>551</v>
      </c>
      <c r="B313" s="2" t="s">
        <v>234</v>
      </c>
      <c r="C313" s="2" t="str">
        <f t="shared" si="29"/>
        <v>Diya Gupta</v>
      </c>
      <c r="D313" s="2" t="str">
        <f t="shared" si="27"/>
        <v>PID0312_Diya.pdf</v>
      </c>
      <c r="E313" s="2" t="s">
        <v>9</v>
      </c>
      <c r="F313" s="15" t="s">
        <v>93</v>
      </c>
      <c r="G313" s="56">
        <f t="shared" si="30"/>
        <v>36160</v>
      </c>
      <c r="H313" s="54">
        <f t="shared" si="31"/>
        <v>1998</v>
      </c>
      <c r="I313" s="54">
        <f t="shared" si="32"/>
        <v>28</v>
      </c>
      <c r="J313" s="54" t="str" cm="1">
        <f t="array" ref="J313">_xlfn.IFS(AND(I313&gt;20,I313&lt;=30),"Young adult",AND(I313&gt;30,I313&lt;=45),"Adult",AND(I313&gt;45,I313&lt;=60),"Senior",AND(I313&gt;60,I313&lt;90),"super senior",TRUE,"Died")</f>
        <v>Young adult</v>
      </c>
      <c r="K313" s="3">
        <v>5</v>
      </c>
      <c r="L313" s="2" t="s">
        <v>45</v>
      </c>
      <c r="M313" s="2" t="s">
        <v>38</v>
      </c>
      <c r="N313" s="2" t="str">
        <f>VLOOKUP(L313,Facts!$A$2:$B$10,2,FALSE)</f>
        <v>East</v>
      </c>
      <c r="O313" s="2"/>
      <c r="P313" s="2"/>
      <c r="Q313" s="36" t="str">
        <f>IF(AND(K313&lt;=5,'Billing Details'!H313&gt;=10000),"High Priority","Regularfollowup")</f>
        <v>High Priority</v>
      </c>
      <c r="R313" s="36"/>
      <c r="S313" s="36"/>
      <c r="T313" s="36" t="str">
        <f>IF(AND(Q313="High Priority",'Patient Health Records'!AH313="Yes",'Patient Health Records'!AI313="Critical"), "Need Immediate attention", IF(AND('Patient Health Records'!AI313&lt;&gt;"Critical", 'Patient Health Records'!AH313="Yes"),"Monitor later",IF(AND('Patient Health Records'!AI313="Critical",'Patient Health Records'!AH313="No"),"Ask for readmission","No action")))</f>
        <v>Monitor later</v>
      </c>
      <c r="U313" s="36"/>
      <c r="V313" s="36"/>
      <c r="W313" s="2" t="str">
        <f>_xlfn.XLOOKUP('Patient Demographics'!N313,Facts!$B$2:$B$10,Facts!$A$2:$A$10,FALSE)</f>
        <v>West Bengal</v>
      </c>
      <c r="X313" t="str">
        <f t="shared" si="28"/>
        <v xml:space="preserve">Diya </v>
      </c>
      <c r="Y313" t="str" cm="1">
        <f t="array" ref="Y313:Z313">_xlfn.TEXTSPLIT(C313," ")</f>
        <v>Diya</v>
      </c>
      <c r="Z313" t="str">
        <v>Gupta</v>
      </c>
    </row>
    <row r="314" spans="1:27" ht="15.75" customHeight="1" x14ac:dyDescent="0.35">
      <c r="A314" s="2" t="s">
        <v>552</v>
      </c>
      <c r="B314" s="2" t="s">
        <v>262</v>
      </c>
      <c r="C314" s="2" t="str">
        <f t="shared" si="29"/>
        <v>Isha Reddy</v>
      </c>
      <c r="D314" s="2" t="str">
        <f t="shared" si="27"/>
        <v>PID0313_Isha.pdf</v>
      </c>
      <c r="E314" s="2" t="s">
        <v>9</v>
      </c>
      <c r="F314" s="15" t="s">
        <v>48</v>
      </c>
      <c r="G314" s="56">
        <f t="shared" si="30"/>
        <v>23377</v>
      </c>
      <c r="H314" s="54">
        <f t="shared" si="31"/>
        <v>1964</v>
      </c>
      <c r="I314" s="54">
        <f t="shared" si="32"/>
        <v>62</v>
      </c>
      <c r="J314" s="54" t="str" cm="1">
        <f t="array" ref="J314">_xlfn.IFS(AND(I314&gt;20,I314&lt;=30),"Young adult",AND(I314&gt;30,I314&lt;=45),"Adult",AND(I314&gt;45,I314&lt;=60),"Senior",AND(I314&gt;60,I314&lt;90),"super senior",TRUE,"Died")</f>
        <v>super senior</v>
      </c>
      <c r="K314" s="3">
        <v>25</v>
      </c>
      <c r="L314" s="2" t="s">
        <v>45</v>
      </c>
      <c r="M314" s="2" t="s">
        <v>38</v>
      </c>
      <c r="N314" s="2" t="str">
        <f>VLOOKUP(L314,Facts!$A$2:$B$10,2,FALSE)</f>
        <v>East</v>
      </c>
      <c r="O314" s="2"/>
      <c r="P314" s="2"/>
      <c r="Q314" s="36" t="str">
        <f>IF(AND(K314&lt;=5,'Billing Details'!H314&gt;=10000),"High Priority","Regularfollowup")</f>
        <v>Regularfollowup</v>
      </c>
      <c r="R314" s="36"/>
      <c r="S314" s="36"/>
      <c r="T314" s="36" t="str">
        <f>IF(AND(Q314="High Priority",'Patient Health Records'!AH314="Yes",'Patient Health Records'!AI314="Critical"), "Need Immediate attention", IF(AND('Patient Health Records'!AI314&lt;&gt;"Critical", 'Patient Health Records'!AH314="Yes"),"Monitor later",IF(AND('Patient Health Records'!AI314="Critical",'Patient Health Records'!AH314="No"),"Ask for readmission","No action")))</f>
        <v>Monitor later</v>
      </c>
      <c r="U314" s="36"/>
      <c r="V314" s="36"/>
      <c r="W314" s="2" t="str">
        <f>_xlfn.XLOOKUP('Patient Demographics'!N314,Facts!$B$2:$B$10,Facts!$A$2:$A$10,FALSE)</f>
        <v>West Bengal</v>
      </c>
      <c r="X314" t="str">
        <f t="shared" si="28"/>
        <v xml:space="preserve">Isha </v>
      </c>
      <c r="Y314" t="str" cm="1">
        <f t="array" ref="Y314:Z314">_xlfn.TEXTSPLIT(C314," ")</f>
        <v>Isha</v>
      </c>
      <c r="Z314" t="str">
        <v>Reddy</v>
      </c>
    </row>
    <row r="315" spans="1:27" ht="15.75" customHeight="1" x14ac:dyDescent="0.35">
      <c r="A315" s="2" t="s">
        <v>553</v>
      </c>
      <c r="B315" s="2" t="s">
        <v>340</v>
      </c>
      <c r="C315" s="2" t="str">
        <f t="shared" si="29"/>
        <v>Isha Reddy</v>
      </c>
      <c r="D315" s="2" t="str">
        <f t="shared" si="27"/>
        <v>PID0314_Isha.pdf</v>
      </c>
      <c r="E315" s="2" t="s">
        <v>9</v>
      </c>
      <c r="F315" s="15" t="s">
        <v>109</v>
      </c>
      <c r="G315" s="56">
        <f t="shared" si="30"/>
        <v>32508</v>
      </c>
      <c r="H315" s="54">
        <f t="shared" si="31"/>
        <v>1988</v>
      </c>
      <c r="I315" s="54">
        <f t="shared" si="32"/>
        <v>38</v>
      </c>
      <c r="J315" s="54" t="str" cm="1">
        <f t="array" ref="J315">_xlfn.IFS(AND(I315&gt;20,I315&lt;=30),"Young adult",AND(I315&gt;30,I315&lt;=45),"Adult",AND(I315&gt;45,I315&lt;=60),"Senior",AND(I315&gt;60,I315&lt;90),"super senior",TRUE,"Died")</f>
        <v>Adult</v>
      </c>
      <c r="K315" s="3">
        <v>12</v>
      </c>
      <c r="L315" s="2" t="s">
        <v>11</v>
      </c>
      <c r="M315" s="2" t="s">
        <v>12</v>
      </c>
      <c r="N315" s="2" t="str">
        <f>VLOOKUP(L315,Facts!$A$2:$B$10,2,FALSE)</f>
        <v>South</v>
      </c>
      <c r="O315" s="2"/>
      <c r="P315" s="2"/>
      <c r="Q315" s="36" t="str">
        <f>IF(AND(K315&lt;=5,'Billing Details'!H315&gt;=10000),"High Priority","Regularfollowup")</f>
        <v>Regularfollowup</v>
      </c>
      <c r="R315" s="36"/>
      <c r="S315" s="36"/>
      <c r="T315" s="36" t="str">
        <f>IF(AND(Q315="High Priority",'Patient Health Records'!AH315="Yes",'Patient Health Records'!AI315="Critical"), "Need Immediate attention", IF(AND('Patient Health Records'!AI315&lt;&gt;"Critical", 'Patient Health Records'!AH315="Yes"),"Monitor later",IF(AND('Patient Health Records'!AI315="Critical",'Patient Health Records'!AH315="No"),"Ask for readmission","No action")))</f>
        <v>No action</v>
      </c>
      <c r="U315" s="36"/>
      <c r="V315" s="36"/>
      <c r="W315" s="2" t="str">
        <f>_xlfn.XLOOKUP('Patient Demographics'!N315,Facts!$B$2:$B$10,Facts!$A$2:$A$10,FALSE)</f>
        <v>Tamil Nadu</v>
      </c>
      <c r="X315" t="str">
        <f t="shared" si="28"/>
        <v xml:space="preserve">Isha </v>
      </c>
      <c r="Y315" t="str" cm="1">
        <f t="array" ref="Y315:Z315">_xlfn.TEXTSPLIT(C315," ")</f>
        <v>Isha</v>
      </c>
      <c r="Z315" t="str">
        <v>Reddy</v>
      </c>
    </row>
    <row r="316" spans="1:27" ht="15.75" customHeight="1" x14ac:dyDescent="0.35">
      <c r="A316" s="2" t="s">
        <v>554</v>
      </c>
      <c r="B316" s="2" t="s">
        <v>555</v>
      </c>
      <c r="C316" s="2" t="str">
        <f t="shared" si="29"/>
        <v>Krishna Kumar Reddy</v>
      </c>
      <c r="D316" s="2" t="str">
        <f t="shared" si="27"/>
        <v>PID0315_Krishna.pdf</v>
      </c>
      <c r="E316" s="2" t="s">
        <v>24</v>
      </c>
      <c r="F316" s="15" t="s">
        <v>28</v>
      </c>
      <c r="G316" s="56">
        <f t="shared" si="30"/>
        <v>32508</v>
      </c>
      <c r="H316" s="54">
        <f t="shared" si="31"/>
        <v>1988</v>
      </c>
      <c r="I316" s="54">
        <f t="shared" si="32"/>
        <v>38</v>
      </c>
      <c r="J316" s="54" t="str" cm="1">
        <f t="array" ref="J316">_xlfn.IFS(AND(I316&gt;20,I316&lt;=30),"Young adult",AND(I316&gt;30,I316&lt;=45),"Adult",AND(I316&gt;45,I316&lt;=60),"Senior",AND(I316&gt;60,I316&lt;90),"super senior",TRUE,"Died")</f>
        <v>Adult</v>
      </c>
      <c r="K316" s="3">
        <v>2</v>
      </c>
      <c r="L316" s="2" t="s">
        <v>45</v>
      </c>
      <c r="M316" s="2" t="s">
        <v>38</v>
      </c>
      <c r="N316" s="2" t="str">
        <f>VLOOKUP(L316,Facts!$A$2:$B$10,2,FALSE)</f>
        <v>East</v>
      </c>
      <c r="O316" s="2"/>
      <c r="P316" s="2"/>
      <c r="Q316" s="36" t="str">
        <f>IF(AND(K316&lt;=5,'Billing Details'!H316&gt;=10000),"High Priority","Regularfollowup")</f>
        <v>Regularfollowup</v>
      </c>
      <c r="R316" s="36"/>
      <c r="S316" s="36"/>
      <c r="T316" s="36" t="str">
        <f>IF(AND(Q316="High Priority",'Patient Health Records'!AH316="Yes",'Patient Health Records'!AI316="Critical"), "Need Immediate attention", IF(AND('Patient Health Records'!AI316&lt;&gt;"Critical", 'Patient Health Records'!AH316="Yes"),"Monitor later",IF(AND('Patient Health Records'!AI316="Critical",'Patient Health Records'!AH316="No"),"Ask for readmission","No action")))</f>
        <v>No action</v>
      </c>
      <c r="U316" s="36"/>
      <c r="V316" s="36"/>
      <c r="W316" s="2" t="str">
        <f>_xlfn.XLOOKUP('Patient Demographics'!N316,Facts!$B$2:$B$10,Facts!$A$2:$A$10,FALSE)</f>
        <v>West Bengal</v>
      </c>
      <c r="X316" t="str">
        <f t="shared" si="28"/>
        <v xml:space="preserve">Krishna </v>
      </c>
      <c r="Y316" t="str" cm="1">
        <f t="array" ref="Y316:AA316">_xlfn.TEXTSPLIT(C316," ")</f>
        <v>Krishna</v>
      </c>
      <c r="Z316" t="str">
        <v>Kumar</v>
      </c>
      <c r="AA316" t="str">
        <v>Reddy</v>
      </c>
    </row>
    <row r="317" spans="1:27" ht="15.75" customHeight="1" x14ac:dyDescent="0.35">
      <c r="A317" s="2" t="s">
        <v>556</v>
      </c>
      <c r="B317" s="2" t="s">
        <v>450</v>
      </c>
      <c r="C317" s="2" t="str">
        <f t="shared" si="29"/>
        <v>Aanya Mehta</v>
      </c>
      <c r="D317" s="2" t="str">
        <f t="shared" si="27"/>
        <v>PID0316_Aanya.pdf</v>
      </c>
      <c r="E317" s="2" t="s">
        <v>9</v>
      </c>
      <c r="F317" s="15" t="s">
        <v>164</v>
      </c>
      <c r="G317" s="56">
        <f t="shared" si="30"/>
        <v>21550</v>
      </c>
      <c r="H317" s="54">
        <f t="shared" si="31"/>
        <v>1958</v>
      </c>
      <c r="I317" s="54">
        <f t="shared" si="32"/>
        <v>68</v>
      </c>
      <c r="J317" s="54" t="str" cm="1">
        <f t="array" ref="J317">_xlfn.IFS(AND(I317&gt;20,I317&lt;=30),"Young adult",AND(I317&gt;30,I317&lt;=45),"Adult",AND(I317&gt;45,I317&lt;=60),"Senior",AND(I317&gt;60,I317&lt;90),"super senior",TRUE,"Died")</f>
        <v>super senior</v>
      </c>
      <c r="K317" s="3">
        <v>20</v>
      </c>
      <c r="L317" s="2" t="s">
        <v>16</v>
      </c>
      <c r="M317" s="2" t="s">
        <v>71</v>
      </c>
      <c r="N317" s="2" t="str">
        <f>VLOOKUP(L317,Facts!$A$2:$B$10,2,FALSE)</f>
        <v>West</v>
      </c>
      <c r="O317" s="2"/>
      <c r="P317" s="2"/>
      <c r="Q317" s="36" t="str">
        <f>IF(AND(K317&lt;=5,'Billing Details'!H317&gt;=10000),"High Priority","Regularfollowup")</f>
        <v>Regularfollowup</v>
      </c>
      <c r="R317" s="36"/>
      <c r="S317" s="36"/>
      <c r="T317" s="36" t="str">
        <f>IF(AND(Q317="High Priority",'Patient Health Records'!AH317="Yes",'Patient Health Records'!AI317="Critical"), "Need Immediate attention", IF(AND('Patient Health Records'!AI317&lt;&gt;"Critical", 'Patient Health Records'!AH317="Yes"),"Monitor later",IF(AND('Patient Health Records'!AI317="Critical",'Patient Health Records'!AH317="No"),"Ask for readmission","No action")))</f>
        <v>No action</v>
      </c>
      <c r="U317" s="36"/>
      <c r="V317" s="36"/>
      <c r="W317" s="2" t="str">
        <f>_xlfn.XLOOKUP('Patient Demographics'!N317,Facts!$B$2:$B$10,Facts!$A$2:$A$10,FALSE)</f>
        <v>Maharashtra</v>
      </c>
      <c r="X317" t="str">
        <f t="shared" si="28"/>
        <v xml:space="preserve">Aanya </v>
      </c>
      <c r="Y317" t="str" cm="1">
        <f t="array" ref="Y317:Z317">_xlfn.TEXTSPLIT(C317," ")</f>
        <v>Aanya</v>
      </c>
      <c r="Z317" t="str">
        <v>Mehta</v>
      </c>
    </row>
    <row r="318" spans="1:27" ht="15.75" customHeight="1" x14ac:dyDescent="0.35">
      <c r="A318" s="2" t="s">
        <v>557</v>
      </c>
      <c r="B318" s="2" t="s">
        <v>318</v>
      </c>
      <c r="C318" s="2" t="str">
        <f t="shared" si="29"/>
        <v>Aanya Raj Patel</v>
      </c>
      <c r="D318" s="2" t="str">
        <f t="shared" si="27"/>
        <v>PID0317_Aanya.pdf</v>
      </c>
      <c r="E318" s="2" t="s">
        <v>9</v>
      </c>
      <c r="F318" s="15" t="s">
        <v>41</v>
      </c>
      <c r="G318" s="56">
        <f t="shared" si="30"/>
        <v>28855</v>
      </c>
      <c r="H318" s="54">
        <f t="shared" si="31"/>
        <v>1978</v>
      </c>
      <c r="I318" s="54">
        <f t="shared" si="32"/>
        <v>48</v>
      </c>
      <c r="J318" s="54" t="str" cm="1">
        <f t="array" ref="J318">_xlfn.IFS(AND(I318&gt;20,I318&lt;=30),"Young adult",AND(I318&gt;30,I318&lt;=45),"Adult",AND(I318&gt;45,I318&lt;=60),"Senior",AND(I318&gt;60,I318&lt;90),"super senior",TRUE,"Died")</f>
        <v>Senior</v>
      </c>
      <c r="K318" s="3">
        <v>70</v>
      </c>
      <c r="L318" s="2" t="s">
        <v>20</v>
      </c>
      <c r="M318" s="2" t="s">
        <v>21</v>
      </c>
      <c r="N318" s="2" t="str">
        <f>VLOOKUP(L318,Facts!$A$2:$B$10,2,FALSE)</f>
        <v>North</v>
      </c>
      <c r="O318" s="2"/>
      <c r="P318" s="2"/>
      <c r="Q318" s="36" t="str">
        <f>IF(AND(K318&lt;=5,'Billing Details'!H318&gt;=10000),"High Priority","Regularfollowup")</f>
        <v>Regularfollowup</v>
      </c>
      <c r="R318" s="36"/>
      <c r="S318" s="36"/>
      <c r="T318" s="36" t="str">
        <f>IF(AND(Q318="High Priority",'Patient Health Records'!AH318="Yes",'Patient Health Records'!AI318="Critical"), "Need Immediate attention", IF(AND('Patient Health Records'!AI318&lt;&gt;"Critical", 'Patient Health Records'!AH318="Yes"),"Monitor later",IF(AND('Patient Health Records'!AI318="Critical",'Patient Health Records'!AH318="No"),"Ask for readmission","No action")))</f>
        <v>Monitor later</v>
      </c>
      <c r="U318" s="36"/>
      <c r="V318" s="36"/>
      <c r="W318" s="2" t="str">
        <f>_xlfn.XLOOKUP('Patient Demographics'!N318,Facts!$B$2:$B$10,Facts!$A$2:$A$10,FALSE)</f>
        <v>Punjab</v>
      </c>
      <c r="X318" t="str">
        <f t="shared" si="28"/>
        <v xml:space="preserve">Aanya </v>
      </c>
      <c r="Y318" t="str" cm="1">
        <f t="array" ref="Y318:AA318">_xlfn.TEXTSPLIT(C318," ")</f>
        <v>Aanya</v>
      </c>
      <c r="Z318" t="str">
        <v>Raj</v>
      </c>
      <c r="AA318" t="str">
        <v>Patel</v>
      </c>
    </row>
    <row r="319" spans="1:27" ht="15.75" customHeight="1" x14ac:dyDescent="0.35">
      <c r="A319" s="2" t="s">
        <v>558</v>
      </c>
      <c r="B319" s="2" t="s">
        <v>349</v>
      </c>
      <c r="C319" s="2" t="str">
        <f t="shared" si="29"/>
        <v>Isha Priya Sharma</v>
      </c>
      <c r="D319" s="2" t="str">
        <f t="shared" si="27"/>
        <v>PID0318_Isha.pdf</v>
      </c>
      <c r="E319" s="2" t="s">
        <v>9</v>
      </c>
      <c r="F319" s="15" t="s">
        <v>62</v>
      </c>
      <c r="G319" s="56">
        <f t="shared" si="30"/>
        <v>30682</v>
      </c>
      <c r="H319" s="54">
        <f t="shared" si="31"/>
        <v>1984</v>
      </c>
      <c r="I319" s="54">
        <f t="shared" si="32"/>
        <v>42</v>
      </c>
      <c r="J319" s="54" t="str" cm="1">
        <f t="array" ref="J319">_xlfn.IFS(AND(I319&gt;20,I319&lt;=30),"Young adult",AND(I319&gt;30,I319&lt;=45),"Adult",AND(I319&gt;45,I319&lt;=60),"Senior",AND(I319&gt;60,I319&lt;90),"super senior",TRUE,"Died")</f>
        <v>Adult</v>
      </c>
      <c r="K319" s="3">
        <v>2</v>
      </c>
      <c r="L319" s="2" t="s">
        <v>29</v>
      </c>
      <c r="M319" s="2" t="s">
        <v>12</v>
      </c>
      <c r="N319" s="2" t="str">
        <f>VLOOKUP(L319,Facts!$A$2:$B$10,2,FALSE)</f>
        <v>North</v>
      </c>
      <c r="O319" s="2"/>
      <c r="P319" s="2"/>
      <c r="Q319" s="36" t="str">
        <f>IF(AND(K319&lt;=5,'Billing Details'!H319&gt;=10000),"High Priority","Regularfollowup")</f>
        <v>High Priority</v>
      </c>
      <c r="R319" s="36"/>
      <c r="S319" s="36"/>
      <c r="T319" s="36" t="str">
        <f>IF(AND(Q319="High Priority",'Patient Health Records'!AH319="Yes",'Patient Health Records'!AI319="Critical"), "Need Immediate attention", IF(AND('Patient Health Records'!AI319&lt;&gt;"Critical", 'Patient Health Records'!AH319="Yes"),"Monitor later",IF(AND('Patient Health Records'!AI319="Critical",'Patient Health Records'!AH319="No"),"Ask for readmission","No action")))</f>
        <v>No action</v>
      </c>
      <c r="U319" s="36"/>
      <c r="V319" s="36"/>
      <c r="W319" s="2" t="str">
        <f>_xlfn.XLOOKUP('Patient Demographics'!N319,Facts!$B$2:$B$10,Facts!$A$2:$A$10,FALSE)</f>
        <v>Punjab</v>
      </c>
      <c r="X319" t="str">
        <f t="shared" si="28"/>
        <v xml:space="preserve">Isha </v>
      </c>
      <c r="Y319" t="str" cm="1">
        <f t="array" ref="Y319:AA319">_xlfn.TEXTSPLIT(C319," ")</f>
        <v>Isha</v>
      </c>
      <c r="Z319" t="str">
        <v>Priya</v>
      </c>
      <c r="AA319" t="str">
        <v>Sharma</v>
      </c>
    </row>
    <row r="320" spans="1:27" ht="15.75" customHeight="1" x14ac:dyDescent="0.35">
      <c r="A320" s="2" t="s">
        <v>559</v>
      </c>
      <c r="B320" s="2" t="s">
        <v>560</v>
      </c>
      <c r="C320" s="2" t="str">
        <f t="shared" si="29"/>
        <v>Riya Kumar Mehta</v>
      </c>
      <c r="D320" s="2" t="str">
        <f t="shared" si="27"/>
        <v>PID0319_Riya.pdf</v>
      </c>
      <c r="E320" s="2" t="s">
        <v>9</v>
      </c>
      <c r="F320" s="15" t="s">
        <v>48</v>
      </c>
      <c r="G320" s="56">
        <f t="shared" si="30"/>
        <v>23377</v>
      </c>
      <c r="H320" s="54">
        <f t="shared" si="31"/>
        <v>1964</v>
      </c>
      <c r="I320" s="54">
        <f t="shared" si="32"/>
        <v>62</v>
      </c>
      <c r="J320" s="54" t="str" cm="1">
        <f t="array" ref="J320">_xlfn.IFS(AND(I320&gt;20,I320&lt;=30),"Young adult",AND(I320&gt;30,I320&lt;=45),"Adult",AND(I320&gt;45,I320&lt;=60),"Senior",AND(I320&gt;60,I320&lt;90),"super senior",TRUE,"Died")</f>
        <v>super senior</v>
      </c>
      <c r="K320" s="3">
        <v>90</v>
      </c>
      <c r="L320" s="2" t="s">
        <v>60</v>
      </c>
      <c r="M320" s="2" t="s">
        <v>71</v>
      </c>
      <c r="N320" s="2" t="str">
        <f>VLOOKUP(L320,Facts!$A$2:$B$10,2,FALSE)</f>
        <v>West</v>
      </c>
      <c r="O320" s="2"/>
      <c r="P320" s="2"/>
      <c r="Q320" s="36" t="str">
        <f>IF(AND(K320&lt;=5,'Billing Details'!H320&gt;=10000),"High Priority","Regularfollowup")</f>
        <v>Regularfollowup</v>
      </c>
      <c r="R320" s="36"/>
      <c r="S320" s="36"/>
      <c r="T320" s="36" t="str">
        <f>IF(AND(Q320="High Priority",'Patient Health Records'!AH320="Yes",'Patient Health Records'!AI320="Critical"), "Need Immediate attention", IF(AND('Patient Health Records'!AI320&lt;&gt;"Critical", 'Patient Health Records'!AH320="Yes"),"Monitor later",IF(AND('Patient Health Records'!AI320="Critical",'Patient Health Records'!AH320="No"),"Ask for readmission","No action")))</f>
        <v>Monitor later</v>
      </c>
      <c r="U320" s="36"/>
      <c r="V320" s="36"/>
      <c r="W320" s="2" t="str">
        <f>_xlfn.XLOOKUP('Patient Demographics'!N320,Facts!$B$2:$B$10,Facts!$A$2:$A$10,FALSE)</f>
        <v>Maharashtra</v>
      </c>
      <c r="X320" t="str">
        <f t="shared" si="28"/>
        <v xml:space="preserve">Riya </v>
      </c>
      <c r="Y320" t="str" cm="1">
        <f t="array" ref="Y320:AA320">_xlfn.TEXTSPLIT(C320," ")</f>
        <v>Riya</v>
      </c>
      <c r="Z320" t="str">
        <v>Kumar</v>
      </c>
      <c r="AA320" t="str">
        <v>Mehta</v>
      </c>
    </row>
    <row r="321" spans="1:27" ht="15.75" customHeight="1" x14ac:dyDescent="0.35">
      <c r="A321" s="2" t="s">
        <v>561</v>
      </c>
      <c r="B321" s="2" t="s">
        <v>562</v>
      </c>
      <c r="C321" s="2" t="str">
        <f t="shared" si="29"/>
        <v>Aditya Raj Sharma</v>
      </c>
      <c r="D321" s="2" t="str">
        <f t="shared" si="27"/>
        <v>PID0320_Aditya.pdf</v>
      </c>
      <c r="E321" s="2" t="s">
        <v>24</v>
      </c>
      <c r="F321" s="15" t="s">
        <v>563</v>
      </c>
      <c r="G321" s="56">
        <f t="shared" si="30"/>
        <v>24838</v>
      </c>
      <c r="H321" s="54">
        <f t="shared" si="31"/>
        <v>1968</v>
      </c>
      <c r="I321" s="54">
        <f t="shared" si="32"/>
        <v>58</v>
      </c>
      <c r="J321" s="54" t="str" cm="1">
        <f t="array" ref="J321">_xlfn.IFS(AND(I321&gt;20,I321&lt;=30),"Young adult",AND(I321&gt;30,I321&lt;=45),"Adult",AND(I321&gt;45,I321&lt;=60),"Senior",AND(I321&gt;60,I321&lt;90),"super senior",TRUE,"Died")</f>
        <v>Senior</v>
      </c>
      <c r="K321" s="3">
        <v>25</v>
      </c>
      <c r="L321" s="2" t="s">
        <v>16</v>
      </c>
      <c r="M321" s="2" t="s">
        <v>12</v>
      </c>
      <c r="N321" s="2" t="str">
        <f>VLOOKUP(L321,Facts!$A$2:$B$10,2,FALSE)</f>
        <v>West</v>
      </c>
      <c r="O321" s="2"/>
      <c r="P321" s="2"/>
      <c r="Q321" s="36" t="str">
        <f>IF(AND(K321&lt;=5,'Billing Details'!H321&gt;=10000),"High Priority","Regularfollowup")</f>
        <v>Regularfollowup</v>
      </c>
      <c r="R321" s="36"/>
      <c r="S321" s="36"/>
      <c r="T321" s="36" t="str">
        <f>IF(AND(Q321="High Priority",'Patient Health Records'!AH321="Yes",'Patient Health Records'!AI321="Critical"), "Need Immediate attention", IF(AND('Patient Health Records'!AI321&lt;&gt;"Critical", 'Patient Health Records'!AH321="Yes"),"Monitor later",IF(AND('Patient Health Records'!AI321="Critical",'Patient Health Records'!AH321="No"),"Ask for readmission","No action")))</f>
        <v>No action</v>
      </c>
      <c r="U321" s="36"/>
      <c r="V321" s="36"/>
      <c r="W321" s="2" t="str">
        <f>_xlfn.XLOOKUP('Patient Demographics'!N321,Facts!$B$2:$B$10,Facts!$A$2:$A$10,FALSE)</f>
        <v>Maharashtra</v>
      </c>
      <c r="X321" t="str">
        <f t="shared" si="28"/>
        <v xml:space="preserve">Aditya </v>
      </c>
      <c r="Y321" t="str" cm="1">
        <f t="array" ref="Y321:AA321">_xlfn.TEXTSPLIT(C321," ")</f>
        <v>Aditya</v>
      </c>
      <c r="Z321" t="str">
        <v>Raj</v>
      </c>
      <c r="AA321" t="str">
        <v>Sharma</v>
      </c>
    </row>
    <row r="322" spans="1:27" ht="15.75" customHeight="1" x14ac:dyDescent="0.35">
      <c r="A322" s="2" t="s">
        <v>564</v>
      </c>
      <c r="B322" s="2" t="s">
        <v>565</v>
      </c>
      <c r="C322" s="2" t="str">
        <f t="shared" si="29"/>
        <v>Diya Dev Sharma</v>
      </c>
      <c r="D322" s="2" t="str">
        <f t="shared" ref="D322:D385" si="33">_xlfn.CONCAT(A322,"_",Y322,".pdf")</f>
        <v>PID0321_Diya.pdf</v>
      </c>
      <c r="E322" s="2" t="s">
        <v>9</v>
      </c>
      <c r="F322" s="15" t="s">
        <v>155</v>
      </c>
      <c r="G322" s="56">
        <f t="shared" si="30"/>
        <v>30682</v>
      </c>
      <c r="H322" s="54">
        <f t="shared" si="31"/>
        <v>1984</v>
      </c>
      <c r="I322" s="54">
        <f t="shared" si="32"/>
        <v>42</v>
      </c>
      <c r="J322" s="54" t="str" cm="1">
        <f t="array" ref="J322">_xlfn.IFS(AND(I322&gt;20,I322&lt;=30),"Young adult",AND(I322&gt;30,I322&lt;=45),"Adult",AND(I322&gt;45,I322&lt;=60),"Senior",AND(I322&gt;60,I322&lt;90),"super senior",TRUE,"Died")</f>
        <v>Adult</v>
      </c>
      <c r="K322" s="3">
        <v>5</v>
      </c>
      <c r="L322" s="2" t="s">
        <v>45</v>
      </c>
      <c r="M322" s="2" t="s">
        <v>38</v>
      </c>
      <c r="N322" s="2" t="str">
        <f>VLOOKUP(L322,Facts!$A$2:$B$10,2,FALSE)</f>
        <v>East</v>
      </c>
      <c r="O322" s="2"/>
      <c r="P322" s="2"/>
      <c r="Q322" s="36" t="str">
        <f>IF(AND(K322&lt;=5,'Billing Details'!H322&gt;=10000),"High Priority","Regularfollowup")</f>
        <v>High Priority</v>
      </c>
      <c r="R322" s="36"/>
      <c r="S322" s="36"/>
      <c r="T322" s="36" t="str">
        <f>IF(AND(Q322="High Priority",'Patient Health Records'!AH322="Yes",'Patient Health Records'!AI322="Critical"), "Need Immediate attention", IF(AND('Patient Health Records'!AI322&lt;&gt;"Critical", 'Patient Health Records'!AH322="Yes"),"Monitor later",IF(AND('Patient Health Records'!AI322="Critical",'Patient Health Records'!AH322="No"),"Ask for readmission","No action")))</f>
        <v>No action</v>
      </c>
      <c r="U322" s="36"/>
      <c r="V322" s="36"/>
      <c r="W322" s="2" t="str">
        <f>_xlfn.XLOOKUP('Patient Demographics'!N322,Facts!$B$2:$B$10,Facts!$A$2:$A$10,FALSE)</f>
        <v>West Bengal</v>
      </c>
      <c r="X322" t="str">
        <f t="shared" ref="X322:X385" si="34">LEFT(C322,FIND(" ",C322))</f>
        <v xml:space="preserve">Diya </v>
      </c>
      <c r="Y322" t="str" cm="1">
        <f t="array" ref="Y322:AA322">_xlfn.TEXTSPLIT(C322," ")</f>
        <v>Diya</v>
      </c>
      <c r="Z322" t="str">
        <v>Dev</v>
      </c>
      <c r="AA322" t="str">
        <v>Sharma</v>
      </c>
    </row>
    <row r="323" spans="1:27" ht="15.75" customHeight="1" x14ac:dyDescent="0.35">
      <c r="A323" s="2" t="s">
        <v>566</v>
      </c>
      <c r="B323" s="2" t="s">
        <v>283</v>
      </c>
      <c r="C323" s="2" t="str">
        <f t="shared" ref="C323:C386" si="35">TRIM(B323)</f>
        <v>Shreya Raj Patel</v>
      </c>
      <c r="D323" s="2" t="str">
        <f t="shared" si="33"/>
        <v>PID0322_Shreya.pdf</v>
      </c>
      <c r="E323" s="2" t="s">
        <v>9</v>
      </c>
      <c r="F323" s="15" t="s">
        <v>127</v>
      </c>
      <c r="G323" s="56">
        <f t="shared" ref="G323:G386" si="36">DATEVALUE(F323)</f>
        <v>31412</v>
      </c>
      <c r="H323" s="54">
        <f t="shared" ref="H323:H386" si="37">YEAR(G323)</f>
        <v>1985</v>
      </c>
      <c r="I323" s="54">
        <f t="shared" ref="I323:I386" si="38">2026-H323</f>
        <v>41</v>
      </c>
      <c r="J323" s="54" t="str" cm="1">
        <f t="array" ref="J323">_xlfn.IFS(AND(I323&gt;20,I323&lt;=30),"Young adult",AND(I323&gt;30,I323&lt;=45),"Adult",AND(I323&gt;45,I323&lt;=60),"Senior",AND(I323&gt;60,I323&lt;90),"super senior",TRUE,"Died")</f>
        <v>Adult</v>
      </c>
      <c r="K323" s="3">
        <v>20</v>
      </c>
      <c r="L323" s="2" t="s">
        <v>60</v>
      </c>
      <c r="M323" s="2" t="s">
        <v>21</v>
      </c>
      <c r="N323" s="2" t="str">
        <f>VLOOKUP(L323,Facts!$A$2:$B$10,2,FALSE)</f>
        <v>West</v>
      </c>
      <c r="O323" s="2"/>
      <c r="P323" s="2"/>
      <c r="Q323" s="36" t="str">
        <f>IF(AND(K323&lt;=5,'Billing Details'!H323&gt;=10000),"High Priority","Regularfollowup")</f>
        <v>Regularfollowup</v>
      </c>
      <c r="R323" s="36"/>
      <c r="S323" s="36"/>
      <c r="T323" s="36" t="str">
        <f>IF(AND(Q323="High Priority",'Patient Health Records'!AH323="Yes",'Patient Health Records'!AI323="Critical"), "Need Immediate attention", IF(AND('Patient Health Records'!AI323&lt;&gt;"Critical", 'Patient Health Records'!AH323="Yes"),"Monitor later",IF(AND('Patient Health Records'!AI323="Critical",'Patient Health Records'!AH323="No"),"Ask for readmission","No action")))</f>
        <v>No action</v>
      </c>
      <c r="U323" s="36"/>
      <c r="V323" s="36"/>
      <c r="W323" s="2" t="str">
        <f>_xlfn.XLOOKUP('Patient Demographics'!N323,Facts!$B$2:$B$10,Facts!$A$2:$A$10,FALSE)</f>
        <v>Maharashtra</v>
      </c>
      <c r="X323" t="str">
        <f t="shared" si="34"/>
        <v xml:space="preserve">Shreya </v>
      </c>
      <c r="Y323" t="str" cm="1">
        <f t="array" ref="Y323:AA323">_xlfn.TEXTSPLIT(C323," ")</f>
        <v>Shreya</v>
      </c>
      <c r="Z323" t="str">
        <v>Raj</v>
      </c>
      <c r="AA323" t="str">
        <v>Patel</v>
      </c>
    </row>
    <row r="324" spans="1:27" ht="15.75" customHeight="1" x14ac:dyDescent="0.35">
      <c r="A324" s="2" t="s">
        <v>567</v>
      </c>
      <c r="B324" s="2" t="s">
        <v>568</v>
      </c>
      <c r="C324" s="2" t="str">
        <f t="shared" si="35"/>
        <v>Aditya Gupta</v>
      </c>
      <c r="D324" s="2" t="str">
        <f t="shared" si="33"/>
        <v>PID0323_Aditya.pdf</v>
      </c>
      <c r="E324" s="2" t="s">
        <v>24</v>
      </c>
      <c r="F324" s="15" t="s">
        <v>62</v>
      </c>
      <c r="G324" s="56">
        <f t="shared" si="36"/>
        <v>30682</v>
      </c>
      <c r="H324" s="54">
        <f t="shared" si="37"/>
        <v>1984</v>
      </c>
      <c r="I324" s="54">
        <f t="shared" si="38"/>
        <v>42</v>
      </c>
      <c r="J324" s="54" t="str" cm="1">
        <f t="array" ref="J324">_xlfn.IFS(AND(I324&gt;20,I324&lt;=30),"Young adult",AND(I324&gt;30,I324&lt;=45),"Adult",AND(I324&gt;45,I324&lt;=60),"Senior",AND(I324&gt;60,I324&lt;90),"super senior",TRUE,"Died")</f>
        <v>Adult</v>
      </c>
      <c r="K324" s="3">
        <v>3</v>
      </c>
      <c r="L324" s="2" t="s">
        <v>29</v>
      </c>
      <c r="M324" s="2" t="s">
        <v>21</v>
      </c>
      <c r="N324" s="2" t="str">
        <f>VLOOKUP(L324,Facts!$A$2:$B$10,2,FALSE)</f>
        <v>North</v>
      </c>
      <c r="O324" s="2"/>
      <c r="P324" s="2"/>
      <c r="Q324" s="36" t="str">
        <f>IF(AND(K324&lt;=5,'Billing Details'!H324&gt;=10000),"High Priority","Regularfollowup")</f>
        <v>High Priority</v>
      </c>
      <c r="R324" s="36"/>
      <c r="S324" s="36"/>
      <c r="T324" s="36" t="str">
        <f>IF(AND(Q324="High Priority",'Patient Health Records'!AH324="Yes",'Patient Health Records'!AI324="Critical"), "Need Immediate attention", IF(AND('Patient Health Records'!AI324&lt;&gt;"Critical", 'Patient Health Records'!AH324="Yes"),"Monitor later",IF(AND('Patient Health Records'!AI324="Critical",'Patient Health Records'!AH324="No"),"Ask for readmission","No action")))</f>
        <v>Monitor later</v>
      </c>
      <c r="U324" s="36"/>
      <c r="V324" s="36"/>
      <c r="W324" s="2" t="str">
        <f>_xlfn.XLOOKUP('Patient Demographics'!N324,Facts!$B$2:$B$10,Facts!$A$2:$A$10,FALSE)</f>
        <v>Punjab</v>
      </c>
      <c r="X324" t="str">
        <f t="shared" si="34"/>
        <v xml:space="preserve">Aditya </v>
      </c>
      <c r="Y324" t="str" cm="1">
        <f t="array" ref="Y324:Z324">_xlfn.TEXTSPLIT(C324," ")</f>
        <v>Aditya</v>
      </c>
      <c r="Z324" t="str">
        <v>Gupta</v>
      </c>
    </row>
    <row r="325" spans="1:27" ht="15.75" customHeight="1" x14ac:dyDescent="0.35">
      <c r="A325" s="2" t="s">
        <v>569</v>
      </c>
      <c r="B325" s="2" t="s">
        <v>570</v>
      </c>
      <c r="C325" s="2" t="str">
        <f t="shared" si="35"/>
        <v>Krishna Dev Sharma</v>
      </c>
      <c r="D325" s="2" t="str">
        <f t="shared" si="33"/>
        <v>PID0324_Krishna.pdf</v>
      </c>
      <c r="E325" s="2" t="s">
        <v>24</v>
      </c>
      <c r="F325" s="15" t="s">
        <v>15</v>
      </c>
      <c r="G325" s="56">
        <f t="shared" si="36"/>
        <v>19724</v>
      </c>
      <c r="H325" s="54">
        <f t="shared" si="37"/>
        <v>1953</v>
      </c>
      <c r="I325" s="54">
        <f t="shared" si="38"/>
        <v>73</v>
      </c>
      <c r="J325" s="54" t="str" cm="1">
        <f t="array" ref="J325">_xlfn.IFS(AND(I325&gt;20,I325&lt;=30),"Young adult",AND(I325&gt;30,I325&lt;=45),"Adult",AND(I325&gt;45,I325&lt;=60),"Senior",AND(I325&gt;60,I325&lt;90),"super senior",TRUE,"Died")</f>
        <v>super senior</v>
      </c>
      <c r="K325" s="3">
        <v>25</v>
      </c>
      <c r="L325" s="2" t="s">
        <v>45</v>
      </c>
      <c r="M325" s="2" t="s">
        <v>71</v>
      </c>
      <c r="N325" s="2" t="str">
        <f>VLOOKUP(L325,Facts!$A$2:$B$10,2,FALSE)</f>
        <v>East</v>
      </c>
      <c r="O325" s="2"/>
      <c r="P325" s="2"/>
      <c r="Q325" s="36" t="str">
        <f>IF(AND(K325&lt;=5,'Billing Details'!H325&gt;=10000),"High Priority","Regularfollowup")</f>
        <v>Regularfollowup</v>
      </c>
      <c r="R325" s="36"/>
      <c r="S325" s="36"/>
      <c r="T325" s="36" t="str">
        <f>IF(AND(Q325="High Priority",'Patient Health Records'!AH325="Yes",'Patient Health Records'!AI325="Critical"), "Need Immediate attention", IF(AND('Patient Health Records'!AI325&lt;&gt;"Critical", 'Patient Health Records'!AH325="Yes"),"Monitor later",IF(AND('Patient Health Records'!AI325="Critical",'Patient Health Records'!AH325="No"),"Ask for readmission","No action")))</f>
        <v>Monitor later</v>
      </c>
      <c r="U325" s="36"/>
      <c r="V325" s="36"/>
      <c r="W325" s="2" t="str">
        <f>_xlfn.XLOOKUP('Patient Demographics'!N325,Facts!$B$2:$B$10,Facts!$A$2:$A$10,FALSE)</f>
        <v>West Bengal</v>
      </c>
      <c r="X325" t="str">
        <f t="shared" si="34"/>
        <v xml:space="preserve">Krishna </v>
      </c>
      <c r="Y325" t="str" cm="1">
        <f t="array" ref="Y325:AA325">_xlfn.TEXTSPLIT(C325," ")</f>
        <v>Krishna</v>
      </c>
      <c r="Z325" t="str">
        <v>Dev</v>
      </c>
      <c r="AA325" t="str">
        <v>Sharma</v>
      </c>
    </row>
    <row r="326" spans="1:27" ht="15.75" customHeight="1" x14ac:dyDescent="0.35">
      <c r="A326" s="2" t="s">
        <v>571</v>
      </c>
      <c r="B326" s="2" t="s">
        <v>50</v>
      </c>
      <c r="C326" s="2" t="str">
        <f t="shared" si="35"/>
        <v>Aditya Sharma</v>
      </c>
      <c r="D326" s="2" t="str">
        <f t="shared" si="33"/>
        <v>PID0325_Aditya.pdf</v>
      </c>
      <c r="E326" s="2" t="s">
        <v>24</v>
      </c>
      <c r="F326" s="15" t="s">
        <v>10</v>
      </c>
      <c r="G326" s="56">
        <f t="shared" si="36"/>
        <v>27029</v>
      </c>
      <c r="H326" s="54">
        <f t="shared" si="37"/>
        <v>1973</v>
      </c>
      <c r="I326" s="54">
        <f t="shared" si="38"/>
        <v>53</v>
      </c>
      <c r="J326" s="54" t="str" cm="1">
        <f t="array" ref="J326">_xlfn.IFS(AND(I326&gt;20,I326&lt;=30),"Young adult",AND(I326&gt;30,I326&lt;=45),"Adult",AND(I326&gt;45,I326&lt;=60),"Senior",AND(I326&gt;60,I326&lt;90),"super senior",TRUE,"Died")</f>
        <v>Senior</v>
      </c>
      <c r="K326" s="3">
        <v>40</v>
      </c>
      <c r="L326" s="2" t="s">
        <v>45</v>
      </c>
      <c r="M326" s="2" t="s">
        <v>21</v>
      </c>
      <c r="N326" s="2" t="str">
        <f>VLOOKUP(L326,Facts!$A$2:$B$10,2,FALSE)</f>
        <v>East</v>
      </c>
      <c r="O326" s="2"/>
      <c r="P326" s="2"/>
      <c r="Q326" s="36" t="str">
        <f>IF(AND(K326&lt;=5,'Billing Details'!H326&gt;=10000),"High Priority","Regularfollowup")</f>
        <v>Regularfollowup</v>
      </c>
      <c r="R326" s="36"/>
      <c r="S326" s="36"/>
      <c r="T326" s="36" t="str">
        <f>IF(AND(Q326="High Priority",'Patient Health Records'!AH326="Yes",'Patient Health Records'!AI326="Critical"), "Need Immediate attention", IF(AND('Patient Health Records'!AI326&lt;&gt;"Critical", 'Patient Health Records'!AH326="Yes"),"Monitor later",IF(AND('Patient Health Records'!AI326="Critical",'Patient Health Records'!AH326="No"),"Ask for readmission","No action")))</f>
        <v>No action</v>
      </c>
      <c r="U326" s="36"/>
      <c r="V326" s="36"/>
      <c r="W326" s="2" t="str">
        <f>_xlfn.XLOOKUP('Patient Demographics'!N326,Facts!$B$2:$B$10,Facts!$A$2:$A$10,FALSE)</f>
        <v>West Bengal</v>
      </c>
      <c r="X326" t="str">
        <f t="shared" si="34"/>
        <v xml:space="preserve">Aditya </v>
      </c>
      <c r="Y326" t="str" cm="1">
        <f t="array" ref="Y326:Z326">_xlfn.TEXTSPLIT(C326," ")</f>
        <v>Aditya</v>
      </c>
      <c r="Z326" t="str">
        <v>Sharma</v>
      </c>
    </row>
    <row r="327" spans="1:27" ht="15.75" customHeight="1" x14ac:dyDescent="0.35">
      <c r="A327" s="2" t="s">
        <v>572</v>
      </c>
      <c r="B327" s="2" t="s">
        <v>262</v>
      </c>
      <c r="C327" s="2" t="str">
        <f t="shared" si="35"/>
        <v>Isha Reddy</v>
      </c>
      <c r="D327" s="2" t="str">
        <f t="shared" si="33"/>
        <v>PID0326_Isha.pdf</v>
      </c>
      <c r="E327" s="2" t="s">
        <v>9</v>
      </c>
      <c r="F327" s="15" t="s">
        <v>164</v>
      </c>
      <c r="G327" s="56">
        <f t="shared" si="36"/>
        <v>21550</v>
      </c>
      <c r="H327" s="54">
        <f t="shared" si="37"/>
        <v>1958</v>
      </c>
      <c r="I327" s="54">
        <f t="shared" si="38"/>
        <v>68</v>
      </c>
      <c r="J327" s="54" t="str" cm="1">
        <f t="array" ref="J327">_xlfn.IFS(AND(I327&gt;20,I327&lt;=30),"Young adult",AND(I327&gt;30,I327&lt;=45),"Adult",AND(I327&gt;45,I327&lt;=60),"Senior",AND(I327&gt;60,I327&lt;90),"super senior",TRUE,"Died")</f>
        <v>super senior</v>
      </c>
      <c r="K327" s="3">
        <v>12</v>
      </c>
      <c r="L327" s="2" t="s">
        <v>25</v>
      </c>
      <c r="M327" s="2" t="s">
        <v>21</v>
      </c>
      <c r="N327" s="2" t="str">
        <f>VLOOKUP(L327,Facts!$A$2:$B$10,2,FALSE)</f>
        <v>South</v>
      </c>
      <c r="O327" s="2"/>
      <c r="P327" s="2"/>
      <c r="Q327" s="36" t="str">
        <f>IF(AND(K327&lt;=5,'Billing Details'!H327&gt;=10000),"High Priority","Regularfollowup")</f>
        <v>Regularfollowup</v>
      </c>
      <c r="R327" s="36"/>
      <c r="S327" s="36"/>
      <c r="T327" s="36" t="str">
        <f>IF(AND(Q327="High Priority",'Patient Health Records'!AH327="Yes",'Patient Health Records'!AI327="Critical"), "Need Immediate attention", IF(AND('Patient Health Records'!AI327&lt;&gt;"Critical", 'Patient Health Records'!AH327="Yes"),"Monitor later",IF(AND('Patient Health Records'!AI327="Critical",'Patient Health Records'!AH327="No"),"Ask for readmission","No action")))</f>
        <v>Monitor later</v>
      </c>
      <c r="U327" s="36"/>
      <c r="V327" s="36"/>
      <c r="W327" s="2" t="str">
        <f>_xlfn.XLOOKUP('Patient Demographics'!N327,Facts!$B$2:$B$10,Facts!$A$2:$A$10,FALSE)</f>
        <v>Tamil Nadu</v>
      </c>
      <c r="X327" t="str">
        <f t="shared" si="34"/>
        <v xml:space="preserve">Isha </v>
      </c>
      <c r="Y327" t="str" cm="1">
        <f t="array" ref="Y327:Z327">_xlfn.TEXTSPLIT(C327," ")</f>
        <v>Isha</v>
      </c>
      <c r="Z327" t="str">
        <v>Reddy</v>
      </c>
    </row>
    <row r="328" spans="1:27" ht="15.75" customHeight="1" x14ac:dyDescent="0.35">
      <c r="A328" s="2" t="s">
        <v>573</v>
      </c>
      <c r="B328" s="2" t="s">
        <v>574</v>
      </c>
      <c r="C328" s="2" t="str">
        <f t="shared" si="35"/>
        <v>Shreya Dev Patel</v>
      </c>
      <c r="D328" s="2" t="str">
        <f t="shared" si="33"/>
        <v>PID0327_Shreya.pdf</v>
      </c>
      <c r="E328" s="2" t="s">
        <v>9</v>
      </c>
      <c r="F328" s="15" t="s">
        <v>19</v>
      </c>
      <c r="G328" s="56">
        <f t="shared" si="36"/>
        <v>34334</v>
      </c>
      <c r="H328" s="54">
        <f t="shared" si="37"/>
        <v>1993</v>
      </c>
      <c r="I328" s="54">
        <f t="shared" si="38"/>
        <v>33</v>
      </c>
      <c r="J328" s="54" t="str" cm="1">
        <f t="array" ref="J328">_xlfn.IFS(AND(I328&gt;20,I328&lt;=30),"Young adult",AND(I328&gt;30,I328&lt;=45),"Adult",AND(I328&gt;45,I328&lt;=60),"Senior",AND(I328&gt;60,I328&lt;90),"super senior",TRUE,"Died")</f>
        <v>Adult</v>
      </c>
      <c r="K328" s="3">
        <v>7</v>
      </c>
      <c r="L328" s="2" t="s">
        <v>11</v>
      </c>
      <c r="M328" s="2" t="s">
        <v>21</v>
      </c>
      <c r="N328" s="2" t="str">
        <f>VLOOKUP(L328,Facts!$A$2:$B$10,2,FALSE)</f>
        <v>South</v>
      </c>
      <c r="O328" s="2"/>
      <c r="P328" s="2"/>
      <c r="Q328" s="36" t="str">
        <f>IF(AND(K328&lt;=5,'Billing Details'!H328&gt;=10000),"High Priority","Regularfollowup")</f>
        <v>Regularfollowup</v>
      </c>
      <c r="R328" s="36"/>
      <c r="S328" s="36"/>
      <c r="T328" s="36" t="str">
        <f>IF(AND(Q328="High Priority",'Patient Health Records'!AH328="Yes",'Patient Health Records'!AI328="Critical"), "Need Immediate attention", IF(AND('Patient Health Records'!AI328&lt;&gt;"Critical", 'Patient Health Records'!AH328="Yes"),"Monitor later",IF(AND('Patient Health Records'!AI328="Critical",'Patient Health Records'!AH328="No"),"Ask for readmission","No action")))</f>
        <v>No action</v>
      </c>
      <c r="U328" s="36"/>
      <c r="V328" s="36"/>
      <c r="W328" s="2" t="str">
        <f>_xlfn.XLOOKUP('Patient Demographics'!N328,Facts!$B$2:$B$10,Facts!$A$2:$A$10,FALSE)</f>
        <v>Tamil Nadu</v>
      </c>
      <c r="X328" t="str">
        <f t="shared" si="34"/>
        <v xml:space="preserve">Shreya </v>
      </c>
      <c r="Y328" t="str" cm="1">
        <f t="array" ref="Y328:AA328">_xlfn.TEXTSPLIT(C328," ")</f>
        <v>Shreya</v>
      </c>
      <c r="Z328" t="str">
        <v>Dev</v>
      </c>
      <c r="AA328" t="str">
        <v>Patel</v>
      </c>
    </row>
    <row r="329" spans="1:27" ht="15.75" customHeight="1" x14ac:dyDescent="0.35">
      <c r="A329" s="2" t="s">
        <v>575</v>
      </c>
      <c r="B329" s="2" t="s">
        <v>485</v>
      </c>
      <c r="C329" s="2" t="str">
        <f t="shared" si="35"/>
        <v>Diya Reddy</v>
      </c>
      <c r="D329" s="2" t="str">
        <f t="shared" si="33"/>
        <v>PID0328_Diya.pdf</v>
      </c>
      <c r="E329" s="2" t="s">
        <v>9</v>
      </c>
      <c r="F329" s="15" t="s">
        <v>65</v>
      </c>
      <c r="G329" s="56">
        <f t="shared" si="36"/>
        <v>25203</v>
      </c>
      <c r="H329" s="54">
        <f t="shared" si="37"/>
        <v>1968</v>
      </c>
      <c r="I329" s="54">
        <f t="shared" si="38"/>
        <v>58</v>
      </c>
      <c r="J329" s="54" t="str" cm="1">
        <f t="array" ref="J329">_xlfn.IFS(AND(I329&gt;20,I329&lt;=30),"Young adult",AND(I329&gt;30,I329&lt;=45),"Adult",AND(I329&gt;45,I329&lt;=60),"Senior",AND(I329&gt;60,I329&lt;90),"super senior",TRUE,"Died")</f>
        <v>Senior</v>
      </c>
      <c r="K329" s="3">
        <v>4</v>
      </c>
      <c r="L329" s="2" t="s">
        <v>29</v>
      </c>
      <c r="M329" s="2" t="s">
        <v>21</v>
      </c>
      <c r="N329" s="2" t="str">
        <f>VLOOKUP(L329,Facts!$A$2:$B$10,2,FALSE)</f>
        <v>North</v>
      </c>
      <c r="O329" s="2"/>
      <c r="P329" s="2"/>
      <c r="Q329" s="36" t="str">
        <f>IF(AND(K329&lt;=5,'Billing Details'!H329&gt;=10000),"High Priority","Regularfollowup")</f>
        <v>High Priority</v>
      </c>
      <c r="R329" s="36"/>
      <c r="S329" s="36"/>
      <c r="T329" s="36" t="str">
        <f>IF(AND(Q329="High Priority",'Patient Health Records'!AH329="Yes",'Patient Health Records'!AI329="Critical"), "Need Immediate attention", IF(AND('Patient Health Records'!AI329&lt;&gt;"Critical", 'Patient Health Records'!AH329="Yes"),"Monitor later",IF(AND('Patient Health Records'!AI329="Critical",'Patient Health Records'!AH329="No"),"Ask for readmission","No action")))</f>
        <v>Monitor later</v>
      </c>
      <c r="U329" s="36"/>
      <c r="V329" s="36"/>
      <c r="W329" s="2" t="str">
        <f>_xlfn.XLOOKUP('Patient Demographics'!N329,Facts!$B$2:$B$10,Facts!$A$2:$A$10,FALSE)</f>
        <v>Punjab</v>
      </c>
      <c r="X329" t="str">
        <f t="shared" si="34"/>
        <v xml:space="preserve">Diya </v>
      </c>
      <c r="Y329" t="str" cm="1">
        <f t="array" ref="Y329:Z329">_xlfn.TEXTSPLIT(C329," ")</f>
        <v>Diya</v>
      </c>
      <c r="Z329" t="str">
        <v>Reddy</v>
      </c>
    </row>
    <row r="330" spans="1:27" ht="15.75" customHeight="1" x14ac:dyDescent="0.35">
      <c r="A330" s="2" t="s">
        <v>576</v>
      </c>
      <c r="B330" s="2" t="s">
        <v>390</v>
      </c>
      <c r="C330" s="2" t="str">
        <f t="shared" si="35"/>
        <v>Sai Gupta</v>
      </c>
      <c r="D330" s="2" t="str">
        <f t="shared" si="33"/>
        <v>PID0329_Sai.pdf</v>
      </c>
      <c r="E330" s="2" t="s">
        <v>24</v>
      </c>
      <c r="F330" s="15" t="s">
        <v>93</v>
      </c>
      <c r="G330" s="56">
        <f t="shared" si="36"/>
        <v>36160</v>
      </c>
      <c r="H330" s="54">
        <f t="shared" si="37"/>
        <v>1998</v>
      </c>
      <c r="I330" s="54">
        <f t="shared" si="38"/>
        <v>28</v>
      </c>
      <c r="J330" s="54" t="str" cm="1">
        <f t="array" ref="J330">_xlfn.IFS(AND(I330&gt;20,I330&lt;=30),"Young adult",AND(I330&gt;30,I330&lt;=45),"Adult",AND(I330&gt;45,I330&lt;=60),"Senior",AND(I330&gt;60,I330&lt;90),"super senior",TRUE,"Died")</f>
        <v>Young adult</v>
      </c>
      <c r="K330" s="3">
        <v>4</v>
      </c>
      <c r="L330" s="2" t="s">
        <v>25</v>
      </c>
      <c r="M330" s="2" t="s">
        <v>12</v>
      </c>
      <c r="N330" s="2" t="str">
        <f>VLOOKUP(L330,Facts!$A$2:$B$10,2,FALSE)</f>
        <v>South</v>
      </c>
      <c r="O330" s="2"/>
      <c r="P330" s="2"/>
      <c r="Q330" s="36" t="str">
        <f>IF(AND(K330&lt;=5,'Billing Details'!H330&gt;=10000),"High Priority","Regularfollowup")</f>
        <v>High Priority</v>
      </c>
      <c r="R330" s="36"/>
      <c r="S330" s="36"/>
      <c r="T330" s="36" t="str">
        <f>IF(AND(Q330="High Priority",'Patient Health Records'!AH330="Yes",'Patient Health Records'!AI330="Critical"), "Need Immediate attention", IF(AND('Patient Health Records'!AI330&lt;&gt;"Critical", 'Patient Health Records'!AH330="Yes"),"Monitor later",IF(AND('Patient Health Records'!AI330="Critical",'Patient Health Records'!AH330="No"),"Ask for readmission","No action")))</f>
        <v>No action</v>
      </c>
      <c r="U330" s="36"/>
      <c r="V330" s="36"/>
      <c r="W330" s="2" t="str">
        <f>_xlfn.XLOOKUP('Patient Demographics'!N330,Facts!$B$2:$B$10,Facts!$A$2:$A$10,FALSE)</f>
        <v>Tamil Nadu</v>
      </c>
      <c r="X330" t="str">
        <f t="shared" si="34"/>
        <v xml:space="preserve">Sai </v>
      </c>
      <c r="Y330" t="str" cm="1">
        <f t="array" ref="Y330:Z330">_xlfn.TEXTSPLIT(C330," ")</f>
        <v>Sai</v>
      </c>
      <c r="Z330" t="str">
        <v>Gupta</v>
      </c>
    </row>
    <row r="331" spans="1:27" ht="15.75" customHeight="1" x14ac:dyDescent="0.35">
      <c r="A331" s="2" t="s">
        <v>577</v>
      </c>
      <c r="B331" s="2" t="s">
        <v>455</v>
      </c>
      <c r="C331" s="2" t="str">
        <f t="shared" si="35"/>
        <v>Riya Patel</v>
      </c>
      <c r="D331" s="2" t="str">
        <f t="shared" si="33"/>
        <v>PID0330_Riya.pdf</v>
      </c>
      <c r="E331" s="2" t="s">
        <v>9</v>
      </c>
      <c r="F331" s="15" t="s">
        <v>41</v>
      </c>
      <c r="G331" s="56">
        <f t="shared" si="36"/>
        <v>28855</v>
      </c>
      <c r="H331" s="54">
        <f t="shared" si="37"/>
        <v>1978</v>
      </c>
      <c r="I331" s="54">
        <f t="shared" si="38"/>
        <v>48</v>
      </c>
      <c r="J331" s="54" t="str" cm="1">
        <f t="array" ref="J331">_xlfn.IFS(AND(I331&gt;20,I331&lt;=30),"Young adult",AND(I331&gt;30,I331&lt;=45),"Adult",AND(I331&gt;45,I331&lt;=60),"Senior",AND(I331&gt;60,I331&lt;90),"super senior",TRUE,"Died")</f>
        <v>Senior</v>
      </c>
      <c r="K331" s="3">
        <v>4</v>
      </c>
      <c r="L331" s="2" t="s">
        <v>29</v>
      </c>
      <c r="M331" s="2" t="s">
        <v>21</v>
      </c>
      <c r="N331" s="2" t="str">
        <f>VLOOKUP(L331,Facts!$A$2:$B$10,2,FALSE)</f>
        <v>North</v>
      </c>
      <c r="O331" s="2"/>
      <c r="P331" s="2"/>
      <c r="Q331" s="36" t="str">
        <f>IF(AND(K331&lt;=5,'Billing Details'!H331&gt;=10000),"High Priority","Regularfollowup")</f>
        <v>Regularfollowup</v>
      </c>
      <c r="R331" s="36"/>
      <c r="S331" s="36"/>
      <c r="T331" s="36" t="str">
        <f>IF(AND(Q331="High Priority",'Patient Health Records'!AH331="Yes",'Patient Health Records'!AI331="Critical"), "Need Immediate attention", IF(AND('Patient Health Records'!AI331&lt;&gt;"Critical", 'Patient Health Records'!AH331="Yes"),"Monitor later",IF(AND('Patient Health Records'!AI331="Critical",'Patient Health Records'!AH331="No"),"Ask for readmission","No action")))</f>
        <v>Ask for readmission</v>
      </c>
      <c r="U331" s="36"/>
      <c r="V331" s="36"/>
      <c r="W331" s="2" t="str">
        <f>_xlfn.XLOOKUP('Patient Demographics'!N331,Facts!$B$2:$B$10,Facts!$A$2:$A$10,FALSE)</f>
        <v>Punjab</v>
      </c>
      <c r="X331" t="str">
        <f t="shared" si="34"/>
        <v xml:space="preserve">Riya </v>
      </c>
      <c r="Y331" t="str" cm="1">
        <f t="array" ref="Y331:Z331">_xlfn.TEXTSPLIT(C331," ")</f>
        <v>Riya</v>
      </c>
      <c r="Z331" t="str">
        <v>Patel</v>
      </c>
    </row>
    <row r="332" spans="1:27" ht="15.75" customHeight="1" x14ac:dyDescent="0.35">
      <c r="A332" s="2" t="s">
        <v>578</v>
      </c>
      <c r="B332" s="2" t="s">
        <v>579</v>
      </c>
      <c r="C332" s="2" t="str">
        <f t="shared" si="35"/>
        <v>Riya Priya Sharma</v>
      </c>
      <c r="D332" s="2" t="str">
        <f t="shared" si="33"/>
        <v>PID0331_Riya.pdf</v>
      </c>
      <c r="E332" s="2" t="s">
        <v>9</v>
      </c>
      <c r="F332" s="15" t="s">
        <v>28</v>
      </c>
      <c r="G332" s="56">
        <f t="shared" si="36"/>
        <v>32508</v>
      </c>
      <c r="H332" s="54">
        <f t="shared" si="37"/>
        <v>1988</v>
      </c>
      <c r="I332" s="54">
        <f t="shared" si="38"/>
        <v>38</v>
      </c>
      <c r="J332" s="54" t="str" cm="1">
        <f t="array" ref="J332">_xlfn.IFS(AND(I332&gt;20,I332&lt;=30),"Young adult",AND(I332&gt;30,I332&lt;=45),"Adult",AND(I332&gt;45,I332&lt;=60),"Senior",AND(I332&gt;60,I332&lt;90),"super senior",TRUE,"Died")</f>
        <v>Adult</v>
      </c>
      <c r="K332" s="3">
        <v>9</v>
      </c>
      <c r="L332" s="2" t="s">
        <v>20</v>
      </c>
      <c r="M332" s="2" t="s">
        <v>12</v>
      </c>
      <c r="N332" s="2" t="str">
        <f>VLOOKUP(L332,Facts!$A$2:$B$10,2,FALSE)</f>
        <v>North</v>
      </c>
      <c r="O332" s="2"/>
      <c r="P332" s="2"/>
      <c r="Q332" s="36" t="str">
        <f>IF(AND(K332&lt;=5,'Billing Details'!H332&gt;=10000),"High Priority","Regularfollowup")</f>
        <v>Regularfollowup</v>
      </c>
      <c r="R332" s="36"/>
      <c r="S332" s="36"/>
      <c r="T332" s="36" t="str">
        <f>IF(AND(Q332="High Priority",'Patient Health Records'!AH332="Yes",'Patient Health Records'!AI332="Critical"), "Need Immediate attention", IF(AND('Patient Health Records'!AI332&lt;&gt;"Critical", 'Patient Health Records'!AH332="Yes"),"Monitor later",IF(AND('Patient Health Records'!AI332="Critical",'Patient Health Records'!AH332="No"),"Ask for readmission","No action")))</f>
        <v>No action</v>
      </c>
      <c r="U332" s="36"/>
      <c r="V332" s="36"/>
      <c r="W332" s="2" t="str">
        <f>_xlfn.XLOOKUP('Patient Demographics'!N332,Facts!$B$2:$B$10,Facts!$A$2:$A$10,FALSE)</f>
        <v>Punjab</v>
      </c>
      <c r="X332" t="str">
        <f t="shared" si="34"/>
        <v xml:space="preserve">Riya </v>
      </c>
      <c r="Y332" t="str" cm="1">
        <f t="array" ref="Y332:AA332">_xlfn.TEXTSPLIT(C332," ")</f>
        <v>Riya</v>
      </c>
      <c r="Z332" t="str">
        <v>Priya</v>
      </c>
      <c r="AA332" t="str">
        <v>Sharma</v>
      </c>
    </row>
    <row r="333" spans="1:27" ht="15.75" customHeight="1" x14ac:dyDescent="0.35">
      <c r="A333" s="2" t="s">
        <v>580</v>
      </c>
      <c r="B333" s="2" t="s">
        <v>581</v>
      </c>
      <c r="C333" s="2" t="str">
        <f t="shared" si="35"/>
        <v>Krishna Raj Reddy</v>
      </c>
      <c r="D333" s="2" t="str">
        <f t="shared" si="33"/>
        <v>PID0332_Krishna.pdf</v>
      </c>
      <c r="E333" s="2" t="s">
        <v>24</v>
      </c>
      <c r="F333" s="15" t="s">
        <v>48</v>
      </c>
      <c r="G333" s="56">
        <f t="shared" si="36"/>
        <v>23377</v>
      </c>
      <c r="H333" s="54">
        <f t="shared" si="37"/>
        <v>1964</v>
      </c>
      <c r="I333" s="54">
        <f t="shared" si="38"/>
        <v>62</v>
      </c>
      <c r="J333" s="54" t="str" cm="1">
        <f t="array" ref="J333">_xlfn.IFS(AND(I333&gt;20,I333&lt;=30),"Young adult",AND(I333&gt;30,I333&lt;=45),"Adult",AND(I333&gt;45,I333&lt;=60),"Senior",AND(I333&gt;60,I333&lt;90),"super senior",TRUE,"Died")</f>
        <v>super senior</v>
      </c>
      <c r="K333" s="3">
        <v>7</v>
      </c>
      <c r="L333" s="2" t="s">
        <v>20</v>
      </c>
      <c r="M333" s="2" t="s">
        <v>38</v>
      </c>
      <c r="N333" s="2" t="str">
        <f>VLOOKUP(L333,Facts!$A$2:$B$10,2,FALSE)</f>
        <v>North</v>
      </c>
      <c r="O333" s="2"/>
      <c r="P333" s="2"/>
      <c r="Q333" s="36" t="str">
        <f>IF(AND(K333&lt;=5,'Billing Details'!H333&gt;=10000),"High Priority","Regularfollowup")</f>
        <v>Regularfollowup</v>
      </c>
      <c r="R333" s="36"/>
      <c r="S333" s="36"/>
      <c r="T333" s="36" t="str">
        <f>IF(AND(Q333="High Priority",'Patient Health Records'!AH333="Yes",'Patient Health Records'!AI333="Critical"), "Need Immediate attention", IF(AND('Patient Health Records'!AI333&lt;&gt;"Critical", 'Patient Health Records'!AH333="Yes"),"Monitor later",IF(AND('Patient Health Records'!AI333="Critical",'Patient Health Records'!AH333="No"),"Ask for readmission","No action")))</f>
        <v>No action</v>
      </c>
      <c r="U333" s="36"/>
      <c r="V333" s="36"/>
      <c r="W333" s="2" t="str">
        <f>_xlfn.XLOOKUP('Patient Demographics'!N333,Facts!$B$2:$B$10,Facts!$A$2:$A$10,FALSE)</f>
        <v>Punjab</v>
      </c>
      <c r="X333" t="str">
        <f t="shared" si="34"/>
        <v xml:space="preserve">Krishna </v>
      </c>
      <c r="Y333" t="str" cm="1">
        <f t="array" ref="Y333:AA333">_xlfn.TEXTSPLIT(C333," ")</f>
        <v>Krishna</v>
      </c>
      <c r="Z333" t="str">
        <v>Raj</v>
      </c>
      <c r="AA333" t="str">
        <v>Reddy</v>
      </c>
    </row>
    <row r="334" spans="1:27" ht="15.75" customHeight="1" x14ac:dyDescent="0.35">
      <c r="A334" s="2" t="s">
        <v>582</v>
      </c>
      <c r="B334" s="2" t="s">
        <v>173</v>
      </c>
      <c r="C334" s="2" t="str">
        <f t="shared" si="35"/>
        <v>Riya Reddy</v>
      </c>
      <c r="D334" s="2" t="str">
        <f t="shared" si="33"/>
        <v>PID0333_Riya.pdf</v>
      </c>
      <c r="E334" s="2" t="s">
        <v>9</v>
      </c>
      <c r="F334" s="15" t="s">
        <v>127</v>
      </c>
      <c r="G334" s="56">
        <f t="shared" si="36"/>
        <v>31412</v>
      </c>
      <c r="H334" s="54">
        <f t="shared" si="37"/>
        <v>1985</v>
      </c>
      <c r="I334" s="54">
        <f t="shared" si="38"/>
        <v>41</v>
      </c>
      <c r="J334" s="54" t="str" cm="1">
        <f t="array" ref="J334">_xlfn.IFS(AND(I334&gt;20,I334&lt;=30),"Young adult",AND(I334&gt;30,I334&lt;=45),"Adult",AND(I334&gt;45,I334&lt;=60),"Senior",AND(I334&gt;60,I334&lt;90),"super senior",TRUE,"Died")</f>
        <v>Adult</v>
      </c>
      <c r="K334" s="3">
        <v>12</v>
      </c>
      <c r="L334" s="2" t="s">
        <v>16</v>
      </c>
      <c r="M334" s="2" t="s">
        <v>71</v>
      </c>
      <c r="N334" s="2" t="str">
        <f>VLOOKUP(L334,Facts!$A$2:$B$10,2,FALSE)</f>
        <v>West</v>
      </c>
      <c r="O334" s="2"/>
      <c r="P334" s="2"/>
      <c r="Q334" s="36" t="str">
        <f>IF(AND(K334&lt;=5,'Billing Details'!H334&gt;=10000),"High Priority","Regularfollowup")</f>
        <v>Regularfollowup</v>
      </c>
      <c r="R334" s="36"/>
      <c r="S334" s="36"/>
      <c r="T334" s="36" t="str">
        <f>IF(AND(Q334="High Priority",'Patient Health Records'!AH334="Yes",'Patient Health Records'!AI334="Critical"), "Need Immediate attention", IF(AND('Patient Health Records'!AI334&lt;&gt;"Critical", 'Patient Health Records'!AH334="Yes"),"Monitor later",IF(AND('Patient Health Records'!AI334="Critical",'Patient Health Records'!AH334="No"),"Ask for readmission","No action")))</f>
        <v>No action</v>
      </c>
      <c r="U334" s="36"/>
      <c r="V334" s="36"/>
      <c r="W334" s="2" t="str">
        <f>_xlfn.XLOOKUP('Patient Demographics'!N334,Facts!$B$2:$B$10,Facts!$A$2:$A$10,FALSE)</f>
        <v>Maharashtra</v>
      </c>
      <c r="X334" t="str">
        <f t="shared" si="34"/>
        <v xml:space="preserve">Riya </v>
      </c>
      <c r="Y334" t="str" cm="1">
        <f t="array" ref="Y334:Z334">_xlfn.TEXTSPLIT(C334," ")</f>
        <v>Riya</v>
      </c>
      <c r="Z334" t="str">
        <v>Reddy</v>
      </c>
    </row>
    <row r="335" spans="1:27" ht="15.75" customHeight="1" x14ac:dyDescent="0.35">
      <c r="A335" s="2" t="s">
        <v>583</v>
      </c>
      <c r="B335" s="2" t="s">
        <v>129</v>
      </c>
      <c r="C335" s="2" t="str">
        <f t="shared" si="35"/>
        <v>Vivaan Sharma</v>
      </c>
      <c r="D335" s="2" t="str">
        <f t="shared" si="33"/>
        <v>PID0334_Vivaan.pdf</v>
      </c>
      <c r="E335" s="2" t="s">
        <v>24</v>
      </c>
      <c r="F335" s="15" t="s">
        <v>137</v>
      </c>
      <c r="G335" s="56">
        <f t="shared" si="36"/>
        <v>23377</v>
      </c>
      <c r="H335" s="54">
        <f t="shared" si="37"/>
        <v>1964</v>
      </c>
      <c r="I335" s="54">
        <f t="shared" si="38"/>
        <v>62</v>
      </c>
      <c r="J335" s="54" t="str" cm="1">
        <f t="array" ref="J335">_xlfn.IFS(AND(I335&gt;20,I335&lt;=30),"Young adult",AND(I335&gt;30,I335&lt;=45),"Adult",AND(I335&gt;45,I335&lt;=60),"Senior",AND(I335&gt;60,I335&lt;90),"super senior",TRUE,"Died")</f>
        <v>super senior</v>
      </c>
      <c r="K335" s="3">
        <v>9</v>
      </c>
      <c r="L335" s="2" t="s">
        <v>45</v>
      </c>
      <c r="M335" s="2" t="s">
        <v>71</v>
      </c>
      <c r="N335" s="2" t="str">
        <f>VLOOKUP(L335,Facts!$A$2:$B$10,2,FALSE)</f>
        <v>East</v>
      </c>
      <c r="O335" s="2"/>
      <c r="P335" s="2"/>
      <c r="Q335" s="36" t="str">
        <f>IF(AND(K335&lt;=5,'Billing Details'!H335&gt;=10000),"High Priority","Regularfollowup")</f>
        <v>Regularfollowup</v>
      </c>
      <c r="R335" s="36"/>
      <c r="S335" s="36"/>
      <c r="T335" s="36" t="str">
        <f>IF(AND(Q335="High Priority",'Patient Health Records'!AH335="Yes",'Patient Health Records'!AI335="Critical"), "Need Immediate attention", IF(AND('Patient Health Records'!AI335&lt;&gt;"Critical", 'Patient Health Records'!AH335="Yes"),"Monitor later",IF(AND('Patient Health Records'!AI335="Critical",'Patient Health Records'!AH335="No"),"Ask for readmission","No action")))</f>
        <v>No action</v>
      </c>
      <c r="U335" s="36"/>
      <c r="V335" s="36"/>
      <c r="W335" s="2" t="str">
        <f>_xlfn.XLOOKUP('Patient Demographics'!N335,Facts!$B$2:$B$10,Facts!$A$2:$A$10,FALSE)</f>
        <v>West Bengal</v>
      </c>
      <c r="X335" t="str">
        <f t="shared" si="34"/>
        <v xml:space="preserve">Vivaan </v>
      </c>
      <c r="Y335" t="str" cm="1">
        <f t="array" ref="Y335:Z335">_xlfn.TEXTSPLIT(C335," ")</f>
        <v>Vivaan</v>
      </c>
      <c r="Z335" t="str">
        <v>Sharma</v>
      </c>
    </row>
    <row r="336" spans="1:27" ht="15.75" customHeight="1" x14ac:dyDescent="0.35">
      <c r="A336" s="2" t="s">
        <v>584</v>
      </c>
      <c r="B336" s="2" t="s">
        <v>585</v>
      </c>
      <c r="C336" s="2" t="str">
        <f t="shared" si="35"/>
        <v>Shreya Singh Sharma</v>
      </c>
      <c r="D336" s="2" t="str">
        <f t="shared" si="33"/>
        <v>PID0335_Shreya.pdf</v>
      </c>
      <c r="E336" s="2" t="s">
        <v>9</v>
      </c>
      <c r="F336" s="15" t="s">
        <v>36</v>
      </c>
      <c r="G336" s="56">
        <f t="shared" si="36"/>
        <v>34699</v>
      </c>
      <c r="H336" s="54">
        <f t="shared" si="37"/>
        <v>1994</v>
      </c>
      <c r="I336" s="54">
        <f t="shared" si="38"/>
        <v>32</v>
      </c>
      <c r="J336" s="54" t="str" cm="1">
        <f t="array" ref="J336">_xlfn.IFS(AND(I336&gt;20,I336&lt;=30),"Young adult",AND(I336&gt;30,I336&lt;=45),"Adult",AND(I336&gt;45,I336&lt;=60),"Senior",AND(I336&gt;60,I336&lt;90),"super senior",TRUE,"Died")</f>
        <v>Adult</v>
      </c>
      <c r="K336" s="3">
        <v>12</v>
      </c>
      <c r="L336" s="2" t="s">
        <v>20</v>
      </c>
      <c r="M336" s="2" t="s">
        <v>12</v>
      </c>
      <c r="N336" s="2" t="str">
        <f>VLOOKUP(L336,Facts!$A$2:$B$10,2,FALSE)</f>
        <v>North</v>
      </c>
      <c r="O336" s="2"/>
      <c r="P336" s="2"/>
      <c r="Q336" s="36" t="str">
        <f>IF(AND(K336&lt;=5,'Billing Details'!H336&gt;=10000),"High Priority","Regularfollowup")</f>
        <v>Regularfollowup</v>
      </c>
      <c r="R336" s="36"/>
      <c r="S336" s="36"/>
      <c r="T336" s="36" t="str">
        <f>IF(AND(Q336="High Priority",'Patient Health Records'!AH336="Yes",'Patient Health Records'!AI336="Critical"), "Need Immediate attention", IF(AND('Patient Health Records'!AI336&lt;&gt;"Critical", 'Patient Health Records'!AH336="Yes"),"Monitor later",IF(AND('Patient Health Records'!AI336="Critical",'Patient Health Records'!AH336="No"),"Ask for readmission","No action")))</f>
        <v>Monitor later</v>
      </c>
      <c r="U336" s="36"/>
      <c r="V336" s="36"/>
      <c r="W336" s="2" t="str">
        <f>_xlfn.XLOOKUP('Patient Demographics'!N336,Facts!$B$2:$B$10,Facts!$A$2:$A$10,FALSE)</f>
        <v>Punjab</v>
      </c>
      <c r="X336" t="str">
        <f t="shared" si="34"/>
        <v xml:space="preserve">Shreya </v>
      </c>
      <c r="Y336" t="str" cm="1">
        <f t="array" ref="Y336:AA336">_xlfn.TEXTSPLIT(C336," ")</f>
        <v>Shreya</v>
      </c>
      <c r="Z336" t="str">
        <v>Singh</v>
      </c>
      <c r="AA336" t="str">
        <v>Sharma</v>
      </c>
    </row>
    <row r="337" spans="1:27" ht="15.75" customHeight="1" x14ac:dyDescent="0.35">
      <c r="A337" s="2" t="s">
        <v>586</v>
      </c>
      <c r="B337" s="2" t="s">
        <v>587</v>
      </c>
      <c r="C337" s="2" t="str">
        <f t="shared" si="35"/>
        <v>Aditya Singh Patel</v>
      </c>
      <c r="D337" s="2" t="str">
        <f t="shared" si="33"/>
        <v>PID0336_Aditya.pdf</v>
      </c>
      <c r="E337" s="2" t="s">
        <v>24</v>
      </c>
      <c r="F337" s="15" t="s">
        <v>87</v>
      </c>
      <c r="G337" s="56">
        <f t="shared" si="36"/>
        <v>28855</v>
      </c>
      <c r="H337" s="54">
        <f t="shared" si="37"/>
        <v>1978</v>
      </c>
      <c r="I337" s="54">
        <f t="shared" si="38"/>
        <v>48</v>
      </c>
      <c r="J337" s="54" t="str" cm="1">
        <f t="array" ref="J337">_xlfn.IFS(AND(I337&gt;20,I337&lt;=30),"Young adult",AND(I337&gt;30,I337&lt;=45),"Adult",AND(I337&gt;45,I337&lt;=60),"Senior",AND(I337&gt;60,I337&lt;90),"super senior",TRUE,"Died")</f>
        <v>Senior</v>
      </c>
      <c r="K337" s="3">
        <v>9</v>
      </c>
      <c r="L337" s="2" t="s">
        <v>16</v>
      </c>
      <c r="M337" s="2" t="s">
        <v>71</v>
      </c>
      <c r="N337" s="2" t="str">
        <f>VLOOKUP(L337,Facts!$A$2:$B$10,2,FALSE)</f>
        <v>West</v>
      </c>
      <c r="O337" s="2"/>
      <c r="P337" s="2"/>
      <c r="Q337" s="36" t="str">
        <f>IF(AND(K337&lt;=5,'Billing Details'!H337&gt;=10000),"High Priority","Regularfollowup")</f>
        <v>Regularfollowup</v>
      </c>
      <c r="R337" s="36"/>
      <c r="S337" s="36"/>
      <c r="T337" s="36" t="str">
        <f>IF(AND(Q337="High Priority",'Patient Health Records'!AH337="Yes",'Patient Health Records'!AI337="Critical"), "Need Immediate attention", IF(AND('Patient Health Records'!AI337&lt;&gt;"Critical", 'Patient Health Records'!AH337="Yes"),"Monitor later",IF(AND('Patient Health Records'!AI337="Critical",'Patient Health Records'!AH337="No"),"Ask for readmission","No action")))</f>
        <v>Ask for readmission</v>
      </c>
      <c r="U337" s="36"/>
      <c r="V337" s="36"/>
      <c r="W337" s="2" t="str">
        <f>_xlfn.XLOOKUP('Patient Demographics'!N337,Facts!$B$2:$B$10,Facts!$A$2:$A$10,FALSE)</f>
        <v>Maharashtra</v>
      </c>
      <c r="X337" t="str">
        <f t="shared" si="34"/>
        <v xml:space="preserve">Aditya </v>
      </c>
      <c r="Y337" t="str" cm="1">
        <f t="array" ref="Y337:AA337">_xlfn.TEXTSPLIT(C337," ")</f>
        <v>Aditya</v>
      </c>
      <c r="Z337" t="str">
        <v>Singh</v>
      </c>
      <c r="AA337" t="str">
        <v>Patel</v>
      </c>
    </row>
    <row r="338" spans="1:27" ht="15.75" customHeight="1" x14ac:dyDescent="0.35">
      <c r="A338" s="2" t="s">
        <v>588</v>
      </c>
      <c r="B338" s="2" t="s">
        <v>171</v>
      </c>
      <c r="C338" s="2" t="str">
        <f t="shared" si="35"/>
        <v>Aanya Mehta</v>
      </c>
      <c r="D338" s="2" t="str">
        <f t="shared" si="33"/>
        <v>PID0337_Aanya.pdf</v>
      </c>
      <c r="E338" s="2" t="s">
        <v>9</v>
      </c>
      <c r="F338" s="15" t="s">
        <v>65</v>
      </c>
      <c r="G338" s="56">
        <f t="shared" si="36"/>
        <v>25203</v>
      </c>
      <c r="H338" s="54">
        <f t="shared" si="37"/>
        <v>1968</v>
      </c>
      <c r="I338" s="54">
        <f t="shared" si="38"/>
        <v>58</v>
      </c>
      <c r="J338" s="54" t="str" cm="1">
        <f t="array" ref="J338">_xlfn.IFS(AND(I338&gt;20,I338&lt;=30),"Young adult",AND(I338&gt;30,I338&lt;=45),"Adult",AND(I338&gt;45,I338&lt;=60),"Senior",AND(I338&gt;60,I338&lt;90),"super senior",TRUE,"Died")</f>
        <v>Senior</v>
      </c>
      <c r="K338" s="3">
        <v>3</v>
      </c>
      <c r="L338" s="2" t="s">
        <v>29</v>
      </c>
      <c r="M338" s="2" t="s">
        <v>38</v>
      </c>
      <c r="N338" s="2" t="str">
        <f>VLOOKUP(L338,Facts!$A$2:$B$10,2,FALSE)</f>
        <v>North</v>
      </c>
      <c r="O338" s="2"/>
      <c r="P338" s="2"/>
      <c r="Q338" s="36" t="str">
        <f>IF(AND(K338&lt;=5,'Billing Details'!H338&gt;=10000),"High Priority","Regularfollowup")</f>
        <v>High Priority</v>
      </c>
      <c r="R338" s="36"/>
      <c r="S338" s="36"/>
      <c r="T338" s="36" t="str">
        <f>IF(AND(Q338="High Priority",'Patient Health Records'!AH338="Yes",'Patient Health Records'!AI338="Critical"), "Need Immediate attention", IF(AND('Patient Health Records'!AI338&lt;&gt;"Critical", 'Patient Health Records'!AH338="Yes"),"Monitor later",IF(AND('Patient Health Records'!AI338="Critical",'Patient Health Records'!AH338="No"),"Ask for readmission","No action")))</f>
        <v>Need Immediate attention</v>
      </c>
      <c r="U338" s="36"/>
      <c r="V338" s="36"/>
      <c r="W338" s="2" t="str">
        <f>_xlfn.XLOOKUP('Patient Demographics'!N338,Facts!$B$2:$B$10,Facts!$A$2:$A$10,FALSE)</f>
        <v>Punjab</v>
      </c>
      <c r="X338" t="str">
        <f t="shared" si="34"/>
        <v xml:space="preserve">Aanya </v>
      </c>
      <c r="Y338" t="str" cm="1">
        <f t="array" ref="Y338:Z338">_xlfn.TEXTSPLIT(C338," ")</f>
        <v>Aanya</v>
      </c>
      <c r="Z338" t="str">
        <v>Mehta</v>
      </c>
    </row>
    <row r="339" spans="1:27" ht="15.75" customHeight="1" x14ac:dyDescent="0.35">
      <c r="A339" s="2" t="s">
        <v>589</v>
      </c>
      <c r="B339" s="2" t="s">
        <v>590</v>
      </c>
      <c r="C339" s="2" t="str">
        <f t="shared" si="35"/>
        <v>Krishna Priya Gupta</v>
      </c>
      <c r="D339" s="2" t="str">
        <f t="shared" si="33"/>
        <v>PID0338_Krishna.pdf</v>
      </c>
      <c r="E339" s="2" t="s">
        <v>24</v>
      </c>
      <c r="F339" s="15" t="s">
        <v>28</v>
      </c>
      <c r="G339" s="56">
        <f t="shared" si="36"/>
        <v>32508</v>
      </c>
      <c r="H339" s="54">
        <f t="shared" si="37"/>
        <v>1988</v>
      </c>
      <c r="I339" s="54">
        <f t="shared" si="38"/>
        <v>38</v>
      </c>
      <c r="J339" s="54" t="str" cm="1">
        <f t="array" ref="J339">_xlfn.IFS(AND(I339&gt;20,I339&lt;=30),"Young adult",AND(I339&gt;30,I339&lt;=45),"Adult",AND(I339&gt;45,I339&lt;=60),"Senior",AND(I339&gt;60,I339&lt;90),"super senior",TRUE,"Died")</f>
        <v>Adult</v>
      </c>
      <c r="K339" s="3">
        <v>1</v>
      </c>
      <c r="L339" s="2" t="s">
        <v>29</v>
      </c>
      <c r="M339" s="2" t="s">
        <v>21</v>
      </c>
      <c r="N339" s="2" t="str">
        <f>VLOOKUP(L339,Facts!$A$2:$B$10,2,FALSE)</f>
        <v>North</v>
      </c>
      <c r="O339" s="2"/>
      <c r="P339" s="2"/>
      <c r="Q339" s="36" t="str">
        <f>IF(AND(K339&lt;=5,'Billing Details'!H339&gt;=10000),"High Priority","Regularfollowup")</f>
        <v>High Priority</v>
      </c>
      <c r="R339" s="36"/>
      <c r="S339" s="36"/>
      <c r="T339" s="36" t="str">
        <f>IF(AND(Q339="High Priority",'Patient Health Records'!AH339="Yes",'Patient Health Records'!AI339="Critical"), "Need Immediate attention", IF(AND('Patient Health Records'!AI339&lt;&gt;"Critical", 'Patient Health Records'!AH339="Yes"),"Monitor later",IF(AND('Patient Health Records'!AI339="Critical",'Patient Health Records'!AH339="No"),"Ask for readmission","No action")))</f>
        <v>No action</v>
      </c>
      <c r="U339" s="36"/>
      <c r="V339" s="36"/>
      <c r="W339" s="2" t="str">
        <f>_xlfn.XLOOKUP('Patient Demographics'!N339,Facts!$B$2:$B$10,Facts!$A$2:$A$10,FALSE)</f>
        <v>Punjab</v>
      </c>
      <c r="X339" t="str">
        <f t="shared" si="34"/>
        <v xml:space="preserve">Krishna </v>
      </c>
      <c r="Y339" t="str" cm="1">
        <f t="array" ref="Y339:AA339">_xlfn.TEXTSPLIT(C339," ")</f>
        <v>Krishna</v>
      </c>
      <c r="Z339" t="str">
        <v>Priya</v>
      </c>
      <c r="AA339" t="str">
        <v>Gupta</v>
      </c>
    </row>
    <row r="340" spans="1:27" ht="15.75" customHeight="1" x14ac:dyDescent="0.35">
      <c r="A340" s="2" t="s">
        <v>591</v>
      </c>
      <c r="B340" s="2" t="s">
        <v>540</v>
      </c>
      <c r="C340" s="2" t="str">
        <f t="shared" si="35"/>
        <v>Shreya Kumar Sharma</v>
      </c>
      <c r="D340" s="2" t="str">
        <f t="shared" si="33"/>
        <v>PID0339_Shreya.pdf</v>
      </c>
      <c r="E340" s="2" t="s">
        <v>9</v>
      </c>
      <c r="F340" s="15" t="s">
        <v>28</v>
      </c>
      <c r="G340" s="56">
        <f t="shared" si="36"/>
        <v>32508</v>
      </c>
      <c r="H340" s="54">
        <f t="shared" si="37"/>
        <v>1988</v>
      </c>
      <c r="I340" s="54">
        <f t="shared" si="38"/>
        <v>38</v>
      </c>
      <c r="J340" s="54" t="str" cm="1">
        <f t="array" ref="J340">_xlfn.IFS(AND(I340&gt;20,I340&lt;=30),"Young adult",AND(I340&gt;30,I340&lt;=45),"Adult",AND(I340&gt;45,I340&lt;=60),"Senior",AND(I340&gt;60,I340&lt;90),"super senior",TRUE,"Died")</f>
        <v>Adult</v>
      </c>
      <c r="K340" s="3">
        <v>2</v>
      </c>
      <c r="L340" s="2" t="s">
        <v>29</v>
      </c>
      <c r="M340" s="2" t="s">
        <v>12</v>
      </c>
      <c r="N340" s="2" t="str">
        <f>VLOOKUP(L340,Facts!$A$2:$B$10,2,FALSE)</f>
        <v>North</v>
      </c>
      <c r="O340" s="2"/>
      <c r="P340" s="2"/>
      <c r="Q340" s="36" t="str">
        <f>IF(AND(K340&lt;=5,'Billing Details'!H340&gt;=10000),"High Priority","Regularfollowup")</f>
        <v>High Priority</v>
      </c>
      <c r="R340" s="36"/>
      <c r="S340" s="36"/>
      <c r="T340" s="36" t="str">
        <f>IF(AND(Q340="High Priority",'Patient Health Records'!AH340="Yes",'Patient Health Records'!AI340="Critical"), "Need Immediate attention", IF(AND('Patient Health Records'!AI340&lt;&gt;"Critical", 'Patient Health Records'!AH340="Yes"),"Monitor later",IF(AND('Patient Health Records'!AI340="Critical",'Patient Health Records'!AH340="No"),"Ask for readmission","No action")))</f>
        <v>Monitor later</v>
      </c>
      <c r="U340" s="36"/>
      <c r="V340" s="36"/>
      <c r="W340" s="2" t="str">
        <f>_xlfn.XLOOKUP('Patient Demographics'!N340,Facts!$B$2:$B$10,Facts!$A$2:$A$10,FALSE)</f>
        <v>Punjab</v>
      </c>
      <c r="X340" t="str">
        <f t="shared" si="34"/>
        <v xml:space="preserve">Shreya </v>
      </c>
      <c r="Y340" t="str" cm="1">
        <f t="array" ref="Y340:AA340">_xlfn.TEXTSPLIT(C340," ")</f>
        <v>Shreya</v>
      </c>
      <c r="Z340" t="str">
        <v>Kumar</v>
      </c>
      <c r="AA340" t="str">
        <v>Sharma</v>
      </c>
    </row>
    <row r="341" spans="1:27" ht="15.75" customHeight="1" x14ac:dyDescent="0.35">
      <c r="A341" s="2" t="s">
        <v>592</v>
      </c>
      <c r="B341" s="2" t="s">
        <v>376</v>
      </c>
      <c r="C341" s="2" t="str">
        <f t="shared" si="35"/>
        <v>Krishna Raj Patel</v>
      </c>
      <c r="D341" s="2" t="str">
        <f t="shared" si="33"/>
        <v>PID0340_Krishna.pdf</v>
      </c>
      <c r="E341" s="2" t="s">
        <v>24</v>
      </c>
      <c r="F341" s="15" t="s">
        <v>62</v>
      </c>
      <c r="G341" s="56">
        <f t="shared" si="36"/>
        <v>30682</v>
      </c>
      <c r="H341" s="54">
        <f t="shared" si="37"/>
        <v>1984</v>
      </c>
      <c r="I341" s="54">
        <f t="shared" si="38"/>
        <v>42</v>
      </c>
      <c r="J341" s="54" t="str" cm="1">
        <f t="array" ref="J341">_xlfn.IFS(AND(I341&gt;20,I341&lt;=30),"Young adult",AND(I341&gt;30,I341&lt;=45),"Adult",AND(I341&gt;45,I341&lt;=60),"Senior",AND(I341&gt;60,I341&lt;90),"super senior",TRUE,"Died")</f>
        <v>Adult</v>
      </c>
      <c r="K341" s="3">
        <v>90</v>
      </c>
      <c r="L341" s="2" t="s">
        <v>60</v>
      </c>
      <c r="M341" s="2" t="s">
        <v>21</v>
      </c>
      <c r="N341" s="2" t="str">
        <f>VLOOKUP(L341,Facts!$A$2:$B$10,2,FALSE)</f>
        <v>West</v>
      </c>
      <c r="O341" s="2"/>
      <c r="P341" s="2"/>
      <c r="Q341" s="36" t="str">
        <f>IF(AND(K341&lt;=5,'Billing Details'!H341&gt;=10000),"High Priority","Regularfollowup")</f>
        <v>Regularfollowup</v>
      </c>
      <c r="R341" s="36"/>
      <c r="S341" s="36"/>
      <c r="T341" s="36" t="str">
        <f>IF(AND(Q341="High Priority",'Patient Health Records'!AH341="Yes",'Patient Health Records'!AI341="Critical"), "Need Immediate attention", IF(AND('Patient Health Records'!AI341&lt;&gt;"Critical", 'Patient Health Records'!AH341="Yes"),"Monitor later",IF(AND('Patient Health Records'!AI341="Critical",'Patient Health Records'!AH341="No"),"Ask for readmission","No action")))</f>
        <v>Monitor later</v>
      </c>
      <c r="U341" s="36"/>
      <c r="V341" s="36"/>
      <c r="W341" s="2" t="str">
        <f>_xlfn.XLOOKUP('Patient Demographics'!N341,Facts!$B$2:$B$10,Facts!$A$2:$A$10,FALSE)</f>
        <v>Maharashtra</v>
      </c>
      <c r="X341" t="str">
        <f t="shared" si="34"/>
        <v xml:space="preserve">Krishna </v>
      </c>
      <c r="Y341" t="str" cm="1">
        <f t="array" ref="Y341:AA341">_xlfn.TEXTSPLIT(C341," ")</f>
        <v>Krishna</v>
      </c>
      <c r="Z341" t="str">
        <v>Raj</v>
      </c>
      <c r="AA341" t="str">
        <v>Patel</v>
      </c>
    </row>
    <row r="342" spans="1:27" ht="15.75" customHeight="1" x14ac:dyDescent="0.35">
      <c r="A342" s="2" t="s">
        <v>593</v>
      </c>
      <c r="B342" s="2" t="s">
        <v>594</v>
      </c>
      <c r="C342" s="2" t="str">
        <f t="shared" si="35"/>
        <v>Aditya Priya Mehta</v>
      </c>
      <c r="D342" s="2" t="str">
        <f t="shared" si="33"/>
        <v>PID0341_Aditya.pdf</v>
      </c>
      <c r="E342" s="2" t="s">
        <v>24</v>
      </c>
      <c r="F342" s="15" t="s">
        <v>28</v>
      </c>
      <c r="G342" s="56">
        <f t="shared" si="36"/>
        <v>32508</v>
      </c>
      <c r="H342" s="54">
        <f t="shared" si="37"/>
        <v>1988</v>
      </c>
      <c r="I342" s="54">
        <f t="shared" si="38"/>
        <v>38</v>
      </c>
      <c r="J342" s="54" t="str" cm="1">
        <f t="array" ref="J342">_xlfn.IFS(AND(I342&gt;20,I342&lt;=30),"Young adult",AND(I342&gt;30,I342&lt;=45),"Adult",AND(I342&gt;45,I342&lt;=60),"Senior",AND(I342&gt;60,I342&lt;90),"super senior",TRUE,"Died")</f>
        <v>Adult</v>
      </c>
      <c r="K342" s="3">
        <v>25</v>
      </c>
      <c r="L342" s="2" t="s">
        <v>11</v>
      </c>
      <c r="M342" s="2" t="s">
        <v>21</v>
      </c>
      <c r="N342" s="2" t="str">
        <f>VLOOKUP(L342,Facts!$A$2:$B$10,2,FALSE)</f>
        <v>South</v>
      </c>
      <c r="O342" s="2"/>
      <c r="P342" s="2"/>
      <c r="Q342" s="36" t="str">
        <f>IF(AND(K342&lt;=5,'Billing Details'!H342&gt;=10000),"High Priority","Regularfollowup")</f>
        <v>Regularfollowup</v>
      </c>
      <c r="R342" s="36"/>
      <c r="S342" s="36"/>
      <c r="T342" s="36" t="str">
        <f>IF(AND(Q342="High Priority",'Patient Health Records'!AH342="Yes",'Patient Health Records'!AI342="Critical"), "Need Immediate attention", IF(AND('Patient Health Records'!AI342&lt;&gt;"Critical", 'Patient Health Records'!AH342="Yes"),"Monitor later",IF(AND('Patient Health Records'!AI342="Critical",'Patient Health Records'!AH342="No"),"Ask for readmission","No action")))</f>
        <v>Monitor later</v>
      </c>
      <c r="U342" s="36"/>
      <c r="V342" s="36"/>
      <c r="W342" s="2" t="str">
        <f>_xlfn.XLOOKUP('Patient Demographics'!N342,Facts!$B$2:$B$10,Facts!$A$2:$A$10,FALSE)</f>
        <v>Tamil Nadu</v>
      </c>
      <c r="X342" t="str">
        <f t="shared" si="34"/>
        <v xml:space="preserve">Aditya </v>
      </c>
      <c r="Y342" t="str" cm="1">
        <f t="array" ref="Y342:AA342">_xlfn.TEXTSPLIT(C342," ")</f>
        <v>Aditya</v>
      </c>
      <c r="Z342" t="str">
        <v>Priya</v>
      </c>
      <c r="AA342" t="str">
        <v>Mehta</v>
      </c>
    </row>
    <row r="343" spans="1:27" ht="15.75" customHeight="1" x14ac:dyDescent="0.35">
      <c r="A343" s="2" t="s">
        <v>595</v>
      </c>
      <c r="B343" s="2" t="s">
        <v>596</v>
      </c>
      <c r="C343" s="2" t="str">
        <f t="shared" si="35"/>
        <v>Krishna Dev Reddy</v>
      </c>
      <c r="D343" s="2" t="str">
        <f t="shared" si="33"/>
        <v>PID0342_Krishna.pdf</v>
      </c>
      <c r="E343" s="2" t="s">
        <v>24</v>
      </c>
      <c r="F343" s="15" t="s">
        <v>10</v>
      </c>
      <c r="G343" s="56">
        <f t="shared" si="36"/>
        <v>27029</v>
      </c>
      <c r="H343" s="54">
        <f t="shared" si="37"/>
        <v>1973</v>
      </c>
      <c r="I343" s="54">
        <f t="shared" si="38"/>
        <v>53</v>
      </c>
      <c r="J343" s="54" t="str" cm="1">
        <f t="array" ref="J343">_xlfn.IFS(AND(I343&gt;20,I343&lt;=30),"Young adult",AND(I343&gt;30,I343&lt;=45),"Adult",AND(I343&gt;45,I343&lt;=60),"Senior",AND(I343&gt;60,I343&lt;90),"super senior",TRUE,"Died")</f>
        <v>Senior</v>
      </c>
      <c r="K343" s="3">
        <v>0.5</v>
      </c>
      <c r="L343" s="2" t="s">
        <v>29</v>
      </c>
      <c r="M343" s="2" t="s">
        <v>12</v>
      </c>
      <c r="N343" s="2" t="str">
        <f>VLOOKUP(L343,Facts!$A$2:$B$10,2,FALSE)</f>
        <v>North</v>
      </c>
      <c r="O343" s="2"/>
      <c r="P343" s="2"/>
      <c r="Q343" s="36" t="str">
        <f>IF(AND(K343&lt;=5,'Billing Details'!H343&gt;=10000),"High Priority","Regularfollowup")</f>
        <v>High Priority</v>
      </c>
      <c r="R343" s="36"/>
      <c r="S343" s="36"/>
      <c r="T343" s="36" t="str">
        <f>IF(AND(Q343="High Priority",'Patient Health Records'!AH343="Yes",'Patient Health Records'!AI343="Critical"), "Need Immediate attention", IF(AND('Patient Health Records'!AI343&lt;&gt;"Critical", 'Patient Health Records'!AH343="Yes"),"Monitor later",IF(AND('Patient Health Records'!AI343="Critical",'Patient Health Records'!AH343="No"),"Ask for readmission","No action")))</f>
        <v>Monitor later</v>
      </c>
      <c r="U343" s="36"/>
      <c r="V343" s="36"/>
      <c r="W343" s="2" t="str">
        <f>_xlfn.XLOOKUP('Patient Demographics'!N343,Facts!$B$2:$B$10,Facts!$A$2:$A$10,FALSE)</f>
        <v>Punjab</v>
      </c>
      <c r="X343" t="str">
        <f t="shared" si="34"/>
        <v xml:space="preserve">Krishna </v>
      </c>
      <c r="Y343" t="str" cm="1">
        <f t="array" ref="Y343:AA343">_xlfn.TEXTSPLIT(C343," ")</f>
        <v>Krishna</v>
      </c>
      <c r="Z343" t="str">
        <v>Dev</v>
      </c>
      <c r="AA343" t="str">
        <v>Reddy</v>
      </c>
    </row>
    <row r="344" spans="1:27" ht="15.75" customHeight="1" x14ac:dyDescent="0.35">
      <c r="A344" s="2" t="s">
        <v>597</v>
      </c>
      <c r="B344" s="2" t="s">
        <v>34</v>
      </c>
      <c r="C344" s="2" t="str">
        <f t="shared" si="35"/>
        <v>Sai Raj Patel</v>
      </c>
      <c r="D344" s="2" t="str">
        <f t="shared" si="33"/>
        <v>PID0343_Sai.pdf</v>
      </c>
      <c r="E344" s="2" t="s">
        <v>24</v>
      </c>
      <c r="F344" s="15" t="s">
        <v>148</v>
      </c>
      <c r="G344" s="56">
        <f t="shared" si="36"/>
        <v>26299</v>
      </c>
      <c r="H344" s="54">
        <f t="shared" si="37"/>
        <v>1972</v>
      </c>
      <c r="I344" s="54">
        <f t="shared" si="38"/>
        <v>54</v>
      </c>
      <c r="J344" s="54" t="str" cm="1">
        <f t="array" ref="J344">_xlfn.IFS(AND(I344&gt;20,I344&lt;=30),"Young adult",AND(I344&gt;30,I344&lt;=45),"Adult",AND(I344&gt;45,I344&lt;=60),"Senior",AND(I344&gt;60,I344&lt;90),"super senior",TRUE,"Died")</f>
        <v>Senior</v>
      </c>
      <c r="K344" s="3">
        <v>0.5</v>
      </c>
      <c r="L344" s="2" t="s">
        <v>29</v>
      </c>
      <c r="M344" s="2" t="s">
        <v>71</v>
      </c>
      <c r="N344" s="2" t="str">
        <f>VLOOKUP(L344,Facts!$A$2:$B$10,2,FALSE)</f>
        <v>North</v>
      </c>
      <c r="O344" s="2"/>
      <c r="P344" s="2"/>
      <c r="Q344" s="36" t="str">
        <f>IF(AND(K344&lt;=5,'Billing Details'!H344&gt;=10000),"High Priority","Regularfollowup")</f>
        <v>Regularfollowup</v>
      </c>
      <c r="R344" s="36"/>
      <c r="S344" s="36"/>
      <c r="T344" s="36" t="str">
        <f>IF(AND(Q344="High Priority",'Patient Health Records'!AH344="Yes",'Patient Health Records'!AI344="Critical"), "Need Immediate attention", IF(AND('Patient Health Records'!AI344&lt;&gt;"Critical", 'Patient Health Records'!AH344="Yes"),"Monitor later",IF(AND('Patient Health Records'!AI344="Critical",'Patient Health Records'!AH344="No"),"Ask for readmission","No action")))</f>
        <v>No action</v>
      </c>
      <c r="U344" s="36"/>
      <c r="V344" s="36"/>
      <c r="W344" s="2" t="str">
        <f>_xlfn.XLOOKUP('Patient Demographics'!N344,Facts!$B$2:$B$10,Facts!$A$2:$A$10,FALSE)</f>
        <v>Punjab</v>
      </c>
      <c r="X344" t="str">
        <f t="shared" si="34"/>
        <v xml:space="preserve">Sai </v>
      </c>
      <c r="Y344" t="str" cm="1">
        <f t="array" ref="Y344:AA344">_xlfn.TEXTSPLIT(C344," ")</f>
        <v>Sai</v>
      </c>
      <c r="Z344" t="str">
        <v>Raj</v>
      </c>
      <c r="AA344" t="str">
        <v>Patel</v>
      </c>
    </row>
    <row r="345" spans="1:27" ht="15.75" customHeight="1" x14ac:dyDescent="0.35">
      <c r="A345" s="2" t="s">
        <v>598</v>
      </c>
      <c r="B345" s="2" t="s">
        <v>31</v>
      </c>
      <c r="C345" s="2" t="str">
        <f t="shared" si="35"/>
        <v>Aarav Sharma</v>
      </c>
      <c r="D345" s="2" t="str">
        <f t="shared" si="33"/>
        <v>PID0344_Aarav.pdf</v>
      </c>
      <c r="E345" s="2" t="s">
        <v>24</v>
      </c>
      <c r="F345" s="15" t="s">
        <v>41</v>
      </c>
      <c r="G345" s="56">
        <f t="shared" si="36"/>
        <v>28855</v>
      </c>
      <c r="H345" s="54">
        <f t="shared" si="37"/>
        <v>1978</v>
      </c>
      <c r="I345" s="54">
        <f t="shared" si="38"/>
        <v>48</v>
      </c>
      <c r="J345" s="54" t="str" cm="1">
        <f t="array" ref="J345">_xlfn.IFS(AND(I345&gt;20,I345&lt;=30),"Young adult",AND(I345&gt;30,I345&lt;=45),"Adult",AND(I345&gt;45,I345&lt;=60),"Senior",AND(I345&gt;60,I345&lt;90),"super senior",TRUE,"Died")</f>
        <v>Senior</v>
      </c>
      <c r="K345" s="3">
        <v>12</v>
      </c>
      <c r="L345" s="2" t="s">
        <v>11</v>
      </c>
      <c r="M345" s="2" t="s">
        <v>12</v>
      </c>
      <c r="N345" s="2" t="str">
        <f>VLOOKUP(L345,Facts!$A$2:$B$10,2,FALSE)</f>
        <v>South</v>
      </c>
      <c r="O345" s="2"/>
      <c r="P345" s="2"/>
      <c r="Q345" s="36" t="str">
        <f>IF(AND(K345&lt;=5,'Billing Details'!H345&gt;=10000),"High Priority","Regularfollowup")</f>
        <v>Regularfollowup</v>
      </c>
      <c r="R345" s="36"/>
      <c r="S345" s="36"/>
      <c r="T345" s="36" t="str">
        <f>IF(AND(Q345="High Priority",'Patient Health Records'!AH345="Yes",'Patient Health Records'!AI345="Critical"), "Need Immediate attention", IF(AND('Patient Health Records'!AI345&lt;&gt;"Critical", 'Patient Health Records'!AH345="Yes"),"Monitor later",IF(AND('Patient Health Records'!AI345="Critical",'Patient Health Records'!AH345="No"),"Ask for readmission","No action")))</f>
        <v>No action</v>
      </c>
      <c r="U345" s="36"/>
      <c r="V345" s="36"/>
      <c r="W345" s="2" t="str">
        <f>_xlfn.XLOOKUP('Patient Demographics'!N345,Facts!$B$2:$B$10,Facts!$A$2:$A$10,FALSE)</f>
        <v>Tamil Nadu</v>
      </c>
      <c r="X345" t="str">
        <f t="shared" si="34"/>
        <v xml:space="preserve">Aarav </v>
      </c>
      <c r="Y345" t="str" cm="1">
        <f t="array" ref="Y345:Z345">_xlfn.TEXTSPLIT(C345," ")</f>
        <v>Aarav</v>
      </c>
      <c r="Z345" t="str">
        <v>Sharma</v>
      </c>
    </row>
    <row r="346" spans="1:27" ht="15.75" customHeight="1" x14ac:dyDescent="0.35">
      <c r="A346" s="2" t="s">
        <v>599</v>
      </c>
      <c r="B346" s="2" t="s">
        <v>600</v>
      </c>
      <c r="C346" s="2" t="str">
        <f t="shared" si="35"/>
        <v>Riya Kumar Sharma</v>
      </c>
      <c r="D346" s="2" t="str">
        <f t="shared" si="33"/>
        <v>PID0345_Riya.pdf</v>
      </c>
      <c r="E346" s="2" t="s">
        <v>9</v>
      </c>
      <c r="F346" s="15" t="s">
        <v>28</v>
      </c>
      <c r="G346" s="56">
        <f t="shared" si="36"/>
        <v>32508</v>
      </c>
      <c r="H346" s="54">
        <f t="shared" si="37"/>
        <v>1988</v>
      </c>
      <c r="I346" s="54">
        <f t="shared" si="38"/>
        <v>38</v>
      </c>
      <c r="J346" s="54" t="str" cm="1">
        <f t="array" ref="J346">_xlfn.IFS(AND(I346&gt;20,I346&lt;=30),"Young adult",AND(I346&gt;30,I346&lt;=45),"Adult",AND(I346&gt;45,I346&lt;=60),"Senior",AND(I346&gt;60,I346&lt;90),"super senior",TRUE,"Died")</f>
        <v>Adult</v>
      </c>
      <c r="K346" s="3">
        <v>15</v>
      </c>
      <c r="L346" s="2" t="s">
        <v>25</v>
      </c>
      <c r="M346" s="2" t="s">
        <v>12</v>
      </c>
      <c r="N346" s="2" t="str">
        <f>VLOOKUP(L346,Facts!$A$2:$B$10,2,FALSE)</f>
        <v>South</v>
      </c>
      <c r="O346" s="2"/>
      <c r="P346" s="2"/>
      <c r="Q346" s="36" t="str">
        <f>IF(AND(K346&lt;=5,'Billing Details'!H346&gt;=10000),"High Priority","Regularfollowup")</f>
        <v>Regularfollowup</v>
      </c>
      <c r="R346" s="36"/>
      <c r="S346" s="36"/>
      <c r="T346" s="36" t="str">
        <f>IF(AND(Q346="High Priority",'Patient Health Records'!AH346="Yes",'Patient Health Records'!AI346="Critical"), "Need Immediate attention", IF(AND('Patient Health Records'!AI346&lt;&gt;"Critical", 'Patient Health Records'!AH346="Yes"),"Monitor later",IF(AND('Patient Health Records'!AI346="Critical",'Patient Health Records'!AH346="No"),"Ask for readmission","No action")))</f>
        <v>Monitor later</v>
      </c>
      <c r="U346" s="36"/>
      <c r="V346" s="36"/>
      <c r="W346" s="2" t="str">
        <f>_xlfn.XLOOKUP('Patient Demographics'!N346,Facts!$B$2:$B$10,Facts!$A$2:$A$10,FALSE)</f>
        <v>Tamil Nadu</v>
      </c>
      <c r="X346" t="str">
        <f t="shared" si="34"/>
        <v xml:space="preserve">Riya </v>
      </c>
      <c r="Y346" t="str" cm="1">
        <f t="array" ref="Y346:AA346">_xlfn.TEXTSPLIT(C346," ")</f>
        <v>Riya</v>
      </c>
      <c r="Z346" t="str">
        <v>Kumar</v>
      </c>
      <c r="AA346" t="str">
        <v>Sharma</v>
      </c>
    </row>
    <row r="347" spans="1:27" ht="15.75" customHeight="1" x14ac:dyDescent="0.35">
      <c r="A347" s="2" t="s">
        <v>601</v>
      </c>
      <c r="B347" s="2" t="s">
        <v>31</v>
      </c>
      <c r="C347" s="2" t="str">
        <f t="shared" si="35"/>
        <v>Aarav Sharma</v>
      </c>
      <c r="D347" s="2" t="str">
        <f t="shared" si="33"/>
        <v>PID0346_Aarav.pdf</v>
      </c>
      <c r="E347" s="2" t="s">
        <v>24</v>
      </c>
      <c r="F347" s="15" t="s">
        <v>122</v>
      </c>
      <c r="G347" s="56">
        <f t="shared" si="36"/>
        <v>34334</v>
      </c>
      <c r="H347" s="54">
        <f t="shared" si="37"/>
        <v>1993</v>
      </c>
      <c r="I347" s="54">
        <f t="shared" si="38"/>
        <v>33</v>
      </c>
      <c r="J347" s="54" t="str" cm="1">
        <f t="array" ref="J347">_xlfn.IFS(AND(I347&gt;20,I347&lt;=30),"Young adult",AND(I347&gt;30,I347&lt;=45),"Adult",AND(I347&gt;45,I347&lt;=60),"Senior",AND(I347&gt;60,I347&lt;90),"super senior",TRUE,"Died")</f>
        <v>Adult</v>
      </c>
      <c r="K347" s="3">
        <v>7</v>
      </c>
      <c r="L347" s="2" t="s">
        <v>16</v>
      </c>
      <c r="M347" s="2" t="s">
        <v>71</v>
      </c>
      <c r="N347" s="2" t="str">
        <f>VLOOKUP(L347,Facts!$A$2:$B$10,2,FALSE)</f>
        <v>West</v>
      </c>
      <c r="O347" s="2"/>
      <c r="P347" s="2"/>
      <c r="Q347" s="36" t="str">
        <f>IF(AND(K347&lt;=5,'Billing Details'!H347&gt;=10000),"High Priority","Regularfollowup")</f>
        <v>Regularfollowup</v>
      </c>
      <c r="R347" s="36"/>
      <c r="S347" s="36"/>
      <c r="T347" s="36" t="str">
        <f>IF(AND(Q347="High Priority",'Patient Health Records'!AH347="Yes",'Patient Health Records'!AI347="Critical"), "Need Immediate attention", IF(AND('Patient Health Records'!AI347&lt;&gt;"Critical", 'Patient Health Records'!AH347="Yes"),"Monitor later",IF(AND('Patient Health Records'!AI347="Critical",'Patient Health Records'!AH347="No"),"Ask for readmission","No action")))</f>
        <v>Ask for readmission</v>
      </c>
      <c r="U347" s="36"/>
      <c r="V347" s="36"/>
      <c r="W347" s="2" t="str">
        <f>_xlfn.XLOOKUP('Patient Demographics'!N347,Facts!$B$2:$B$10,Facts!$A$2:$A$10,FALSE)</f>
        <v>Maharashtra</v>
      </c>
      <c r="X347" t="str">
        <f t="shared" si="34"/>
        <v xml:space="preserve">Aarav </v>
      </c>
      <c r="Y347" t="str" cm="1">
        <f t="array" ref="Y347:Z347">_xlfn.TEXTSPLIT(C347," ")</f>
        <v>Aarav</v>
      </c>
      <c r="Z347" t="str">
        <v>Sharma</v>
      </c>
    </row>
    <row r="348" spans="1:27" ht="15.75" customHeight="1" x14ac:dyDescent="0.35">
      <c r="A348" s="2" t="s">
        <v>602</v>
      </c>
      <c r="B348" s="2" t="s">
        <v>603</v>
      </c>
      <c r="C348" s="2" t="str">
        <f t="shared" si="35"/>
        <v>Aditya Mehta</v>
      </c>
      <c r="D348" s="2" t="str">
        <f t="shared" si="33"/>
        <v>PID0347_Aditya.pdf</v>
      </c>
      <c r="E348" s="2" t="s">
        <v>24</v>
      </c>
      <c r="F348" s="15" t="s">
        <v>127</v>
      </c>
      <c r="G348" s="56">
        <f t="shared" si="36"/>
        <v>31412</v>
      </c>
      <c r="H348" s="54">
        <f t="shared" si="37"/>
        <v>1985</v>
      </c>
      <c r="I348" s="54">
        <f t="shared" si="38"/>
        <v>41</v>
      </c>
      <c r="J348" s="54" t="str" cm="1">
        <f t="array" ref="J348">_xlfn.IFS(AND(I348&gt;20,I348&lt;=30),"Young adult",AND(I348&gt;30,I348&lt;=45),"Adult",AND(I348&gt;45,I348&lt;=60),"Senior",AND(I348&gt;60,I348&lt;90),"super senior",TRUE,"Died")</f>
        <v>Adult</v>
      </c>
      <c r="K348" s="3">
        <v>9</v>
      </c>
      <c r="L348" s="2" t="s">
        <v>60</v>
      </c>
      <c r="M348" s="2" t="s">
        <v>71</v>
      </c>
      <c r="N348" s="2" t="str">
        <f>VLOOKUP(L348,Facts!$A$2:$B$10,2,FALSE)</f>
        <v>West</v>
      </c>
      <c r="O348" s="2"/>
      <c r="P348" s="2"/>
      <c r="Q348" s="36" t="str">
        <f>IF(AND(K348&lt;=5,'Billing Details'!H348&gt;=10000),"High Priority","Regularfollowup")</f>
        <v>Regularfollowup</v>
      </c>
      <c r="R348" s="36"/>
      <c r="S348" s="36"/>
      <c r="T348" s="36" t="str">
        <f>IF(AND(Q348="High Priority",'Patient Health Records'!AH348="Yes",'Patient Health Records'!AI348="Critical"), "Need Immediate attention", IF(AND('Patient Health Records'!AI348&lt;&gt;"Critical", 'Patient Health Records'!AH348="Yes"),"Monitor later",IF(AND('Patient Health Records'!AI348="Critical",'Patient Health Records'!AH348="No"),"Ask for readmission","No action")))</f>
        <v>No action</v>
      </c>
      <c r="U348" s="36"/>
      <c r="V348" s="36"/>
      <c r="W348" s="2" t="str">
        <f>_xlfn.XLOOKUP('Patient Demographics'!N348,Facts!$B$2:$B$10,Facts!$A$2:$A$10,FALSE)</f>
        <v>Maharashtra</v>
      </c>
      <c r="X348" t="str">
        <f t="shared" si="34"/>
        <v xml:space="preserve">Aditya </v>
      </c>
      <c r="Y348" t="str" cm="1">
        <f t="array" ref="Y348:Z348">_xlfn.TEXTSPLIT(C348," ")</f>
        <v>Aditya</v>
      </c>
      <c r="Z348" t="str">
        <v>Mehta</v>
      </c>
    </row>
    <row r="349" spans="1:27" ht="15.75" customHeight="1" x14ac:dyDescent="0.35">
      <c r="A349" s="2" t="s">
        <v>604</v>
      </c>
      <c r="B349" s="2" t="s">
        <v>246</v>
      </c>
      <c r="C349" s="2" t="str">
        <f t="shared" si="35"/>
        <v>Riya Sharma</v>
      </c>
      <c r="D349" s="2" t="str">
        <f t="shared" si="33"/>
        <v>PID0348_Riya.pdf</v>
      </c>
      <c r="E349" s="2" t="s">
        <v>9</v>
      </c>
      <c r="F349" s="15" t="s">
        <v>137</v>
      </c>
      <c r="G349" s="56">
        <f t="shared" si="36"/>
        <v>23377</v>
      </c>
      <c r="H349" s="54">
        <f t="shared" si="37"/>
        <v>1964</v>
      </c>
      <c r="I349" s="54">
        <f t="shared" si="38"/>
        <v>62</v>
      </c>
      <c r="J349" s="54" t="str" cm="1">
        <f t="array" ref="J349">_xlfn.IFS(AND(I349&gt;20,I349&lt;=30),"Young adult",AND(I349&gt;30,I349&lt;=45),"Adult",AND(I349&gt;45,I349&lt;=60),"Senior",AND(I349&gt;60,I349&lt;90),"super senior",TRUE,"Died")</f>
        <v>super senior</v>
      </c>
      <c r="K349" s="3">
        <v>0.5</v>
      </c>
      <c r="L349" s="2" t="s">
        <v>29</v>
      </c>
      <c r="M349" s="2" t="s">
        <v>21</v>
      </c>
      <c r="N349" s="2" t="str">
        <f>VLOOKUP(L349,Facts!$A$2:$B$10,2,FALSE)</f>
        <v>North</v>
      </c>
      <c r="O349" s="2"/>
      <c r="P349" s="2"/>
      <c r="Q349" s="36" t="str">
        <f>IF(AND(K349&lt;=5,'Billing Details'!H349&gt;=10000),"High Priority","Regularfollowup")</f>
        <v>High Priority</v>
      </c>
      <c r="R349" s="36"/>
      <c r="S349" s="36"/>
      <c r="T349" s="36" t="str">
        <f>IF(AND(Q349="High Priority",'Patient Health Records'!AH349="Yes",'Patient Health Records'!AI349="Critical"), "Need Immediate attention", IF(AND('Patient Health Records'!AI349&lt;&gt;"Critical", 'Patient Health Records'!AH349="Yes"),"Monitor later",IF(AND('Patient Health Records'!AI349="Critical",'Patient Health Records'!AH349="No"),"Ask for readmission","No action")))</f>
        <v>Monitor later</v>
      </c>
      <c r="U349" s="36"/>
      <c r="V349" s="36"/>
      <c r="W349" s="2" t="str">
        <f>_xlfn.XLOOKUP('Patient Demographics'!N349,Facts!$B$2:$B$10,Facts!$A$2:$A$10,FALSE)</f>
        <v>Punjab</v>
      </c>
      <c r="X349" t="str">
        <f t="shared" si="34"/>
        <v xml:space="preserve">Riya </v>
      </c>
      <c r="Y349" t="str" cm="1">
        <f t="array" ref="Y349:Z349">_xlfn.TEXTSPLIT(C349," ")</f>
        <v>Riya</v>
      </c>
      <c r="Z349" t="str">
        <v>Sharma</v>
      </c>
    </row>
    <row r="350" spans="1:27" ht="15.75" customHeight="1" x14ac:dyDescent="0.35">
      <c r="A350" s="2" t="s">
        <v>605</v>
      </c>
      <c r="B350" s="2" t="s">
        <v>31</v>
      </c>
      <c r="C350" s="2" t="str">
        <f t="shared" si="35"/>
        <v>Aarav Sharma</v>
      </c>
      <c r="D350" s="2" t="str">
        <f t="shared" si="33"/>
        <v>PID0349_Aarav.pdf</v>
      </c>
      <c r="E350" s="2" t="s">
        <v>24</v>
      </c>
      <c r="F350" s="15" t="s">
        <v>10</v>
      </c>
      <c r="G350" s="56">
        <f t="shared" si="36"/>
        <v>27029</v>
      </c>
      <c r="H350" s="54">
        <f t="shared" si="37"/>
        <v>1973</v>
      </c>
      <c r="I350" s="54">
        <f t="shared" si="38"/>
        <v>53</v>
      </c>
      <c r="J350" s="54" t="str" cm="1">
        <f t="array" ref="J350">_xlfn.IFS(AND(I350&gt;20,I350&lt;=30),"Young adult",AND(I350&gt;30,I350&lt;=45),"Adult",AND(I350&gt;45,I350&lt;=60),"Senior",AND(I350&gt;60,I350&lt;90),"super senior",TRUE,"Died")</f>
        <v>Senior</v>
      </c>
      <c r="K350" s="3">
        <v>9</v>
      </c>
      <c r="L350" s="2" t="s">
        <v>16</v>
      </c>
      <c r="M350" s="2" t="s">
        <v>38</v>
      </c>
      <c r="N350" s="2" t="str">
        <f>VLOOKUP(L350,Facts!$A$2:$B$10,2,FALSE)</f>
        <v>West</v>
      </c>
      <c r="O350" s="2"/>
      <c r="P350" s="2"/>
      <c r="Q350" s="36" t="str">
        <f>IF(AND(K350&lt;=5,'Billing Details'!H350&gt;=10000),"High Priority","Regularfollowup")</f>
        <v>Regularfollowup</v>
      </c>
      <c r="R350" s="36"/>
      <c r="S350" s="36"/>
      <c r="T350" s="36" t="str">
        <f>IF(AND(Q350="High Priority",'Patient Health Records'!AH350="Yes",'Patient Health Records'!AI350="Critical"), "Need Immediate attention", IF(AND('Patient Health Records'!AI350&lt;&gt;"Critical", 'Patient Health Records'!AH350="Yes"),"Monitor later",IF(AND('Patient Health Records'!AI350="Critical",'Patient Health Records'!AH350="No"),"Ask for readmission","No action")))</f>
        <v>No action</v>
      </c>
      <c r="U350" s="36"/>
      <c r="V350" s="36"/>
      <c r="W350" s="2" t="str">
        <f>_xlfn.XLOOKUP('Patient Demographics'!N350,Facts!$B$2:$B$10,Facts!$A$2:$A$10,FALSE)</f>
        <v>Maharashtra</v>
      </c>
      <c r="X350" t="str">
        <f t="shared" si="34"/>
        <v xml:space="preserve">Aarav </v>
      </c>
      <c r="Y350" t="str" cm="1">
        <f t="array" ref="Y350:Z350">_xlfn.TEXTSPLIT(C350," ")</f>
        <v>Aarav</v>
      </c>
      <c r="Z350" t="str">
        <v>Sharma</v>
      </c>
    </row>
    <row r="351" spans="1:27" ht="15.75" customHeight="1" x14ac:dyDescent="0.35">
      <c r="A351" s="2" t="s">
        <v>606</v>
      </c>
      <c r="B351" s="2" t="s">
        <v>129</v>
      </c>
      <c r="C351" s="2" t="str">
        <f t="shared" si="35"/>
        <v>Vivaan Sharma</v>
      </c>
      <c r="D351" s="2" t="str">
        <f t="shared" si="33"/>
        <v>PID0350_Vivaan.pdf</v>
      </c>
      <c r="E351" s="2" t="s">
        <v>24</v>
      </c>
      <c r="F351" s="15" t="s">
        <v>127</v>
      </c>
      <c r="G351" s="56">
        <f t="shared" si="36"/>
        <v>31412</v>
      </c>
      <c r="H351" s="54">
        <f t="shared" si="37"/>
        <v>1985</v>
      </c>
      <c r="I351" s="54">
        <f t="shared" si="38"/>
        <v>41</v>
      </c>
      <c r="J351" s="54" t="str" cm="1">
        <f t="array" ref="J351">_xlfn.IFS(AND(I351&gt;20,I351&lt;=30),"Young adult",AND(I351&gt;30,I351&lt;=45),"Adult",AND(I351&gt;45,I351&lt;=60),"Senior",AND(I351&gt;60,I351&lt;90),"super senior",TRUE,"Died")</f>
        <v>Adult</v>
      </c>
      <c r="K351" s="3">
        <v>200</v>
      </c>
      <c r="L351" s="2" t="s">
        <v>60</v>
      </c>
      <c r="M351" s="2" t="s">
        <v>71</v>
      </c>
      <c r="N351" s="2" t="str">
        <f>VLOOKUP(L351,Facts!$A$2:$B$10,2,FALSE)</f>
        <v>West</v>
      </c>
      <c r="O351" s="2"/>
      <c r="P351" s="2"/>
      <c r="Q351" s="36" t="str">
        <f>IF(AND(K351&lt;=5,'Billing Details'!H351&gt;=10000),"High Priority","Regularfollowup")</f>
        <v>Regularfollowup</v>
      </c>
      <c r="R351" s="36"/>
      <c r="S351" s="36"/>
      <c r="T351" s="36" t="str">
        <f>IF(AND(Q351="High Priority",'Patient Health Records'!AH351="Yes",'Patient Health Records'!AI351="Critical"), "Need Immediate attention", IF(AND('Patient Health Records'!AI351&lt;&gt;"Critical", 'Patient Health Records'!AH351="Yes"),"Monitor later",IF(AND('Patient Health Records'!AI351="Critical",'Patient Health Records'!AH351="No"),"Ask for readmission","No action")))</f>
        <v>No action</v>
      </c>
      <c r="U351" s="36"/>
      <c r="V351" s="36"/>
      <c r="W351" s="2" t="str">
        <f>_xlfn.XLOOKUP('Patient Demographics'!N351,Facts!$B$2:$B$10,Facts!$A$2:$A$10,FALSE)</f>
        <v>Maharashtra</v>
      </c>
      <c r="X351" t="str">
        <f t="shared" si="34"/>
        <v xml:space="preserve">Vivaan </v>
      </c>
      <c r="Y351" t="str" cm="1">
        <f t="array" ref="Y351:Z351">_xlfn.TEXTSPLIT(C351," ")</f>
        <v>Vivaan</v>
      </c>
      <c r="Z351" t="str">
        <v>Sharma</v>
      </c>
    </row>
    <row r="352" spans="1:27" ht="15.75" customHeight="1" x14ac:dyDescent="0.35">
      <c r="A352" s="2" t="s">
        <v>607</v>
      </c>
      <c r="B352" s="2" t="s">
        <v>608</v>
      </c>
      <c r="C352" s="2" t="str">
        <f t="shared" si="35"/>
        <v>Aditya Dev Mehta</v>
      </c>
      <c r="D352" s="2" t="str">
        <f t="shared" si="33"/>
        <v>PID0351_Aditya.pdf</v>
      </c>
      <c r="E352" s="2" t="s">
        <v>24</v>
      </c>
      <c r="F352" s="15" t="s">
        <v>87</v>
      </c>
      <c r="G352" s="56">
        <f t="shared" si="36"/>
        <v>28855</v>
      </c>
      <c r="H352" s="54">
        <f t="shared" si="37"/>
        <v>1978</v>
      </c>
      <c r="I352" s="54">
        <f t="shared" si="38"/>
        <v>48</v>
      </c>
      <c r="J352" s="54" t="str" cm="1">
        <f t="array" ref="J352">_xlfn.IFS(AND(I352&gt;20,I352&lt;=30),"Young adult",AND(I352&gt;30,I352&lt;=45),"Adult",AND(I352&gt;45,I352&lt;=60),"Senior",AND(I352&gt;60,I352&lt;90),"super senior",TRUE,"Died")</f>
        <v>Senior</v>
      </c>
      <c r="K352" s="3">
        <v>9</v>
      </c>
      <c r="L352" s="2" t="s">
        <v>60</v>
      </c>
      <c r="M352" s="2" t="s">
        <v>71</v>
      </c>
      <c r="N352" s="2" t="str">
        <f>VLOOKUP(L352,Facts!$A$2:$B$10,2,FALSE)</f>
        <v>West</v>
      </c>
      <c r="O352" s="2"/>
      <c r="P352" s="2"/>
      <c r="Q352" s="36" t="str">
        <f>IF(AND(K352&lt;=5,'Billing Details'!H352&gt;=10000),"High Priority","Regularfollowup")</f>
        <v>Regularfollowup</v>
      </c>
      <c r="R352" s="36"/>
      <c r="S352" s="36"/>
      <c r="T352" s="36" t="str">
        <f>IF(AND(Q352="High Priority",'Patient Health Records'!AH352="Yes",'Patient Health Records'!AI352="Critical"), "Need Immediate attention", IF(AND('Patient Health Records'!AI352&lt;&gt;"Critical", 'Patient Health Records'!AH352="Yes"),"Monitor later",IF(AND('Patient Health Records'!AI352="Critical",'Patient Health Records'!AH352="No"),"Ask for readmission","No action")))</f>
        <v>No action</v>
      </c>
      <c r="U352" s="36"/>
      <c r="V352" s="36"/>
      <c r="W352" s="2" t="str">
        <f>_xlfn.XLOOKUP('Patient Demographics'!N352,Facts!$B$2:$B$10,Facts!$A$2:$A$10,FALSE)</f>
        <v>Maharashtra</v>
      </c>
      <c r="X352" t="str">
        <f t="shared" si="34"/>
        <v xml:space="preserve">Aditya </v>
      </c>
      <c r="Y352" t="str" cm="1">
        <f t="array" ref="Y352:AA352">_xlfn.TEXTSPLIT(C352," ")</f>
        <v>Aditya</v>
      </c>
      <c r="Z352" t="str">
        <v>Dev</v>
      </c>
      <c r="AA352" t="str">
        <v>Mehta</v>
      </c>
    </row>
    <row r="353" spans="1:27" ht="15.75" customHeight="1" x14ac:dyDescent="0.35">
      <c r="A353" s="2" t="s">
        <v>609</v>
      </c>
      <c r="B353" s="2" t="s">
        <v>50</v>
      </c>
      <c r="C353" s="2" t="str">
        <f t="shared" si="35"/>
        <v>Aditya Sharma</v>
      </c>
      <c r="D353" s="2" t="str">
        <f t="shared" si="33"/>
        <v>PID0352_Aditya.pdf</v>
      </c>
      <c r="E353" s="2" t="s">
        <v>24</v>
      </c>
      <c r="F353" s="15" t="s">
        <v>70</v>
      </c>
      <c r="G353" s="56">
        <f t="shared" si="36"/>
        <v>25203</v>
      </c>
      <c r="H353" s="54">
        <f t="shared" si="37"/>
        <v>1968</v>
      </c>
      <c r="I353" s="54">
        <f t="shared" si="38"/>
        <v>58</v>
      </c>
      <c r="J353" s="54" t="str" cm="1">
        <f t="array" ref="J353">_xlfn.IFS(AND(I353&gt;20,I353&lt;=30),"Young adult",AND(I353&gt;30,I353&lt;=45),"Adult",AND(I353&gt;45,I353&lt;=60),"Senior",AND(I353&gt;60,I353&lt;90),"super senior",TRUE,"Died")</f>
        <v>Senior</v>
      </c>
      <c r="K353" s="3">
        <v>4</v>
      </c>
      <c r="L353" s="2" t="s">
        <v>11</v>
      </c>
      <c r="M353" s="2" t="s">
        <v>12</v>
      </c>
      <c r="N353" s="2" t="str">
        <f>VLOOKUP(L353,Facts!$A$2:$B$10,2,FALSE)</f>
        <v>South</v>
      </c>
      <c r="O353" s="2"/>
      <c r="P353" s="2"/>
      <c r="Q353" s="36" t="str">
        <f>IF(AND(K353&lt;=5,'Billing Details'!H353&gt;=10000),"High Priority","Regularfollowup")</f>
        <v>High Priority</v>
      </c>
      <c r="R353" s="36"/>
      <c r="S353" s="36"/>
      <c r="T353" s="36" t="str">
        <f>IF(AND(Q353="High Priority",'Patient Health Records'!AH353="Yes",'Patient Health Records'!AI353="Critical"), "Need Immediate attention", IF(AND('Patient Health Records'!AI353&lt;&gt;"Critical", 'Patient Health Records'!AH353="Yes"),"Monitor later",IF(AND('Patient Health Records'!AI353="Critical",'Patient Health Records'!AH353="No"),"Ask for readmission","No action")))</f>
        <v>Monitor later</v>
      </c>
      <c r="U353" s="36"/>
      <c r="V353" s="36"/>
      <c r="W353" s="2" t="str">
        <f>_xlfn.XLOOKUP('Patient Demographics'!N353,Facts!$B$2:$B$10,Facts!$A$2:$A$10,FALSE)</f>
        <v>Tamil Nadu</v>
      </c>
      <c r="X353" t="str">
        <f t="shared" si="34"/>
        <v xml:space="preserve">Aditya </v>
      </c>
      <c r="Y353" t="str" cm="1">
        <f t="array" ref="Y353:Z353">_xlfn.TEXTSPLIT(C353," ")</f>
        <v>Aditya</v>
      </c>
      <c r="Z353" t="str">
        <v>Sharma</v>
      </c>
    </row>
    <row r="354" spans="1:27" ht="15.75" customHeight="1" x14ac:dyDescent="0.35">
      <c r="A354" s="2" t="s">
        <v>610</v>
      </c>
      <c r="B354" s="2" t="s">
        <v>611</v>
      </c>
      <c r="C354" s="2" t="str">
        <f t="shared" si="35"/>
        <v>Vivaan Kumar Reddy</v>
      </c>
      <c r="D354" s="2" t="str">
        <f t="shared" si="33"/>
        <v>PID0353_Vivaan.pdf</v>
      </c>
      <c r="E354" s="2" t="s">
        <v>24</v>
      </c>
      <c r="F354" s="15" t="s">
        <v>127</v>
      </c>
      <c r="G354" s="56">
        <f t="shared" si="36"/>
        <v>31412</v>
      </c>
      <c r="H354" s="54">
        <f t="shared" si="37"/>
        <v>1985</v>
      </c>
      <c r="I354" s="54">
        <f t="shared" si="38"/>
        <v>41</v>
      </c>
      <c r="J354" s="54" t="str" cm="1">
        <f t="array" ref="J354">_xlfn.IFS(AND(I354&gt;20,I354&lt;=30),"Young adult",AND(I354&gt;30,I354&lt;=45),"Adult",AND(I354&gt;45,I354&lt;=60),"Senior",AND(I354&gt;60,I354&lt;90),"super senior",TRUE,"Died")</f>
        <v>Adult</v>
      </c>
      <c r="K354" s="3">
        <v>25</v>
      </c>
      <c r="L354" s="2" t="s">
        <v>37</v>
      </c>
      <c r="M354" s="2" t="s">
        <v>12</v>
      </c>
      <c r="N354" s="2" t="str">
        <f>VLOOKUP(L354,Facts!$A$2:$B$10,2,FALSE)</f>
        <v>South</v>
      </c>
      <c r="O354" s="2"/>
      <c r="P354" s="2"/>
      <c r="Q354" s="36" t="str">
        <f>IF(AND(K354&lt;=5,'Billing Details'!H354&gt;=10000),"High Priority","Regularfollowup")</f>
        <v>Regularfollowup</v>
      </c>
      <c r="R354" s="36"/>
      <c r="S354" s="36"/>
      <c r="T354" s="36" t="str">
        <f>IF(AND(Q354="High Priority",'Patient Health Records'!AH354="Yes",'Patient Health Records'!AI354="Critical"), "Need Immediate attention", IF(AND('Patient Health Records'!AI354&lt;&gt;"Critical", 'Patient Health Records'!AH354="Yes"),"Monitor later",IF(AND('Patient Health Records'!AI354="Critical",'Patient Health Records'!AH354="No"),"Ask for readmission","No action")))</f>
        <v>No action</v>
      </c>
      <c r="U354" s="36"/>
      <c r="V354" s="36"/>
      <c r="W354" s="2" t="str">
        <f>_xlfn.XLOOKUP('Patient Demographics'!N354,Facts!$B$2:$B$10,Facts!$A$2:$A$10,FALSE)</f>
        <v>Tamil Nadu</v>
      </c>
      <c r="X354" t="str">
        <f t="shared" si="34"/>
        <v xml:space="preserve">Vivaan </v>
      </c>
      <c r="Y354" t="str" cm="1">
        <f t="array" ref="Y354:AA354">_xlfn.TEXTSPLIT(C354," ")</f>
        <v>Vivaan</v>
      </c>
      <c r="Z354" t="str">
        <v>Kumar</v>
      </c>
      <c r="AA354" t="str">
        <v>Reddy</v>
      </c>
    </row>
    <row r="355" spans="1:27" ht="15.75" customHeight="1" x14ac:dyDescent="0.35">
      <c r="A355" s="2" t="s">
        <v>612</v>
      </c>
      <c r="B355" s="2" t="s">
        <v>302</v>
      </c>
      <c r="C355" s="2" t="str">
        <f t="shared" si="35"/>
        <v>Vivaan Gupta</v>
      </c>
      <c r="D355" s="2" t="str">
        <f t="shared" si="33"/>
        <v>PID0354_Vivaan.pdf</v>
      </c>
      <c r="E355" s="2" t="s">
        <v>24</v>
      </c>
      <c r="F355" s="15" t="s">
        <v>114</v>
      </c>
      <c r="G355" s="56">
        <f t="shared" si="36"/>
        <v>29951</v>
      </c>
      <c r="H355" s="54">
        <f t="shared" si="37"/>
        <v>1981</v>
      </c>
      <c r="I355" s="54">
        <f t="shared" si="38"/>
        <v>45</v>
      </c>
      <c r="J355" s="54" t="str" cm="1">
        <f t="array" ref="J355">_xlfn.IFS(AND(I355&gt;20,I355&lt;=30),"Young adult",AND(I355&gt;30,I355&lt;=45),"Adult",AND(I355&gt;45,I355&lt;=60),"Senior",AND(I355&gt;60,I355&lt;90),"super senior",TRUE,"Died")</f>
        <v>Adult</v>
      </c>
      <c r="K355" s="3">
        <v>2</v>
      </c>
      <c r="L355" s="2" t="s">
        <v>29</v>
      </c>
      <c r="M355" s="2" t="s">
        <v>12</v>
      </c>
      <c r="N355" s="2" t="str">
        <f>VLOOKUP(L355,Facts!$A$2:$B$10,2,FALSE)</f>
        <v>North</v>
      </c>
      <c r="O355" s="2"/>
      <c r="P355" s="2"/>
      <c r="Q355" s="36" t="str">
        <f>IF(AND(K355&lt;=5,'Billing Details'!H355&gt;=10000),"High Priority","Regularfollowup")</f>
        <v>High Priority</v>
      </c>
      <c r="R355" s="36"/>
      <c r="S355" s="36"/>
      <c r="T355" s="36" t="str">
        <f>IF(AND(Q355="High Priority",'Patient Health Records'!AH355="Yes",'Patient Health Records'!AI355="Critical"), "Need Immediate attention", IF(AND('Patient Health Records'!AI355&lt;&gt;"Critical", 'Patient Health Records'!AH355="Yes"),"Monitor later",IF(AND('Patient Health Records'!AI355="Critical",'Patient Health Records'!AH355="No"),"Ask for readmission","No action")))</f>
        <v>No action</v>
      </c>
      <c r="U355" s="36"/>
      <c r="V355" s="36"/>
      <c r="W355" s="2" t="str">
        <f>_xlfn.XLOOKUP('Patient Demographics'!N355,Facts!$B$2:$B$10,Facts!$A$2:$A$10,FALSE)</f>
        <v>Punjab</v>
      </c>
      <c r="X355" t="str">
        <f t="shared" si="34"/>
        <v xml:space="preserve">Vivaan </v>
      </c>
      <c r="Y355" t="str" cm="1">
        <f t="array" ref="Y355:Z355">_xlfn.TEXTSPLIT(C355," ")</f>
        <v>Vivaan</v>
      </c>
      <c r="Z355" t="str">
        <v>Gupta</v>
      </c>
    </row>
    <row r="356" spans="1:27" ht="15.75" customHeight="1" x14ac:dyDescent="0.35">
      <c r="A356" s="2" t="s">
        <v>613</v>
      </c>
      <c r="B356" s="2" t="s">
        <v>295</v>
      </c>
      <c r="C356" s="2" t="str">
        <f t="shared" si="35"/>
        <v>Aanya Patel</v>
      </c>
      <c r="D356" s="2" t="str">
        <f t="shared" si="33"/>
        <v>PID0355_Aanya.pdf</v>
      </c>
      <c r="E356" s="2" t="s">
        <v>9</v>
      </c>
      <c r="F356" s="15" t="s">
        <v>65</v>
      </c>
      <c r="G356" s="56">
        <f t="shared" si="36"/>
        <v>25203</v>
      </c>
      <c r="H356" s="54">
        <f t="shared" si="37"/>
        <v>1968</v>
      </c>
      <c r="I356" s="54">
        <f t="shared" si="38"/>
        <v>58</v>
      </c>
      <c r="J356" s="54" t="str" cm="1">
        <f t="array" ref="J356">_xlfn.IFS(AND(I356&gt;20,I356&lt;=30),"Young adult",AND(I356&gt;30,I356&lt;=45),"Adult",AND(I356&gt;45,I356&lt;=60),"Senior",AND(I356&gt;60,I356&lt;90),"super senior",TRUE,"Died")</f>
        <v>Senior</v>
      </c>
      <c r="K356" s="3">
        <v>7</v>
      </c>
      <c r="L356" s="2" t="s">
        <v>37</v>
      </c>
      <c r="M356" s="2" t="s">
        <v>12</v>
      </c>
      <c r="N356" s="2" t="str">
        <f>VLOOKUP(L356,Facts!$A$2:$B$10,2,FALSE)</f>
        <v>South</v>
      </c>
      <c r="O356" s="2"/>
      <c r="P356" s="2"/>
      <c r="Q356" s="36" t="str">
        <f>IF(AND(K356&lt;=5,'Billing Details'!H356&gt;=10000),"High Priority","Regularfollowup")</f>
        <v>Regularfollowup</v>
      </c>
      <c r="R356" s="36"/>
      <c r="S356" s="36"/>
      <c r="T356" s="36" t="str">
        <f>IF(AND(Q356="High Priority",'Patient Health Records'!AH356="Yes",'Patient Health Records'!AI356="Critical"), "Need Immediate attention", IF(AND('Patient Health Records'!AI356&lt;&gt;"Critical", 'Patient Health Records'!AH356="Yes"),"Monitor later",IF(AND('Patient Health Records'!AI356="Critical",'Patient Health Records'!AH356="No"),"Ask for readmission","No action")))</f>
        <v>Monitor later</v>
      </c>
      <c r="U356" s="36"/>
      <c r="V356" s="36"/>
      <c r="W356" s="2" t="str">
        <f>_xlfn.XLOOKUP('Patient Demographics'!N356,Facts!$B$2:$B$10,Facts!$A$2:$A$10,FALSE)</f>
        <v>Tamil Nadu</v>
      </c>
      <c r="X356" t="str">
        <f t="shared" si="34"/>
        <v xml:space="preserve">Aanya </v>
      </c>
      <c r="Y356" t="str" cm="1">
        <f t="array" ref="Y356:Z356">_xlfn.TEXTSPLIT(C356," ")</f>
        <v>Aanya</v>
      </c>
      <c r="Z356" t="str">
        <v>Patel</v>
      </c>
    </row>
    <row r="357" spans="1:27" ht="15.75" customHeight="1" x14ac:dyDescent="0.35">
      <c r="A357" s="2" t="s">
        <v>614</v>
      </c>
      <c r="B357" s="2" t="s">
        <v>547</v>
      </c>
      <c r="C357" s="2" t="str">
        <f t="shared" si="35"/>
        <v>Riya Priya Gupta</v>
      </c>
      <c r="D357" s="2" t="str">
        <f t="shared" si="33"/>
        <v>PID0356_Riya.pdf</v>
      </c>
      <c r="E357" s="2" t="s">
        <v>9</v>
      </c>
      <c r="F357" s="15" t="s">
        <v>19</v>
      </c>
      <c r="G357" s="56">
        <f t="shared" si="36"/>
        <v>34334</v>
      </c>
      <c r="H357" s="54">
        <f t="shared" si="37"/>
        <v>1993</v>
      </c>
      <c r="I357" s="54">
        <f t="shared" si="38"/>
        <v>33</v>
      </c>
      <c r="J357" s="54" t="str" cm="1">
        <f t="array" ref="J357">_xlfn.IFS(AND(I357&gt;20,I357&lt;=30),"Young adult",AND(I357&gt;30,I357&lt;=45),"Adult",AND(I357&gt;45,I357&lt;=60),"Senior",AND(I357&gt;60,I357&lt;90),"super senior",TRUE,"Died")</f>
        <v>Adult</v>
      </c>
      <c r="K357" s="3">
        <v>15</v>
      </c>
      <c r="L357" s="2" t="s">
        <v>20</v>
      </c>
      <c r="M357" s="2" t="s">
        <v>12</v>
      </c>
      <c r="N357" s="2" t="str">
        <f>VLOOKUP(L357,Facts!$A$2:$B$10,2,FALSE)</f>
        <v>North</v>
      </c>
      <c r="O357" s="2"/>
      <c r="P357" s="2"/>
      <c r="Q357" s="36" t="str">
        <f>IF(AND(K357&lt;=5,'Billing Details'!H357&gt;=10000),"High Priority","Regularfollowup")</f>
        <v>Regularfollowup</v>
      </c>
      <c r="R357" s="36"/>
      <c r="S357" s="36"/>
      <c r="T357" s="36" t="str">
        <f>IF(AND(Q357="High Priority",'Patient Health Records'!AH357="Yes",'Patient Health Records'!AI357="Critical"), "Need Immediate attention", IF(AND('Patient Health Records'!AI357&lt;&gt;"Critical", 'Patient Health Records'!AH357="Yes"),"Monitor later",IF(AND('Patient Health Records'!AI357="Critical",'Patient Health Records'!AH357="No"),"Ask for readmission","No action")))</f>
        <v>No action</v>
      </c>
      <c r="U357" s="36"/>
      <c r="V357" s="36"/>
      <c r="W357" s="2" t="str">
        <f>_xlfn.XLOOKUP('Patient Demographics'!N357,Facts!$B$2:$B$10,Facts!$A$2:$A$10,FALSE)</f>
        <v>Punjab</v>
      </c>
      <c r="X357" t="str">
        <f t="shared" si="34"/>
        <v xml:space="preserve">Riya </v>
      </c>
      <c r="Y357" t="str" cm="1">
        <f t="array" ref="Y357:AA357">_xlfn.TEXTSPLIT(C357," ")</f>
        <v>Riya</v>
      </c>
      <c r="Z357" t="str">
        <v>Priya</v>
      </c>
      <c r="AA357" t="str">
        <v>Gupta</v>
      </c>
    </row>
    <row r="358" spans="1:27" ht="15.75" customHeight="1" x14ac:dyDescent="0.35">
      <c r="A358" s="2" t="s">
        <v>615</v>
      </c>
      <c r="B358" s="2" t="s">
        <v>616</v>
      </c>
      <c r="C358" s="2" t="str">
        <f t="shared" si="35"/>
        <v>Krishna Raj Gupta</v>
      </c>
      <c r="D358" s="2" t="str">
        <f t="shared" si="33"/>
        <v>PID0357_Krishna.pdf</v>
      </c>
      <c r="E358" s="2" t="s">
        <v>24</v>
      </c>
      <c r="F358" s="15" t="s">
        <v>28</v>
      </c>
      <c r="G358" s="56">
        <f t="shared" si="36"/>
        <v>32508</v>
      </c>
      <c r="H358" s="54">
        <f t="shared" si="37"/>
        <v>1988</v>
      </c>
      <c r="I358" s="54">
        <f t="shared" si="38"/>
        <v>38</v>
      </c>
      <c r="J358" s="54" t="str" cm="1">
        <f t="array" ref="J358">_xlfn.IFS(AND(I358&gt;20,I358&lt;=30),"Young adult",AND(I358&gt;30,I358&lt;=45),"Adult",AND(I358&gt;45,I358&lt;=60),"Senior",AND(I358&gt;60,I358&lt;90),"super senior",TRUE,"Died")</f>
        <v>Adult</v>
      </c>
      <c r="K358" s="3">
        <v>20</v>
      </c>
      <c r="L358" s="2" t="s">
        <v>37</v>
      </c>
      <c r="M358" s="2" t="s">
        <v>12</v>
      </c>
      <c r="N358" s="2" t="str">
        <f>VLOOKUP(L358,Facts!$A$2:$B$10,2,FALSE)</f>
        <v>South</v>
      </c>
      <c r="O358" s="2"/>
      <c r="P358" s="2"/>
      <c r="Q358" s="36" t="str">
        <f>IF(AND(K358&lt;=5,'Billing Details'!H358&gt;=10000),"High Priority","Regularfollowup")</f>
        <v>Regularfollowup</v>
      </c>
      <c r="R358" s="36"/>
      <c r="S358" s="36"/>
      <c r="T358" s="36" t="str">
        <f>IF(AND(Q358="High Priority",'Patient Health Records'!AH358="Yes",'Patient Health Records'!AI358="Critical"), "Need Immediate attention", IF(AND('Patient Health Records'!AI358&lt;&gt;"Critical", 'Patient Health Records'!AH358="Yes"),"Monitor later",IF(AND('Patient Health Records'!AI358="Critical",'Patient Health Records'!AH358="No"),"Ask for readmission","No action")))</f>
        <v>No action</v>
      </c>
      <c r="U358" s="36"/>
      <c r="V358" s="36"/>
      <c r="W358" s="2" t="str">
        <f>_xlfn.XLOOKUP('Patient Demographics'!N358,Facts!$B$2:$B$10,Facts!$A$2:$A$10,FALSE)</f>
        <v>Tamil Nadu</v>
      </c>
      <c r="X358" t="str">
        <f t="shared" si="34"/>
        <v xml:space="preserve">Krishna </v>
      </c>
      <c r="Y358" t="str" cm="1">
        <f t="array" ref="Y358:AA358">_xlfn.TEXTSPLIT(C358," ")</f>
        <v>Krishna</v>
      </c>
      <c r="Z358" t="str">
        <v>Raj</v>
      </c>
      <c r="AA358" t="str">
        <v>Gupta</v>
      </c>
    </row>
    <row r="359" spans="1:27" ht="15.75" customHeight="1" x14ac:dyDescent="0.35">
      <c r="A359" s="2" t="s">
        <v>617</v>
      </c>
      <c r="B359" s="2" t="s">
        <v>175</v>
      </c>
      <c r="C359" s="2" t="str">
        <f t="shared" si="35"/>
        <v>Sai Sharma</v>
      </c>
      <c r="D359" s="2" t="str">
        <f t="shared" si="33"/>
        <v>PID0358_Sai.pdf</v>
      </c>
      <c r="E359" s="2" t="s">
        <v>24</v>
      </c>
      <c r="F359" s="15" t="s">
        <v>48</v>
      </c>
      <c r="G359" s="56">
        <f t="shared" si="36"/>
        <v>23377</v>
      </c>
      <c r="H359" s="54">
        <f t="shared" si="37"/>
        <v>1964</v>
      </c>
      <c r="I359" s="54">
        <f t="shared" si="38"/>
        <v>62</v>
      </c>
      <c r="J359" s="54" t="str" cm="1">
        <f t="array" ref="J359">_xlfn.IFS(AND(I359&gt;20,I359&lt;=30),"Young adult",AND(I359&gt;30,I359&lt;=45),"Adult",AND(I359&gt;45,I359&lt;=60),"Senior",AND(I359&gt;60,I359&lt;90),"super senior",TRUE,"Died")</f>
        <v>super senior</v>
      </c>
      <c r="K359" s="3">
        <v>12</v>
      </c>
      <c r="L359" s="2" t="s">
        <v>16</v>
      </c>
      <c r="M359" s="2" t="s">
        <v>71</v>
      </c>
      <c r="N359" s="2" t="str">
        <f>VLOOKUP(L359,Facts!$A$2:$B$10,2,FALSE)</f>
        <v>West</v>
      </c>
      <c r="O359" s="2"/>
      <c r="P359" s="2"/>
      <c r="Q359" s="36" t="str">
        <f>IF(AND(K359&lt;=5,'Billing Details'!H359&gt;=10000),"High Priority","Regularfollowup")</f>
        <v>Regularfollowup</v>
      </c>
      <c r="R359" s="36"/>
      <c r="S359" s="36"/>
      <c r="T359" s="36" t="str">
        <f>IF(AND(Q359="High Priority",'Patient Health Records'!AH359="Yes",'Patient Health Records'!AI359="Critical"), "Need Immediate attention", IF(AND('Patient Health Records'!AI359&lt;&gt;"Critical", 'Patient Health Records'!AH359="Yes"),"Monitor later",IF(AND('Patient Health Records'!AI359="Critical",'Patient Health Records'!AH359="No"),"Ask for readmission","No action")))</f>
        <v>Ask for readmission</v>
      </c>
      <c r="U359" s="36"/>
      <c r="V359" s="36"/>
      <c r="W359" s="2" t="str">
        <f>_xlfn.XLOOKUP('Patient Demographics'!N359,Facts!$B$2:$B$10,Facts!$A$2:$A$10,FALSE)</f>
        <v>Maharashtra</v>
      </c>
      <c r="X359" t="str">
        <f t="shared" si="34"/>
        <v xml:space="preserve">Sai </v>
      </c>
      <c r="Y359" t="str" cm="1">
        <f t="array" ref="Y359:Z359">_xlfn.TEXTSPLIT(C359," ")</f>
        <v>Sai</v>
      </c>
      <c r="Z359" t="str">
        <v>Sharma</v>
      </c>
    </row>
    <row r="360" spans="1:27" ht="15.75" customHeight="1" x14ac:dyDescent="0.35">
      <c r="A360" s="2" t="s">
        <v>618</v>
      </c>
      <c r="B360" s="2" t="s">
        <v>269</v>
      </c>
      <c r="C360" s="2" t="str">
        <f t="shared" si="35"/>
        <v>Aarav Gupta</v>
      </c>
      <c r="D360" s="2" t="str">
        <f t="shared" si="33"/>
        <v>PID0359_Aarav.pdf</v>
      </c>
      <c r="E360" s="2" t="s">
        <v>24</v>
      </c>
      <c r="F360" s="15" t="s">
        <v>19</v>
      </c>
      <c r="G360" s="56">
        <f t="shared" si="36"/>
        <v>34334</v>
      </c>
      <c r="H360" s="54">
        <f t="shared" si="37"/>
        <v>1993</v>
      </c>
      <c r="I360" s="54">
        <f t="shared" si="38"/>
        <v>33</v>
      </c>
      <c r="J360" s="54" t="str" cm="1">
        <f t="array" ref="J360">_xlfn.IFS(AND(I360&gt;20,I360&lt;=30),"Young adult",AND(I360&gt;30,I360&lt;=45),"Adult",AND(I360&gt;45,I360&lt;=60),"Senior",AND(I360&gt;60,I360&lt;90),"super senior",TRUE,"Died")</f>
        <v>Adult</v>
      </c>
      <c r="K360" s="3">
        <v>12</v>
      </c>
      <c r="L360" s="2" t="s">
        <v>16</v>
      </c>
      <c r="M360" s="2" t="s">
        <v>21</v>
      </c>
      <c r="N360" s="2" t="str">
        <f>VLOOKUP(L360,Facts!$A$2:$B$10,2,FALSE)</f>
        <v>West</v>
      </c>
      <c r="O360" s="2"/>
      <c r="P360" s="2"/>
      <c r="Q360" s="36" t="str">
        <f>IF(AND(K360&lt;=5,'Billing Details'!H360&gt;=10000),"High Priority","Regularfollowup")</f>
        <v>Regularfollowup</v>
      </c>
      <c r="R360" s="36"/>
      <c r="S360" s="36"/>
      <c r="T360" s="36" t="str">
        <f>IF(AND(Q360="High Priority",'Patient Health Records'!AH360="Yes",'Patient Health Records'!AI360="Critical"), "Need Immediate attention", IF(AND('Patient Health Records'!AI360&lt;&gt;"Critical", 'Patient Health Records'!AH360="Yes"),"Monitor later",IF(AND('Patient Health Records'!AI360="Critical",'Patient Health Records'!AH360="No"),"Ask for readmission","No action")))</f>
        <v>No action</v>
      </c>
      <c r="U360" s="36"/>
      <c r="V360" s="36"/>
      <c r="W360" s="2" t="str">
        <f>_xlfn.XLOOKUP('Patient Demographics'!N360,Facts!$B$2:$B$10,Facts!$A$2:$A$10,FALSE)</f>
        <v>Maharashtra</v>
      </c>
      <c r="X360" t="str">
        <f t="shared" si="34"/>
        <v xml:space="preserve">Aarav </v>
      </c>
      <c r="Y360" t="str" cm="1">
        <f t="array" ref="Y360:Z360">_xlfn.TEXTSPLIT(C360," ")</f>
        <v>Aarav</v>
      </c>
      <c r="Z360" t="str">
        <v>Gupta</v>
      </c>
    </row>
    <row r="361" spans="1:27" ht="15.75" customHeight="1" x14ac:dyDescent="0.35">
      <c r="A361" s="2" t="s">
        <v>619</v>
      </c>
      <c r="B361" s="2" t="s">
        <v>234</v>
      </c>
      <c r="C361" s="2" t="str">
        <f t="shared" si="35"/>
        <v>Diya Gupta</v>
      </c>
      <c r="D361" s="2" t="str">
        <f t="shared" si="33"/>
        <v>PID0360_Diya.pdf</v>
      </c>
      <c r="E361" s="2" t="s">
        <v>9</v>
      </c>
      <c r="F361" s="15" t="s">
        <v>127</v>
      </c>
      <c r="G361" s="56">
        <f t="shared" si="36"/>
        <v>31412</v>
      </c>
      <c r="H361" s="54">
        <f t="shared" si="37"/>
        <v>1985</v>
      </c>
      <c r="I361" s="54">
        <f t="shared" si="38"/>
        <v>41</v>
      </c>
      <c r="J361" s="54" t="str" cm="1">
        <f t="array" ref="J361">_xlfn.IFS(AND(I361&gt;20,I361&lt;=30),"Young adult",AND(I361&gt;30,I361&lt;=45),"Adult",AND(I361&gt;45,I361&lt;=60),"Senior",AND(I361&gt;60,I361&lt;90),"super senior",TRUE,"Died")</f>
        <v>Adult</v>
      </c>
      <c r="K361" s="3">
        <v>5</v>
      </c>
      <c r="L361" s="2" t="s">
        <v>25</v>
      </c>
      <c r="M361" s="2" t="s">
        <v>21</v>
      </c>
      <c r="N361" s="2" t="str">
        <f>VLOOKUP(L361,Facts!$A$2:$B$10,2,FALSE)</f>
        <v>South</v>
      </c>
      <c r="O361" s="2"/>
      <c r="P361" s="2"/>
      <c r="Q361" s="36" t="str">
        <f>IF(AND(K361&lt;=5,'Billing Details'!H361&gt;=10000),"High Priority","Regularfollowup")</f>
        <v>High Priority</v>
      </c>
      <c r="R361" s="36"/>
      <c r="S361" s="36"/>
      <c r="T361" s="36" t="str">
        <f>IF(AND(Q361="High Priority",'Patient Health Records'!AH361="Yes",'Patient Health Records'!AI361="Critical"), "Need Immediate attention", IF(AND('Patient Health Records'!AI361&lt;&gt;"Critical", 'Patient Health Records'!AH361="Yes"),"Monitor later",IF(AND('Patient Health Records'!AI361="Critical",'Patient Health Records'!AH361="No"),"Ask for readmission","No action")))</f>
        <v>Monitor later</v>
      </c>
      <c r="U361" s="36"/>
      <c r="V361" s="36"/>
      <c r="W361" s="2" t="str">
        <f>_xlfn.XLOOKUP('Patient Demographics'!N361,Facts!$B$2:$B$10,Facts!$A$2:$A$10,FALSE)</f>
        <v>Tamil Nadu</v>
      </c>
      <c r="X361" t="str">
        <f t="shared" si="34"/>
        <v xml:space="preserve">Diya </v>
      </c>
      <c r="Y361" t="str" cm="1">
        <f t="array" ref="Y361:Z361">_xlfn.TEXTSPLIT(C361," ")</f>
        <v>Diya</v>
      </c>
      <c r="Z361" t="str">
        <v>Gupta</v>
      </c>
    </row>
    <row r="362" spans="1:27" ht="15.75" customHeight="1" x14ac:dyDescent="0.35">
      <c r="A362" s="2" t="s">
        <v>620</v>
      </c>
      <c r="B362" s="2" t="s">
        <v>169</v>
      </c>
      <c r="C362" s="2" t="str">
        <f t="shared" si="35"/>
        <v>Sai Reddy</v>
      </c>
      <c r="D362" s="2" t="str">
        <f t="shared" si="33"/>
        <v>PID0361_Sai.pdf</v>
      </c>
      <c r="E362" s="2" t="s">
        <v>24</v>
      </c>
      <c r="F362" s="15" t="s">
        <v>41</v>
      </c>
      <c r="G362" s="56">
        <f t="shared" si="36"/>
        <v>28855</v>
      </c>
      <c r="H362" s="54">
        <f t="shared" si="37"/>
        <v>1978</v>
      </c>
      <c r="I362" s="54">
        <f t="shared" si="38"/>
        <v>48</v>
      </c>
      <c r="J362" s="54" t="str" cm="1">
        <f t="array" ref="J362">_xlfn.IFS(AND(I362&gt;20,I362&lt;=30),"Young adult",AND(I362&gt;30,I362&lt;=45),"Adult",AND(I362&gt;45,I362&lt;=60),"Senior",AND(I362&gt;60,I362&lt;90),"super senior",TRUE,"Died")</f>
        <v>Senior</v>
      </c>
      <c r="K362" s="3">
        <v>120</v>
      </c>
      <c r="L362" s="2" t="s">
        <v>45</v>
      </c>
      <c r="M362" s="2" t="s">
        <v>38</v>
      </c>
      <c r="N362" s="2" t="str">
        <f>VLOOKUP(L362,Facts!$A$2:$B$10,2,FALSE)</f>
        <v>East</v>
      </c>
      <c r="O362" s="2"/>
      <c r="P362" s="2"/>
      <c r="Q362" s="36" t="str">
        <f>IF(AND(K362&lt;=5,'Billing Details'!H362&gt;=10000),"High Priority","Regularfollowup")</f>
        <v>Regularfollowup</v>
      </c>
      <c r="R362" s="36"/>
      <c r="S362" s="36"/>
      <c r="T362" s="36" t="str">
        <f>IF(AND(Q362="High Priority",'Patient Health Records'!AH362="Yes",'Patient Health Records'!AI362="Critical"), "Need Immediate attention", IF(AND('Patient Health Records'!AI362&lt;&gt;"Critical", 'Patient Health Records'!AH362="Yes"),"Monitor later",IF(AND('Patient Health Records'!AI362="Critical",'Patient Health Records'!AH362="No"),"Ask for readmission","No action")))</f>
        <v>No action</v>
      </c>
      <c r="U362" s="36"/>
      <c r="V362" s="36"/>
      <c r="W362" s="2" t="str">
        <f>_xlfn.XLOOKUP('Patient Demographics'!N362,Facts!$B$2:$B$10,Facts!$A$2:$A$10,FALSE)</f>
        <v>West Bengal</v>
      </c>
      <c r="X362" t="str">
        <f t="shared" si="34"/>
        <v xml:space="preserve">Sai </v>
      </c>
      <c r="Y362" t="str" cm="1">
        <f t="array" ref="Y362:Z362">_xlfn.TEXTSPLIT(C362," ")</f>
        <v>Sai</v>
      </c>
      <c r="Z362" t="str">
        <v>Reddy</v>
      </c>
    </row>
    <row r="363" spans="1:27" ht="15.75" customHeight="1" x14ac:dyDescent="0.35">
      <c r="A363" s="2" t="s">
        <v>621</v>
      </c>
      <c r="B363" s="2" t="s">
        <v>622</v>
      </c>
      <c r="C363" s="2" t="str">
        <f t="shared" si="35"/>
        <v>Aarav Raj Reddy</v>
      </c>
      <c r="D363" s="2" t="str">
        <f t="shared" si="33"/>
        <v>PID0362_Aarav.pdf</v>
      </c>
      <c r="E363" s="2" t="s">
        <v>24</v>
      </c>
      <c r="F363" s="15" t="s">
        <v>41</v>
      </c>
      <c r="G363" s="56">
        <f t="shared" si="36"/>
        <v>28855</v>
      </c>
      <c r="H363" s="54">
        <f t="shared" si="37"/>
        <v>1978</v>
      </c>
      <c r="I363" s="54">
        <f t="shared" si="38"/>
        <v>48</v>
      </c>
      <c r="J363" s="54" t="str" cm="1">
        <f t="array" ref="J363">_xlfn.IFS(AND(I363&gt;20,I363&lt;=30),"Young adult",AND(I363&gt;30,I363&lt;=45),"Adult",AND(I363&gt;45,I363&lt;=60),"Senior",AND(I363&gt;60,I363&lt;90),"super senior",TRUE,"Died")</f>
        <v>Senior</v>
      </c>
      <c r="K363" s="3">
        <v>9</v>
      </c>
      <c r="L363" s="2" t="s">
        <v>45</v>
      </c>
      <c r="M363" s="2" t="s">
        <v>12</v>
      </c>
      <c r="N363" s="2" t="str">
        <f>VLOOKUP(L363,Facts!$A$2:$B$10,2,FALSE)</f>
        <v>East</v>
      </c>
      <c r="O363" s="2"/>
      <c r="P363" s="2"/>
      <c r="Q363" s="36" t="str">
        <f>IF(AND(K363&lt;=5,'Billing Details'!H363&gt;=10000),"High Priority","Regularfollowup")</f>
        <v>Regularfollowup</v>
      </c>
      <c r="R363" s="36"/>
      <c r="S363" s="36"/>
      <c r="T363" s="36" t="str">
        <f>IF(AND(Q363="High Priority",'Patient Health Records'!AH363="Yes",'Patient Health Records'!AI363="Critical"), "Need Immediate attention", IF(AND('Patient Health Records'!AI363&lt;&gt;"Critical", 'Patient Health Records'!AH363="Yes"),"Monitor later",IF(AND('Patient Health Records'!AI363="Critical",'Patient Health Records'!AH363="No"),"Ask for readmission","No action")))</f>
        <v>Ask for readmission</v>
      </c>
      <c r="U363" s="36"/>
      <c r="V363" s="36"/>
      <c r="W363" s="2" t="str">
        <f>_xlfn.XLOOKUP('Patient Demographics'!N363,Facts!$B$2:$B$10,Facts!$A$2:$A$10,FALSE)</f>
        <v>West Bengal</v>
      </c>
      <c r="X363" t="str">
        <f t="shared" si="34"/>
        <v xml:space="preserve">Aarav </v>
      </c>
      <c r="Y363" t="str" cm="1">
        <f t="array" ref="Y363:AA363">_xlfn.TEXTSPLIT(C363," ")</f>
        <v>Aarav</v>
      </c>
      <c r="Z363" t="str">
        <v>Raj</v>
      </c>
      <c r="AA363" t="str">
        <v>Reddy</v>
      </c>
    </row>
    <row r="364" spans="1:27" ht="15.75" customHeight="1" x14ac:dyDescent="0.35">
      <c r="A364" s="2" t="s">
        <v>623</v>
      </c>
      <c r="B364" s="2" t="s">
        <v>50</v>
      </c>
      <c r="C364" s="2" t="str">
        <f t="shared" si="35"/>
        <v>Aditya Sharma</v>
      </c>
      <c r="D364" s="2" t="str">
        <f t="shared" si="33"/>
        <v>PID0363_Aditya.pdf</v>
      </c>
      <c r="E364" s="2" t="s">
        <v>24</v>
      </c>
      <c r="F364" s="15" t="s">
        <v>10</v>
      </c>
      <c r="G364" s="56">
        <f t="shared" si="36"/>
        <v>27029</v>
      </c>
      <c r="H364" s="54">
        <f t="shared" si="37"/>
        <v>1973</v>
      </c>
      <c r="I364" s="54">
        <f t="shared" si="38"/>
        <v>53</v>
      </c>
      <c r="J364" s="54" t="str" cm="1">
        <f t="array" ref="J364">_xlfn.IFS(AND(I364&gt;20,I364&lt;=30),"Young adult",AND(I364&gt;30,I364&lt;=45),"Adult",AND(I364&gt;45,I364&lt;=60),"Senior",AND(I364&gt;60,I364&lt;90),"super senior",TRUE,"Died")</f>
        <v>Senior</v>
      </c>
      <c r="K364" s="3">
        <v>5</v>
      </c>
      <c r="L364" s="2" t="s">
        <v>60</v>
      </c>
      <c r="M364" s="2" t="s">
        <v>71</v>
      </c>
      <c r="N364" s="2" t="str">
        <f>VLOOKUP(L364,Facts!$A$2:$B$10,2,FALSE)</f>
        <v>West</v>
      </c>
      <c r="O364" s="2"/>
      <c r="P364" s="2"/>
      <c r="Q364" s="36" t="str">
        <f>IF(AND(K364&lt;=5,'Billing Details'!H364&gt;=10000),"High Priority","Regularfollowup")</f>
        <v>High Priority</v>
      </c>
      <c r="R364" s="36"/>
      <c r="S364" s="36"/>
      <c r="T364" s="36" t="str">
        <f>IF(AND(Q364="High Priority",'Patient Health Records'!AH364="Yes",'Patient Health Records'!AI364="Critical"), "Need Immediate attention", IF(AND('Patient Health Records'!AI364&lt;&gt;"Critical", 'Patient Health Records'!AH364="Yes"),"Monitor later",IF(AND('Patient Health Records'!AI364="Critical",'Patient Health Records'!AH364="No"),"Ask for readmission","No action")))</f>
        <v>Ask for readmission</v>
      </c>
      <c r="U364" s="36"/>
      <c r="V364" s="36"/>
      <c r="W364" s="2" t="str">
        <f>_xlfn.XLOOKUP('Patient Demographics'!N364,Facts!$B$2:$B$10,Facts!$A$2:$A$10,FALSE)</f>
        <v>Maharashtra</v>
      </c>
      <c r="X364" t="str">
        <f t="shared" si="34"/>
        <v xml:space="preserve">Aditya </v>
      </c>
      <c r="Y364" t="str" cm="1">
        <f t="array" ref="Y364:Z364">_xlfn.TEXTSPLIT(C364," ")</f>
        <v>Aditya</v>
      </c>
      <c r="Z364" t="str">
        <v>Sharma</v>
      </c>
    </row>
    <row r="365" spans="1:27" ht="15.75" customHeight="1" x14ac:dyDescent="0.35">
      <c r="A365" s="2" t="s">
        <v>624</v>
      </c>
      <c r="B365" s="2" t="s">
        <v>625</v>
      </c>
      <c r="C365" s="2" t="str">
        <f t="shared" si="35"/>
        <v>Shreya Kumar Sharma</v>
      </c>
      <c r="D365" s="2" t="str">
        <f t="shared" si="33"/>
        <v>PID0364_Shreya.pdf</v>
      </c>
      <c r="E365" s="2" t="s">
        <v>9</v>
      </c>
      <c r="F365" s="15" t="s">
        <v>48</v>
      </c>
      <c r="G365" s="56">
        <f t="shared" si="36"/>
        <v>23377</v>
      </c>
      <c r="H365" s="54">
        <f t="shared" si="37"/>
        <v>1964</v>
      </c>
      <c r="I365" s="54">
        <f t="shared" si="38"/>
        <v>62</v>
      </c>
      <c r="J365" s="54" t="str" cm="1">
        <f t="array" ref="J365">_xlfn.IFS(AND(I365&gt;20,I365&lt;=30),"Young adult",AND(I365&gt;30,I365&lt;=45),"Adult",AND(I365&gt;45,I365&lt;=60),"Senior",AND(I365&gt;60,I365&lt;90),"super senior",TRUE,"Died")</f>
        <v>super senior</v>
      </c>
      <c r="K365" s="3">
        <v>0.5</v>
      </c>
      <c r="L365" s="2" t="s">
        <v>29</v>
      </c>
      <c r="M365" s="2" t="s">
        <v>21</v>
      </c>
      <c r="N365" s="2" t="str">
        <f>VLOOKUP(L365,Facts!$A$2:$B$10,2,FALSE)</f>
        <v>North</v>
      </c>
      <c r="O365" s="2"/>
      <c r="P365" s="2"/>
      <c r="Q365" s="36" t="str">
        <f>IF(AND(K365&lt;=5,'Billing Details'!H365&gt;=10000),"High Priority","Regularfollowup")</f>
        <v>High Priority</v>
      </c>
      <c r="R365" s="36"/>
      <c r="S365" s="36"/>
      <c r="T365" s="36" t="str">
        <f>IF(AND(Q365="High Priority",'Patient Health Records'!AH365="Yes",'Patient Health Records'!AI365="Critical"), "Need Immediate attention", IF(AND('Patient Health Records'!AI365&lt;&gt;"Critical", 'Patient Health Records'!AH365="Yes"),"Monitor later",IF(AND('Patient Health Records'!AI365="Critical",'Patient Health Records'!AH365="No"),"Ask for readmission","No action")))</f>
        <v>Ask for readmission</v>
      </c>
      <c r="U365" s="36"/>
      <c r="V365" s="36"/>
      <c r="W365" s="2" t="str">
        <f>_xlfn.XLOOKUP('Patient Demographics'!N365,Facts!$B$2:$B$10,Facts!$A$2:$A$10,FALSE)</f>
        <v>Punjab</v>
      </c>
      <c r="X365" t="str">
        <f t="shared" si="34"/>
        <v xml:space="preserve">Shreya </v>
      </c>
      <c r="Y365" t="str" cm="1">
        <f t="array" ref="Y365:AA365">_xlfn.TEXTSPLIT(C365," ")</f>
        <v>Shreya</v>
      </c>
      <c r="Z365" t="str">
        <v>Kumar</v>
      </c>
      <c r="AA365" t="str">
        <v>Sharma</v>
      </c>
    </row>
    <row r="366" spans="1:27" ht="15.75" customHeight="1" x14ac:dyDescent="0.35">
      <c r="A366" s="2" t="s">
        <v>626</v>
      </c>
      <c r="B366" s="2" t="s">
        <v>136</v>
      </c>
      <c r="C366" s="2" t="str">
        <f t="shared" si="35"/>
        <v>Vivaan Mehta</v>
      </c>
      <c r="D366" s="2" t="str">
        <f t="shared" si="33"/>
        <v>PID0365_Vivaan.pdf</v>
      </c>
      <c r="E366" s="2" t="s">
        <v>24</v>
      </c>
      <c r="F366" s="15" t="s">
        <v>87</v>
      </c>
      <c r="G366" s="56">
        <f t="shared" si="36"/>
        <v>28855</v>
      </c>
      <c r="H366" s="54">
        <f t="shared" si="37"/>
        <v>1978</v>
      </c>
      <c r="I366" s="54">
        <f t="shared" si="38"/>
        <v>48</v>
      </c>
      <c r="J366" s="54" t="str" cm="1">
        <f t="array" ref="J366">_xlfn.IFS(AND(I366&gt;20,I366&lt;=30),"Young adult",AND(I366&gt;30,I366&lt;=45),"Adult",AND(I366&gt;45,I366&lt;=60),"Senior",AND(I366&gt;60,I366&lt;90),"super senior",TRUE,"Died")</f>
        <v>Senior</v>
      </c>
      <c r="K366" s="3">
        <v>15</v>
      </c>
      <c r="L366" s="2" t="s">
        <v>11</v>
      </c>
      <c r="M366" s="2" t="s">
        <v>12</v>
      </c>
      <c r="N366" s="2" t="str">
        <f>VLOOKUP(L366,Facts!$A$2:$B$10,2,FALSE)</f>
        <v>South</v>
      </c>
      <c r="O366" s="2"/>
      <c r="P366" s="2"/>
      <c r="Q366" s="36" t="str">
        <f>IF(AND(K366&lt;=5,'Billing Details'!H366&gt;=10000),"High Priority","Regularfollowup")</f>
        <v>Regularfollowup</v>
      </c>
      <c r="R366" s="36"/>
      <c r="S366" s="36"/>
      <c r="T366" s="36" t="str">
        <f>IF(AND(Q366="High Priority",'Patient Health Records'!AH366="Yes",'Patient Health Records'!AI366="Critical"), "Need Immediate attention", IF(AND('Patient Health Records'!AI366&lt;&gt;"Critical", 'Patient Health Records'!AH366="Yes"),"Monitor later",IF(AND('Patient Health Records'!AI366="Critical",'Patient Health Records'!AH366="No"),"Ask for readmission","No action")))</f>
        <v>Ask for readmission</v>
      </c>
      <c r="U366" s="36"/>
      <c r="V366" s="36"/>
      <c r="W366" s="2" t="str">
        <f>_xlfn.XLOOKUP('Patient Demographics'!N366,Facts!$B$2:$B$10,Facts!$A$2:$A$10,FALSE)</f>
        <v>Tamil Nadu</v>
      </c>
      <c r="X366" t="str">
        <f t="shared" si="34"/>
        <v xml:space="preserve">Vivaan </v>
      </c>
      <c r="Y366" t="str" cm="1">
        <f t="array" ref="Y366:Z366">_xlfn.TEXTSPLIT(C366," ")</f>
        <v>Vivaan</v>
      </c>
      <c r="Z366" t="str">
        <v>Mehta</v>
      </c>
    </row>
    <row r="367" spans="1:27" ht="15.75" customHeight="1" x14ac:dyDescent="0.35">
      <c r="A367" s="2" t="s">
        <v>627</v>
      </c>
      <c r="B367" s="2" t="s">
        <v>611</v>
      </c>
      <c r="C367" s="2" t="str">
        <f t="shared" si="35"/>
        <v>Vivaan Kumar Reddy</v>
      </c>
      <c r="D367" s="2" t="str">
        <f t="shared" si="33"/>
        <v>PID0366_Vivaan.pdf</v>
      </c>
      <c r="E367" s="2" t="s">
        <v>24</v>
      </c>
      <c r="F367" s="15" t="s">
        <v>164</v>
      </c>
      <c r="G367" s="56">
        <f t="shared" si="36"/>
        <v>21550</v>
      </c>
      <c r="H367" s="54">
        <f t="shared" si="37"/>
        <v>1958</v>
      </c>
      <c r="I367" s="54">
        <f t="shared" si="38"/>
        <v>68</v>
      </c>
      <c r="J367" s="54" t="str" cm="1">
        <f t="array" ref="J367">_xlfn.IFS(AND(I367&gt;20,I367&lt;=30),"Young adult",AND(I367&gt;30,I367&lt;=45),"Adult",AND(I367&gt;45,I367&lt;=60),"Senior",AND(I367&gt;60,I367&lt;90),"super senior",TRUE,"Died")</f>
        <v>super senior</v>
      </c>
      <c r="K367" s="3">
        <v>30</v>
      </c>
      <c r="L367" s="2" t="s">
        <v>60</v>
      </c>
      <c r="M367" s="2" t="s">
        <v>71</v>
      </c>
      <c r="N367" s="2" t="str">
        <f>VLOOKUP(L367,Facts!$A$2:$B$10,2,FALSE)</f>
        <v>West</v>
      </c>
      <c r="O367" s="2"/>
      <c r="P367" s="2"/>
      <c r="Q367" s="36" t="str">
        <f>IF(AND(K367&lt;=5,'Billing Details'!H367&gt;=10000),"High Priority","Regularfollowup")</f>
        <v>Regularfollowup</v>
      </c>
      <c r="R367" s="36"/>
      <c r="S367" s="36"/>
      <c r="T367" s="36" t="str">
        <f>IF(AND(Q367="High Priority",'Patient Health Records'!AH367="Yes",'Patient Health Records'!AI367="Critical"), "Need Immediate attention", IF(AND('Patient Health Records'!AI367&lt;&gt;"Critical", 'Patient Health Records'!AH367="Yes"),"Monitor later",IF(AND('Patient Health Records'!AI367="Critical",'Patient Health Records'!AH367="No"),"Ask for readmission","No action")))</f>
        <v>No action</v>
      </c>
      <c r="U367" s="36"/>
      <c r="V367" s="36"/>
      <c r="W367" s="2" t="str">
        <f>_xlfn.XLOOKUP('Patient Demographics'!N367,Facts!$B$2:$B$10,Facts!$A$2:$A$10,FALSE)</f>
        <v>Maharashtra</v>
      </c>
      <c r="X367" t="str">
        <f t="shared" si="34"/>
        <v xml:space="preserve">Vivaan </v>
      </c>
      <c r="Y367" t="str" cm="1">
        <f t="array" ref="Y367:AA367">_xlfn.TEXTSPLIT(C367," ")</f>
        <v>Vivaan</v>
      </c>
      <c r="Z367" t="str">
        <v>Kumar</v>
      </c>
      <c r="AA367" t="str">
        <v>Reddy</v>
      </c>
    </row>
    <row r="368" spans="1:27" ht="15.75" customHeight="1" x14ac:dyDescent="0.35">
      <c r="A368" s="2" t="s">
        <v>628</v>
      </c>
      <c r="B368" s="2" t="s">
        <v>629</v>
      </c>
      <c r="C368" s="2" t="str">
        <f t="shared" si="35"/>
        <v>Aanya Reddy</v>
      </c>
      <c r="D368" s="2" t="str">
        <f t="shared" si="33"/>
        <v>PID0367_Aanya.pdf</v>
      </c>
      <c r="E368" s="2" t="s">
        <v>9</v>
      </c>
      <c r="F368" s="15" t="s">
        <v>10</v>
      </c>
      <c r="G368" s="56">
        <f t="shared" si="36"/>
        <v>27029</v>
      </c>
      <c r="H368" s="54">
        <f t="shared" si="37"/>
        <v>1973</v>
      </c>
      <c r="I368" s="54">
        <f t="shared" si="38"/>
        <v>53</v>
      </c>
      <c r="J368" s="54" t="str" cm="1">
        <f t="array" ref="J368">_xlfn.IFS(AND(I368&gt;20,I368&lt;=30),"Young adult",AND(I368&gt;30,I368&lt;=45),"Adult",AND(I368&gt;45,I368&lt;=60),"Senior",AND(I368&gt;60,I368&lt;90),"super senior",TRUE,"Died")</f>
        <v>Senior</v>
      </c>
      <c r="K368" s="3">
        <v>7</v>
      </c>
      <c r="L368" s="2" t="s">
        <v>60</v>
      </c>
      <c r="M368" s="2" t="s">
        <v>38</v>
      </c>
      <c r="N368" s="2" t="str">
        <f>VLOOKUP(L368,Facts!$A$2:$B$10,2,FALSE)</f>
        <v>West</v>
      </c>
      <c r="O368" s="2"/>
      <c r="P368" s="2"/>
      <c r="Q368" s="36" t="str">
        <f>IF(AND(K368&lt;=5,'Billing Details'!H368&gt;=10000),"High Priority","Regularfollowup")</f>
        <v>Regularfollowup</v>
      </c>
      <c r="R368" s="36"/>
      <c r="S368" s="36"/>
      <c r="T368" s="36" t="str">
        <f>IF(AND(Q368="High Priority",'Patient Health Records'!AH368="Yes",'Patient Health Records'!AI368="Critical"), "Need Immediate attention", IF(AND('Patient Health Records'!AI368&lt;&gt;"Critical", 'Patient Health Records'!AH368="Yes"),"Monitor later",IF(AND('Patient Health Records'!AI368="Critical",'Patient Health Records'!AH368="No"),"Ask for readmission","No action")))</f>
        <v>No action</v>
      </c>
      <c r="U368" s="36"/>
      <c r="V368" s="36"/>
      <c r="W368" s="2" t="str">
        <f>_xlfn.XLOOKUP('Patient Demographics'!N368,Facts!$B$2:$B$10,Facts!$A$2:$A$10,FALSE)</f>
        <v>Maharashtra</v>
      </c>
      <c r="X368" t="str">
        <f t="shared" si="34"/>
        <v xml:space="preserve">Aanya </v>
      </c>
      <c r="Y368" t="str" cm="1">
        <f t="array" ref="Y368:Z368">_xlfn.TEXTSPLIT(C368," ")</f>
        <v>Aanya</v>
      </c>
      <c r="Z368" t="str">
        <v>Reddy</v>
      </c>
    </row>
    <row r="369" spans="1:27" ht="15.75" customHeight="1" x14ac:dyDescent="0.35">
      <c r="A369" s="2" t="s">
        <v>630</v>
      </c>
      <c r="B369" s="2" t="s">
        <v>139</v>
      </c>
      <c r="C369" s="2" t="str">
        <f t="shared" si="35"/>
        <v>Krishna Mehta</v>
      </c>
      <c r="D369" s="2" t="str">
        <f t="shared" si="33"/>
        <v>PID0368_Krishna.pdf</v>
      </c>
      <c r="E369" s="2" t="s">
        <v>24</v>
      </c>
      <c r="F369" s="15" t="s">
        <v>526</v>
      </c>
      <c r="G369" s="56">
        <f t="shared" si="36"/>
        <v>33969</v>
      </c>
      <c r="H369" s="54">
        <f t="shared" si="37"/>
        <v>1992</v>
      </c>
      <c r="I369" s="54">
        <f t="shared" si="38"/>
        <v>34</v>
      </c>
      <c r="J369" s="54" t="str" cm="1">
        <f t="array" ref="J369">_xlfn.IFS(AND(I369&gt;20,I369&lt;=30),"Young adult",AND(I369&gt;30,I369&lt;=45),"Adult",AND(I369&gt;45,I369&lt;=60),"Senior",AND(I369&gt;60,I369&lt;90),"super senior",TRUE,"Died")</f>
        <v>Adult</v>
      </c>
      <c r="K369" s="3">
        <v>4</v>
      </c>
      <c r="L369" s="2" t="s">
        <v>20</v>
      </c>
      <c r="M369" s="2" t="s">
        <v>12</v>
      </c>
      <c r="N369" s="2" t="str">
        <f>VLOOKUP(L369,Facts!$A$2:$B$10,2,FALSE)</f>
        <v>North</v>
      </c>
      <c r="O369" s="2"/>
      <c r="P369" s="2"/>
      <c r="Q369" s="36" t="str">
        <f>IF(AND(K369&lt;=5,'Billing Details'!H369&gt;=10000),"High Priority","Regularfollowup")</f>
        <v>Regularfollowup</v>
      </c>
      <c r="R369" s="36"/>
      <c r="S369" s="36"/>
      <c r="T369" s="36" t="str">
        <f>IF(AND(Q369="High Priority",'Patient Health Records'!AH369="Yes",'Patient Health Records'!AI369="Critical"), "Need Immediate attention", IF(AND('Patient Health Records'!AI369&lt;&gt;"Critical", 'Patient Health Records'!AH369="Yes"),"Monitor later",IF(AND('Patient Health Records'!AI369="Critical",'Patient Health Records'!AH369="No"),"Ask for readmission","No action")))</f>
        <v>Monitor later</v>
      </c>
      <c r="U369" s="36"/>
      <c r="V369" s="36"/>
      <c r="W369" s="2" t="str">
        <f>_xlfn.XLOOKUP('Patient Demographics'!N369,Facts!$B$2:$B$10,Facts!$A$2:$A$10,FALSE)</f>
        <v>Punjab</v>
      </c>
      <c r="X369" t="str">
        <f t="shared" si="34"/>
        <v xml:space="preserve">Krishna </v>
      </c>
      <c r="Y369" t="str" cm="1">
        <f t="array" ref="Y369:Z369">_xlfn.TEXTSPLIT(C369," ")</f>
        <v>Krishna</v>
      </c>
      <c r="Z369" t="str">
        <v>Mehta</v>
      </c>
    </row>
    <row r="370" spans="1:27" ht="15.75" customHeight="1" x14ac:dyDescent="0.35">
      <c r="A370" s="2" t="s">
        <v>631</v>
      </c>
      <c r="B370" s="2" t="s">
        <v>632</v>
      </c>
      <c r="C370" s="2" t="str">
        <f t="shared" si="35"/>
        <v>Vivaan Sharma</v>
      </c>
      <c r="D370" s="2" t="str">
        <f t="shared" si="33"/>
        <v>PID0369_Vivaan.pdf</v>
      </c>
      <c r="E370" s="2" t="s">
        <v>24</v>
      </c>
      <c r="F370" s="15" t="s">
        <v>137</v>
      </c>
      <c r="G370" s="56">
        <f t="shared" si="36"/>
        <v>23377</v>
      </c>
      <c r="H370" s="54">
        <f t="shared" si="37"/>
        <v>1964</v>
      </c>
      <c r="I370" s="54">
        <f t="shared" si="38"/>
        <v>62</v>
      </c>
      <c r="J370" s="54" t="str" cm="1">
        <f t="array" ref="J370">_xlfn.IFS(AND(I370&gt;20,I370&lt;=30),"Young adult",AND(I370&gt;30,I370&lt;=45),"Adult",AND(I370&gt;45,I370&lt;=60),"Senior",AND(I370&gt;60,I370&lt;90),"super senior",TRUE,"Died")</f>
        <v>super senior</v>
      </c>
      <c r="K370" s="3">
        <v>0.5</v>
      </c>
      <c r="L370" s="2" t="s">
        <v>29</v>
      </c>
      <c r="M370" s="2" t="s">
        <v>21</v>
      </c>
      <c r="N370" s="2" t="str">
        <f>VLOOKUP(L370,Facts!$A$2:$B$10,2,FALSE)</f>
        <v>North</v>
      </c>
      <c r="O370" s="2"/>
      <c r="P370" s="2"/>
      <c r="Q370" s="36" t="str">
        <f>IF(AND(K370&lt;=5,'Billing Details'!H370&gt;=10000),"High Priority","Regularfollowup")</f>
        <v>Regularfollowup</v>
      </c>
      <c r="R370" s="36"/>
      <c r="S370" s="36"/>
      <c r="T370" s="36" t="str">
        <f>IF(AND(Q370="High Priority",'Patient Health Records'!AH370="Yes",'Patient Health Records'!AI370="Critical"), "Need Immediate attention", IF(AND('Patient Health Records'!AI370&lt;&gt;"Critical", 'Patient Health Records'!AH370="Yes"),"Monitor later",IF(AND('Patient Health Records'!AI370="Critical",'Patient Health Records'!AH370="No"),"Ask for readmission","No action")))</f>
        <v>No action</v>
      </c>
      <c r="U370" s="36"/>
      <c r="V370" s="36"/>
      <c r="W370" s="2" t="str">
        <f>_xlfn.XLOOKUP('Patient Demographics'!N370,Facts!$B$2:$B$10,Facts!$A$2:$A$10,FALSE)</f>
        <v>Punjab</v>
      </c>
      <c r="X370" t="str">
        <f t="shared" si="34"/>
        <v xml:space="preserve">Vivaan </v>
      </c>
      <c r="Y370" t="str" cm="1">
        <f t="array" ref="Y370:Z370">_xlfn.TEXTSPLIT(C370," ")</f>
        <v>Vivaan</v>
      </c>
      <c r="Z370" t="str">
        <v>Sharma</v>
      </c>
    </row>
    <row r="371" spans="1:27" ht="15.75" customHeight="1" x14ac:dyDescent="0.35">
      <c r="A371" s="2" t="s">
        <v>633</v>
      </c>
      <c r="B371" s="2" t="s">
        <v>169</v>
      </c>
      <c r="C371" s="2" t="str">
        <f t="shared" si="35"/>
        <v>Sai Reddy</v>
      </c>
      <c r="D371" s="2" t="str">
        <f t="shared" si="33"/>
        <v>PID0370_Sai.pdf</v>
      </c>
      <c r="E371" s="2" t="s">
        <v>24</v>
      </c>
      <c r="F371" s="15" t="s">
        <v>116</v>
      </c>
      <c r="G371" s="56">
        <f t="shared" si="36"/>
        <v>27029</v>
      </c>
      <c r="H371" s="54">
        <f t="shared" si="37"/>
        <v>1973</v>
      </c>
      <c r="I371" s="54">
        <f t="shared" si="38"/>
        <v>53</v>
      </c>
      <c r="J371" s="54" t="str" cm="1">
        <f t="array" ref="J371">_xlfn.IFS(AND(I371&gt;20,I371&lt;=30),"Young adult",AND(I371&gt;30,I371&lt;=45),"Adult",AND(I371&gt;45,I371&lt;=60),"Senior",AND(I371&gt;60,I371&lt;90),"super senior",TRUE,"Died")</f>
        <v>Senior</v>
      </c>
      <c r="K371" s="3">
        <v>4</v>
      </c>
      <c r="L371" s="2" t="s">
        <v>29</v>
      </c>
      <c r="M371" s="2" t="s">
        <v>21</v>
      </c>
      <c r="N371" s="2" t="str">
        <f>VLOOKUP(L371,Facts!$A$2:$B$10,2,FALSE)</f>
        <v>North</v>
      </c>
      <c r="O371" s="2"/>
      <c r="P371" s="2"/>
      <c r="Q371" s="36" t="str">
        <f>IF(AND(K371&lt;=5,'Billing Details'!H371&gt;=10000),"High Priority","Regularfollowup")</f>
        <v>High Priority</v>
      </c>
      <c r="R371" s="36"/>
      <c r="S371" s="36"/>
      <c r="T371" s="36" t="str">
        <f>IF(AND(Q371="High Priority",'Patient Health Records'!AH371="Yes",'Patient Health Records'!AI371="Critical"), "Need Immediate attention", IF(AND('Patient Health Records'!AI371&lt;&gt;"Critical", 'Patient Health Records'!AH371="Yes"),"Monitor later",IF(AND('Patient Health Records'!AI371="Critical",'Patient Health Records'!AH371="No"),"Ask for readmission","No action")))</f>
        <v>Need Immediate attention</v>
      </c>
      <c r="U371" s="36"/>
      <c r="V371" s="36"/>
      <c r="W371" s="2" t="str">
        <f>_xlfn.XLOOKUP('Patient Demographics'!N371,Facts!$B$2:$B$10,Facts!$A$2:$A$10,FALSE)</f>
        <v>Punjab</v>
      </c>
      <c r="X371" t="str">
        <f t="shared" si="34"/>
        <v xml:space="preserve">Sai </v>
      </c>
      <c r="Y371" t="str" cm="1">
        <f t="array" ref="Y371:Z371">_xlfn.TEXTSPLIT(C371," ")</f>
        <v>Sai</v>
      </c>
      <c r="Z371" t="str">
        <v>Reddy</v>
      </c>
    </row>
    <row r="372" spans="1:27" ht="15.75" customHeight="1" x14ac:dyDescent="0.35">
      <c r="A372" s="2" t="s">
        <v>634</v>
      </c>
      <c r="B372" s="2" t="s">
        <v>635</v>
      </c>
      <c r="C372" s="2" t="str">
        <f t="shared" si="35"/>
        <v>Aanya Kumar Patel</v>
      </c>
      <c r="D372" s="2" t="str">
        <f t="shared" si="33"/>
        <v>PID0371_Aanya.pdf</v>
      </c>
      <c r="E372" s="2" t="s">
        <v>9</v>
      </c>
      <c r="F372" s="15" t="s">
        <v>10</v>
      </c>
      <c r="G372" s="56">
        <f t="shared" si="36"/>
        <v>27029</v>
      </c>
      <c r="H372" s="54">
        <f t="shared" si="37"/>
        <v>1973</v>
      </c>
      <c r="I372" s="54">
        <f t="shared" si="38"/>
        <v>53</v>
      </c>
      <c r="J372" s="54" t="str" cm="1">
        <f t="array" ref="J372">_xlfn.IFS(AND(I372&gt;20,I372&lt;=30),"Young adult",AND(I372&gt;30,I372&lt;=45),"Adult",AND(I372&gt;45,I372&lt;=60),"Senior",AND(I372&gt;60,I372&lt;90),"super senior",TRUE,"Died")</f>
        <v>Senior</v>
      </c>
      <c r="K372" s="3">
        <v>7</v>
      </c>
      <c r="L372" s="2" t="s">
        <v>45</v>
      </c>
      <c r="M372" s="2" t="s">
        <v>12</v>
      </c>
      <c r="N372" s="2" t="str">
        <f>VLOOKUP(L372,Facts!$A$2:$B$10,2,FALSE)</f>
        <v>East</v>
      </c>
      <c r="O372" s="2"/>
      <c r="P372" s="2"/>
      <c r="Q372" s="36" t="str">
        <f>IF(AND(K372&lt;=5,'Billing Details'!H372&gt;=10000),"High Priority","Regularfollowup")</f>
        <v>Regularfollowup</v>
      </c>
      <c r="R372" s="36"/>
      <c r="S372" s="36"/>
      <c r="T372" s="36" t="str">
        <f>IF(AND(Q372="High Priority",'Patient Health Records'!AH372="Yes",'Patient Health Records'!AI372="Critical"), "Need Immediate attention", IF(AND('Patient Health Records'!AI372&lt;&gt;"Critical", 'Patient Health Records'!AH372="Yes"),"Monitor later",IF(AND('Patient Health Records'!AI372="Critical",'Patient Health Records'!AH372="No"),"Ask for readmission","No action")))</f>
        <v>No action</v>
      </c>
      <c r="U372" s="36"/>
      <c r="V372" s="36"/>
      <c r="W372" s="2" t="str">
        <f>_xlfn.XLOOKUP('Patient Demographics'!N372,Facts!$B$2:$B$10,Facts!$A$2:$A$10,FALSE)</f>
        <v>West Bengal</v>
      </c>
      <c r="X372" t="str">
        <f t="shared" si="34"/>
        <v xml:space="preserve">Aanya </v>
      </c>
      <c r="Y372" t="str" cm="1">
        <f t="array" ref="Y372:AA372">_xlfn.TEXTSPLIT(C372," ")</f>
        <v>Aanya</v>
      </c>
      <c r="Z372" t="str">
        <v>Kumar</v>
      </c>
      <c r="AA372" t="str">
        <v>Patel</v>
      </c>
    </row>
    <row r="373" spans="1:27" ht="15.75" customHeight="1" x14ac:dyDescent="0.35">
      <c r="A373" s="2" t="s">
        <v>636</v>
      </c>
      <c r="B373" s="2" t="s">
        <v>211</v>
      </c>
      <c r="C373" s="2" t="str">
        <f t="shared" si="35"/>
        <v>Vivaan Gupta</v>
      </c>
      <c r="D373" s="2" t="str">
        <f t="shared" si="33"/>
        <v>PID0372_Vivaan.pdf</v>
      </c>
      <c r="E373" s="2" t="s">
        <v>24</v>
      </c>
      <c r="F373" s="15" t="s">
        <v>87</v>
      </c>
      <c r="G373" s="56">
        <f t="shared" si="36"/>
        <v>28855</v>
      </c>
      <c r="H373" s="54">
        <f t="shared" si="37"/>
        <v>1978</v>
      </c>
      <c r="I373" s="54">
        <f t="shared" si="38"/>
        <v>48</v>
      </c>
      <c r="J373" s="54" t="str" cm="1">
        <f t="array" ref="J373">_xlfn.IFS(AND(I373&gt;20,I373&lt;=30),"Young adult",AND(I373&gt;30,I373&lt;=45),"Adult",AND(I373&gt;45,I373&lt;=60),"Senior",AND(I373&gt;60,I373&lt;90),"super senior",TRUE,"Died")</f>
        <v>Senior</v>
      </c>
      <c r="K373" s="3">
        <v>15</v>
      </c>
      <c r="L373" s="2" t="s">
        <v>45</v>
      </c>
      <c r="M373" s="2" t="s">
        <v>71</v>
      </c>
      <c r="N373" s="2" t="str">
        <f>VLOOKUP(L373,Facts!$A$2:$B$10,2,FALSE)</f>
        <v>East</v>
      </c>
      <c r="O373" s="2"/>
      <c r="P373" s="2"/>
      <c r="Q373" s="36" t="str">
        <f>IF(AND(K373&lt;=5,'Billing Details'!H373&gt;=10000),"High Priority","Regularfollowup")</f>
        <v>Regularfollowup</v>
      </c>
      <c r="R373" s="36"/>
      <c r="S373" s="36"/>
      <c r="T373" s="36" t="str">
        <f>IF(AND(Q373="High Priority",'Patient Health Records'!AH373="Yes",'Patient Health Records'!AI373="Critical"), "Need Immediate attention", IF(AND('Patient Health Records'!AI373&lt;&gt;"Critical", 'Patient Health Records'!AH373="Yes"),"Monitor later",IF(AND('Patient Health Records'!AI373="Critical",'Patient Health Records'!AH373="No"),"Ask for readmission","No action")))</f>
        <v>Ask for readmission</v>
      </c>
      <c r="U373" s="36"/>
      <c r="V373" s="36"/>
      <c r="W373" s="2" t="str">
        <f>_xlfn.XLOOKUP('Patient Demographics'!N373,Facts!$B$2:$B$10,Facts!$A$2:$A$10,FALSE)</f>
        <v>West Bengal</v>
      </c>
      <c r="X373" t="str">
        <f t="shared" si="34"/>
        <v xml:space="preserve">Vivaan </v>
      </c>
      <c r="Y373" t="str" cm="1">
        <f t="array" ref="Y373:Z373">_xlfn.TEXTSPLIT(C373," ")</f>
        <v>Vivaan</v>
      </c>
      <c r="Z373" t="str">
        <v>Gupta</v>
      </c>
    </row>
    <row r="374" spans="1:27" ht="15.75" customHeight="1" x14ac:dyDescent="0.35">
      <c r="A374" s="2" t="s">
        <v>637</v>
      </c>
      <c r="B374" s="2" t="s">
        <v>444</v>
      </c>
      <c r="C374" s="2" t="str">
        <f t="shared" si="35"/>
        <v>Diya Sharma</v>
      </c>
      <c r="D374" s="2" t="str">
        <f t="shared" si="33"/>
        <v>PID0373_Diya.pdf</v>
      </c>
      <c r="E374" s="2" t="s">
        <v>9</v>
      </c>
      <c r="F374" s="15" t="s">
        <v>19</v>
      </c>
      <c r="G374" s="56">
        <f t="shared" si="36"/>
        <v>34334</v>
      </c>
      <c r="H374" s="54">
        <f t="shared" si="37"/>
        <v>1993</v>
      </c>
      <c r="I374" s="54">
        <f t="shared" si="38"/>
        <v>33</v>
      </c>
      <c r="J374" s="54" t="str" cm="1">
        <f t="array" ref="J374">_xlfn.IFS(AND(I374&gt;20,I374&lt;=30),"Young adult",AND(I374&gt;30,I374&lt;=45),"Adult",AND(I374&gt;45,I374&lt;=60),"Senior",AND(I374&gt;60,I374&lt;90),"super senior",TRUE,"Died")</f>
        <v>Adult</v>
      </c>
      <c r="K374" s="3">
        <v>400</v>
      </c>
      <c r="L374" s="2" t="s">
        <v>20</v>
      </c>
      <c r="M374" s="2" t="s">
        <v>21</v>
      </c>
      <c r="N374" s="2" t="str">
        <f>VLOOKUP(L374,Facts!$A$2:$B$10,2,FALSE)</f>
        <v>North</v>
      </c>
      <c r="O374" s="2"/>
      <c r="P374" s="2"/>
      <c r="Q374" s="36" t="str">
        <f>IF(AND(K374&lt;=5,'Billing Details'!H374&gt;=10000),"High Priority","Regularfollowup")</f>
        <v>Regularfollowup</v>
      </c>
      <c r="R374" s="36"/>
      <c r="S374" s="36"/>
      <c r="T374" s="36" t="str">
        <f>IF(AND(Q374="High Priority",'Patient Health Records'!AH374="Yes",'Patient Health Records'!AI374="Critical"), "Need Immediate attention", IF(AND('Patient Health Records'!AI374&lt;&gt;"Critical", 'Patient Health Records'!AH374="Yes"),"Monitor later",IF(AND('Patient Health Records'!AI374="Critical",'Patient Health Records'!AH374="No"),"Ask for readmission","No action")))</f>
        <v>Monitor later</v>
      </c>
      <c r="U374" s="36"/>
      <c r="V374" s="36"/>
      <c r="W374" s="2" t="str">
        <f>_xlfn.XLOOKUP('Patient Demographics'!N374,Facts!$B$2:$B$10,Facts!$A$2:$A$10,FALSE)</f>
        <v>Punjab</v>
      </c>
      <c r="X374" t="str">
        <f t="shared" si="34"/>
        <v xml:space="preserve">Diya </v>
      </c>
      <c r="Y374" t="str" cm="1">
        <f t="array" ref="Y374:Z374">_xlfn.TEXTSPLIT(C374," ")</f>
        <v>Diya</v>
      </c>
      <c r="Z374" t="str">
        <v>Sharma</v>
      </c>
    </row>
    <row r="375" spans="1:27" ht="15.75" customHeight="1" x14ac:dyDescent="0.35">
      <c r="A375" s="2" t="s">
        <v>638</v>
      </c>
      <c r="B375" s="2" t="s">
        <v>136</v>
      </c>
      <c r="C375" s="2" t="str">
        <f t="shared" si="35"/>
        <v>Vivaan Mehta</v>
      </c>
      <c r="D375" s="2" t="str">
        <f t="shared" si="33"/>
        <v>PID0374_Vivaan.pdf</v>
      </c>
      <c r="E375" s="2" t="s">
        <v>24</v>
      </c>
      <c r="F375" s="15" t="s">
        <v>164</v>
      </c>
      <c r="G375" s="56">
        <f t="shared" si="36"/>
        <v>21550</v>
      </c>
      <c r="H375" s="54">
        <f t="shared" si="37"/>
        <v>1958</v>
      </c>
      <c r="I375" s="54">
        <f t="shared" si="38"/>
        <v>68</v>
      </c>
      <c r="J375" s="54" t="str" cm="1">
        <f t="array" ref="J375">_xlfn.IFS(AND(I375&gt;20,I375&lt;=30),"Young adult",AND(I375&gt;30,I375&lt;=45),"Adult",AND(I375&gt;45,I375&lt;=60),"Senior",AND(I375&gt;60,I375&lt;90),"super senior",TRUE,"Died")</f>
        <v>super senior</v>
      </c>
      <c r="K375" s="3">
        <v>12</v>
      </c>
      <c r="L375" s="2" t="s">
        <v>25</v>
      </c>
      <c r="M375" s="2" t="s">
        <v>12</v>
      </c>
      <c r="N375" s="2" t="str">
        <f>VLOOKUP(L375,Facts!$A$2:$B$10,2,FALSE)</f>
        <v>South</v>
      </c>
      <c r="O375" s="2"/>
      <c r="P375" s="2"/>
      <c r="Q375" s="36" t="str">
        <f>IF(AND(K375&lt;=5,'Billing Details'!H375&gt;=10000),"High Priority","Regularfollowup")</f>
        <v>Regularfollowup</v>
      </c>
      <c r="R375" s="36"/>
      <c r="S375" s="36"/>
      <c r="T375" s="36" t="str">
        <f>IF(AND(Q375="High Priority",'Patient Health Records'!AH375="Yes",'Patient Health Records'!AI375="Critical"), "Need Immediate attention", IF(AND('Patient Health Records'!AI375&lt;&gt;"Critical", 'Patient Health Records'!AH375="Yes"),"Monitor later",IF(AND('Patient Health Records'!AI375="Critical",'Patient Health Records'!AH375="No"),"Ask for readmission","No action")))</f>
        <v>Monitor later</v>
      </c>
      <c r="U375" s="36"/>
      <c r="V375" s="36"/>
      <c r="W375" s="2" t="str">
        <f>_xlfn.XLOOKUP('Patient Demographics'!N375,Facts!$B$2:$B$10,Facts!$A$2:$A$10,FALSE)</f>
        <v>Tamil Nadu</v>
      </c>
      <c r="X375" t="str">
        <f t="shared" si="34"/>
        <v xml:space="preserve">Vivaan </v>
      </c>
      <c r="Y375" t="str" cm="1">
        <f t="array" ref="Y375:Z375">_xlfn.TEXTSPLIT(C375," ")</f>
        <v>Vivaan</v>
      </c>
      <c r="Z375" t="str">
        <v>Mehta</v>
      </c>
    </row>
    <row r="376" spans="1:27" ht="15.75" customHeight="1" x14ac:dyDescent="0.35">
      <c r="A376" s="2" t="s">
        <v>639</v>
      </c>
      <c r="B376" s="2" t="s">
        <v>213</v>
      </c>
      <c r="C376" s="2" t="str">
        <f t="shared" si="35"/>
        <v>Krishna Gupta</v>
      </c>
      <c r="D376" s="2" t="str">
        <f t="shared" si="33"/>
        <v>PID0375_Krishna.pdf</v>
      </c>
      <c r="E376" s="2" t="s">
        <v>24</v>
      </c>
      <c r="F376" s="15" t="s">
        <v>28</v>
      </c>
      <c r="G376" s="56">
        <f t="shared" si="36"/>
        <v>32508</v>
      </c>
      <c r="H376" s="54">
        <f t="shared" si="37"/>
        <v>1988</v>
      </c>
      <c r="I376" s="54">
        <f t="shared" si="38"/>
        <v>38</v>
      </c>
      <c r="J376" s="54" t="str" cm="1">
        <f t="array" ref="J376">_xlfn.IFS(AND(I376&gt;20,I376&lt;=30),"Young adult",AND(I376&gt;30,I376&lt;=45),"Adult",AND(I376&gt;45,I376&lt;=60),"Senior",AND(I376&gt;60,I376&lt;90),"super senior",TRUE,"Died")</f>
        <v>Adult</v>
      </c>
      <c r="K376" s="3">
        <v>25</v>
      </c>
      <c r="L376" s="2" t="s">
        <v>37</v>
      </c>
      <c r="M376" s="2" t="s">
        <v>12</v>
      </c>
      <c r="N376" s="2" t="str">
        <f>VLOOKUP(L376,Facts!$A$2:$B$10,2,FALSE)</f>
        <v>South</v>
      </c>
      <c r="O376" s="2"/>
      <c r="P376" s="2"/>
      <c r="Q376" s="36" t="str">
        <f>IF(AND(K376&lt;=5,'Billing Details'!H376&gt;=10000),"High Priority","Regularfollowup")</f>
        <v>Regularfollowup</v>
      </c>
      <c r="R376" s="36"/>
      <c r="S376" s="36"/>
      <c r="T376" s="36" t="str">
        <f>IF(AND(Q376="High Priority",'Patient Health Records'!AH376="Yes",'Patient Health Records'!AI376="Critical"), "Need Immediate attention", IF(AND('Patient Health Records'!AI376&lt;&gt;"Critical", 'Patient Health Records'!AH376="Yes"),"Monitor later",IF(AND('Patient Health Records'!AI376="Critical",'Patient Health Records'!AH376="No"),"Ask for readmission","No action")))</f>
        <v>Ask for readmission</v>
      </c>
      <c r="U376" s="36"/>
      <c r="V376" s="36"/>
      <c r="W376" s="2" t="str">
        <f>_xlfn.XLOOKUP('Patient Demographics'!N376,Facts!$B$2:$B$10,Facts!$A$2:$A$10,FALSE)</f>
        <v>Tamil Nadu</v>
      </c>
      <c r="X376" t="str">
        <f t="shared" si="34"/>
        <v xml:space="preserve">Krishna </v>
      </c>
      <c r="Y376" t="str" cm="1">
        <f t="array" ref="Y376:Z376">_xlfn.TEXTSPLIT(C376," ")</f>
        <v>Krishna</v>
      </c>
      <c r="Z376" t="str">
        <v>Gupta</v>
      </c>
    </row>
    <row r="377" spans="1:27" ht="15.75" customHeight="1" x14ac:dyDescent="0.35">
      <c r="A377" s="2" t="s">
        <v>640</v>
      </c>
      <c r="B377" s="2" t="s">
        <v>641</v>
      </c>
      <c r="C377" s="2" t="str">
        <f t="shared" si="35"/>
        <v>Isha Priya Gupta</v>
      </c>
      <c r="D377" s="2" t="str">
        <f t="shared" si="33"/>
        <v>PID0376_Isha.pdf</v>
      </c>
      <c r="E377" s="2" t="s">
        <v>9</v>
      </c>
      <c r="F377" s="15" t="s">
        <v>116</v>
      </c>
      <c r="G377" s="56">
        <f t="shared" si="36"/>
        <v>27029</v>
      </c>
      <c r="H377" s="54">
        <f t="shared" si="37"/>
        <v>1973</v>
      </c>
      <c r="I377" s="54">
        <f t="shared" si="38"/>
        <v>53</v>
      </c>
      <c r="J377" s="54" t="str" cm="1">
        <f t="array" ref="J377">_xlfn.IFS(AND(I377&gt;20,I377&lt;=30),"Young adult",AND(I377&gt;30,I377&lt;=45),"Adult",AND(I377&gt;45,I377&lt;=60),"Senior",AND(I377&gt;60,I377&lt;90),"super senior",TRUE,"Died")</f>
        <v>Senior</v>
      </c>
      <c r="K377" s="3">
        <v>5</v>
      </c>
      <c r="L377" s="2" t="s">
        <v>20</v>
      </c>
      <c r="M377" s="2" t="s">
        <v>71</v>
      </c>
      <c r="N377" s="2" t="str">
        <f>VLOOKUP(L377,Facts!$A$2:$B$10,2,FALSE)</f>
        <v>North</v>
      </c>
      <c r="O377" s="2"/>
      <c r="P377" s="2"/>
      <c r="Q377" s="36" t="str">
        <f>IF(AND(K377&lt;=5,'Billing Details'!H377&gt;=10000),"High Priority","Regularfollowup")</f>
        <v>Regularfollowup</v>
      </c>
      <c r="R377" s="36"/>
      <c r="S377" s="36"/>
      <c r="T377" s="36" t="str">
        <f>IF(AND(Q377="High Priority",'Patient Health Records'!AH377="Yes",'Patient Health Records'!AI377="Critical"), "Need Immediate attention", IF(AND('Patient Health Records'!AI377&lt;&gt;"Critical", 'Patient Health Records'!AH377="Yes"),"Monitor later",IF(AND('Patient Health Records'!AI377="Critical",'Patient Health Records'!AH377="No"),"Ask for readmission","No action")))</f>
        <v>Monitor later</v>
      </c>
      <c r="U377" s="36"/>
      <c r="V377" s="36"/>
      <c r="W377" s="2" t="str">
        <f>_xlfn.XLOOKUP('Patient Demographics'!N377,Facts!$B$2:$B$10,Facts!$A$2:$A$10,FALSE)</f>
        <v>Punjab</v>
      </c>
      <c r="X377" t="str">
        <f t="shared" si="34"/>
        <v xml:space="preserve">Isha </v>
      </c>
      <c r="Y377" t="str" cm="1">
        <f t="array" ref="Y377:AA377">_xlfn.TEXTSPLIT(C377," ")</f>
        <v>Isha</v>
      </c>
      <c r="Z377" t="str">
        <v>Priya</v>
      </c>
      <c r="AA377" t="str">
        <v>Gupta</v>
      </c>
    </row>
    <row r="378" spans="1:27" ht="15.75" customHeight="1" x14ac:dyDescent="0.35">
      <c r="A378" s="2" t="s">
        <v>642</v>
      </c>
      <c r="B378" s="2" t="s">
        <v>643</v>
      </c>
      <c r="C378" s="2" t="str">
        <f t="shared" si="35"/>
        <v>Aarav Singh Mehta</v>
      </c>
      <c r="D378" s="2" t="str">
        <f t="shared" si="33"/>
        <v>PID0377_Aarav.pdf</v>
      </c>
      <c r="E378" s="2" t="s">
        <v>24</v>
      </c>
      <c r="F378" s="15" t="s">
        <v>48</v>
      </c>
      <c r="G378" s="56">
        <f t="shared" si="36"/>
        <v>23377</v>
      </c>
      <c r="H378" s="54">
        <f t="shared" si="37"/>
        <v>1964</v>
      </c>
      <c r="I378" s="54">
        <f t="shared" si="38"/>
        <v>62</v>
      </c>
      <c r="J378" s="54" t="str" cm="1">
        <f t="array" ref="J378">_xlfn.IFS(AND(I378&gt;20,I378&lt;=30),"Young adult",AND(I378&gt;30,I378&lt;=45),"Adult",AND(I378&gt;45,I378&lt;=60),"Senior",AND(I378&gt;60,I378&lt;90),"super senior",TRUE,"Died")</f>
        <v>super senior</v>
      </c>
      <c r="K378" s="3">
        <v>15</v>
      </c>
      <c r="L378" s="2" t="s">
        <v>37</v>
      </c>
      <c r="M378" s="2" t="s">
        <v>21</v>
      </c>
      <c r="N378" s="2" t="str">
        <f>VLOOKUP(L378,Facts!$A$2:$B$10,2,FALSE)</f>
        <v>South</v>
      </c>
      <c r="O378" s="2"/>
      <c r="P378" s="2"/>
      <c r="Q378" s="36" t="str">
        <f>IF(AND(K378&lt;=5,'Billing Details'!H378&gt;=10000),"High Priority","Regularfollowup")</f>
        <v>Regularfollowup</v>
      </c>
      <c r="R378" s="36"/>
      <c r="S378" s="36"/>
      <c r="T378" s="36" t="str">
        <f>IF(AND(Q378="High Priority",'Patient Health Records'!AH378="Yes",'Patient Health Records'!AI378="Critical"), "Need Immediate attention", IF(AND('Patient Health Records'!AI378&lt;&gt;"Critical", 'Patient Health Records'!AH378="Yes"),"Monitor later",IF(AND('Patient Health Records'!AI378="Critical",'Patient Health Records'!AH378="No"),"Ask for readmission","No action")))</f>
        <v>Monitor later</v>
      </c>
      <c r="U378" s="36"/>
      <c r="V378" s="36"/>
      <c r="W378" s="2" t="str">
        <f>_xlfn.XLOOKUP('Patient Demographics'!N378,Facts!$B$2:$B$10,Facts!$A$2:$A$10,FALSE)</f>
        <v>Tamil Nadu</v>
      </c>
      <c r="X378" t="str">
        <f t="shared" si="34"/>
        <v xml:space="preserve">Aarav </v>
      </c>
      <c r="Y378" t="str" cm="1">
        <f t="array" ref="Y378:AA378">_xlfn.TEXTSPLIT(C378," ")</f>
        <v>Aarav</v>
      </c>
      <c r="Z378" t="str">
        <v>Singh</v>
      </c>
      <c r="AA378" t="str">
        <v>Mehta</v>
      </c>
    </row>
    <row r="379" spans="1:27" ht="15.75" customHeight="1" x14ac:dyDescent="0.35">
      <c r="A379" s="2" t="s">
        <v>644</v>
      </c>
      <c r="B379" s="2" t="s">
        <v>129</v>
      </c>
      <c r="C379" s="2" t="str">
        <f t="shared" si="35"/>
        <v>Vivaan Sharma</v>
      </c>
      <c r="D379" s="2" t="str">
        <f t="shared" si="33"/>
        <v>PID0378_Vivaan.pdf</v>
      </c>
      <c r="E379" s="2" t="s">
        <v>24</v>
      </c>
      <c r="F379" s="15" t="s">
        <v>65</v>
      </c>
      <c r="G379" s="56">
        <f t="shared" si="36"/>
        <v>25203</v>
      </c>
      <c r="H379" s="54">
        <f t="shared" si="37"/>
        <v>1968</v>
      </c>
      <c r="I379" s="54">
        <f t="shared" si="38"/>
        <v>58</v>
      </c>
      <c r="J379" s="54" t="str" cm="1">
        <f t="array" ref="J379">_xlfn.IFS(AND(I379&gt;20,I379&lt;=30),"Young adult",AND(I379&gt;30,I379&lt;=45),"Adult",AND(I379&gt;45,I379&lt;=60),"Senior",AND(I379&gt;60,I379&lt;90),"super senior",TRUE,"Died")</f>
        <v>Senior</v>
      </c>
      <c r="K379" s="3">
        <v>20</v>
      </c>
      <c r="L379" s="2" t="s">
        <v>20</v>
      </c>
      <c r="M379" s="2" t="s">
        <v>12</v>
      </c>
      <c r="N379" s="2" t="str">
        <f>VLOOKUP(L379,Facts!$A$2:$B$10,2,FALSE)</f>
        <v>North</v>
      </c>
      <c r="O379" s="2"/>
      <c r="P379" s="2"/>
      <c r="Q379" s="36" t="str">
        <f>IF(AND(K379&lt;=5,'Billing Details'!H379&gt;=10000),"High Priority","Regularfollowup")</f>
        <v>Regularfollowup</v>
      </c>
      <c r="R379" s="36"/>
      <c r="S379" s="36"/>
      <c r="T379" s="36" t="str">
        <f>IF(AND(Q379="High Priority",'Patient Health Records'!AH379="Yes",'Patient Health Records'!AI379="Critical"), "Need Immediate attention", IF(AND('Patient Health Records'!AI379&lt;&gt;"Critical", 'Patient Health Records'!AH379="Yes"),"Monitor later",IF(AND('Patient Health Records'!AI379="Critical",'Patient Health Records'!AH379="No"),"Ask for readmission","No action")))</f>
        <v>Monitor later</v>
      </c>
      <c r="U379" s="36"/>
      <c r="V379" s="36"/>
      <c r="W379" s="2" t="str">
        <f>_xlfn.XLOOKUP('Patient Demographics'!N379,Facts!$B$2:$B$10,Facts!$A$2:$A$10,FALSE)</f>
        <v>Punjab</v>
      </c>
      <c r="X379" t="str">
        <f t="shared" si="34"/>
        <v xml:space="preserve">Vivaan </v>
      </c>
      <c r="Y379" t="str" cm="1">
        <f t="array" ref="Y379:Z379">_xlfn.TEXTSPLIT(C379," ")</f>
        <v>Vivaan</v>
      </c>
      <c r="Z379" t="str">
        <v>Sharma</v>
      </c>
    </row>
    <row r="380" spans="1:27" ht="15.75" customHeight="1" x14ac:dyDescent="0.35">
      <c r="A380" s="2" t="s">
        <v>645</v>
      </c>
      <c r="B380" s="2" t="s">
        <v>405</v>
      </c>
      <c r="C380" s="2" t="str">
        <f t="shared" si="35"/>
        <v>Aanya Gupta</v>
      </c>
      <c r="D380" s="2" t="str">
        <f t="shared" si="33"/>
        <v>PID0379_Aanya.pdf</v>
      </c>
      <c r="E380" s="2" t="s">
        <v>9</v>
      </c>
      <c r="F380" s="15" t="s">
        <v>10</v>
      </c>
      <c r="G380" s="56">
        <f t="shared" si="36"/>
        <v>27029</v>
      </c>
      <c r="H380" s="54">
        <f t="shared" si="37"/>
        <v>1973</v>
      </c>
      <c r="I380" s="54">
        <f t="shared" si="38"/>
        <v>53</v>
      </c>
      <c r="J380" s="54" t="str" cm="1">
        <f t="array" ref="J380">_xlfn.IFS(AND(I380&gt;20,I380&lt;=30),"Young adult",AND(I380&gt;30,I380&lt;=45),"Adult",AND(I380&gt;45,I380&lt;=60),"Senior",AND(I380&gt;60,I380&lt;90),"super senior",TRUE,"Died")</f>
        <v>Senior</v>
      </c>
      <c r="K380" s="3">
        <v>5</v>
      </c>
      <c r="L380" s="2" t="s">
        <v>37</v>
      </c>
      <c r="M380" s="2" t="s">
        <v>12</v>
      </c>
      <c r="N380" s="2" t="str">
        <f>VLOOKUP(L380,Facts!$A$2:$B$10,2,FALSE)</f>
        <v>South</v>
      </c>
      <c r="O380" s="2"/>
      <c r="P380" s="2"/>
      <c r="Q380" s="36" t="str">
        <f>IF(AND(K380&lt;=5,'Billing Details'!H380&gt;=10000),"High Priority","Regularfollowup")</f>
        <v>High Priority</v>
      </c>
      <c r="R380" s="36"/>
      <c r="S380" s="36"/>
      <c r="T380" s="36" t="str">
        <f>IF(AND(Q380="High Priority",'Patient Health Records'!AH380="Yes",'Patient Health Records'!AI380="Critical"), "Need Immediate attention", IF(AND('Patient Health Records'!AI380&lt;&gt;"Critical", 'Patient Health Records'!AH380="Yes"),"Monitor later",IF(AND('Patient Health Records'!AI380="Critical",'Patient Health Records'!AH380="No"),"Ask for readmission","No action")))</f>
        <v>No action</v>
      </c>
      <c r="U380" s="36"/>
      <c r="V380" s="36"/>
      <c r="W380" s="2" t="str">
        <f>_xlfn.XLOOKUP('Patient Demographics'!N380,Facts!$B$2:$B$10,Facts!$A$2:$A$10,FALSE)</f>
        <v>Tamil Nadu</v>
      </c>
      <c r="X380" t="str">
        <f t="shared" si="34"/>
        <v xml:space="preserve">Aanya </v>
      </c>
      <c r="Y380" t="str" cm="1">
        <f t="array" ref="Y380:Z380">_xlfn.TEXTSPLIT(C380," ")</f>
        <v>Aanya</v>
      </c>
      <c r="Z380" t="str">
        <v>Gupta</v>
      </c>
    </row>
    <row r="381" spans="1:27" ht="15.75" customHeight="1" x14ac:dyDescent="0.35">
      <c r="A381" s="2" t="s">
        <v>646</v>
      </c>
      <c r="B381" s="2" t="s">
        <v>647</v>
      </c>
      <c r="C381" s="2" t="str">
        <f t="shared" si="35"/>
        <v>Vivaan Priya Mehta</v>
      </c>
      <c r="D381" s="2" t="str">
        <f t="shared" si="33"/>
        <v>PID0380_Vivaan.pdf</v>
      </c>
      <c r="E381" s="2" t="s">
        <v>24</v>
      </c>
      <c r="F381" s="15" t="s">
        <v>526</v>
      </c>
      <c r="G381" s="56">
        <f t="shared" si="36"/>
        <v>33969</v>
      </c>
      <c r="H381" s="54">
        <f t="shared" si="37"/>
        <v>1992</v>
      </c>
      <c r="I381" s="54">
        <f t="shared" si="38"/>
        <v>34</v>
      </c>
      <c r="J381" s="54" t="str" cm="1">
        <f t="array" ref="J381">_xlfn.IFS(AND(I381&gt;20,I381&lt;=30),"Young adult",AND(I381&gt;30,I381&lt;=45),"Adult",AND(I381&gt;45,I381&lt;=60),"Senior",AND(I381&gt;60,I381&lt;90),"super senior",TRUE,"Died")</f>
        <v>Adult</v>
      </c>
      <c r="K381" s="3">
        <v>9</v>
      </c>
      <c r="L381" s="2" t="s">
        <v>60</v>
      </c>
      <c r="M381" s="2" t="s">
        <v>71</v>
      </c>
      <c r="N381" s="2" t="str">
        <f>VLOOKUP(L381,Facts!$A$2:$B$10,2,FALSE)</f>
        <v>West</v>
      </c>
      <c r="O381" s="2"/>
      <c r="P381" s="2"/>
      <c r="Q381" s="36" t="str">
        <f>IF(AND(K381&lt;=5,'Billing Details'!H381&gt;=10000),"High Priority","Regularfollowup")</f>
        <v>Regularfollowup</v>
      </c>
      <c r="R381" s="36"/>
      <c r="S381" s="36"/>
      <c r="T381" s="36" t="str">
        <f>IF(AND(Q381="High Priority",'Patient Health Records'!AH381="Yes",'Patient Health Records'!AI381="Critical"), "Need Immediate attention", IF(AND('Patient Health Records'!AI381&lt;&gt;"Critical", 'Patient Health Records'!AH381="Yes"),"Monitor later",IF(AND('Patient Health Records'!AI381="Critical",'Patient Health Records'!AH381="No"),"Ask for readmission","No action")))</f>
        <v>Ask for readmission</v>
      </c>
      <c r="U381" s="36"/>
      <c r="V381" s="36"/>
      <c r="W381" s="2" t="str">
        <f>_xlfn.XLOOKUP('Patient Demographics'!N381,Facts!$B$2:$B$10,Facts!$A$2:$A$10,FALSE)</f>
        <v>Maharashtra</v>
      </c>
      <c r="X381" t="str">
        <f t="shared" si="34"/>
        <v xml:space="preserve">Vivaan </v>
      </c>
      <c r="Y381" t="str" cm="1">
        <f t="array" ref="Y381:AA381">_xlfn.TEXTSPLIT(C381," ")</f>
        <v>Vivaan</v>
      </c>
      <c r="Z381" t="str">
        <v>Priya</v>
      </c>
      <c r="AA381" t="str">
        <v>Mehta</v>
      </c>
    </row>
    <row r="382" spans="1:27" ht="15.75" customHeight="1" x14ac:dyDescent="0.35">
      <c r="A382" s="2" t="s">
        <v>648</v>
      </c>
      <c r="B382" s="2" t="s">
        <v>221</v>
      </c>
      <c r="C382" s="2" t="str">
        <f t="shared" si="35"/>
        <v>Aanya Patel</v>
      </c>
      <c r="D382" s="2" t="str">
        <f t="shared" si="33"/>
        <v>PID0381_Aanya.pdf</v>
      </c>
      <c r="E382" s="2" t="s">
        <v>9</v>
      </c>
      <c r="F382" s="15" t="s">
        <v>48</v>
      </c>
      <c r="G382" s="56">
        <f t="shared" si="36"/>
        <v>23377</v>
      </c>
      <c r="H382" s="54">
        <f t="shared" si="37"/>
        <v>1964</v>
      </c>
      <c r="I382" s="54">
        <f t="shared" si="38"/>
        <v>62</v>
      </c>
      <c r="J382" s="54" t="str" cm="1">
        <f t="array" ref="J382">_xlfn.IFS(AND(I382&gt;20,I382&lt;=30),"Young adult",AND(I382&gt;30,I382&lt;=45),"Adult",AND(I382&gt;45,I382&lt;=60),"Senior",AND(I382&gt;60,I382&lt;90),"super senior",TRUE,"Died")</f>
        <v>super senior</v>
      </c>
      <c r="K382" s="3">
        <v>12</v>
      </c>
      <c r="L382" s="2" t="s">
        <v>16</v>
      </c>
      <c r="M382" s="2" t="s">
        <v>71</v>
      </c>
      <c r="N382" s="2" t="str">
        <f>VLOOKUP(L382,Facts!$A$2:$B$10,2,FALSE)</f>
        <v>West</v>
      </c>
      <c r="O382" s="2"/>
      <c r="P382" s="2"/>
      <c r="Q382" s="36" t="str">
        <f>IF(AND(K382&lt;=5,'Billing Details'!H382&gt;=10000),"High Priority","Regularfollowup")</f>
        <v>Regularfollowup</v>
      </c>
      <c r="R382" s="36"/>
      <c r="S382" s="36"/>
      <c r="T382" s="36" t="str">
        <f>IF(AND(Q382="High Priority",'Patient Health Records'!AH382="Yes",'Patient Health Records'!AI382="Critical"), "Need Immediate attention", IF(AND('Patient Health Records'!AI382&lt;&gt;"Critical", 'Patient Health Records'!AH382="Yes"),"Monitor later",IF(AND('Patient Health Records'!AI382="Critical",'Patient Health Records'!AH382="No"),"Ask for readmission","No action")))</f>
        <v>Monitor later</v>
      </c>
      <c r="U382" s="36"/>
      <c r="V382" s="36"/>
      <c r="W382" s="2" t="str">
        <f>_xlfn.XLOOKUP('Patient Demographics'!N382,Facts!$B$2:$B$10,Facts!$A$2:$A$10,FALSE)</f>
        <v>Maharashtra</v>
      </c>
      <c r="X382" t="str">
        <f t="shared" si="34"/>
        <v xml:space="preserve">Aanya </v>
      </c>
      <c r="Y382" t="str" cm="1">
        <f t="array" ref="Y382:Z382">_xlfn.TEXTSPLIT(C382," ")</f>
        <v>Aanya</v>
      </c>
      <c r="Z382" t="str">
        <v>Patel</v>
      </c>
    </row>
    <row r="383" spans="1:27" ht="15.75" customHeight="1" x14ac:dyDescent="0.35">
      <c r="A383" s="2" t="s">
        <v>649</v>
      </c>
      <c r="B383" s="2" t="s">
        <v>273</v>
      </c>
      <c r="C383" s="2" t="str">
        <f t="shared" si="35"/>
        <v>Riya Mehta</v>
      </c>
      <c r="D383" s="2" t="str">
        <f t="shared" si="33"/>
        <v>PID0382_Riya.pdf</v>
      </c>
      <c r="E383" s="2" t="s">
        <v>9</v>
      </c>
      <c r="F383" s="15" t="s">
        <v>28</v>
      </c>
      <c r="G383" s="56">
        <f t="shared" si="36"/>
        <v>32508</v>
      </c>
      <c r="H383" s="54">
        <f t="shared" si="37"/>
        <v>1988</v>
      </c>
      <c r="I383" s="54">
        <f t="shared" si="38"/>
        <v>38</v>
      </c>
      <c r="J383" s="54" t="str" cm="1">
        <f t="array" ref="J383">_xlfn.IFS(AND(I383&gt;20,I383&lt;=30),"Young adult",AND(I383&gt;30,I383&lt;=45),"Adult",AND(I383&gt;45,I383&lt;=60),"Senior",AND(I383&gt;60,I383&lt;90),"super senior",TRUE,"Died")</f>
        <v>Adult</v>
      </c>
      <c r="K383" s="3">
        <v>120</v>
      </c>
      <c r="L383" s="2" t="s">
        <v>45</v>
      </c>
      <c r="M383" s="2" t="s">
        <v>71</v>
      </c>
      <c r="N383" s="2" t="str">
        <f>VLOOKUP(L383,Facts!$A$2:$B$10,2,FALSE)</f>
        <v>East</v>
      </c>
      <c r="O383" s="2"/>
      <c r="P383" s="2"/>
      <c r="Q383" s="36" t="str">
        <f>IF(AND(K383&lt;=5,'Billing Details'!H383&gt;=10000),"High Priority","Regularfollowup")</f>
        <v>Regularfollowup</v>
      </c>
      <c r="R383" s="36"/>
      <c r="S383" s="36"/>
      <c r="T383" s="36" t="str">
        <f>IF(AND(Q383="High Priority",'Patient Health Records'!AH383="Yes",'Patient Health Records'!AI383="Critical"), "Need Immediate attention", IF(AND('Patient Health Records'!AI383&lt;&gt;"Critical", 'Patient Health Records'!AH383="Yes"),"Monitor later",IF(AND('Patient Health Records'!AI383="Critical",'Patient Health Records'!AH383="No"),"Ask for readmission","No action")))</f>
        <v>Monitor later</v>
      </c>
      <c r="U383" s="36"/>
      <c r="V383" s="36"/>
      <c r="W383" s="2" t="str">
        <f>_xlfn.XLOOKUP('Patient Demographics'!N383,Facts!$B$2:$B$10,Facts!$A$2:$A$10,FALSE)</f>
        <v>West Bengal</v>
      </c>
      <c r="X383" t="str">
        <f t="shared" si="34"/>
        <v xml:space="preserve">Riya </v>
      </c>
      <c r="Y383" t="str" cm="1">
        <f t="array" ref="Y383:Z383">_xlfn.TEXTSPLIT(C383," ")</f>
        <v>Riya</v>
      </c>
      <c r="Z383" t="str">
        <v>Mehta</v>
      </c>
    </row>
    <row r="384" spans="1:27" ht="15.75" customHeight="1" x14ac:dyDescent="0.35">
      <c r="A384" s="2" t="s">
        <v>650</v>
      </c>
      <c r="B384" s="2" t="s">
        <v>651</v>
      </c>
      <c r="C384" s="2" t="str">
        <f t="shared" si="35"/>
        <v>Aanya Singh Mehta</v>
      </c>
      <c r="D384" s="2" t="str">
        <f t="shared" si="33"/>
        <v>PID0383_Aanya.pdf</v>
      </c>
      <c r="E384" s="2" t="s">
        <v>9</v>
      </c>
      <c r="F384" s="15" t="s">
        <v>260</v>
      </c>
      <c r="G384" s="56">
        <f t="shared" si="36"/>
        <v>21550</v>
      </c>
      <c r="H384" s="54">
        <f t="shared" si="37"/>
        <v>1958</v>
      </c>
      <c r="I384" s="54">
        <f t="shared" si="38"/>
        <v>68</v>
      </c>
      <c r="J384" s="54" t="str" cm="1">
        <f t="array" ref="J384">_xlfn.IFS(AND(I384&gt;20,I384&lt;=30),"Young adult",AND(I384&gt;30,I384&lt;=45),"Adult",AND(I384&gt;45,I384&lt;=60),"Senior",AND(I384&gt;60,I384&lt;90),"super senior",TRUE,"Died")</f>
        <v>super senior</v>
      </c>
      <c r="K384" s="3">
        <v>200</v>
      </c>
      <c r="L384" s="2" t="s">
        <v>16</v>
      </c>
      <c r="M384" s="2" t="s">
        <v>71</v>
      </c>
      <c r="N384" s="2" t="str">
        <f>VLOOKUP(L384,Facts!$A$2:$B$10,2,FALSE)</f>
        <v>West</v>
      </c>
      <c r="O384" s="2"/>
      <c r="P384" s="2"/>
      <c r="Q384" s="36" t="str">
        <f>IF(AND(K384&lt;=5,'Billing Details'!H384&gt;=10000),"High Priority","Regularfollowup")</f>
        <v>Regularfollowup</v>
      </c>
      <c r="R384" s="36"/>
      <c r="S384" s="36"/>
      <c r="T384" s="36" t="str">
        <f>IF(AND(Q384="High Priority",'Patient Health Records'!AH384="Yes",'Patient Health Records'!AI384="Critical"), "Need Immediate attention", IF(AND('Patient Health Records'!AI384&lt;&gt;"Critical", 'Patient Health Records'!AH384="Yes"),"Monitor later",IF(AND('Patient Health Records'!AI384="Critical",'Patient Health Records'!AH384="No"),"Ask for readmission","No action")))</f>
        <v>No action</v>
      </c>
      <c r="U384" s="36"/>
      <c r="V384" s="36"/>
      <c r="W384" s="2" t="str">
        <f>_xlfn.XLOOKUP('Patient Demographics'!N384,Facts!$B$2:$B$10,Facts!$A$2:$A$10,FALSE)</f>
        <v>Maharashtra</v>
      </c>
      <c r="X384" t="str">
        <f t="shared" si="34"/>
        <v xml:space="preserve">Aanya </v>
      </c>
      <c r="Y384" t="str" cm="1">
        <f t="array" ref="Y384:AA384">_xlfn.TEXTSPLIT(C384," ")</f>
        <v>Aanya</v>
      </c>
      <c r="Z384" t="str">
        <v>Singh</v>
      </c>
      <c r="AA384" t="str">
        <v>Mehta</v>
      </c>
    </row>
    <row r="385" spans="1:27" ht="15.75" customHeight="1" x14ac:dyDescent="0.35">
      <c r="A385" s="2" t="s">
        <v>652</v>
      </c>
      <c r="B385" s="2" t="s">
        <v>653</v>
      </c>
      <c r="C385" s="2" t="str">
        <f t="shared" si="35"/>
        <v>Sai Singh Reddy</v>
      </c>
      <c r="D385" s="2" t="str">
        <f t="shared" si="33"/>
        <v>PID0384_Sai.pdf</v>
      </c>
      <c r="E385" s="2" t="s">
        <v>24</v>
      </c>
      <c r="F385" s="15" t="s">
        <v>62</v>
      </c>
      <c r="G385" s="56">
        <f t="shared" si="36"/>
        <v>30682</v>
      </c>
      <c r="H385" s="54">
        <f t="shared" si="37"/>
        <v>1984</v>
      </c>
      <c r="I385" s="54">
        <f t="shared" si="38"/>
        <v>42</v>
      </c>
      <c r="J385" s="54" t="str" cm="1">
        <f t="array" ref="J385">_xlfn.IFS(AND(I385&gt;20,I385&lt;=30),"Young adult",AND(I385&gt;30,I385&lt;=45),"Adult",AND(I385&gt;45,I385&lt;=60),"Senior",AND(I385&gt;60,I385&lt;90),"super senior",TRUE,"Died")</f>
        <v>Adult</v>
      </c>
      <c r="K385" s="3">
        <v>15</v>
      </c>
      <c r="L385" s="2" t="s">
        <v>60</v>
      </c>
      <c r="M385" s="2" t="s">
        <v>21</v>
      </c>
      <c r="N385" s="2" t="str">
        <f>VLOOKUP(L385,Facts!$A$2:$B$10,2,FALSE)</f>
        <v>West</v>
      </c>
      <c r="O385" s="2"/>
      <c r="P385" s="2"/>
      <c r="Q385" s="36" t="str">
        <f>IF(AND(K385&lt;=5,'Billing Details'!H385&gt;=10000),"High Priority","Regularfollowup")</f>
        <v>Regularfollowup</v>
      </c>
      <c r="R385" s="36"/>
      <c r="S385" s="36"/>
      <c r="T385" s="36" t="str">
        <f>IF(AND(Q385="High Priority",'Patient Health Records'!AH385="Yes",'Patient Health Records'!AI385="Critical"), "Need Immediate attention", IF(AND('Patient Health Records'!AI385&lt;&gt;"Critical", 'Patient Health Records'!AH385="Yes"),"Monitor later",IF(AND('Patient Health Records'!AI385="Critical",'Patient Health Records'!AH385="No"),"Ask for readmission","No action")))</f>
        <v>No action</v>
      </c>
      <c r="U385" s="36"/>
      <c r="V385" s="36"/>
      <c r="W385" s="2" t="str">
        <f>_xlfn.XLOOKUP('Patient Demographics'!N385,Facts!$B$2:$B$10,Facts!$A$2:$A$10,FALSE)</f>
        <v>Maharashtra</v>
      </c>
      <c r="X385" t="str">
        <f t="shared" si="34"/>
        <v xml:space="preserve">Sai </v>
      </c>
      <c r="Y385" t="str" cm="1">
        <f t="array" ref="Y385:AA385">_xlfn.TEXTSPLIT(C385," ")</f>
        <v>Sai</v>
      </c>
      <c r="Z385" t="str">
        <v>Singh</v>
      </c>
      <c r="AA385" t="str">
        <v>Reddy</v>
      </c>
    </row>
    <row r="386" spans="1:27" ht="15.75" customHeight="1" x14ac:dyDescent="0.35">
      <c r="A386" s="2" t="s">
        <v>654</v>
      </c>
      <c r="B386" s="2" t="s">
        <v>655</v>
      </c>
      <c r="C386" s="2" t="str">
        <f t="shared" si="35"/>
        <v>Krishna Singh Gupta</v>
      </c>
      <c r="D386" s="2" t="str">
        <f t="shared" ref="D386:D449" si="39">_xlfn.CONCAT(A386,"_",Y386,".pdf")</f>
        <v>PID0385_Krishna.pdf</v>
      </c>
      <c r="E386" s="2" t="s">
        <v>24</v>
      </c>
      <c r="F386" s="15" t="s">
        <v>28</v>
      </c>
      <c r="G386" s="56">
        <f t="shared" si="36"/>
        <v>32508</v>
      </c>
      <c r="H386" s="54">
        <f t="shared" si="37"/>
        <v>1988</v>
      </c>
      <c r="I386" s="54">
        <f t="shared" si="38"/>
        <v>38</v>
      </c>
      <c r="J386" s="54" t="str" cm="1">
        <f t="array" ref="J386">_xlfn.IFS(AND(I386&gt;20,I386&lt;=30),"Young adult",AND(I386&gt;30,I386&lt;=45),"Adult",AND(I386&gt;45,I386&lt;=60),"Senior",AND(I386&gt;60,I386&lt;90),"super senior",TRUE,"Died")</f>
        <v>Adult</v>
      </c>
      <c r="K386" s="3">
        <v>2</v>
      </c>
      <c r="L386" s="2" t="s">
        <v>29</v>
      </c>
      <c r="M386" s="2" t="s">
        <v>21</v>
      </c>
      <c r="N386" s="2" t="str">
        <f>VLOOKUP(L386,Facts!$A$2:$B$10,2,FALSE)</f>
        <v>North</v>
      </c>
      <c r="O386" s="2"/>
      <c r="P386" s="2"/>
      <c r="Q386" s="36" t="str">
        <f>IF(AND(K386&lt;=5,'Billing Details'!H386&gt;=10000),"High Priority","Regularfollowup")</f>
        <v>High Priority</v>
      </c>
      <c r="R386" s="36"/>
      <c r="S386" s="36"/>
      <c r="T386" s="36" t="str">
        <f>IF(AND(Q386="High Priority",'Patient Health Records'!AH386="Yes",'Patient Health Records'!AI386="Critical"), "Need Immediate attention", IF(AND('Patient Health Records'!AI386&lt;&gt;"Critical", 'Patient Health Records'!AH386="Yes"),"Monitor later",IF(AND('Patient Health Records'!AI386="Critical",'Patient Health Records'!AH386="No"),"Ask for readmission","No action")))</f>
        <v>Monitor later</v>
      </c>
      <c r="U386" s="36"/>
      <c r="V386" s="36"/>
      <c r="W386" s="2" t="str">
        <f>_xlfn.XLOOKUP('Patient Demographics'!N386,Facts!$B$2:$B$10,Facts!$A$2:$A$10,FALSE)</f>
        <v>Punjab</v>
      </c>
      <c r="X386" t="str">
        <f t="shared" ref="X386:X449" si="40">LEFT(C386,FIND(" ",C386))</f>
        <v xml:space="preserve">Krishna </v>
      </c>
      <c r="Y386" t="str" cm="1">
        <f t="array" ref="Y386:AA386">_xlfn.TEXTSPLIT(C386," ")</f>
        <v>Krishna</v>
      </c>
      <c r="Z386" t="str">
        <v>Singh</v>
      </c>
      <c r="AA386" t="str">
        <v>Gupta</v>
      </c>
    </row>
    <row r="387" spans="1:27" ht="15.75" customHeight="1" x14ac:dyDescent="0.35">
      <c r="A387" s="2" t="s">
        <v>656</v>
      </c>
      <c r="B387" s="2" t="s">
        <v>657</v>
      </c>
      <c r="C387" s="2" t="str">
        <f t="shared" ref="C387:C450" si="41">TRIM(B387)</f>
        <v>Shreya Gupta</v>
      </c>
      <c r="D387" s="2" t="str">
        <f t="shared" si="39"/>
        <v>PID0386_Shreya.pdf</v>
      </c>
      <c r="E387" s="2" t="s">
        <v>9</v>
      </c>
      <c r="F387" s="15" t="s">
        <v>19</v>
      </c>
      <c r="G387" s="56">
        <f t="shared" ref="G387:G450" si="42">DATEVALUE(F387)</f>
        <v>34334</v>
      </c>
      <c r="H387" s="54">
        <f t="shared" ref="H387:H450" si="43">YEAR(G387)</f>
        <v>1993</v>
      </c>
      <c r="I387" s="54">
        <f t="shared" ref="I387:I450" si="44">2026-H387</f>
        <v>33</v>
      </c>
      <c r="J387" s="54" t="str" cm="1">
        <f t="array" ref="J387">_xlfn.IFS(AND(I387&gt;20,I387&lt;=30),"Young adult",AND(I387&gt;30,I387&lt;=45),"Adult",AND(I387&gt;45,I387&lt;=60),"Senior",AND(I387&gt;60,I387&lt;90),"super senior",TRUE,"Died")</f>
        <v>Adult</v>
      </c>
      <c r="K387" s="3">
        <v>2</v>
      </c>
      <c r="L387" s="2" t="s">
        <v>29</v>
      </c>
      <c r="M387" s="2" t="s">
        <v>21</v>
      </c>
      <c r="N387" s="2" t="str">
        <f>VLOOKUP(L387,Facts!$A$2:$B$10,2,FALSE)</f>
        <v>North</v>
      </c>
      <c r="O387" s="2"/>
      <c r="P387" s="2"/>
      <c r="Q387" s="36" t="str">
        <f>IF(AND(K387&lt;=5,'Billing Details'!H387&gt;=10000),"High Priority","Regularfollowup")</f>
        <v>High Priority</v>
      </c>
      <c r="R387" s="36"/>
      <c r="S387" s="36"/>
      <c r="T387" s="36" t="str">
        <f>IF(AND(Q387="High Priority",'Patient Health Records'!AH387="Yes",'Patient Health Records'!AI387="Critical"), "Need Immediate attention", IF(AND('Patient Health Records'!AI387&lt;&gt;"Critical", 'Patient Health Records'!AH387="Yes"),"Monitor later",IF(AND('Patient Health Records'!AI387="Critical",'Patient Health Records'!AH387="No"),"Ask for readmission","No action")))</f>
        <v>No action</v>
      </c>
      <c r="U387" s="36"/>
      <c r="V387" s="36"/>
      <c r="W387" s="2" t="str">
        <f>_xlfn.XLOOKUP('Patient Demographics'!N387,Facts!$B$2:$B$10,Facts!$A$2:$A$10,FALSE)</f>
        <v>Punjab</v>
      </c>
      <c r="X387" t="str">
        <f t="shared" si="40"/>
        <v xml:space="preserve">Shreya </v>
      </c>
      <c r="Y387" t="str" cm="1">
        <f t="array" ref="Y387:Z387">_xlfn.TEXTSPLIT(C387," ")</f>
        <v>Shreya</v>
      </c>
      <c r="Z387" t="str">
        <v>Gupta</v>
      </c>
    </row>
    <row r="388" spans="1:27" ht="15.75" customHeight="1" x14ac:dyDescent="0.35">
      <c r="A388" s="2" t="s">
        <v>658</v>
      </c>
      <c r="B388" s="2" t="s">
        <v>169</v>
      </c>
      <c r="C388" s="2" t="str">
        <f t="shared" si="41"/>
        <v>Sai Reddy</v>
      </c>
      <c r="D388" s="2" t="str">
        <f t="shared" si="39"/>
        <v>PID0387_Sai.pdf</v>
      </c>
      <c r="E388" s="2" t="s">
        <v>24</v>
      </c>
      <c r="F388" s="15" t="s">
        <v>87</v>
      </c>
      <c r="G388" s="56">
        <f t="shared" si="42"/>
        <v>28855</v>
      </c>
      <c r="H388" s="54">
        <f t="shared" si="43"/>
        <v>1978</v>
      </c>
      <c r="I388" s="54">
        <f t="shared" si="44"/>
        <v>48</v>
      </c>
      <c r="J388" s="54" t="str" cm="1">
        <f t="array" ref="J388">_xlfn.IFS(AND(I388&gt;20,I388&lt;=30),"Young adult",AND(I388&gt;30,I388&lt;=45),"Adult",AND(I388&gt;45,I388&lt;=60),"Senior",AND(I388&gt;60,I388&lt;90),"super senior",TRUE,"Died")</f>
        <v>Senior</v>
      </c>
      <c r="K388" s="3">
        <v>3</v>
      </c>
      <c r="L388" s="2" t="s">
        <v>29</v>
      </c>
      <c r="M388" s="2" t="s">
        <v>71</v>
      </c>
      <c r="N388" s="2" t="str">
        <f>VLOOKUP(L388,Facts!$A$2:$B$10,2,FALSE)</f>
        <v>North</v>
      </c>
      <c r="O388" s="2"/>
      <c r="P388" s="2"/>
      <c r="Q388" s="36" t="str">
        <f>IF(AND(K388&lt;=5,'Billing Details'!H388&gt;=10000),"High Priority","Regularfollowup")</f>
        <v>High Priority</v>
      </c>
      <c r="R388" s="36"/>
      <c r="S388" s="36"/>
      <c r="T388" s="36" t="str">
        <f>IF(AND(Q388="High Priority",'Patient Health Records'!AH388="Yes",'Patient Health Records'!AI388="Critical"), "Need Immediate attention", IF(AND('Patient Health Records'!AI388&lt;&gt;"Critical", 'Patient Health Records'!AH388="Yes"),"Monitor later",IF(AND('Patient Health Records'!AI388="Critical",'Patient Health Records'!AH388="No"),"Ask for readmission","No action")))</f>
        <v>Ask for readmission</v>
      </c>
      <c r="U388" s="36"/>
      <c r="V388" s="36"/>
      <c r="W388" s="2" t="str">
        <f>_xlfn.XLOOKUP('Patient Demographics'!N388,Facts!$B$2:$B$10,Facts!$A$2:$A$10,FALSE)</f>
        <v>Punjab</v>
      </c>
      <c r="X388" t="str">
        <f t="shared" si="40"/>
        <v xml:space="preserve">Sai </v>
      </c>
      <c r="Y388" t="str" cm="1">
        <f t="array" ref="Y388:Z388">_xlfn.TEXTSPLIT(C388," ")</f>
        <v>Sai</v>
      </c>
      <c r="Z388" t="str">
        <v>Reddy</v>
      </c>
    </row>
    <row r="389" spans="1:27" ht="15.75" customHeight="1" x14ac:dyDescent="0.35">
      <c r="A389" s="2" t="s">
        <v>659</v>
      </c>
      <c r="B389" s="2" t="s">
        <v>660</v>
      </c>
      <c r="C389" s="2" t="str">
        <f t="shared" si="41"/>
        <v>Shreya Kumar Reddy</v>
      </c>
      <c r="D389" s="2" t="str">
        <f t="shared" si="39"/>
        <v>PID0388_Shreya.pdf</v>
      </c>
      <c r="E389" s="2" t="s">
        <v>9</v>
      </c>
      <c r="F389" s="15" t="s">
        <v>65</v>
      </c>
      <c r="G389" s="56">
        <f t="shared" si="42"/>
        <v>25203</v>
      </c>
      <c r="H389" s="54">
        <f t="shared" si="43"/>
        <v>1968</v>
      </c>
      <c r="I389" s="54">
        <f t="shared" si="44"/>
        <v>58</v>
      </c>
      <c r="J389" s="54" t="str" cm="1">
        <f t="array" ref="J389">_xlfn.IFS(AND(I389&gt;20,I389&lt;=30),"Young adult",AND(I389&gt;30,I389&lt;=45),"Adult",AND(I389&gt;45,I389&lt;=60),"Senior",AND(I389&gt;60,I389&lt;90),"super senior",TRUE,"Died")</f>
        <v>Senior</v>
      </c>
      <c r="K389" s="3">
        <v>2</v>
      </c>
      <c r="L389" s="2" t="s">
        <v>45</v>
      </c>
      <c r="M389" s="2" t="s">
        <v>21</v>
      </c>
      <c r="N389" s="2" t="str">
        <f>VLOOKUP(L389,Facts!$A$2:$B$10,2,FALSE)</f>
        <v>East</v>
      </c>
      <c r="O389" s="2"/>
      <c r="P389" s="2"/>
      <c r="Q389" s="36" t="str">
        <f>IF(AND(K389&lt;=5,'Billing Details'!H389&gt;=10000),"High Priority","Regularfollowup")</f>
        <v>High Priority</v>
      </c>
      <c r="R389" s="36"/>
      <c r="S389" s="36"/>
      <c r="T389" s="36" t="str">
        <f>IF(AND(Q389="High Priority",'Patient Health Records'!AH389="Yes",'Patient Health Records'!AI389="Critical"), "Need Immediate attention", IF(AND('Patient Health Records'!AI389&lt;&gt;"Critical", 'Patient Health Records'!AH389="Yes"),"Monitor later",IF(AND('Patient Health Records'!AI389="Critical",'Patient Health Records'!AH389="No"),"Ask for readmission","No action")))</f>
        <v>Ask for readmission</v>
      </c>
      <c r="U389" s="36"/>
      <c r="V389" s="36"/>
      <c r="W389" s="2" t="str">
        <f>_xlfn.XLOOKUP('Patient Demographics'!N389,Facts!$B$2:$B$10,Facts!$A$2:$A$10,FALSE)</f>
        <v>West Bengal</v>
      </c>
      <c r="X389" t="str">
        <f t="shared" si="40"/>
        <v xml:space="preserve">Shreya </v>
      </c>
      <c r="Y389" t="str" cm="1">
        <f t="array" ref="Y389:AA389">_xlfn.TEXTSPLIT(C389," ")</f>
        <v>Shreya</v>
      </c>
      <c r="Z389" t="str">
        <v>Kumar</v>
      </c>
      <c r="AA389" t="str">
        <v>Reddy</v>
      </c>
    </row>
    <row r="390" spans="1:27" ht="15.75" customHeight="1" x14ac:dyDescent="0.35">
      <c r="A390" s="2" t="s">
        <v>661</v>
      </c>
      <c r="B390" s="2" t="s">
        <v>181</v>
      </c>
      <c r="C390" s="2" t="str">
        <f t="shared" si="41"/>
        <v>Aditya Patel</v>
      </c>
      <c r="D390" s="2" t="str">
        <f t="shared" si="39"/>
        <v>PID0389_Aditya.pdf</v>
      </c>
      <c r="E390" s="2" t="s">
        <v>24</v>
      </c>
      <c r="F390" s="15" t="s">
        <v>164</v>
      </c>
      <c r="G390" s="56">
        <f t="shared" si="42"/>
        <v>21550</v>
      </c>
      <c r="H390" s="54">
        <f t="shared" si="43"/>
        <v>1958</v>
      </c>
      <c r="I390" s="54">
        <f t="shared" si="44"/>
        <v>68</v>
      </c>
      <c r="J390" s="54" t="str" cm="1">
        <f t="array" ref="J390">_xlfn.IFS(AND(I390&gt;20,I390&lt;=30),"Young adult",AND(I390&gt;30,I390&lt;=45),"Adult",AND(I390&gt;45,I390&lt;=60),"Senior",AND(I390&gt;60,I390&lt;90),"super senior",TRUE,"Died")</f>
        <v>super senior</v>
      </c>
      <c r="K390" s="3">
        <v>20</v>
      </c>
      <c r="L390" s="2" t="s">
        <v>45</v>
      </c>
      <c r="M390" s="2" t="s">
        <v>38</v>
      </c>
      <c r="N390" s="2" t="str">
        <f>VLOOKUP(L390,Facts!$A$2:$B$10,2,FALSE)</f>
        <v>East</v>
      </c>
      <c r="O390" s="2"/>
      <c r="P390" s="2"/>
      <c r="Q390" s="36" t="str">
        <f>IF(AND(K390&lt;=5,'Billing Details'!H390&gt;=10000),"High Priority","Regularfollowup")</f>
        <v>Regularfollowup</v>
      </c>
      <c r="R390" s="36"/>
      <c r="S390" s="36"/>
      <c r="T390" s="36" t="str">
        <f>IF(AND(Q390="High Priority",'Patient Health Records'!AH390="Yes",'Patient Health Records'!AI390="Critical"), "Need Immediate attention", IF(AND('Patient Health Records'!AI390&lt;&gt;"Critical", 'Patient Health Records'!AH390="Yes"),"Monitor later",IF(AND('Patient Health Records'!AI390="Critical",'Patient Health Records'!AH390="No"),"Ask for readmission","No action")))</f>
        <v>No action</v>
      </c>
      <c r="U390" s="36"/>
      <c r="V390" s="36"/>
      <c r="W390" s="2" t="str">
        <f>_xlfn.XLOOKUP('Patient Demographics'!N390,Facts!$B$2:$B$10,Facts!$A$2:$A$10,FALSE)</f>
        <v>West Bengal</v>
      </c>
      <c r="X390" t="str">
        <f t="shared" si="40"/>
        <v xml:space="preserve">Aditya </v>
      </c>
      <c r="Y390" t="str" cm="1">
        <f t="array" ref="Y390:Z390">_xlfn.TEXTSPLIT(C390," ")</f>
        <v>Aditya</v>
      </c>
      <c r="Z390" t="str">
        <v>Patel</v>
      </c>
    </row>
    <row r="391" spans="1:27" ht="15.75" customHeight="1" x14ac:dyDescent="0.35">
      <c r="A391" s="2" t="s">
        <v>662</v>
      </c>
      <c r="B391" s="2" t="s">
        <v>104</v>
      </c>
      <c r="C391" s="2" t="str">
        <f t="shared" si="41"/>
        <v>Riya Gupta</v>
      </c>
      <c r="D391" s="2" t="str">
        <f t="shared" si="39"/>
        <v>PID0390_Riya.pdf</v>
      </c>
      <c r="E391" s="2" t="s">
        <v>9</v>
      </c>
      <c r="F391" s="15" t="s">
        <v>65</v>
      </c>
      <c r="G391" s="56">
        <f t="shared" si="42"/>
        <v>25203</v>
      </c>
      <c r="H391" s="54">
        <f t="shared" si="43"/>
        <v>1968</v>
      </c>
      <c r="I391" s="54">
        <f t="shared" si="44"/>
        <v>58</v>
      </c>
      <c r="J391" s="54" t="str" cm="1">
        <f t="array" ref="J391">_xlfn.IFS(AND(I391&gt;20,I391&lt;=30),"Young adult",AND(I391&gt;30,I391&lt;=45),"Adult",AND(I391&gt;45,I391&lt;=60),"Senior",AND(I391&gt;60,I391&lt;90),"super senior",TRUE,"Died")</f>
        <v>Senior</v>
      </c>
      <c r="K391" s="3">
        <v>12</v>
      </c>
      <c r="L391" s="2" t="s">
        <v>25</v>
      </c>
      <c r="M391" s="2" t="s">
        <v>21</v>
      </c>
      <c r="N391" s="2" t="str">
        <f>VLOOKUP(L391,Facts!$A$2:$B$10,2,FALSE)</f>
        <v>South</v>
      </c>
      <c r="O391" s="2"/>
      <c r="P391" s="2"/>
      <c r="Q391" s="36" t="str">
        <f>IF(AND(K391&lt;=5,'Billing Details'!H391&gt;=10000),"High Priority","Regularfollowup")</f>
        <v>Regularfollowup</v>
      </c>
      <c r="R391" s="36"/>
      <c r="S391" s="36"/>
      <c r="T391" s="36" t="str">
        <f>IF(AND(Q391="High Priority",'Patient Health Records'!AH391="Yes",'Patient Health Records'!AI391="Critical"), "Need Immediate attention", IF(AND('Patient Health Records'!AI391&lt;&gt;"Critical", 'Patient Health Records'!AH391="Yes"),"Monitor later",IF(AND('Patient Health Records'!AI391="Critical",'Patient Health Records'!AH391="No"),"Ask for readmission","No action")))</f>
        <v>Ask for readmission</v>
      </c>
      <c r="U391" s="36"/>
      <c r="V391" s="36"/>
      <c r="W391" s="2" t="str">
        <f>_xlfn.XLOOKUP('Patient Demographics'!N391,Facts!$B$2:$B$10,Facts!$A$2:$A$10,FALSE)</f>
        <v>Tamil Nadu</v>
      </c>
      <c r="X391" t="str">
        <f t="shared" si="40"/>
        <v xml:space="preserve">Riya </v>
      </c>
      <c r="Y391" t="str" cm="1">
        <f t="array" ref="Y391:Z391">_xlfn.TEXTSPLIT(C391," ")</f>
        <v>Riya</v>
      </c>
      <c r="Z391" t="str">
        <v>Gupta</v>
      </c>
    </row>
    <row r="392" spans="1:27" ht="15.75" customHeight="1" x14ac:dyDescent="0.35">
      <c r="A392" s="2" t="s">
        <v>663</v>
      </c>
      <c r="B392" s="2" t="s">
        <v>485</v>
      </c>
      <c r="C392" s="2" t="str">
        <f t="shared" si="41"/>
        <v>Diya Reddy</v>
      </c>
      <c r="D392" s="2" t="str">
        <f t="shared" si="39"/>
        <v>PID0391_Diya.pdf</v>
      </c>
      <c r="E392" s="2" t="s">
        <v>9</v>
      </c>
      <c r="F392" s="15" t="s">
        <v>155</v>
      </c>
      <c r="G392" s="56">
        <f t="shared" si="42"/>
        <v>30682</v>
      </c>
      <c r="H392" s="54">
        <f t="shared" si="43"/>
        <v>1984</v>
      </c>
      <c r="I392" s="54">
        <f t="shared" si="44"/>
        <v>42</v>
      </c>
      <c r="J392" s="54" t="str" cm="1">
        <f t="array" ref="J392">_xlfn.IFS(AND(I392&gt;20,I392&lt;=30),"Young adult",AND(I392&gt;30,I392&lt;=45),"Adult",AND(I392&gt;45,I392&lt;=60),"Senior",AND(I392&gt;60,I392&lt;90),"super senior",TRUE,"Died")</f>
        <v>Adult</v>
      </c>
      <c r="K392" s="3">
        <v>12</v>
      </c>
      <c r="L392" s="2" t="s">
        <v>37</v>
      </c>
      <c r="M392" s="2" t="s">
        <v>21</v>
      </c>
      <c r="N392" s="2" t="str">
        <f>VLOOKUP(L392,Facts!$A$2:$B$10,2,FALSE)</f>
        <v>South</v>
      </c>
      <c r="O392" s="2"/>
      <c r="P392" s="2"/>
      <c r="Q392" s="36" t="str">
        <f>IF(AND(K392&lt;=5,'Billing Details'!H392&gt;=10000),"High Priority","Regularfollowup")</f>
        <v>Regularfollowup</v>
      </c>
      <c r="R392" s="36"/>
      <c r="S392" s="36"/>
      <c r="T392" s="36" t="str">
        <f>IF(AND(Q392="High Priority",'Patient Health Records'!AH392="Yes",'Patient Health Records'!AI392="Critical"), "Need Immediate attention", IF(AND('Patient Health Records'!AI392&lt;&gt;"Critical", 'Patient Health Records'!AH392="Yes"),"Monitor later",IF(AND('Patient Health Records'!AI392="Critical",'Patient Health Records'!AH392="No"),"Ask for readmission","No action")))</f>
        <v>Ask for readmission</v>
      </c>
      <c r="U392" s="36"/>
      <c r="V392" s="36"/>
      <c r="W392" s="2" t="str">
        <f>_xlfn.XLOOKUP('Patient Demographics'!N392,Facts!$B$2:$B$10,Facts!$A$2:$A$10,FALSE)</f>
        <v>Tamil Nadu</v>
      </c>
      <c r="X392" t="str">
        <f t="shared" si="40"/>
        <v xml:space="preserve">Diya </v>
      </c>
      <c r="Y392" t="str" cm="1">
        <f t="array" ref="Y392:Z392">_xlfn.TEXTSPLIT(C392," ")</f>
        <v>Diya</v>
      </c>
      <c r="Z392" t="str">
        <v>Reddy</v>
      </c>
    </row>
    <row r="393" spans="1:27" ht="15.75" customHeight="1" x14ac:dyDescent="0.35">
      <c r="A393" s="2" t="s">
        <v>664</v>
      </c>
      <c r="B393" s="2" t="s">
        <v>169</v>
      </c>
      <c r="C393" s="2" t="str">
        <f t="shared" si="41"/>
        <v>Sai Reddy</v>
      </c>
      <c r="D393" s="2" t="str">
        <f t="shared" si="39"/>
        <v>PID0392_Sai.pdf</v>
      </c>
      <c r="E393" s="2" t="s">
        <v>24</v>
      </c>
      <c r="F393" s="15" t="s">
        <v>28</v>
      </c>
      <c r="G393" s="56">
        <f t="shared" si="42"/>
        <v>32508</v>
      </c>
      <c r="H393" s="54">
        <f t="shared" si="43"/>
        <v>1988</v>
      </c>
      <c r="I393" s="54">
        <f t="shared" si="44"/>
        <v>38</v>
      </c>
      <c r="J393" s="54" t="str" cm="1">
        <f t="array" ref="J393">_xlfn.IFS(AND(I393&gt;20,I393&lt;=30),"Young adult",AND(I393&gt;30,I393&lt;=45),"Adult",AND(I393&gt;45,I393&lt;=60),"Senior",AND(I393&gt;60,I393&lt;90),"super senior",TRUE,"Died")</f>
        <v>Adult</v>
      </c>
      <c r="K393" s="3">
        <v>12</v>
      </c>
      <c r="L393" s="2" t="s">
        <v>37</v>
      </c>
      <c r="M393" s="2" t="s">
        <v>12</v>
      </c>
      <c r="N393" s="2" t="str">
        <f>VLOOKUP(L393,Facts!$A$2:$B$10,2,FALSE)</f>
        <v>South</v>
      </c>
      <c r="O393" s="2"/>
      <c r="P393" s="2"/>
      <c r="Q393" s="36" t="str">
        <f>IF(AND(K393&lt;=5,'Billing Details'!H393&gt;=10000),"High Priority","Regularfollowup")</f>
        <v>Regularfollowup</v>
      </c>
      <c r="R393" s="36"/>
      <c r="S393" s="36"/>
      <c r="T393" s="36" t="str">
        <f>IF(AND(Q393="High Priority",'Patient Health Records'!AH393="Yes",'Patient Health Records'!AI393="Critical"), "Need Immediate attention", IF(AND('Patient Health Records'!AI393&lt;&gt;"Critical", 'Patient Health Records'!AH393="Yes"),"Monitor later",IF(AND('Patient Health Records'!AI393="Critical",'Patient Health Records'!AH393="No"),"Ask for readmission","No action")))</f>
        <v>No action</v>
      </c>
      <c r="U393" s="36"/>
      <c r="V393" s="36"/>
      <c r="W393" s="2" t="str">
        <f>_xlfn.XLOOKUP('Patient Demographics'!N393,Facts!$B$2:$B$10,Facts!$A$2:$A$10,FALSE)</f>
        <v>Tamil Nadu</v>
      </c>
      <c r="X393" t="str">
        <f t="shared" si="40"/>
        <v xml:space="preserve">Sai </v>
      </c>
      <c r="Y393" t="str" cm="1">
        <f t="array" ref="Y393:Z393">_xlfn.TEXTSPLIT(C393," ")</f>
        <v>Sai</v>
      </c>
      <c r="Z393" t="str">
        <v>Reddy</v>
      </c>
    </row>
    <row r="394" spans="1:27" ht="15.75" customHeight="1" x14ac:dyDescent="0.35">
      <c r="A394" s="2" t="s">
        <v>665</v>
      </c>
      <c r="B394" s="2" t="s">
        <v>98</v>
      </c>
      <c r="C394" s="2" t="str">
        <f t="shared" si="41"/>
        <v>Diya Sharma</v>
      </c>
      <c r="D394" s="2" t="str">
        <f t="shared" si="39"/>
        <v>PID0393_Diya.pdf</v>
      </c>
      <c r="E394" s="2" t="s">
        <v>9</v>
      </c>
      <c r="F394" s="15" t="s">
        <v>164</v>
      </c>
      <c r="G394" s="56">
        <f t="shared" si="42"/>
        <v>21550</v>
      </c>
      <c r="H394" s="54">
        <f t="shared" si="43"/>
        <v>1958</v>
      </c>
      <c r="I394" s="54">
        <f t="shared" si="44"/>
        <v>68</v>
      </c>
      <c r="J394" s="54" t="str" cm="1">
        <f t="array" ref="J394">_xlfn.IFS(AND(I394&gt;20,I394&lt;=30),"Young adult",AND(I394&gt;30,I394&lt;=45),"Adult",AND(I394&gt;45,I394&lt;=60),"Senior",AND(I394&gt;60,I394&lt;90),"super senior",TRUE,"Died")</f>
        <v>super senior</v>
      </c>
      <c r="K394" s="3">
        <v>9</v>
      </c>
      <c r="L394" s="2" t="s">
        <v>45</v>
      </c>
      <c r="M394" s="2" t="s">
        <v>38</v>
      </c>
      <c r="N394" s="2" t="str">
        <f>VLOOKUP(L394,Facts!$A$2:$B$10,2,FALSE)</f>
        <v>East</v>
      </c>
      <c r="O394" s="2"/>
      <c r="P394" s="2"/>
      <c r="Q394" s="36" t="str">
        <f>IF(AND(K394&lt;=5,'Billing Details'!H394&gt;=10000),"High Priority","Regularfollowup")</f>
        <v>Regularfollowup</v>
      </c>
      <c r="R394" s="36"/>
      <c r="S394" s="36"/>
      <c r="T394" s="36" t="str">
        <f>IF(AND(Q394="High Priority",'Patient Health Records'!AH394="Yes",'Patient Health Records'!AI394="Critical"), "Need Immediate attention", IF(AND('Patient Health Records'!AI394&lt;&gt;"Critical", 'Patient Health Records'!AH394="Yes"),"Monitor later",IF(AND('Patient Health Records'!AI394="Critical",'Patient Health Records'!AH394="No"),"Ask for readmission","No action")))</f>
        <v>Ask for readmission</v>
      </c>
      <c r="U394" s="36"/>
      <c r="V394" s="36"/>
      <c r="W394" s="2" t="str">
        <f>_xlfn.XLOOKUP('Patient Demographics'!N394,Facts!$B$2:$B$10,Facts!$A$2:$A$10,FALSE)</f>
        <v>West Bengal</v>
      </c>
      <c r="X394" t="str">
        <f t="shared" si="40"/>
        <v xml:space="preserve">Diya </v>
      </c>
      <c r="Y394" t="str" cm="1">
        <f t="array" ref="Y394:Z394">_xlfn.TEXTSPLIT(C394," ")</f>
        <v>Diya</v>
      </c>
      <c r="Z394" t="str">
        <v>Sharma</v>
      </c>
    </row>
    <row r="395" spans="1:27" ht="15.75" customHeight="1" x14ac:dyDescent="0.35">
      <c r="A395" s="2" t="s">
        <v>666</v>
      </c>
      <c r="B395" s="2" t="s">
        <v>667</v>
      </c>
      <c r="C395" s="2" t="str">
        <f t="shared" si="41"/>
        <v>Krishna Sharma</v>
      </c>
      <c r="D395" s="2" t="str">
        <f t="shared" si="39"/>
        <v>PID0394_Krishna.pdf</v>
      </c>
      <c r="E395" s="2" t="s">
        <v>24</v>
      </c>
      <c r="F395" s="15" t="s">
        <v>164</v>
      </c>
      <c r="G395" s="56">
        <f t="shared" si="42"/>
        <v>21550</v>
      </c>
      <c r="H395" s="54">
        <f t="shared" si="43"/>
        <v>1958</v>
      </c>
      <c r="I395" s="54">
        <f t="shared" si="44"/>
        <v>68</v>
      </c>
      <c r="J395" s="54" t="str" cm="1">
        <f t="array" ref="J395">_xlfn.IFS(AND(I395&gt;20,I395&lt;=30),"Young adult",AND(I395&gt;30,I395&lt;=45),"Adult",AND(I395&gt;45,I395&lt;=60),"Senior",AND(I395&gt;60,I395&lt;90),"super senior",TRUE,"Died")</f>
        <v>super senior</v>
      </c>
      <c r="K395" s="3">
        <v>25</v>
      </c>
      <c r="L395" s="2" t="s">
        <v>60</v>
      </c>
      <c r="M395" s="2" t="s">
        <v>71</v>
      </c>
      <c r="N395" s="2" t="str">
        <f>VLOOKUP(L395,Facts!$A$2:$B$10,2,FALSE)</f>
        <v>West</v>
      </c>
      <c r="O395" s="2"/>
      <c r="P395" s="2"/>
      <c r="Q395" s="36" t="str">
        <f>IF(AND(K395&lt;=5,'Billing Details'!H395&gt;=10000),"High Priority","Regularfollowup")</f>
        <v>Regularfollowup</v>
      </c>
      <c r="R395" s="36"/>
      <c r="S395" s="36"/>
      <c r="T395" s="36" t="str">
        <f>IF(AND(Q395="High Priority",'Patient Health Records'!AH395="Yes",'Patient Health Records'!AI395="Critical"), "Need Immediate attention", IF(AND('Patient Health Records'!AI395&lt;&gt;"Critical", 'Patient Health Records'!AH395="Yes"),"Monitor later",IF(AND('Patient Health Records'!AI395="Critical",'Patient Health Records'!AH395="No"),"Ask for readmission","No action")))</f>
        <v>Monitor later</v>
      </c>
      <c r="U395" s="36"/>
      <c r="V395" s="36"/>
      <c r="W395" s="2" t="str">
        <f>_xlfn.XLOOKUP('Patient Demographics'!N395,Facts!$B$2:$B$10,Facts!$A$2:$A$10,FALSE)</f>
        <v>Maharashtra</v>
      </c>
      <c r="X395" t="str">
        <f t="shared" si="40"/>
        <v xml:space="preserve">Krishna </v>
      </c>
      <c r="Y395" t="str" cm="1">
        <f t="array" ref="Y395:Z395">_xlfn.TEXTSPLIT(C395," ")</f>
        <v>Krishna</v>
      </c>
      <c r="Z395" t="str">
        <v>Sharma</v>
      </c>
    </row>
    <row r="396" spans="1:27" ht="15.75" customHeight="1" x14ac:dyDescent="0.35">
      <c r="A396" s="2" t="s">
        <v>668</v>
      </c>
      <c r="B396" s="2" t="s">
        <v>669</v>
      </c>
      <c r="C396" s="2" t="str">
        <f t="shared" si="41"/>
        <v>Aditya Sharma</v>
      </c>
      <c r="D396" s="2" t="str">
        <f t="shared" si="39"/>
        <v>PID0395_Aditya.pdf</v>
      </c>
      <c r="E396" s="2" t="s">
        <v>24</v>
      </c>
      <c r="F396" s="15" t="s">
        <v>55</v>
      </c>
      <c r="G396" s="56">
        <f t="shared" si="42"/>
        <v>29951</v>
      </c>
      <c r="H396" s="54">
        <f t="shared" si="43"/>
        <v>1981</v>
      </c>
      <c r="I396" s="54">
        <f t="shared" si="44"/>
        <v>45</v>
      </c>
      <c r="J396" s="54" t="str" cm="1">
        <f t="array" ref="J396">_xlfn.IFS(AND(I396&gt;20,I396&lt;=30),"Young adult",AND(I396&gt;30,I396&lt;=45),"Adult",AND(I396&gt;45,I396&lt;=60),"Senior",AND(I396&gt;60,I396&lt;90),"super senior",TRUE,"Died")</f>
        <v>Adult</v>
      </c>
      <c r="K396" s="3"/>
      <c r="L396" s="2" t="s">
        <v>45</v>
      </c>
      <c r="M396" s="2" t="s">
        <v>38</v>
      </c>
      <c r="N396" s="2" t="str">
        <f>VLOOKUP(L396,Facts!$A$2:$B$10,2,FALSE)</f>
        <v>East</v>
      </c>
      <c r="O396" s="2"/>
      <c r="P396" s="2"/>
      <c r="Q396" s="36" t="str">
        <f>IF(AND(K396&lt;=5,'Billing Details'!H396&gt;=10000),"High Priority","Regularfollowup")</f>
        <v>High Priority</v>
      </c>
      <c r="R396" s="36"/>
      <c r="S396" s="36"/>
      <c r="T396" s="36" t="str">
        <f>IF(AND(Q396="High Priority",'Patient Health Records'!AH396="Yes",'Patient Health Records'!AI396="Critical"), "Need Immediate attention", IF(AND('Patient Health Records'!AI396&lt;&gt;"Critical", 'Patient Health Records'!AH396="Yes"),"Monitor later",IF(AND('Patient Health Records'!AI396="Critical",'Patient Health Records'!AH396="No"),"Ask for readmission","No action")))</f>
        <v>Need Immediate attention</v>
      </c>
      <c r="U396" s="36"/>
      <c r="V396" s="36"/>
      <c r="W396" s="2" t="str">
        <f>_xlfn.XLOOKUP('Patient Demographics'!N396,Facts!$B$2:$B$10,Facts!$A$2:$A$10,FALSE)</f>
        <v>West Bengal</v>
      </c>
      <c r="X396" t="str">
        <f t="shared" si="40"/>
        <v xml:space="preserve">Aditya </v>
      </c>
      <c r="Y396" t="str" cm="1">
        <f t="array" ref="Y396:Z396">_xlfn.TEXTSPLIT(C396," ")</f>
        <v>Aditya</v>
      </c>
      <c r="Z396" t="str">
        <v>Sharma</v>
      </c>
    </row>
    <row r="397" spans="1:27" ht="15.75" customHeight="1" x14ac:dyDescent="0.35">
      <c r="A397" s="2" t="s">
        <v>670</v>
      </c>
      <c r="B397" s="2" t="s">
        <v>671</v>
      </c>
      <c r="C397" s="2" t="str">
        <f t="shared" si="41"/>
        <v>Isha Gupta</v>
      </c>
      <c r="D397" s="2" t="str">
        <f t="shared" si="39"/>
        <v>PID0396_Isha.pdf</v>
      </c>
      <c r="E397" s="2" t="s">
        <v>9</v>
      </c>
      <c r="F397" s="15" t="s">
        <v>164</v>
      </c>
      <c r="G397" s="56">
        <f t="shared" si="42"/>
        <v>21550</v>
      </c>
      <c r="H397" s="54">
        <f t="shared" si="43"/>
        <v>1958</v>
      </c>
      <c r="I397" s="54">
        <f t="shared" si="44"/>
        <v>68</v>
      </c>
      <c r="J397" s="54" t="str" cm="1">
        <f t="array" ref="J397">_xlfn.IFS(AND(I397&gt;20,I397&lt;=30),"Young adult",AND(I397&gt;30,I397&lt;=45),"Adult",AND(I397&gt;45,I397&lt;=60),"Senior",AND(I397&gt;60,I397&lt;90),"super senior",TRUE,"Died")</f>
        <v>super senior</v>
      </c>
      <c r="K397" s="3">
        <v>0.5</v>
      </c>
      <c r="L397" s="2" t="s">
        <v>29</v>
      </c>
      <c r="M397" s="2" t="s">
        <v>71</v>
      </c>
      <c r="N397" s="2" t="str">
        <f>VLOOKUP(L397,Facts!$A$2:$B$10,2,FALSE)</f>
        <v>North</v>
      </c>
      <c r="O397" s="2"/>
      <c r="P397" s="2"/>
      <c r="Q397" s="36" t="str">
        <f>IF(AND(K397&lt;=5,'Billing Details'!H397&gt;=10000),"High Priority","Regularfollowup")</f>
        <v>Regularfollowup</v>
      </c>
      <c r="R397" s="36"/>
      <c r="S397" s="36"/>
      <c r="T397" s="36" t="str">
        <f>IF(AND(Q397="High Priority",'Patient Health Records'!AH397="Yes",'Patient Health Records'!AI397="Critical"), "Need Immediate attention", IF(AND('Patient Health Records'!AI397&lt;&gt;"Critical", 'Patient Health Records'!AH397="Yes"),"Monitor later",IF(AND('Patient Health Records'!AI397="Critical",'Patient Health Records'!AH397="No"),"Ask for readmission","No action")))</f>
        <v>No action</v>
      </c>
      <c r="U397" s="36"/>
      <c r="V397" s="36"/>
      <c r="W397" s="2" t="str">
        <f>_xlfn.XLOOKUP('Patient Demographics'!N397,Facts!$B$2:$B$10,Facts!$A$2:$A$10,FALSE)</f>
        <v>Punjab</v>
      </c>
      <c r="X397" t="str">
        <f t="shared" si="40"/>
        <v xml:space="preserve">Isha </v>
      </c>
      <c r="Y397" t="str" cm="1">
        <f t="array" ref="Y397:Z397">_xlfn.TEXTSPLIT(C397," ")</f>
        <v>Isha</v>
      </c>
      <c r="Z397" t="str">
        <v>Gupta</v>
      </c>
    </row>
    <row r="398" spans="1:27" ht="15.75" customHeight="1" x14ac:dyDescent="0.35">
      <c r="A398" s="2" t="s">
        <v>672</v>
      </c>
      <c r="B398" s="2" t="s">
        <v>234</v>
      </c>
      <c r="C398" s="2" t="str">
        <f t="shared" si="41"/>
        <v>Diya Gupta</v>
      </c>
      <c r="D398" s="2" t="str">
        <f t="shared" si="39"/>
        <v>PID0397_Diya.pdf</v>
      </c>
      <c r="E398" s="2" t="s">
        <v>9</v>
      </c>
      <c r="F398" s="15" t="s">
        <v>155</v>
      </c>
      <c r="G398" s="56">
        <f t="shared" si="42"/>
        <v>30682</v>
      </c>
      <c r="H398" s="54">
        <f t="shared" si="43"/>
        <v>1984</v>
      </c>
      <c r="I398" s="54">
        <f t="shared" si="44"/>
        <v>42</v>
      </c>
      <c r="J398" s="54" t="str" cm="1">
        <f t="array" ref="J398">_xlfn.IFS(AND(I398&gt;20,I398&lt;=30),"Young adult",AND(I398&gt;30,I398&lt;=45),"Adult",AND(I398&gt;45,I398&lt;=60),"Senior",AND(I398&gt;60,I398&lt;90),"super senior",TRUE,"Died")</f>
        <v>Adult</v>
      </c>
      <c r="K398" s="3">
        <v>12</v>
      </c>
      <c r="L398" s="2" t="s">
        <v>20</v>
      </c>
      <c r="M398" s="2" t="s">
        <v>12</v>
      </c>
      <c r="N398" s="2" t="str">
        <f>VLOOKUP(L398,Facts!$A$2:$B$10,2,FALSE)</f>
        <v>North</v>
      </c>
      <c r="O398" s="2"/>
      <c r="P398" s="2"/>
      <c r="Q398" s="36" t="str">
        <f>IF(AND(K398&lt;=5,'Billing Details'!H398&gt;=10000),"High Priority","Regularfollowup")</f>
        <v>Regularfollowup</v>
      </c>
      <c r="R398" s="36"/>
      <c r="S398" s="36"/>
      <c r="T398" s="36" t="str">
        <f>IF(AND(Q398="High Priority",'Patient Health Records'!AH398="Yes",'Patient Health Records'!AI398="Critical"), "Need Immediate attention", IF(AND('Patient Health Records'!AI398&lt;&gt;"Critical", 'Patient Health Records'!AH398="Yes"),"Monitor later",IF(AND('Patient Health Records'!AI398="Critical",'Patient Health Records'!AH398="No"),"Ask for readmission","No action")))</f>
        <v>No action</v>
      </c>
      <c r="U398" s="36"/>
      <c r="V398" s="36"/>
      <c r="W398" s="2" t="str">
        <f>_xlfn.XLOOKUP('Patient Demographics'!N398,Facts!$B$2:$B$10,Facts!$A$2:$A$10,FALSE)</f>
        <v>Punjab</v>
      </c>
      <c r="X398" t="str">
        <f t="shared" si="40"/>
        <v xml:space="preserve">Diya </v>
      </c>
      <c r="Y398" t="str" cm="1">
        <f t="array" ref="Y398:Z398">_xlfn.TEXTSPLIT(C398," ")</f>
        <v>Diya</v>
      </c>
      <c r="Z398" t="str">
        <v>Gupta</v>
      </c>
    </row>
    <row r="399" spans="1:27" ht="15.75" customHeight="1" x14ac:dyDescent="0.35">
      <c r="A399" s="2" t="s">
        <v>673</v>
      </c>
      <c r="B399" s="2" t="s">
        <v>118</v>
      </c>
      <c r="C399" s="2" t="str">
        <f t="shared" si="41"/>
        <v>Isha Kumar Reddy</v>
      </c>
      <c r="D399" s="2" t="str">
        <f t="shared" si="39"/>
        <v>PID0398_Isha.pdf</v>
      </c>
      <c r="E399" s="2" t="s">
        <v>9</v>
      </c>
      <c r="F399" s="15" t="s">
        <v>44</v>
      </c>
      <c r="G399" s="56">
        <f t="shared" si="42"/>
        <v>34699</v>
      </c>
      <c r="H399" s="54">
        <f t="shared" si="43"/>
        <v>1994</v>
      </c>
      <c r="I399" s="54">
        <f t="shared" si="44"/>
        <v>32</v>
      </c>
      <c r="J399" s="54" t="str" cm="1">
        <f t="array" ref="J399">_xlfn.IFS(AND(I399&gt;20,I399&lt;=30),"Young adult",AND(I399&gt;30,I399&lt;=45),"Adult",AND(I399&gt;45,I399&lt;=60),"Senior",AND(I399&gt;60,I399&lt;90),"super senior",TRUE,"Died")</f>
        <v>Adult</v>
      </c>
      <c r="K399" s="3">
        <v>12</v>
      </c>
      <c r="L399" s="2" t="s">
        <v>37</v>
      </c>
      <c r="M399" s="2" t="s">
        <v>12</v>
      </c>
      <c r="N399" s="2" t="str">
        <f>VLOOKUP(L399,Facts!$A$2:$B$10,2,FALSE)</f>
        <v>South</v>
      </c>
      <c r="O399" s="2"/>
      <c r="P399" s="2"/>
      <c r="Q399" s="36" t="str">
        <f>IF(AND(K399&lt;=5,'Billing Details'!H399&gt;=10000),"High Priority","Regularfollowup")</f>
        <v>Regularfollowup</v>
      </c>
      <c r="R399" s="36"/>
      <c r="S399" s="36"/>
      <c r="T399" s="36" t="str">
        <f>IF(AND(Q399="High Priority",'Patient Health Records'!AH399="Yes",'Patient Health Records'!AI399="Critical"), "Need Immediate attention", IF(AND('Patient Health Records'!AI399&lt;&gt;"Critical", 'Patient Health Records'!AH399="Yes"),"Monitor later",IF(AND('Patient Health Records'!AI399="Critical",'Patient Health Records'!AH399="No"),"Ask for readmission","No action")))</f>
        <v>Monitor later</v>
      </c>
      <c r="U399" s="36"/>
      <c r="V399" s="36"/>
      <c r="W399" s="2" t="str">
        <f>_xlfn.XLOOKUP('Patient Demographics'!N399,Facts!$B$2:$B$10,Facts!$A$2:$A$10,FALSE)</f>
        <v>Tamil Nadu</v>
      </c>
      <c r="X399" t="str">
        <f t="shared" si="40"/>
        <v xml:space="preserve">Isha </v>
      </c>
      <c r="Y399" t="str" cm="1">
        <f t="array" ref="Y399:AA399">_xlfn.TEXTSPLIT(C399," ")</f>
        <v>Isha</v>
      </c>
      <c r="Z399" t="str">
        <v>Kumar</v>
      </c>
      <c r="AA399" t="str">
        <v>Reddy</v>
      </c>
    </row>
    <row r="400" spans="1:27" ht="15.75" customHeight="1" x14ac:dyDescent="0.35">
      <c r="A400" s="2" t="s">
        <v>674</v>
      </c>
      <c r="B400" s="2" t="s">
        <v>158</v>
      </c>
      <c r="C400" s="2" t="str">
        <f t="shared" si="41"/>
        <v>Shreya Mehta</v>
      </c>
      <c r="D400" s="2" t="str">
        <f t="shared" si="39"/>
        <v>PID0399_Shreya.pdf</v>
      </c>
      <c r="E400" s="2" t="s">
        <v>9</v>
      </c>
      <c r="F400" s="15" t="s">
        <v>62</v>
      </c>
      <c r="G400" s="56">
        <f t="shared" si="42"/>
        <v>30682</v>
      </c>
      <c r="H400" s="54">
        <f t="shared" si="43"/>
        <v>1984</v>
      </c>
      <c r="I400" s="54">
        <f t="shared" si="44"/>
        <v>42</v>
      </c>
      <c r="J400" s="54" t="str" cm="1">
        <f t="array" ref="J400">_xlfn.IFS(AND(I400&gt;20,I400&lt;=30),"Young adult",AND(I400&gt;30,I400&lt;=45),"Adult",AND(I400&gt;45,I400&lt;=60),"Senior",AND(I400&gt;60,I400&lt;90),"super senior",TRUE,"Died")</f>
        <v>Adult</v>
      </c>
      <c r="K400" s="3">
        <v>15</v>
      </c>
      <c r="L400" s="2" t="s">
        <v>16</v>
      </c>
      <c r="M400" s="2" t="s">
        <v>12</v>
      </c>
      <c r="N400" s="2" t="str">
        <f>VLOOKUP(L400,Facts!$A$2:$B$10,2,FALSE)</f>
        <v>West</v>
      </c>
      <c r="O400" s="2"/>
      <c r="P400" s="2"/>
      <c r="Q400" s="36" t="str">
        <f>IF(AND(K400&lt;=5,'Billing Details'!H400&gt;=10000),"High Priority","Regularfollowup")</f>
        <v>Regularfollowup</v>
      </c>
      <c r="R400" s="36"/>
      <c r="S400" s="36"/>
      <c r="T400" s="36" t="str">
        <f>IF(AND(Q400="High Priority",'Patient Health Records'!AH400="Yes",'Patient Health Records'!AI400="Critical"), "Need Immediate attention", IF(AND('Patient Health Records'!AI400&lt;&gt;"Critical", 'Patient Health Records'!AH400="Yes"),"Monitor later",IF(AND('Patient Health Records'!AI400="Critical",'Patient Health Records'!AH400="No"),"Ask for readmission","No action")))</f>
        <v>No action</v>
      </c>
      <c r="U400" s="36"/>
      <c r="V400" s="36"/>
      <c r="W400" s="2" t="str">
        <f>_xlfn.XLOOKUP('Patient Demographics'!N400,Facts!$B$2:$B$10,Facts!$A$2:$A$10,FALSE)</f>
        <v>Maharashtra</v>
      </c>
      <c r="X400" t="str">
        <f t="shared" si="40"/>
        <v xml:space="preserve">Shreya </v>
      </c>
      <c r="Y400" t="str" cm="1">
        <f t="array" ref="Y400:Z400">_xlfn.TEXTSPLIT(C400," ")</f>
        <v>Shreya</v>
      </c>
      <c r="Z400" t="str">
        <v>Mehta</v>
      </c>
    </row>
    <row r="401" spans="1:27" ht="15.75" customHeight="1" x14ac:dyDescent="0.35">
      <c r="A401" s="2" t="s">
        <v>675</v>
      </c>
      <c r="B401" s="2" t="s">
        <v>676</v>
      </c>
      <c r="C401" s="2" t="str">
        <f t="shared" si="41"/>
        <v>Shreya Dev Patel</v>
      </c>
      <c r="D401" s="2" t="str">
        <f t="shared" si="39"/>
        <v>PID0400_Shreya.pdf</v>
      </c>
      <c r="E401" s="2" t="s">
        <v>9</v>
      </c>
      <c r="F401" s="15" t="s">
        <v>127</v>
      </c>
      <c r="G401" s="56">
        <f t="shared" si="42"/>
        <v>31412</v>
      </c>
      <c r="H401" s="54">
        <f t="shared" si="43"/>
        <v>1985</v>
      </c>
      <c r="I401" s="54">
        <f t="shared" si="44"/>
        <v>41</v>
      </c>
      <c r="J401" s="54" t="str" cm="1">
        <f t="array" ref="J401">_xlfn.IFS(AND(I401&gt;20,I401&lt;=30),"Young adult",AND(I401&gt;30,I401&lt;=45),"Adult",AND(I401&gt;45,I401&lt;=60),"Senior",AND(I401&gt;60,I401&lt;90),"super senior",TRUE,"Died")</f>
        <v>Adult</v>
      </c>
      <c r="K401" s="3">
        <v>3</v>
      </c>
      <c r="L401" s="2" t="s">
        <v>29</v>
      </c>
      <c r="M401" s="2" t="s">
        <v>21</v>
      </c>
      <c r="N401" s="2" t="str">
        <f>VLOOKUP(L401,Facts!$A$2:$B$10,2,FALSE)</f>
        <v>North</v>
      </c>
      <c r="O401" s="2"/>
      <c r="P401" s="2"/>
      <c r="Q401" s="36" t="str">
        <f>IF(AND(K401&lt;=5,'Billing Details'!H401&gt;=10000),"High Priority","Regularfollowup")</f>
        <v>Regularfollowup</v>
      </c>
      <c r="R401" s="36"/>
      <c r="S401" s="36"/>
      <c r="T401" s="36" t="str">
        <f>IF(AND(Q401="High Priority",'Patient Health Records'!AH401="Yes",'Patient Health Records'!AI401="Critical"), "Need Immediate attention", IF(AND('Patient Health Records'!AI401&lt;&gt;"Critical", 'Patient Health Records'!AH401="Yes"),"Monitor later",IF(AND('Patient Health Records'!AI401="Critical",'Patient Health Records'!AH401="No"),"Ask for readmission","No action")))</f>
        <v>No action</v>
      </c>
      <c r="U401" s="36"/>
      <c r="V401" s="36"/>
      <c r="W401" s="2" t="str">
        <f>_xlfn.XLOOKUP('Patient Demographics'!N401,Facts!$B$2:$B$10,Facts!$A$2:$A$10,FALSE)</f>
        <v>Punjab</v>
      </c>
      <c r="X401" t="str">
        <f t="shared" si="40"/>
        <v xml:space="preserve">Shreya </v>
      </c>
      <c r="Y401" t="str" cm="1">
        <f t="array" ref="Y401:AA401">_xlfn.TEXTSPLIT(C401," ")</f>
        <v>Shreya</v>
      </c>
      <c r="Z401" t="str">
        <v>Dev</v>
      </c>
      <c r="AA401" t="str">
        <v>Patel</v>
      </c>
    </row>
    <row r="402" spans="1:27" ht="15.75" customHeight="1" x14ac:dyDescent="0.35">
      <c r="A402" s="2" t="s">
        <v>677</v>
      </c>
      <c r="B402" s="2" t="s">
        <v>173</v>
      </c>
      <c r="C402" s="2" t="str">
        <f t="shared" si="41"/>
        <v>Riya Reddy</v>
      </c>
      <c r="D402" s="2" t="str">
        <f t="shared" si="39"/>
        <v>PID0401_Riya.pdf</v>
      </c>
      <c r="E402" s="2" t="s">
        <v>9</v>
      </c>
      <c r="F402" s="15" t="s">
        <v>48</v>
      </c>
      <c r="G402" s="56">
        <f t="shared" si="42"/>
        <v>23377</v>
      </c>
      <c r="H402" s="54">
        <f t="shared" si="43"/>
        <v>1964</v>
      </c>
      <c r="I402" s="54">
        <f t="shared" si="44"/>
        <v>62</v>
      </c>
      <c r="J402" s="54" t="str" cm="1">
        <f t="array" ref="J402">_xlfn.IFS(AND(I402&gt;20,I402&lt;=30),"Young adult",AND(I402&gt;30,I402&lt;=45),"Adult",AND(I402&gt;45,I402&lt;=60),"Senior",AND(I402&gt;60,I402&lt;90),"super senior",TRUE,"Died")</f>
        <v>super senior</v>
      </c>
      <c r="K402" s="3">
        <v>2</v>
      </c>
      <c r="L402" s="2" t="s">
        <v>29</v>
      </c>
      <c r="M402" s="2" t="s">
        <v>21</v>
      </c>
      <c r="N402" s="2" t="str">
        <f>VLOOKUP(L402,Facts!$A$2:$B$10,2,FALSE)</f>
        <v>North</v>
      </c>
      <c r="O402" s="2"/>
      <c r="P402" s="2"/>
      <c r="Q402" s="36" t="str">
        <f>IF(AND(K402&lt;=5,'Billing Details'!H402&gt;=10000),"High Priority","Regularfollowup")</f>
        <v>High Priority</v>
      </c>
      <c r="R402" s="36"/>
      <c r="S402" s="36"/>
      <c r="T402" s="36" t="str">
        <f>IF(AND(Q402="High Priority",'Patient Health Records'!AH402="Yes",'Patient Health Records'!AI402="Critical"), "Need Immediate attention", IF(AND('Patient Health Records'!AI402&lt;&gt;"Critical", 'Patient Health Records'!AH402="Yes"),"Monitor later",IF(AND('Patient Health Records'!AI402="Critical",'Patient Health Records'!AH402="No"),"Ask for readmission","No action")))</f>
        <v>Need Immediate attention</v>
      </c>
      <c r="U402" s="36"/>
      <c r="V402" s="36"/>
      <c r="W402" s="2" t="str">
        <f>_xlfn.XLOOKUP('Patient Demographics'!N402,Facts!$B$2:$B$10,Facts!$A$2:$A$10,FALSE)</f>
        <v>Punjab</v>
      </c>
      <c r="X402" t="str">
        <f t="shared" si="40"/>
        <v xml:space="preserve">Riya </v>
      </c>
      <c r="Y402" t="str" cm="1">
        <f t="array" ref="Y402:Z402">_xlfn.TEXTSPLIT(C402," ")</f>
        <v>Riya</v>
      </c>
      <c r="Z402" t="str">
        <v>Reddy</v>
      </c>
    </row>
    <row r="403" spans="1:27" ht="15.75" customHeight="1" x14ac:dyDescent="0.35">
      <c r="A403" s="2" t="s">
        <v>678</v>
      </c>
      <c r="B403" s="2" t="s">
        <v>98</v>
      </c>
      <c r="C403" s="2" t="str">
        <f t="shared" si="41"/>
        <v>Diya Sharma</v>
      </c>
      <c r="D403" s="2" t="str">
        <f t="shared" si="39"/>
        <v>PID0402_Diya.pdf</v>
      </c>
      <c r="E403" s="2" t="s">
        <v>9</v>
      </c>
      <c r="F403" s="15" t="s">
        <v>62</v>
      </c>
      <c r="G403" s="56">
        <f t="shared" si="42"/>
        <v>30682</v>
      </c>
      <c r="H403" s="54">
        <f t="shared" si="43"/>
        <v>1984</v>
      </c>
      <c r="I403" s="54">
        <f t="shared" si="44"/>
        <v>42</v>
      </c>
      <c r="J403" s="54" t="str" cm="1">
        <f t="array" ref="J403">_xlfn.IFS(AND(I403&gt;20,I403&lt;=30),"Young adult",AND(I403&gt;30,I403&lt;=45),"Adult",AND(I403&gt;45,I403&lt;=60),"Senior",AND(I403&gt;60,I403&lt;90),"super senior",TRUE,"Died")</f>
        <v>Adult</v>
      </c>
      <c r="K403" s="3">
        <v>7</v>
      </c>
      <c r="L403" s="2" t="s">
        <v>16</v>
      </c>
      <c r="M403" s="2" t="s">
        <v>71</v>
      </c>
      <c r="N403" s="2" t="str">
        <f>VLOOKUP(L403,Facts!$A$2:$B$10,2,FALSE)</f>
        <v>West</v>
      </c>
      <c r="O403" s="2"/>
      <c r="P403" s="2"/>
      <c r="Q403" s="36" t="str">
        <f>IF(AND(K403&lt;=5,'Billing Details'!H403&gt;=10000),"High Priority","Regularfollowup")</f>
        <v>Regularfollowup</v>
      </c>
      <c r="R403" s="36"/>
      <c r="S403" s="36"/>
      <c r="T403" s="36" t="str">
        <f>IF(AND(Q403="High Priority",'Patient Health Records'!AH403="Yes",'Patient Health Records'!AI403="Critical"), "Need Immediate attention", IF(AND('Patient Health Records'!AI403&lt;&gt;"Critical", 'Patient Health Records'!AH403="Yes"),"Monitor later",IF(AND('Patient Health Records'!AI403="Critical",'Patient Health Records'!AH403="No"),"Ask for readmission","No action")))</f>
        <v>Monitor later</v>
      </c>
      <c r="U403" s="36"/>
      <c r="V403" s="36"/>
      <c r="W403" s="2" t="str">
        <f>_xlfn.XLOOKUP('Patient Demographics'!N403,Facts!$B$2:$B$10,Facts!$A$2:$A$10,FALSE)</f>
        <v>Maharashtra</v>
      </c>
      <c r="X403" t="str">
        <f t="shared" si="40"/>
        <v xml:space="preserve">Diya </v>
      </c>
      <c r="Y403" t="str" cm="1">
        <f t="array" ref="Y403:Z403">_xlfn.TEXTSPLIT(C403," ")</f>
        <v>Diya</v>
      </c>
      <c r="Z403" t="str">
        <v>Sharma</v>
      </c>
    </row>
    <row r="404" spans="1:27" ht="15.75" customHeight="1" x14ac:dyDescent="0.35">
      <c r="A404" s="2" t="s">
        <v>679</v>
      </c>
      <c r="B404" s="2" t="s">
        <v>680</v>
      </c>
      <c r="C404" s="2" t="str">
        <f t="shared" si="41"/>
        <v>Krishna Raj Mehta</v>
      </c>
      <c r="D404" s="2" t="str">
        <f t="shared" si="39"/>
        <v>PID0403_Krishna.pdf</v>
      </c>
      <c r="E404" s="2" t="s">
        <v>24</v>
      </c>
      <c r="F404" s="15" t="s">
        <v>41</v>
      </c>
      <c r="G404" s="56">
        <f t="shared" si="42"/>
        <v>28855</v>
      </c>
      <c r="H404" s="54">
        <f t="shared" si="43"/>
        <v>1978</v>
      </c>
      <c r="I404" s="54">
        <f t="shared" si="44"/>
        <v>48</v>
      </c>
      <c r="J404" s="54" t="str" cm="1">
        <f t="array" ref="J404">_xlfn.IFS(AND(I404&gt;20,I404&lt;=30),"Young adult",AND(I404&gt;30,I404&lt;=45),"Adult",AND(I404&gt;45,I404&lt;=60),"Senior",AND(I404&gt;60,I404&lt;90),"super senior",TRUE,"Died")</f>
        <v>Senior</v>
      </c>
      <c r="K404" s="3">
        <v>7</v>
      </c>
      <c r="L404" s="2" t="s">
        <v>37</v>
      </c>
      <c r="M404" s="2" t="s">
        <v>12</v>
      </c>
      <c r="N404" s="2" t="str">
        <f>VLOOKUP(L404,Facts!$A$2:$B$10,2,FALSE)</f>
        <v>South</v>
      </c>
      <c r="O404" s="2"/>
      <c r="P404" s="2"/>
      <c r="Q404" s="36" t="str">
        <f>IF(AND(K404&lt;=5,'Billing Details'!H404&gt;=10000),"High Priority","Regularfollowup")</f>
        <v>Regularfollowup</v>
      </c>
      <c r="R404" s="36"/>
      <c r="S404" s="36"/>
      <c r="T404" s="36" t="str">
        <f>IF(AND(Q404="High Priority",'Patient Health Records'!AH404="Yes",'Patient Health Records'!AI404="Critical"), "Need Immediate attention", IF(AND('Patient Health Records'!AI404&lt;&gt;"Critical", 'Patient Health Records'!AH404="Yes"),"Monitor later",IF(AND('Patient Health Records'!AI404="Critical",'Patient Health Records'!AH404="No"),"Ask for readmission","No action")))</f>
        <v>Monitor later</v>
      </c>
      <c r="U404" s="36"/>
      <c r="V404" s="36"/>
      <c r="W404" s="2" t="str">
        <f>_xlfn.XLOOKUP('Patient Demographics'!N404,Facts!$B$2:$B$10,Facts!$A$2:$A$10,FALSE)</f>
        <v>Tamil Nadu</v>
      </c>
      <c r="X404" t="str">
        <f t="shared" si="40"/>
        <v xml:space="preserve">Krishna </v>
      </c>
      <c r="Y404" t="str" cm="1">
        <f t="array" ref="Y404:AA404">_xlfn.TEXTSPLIT(C404," ")</f>
        <v>Krishna</v>
      </c>
      <c r="Z404" t="str">
        <v>Raj</v>
      </c>
      <c r="AA404" t="str">
        <v>Mehta</v>
      </c>
    </row>
    <row r="405" spans="1:27" ht="15.75" customHeight="1" x14ac:dyDescent="0.35">
      <c r="A405" s="2" t="s">
        <v>681</v>
      </c>
      <c r="B405" s="2" t="s">
        <v>682</v>
      </c>
      <c r="C405" s="2" t="str">
        <f t="shared" si="41"/>
        <v>Sai Kumar Gupta</v>
      </c>
      <c r="D405" s="2" t="str">
        <f t="shared" si="39"/>
        <v>PID0404_Sai.pdf</v>
      </c>
      <c r="E405" s="2" t="s">
        <v>24</v>
      </c>
      <c r="F405" s="15" t="s">
        <v>260</v>
      </c>
      <c r="G405" s="56">
        <f t="shared" si="42"/>
        <v>21550</v>
      </c>
      <c r="H405" s="54">
        <f t="shared" si="43"/>
        <v>1958</v>
      </c>
      <c r="I405" s="54">
        <f t="shared" si="44"/>
        <v>68</v>
      </c>
      <c r="J405" s="54" t="str" cm="1">
        <f t="array" ref="J405">_xlfn.IFS(AND(I405&gt;20,I405&lt;=30),"Young adult",AND(I405&gt;30,I405&lt;=45),"Adult",AND(I405&gt;45,I405&lt;=60),"Senior",AND(I405&gt;60,I405&lt;90),"super senior",TRUE,"Died")</f>
        <v>super senior</v>
      </c>
      <c r="K405" s="3">
        <v>7</v>
      </c>
      <c r="L405" s="2" t="s">
        <v>37</v>
      </c>
      <c r="M405" s="2" t="s">
        <v>12</v>
      </c>
      <c r="N405" s="2" t="str">
        <f>VLOOKUP(L405,Facts!$A$2:$B$10,2,FALSE)</f>
        <v>South</v>
      </c>
      <c r="O405" s="2"/>
      <c r="P405" s="2"/>
      <c r="Q405" s="36" t="str">
        <f>IF(AND(K405&lt;=5,'Billing Details'!H405&gt;=10000),"High Priority","Regularfollowup")</f>
        <v>Regularfollowup</v>
      </c>
      <c r="R405" s="36"/>
      <c r="S405" s="36"/>
      <c r="T405" s="36" t="str">
        <f>IF(AND(Q405="High Priority",'Patient Health Records'!AH405="Yes",'Patient Health Records'!AI405="Critical"), "Need Immediate attention", IF(AND('Patient Health Records'!AI405&lt;&gt;"Critical", 'Patient Health Records'!AH405="Yes"),"Monitor later",IF(AND('Patient Health Records'!AI405="Critical",'Patient Health Records'!AH405="No"),"Ask for readmission","No action")))</f>
        <v>Monitor later</v>
      </c>
      <c r="U405" s="36"/>
      <c r="V405" s="36"/>
      <c r="W405" s="2" t="str">
        <f>_xlfn.XLOOKUP('Patient Demographics'!N405,Facts!$B$2:$B$10,Facts!$A$2:$A$10,FALSE)</f>
        <v>Tamil Nadu</v>
      </c>
      <c r="X405" t="str">
        <f t="shared" si="40"/>
        <v xml:space="preserve">Sai </v>
      </c>
      <c r="Y405" t="str" cm="1">
        <f t="array" ref="Y405:AA405">_xlfn.TEXTSPLIT(C405," ")</f>
        <v>Sai</v>
      </c>
      <c r="Z405" t="str">
        <v>Kumar</v>
      </c>
      <c r="AA405" t="str">
        <v>Gupta</v>
      </c>
    </row>
    <row r="406" spans="1:27" ht="15.75" customHeight="1" x14ac:dyDescent="0.35">
      <c r="A406" s="2" t="s">
        <v>683</v>
      </c>
      <c r="B406" s="2" t="s">
        <v>684</v>
      </c>
      <c r="C406" s="2" t="str">
        <f t="shared" si="41"/>
        <v>Shreya Kumar Gupta</v>
      </c>
      <c r="D406" s="2" t="str">
        <f t="shared" si="39"/>
        <v>PID0405_Shreya.pdf</v>
      </c>
      <c r="E406" s="2" t="s">
        <v>9</v>
      </c>
      <c r="F406" s="15" t="s">
        <v>19</v>
      </c>
      <c r="G406" s="56">
        <f t="shared" si="42"/>
        <v>34334</v>
      </c>
      <c r="H406" s="54">
        <f t="shared" si="43"/>
        <v>1993</v>
      </c>
      <c r="I406" s="54">
        <f t="shared" si="44"/>
        <v>33</v>
      </c>
      <c r="J406" s="54" t="str" cm="1">
        <f t="array" ref="J406">_xlfn.IFS(AND(I406&gt;20,I406&lt;=30),"Young adult",AND(I406&gt;30,I406&lt;=45),"Adult",AND(I406&gt;45,I406&lt;=60),"Senior",AND(I406&gt;60,I406&lt;90),"super senior",TRUE,"Died")</f>
        <v>Adult</v>
      </c>
      <c r="K406" s="3">
        <v>15</v>
      </c>
      <c r="L406" s="2" t="s">
        <v>25</v>
      </c>
      <c r="M406" s="2" t="s">
        <v>71</v>
      </c>
      <c r="N406" s="2" t="str">
        <f>VLOOKUP(L406,Facts!$A$2:$B$10,2,FALSE)</f>
        <v>South</v>
      </c>
      <c r="O406" s="2"/>
      <c r="P406" s="2"/>
      <c r="Q406" s="36" t="str">
        <f>IF(AND(K406&lt;=5,'Billing Details'!H406&gt;=10000),"High Priority","Regularfollowup")</f>
        <v>Regularfollowup</v>
      </c>
      <c r="R406" s="36"/>
      <c r="S406" s="36"/>
      <c r="T406" s="36" t="str">
        <f>IF(AND(Q406="High Priority",'Patient Health Records'!AH406="Yes",'Patient Health Records'!AI406="Critical"), "Need Immediate attention", IF(AND('Patient Health Records'!AI406&lt;&gt;"Critical", 'Patient Health Records'!AH406="Yes"),"Monitor later",IF(AND('Patient Health Records'!AI406="Critical",'Patient Health Records'!AH406="No"),"Ask for readmission","No action")))</f>
        <v>No action</v>
      </c>
      <c r="U406" s="36"/>
      <c r="V406" s="36"/>
      <c r="W406" s="2" t="str">
        <f>_xlfn.XLOOKUP('Patient Demographics'!N406,Facts!$B$2:$B$10,Facts!$A$2:$A$10,FALSE)</f>
        <v>Tamil Nadu</v>
      </c>
      <c r="X406" t="str">
        <f t="shared" si="40"/>
        <v xml:space="preserve">Shreya </v>
      </c>
      <c r="Y406" t="str" cm="1">
        <f t="array" ref="Y406:AA406">_xlfn.TEXTSPLIT(C406," ")</f>
        <v>Shreya</v>
      </c>
      <c r="Z406" t="str">
        <v>Kumar</v>
      </c>
      <c r="AA406" t="str">
        <v>Gupta</v>
      </c>
    </row>
    <row r="407" spans="1:27" ht="15.75" customHeight="1" x14ac:dyDescent="0.35">
      <c r="A407" s="2" t="s">
        <v>685</v>
      </c>
      <c r="B407" s="2" t="s">
        <v>686</v>
      </c>
      <c r="C407" s="2" t="str">
        <f t="shared" si="41"/>
        <v>Isha Singh Sharma</v>
      </c>
      <c r="D407" s="2" t="str">
        <f t="shared" si="39"/>
        <v>PID0406_Isha.pdf</v>
      </c>
      <c r="E407" s="2" t="s">
        <v>9</v>
      </c>
      <c r="F407" s="15" t="s">
        <v>109</v>
      </c>
      <c r="G407" s="56">
        <f t="shared" si="42"/>
        <v>32508</v>
      </c>
      <c r="H407" s="54">
        <f t="shared" si="43"/>
        <v>1988</v>
      </c>
      <c r="I407" s="54">
        <f t="shared" si="44"/>
        <v>38</v>
      </c>
      <c r="J407" s="54" t="str" cm="1">
        <f t="array" ref="J407">_xlfn.IFS(AND(I407&gt;20,I407&lt;=30),"Young adult",AND(I407&gt;30,I407&lt;=45),"Adult",AND(I407&gt;45,I407&lt;=60),"Senior",AND(I407&gt;60,I407&lt;90),"super senior",TRUE,"Died")</f>
        <v>Adult</v>
      </c>
      <c r="K407" s="3">
        <v>15</v>
      </c>
      <c r="L407" s="2" t="s">
        <v>25</v>
      </c>
      <c r="M407" s="2" t="s">
        <v>12</v>
      </c>
      <c r="N407" s="2" t="str">
        <f>VLOOKUP(L407,Facts!$A$2:$B$10,2,FALSE)</f>
        <v>South</v>
      </c>
      <c r="O407" s="2"/>
      <c r="P407" s="2"/>
      <c r="Q407" s="36" t="str">
        <f>IF(AND(K407&lt;=5,'Billing Details'!H407&gt;=10000),"High Priority","Regularfollowup")</f>
        <v>Regularfollowup</v>
      </c>
      <c r="R407" s="36"/>
      <c r="S407" s="36"/>
      <c r="T407" s="36" t="str">
        <f>IF(AND(Q407="High Priority",'Patient Health Records'!AH407="Yes",'Patient Health Records'!AI407="Critical"), "Need Immediate attention", IF(AND('Patient Health Records'!AI407&lt;&gt;"Critical", 'Patient Health Records'!AH407="Yes"),"Monitor later",IF(AND('Patient Health Records'!AI407="Critical",'Patient Health Records'!AH407="No"),"Ask for readmission","No action")))</f>
        <v>Ask for readmission</v>
      </c>
      <c r="U407" s="36"/>
      <c r="V407" s="36"/>
      <c r="W407" s="2" t="str">
        <f>_xlfn.XLOOKUP('Patient Demographics'!N407,Facts!$B$2:$B$10,Facts!$A$2:$A$10,FALSE)</f>
        <v>Tamil Nadu</v>
      </c>
      <c r="X407" t="str">
        <f t="shared" si="40"/>
        <v xml:space="preserve">Isha </v>
      </c>
      <c r="Y407" t="str" cm="1">
        <f t="array" ref="Y407:AA407">_xlfn.TEXTSPLIT(C407," ")</f>
        <v>Isha</v>
      </c>
      <c r="Z407" t="str">
        <v>Singh</v>
      </c>
      <c r="AA407" t="str">
        <v>Sharma</v>
      </c>
    </row>
    <row r="408" spans="1:27" ht="15.75" customHeight="1" x14ac:dyDescent="0.35">
      <c r="A408" s="2" t="s">
        <v>687</v>
      </c>
      <c r="B408" s="2" t="s">
        <v>91</v>
      </c>
      <c r="C408" s="2" t="str">
        <f t="shared" si="41"/>
        <v>Krishna Sharma</v>
      </c>
      <c r="D408" s="2" t="str">
        <f t="shared" si="39"/>
        <v>PID0407_Krishna.pdf</v>
      </c>
      <c r="E408" s="2" t="s">
        <v>24</v>
      </c>
      <c r="F408" s="15" t="s">
        <v>48</v>
      </c>
      <c r="G408" s="56">
        <f t="shared" si="42"/>
        <v>23377</v>
      </c>
      <c r="H408" s="54">
        <f t="shared" si="43"/>
        <v>1964</v>
      </c>
      <c r="I408" s="54">
        <f t="shared" si="44"/>
        <v>62</v>
      </c>
      <c r="J408" s="54" t="str" cm="1">
        <f t="array" ref="J408">_xlfn.IFS(AND(I408&gt;20,I408&lt;=30),"Young adult",AND(I408&gt;30,I408&lt;=45),"Adult",AND(I408&gt;45,I408&lt;=60),"Senior",AND(I408&gt;60,I408&lt;90),"super senior",TRUE,"Died")</f>
        <v>super senior</v>
      </c>
      <c r="K408" s="3">
        <v>200</v>
      </c>
      <c r="L408" s="2" t="s">
        <v>20</v>
      </c>
      <c r="M408" s="2" t="s">
        <v>21</v>
      </c>
      <c r="N408" s="2" t="str">
        <f>VLOOKUP(L408,Facts!$A$2:$B$10,2,FALSE)</f>
        <v>North</v>
      </c>
      <c r="O408" s="2"/>
      <c r="P408" s="2"/>
      <c r="Q408" s="36" t="str">
        <f>IF(AND(K408&lt;=5,'Billing Details'!H408&gt;=10000),"High Priority","Regularfollowup")</f>
        <v>Regularfollowup</v>
      </c>
      <c r="R408" s="36"/>
      <c r="S408" s="36"/>
      <c r="T408" s="36" t="str">
        <f>IF(AND(Q408="High Priority",'Patient Health Records'!AH408="Yes",'Patient Health Records'!AI408="Critical"), "Need Immediate attention", IF(AND('Patient Health Records'!AI408&lt;&gt;"Critical", 'Patient Health Records'!AH408="Yes"),"Monitor later",IF(AND('Patient Health Records'!AI408="Critical",'Patient Health Records'!AH408="No"),"Ask for readmission","No action")))</f>
        <v>No action</v>
      </c>
      <c r="U408" s="36"/>
      <c r="V408" s="36"/>
      <c r="W408" s="2" t="str">
        <f>_xlfn.XLOOKUP('Patient Demographics'!N408,Facts!$B$2:$B$10,Facts!$A$2:$A$10,FALSE)</f>
        <v>Punjab</v>
      </c>
      <c r="X408" t="str">
        <f t="shared" si="40"/>
        <v xml:space="preserve">Krishna </v>
      </c>
      <c r="Y408" t="str" cm="1">
        <f t="array" ref="Y408:Z408">_xlfn.TEXTSPLIT(C408," ")</f>
        <v>Krishna</v>
      </c>
      <c r="Z408" t="str">
        <v>Sharma</v>
      </c>
    </row>
    <row r="409" spans="1:27" ht="15.75" customHeight="1" x14ac:dyDescent="0.35">
      <c r="A409" s="2" t="s">
        <v>688</v>
      </c>
      <c r="B409" s="2" t="s">
        <v>689</v>
      </c>
      <c r="C409" s="2" t="str">
        <f t="shared" si="41"/>
        <v>Krishna Sharma</v>
      </c>
      <c r="D409" s="2" t="str">
        <f t="shared" si="39"/>
        <v>PID0408_Krishna.pdf</v>
      </c>
      <c r="E409" s="2" t="s">
        <v>24</v>
      </c>
      <c r="F409" s="15" t="s">
        <v>10</v>
      </c>
      <c r="G409" s="56">
        <f t="shared" si="42"/>
        <v>27029</v>
      </c>
      <c r="H409" s="54">
        <f t="shared" si="43"/>
        <v>1973</v>
      </c>
      <c r="I409" s="54">
        <f t="shared" si="44"/>
        <v>53</v>
      </c>
      <c r="J409" s="54" t="str" cm="1">
        <f t="array" ref="J409">_xlfn.IFS(AND(I409&gt;20,I409&lt;=30),"Young adult",AND(I409&gt;30,I409&lt;=45),"Adult",AND(I409&gt;45,I409&lt;=60),"Senior",AND(I409&gt;60,I409&lt;90),"super senior",TRUE,"Died")</f>
        <v>Senior</v>
      </c>
      <c r="K409" s="3">
        <v>7</v>
      </c>
      <c r="L409" s="2" t="s">
        <v>45</v>
      </c>
      <c r="M409" s="2" t="s">
        <v>38</v>
      </c>
      <c r="N409" s="2" t="str">
        <f>VLOOKUP(L409,Facts!$A$2:$B$10,2,FALSE)</f>
        <v>East</v>
      </c>
      <c r="O409" s="2"/>
      <c r="P409" s="2"/>
      <c r="Q409" s="36" t="str">
        <f>IF(AND(K409&lt;=5,'Billing Details'!H409&gt;=10000),"High Priority","Regularfollowup")</f>
        <v>Regularfollowup</v>
      </c>
      <c r="R409" s="36"/>
      <c r="S409" s="36"/>
      <c r="T409" s="36" t="str">
        <f>IF(AND(Q409="High Priority",'Patient Health Records'!AH409="Yes",'Patient Health Records'!AI409="Critical"), "Need Immediate attention", IF(AND('Patient Health Records'!AI409&lt;&gt;"Critical", 'Patient Health Records'!AH409="Yes"),"Monitor later",IF(AND('Patient Health Records'!AI409="Critical",'Patient Health Records'!AH409="No"),"Ask for readmission","No action")))</f>
        <v>Monitor later</v>
      </c>
      <c r="U409" s="36"/>
      <c r="V409" s="36"/>
      <c r="W409" s="2" t="str">
        <f>_xlfn.XLOOKUP('Patient Demographics'!N409,Facts!$B$2:$B$10,Facts!$A$2:$A$10,FALSE)</f>
        <v>West Bengal</v>
      </c>
      <c r="X409" t="str">
        <f t="shared" si="40"/>
        <v xml:space="preserve">Krishna </v>
      </c>
      <c r="Y409" t="str" cm="1">
        <f t="array" ref="Y409:Z409">_xlfn.TEXTSPLIT(C409," ")</f>
        <v>Krishna</v>
      </c>
      <c r="Z409" t="str">
        <v>Sharma</v>
      </c>
    </row>
    <row r="410" spans="1:27" ht="15.75" customHeight="1" x14ac:dyDescent="0.35">
      <c r="A410" s="2" t="s">
        <v>690</v>
      </c>
      <c r="B410" s="2" t="s">
        <v>691</v>
      </c>
      <c r="C410" s="2" t="str">
        <f t="shared" si="41"/>
        <v>Riya Gupta</v>
      </c>
      <c r="D410" s="2" t="str">
        <f t="shared" si="39"/>
        <v>PID0409_Riya.pdf</v>
      </c>
      <c r="E410" s="2" t="s">
        <v>9</v>
      </c>
      <c r="F410" s="15" t="s">
        <v>48</v>
      </c>
      <c r="G410" s="56">
        <f t="shared" si="42"/>
        <v>23377</v>
      </c>
      <c r="H410" s="54">
        <f t="shared" si="43"/>
        <v>1964</v>
      </c>
      <c r="I410" s="54">
        <f t="shared" si="44"/>
        <v>62</v>
      </c>
      <c r="J410" s="54" t="str" cm="1">
        <f t="array" ref="J410">_xlfn.IFS(AND(I410&gt;20,I410&lt;=30),"Young adult",AND(I410&gt;30,I410&lt;=45),"Adult",AND(I410&gt;45,I410&lt;=60),"Senior",AND(I410&gt;60,I410&lt;90),"super senior",TRUE,"Died")</f>
        <v>super senior</v>
      </c>
      <c r="K410" s="3">
        <v>5</v>
      </c>
      <c r="L410" s="2" t="s">
        <v>45</v>
      </c>
      <c r="M410" s="2" t="s">
        <v>21</v>
      </c>
      <c r="N410" s="2" t="str">
        <f>VLOOKUP(L410,Facts!$A$2:$B$10,2,FALSE)</f>
        <v>East</v>
      </c>
      <c r="O410" s="2"/>
      <c r="P410" s="2"/>
      <c r="Q410" s="36" t="str">
        <f>IF(AND(K410&lt;=5,'Billing Details'!H410&gt;=10000),"High Priority","Regularfollowup")</f>
        <v>High Priority</v>
      </c>
      <c r="R410" s="36"/>
      <c r="S410" s="36"/>
      <c r="T410" s="36" t="str">
        <f>IF(AND(Q410="High Priority",'Patient Health Records'!AH410="Yes",'Patient Health Records'!AI410="Critical"), "Need Immediate attention", IF(AND('Patient Health Records'!AI410&lt;&gt;"Critical", 'Patient Health Records'!AH410="Yes"),"Monitor later",IF(AND('Patient Health Records'!AI410="Critical",'Patient Health Records'!AH410="No"),"Ask for readmission","No action")))</f>
        <v>Need Immediate attention</v>
      </c>
      <c r="U410" s="36"/>
      <c r="V410" s="36"/>
      <c r="W410" s="2" t="str">
        <f>_xlfn.XLOOKUP('Patient Demographics'!N410,Facts!$B$2:$B$10,Facts!$A$2:$A$10,FALSE)</f>
        <v>West Bengal</v>
      </c>
      <c r="X410" t="str">
        <f t="shared" si="40"/>
        <v xml:space="preserve">Riya </v>
      </c>
      <c r="Y410" t="str" cm="1">
        <f t="array" ref="Y410:Z410">_xlfn.TEXTSPLIT(C410," ")</f>
        <v>Riya</v>
      </c>
      <c r="Z410" t="str">
        <v>Gupta</v>
      </c>
    </row>
    <row r="411" spans="1:27" ht="15.75" customHeight="1" x14ac:dyDescent="0.35">
      <c r="A411" s="2" t="s">
        <v>692</v>
      </c>
      <c r="B411" s="2" t="s">
        <v>86</v>
      </c>
      <c r="C411" s="2" t="str">
        <f t="shared" si="41"/>
        <v>Riya Mehta</v>
      </c>
      <c r="D411" s="2" t="str">
        <f t="shared" si="39"/>
        <v>PID0410_Riya.pdf</v>
      </c>
      <c r="E411" s="2" t="s">
        <v>9</v>
      </c>
      <c r="F411" s="15" t="s">
        <v>65</v>
      </c>
      <c r="G411" s="56">
        <f t="shared" si="42"/>
        <v>25203</v>
      </c>
      <c r="H411" s="54">
        <f t="shared" si="43"/>
        <v>1968</v>
      </c>
      <c r="I411" s="54">
        <f t="shared" si="44"/>
        <v>58</v>
      </c>
      <c r="J411" s="54" t="str" cm="1">
        <f t="array" ref="J411">_xlfn.IFS(AND(I411&gt;20,I411&lt;=30),"Young adult",AND(I411&gt;30,I411&lt;=45),"Adult",AND(I411&gt;45,I411&lt;=60),"Senior",AND(I411&gt;60,I411&lt;90),"super senior",TRUE,"Died")</f>
        <v>Senior</v>
      </c>
      <c r="K411" s="3">
        <v>20</v>
      </c>
      <c r="L411" s="2" t="s">
        <v>25</v>
      </c>
      <c r="M411" s="2" t="s">
        <v>12</v>
      </c>
      <c r="N411" s="2" t="str">
        <f>VLOOKUP(L411,Facts!$A$2:$B$10,2,FALSE)</f>
        <v>South</v>
      </c>
      <c r="O411" s="2"/>
      <c r="P411" s="2"/>
      <c r="Q411" s="36" t="str">
        <f>IF(AND(K411&lt;=5,'Billing Details'!H411&gt;=10000),"High Priority","Regularfollowup")</f>
        <v>Regularfollowup</v>
      </c>
      <c r="R411" s="36"/>
      <c r="S411" s="36"/>
      <c r="T411" s="36" t="str">
        <f>IF(AND(Q411="High Priority",'Patient Health Records'!AH411="Yes",'Patient Health Records'!AI411="Critical"), "Need Immediate attention", IF(AND('Patient Health Records'!AI411&lt;&gt;"Critical", 'Patient Health Records'!AH411="Yes"),"Monitor later",IF(AND('Patient Health Records'!AI411="Critical",'Patient Health Records'!AH411="No"),"Ask for readmission","No action")))</f>
        <v>No action</v>
      </c>
      <c r="U411" s="36"/>
      <c r="V411" s="36"/>
      <c r="W411" s="2" t="str">
        <f>_xlfn.XLOOKUP('Patient Demographics'!N411,Facts!$B$2:$B$10,Facts!$A$2:$A$10,FALSE)</f>
        <v>Tamil Nadu</v>
      </c>
      <c r="X411" t="str">
        <f t="shared" si="40"/>
        <v xml:space="preserve">Riya </v>
      </c>
      <c r="Y411" t="str" cm="1">
        <f t="array" ref="Y411:Z411">_xlfn.TEXTSPLIT(C411," ")</f>
        <v>Riya</v>
      </c>
      <c r="Z411" t="str">
        <v>Mehta</v>
      </c>
    </row>
    <row r="412" spans="1:27" ht="15.75" customHeight="1" x14ac:dyDescent="0.35">
      <c r="A412" s="2" t="s">
        <v>693</v>
      </c>
      <c r="B412" s="2" t="s">
        <v>694</v>
      </c>
      <c r="C412" s="2" t="str">
        <f t="shared" si="41"/>
        <v>Shreya Dev Patel</v>
      </c>
      <c r="D412" s="2" t="str">
        <f t="shared" si="39"/>
        <v>PID0411_Shreya.pdf</v>
      </c>
      <c r="E412" s="2" t="s">
        <v>9</v>
      </c>
      <c r="F412" s="15" t="s">
        <v>28</v>
      </c>
      <c r="G412" s="56">
        <f t="shared" si="42"/>
        <v>32508</v>
      </c>
      <c r="H412" s="54">
        <f t="shared" si="43"/>
        <v>1988</v>
      </c>
      <c r="I412" s="54">
        <f t="shared" si="44"/>
        <v>38</v>
      </c>
      <c r="J412" s="54" t="str" cm="1">
        <f t="array" ref="J412">_xlfn.IFS(AND(I412&gt;20,I412&lt;=30),"Young adult",AND(I412&gt;30,I412&lt;=45),"Adult",AND(I412&gt;45,I412&lt;=60),"Senior",AND(I412&gt;60,I412&lt;90),"super senior",TRUE,"Died")</f>
        <v>Adult</v>
      </c>
      <c r="K412" s="3">
        <v>0.5</v>
      </c>
      <c r="L412" s="2" t="s">
        <v>29</v>
      </c>
      <c r="M412" s="2" t="s">
        <v>21</v>
      </c>
      <c r="N412" s="2" t="str">
        <f>VLOOKUP(L412,Facts!$A$2:$B$10,2,FALSE)</f>
        <v>North</v>
      </c>
      <c r="O412" s="2"/>
      <c r="P412" s="2"/>
      <c r="Q412" s="36" t="str">
        <f>IF(AND(K412&lt;=5,'Billing Details'!H412&gt;=10000),"High Priority","Regularfollowup")</f>
        <v>High Priority</v>
      </c>
      <c r="R412" s="36"/>
      <c r="S412" s="36"/>
      <c r="T412" s="36" t="str">
        <f>IF(AND(Q412="High Priority",'Patient Health Records'!AH412="Yes",'Patient Health Records'!AI412="Critical"), "Need Immediate attention", IF(AND('Patient Health Records'!AI412&lt;&gt;"Critical", 'Patient Health Records'!AH412="Yes"),"Monitor later",IF(AND('Patient Health Records'!AI412="Critical",'Patient Health Records'!AH412="No"),"Ask for readmission","No action")))</f>
        <v>No action</v>
      </c>
      <c r="U412" s="36"/>
      <c r="V412" s="36"/>
      <c r="W412" s="2" t="str">
        <f>_xlfn.XLOOKUP('Patient Demographics'!N412,Facts!$B$2:$B$10,Facts!$A$2:$A$10,FALSE)</f>
        <v>Punjab</v>
      </c>
      <c r="X412" t="str">
        <f t="shared" si="40"/>
        <v xml:space="preserve">Shreya </v>
      </c>
      <c r="Y412" t="str" cm="1">
        <f t="array" ref="Y412:AA412">_xlfn.TEXTSPLIT(C412," ")</f>
        <v>Shreya</v>
      </c>
      <c r="Z412" t="str">
        <v>Dev</v>
      </c>
      <c r="AA412" t="str">
        <v>Patel</v>
      </c>
    </row>
    <row r="413" spans="1:27" ht="15.75" customHeight="1" x14ac:dyDescent="0.35">
      <c r="A413" s="2" t="s">
        <v>695</v>
      </c>
      <c r="B413" s="2" t="s">
        <v>213</v>
      </c>
      <c r="C413" s="2" t="str">
        <f t="shared" si="41"/>
        <v>Krishna Gupta</v>
      </c>
      <c r="D413" s="2" t="str">
        <f t="shared" si="39"/>
        <v>PID0412_Krishna.pdf</v>
      </c>
      <c r="E413" s="2" t="s">
        <v>24</v>
      </c>
      <c r="F413" s="15" t="s">
        <v>41</v>
      </c>
      <c r="G413" s="56">
        <f t="shared" si="42"/>
        <v>28855</v>
      </c>
      <c r="H413" s="54">
        <f t="shared" si="43"/>
        <v>1978</v>
      </c>
      <c r="I413" s="54">
        <f t="shared" si="44"/>
        <v>48</v>
      </c>
      <c r="J413" s="54" t="str" cm="1">
        <f t="array" ref="J413">_xlfn.IFS(AND(I413&gt;20,I413&lt;=30),"Young adult",AND(I413&gt;30,I413&lt;=45),"Adult",AND(I413&gt;45,I413&lt;=60),"Senior",AND(I413&gt;60,I413&lt;90),"super senior",TRUE,"Died")</f>
        <v>Senior</v>
      </c>
      <c r="K413" s="3">
        <v>90</v>
      </c>
      <c r="L413" s="2" t="s">
        <v>37</v>
      </c>
      <c r="M413" s="2" t="s">
        <v>71</v>
      </c>
      <c r="N413" s="2" t="str">
        <f>VLOOKUP(L413,Facts!$A$2:$B$10,2,FALSE)</f>
        <v>South</v>
      </c>
      <c r="O413" s="2"/>
      <c r="P413" s="2"/>
      <c r="Q413" s="36" t="str">
        <f>IF(AND(K413&lt;=5,'Billing Details'!H413&gt;=10000),"High Priority","Regularfollowup")</f>
        <v>Regularfollowup</v>
      </c>
      <c r="R413" s="36"/>
      <c r="S413" s="36"/>
      <c r="T413" s="36" t="str">
        <f>IF(AND(Q413="High Priority",'Patient Health Records'!AH413="Yes",'Patient Health Records'!AI413="Critical"), "Need Immediate attention", IF(AND('Patient Health Records'!AI413&lt;&gt;"Critical", 'Patient Health Records'!AH413="Yes"),"Monitor later",IF(AND('Patient Health Records'!AI413="Critical",'Patient Health Records'!AH413="No"),"Ask for readmission","No action")))</f>
        <v>Monitor later</v>
      </c>
      <c r="U413" s="36"/>
      <c r="V413" s="36"/>
      <c r="W413" s="2" t="str">
        <f>_xlfn.XLOOKUP('Patient Demographics'!N413,Facts!$B$2:$B$10,Facts!$A$2:$A$10,FALSE)</f>
        <v>Tamil Nadu</v>
      </c>
      <c r="X413" t="str">
        <f t="shared" si="40"/>
        <v xml:space="preserve">Krishna </v>
      </c>
      <c r="Y413" t="str" cm="1">
        <f t="array" ref="Y413:Z413">_xlfn.TEXTSPLIT(C413," ")</f>
        <v>Krishna</v>
      </c>
      <c r="Z413" t="str">
        <v>Gupta</v>
      </c>
    </row>
    <row r="414" spans="1:27" ht="15.75" customHeight="1" x14ac:dyDescent="0.35">
      <c r="A414" s="2" t="s">
        <v>696</v>
      </c>
      <c r="B414" s="2" t="s">
        <v>186</v>
      </c>
      <c r="C414" s="2" t="str">
        <f t="shared" si="41"/>
        <v>Shreya Mehta</v>
      </c>
      <c r="D414" s="2" t="str">
        <f t="shared" si="39"/>
        <v>PID0413_Shreya.pdf</v>
      </c>
      <c r="E414" s="2" t="s">
        <v>9</v>
      </c>
      <c r="F414" s="15" t="s">
        <v>48</v>
      </c>
      <c r="G414" s="56">
        <f t="shared" si="42"/>
        <v>23377</v>
      </c>
      <c r="H414" s="54">
        <f t="shared" si="43"/>
        <v>1964</v>
      </c>
      <c r="I414" s="54">
        <f t="shared" si="44"/>
        <v>62</v>
      </c>
      <c r="J414" s="54" t="str" cm="1">
        <f t="array" ref="J414">_xlfn.IFS(AND(I414&gt;20,I414&lt;=30),"Young adult",AND(I414&gt;30,I414&lt;=45),"Adult",AND(I414&gt;45,I414&lt;=60),"Senior",AND(I414&gt;60,I414&lt;90),"super senior",TRUE,"Died")</f>
        <v>super senior</v>
      </c>
      <c r="K414" s="3">
        <v>25</v>
      </c>
      <c r="L414" s="2" t="s">
        <v>20</v>
      </c>
      <c r="M414" s="2" t="s">
        <v>71</v>
      </c>
      <c r="N414" s="2" t="str">
        <f>VLOOKUP(L414,Facts!$A$2:$B$10,2,FALSE)</f>
        <v>North</v>
      </c>
      <c r="O414" s="2"/>
      <c r="P414" s="2"/>
      <c r="Q414" s="36" t="str">
        <f>IF(AND(K414&lt;=5,'Billing Details'!H414&gt;=10000),"High Priority","Regularfollowup")</f>
        <v>Regularfollowup</v>
      </c>
      <c r="R414" s="36"/>
      <c r="S414" s="36"/>
      <c r="T414" s="36" t="str">
        <f>IF(AND(Q414="High Priority",'Patient Health Records'!AH414="Yes",'Patient Health Records'!AI414="Critical"), "Need Immediate attention", IF(AND('Patient Health Records'!AI414&lt;&gt;"Critical", 'Patient Health Records'!AH414="Yes"),"Monitor later",IF(AND('Patient Health Records'!AI414="Critical",'Patient Health Records'!AH414="No"),"Ask for readmission","No action")))</f>
        <v>Monitor later</v>
      </c>
      <c r="U414" s="36"/>
      <c r="V414" s="36"/>
      <c r="W414" s="2" t="str">
        <f>_xlfn.XLOOKUP('Patient Demographics'!N414,Facts!$B$2:$B$10,Facts!$A$2:$A$10,FALSE)</f>
        <v>Punjab</v>
      </c>
      <c r="X414" t="str">
        <f t="shared" si="40"/>
        <v xml:space="preserve">Shreya </v>
      </c>
      <c r="Y414" t="str" cm="1">
        <f t="array" ref="Y414:Z414">_xlfn.TEXTSPLIT(C414," ")</f>
        <v>Shreya</v>
      </c>
      <c r="Z414" t="str">
        <v>Mehta</v>
      </c>
    </row>
    <row r="415" spans="1:27" ht="15.75" customHeight="1" x14ac:dyDescent="0.35">
      <c r="A415" s="2" t="s">
        <v>697</v>
      </c>
      <c r="B415" s="2" t="s">
        <v>698</v>
      </c>
      <c r="C415" s="2" t="str">
        <f t="shared" si="41"/>
        <v>Aarav Kumar Sharma</v>
      </c>
      <c r="D415" s="2" t="str">
        <f t="shared" si="39"/>
        <v>PID0414_Aarav.pdf</v>
      </c>
      <c r="E415" s="2" t="s">
        <v>24</v>
      </c>
      <c r="F415" s="15" t="s">
        <v>164</v>
      </c>
      <c r="G415" s="56">
        <f t="shared" si="42"/>
        <v>21550</v>
      </c>
      <c r="H415" s="54">
        <f t="shared" si="43"/>
        <v>1958</v>
      </c>
      <c r="I415" s="54">
        <f t="shared" si="44"/>
        <v>68</v>
      </c>
      <c r="J415" s="54" t="str" cm="1">
        <f t="array" ref="J415">_xlfn.IFS(AND(I415&gt;20,I415&lt;=30),"Young adult",AND(I415&gt;30,I415&lt;=45),"Adult",AND(I415&gt;45,I415&lt;=60),"Senior",AND(I415&gt;60,I415&lt;90),"super senior",TRUE,"Died")</f>
        <v>super senior</v>
      </c>
      <c r="K415" s="3">
        <v>40</v>
      </c>
      <c r="L415" s="2" t="s">
        <v>45</v>
      </c>
      <c r="M415" s="2" t="s">
        <v>12</v>
      </c>
      <c r="N415" s="2" t="str">
        <f>VLOOKUP(L415,Facts!$A$2:$B$10,2,FALSE)</f>
        <v>East</v>
      </c>
      <c r="O415" s="2"/>
      <c r="P415" s="2"/>
      <c r="Q415" s="36" t="str">
        <f>IF(AND(K415&lt;=5,'Billing Details'!H415&gt;=10000),"High Priority","Regularfollowup")</f>
        <v>Regularfollowup</v>
      </c>
      <c r="R415" s="36"/>
      <c r="S415" s="36"/>
      <c r="T415" s="36" t="str">
        <f>IF(AND(Q415="High Priority",'Patient Health Records'!AH415="Yes",'Patient Health Records'!AI415="Critical"), "Need Immediate attention", IF(AND('Patient Health Records'!AI415&lt;&gt;"Critical", 'Patient Health Records'!AH415="Yes"),"Monitor later",IF(AND('Patient Health Records'!AI415="Critical",'Patient Health Records'!AH415="No"),"Ask for readmission","No action")))</f>
        <v>No action</v>
      </c>
      <c r="U415" s="36"/>
      <c r="V415" s="36"/>
      <c r="W415" s="2" t="str">
        <f>_xlfn.XLOOKUP('Patient Demographics'!N415,Facts!$B$2:$B$10,Facts!$A$2:$A$10,FALSE)</f>
        <v>West Bengal</v>
      </c>
      <c r="X415" t="str">
        <f t="shared" si="40"/>
        <v xml:space="preserve">Aarav </v>
      </c>
      <c r="Y415" t="str" cm="1">
        <f t="array" ref="Y415:AA415">_xlfn.TEXTSPLIT(C415," ")</f>
        <v>Aarav</v>
      </c>
      <c r="Z415" t="str">
        <v>Kumar</v>
      </c>
      <c r="AA415" t="str">
        <v>Sharma</v>
      </c>
    </row>
    <row r="416" spans="1:27" ht="15.75" customHeight="1" x14ac:dyDescent="0.35">
      <c r="A416" s="2" t="s">
        <v>699</v>
      </c>
      <c r="B416" s="2" t="s">
        <v>104</v>
      </c>
      <c r="C416" s="2" t="str">
        <f t="shared" si="41"/>
        <v>Riya Gupta</v>
      </c>
      <c r="D416" s="2" t="str">
        <f t="shared" si="39"/>
        <v>PID0415_Riya.pdf</v>
      </c>
      <c r="E416" s="2" t="s">
        <v>9</v>
      </c>
      <c r="F416" s="15" t="s">
        <v>65</v>
      </c>
      <c r="G416" s="56">
        <f t="shared" si="42"/>
        <v>25203</v>
      </c>
      <c r="H416" s="54">
        <f t="shared" si="43"/>
        <v>1968</v>
      </c>
      <c r="I416" s="54">
        <f t="shared" si="44"/>
        <v>58</v>
      </c>
      <c r="J416" s="54" t="str" cm="1">
        <f t="array" ref="J416">_xlfn.IFS(AND(I416&gt;20,I416&lt;=30),"Young adult",AND(I416&gt;30,I416&lt;=45),"Adult",AND(I416&gt;45,I416&lt;=60),"Senior",AND(I416&gt;60,I416&lt;90),"super senior",TRUE,"Died")</f>
        <v>Senior</v>
      </c>
      <c r="K416" s="3">
        <v>2</v>
      </c>
      <c r="L416" s="2" t="s">
        <v>29</v>
      </c>
      <c r="M416" s="2" t="s">
        <v>21</v>
      </c>
      <c r="N416" s="2" t="str">
        <f>VLOOKUP(L416,Facts!$A$2:$B$10,2,FALSE)</f>
        <v>North</v>
      </c>
      <c r="O416" s="2"/>
      <c r="P416" s="2"/>
      <c r="Q416" s="36" t="str">
        <f>IF(AND(K416&lt;=5,'Billing Details'!H416&gt;=10000),"High Priority","Regularfollowup")</f>
        <v>High Priority</v>
      </c>
      <c r="R416" s="36"/>
      <c r="S416" s="36"/>
      <c r="T416" s="36" t="str">
        <f>IF(AND(Q416="High Priority",'Patient Health Records'!AH416="Yes",'Patient Health Records'!AI416="Critical"), "Need Immediate attention", IF(AND('Patient Health Records'!AI416&lt;&gt;"Critical", 'Patient Health Records'!AH416="Yes"),"Monitor later",IF(AND('Patient Health Records'!AI416="Critical",'Patient Health Records'!AH416="No"),"Ask for readmission","No action")))</f>
        <v>Monitor later</v>
      </c>
      <c r="U416" s="36"/>
      <c r="V416" s="36"/>
      <c r="W416" s="2" t="str">
        <f>_xlfn.XLOOKUP('Patient Demographics'!N416,Facts!$B$2:$B$10,Facts!$A$2:$A$10,FALSE)</f>
        <v>Punjab</v>
      </c>
      <c r="X416" t="str">
        <f t="shared" si="40"/>
        <v xml:space="preserve">Riya </v>
      </c>
      <c r="Y416" t="str" cm="1">
        <f t="array" ref="Y416:Z416">_xlfn.TEXTSPLIT(C416," ")</f>
        <v>Riya</v>
      </c>
      <c r="Z416" t="str">
        <v>Gupta</v>
      </c>
    </row>
    <row r="417" spans="1:27" ht="15.75" customHeight="1" x14ac:dyDescent="0.35">
      <c r="A417" s="2" t="s">
        <v>700</v>
      </c>
      <c r="B417" s="2" t="s">
        <v>302</v>
      </c>
      <c r="C417" s="2" t="str">
        <f t="shared" si="41"/>
        <v>Vivaan Gupta</v>
      </c>
      <c r="D417" s="2" t="str">
        <f t="shared" si="39"/>
        <v>PID0416_Vivaan.pdf</v>
      </c>
      <c r="E417" s="2" t="s">
        <v>24</v>
      </c>
      <c r="F417" s="15" t="s">
        <v>19</v>
      </c>
      <c r="G417" s="56">
        <f t="shared" si="42"/>
        <v>34334</v>
      </c>
      <c r="H417" s="54">
        <f t="shared" si="43"/>
        <v>1993</v>
      </c>
      <c r="I417" s="54">
        <f t="shared" si="44"/>
        <v>33</v>
      </c>
      <c r="J417" s="54" t="str" cm="1">
        <f t="array" ref="J417">_xlfn.IFS(AND(I417&gt;20,I417&lt;=30),"Young adult",AND(I417&gt;30,I417&lt;=45),"Adult",AND(I417&gt;45,I417&lt;=60),"Senior",AND(I417&gt;60,I417&lt;90),"super senior",TRUE,"Died")</f>
        <v>Adult</v>
      </c>
      <c r="K417" s="3">
        <v>15</v>
      </c>
      <c r="L417" s="2" t="s">
        <v>45</v>
      </c>
      <c r="M417" s="2" t="s">
        <v>12</v>
      </c>
      <c r="N417" s="2" t="str">
        <f>VLOOKUP(L417,Facts!$A$2:$B$10,2,FALSE)</f>
        <v>East</v>
      </c>
      <c r="O417" s="2"/>
      <c r="P417" s="2"/>
      <c r="Q417" s="36" t="str">
        <f>IF(AND(K417&lt;=5,'Billing Details'!H417&gt;=10000),"High Priority","Regularfollowup")</f>
        <v>Regularfollowup</v>
      </c>
      <c r="R417" s="36"/>
      <c r="S417" s="36"/>
      <c r="T417" s="36" t="str">
        <f>IF(AND(Q417="High Priority",'Patient Health Records'!AH417="Yes",'Patient Health Records'!AI417="Critical"), "Need Immediate attention", IF(AND('Patient Health Records'!AI417&lt;&gt;"Critical", 'Patient Health Records'!AH417="Yes"),"Monitor later",IF(AND('Patient Health Records'!AI417="Critical",'Patient Health Records'!AH417="No"),"Ask for readmission","No action")))</f>
        <v>No action</v>
      </c>
      <c r="U417" s="36"/>
      <c r="V417" s="36"/>
      <c r="W417" s="2" t="str">
        <f>_xlfn.XLOOKUP('Patient Demographics'!N417,Facts!$B$2:$B$10,Facts!$A$2:$A$10,FALSE)</f>
        <v>West Bengal</v>
      </c>
      <c r="X417" t="str">
        <f t="shared" si="40"/>
        <v xml:space="preserve">Vivaan </v>
      </c>
      <c r="Y417" t="str" cm="1">
        <f t="array" ref="Y417:Z417">_xlfn.TEXTSPLIT(C417," ")</f>
        <v>Vivaan</v>
      </c>
      <c r="Z417" t="str">
        <v>Gupta</v>
      </c>
    </row>
    <row r="418" spans="1:27" ht="15.75" customHeight="1" x14ac:dyDescent="0.35">
      <c r="A418" s="2" t="s">
        <v>701</v>
      </c>
      <c r="B418" s="2" t="s">
        <v>126</v>
      </c>
      <c r="C418" s="2" t="str">
        <f t="shared" si="41"/>
        <v>Aanya Sharma</v>
      </c>
      <c r="D418" s="2" t="str">
        <f t="shared" si="39"/>
        <v>PID0417_Aanya.pdf</v>
      </c>
      <c r="E418" s="2" t="s">
        <v>9</v>
      </c>
      <c r="F418" s="15" t="s">
        <v>41</v>
      </c>
      <c r="G418" s="56">
        <f t="shared" si="42"/>
        <v>28855</v>
      </c>
      <c r="H418" s="54">
        <f t="shared" si="43"/>
        <v>1978</v>
      </c>
      <c r="I418" s="54">
        <f t="shared" si="44"/>
        <v>48</v>
      </c>
      <c r="J418" s="54" t="str" cm="1">
        <f t="array" ref="J418">_xlfn.IFS(AND(I418&gt;20,I418&lt;=30),"Young adult",AND(I418&gt;30,I418&lt;=45),"Adult",AND(I418&gt;45,I418&lt;=60),"Senior",AND(I418&gt;60,I418&lt;90),"super senior",TRUE,"Died")</f>
        <v>Senior</v>
      </c>
      <c r="K418" s="3">
        <v>9</v>
      </c>
      <c r="L418" s="2" t="s">
        <v>45</v>
      </c>
      <c r="M418" s="2" t="s">
        <v>38</v>
      </c>
      <c r="N418" s="2" t="str">
        <f>VLOOKUP(L418,Facts!$A$2:$B$10,2,FALSE)</f>
        <v>East</v>
      </c>
      <c r="O418" s="2"/>
      <c r="P418" s="2"/>
      <c r="Q418" s="36" t="str">
        <f>IF(AND(K418&lt;=5,'Billing Details'!H418&gt;=10000),"High Priority","Regularfollowup")</f>
        <v>Regularfollowup</v>
      </c>
      <c r="R418" s="36"/>
      <c r="S418" s="36"/>
      <c r="T418" s="36" t="str">
        <f>IF(AND(Q418="High Priority",'Patient Health Records'!AH418="Yes",'Patient Health Records'!AI418="Critical"), "Need Immediate attention", IF(AND('Patient Health Records'!AI418&lt;&gt;"Critical", 'Patient Health Records'!AH418="Yes"),"Monitor later",IF(AND('Patient Health Records'!AI418="Critical",'Patient Health Records'!AH418="No"),"Ask for readmission","No action")))</f>
        <v>No action</v>
      </c>
      <c r="U418" s="36"/>
      <c r="V418" s="36"/>
      <c r="W418" s="2" t="str">
        <f>_xlfn.XLOOKUP('Patient Demographics'!N418,Facts!$B$2:$B$10,Facts!$A$2:$A$10,FALSE)</f>
        <v>West Bengal</v>
      </c>
      <c r="X418" t="str">
        <f t="shared" si="40"/>
        <v xml:space="preserve">Aanya </v>
      </c>
      <c r="Y418" t="str" cm="1">
        <f t="array" ref="Y418:Z418">_xlfn.TEXTSPLIT(C418," ")</f>
        <v>Aanya</v>
      </c>
      <c r="Z418" t="str">
        <v>Sharma</v>
      </c>
    </row>
    <row r="419" spans="1:27" ht="15.75" customHeight="1" x14ac:dyDescent="0.35">
      <c r="A419" s="2" t="s">
        <v>702</v>
      </c>
      <c r="B419" s="2" t="s">
        <v>181</v>
      </c>
      <c r="C419" s="2" t="str">
        <f t="shared" si="41"/>
        <v>Aditya Patel</v>
      </c>
      <c r="D419" s="2" t="str">
        <f t="shared" si="39"/>
        <v>PID0418_Aditya.pdf</v>
      </c>
      <c r="E419" s="2" t="s">
        <v>24</v>
      </c>
      <c r="F419" s="15" t="s">
        <v>28</v>
      </c>
      <c r="G419" s="56">
        <f t="shared" si="42"/>
        <v>32508</v>
      </c>
      <c r="H419" s="54">
        <f t="shared" si="43"/>
        <v>1988</v>
      </c>
      <c r="I419" s="54">
        <f t="shared" si="44"/>
        <v>38</v>
      </c>
      <c r="J419" s="54" t="str" cm="1">
        <f t="array" ref="J419">_xlfn.IFS(AND(I419&gt;20,I419&lt;=30),"Young adult",AND(I419&gt;30,I419&lt;=45),"Adult",AND(I419&gt;45,I419&lt;=60),"Senior",AND(I419&gt;60,I419&lt;90),"super senior",TRUE,"Died")</f>
        <v>Adult</v>
      </c>
      <c r="K419" s="3">
        <v>25</v>
      </c>
      <c r="L419" s="2" t="s">
        <v>11</v>
      </c>
      <c r="M419" s="2" t="s">
        <v>12</v>
      </c>
      <c r="N419" s="2" t="str">
        <f>VLOOKUP(L419,Facts!$A$2:$B$10,2,FALSE)</f>
        <v>South</v>
      </c>
      <c r="O419" s="2"/>
      <c r="P419" s="2"/>
      <c r="Q419" s="36" t="str">
        <f>IF(AND(K419&lt;=5,'Billing Details'!H419&gt;=10000),"High Priority","Regularfollowup")</f>
        <v>Regularfollowup</v>
      </c>
      <c r="R419" s="36"/>
      <c r="S419" s="36"/>
      <c r="T419" s="36" t="str">
        <f>IF(AND(Q419="High Priority",'Patient Health Records'!AH419="Yes",'Patient Health Records'!AI419="Critical"), "Need Immediate attention", IF(AND('Patient Health Records'!AI419&lt;&gt;"Critical", 'Patient Health Records'!AH419="Yes"),"Monitor later",IF(AND('Patient Health Records'!AI419="Critical",'Patient Health Records'!AH419="No"),"Ask for readmission","No action")))</f>
        <v>Monitor later</v>
      </c>
      <c r="U419" s="36"/>
      <c r="V419" s="36"/>
      <c r="W419" s="2" t="str">
        <f>_xlfn.XLOOKUP('Patient Demographics'!N419,Facts!$B$2:$B$10,Facts!$A$2:$A$10,FALSE)</f>
        <v>Tamil Nadu</v>
      </c>
      <c r="X419" t="str">
        <f t="shared" si="40"/>
        <v xml:space="preserve">Aditya </v>
      </c>
      <c r="Y419" t="str" cm="1">
        <f t="array" ref="Y419:Z419">_xlfn.TEXTSPLIT(C419," ")</f>
        <v>Aditya</v>
      </c>
      <c r="Z419" t="str">
        <v>Patel</v>
      </c>
    </row>
    <row r="420" spans="1:27" ht="15.75" customHeight="1" x14ac:dyDescent="0.35">
      <c r="A420" s="2" t="s">
        <v>703</v>
      </c>
      <c r="B420" s="2" t="s">
        <v>224</v>
      </c>
      <c r="C420" s="2" t="str">
        <f t="shared" si="41"/>
        <v>Aditya Gupta</v>
      </c>
      <c r="D420" s="2" t="str">
        <f t="shared" si="39"/>
        <v>PID0419_Aditya.pdf</v>
      </c>
      <c r="E420" s="2" t="s">
        <v>24</v>
      </c>
      <c r="F420" s="15" t="s">
        <v>41</v>
      </c>
      <c r="G420" s="56">
        <f t="shared" si="42"/>
        <v>28855</v>
      </c>
      <c r="H420" s="54">
        <f t="shared" si="43"/>
        <v>1978</v>
      </c>
      <c r="I420" s="54">
        <f t="shared" si="44"/>
        <v>48</v>
      </c>
      <c r="J420" s="54" t="str" cm="1">
        <f t="array" ref="J420">_xlfn.IFS(AND(I420&gt;20,I420&lt;=30),"Young adult",AND(I420&gt;30,I420&lt;=45),"Adult",AND(I420&gt;45,I420&lt;=60),"Senior",AND(I420&gt;60,I420&lt;90),"super senior",TRUE,"Died")</f>
        <v>Senior</v>
      </c>
      <c r="K420" s="3">
        <v>12</v>
      </c>
      <c r="L420" s="2" t="s">
        <v>37</v>
      </c>
      <c r="M420" s="2" t="s">
        <v>12</v>
      </c>
      <c r="N420" s="2" t="str">
        <f>VLOOKUP(L420,Facts!$A$2:$B$10,2,FALSE)</f>
        <v>South</v>
      </c>
      <c r="O420" s="2"/>
      <c r="P420" s="2"/>
      <c r="Q420" s="36" t="str">
        <f>IF(AND(K420&lt;=5,'Billing Details'!H420&gt;=10000),"High Priority","Regularfollowup")</f>
        <v>Regularfollowup</v>
      </c>
      <c r="R420" s="36"/>
      <c r="S420" s="36"/>
      <c r="T420" s="36" t="str">
        <f>IF(AND(Q420="High Priority",'Patient Health Records'!AH420="Yes",'Patient Health Records'!AI420="Critical"), "Need Immediate attention", IF(AND('Patient Health Records'!AI420&lt;&gt;"Critical", 'Patient Health Records'!AH420="Yes"),"Monitor later",IF(AND('Patient Health Records'!AI420="Critical",'Patient Health Records'!AH420="No"),"Ask for readmission","No action")))</f>
        <v>Monitor later</v>
      </c>
      <c r="U420" s="36"/>
      <c r="V420" s="36"/>
      <c r="W420" s="2" t="str">
        <f>_xlfn.XLOOKUP('Patient Demographics'!N420,Facts!$B$2:$B$10,Facts!$A$2:$A$10,FALSE)</f>
        <v>Tamil Nadu</v>
      </c>
      <c r="X420" t="str">
        <f t="shared" si="40"/>
        <v xml:space="preserve">Aditya </v>
      </c>
      <c r="Y420" t="str" cm="1">
        <f t="array" ref="Y420:Z420">_xlfn.TEXTSPLIT(C420," ")</f>
        <v>Aditya</v>
      </c>
      <c r="Z420" t="str">
        <v>Gupta</v>
      </c>
    </row>
    <row r="421" spans="1:27" ht="15.75" customHeight="1" x14ac:dyDescent="0.35">
      <c r="A421" s="2" t="s">
        <v>704</v>
      </c>
      <c r="B421" s="2" t="s">
        <v>390</v>
      </c>
      <c r="C421" s="2" t="str">
        <f t="shared" si="41"/>
        <v>Sai Gupta</v>
      </c>
      <c r="D421" s="2" t="str">
        <f t="shared" si="39"/>
        <v>PID0420_Sai.pdf</v>
      </c>
      <c r="E421" s="2" t="s">
        <v>24</v>
      </c>
      <c r="F421" s="15" t="s">
        <v>15</v>
      </c>
      <c r="G421" s="56">
        <f t="shared" si="42"/>
        <v>19724</v>
      </c>
      <c r="H421" s="54">
        <f t="shared" si="43"/>
        <v>1953</v>
      </c>
      <c r="I421" s="54">
        <f t="shared" si="44"/>
        <v>73</v>
      </c>
      <c r="J421" s="54" t="str" cm="1">
        <f t="array" ref="J421">_xlfn.IFS(AND(I421&gt;20,I421&lt;=30),"Young adult",AND(I421&gt;30,I421&lt;=45),"Adult",AND(I421&gt;45,I421&lt;=60),"Senior",AND(I421&gt;60,I421&lt;90),"super senior",TRUE,"Died")</f>
        <v>super senior</v>
      </c>
      <c r="K421" s="3">
        <v>25</v>
      </c>
      <c r="L421" s="2" t="s">
        <v>60</v>
      </c>
      <c r="M421" s="2" t="s">
        <v>12</v>
      </c>
      <c r="N421" s="2" t="str">
        <f>VLOOKUP(L421,Facts!$A$2:$B$10,2,FALSE)</f>
        <v>West</v>
      </c>
      <c r="O421" s="2"/>
      <c r="P421" s="2"/>
      <c r="Q421" s="36" t="str">
        <f>IF(AND(K421&lt;=5,'Billing Details'!H421&gt;=10000),"High Priority","Regularfollowup")</f>
        <v>Regularfollowup</v>
      </c>
      <c r="R421" s="36"/>
      <c r="S421" s="36"/>
      <c r="T421" s="36" t="str">
        <f>IF(AND(Q421="High Priority",'Patient Health Records'!AH421="Yes",'Patient Health Records'!AI421="Critical"), "Need Immediate attention", IF(AND('Patient Health Records'!AI421&lt;&gt;"Critical", 'Patient Health Records'!AH421="Yes"),"Monitor later",IF(AND('Patient Health Records'!AI421="Critical",'Patient Health Records'!AH421="No"),"Ask for readmission","No action")))</f>
        <v>Ask for readmission</v>
      </c>
      <c r="U421" s="36"/>
      <c r="V421" s="36"/>
      <c r="W421" s="2" t="str">
        <f>_xlfn.XLOOKUP('Patient Demographics'!N421,Facts!$B$2:$B$10,Facts!$A$2:$A$10,FALSE)</f>
        <v>Maharashtra</v>
      </c>
      <c r="X421" t="str">
        <f t="shared" si="40"/>
        <v xml:space="preserve">Sai </v>
      </c>
      <c r="Y421" t="str" cm="1">
        <f t="array" ref="Y421:Z421">_xlfn.TEXTSPLIT(C421," ")</f>
        <v>Sai</v>
      </c>
      <c r="Z421" t="str">
        <v>Gupta</v>
      </c>
    </row>
    <row r="422" spans="1:27" ht="15.75" customHeight="1" x14ac:dyDescent="0.35">
      <c r="A422" s="2" t="s">
        <v>705</v>
      </c>
      <c r="B422" s="2" t="s">
        <v>40</v>
      </c>
      <c r="C422" s="2" t="str">
        <f t="shared" si="41"/>
        <v>Diya Mehta</v>
      </c>
      <c r="D422" s="2" t="str">
        <f t="shared" si="39"/>
        <v>PID0421_Diya.pdf</v>
      </c>
      <c r="E422" s="2" t="s">
        <v>9</v>
      </c>
      <c r="F422" s="15" t="s">
        <v>15</v>
      </c>
      <c r="G422" s="56">
        <f t="shared" si="42"/>
        <v>19724</v>
      </c>
      <c r="H422" s="54">
        <f t="shared" si="43"/>
        <v>1953</v>
      </c>
      <c r="I422" s="54">
        <f t="shared" si="44"/>
        <v>73</v>
      </c>
      <c r="J422" s="54" t="str" cm="1">
        <f t="array" ref="J422">_xlfn.IFS(AND(I422&gt;20,I422&lt;=30),"Young adult",AND(I422&gt;30,I422&lt;=45),"Adult",AND(I422&gt;45,I422&lt;=60),"Senior",AND(I422&gt;60,I422&lt;90),"super senior",TRUE,"Died")</f>
        <v>super senior</v>
      </c>
      <c r="K422" s="3">
        <v>12</v>
      </c>
      <c r="L422" s="2" t="s">
        <v>60</v>
      </c>
      <c r="M422" s="2" t="s">
        <v>71</v>
      </c>
      <c r="N422" s="2" t="str">
        <f>VLOOKUP(L422,Facts!$A$2:$B$10,2,FALSE)</f>
        <v>West</v>
      </c>
      <c r="O422" s="2"/>
      <c r="P422" s="2"/>
      <c r="Q422" s="36" t="str">
        <f>IF(AND(K422&lt;=5,'Billing Details'!H422&gt;=10000),"High Priority","Regularfollowup")</f>
        <v>Regularfollowup</v>
      </c>
      <c r="R422" s="36"/>
      <c r="S422" s="36"/>
      <c r="T422" s="36" t="str">
        <f>IF(AND(Q422="High Priority",'Patient Health Records'!AH422="Yes",'Patient Health Records'!AI422="Critical"), "Need Immediate attention", IF(AND('Patient Health Records'!AI422&lt;&gt;"Critical", 'Patient Health Records'!AH422="Yes"),"Monitor later",IF(AND('Patient Health Records'!AI422="Critical",'Patient Health Records'!AH422="No"),"Ask for readmission","No action")))</f>
        <v>Monitor later</v>
      </c>
      <c r="U422" s="36"/>
      <c r="V422" s="36"/>
      <c r="W422" s="2" t="str">
        <f>_xlfn.XLOOKUP('Patient Demographics'!N422,Facts!$B$2:$B$10,Facts!$A$2:$A$10,FALSE)</f>
        <v>Maharashtra</v>
      </c>
      <c r="X422" t="str">
        <f t="shared" si="40"/>
        <v xml:space="preserve">Diya </v>
      </c>
      <c r="Y422" t="str" cm="1">
        <f t="array" ref="Y422:Z422">_xlfn.TEXTSPLIT(C422," ")</f>
        <v>Diya</v>
      </c>
      <c r="Z422" t="str">
        <v>Mehta</v>
      </c>
    </row>
    <row r="423" spans="1:27" ht="15.75" customHeight="1" x14ac:dyDescent="0.35">
      <c r="A423" s="2" t="s">
        <v>706</v>
      </c>
      <c r="B423" s="2" t="s">
        <v>230</v>
      </c>
      <c r="C423" s="2" t="str">
        <f t="shared" si="41"/>
        <v>Diya Patel</v>
      </c>
      <c r="D423" s="2" t="str">
        <f t="shared" si="39"/>
        <v>PID0422_Diya.pdf</v>
      </c>
      <c r="E423" s="2" t="s">
        <v>9</v>
      </c>
      <c r="F423" s="15" t="s">
        <v>10</v>
      </c>
      <c r="G423" s="56">
        <f t="shared" si="42"/>
        <v>27029</v>
      </c>
      <c r="H423" s="54">
        <f t="shared" si="43"/>
        <v>1973</v>
      </c>
      <c r="I423" s="54">
        <f t="shared" si="44"/>
        <v>53</v>
      </c>
      <c r="J423" s="54" t="str" cm="1">
        <f t="array" ref="J423">_xlfn.IFS(AND(I423&gt;20,I423&lt;=30),"Young adult",AND(I423&gt;30,I423&lt;=45),"Adult",AND(I423&gt;45,I423&lt;=60),"Senior",AND(I423&gt;60,I423&lt;90),"super senior",TRUE,"Died")</f>
        <v>Senior</v>
      </c>
      <c r="K423" s="3">
        <v>20</v>
      </c>
      <c r="L423" s="2" t="s">
        <v>37</v>
      </c>
      <c r="M423" s="2" t="s">
        <v>12</v>
      </c>
      <c r="N423" s="2" t="str">
        <f>VLOOKUP(L423,Facts!$A$2:$B$10,2,FALSE)</f>
        <v>South</v>
      </c>
      <c r="O423" s="2"/>
      <c r="P423" s="2"/>
      <c r="Q423" s="36" t="str">
        <f>IF(AND(K423&lt;=5,'Billing Details'!H423&gt;=10000),"High Priority","Regularfollowup")</f>
        <v>Regularfollowup</v>
      </c>
      <c r="R423" s="36"/>
      <c r="S423" s="36"/>
      <c r="T423" s="36" t="str">
        <f>IF(AND(Q423="High Priority",'Patient Health Records'!AH423="Yes",'Patient Health Records'!AI423="Critical"), "Need Immediate attention", IF(AND('Patient Health Records'!AI423&lt;&gt;"Critical", 'Patient Health Records'!AH423="Yes"),"Monitor later",IF(AND('Patient Health Records'!AI423="Critical",'Patient Health Records'!AH423="No"),"Ask for readmission","No action")))</f>
        <v>Monitor later</v>
      </c>
      <c r="U423" s="36"/>
      <c r="V423" s="36"/>
      <c r="W423" s="2" t="str">
        <f>_xlfn.XLOOKUP('Patient Demographics'!N423,Facts!$B$2:$B$10,Facts!$A$2:$A$10,FALSE)</f>
        <v>Tamil Nadu</v>
      </c>
      <c r="X423" t="str">
        <f t="shared" si="40"/>
        <v xml:space="preserve">Diya </v>
      </c>
      <c r="Y423" t="str" cm="1">
        <f t="array" ref="Y423:Z423">_xlfn.TEXTSPLIT(C423," ")</f>
        <v>Diya</v>
      </c>
      <c r="Z423" t="str">
        <v>Patel</v>
      </c>
    </row>
    <row r="424" spans="1:27" ht="15.75" customHeight="1" x14ac:dyDescent="0.35">
      <c r="A424" s="2" t="s">
        <v>707</v>
      </c>
      <c r="B424" s="2" t="s">
        <v>221</v>
      </c>
      <c r="C424" s="2" t="str">
        <f t="shared" si="41"/>
        <v>Aanya Patel</v>
      </c>
      <c r="D424" s="2" t="str">
        <f t="shared" si="39"/>
        <v>PID0423_Aanya.pdf</v>
      </c>
      <c r="E424" s="2" t="s">
        <v>9</v>
      </c>
      <c r="F424" s="15" t="s">
        <v>87</v>
      </c>
      <c r="G424" s="56">
        <f t="shared" si="42"/>
        <v>28855</v>
      </c>
      <c r="H424" s="54">
        <f t="shared" si="43"/>
        <v>1978</v>
      </c>
      <c r="I424" s="54">
        <f t="shared" si="44"/>
        <v>48</v>
      </c>
      <c r="J424" s="54" t="str" cm="1">
        <f t="array" ref="J424">_xlfn.IFS(AND(I424&gt;20,I424&lt;=30),"Young adult",AND(I424&gt;30,I424&lt;=45),"Adult",AND(I424&gt;45,I424&lt;=60),"Senior",AND(I424&gt;60,I424&lt;90),"super senior",TRUE,"Died")</f>
        <v>Senior</v>
      </c>
      <c r="K424" s="3">
        <v>5</v>
      </c>
      <c r="L424" s="2" t="s">
        <v>11</v>
      </c>
      <c r="M424" s="2" t="s">
        <v>12</v>
      </c>
      <c r="N424" s="2" t="str">
        <f>VLOOKUP(L424,Facts!$A$2:$B$10,2,FALSE)</f>
        <v>South</v>
      </c>
      <c r="O424" s="2"/>
      <c r="P424" s="2"/>
      <c r="Q424" s="36" t="str">
        <f>IF(AND(K424&lt;=5,'Billing Details'!H424&gt;=10000),"High Priority","Regularfollowup")</f>
        <v>High Priority</v>
      </c>
      <c r="R424" s="36"/>
      <c r="S424" s="36"/>
      <c r="T424" s="36" t="str">
        <f>IF(AND(Q424="High Priority",'Patient Health Records'!AH424="Yes",'Patient Health Records'!AI424="Critical"), "Need Immediate attention", IF(AND('Patient Health Records'!AI424&lt;&gt;"Critical", 'Patient Health Records'!AH424="Yes"),"Monitor later",IF(AND('Patient Health Records'!AI424="Critical",'Patient Health Records'!AH424="No"),"Ask for readmission","No action")))</f>
        <v>No action</v>
      </c>
      <c r="U424" s="36"/>
      <c r="V424" s="36"/>
      <c r="W424" s="2" t="str">
        <f>_xlfn.XLOOKUP('Patient Demographics'!N424,Facts!$B$2:$B$10,Facts!$A$2:$A$10,FALSE)</f>
        <v>Tamil Nadu</v>
      </c>
      <c r="X424" t="str">
        <f t="shared" si="40"/>
        <v xml:space="preserve">Aanya </v>
      </c>
      <c r="Y424" t="str" cm="1">
        <f t="array" ref="Y424:Z424">_xlfn.TEXTSPLIT(C424," ")</f>
        <v>Aanya</v>
      </c>
      <c r="Z424" t="str">
        <v>Patel</v>
      </c>
    </row>
    <row r="425" spans="1:27" ht="15.75" customHeight="1" x14ac:dyDescent="0.35">
      <c r="A425" s="2" t="s">
        <v>708</v>
      </c>
      <c r="B425" s="2" t="s">
        <v>709</v>
      </c>
      <c r="C425" s="2" t="str">
        <f t="shared" si="41"/>
        <v>Aditya Kumar Gupta</v>
      </c>
      <c r="D425" s="2" t="str">
        <f t="shared" si="39"/>
        <v>PID0424_Aditya.pdf</v>
      </c>
      <c r="E425" s="2" t="s">
        <v>24</v>
      </c>
      <c r="F425" s="15" t="s">
        <v>10</v>
      </c>
      <c r="G425" s="56">
        <f t="shared" si="42"/>
        <v>27029</v>
      </c>
      <c r="H425" s="54">
        <f t="shared" si="43"/>
        <v>1973</v>
      </c>
      <c r="I425" s="54">
        <f t="shared" si="44"/>
        <v>53</v>
      </c>
      <c r="J425" s="54" t="str" cm="1">
        <f t="array" ref="J425">_xlfn.IFS(AND(I425&gt;20,I425&lt;=30),"Young adult",AND(I425&gt;30,I425&lt;=45),"Adult",AND(I425&gt;45,I425&lt;=60),"Senior",AND(I425&gt;60,I425&lt;90),"super senior",TRUE,"Died")</f>
        <v>Senior</v>
      </c>
      <c r="K425" s="3">
        <v>5</v>
      </c>
      <c r="L425" s="2" t="s">
        <v>20</v>
      </c>
      <c r="M425" s="2" t="s">
        <v>21</v>
      </c>
      <c r="N425" s="2" t="str">
        <f>VLOOKUP(L425,Facts!$A$2:$B$10,2,FALSE)</f>
        <v>North</v>
      </c>
      <c r="O425" s="2"/>
      <c r="P425" s="2"/>
      <c r="Q425" s="36" t="str">
        <f>IF(AND(K425&lt;=5,'Billing Details'!H425&gt;=10000),"High Priority","Regularfollowup")</f>
        <v>Regularfollowup</v>
      </c>
      <c r="R425" s="36"/>
      <c r="S425" s="36"/>
      <c r="T425" s="36" t="str">
        <f>IF(AND(Q425="High Priority",'Patient Health Records'!AH425="Yes",'Patient Health Records'!AI425="Critical"), "Need Immediate attention", IF(AND('Patient Health Records'!AI425&lt;&gt;"Critical", 'Patient Health Records'!AH425="Yes"),"Monitor later",IF(AND('Patient Health Records'!AI425="Critical",'Patient Health Records'!AH425="No"),"Ask for readmission","No action")))</f>
        <v>No action</v>
      </c>
      <c r="U425" s="36"/>
      <c r="V425" s="36"/>
      <c r="W425" s="2" t="str">
        <f>_xlfn.XLOOKUP('Patient Demographics'!N425,Facts!$B$2:$B$10,Facts!$A$2:$A$10,FALSE)</f>
        <v>Punjab</v>
      </c>
      <c r="X425" t="str">
        <f t="shared" si="40"/>
        <v xml:space="preserve">Aditya </v>
      </c>
      <c r="Y425" t="str" cm="1">
        <f t="array" ref="Y425:AA425">_xlfn.TEXTSPLIT(C425," ")</f>
        <v>Aditya</v>
      </c>
      <c r="Z425" t="str">
        <v>Kumar</v>
      </c>
      <c r="AA425" t="str">
        <v>Gupta</v>
      </c>
    </row>
    <row r="426" spans="1:27" ht="15.75" customHeight="1" x14ac:dyDescent="0.35">
      <c r="A426" s="2" t="s">
        <v>710</v>
      </c>
      <c r="B426" s="2" t="s">
        <v>181</v>
      </c>
      <c r="C426" s="2" t="str">
        <f t="shared" si="41"/>
        <v>Aditya Patel</v>
      </c>
      <c r="D426" s="2" t="str">
        <f t="shared" si="39"/>
        <v>PID0425_Aditya.pdf</v>
      </c>
      <c r="E426" s="2" t="s">
        <v>24</v>
      </c>
      <c r="F426" s="15" t="s">
        <v>62</v>
      </c>
      <c r="G426" s="56">
        <f t="shared" si="42"/>
        <v>30682</v>
      </c>
      <c r="H426" s="54">
        <f t="shared" si="43"/>
        <v>1984</v>
      </c>
      <c r="I426" s="54">
        <f t="shared" si="44"/>
        <v>42</v>
      </c>
      <c r="J426" s="54" t="str" cm="1">
        <f t="array" ref="J426">_xlfn.IFS(AND(I426&gt;20,I426&lt;=30),"Young adult",AND(I426&gt;30,I426&lt;=45),"Adult",AND(I426&gt;45,I426&lt;=60),"Senior",AND(I426&gt;60,I426&lt;90),"super senior",TRUE,"Died")</f>
        <v>Adult</v>
      </c>
      <c r="K426" s="3">
        <v>12</v>
      </c>
      <c r="L426" s="2" t="s">
        <v>16</v>
      </c>
      <c r="M426" s="2" t="s">
        <v>71</v>
      </c>
      <c r="N426" s="2" t="str">
        <f>VLOOKUP(L426,Facts!$A$2:$B$10,2,FALSE)</f>
        <v>West</v>
      </c>
      <c r="O426" s="2"/>
      <c r="P426" s="2"/>
      <c r="Q426" s="36" t="str">
        <f>IF(AND(K426&lt;=5,'Billing Details'!H426&gt;=10000),"High Priority","Regularfollowup")</f>
        <v>Regularfollowup</v>
      </c>
      <c r="R426" s="36"/>
      <c r="S426" s="36"/>
      <c r="T426" s="36" t="str">
        <f>IF(AND(Q426="High Priority",'Patient Health Records'!AH426="Yes",'Patient Health Records'!AI426="Critical"), "Need Immediate attention", IF(AND('Patient Health Records'!AI426&lt;&gt;"Critical", 'Patient Health Records'!AH426="Yes"),"Monitor later",IF(AND('Patient Health Records'!AI426="Critical",'Patient Health Records'!AH426="No"),"Ask for readmission","No action")))</f>
        <v>No action</v>
      </c>
      <c r="U426" s="36"/>
      <c r="V426" s="36"/>
      <c r="W426" s="2" t="str">
        <f>_xlfn.XLOOKUP('Patient Demographics'!N426,Facts!$B$2:$B$10,Facts!$A$2:$A$10,FALSE)</f>
        <v>Maharashtra</v>
      </c>
      <c r="X426" t="str">
        <f t="shared" si="40"/>
        <v xml:space="preserve">Aditya </v>
      </c>
      <c r="Y426" t="str" cm="1">
        <f t="array" ref="Y426:Z426">_xlfn.TEXTSPLIT(C426," ")</f>
        <v>Aditya</v>
      </c>
      <c r="Z426" t="str">
        <v>Patel</v>
      </c>
    </row>
    <row r="427" spans="1:27" ht="15.75" customHeight="1" x14ac:dyDescent="0.35">
      <c r="A427" s="2" t="s">
        <v>711</v>
      </c>
      <c r="B427" s="2" t="s">
        <v>98</v>
      </c>
      <c r="C427" s="2" t="str">
        <f t="shared" si="41"/>
        <v>Diya Sharma</v>
      </c>
      <c r="D427" s="2" t="str">
        <f t="shared" si="39"/>
        <v>PID0426_Diya.pdf</v>
      </c>
      <c r="E427" s="2" t="s">
        <v>9</v>
      </c>
      <c r="F427" s="15" t="s">
        <v>10</v>
      </c>
      <c r="G427" s="56">
        <f t="shared" si="42"/>
        <v>27029</v>
      </c>
      <c r="H427" s="54">
        <f t="shared" si="43"/>
        <v>1973</v>
      </c>
      <c r="I427" s="54">
        <f t="shared" si="44"/>
        <v>53</v>
      </c>
      <c r="J427" s="54" t="str" cm="1">
        <f t="array" ref="J427">_xlfn.IFS(AND(I427&gt;20,I427&lt;=30),"Young adult",AND(I427&gt;30,I427&lt;=45),"Adult",AND(I427&gt;45,I427&lt;=60),"Senior",AND(I427&gt;60,I427&lt;90),"super senior",TRUE,"Died")</f>
        <v>Senior</v>
      </c>
      <c r="K427" s="3">
        <v>9</v>
      </c>
      <c r="L427" s="2" t="s">
        <v>37</v>
      </c>
      <c r="M427" s="2" t="s">
        <v>21</v>
      </c>
      <c r="N427" s="2" t="str">
        <f>VLOOKUP(L427,Facts!$A$2:$B$10,2,FALSE)</f>
        <v>South</v>
      </c>
      <c r="O427" s="2"/>
      <c r="P427" s="2"/>
      <c r="Q427" s="36" t="str">
        <f>IF(AND(K427&lt;=5,'Billing Details'!H427&gt;=10000),"High Priority","Regularfollowup")</f>
        <v>Regularfollowup</v>
      </c>
      <c r="R427" s="36"/>
      <c r="S427" s="36"/>
      <c r="T427" s="36" t="str">
        <f>IF(AND(Q427="High Priority",'Patient Health Records'!AH427="Yes",'Patient Health Records'!AI427="Critical"), "Need Immediate attention", IF(AND('Patient Health Records'!AI427&lt;&gt;"Critical", 'Patient Health Records'!AH427="Yes"),"Monitor later",IF(AND('Patient Health Records'!AI427="Critical",'Patient Health Records'!AH427="No"),"Ask for readmission","No action")))</f>
        <v>Ask for readmission</v>
      </c>
      <c r="U427" s="36"/>
      <c r="V427" s="36"/>
      <c r="W427" s="2" t="str">
        <f>_xlfn.XLOOKUP('Patient Demographics'!N427,Facts!$B$2:$B$10,Facts!$A$2:$A$10,FALSE)</f>
        <v>Tamil Nadu</v>
      </c>
      <c r="X427" t="str">
        <f t="shared" si="40"/>
        <v xml:space="preserve">Diya </v>
      </c>
      <c r="Y427" t="str" cm="1">
        <f t="array" ref="Y427:Z427">_xlfn.TEXTSPLIT(C427," ")</f>
        <v>Diya</v>
      </c>
      <c r="Z427" t="str">
        <v>Sharma</v>
      </c>
    </row>
    <row r="428" spans="1:27" ht="15.75" customHeight="1" x14ac:dyDescent="0.35">
      <c r="A428" s="2" t="s">
        <v>712</v>
      </c>
      <c r="B428" s="2" t="s">
        <v>84</v>
      </c>
      <c r="C428" s="2" t="str">
        <f t="shared" si="41"/>
        <v>Aanya Priya Reddy</v>
      </c>
      <c r="D428" s="2" t="str">
        <f t="shared" si="39"/>
        <v>PID0427_Aanya.pdf</v>
      </c>
      <c r="E428" s="2" t="s">
        <v>9</v>
      </c>
      <c r="F428" s="15" t="s">
        <v>55</v>
      </c>
      <c r="G428" s="56">
        <f t="shared" si="42"/>
        <v>29951</v>
      </c>
      <c r="H428" s="54">
        <f t="shared" si="43"/>
        <v>1981</v>
      </c>
      <c r="I428" s="54">
        <f t="shared" si="44"/>
        <v>45</v>
      </c>
      <c r="J428" s="54" t="str" cm="1">
        <f t="array" ref="J428">_xlfn.IFS(AND(I428&gt;20,I428&lt;=30),"Young adult",AND(I428&gt;30,I428&lt;=45),"Adult",AND(I428&gt;45,I428&lt;=60),"Senior",AND(I428&gt;60,I428&lt;90),"super senior",TRUE,"Died")</f>
        <v>Adult</v>
      </c>
      <c r="K428" s="3">
        <v>3</v>
      </c>
      <c r="L428" s="2" t="s">
        <v>29</v>
      </c>
      <c r="M428" s="2" t="s">
        <v>21</v>
      </c>
      <c r="N428" s="2" t="str">
        <f>VLOOKUP(L428,Facts!$A$2:$B$10,2,FALSE)</f>
        <v>North</v>
      </c>
      <c r="O428" s="2"/>
      <c r="P428" s="2"/>
      <c r="Q428" s="36" t="str">
        <f>IF(AND(K428&lt;=5,'Billing Details'!H428&gt;=10000),"High Priority","Regularfollowup")</f>
        <v>High Priority</v>
      </c>
      <c r="R428" s="36"/>
      <c r="S428" s="36"/>
      <c r="T428" s="36" t="str">
        <f>IF(AND(Q428="High Priority",'Patient Health Records'!AH428="Yes",'Patient Health Records'!AI428="Critical"), "Need Immediate attention", IF(AND('Patient Health Records'!AI428&lt;&gt;"Critical", 'Patient Health Records'!AH428="Yes"),"Monitor later",IF(AND('Patient Health Records'!AI428="Critical",'Patient Health Records'!AH428="No"),"Ask for readmission","No action")))</f>
        <v>No action</v>
      </c>
      <c r="U428" s="36"/>
      <c r="V428" s="36"/>
      <c r="W428" s="2" t="str">
        <f>_xlfn.XLOOKUP('Patient Demographics'!N428,Facts!$B$2:$B$10,Facts!$A$2:$A$10,FALSE)</f>
        <v>Punjab</v>
      </c>
      <c r="X428" t="str">
        <f t="shared" si="40"/>
        <v xml:space="preserve">Aanya </v>
      </c>
      <c r="Y428" t="str" cm="1">
        <f t="array" ref="Y428:AA428">_xlfn.TEXTSPLIT(C428," ")</f>
        <v>Aanya</v>
      </c>
      <c r="Z428" t="str">
        <v>Priya</v>
      </c>
      <c r="AA428" t="str">
        <v>Reddy</v>
      </c>
    </row>
    <row r="429" spans="1:27" ht="15.75" customHeight="1" x14ac:dyDescent="0.35">
      <c r="A429" s="2" t="s">
        <v>713</v>
      </c>
      <c r="B429" s="2" t="s">
        <v>144</v>
      </c>
      <c r="C429" s="2" t="str">
        <f t="shared" si="41"/>
        <v>Isha Patel</v>
      </c>
      <c r="D429" s="2" t="str">
        <f t="shared" si="39"/>
        <v>PID0428_Isha.pdf</v>
      </c>
      <c r="E429" s="2" t="s">
        <v>9</v>
      </c>
      <c r="F429" s="15" t="s">
        <v>70</v>
      </c>
      <c r="G429" s="56">
        <f t="shared" si="42"/>
        <v>25203</v>
      </c>
      <c r="H429" s="54">
        <f t="shared" si="43"/>
        <v>1968</v>
      </c>
      <c r="I429" s="54">
        <f t="shared" si="44"/>
        <v>58</v>
      </c>
      <c r="J429" s="54" t="str" cm="1">
        <f t="array" ref="J429">_xlfn.IFS(AND(I429&gt;20,I429&lt;=30),"Young adult",AND(I429&gt;30,I429&lt;=45),"Adult",AND(I429&gt;45,I429&lt;=60),"Senior",AND(I429&gt;60,I429&lt;90),"super senior",TRUE,"Died")</f>
        <v>Senior</v>
      </c>
      <c r="K429" s="3">
        <v>5</v>
      </c>
      <c r="L429" s="2" t="s">
        <v>45</v>
      </c>
      <c r="M429" s="2" t="s">
        <v>38</v>
      </c>
      <c r="N429" s="2" t="str">
        <f>VLOOKUP(L429,Facts!$A$2:$B$10,2,FALSE)</f>
        <v>East</v>
      </c>
      <c r="O429" s="2"/>
      <c r="P429" s="2"/>
      <c r="Q429" s="36" t="str">
        <f>IF(AND(K429&lt;=5,'Billing Details'!H429&gt;=10000),"High Priority","Regularfollowup")</f>
        <v>High Priority</v>
      </c>
      <c r="R429" s="36"/>
      <c r="S429" s="36"/>
      <c r="T429" s="36" t="str">
        <f>IF(AND(Q429="High Priority",'Patient Health Records'!AH429="Yes",'Patient Health Records'!AI429="Critical"), "Need Immediate attention", IF(AND('Patient Health Records'!AI429&lt;&gt;"Critical", 'Patient Health Records'!AH429="Yes"),"Monitor later",IF(AND('Patient Health Records'!AI429="Critical",'Patient Health Records'!AH429="No"),"Ask for readmission","No action")))</f>
        <v>Monitor later</v>
      </c>
      <c r="U429" s="36"/>
      <c r="V429" s="36"/>
      <c r="W429" s="2" t="str">
        <f>_xlfn.XLOOKUP('Patient Demographics'!N429,Facts!$B$2:$B$10,Facts!$A$2:$A$10,FALSE)</f>
        <v>West Bengal</v>
      </c>
      <c r="X429" t="str">
        <f t="shared" si="40"/>
        <v xml:space="preserve">Isha </v>
      </c>
      <c r="Y429" t="str" cm="1">
        <f t="array" ref="Y429:Z429">_xlfn.TEXTSPLIT(C429," ")</f>
        <v>Isha</v>
      </c>
      <c r="Z429" t="str">
        <v>Patel</v>
      </c>
    </row>
    <row r="430" spans="1:27" ht="15.75" customHeight="1" x14ac:dyDescent="0.35">
      <c r="A430" s="2" t="s">
        <v>714</v>
      </c>
      <c r="B430" s="2" t="s">
        <v>581</v>
      </c>
      <c r="C430" s="2" t="str">
        <f t="shared" si="41"/>
        <v>Krishna Raj Reddy</v>
      </c>
      <c r="D430" s="2" t="str">
        <f t="shared" si="39"/>
        <v>PID0429_Krishna.pdf</v>
      </c>
      <c r="E430" s="2" t="s">
        <v>24</v>
      </c>
      <c r="F430" s="15" t="s">
        <v>48</v>
      </c>
      <c r="G430" s="56">
        <f t="shared" si="42"/>
        <v>23377</v>
      </c>
      <c r="H430" s="54">
        <f t="shared" si="43"/>
        <v>1964</v>
      </c>
      <c r="I430" s="54">
        <f t="shared" si="44"/>
        <v>62</v>
      </c>
      <c r="J430" s="54" t="str" cm="1">
        <f t="array" ref="J430">_xlfn.IFS(AND(I430&gt;20,I430&lt;=30),"Young adult",AND(I430&gt;30,I430&lt;=45),"Adult",AND(I430&gt;45,I430&lt;=60),"Senior",AND(I430&gt;60,I430&lt;90),"super senior",TRUE,"Died")</f>
        <v>super senior</v>
      </c>
      <c r="K430" s="3">
        <v>2</v>
      </c>
      <c r="L430" s="2" t="s">
        <v>20</v>
      </c>
      <c r="M430" s="2" t="s">
        <v>21</v>
      </c>
      <c r="N430" s="2" t="str">
        <f>VLOOKUP(L430,Facts!$A$2:$B$10,2,FALSE)</f>
        <v>North</v>
      </c>
      <c r="O430" s="2"/>
      <c r="P430" s="2"/>
      <c r="Q430" s="36" t="str">
        <f>IF(AND(K430&lt;=5,'Billing Details'!H430&gt;=10000),"High Priority","Regularfollowup")</f>
        <v>Regularfollowup</v>
      </c>
      <c r="R430" s="36"/>
      <c r="S430" s="36"/>
      <c r="T430" s="36" t="str">
        <f>IF(AND(Q430="High Priority",'Patient Health Records'!AH430="Yes",'Patient Health Records'!AI430="Critical"), "Need Immediate attention", IF(AND('Patient Health Records'!AI430&lt;&gt;"Critical", 'Patient Health Records'!AH430="Yes"),"Monitor later",IF(AND('Patient Health Records'!AI430="Critical",'Patient Health Records'!AH430="No"),"Ask for readmission","No action")))</f>
        <v>No action</v>
      </c>
      <c r="U430" s="36"/>
      <c r="V430" s="36"/>
      <c r="W430" s="2" t="str">
        <f>_xlfn.XLOOKUP('Patient Demographics'!N430,Facts!$B$2:$B$10,Facts!$A$2:$A$10,FALSE)</f>
        <v>Punjab</v>
      </c>
      <c r="X430" t="str">
        <f t="shared" si="40"/>
        <v xml:space="preserve">Krishna </v>
      </c>
      <c r="Y430" t="str" cm="1">
        <f t="array" ref="Y430:AA430">_xlfn.TEXTSPLIT(C430," ")</f>
        <v>Krishna</v>
      </c>
      <c r="Z430" t="str">
        <v>Raj</v>
      </c>
      <c r="AA430" t="str">
        <v>Reddy</v>
      </c>
    </row>
    <row r="431" spans="1:27" ht="15.75" customHeight="1" x14ac:dyDescent="0.35">
      <c r="A431" s="2" t="s">
        <v>715</v>
      </c>
      <c r="B431" s="2" t="s">
        <v>369</v>
      </c>
      <c r="C431" s="2" t="str">
        <f t="shared" si="41"/>
        <v>Isha Mehta</v>
      </c>
      <c r="D431" s="2" t="str">
        <f t="shared" si="39"/>
        <v>PID0430_Isha.pdf</v>
      </c>
      <c r="E431" s="2" t="s">
        <v>9</v>
      </c>
      <c r="F431" s="15" t="s">
        <v>10</v>
      </c>
      <c r="G431" s="56">
        <f t="shared" si="42"/>
        <v>27029</v>
      </c>
      <c r="H431" s="54">
        <f t="shared" si="43"/>
        <v>1973</v>
      </c>
      <c r="I431" s="54">
        <f t="shared" si="44"/>
        <v>53</v>
      </c>
      <c r="J431" s="54" t="str" cm="1">
        <f t="array" ref="J431">_xlfn.IFS(AND(I431&gt;20,I431&lt;=30),"Young adult",AND(I431&gt;30,I431&lt;=45),"Adult",AND(I431&gt;45,I431&lt;=60),"Senior",AND(I431&gt;60,I431&lt;90),"super senior",TRUE,"Died")</f>
        <v>Senior</v>
      </c>
      <c r="K431" s="3">
        <v>5</v>
      </c>
      <c r="L431" s="2" t="s">
        <v>11</v>
      </c>
      <c r="M431" s="2" t="s">
        <v>12</v>
      </c>
      <c r="N431" s="2" t="str">
        <f>VLOOKUP(L431,Facts!$A$2:$B$10,2,FALSE)</f>
        <v>South</v>
      </c>
      <c r="O431" s="2"/>
      <c r="P431" s="2"/>
      <c r="Q431" s="36" t="str">
        <f>IF(AND(K431&lt;=5,'Billing Details'!H431&gt;=10000),"High Priority","Regularfollowup")</f>
        <v>High Priority</v>
      </c>
      <c r="R431" s="36"/>
      <c r="S431" s="36"/>
      <c r="T431" s="36" t="str">
        <f>IF(AND(Q431="High Priority",'Patient Health Records'!AH431="Yes",'Patient Health Records'!AI431="Critical"), "Need Immediate attention", IF(AND('Patient Health Records'!AI431&lt;&gt;"Critical", 'Patient Health Records'!AH431="Yes"),"Monitor later",IF(AND('Patient Health Records'!AI431="Critical",'Patient Health Records'!AH431="No"),"Ask for readmission","No action")))</f>
        <v>No action</v>
      </c>
      <c r="U431" s="36"/>
      <c r="V431" s="36"/>
      <c r="W431" s="2" t="str">
        <f>_xlfn.XLOOKUP('Patient Demographics'!N431,Facts!$B$2:$B$10,Facts!$A$2:$A$10,FALSE)</f>
        <v>Tamil Nadu</v>
      </c>
      <c r="X431" t="str">
        <f t="shared" si="40"/>
        <v xml:space="preserve">Isha </v>
      </c>
      <c r="Y431" t="str" cm="1">
        <f t="array" ref="Y431:Z431">_xlfn.TEXTSPLIT(C431," ")</f>
        <v>Isha</v>
      </c>
      <c r="Z431" t="str">
        <v>Mehta</v>
      </c>
    </row>
    <row r="432" spans="1:27" ht="15.75" customHeight="1" x14ac:dyDescent="0.35">
      <c r="A432" s="2" t="s">
        <v>716</v>
      </c>
      <c r="B432" s="2" t="s">
        <v>129</v>
      </c>
      <c r="C432" s="2" t="str">
        <f t="shared" si="41"/>
        <v>Vivaan Sharma</v>
      </c>
      <c r="D432" s="2" t="str">
        <f t="shared" si="39"/>
        <v>PID0431_Vivaan.pdf</v>
      </c>
      <c r="E432" s="2" t="s">
        <v>24</v>
      </c>
      <c r="F432" s="15" t="s">
        <v>41</v>
      </c>
      <c r="G432" s="56">
        <f t="shared" si="42"/>
        <v>28855</v>
      </c>
      <c r="H432" s="54">
        <f t="shared" si="43"/>
        <v>1978</v>
      </c>
      <c r="I432" s="54">
        <f t="shared" si="44"/>
        <v>48</v>
      </c>
      <c r="J432" s="54" t="str" cm="1">
        <f t="array" ref="J432">_xlfn.IFS(AND(I432&gt;20,I432&lt;=30),"Young adult",AND(I432&gt;30,I432&lt;=45),"Adult",AND(I432&gt;45,I432&lt;=60),"Senior",AND(I432&gt;60,I432&lt;90),"super senior",TRUE,"Died")</f>
        <v>Senior</v>
      </c>
      <c r="K432" s="3">
        <v>120</v>
      </c>
      <c r="L432" s="2" t="s">
        <v>45</v>
      </c>
      <c r="M432" s="2" t="s">
        <v>38</v>
      </c>
      <c r="N432" s="2" t="str">
        <f>VLOOKUP(L432,Facts!$A$2:$B$10,2,FALSE)</f>
        <v>East</v>
      </c>
      <c r="O432" s="2"/>
      <c r="P432" s="2"/>
      <c r="Q432" s="36" t="str">
        <f>IF(AND(K432&lt;=5,'Billing Details'!H432&gt;=10000),"High Priority","Regularfollowup")</f>
        <v>Regularfollowup</v>
      </c>
      <c r="R432" s="36"/>
      <c r="S432" s="36"/>
      <c r="T432" s="36" t="str">
        <f>IF(AND(Q432="High Priority",'Patient Health Records'!AH432="Yes",'Patient Health Records'!AI432="Critical"), "Need Immediate attention", IF(AND('Patient Health Records'!AI432&lt;&gt;"Critical", 'Patient Health Records'!AH432="Yes"),"Monitor later",IF(AND('Patient Health Records'!AI432="Critical",'Patient Health Records'!AH432="No"),"Ask for readmission","No action")))</f>
        <v>No action</v>
      </c>
      <c r="U432" s="36"/>
      <c r="V432" s="36"/>
      <c r="W432" s="2" t="str">
        <f>_xlfn.XLOOKUP('Patient Demographics'!N432,Facts!$B$2:$B$10,Facts!$A$2:$A$10,FALSE)</f>
        <v>West Bengal</v>
      </c>
      <c r="X432" t="str">
        <f t="shared" si="40"/>
        <v xml:space="preserve">Vivaan </v>
      </c>
      <c r="Y432" t="str" cm="1">
        <f t="array" ref="Y432:Z432">_xlfn.TEXTSPLIT(C432," ")</f>
        <v>Vivaan</v>
      </c>
      <c r="Z432" t="str">
        <v>Sharma</v>
      </c>
    </row>
    <row r="433" spans="1:27" ht="15.75" customHeight="1" x14ac:dyDescent="0.35">
      <c r="A433" s="2" t="s">
        <v>717</v>
      </c>
      <c r="B433" s="2" t="s">
        <v>718</v>
      </c>
      <c r="C433" s="2" t="str">
        <f t="shared" si="41"/>
        <v>Isha Patel</v>
      </c>
      <c r="D433" s="2" t="str">
        <f t="shared" si="39"/>
        <v>PID0432_Isha.pdf</v>
      </c>
      <c r="E433" s="2" t="s">
        <v>9</v>
      </c>
      <c r="F433" s="15" t="s">
        <v>122</v>
      </c>
      <c r="G433" s="56">
        <f t="shared" si="42"/>
        <v>34334</v>
      </c>
      <c r="H433" s="54">
        <f t="shared" si="43"/>
        <v>1993</v>
      </c>
      <c r="I433" s="54">
        <f t="shared" si="44"/>
        <v>33</v>
      </c>
      <c r="J433" s="54" t="str" cm="1">
        <f t="array" ref="J433">_xlfn.IFS(AND(I433&gt;20,I433&lt;=30),"Young adult",AND(I433&gt;30,I433&lt;=45),"Adult",AND(I433&gt;45,I433&lt;=60),"Senior",AND(I433&gt;60,I433&lt;90),"super senior",TRUE,"Died")</f>
        <v>Adult</v>
      </c>
      <c r="K433" s="3">
        <v>0.5</v>
      </c>
      <c r="L433" s="2" t="s">
        <v>29</v>
      </c>
      <c r="M433" s="2" t="s">
        <v>12</v>
      </c>
      <c r="N433" s="2" t="str">
        <f>VLOOKUP(L433,Facts!$A$2:$B$10,2,FALSE)</f>
        <v>North</v>
      </c>
      <c r="O433" s="2"/>
      <c r="P433" s="2"/>
      <c r="Q433" s="36" t="str">
        <f>IF(AND(K433&lt;=5,'Billing Details'!H433&gt;=10000),"High Priority","Regularfollowup")</f>
        <v>High Priority</v>
      </c>
      <c r="R433" s="36"/>
      <c r="S433" s="36"/>
      <c r="T433" s="36" t="str">
        <f>IF(AND(Q433="High Priority",'Patient Health Records'!AH433="Yes",'Patient Health Records'!AI433="Critical"), "Need Immediate attention", IF(AND('Patient Health Records'!AI433&lt;&gt;"Critical", 'Patient Health Records'!AH433="Yes"),"Monitor later",IF(AND('Patient Health Records'!AI433="Critical",'Patient Health Records'!AH433="No"),"Ask for readmission","No action")))</f>
        <v>Monitor later</v>
      </c>
      <c r="U433" s="36"/>
      <c r="V433" s="36"/>
      <c r="W433" s="2" t="str">
        <f>_xlfn.XLOOKUP('Patient Demographics'!N433,Facts!$B$2:$B$10,Facts!$A$2:$A$10,FALSE)</f>
        <v>Punjab</v>
      </c>
      <c r="X433" t="str">
        <f t="shared" si="40"/>
        <v xml:space="preserve">Isha </v>
      </c>
      <c r="Y433" t="str" cm="1">
        <f t="array" ref="Y433:Z433">_xlfn.TEXTSPLIT(C433," ")</f>
        <v>Isha</v>
      </c>
      <c r="Z433" t="str">
        <v>Patel</v>
      </c>
    </row>
    <row r="434" spans="1:27" ht="15.75" customHeight="1" x14ac:dyDescent="0.35">
      <c r="A434" s="2" t="s">
        <v>719</v>
      </c>
      <c r="B434" s="2" t="s">
        <v>253</v>
      </c>
      <c r="C434" s="2" t="str">
        <f t="shared" si="41"/>
        <v>Aanya Priya Mehta</v>
      </c>
      <c r="D434" s="2" t="str">
        <f t="shared" si="39"/>
        <v>PID0433_Aanya.pdf</v>
      </c>
      <c r="E434" s="2" t="s">
        <v>9</v>
      </c>
      <c r="F434" s="15" t="s">
        <v>41</v>
      </c>
      <c r="G434" s="56">
        <f t="shared" si="42"/>
        <v>28855</v>
      </c>
      <c r="H434" s="54">
        <f t="shared" si="43"/>
        <v>1978</v>
      </c>
      <c r="I434" s="54">
        <f t="shared" si="44"/>
        <v>48</v>
      </c>
      <c r="J434" s="54" t="str" cm="1">
        <f t="array" ref="J434">_xlfn.IFS(AND(I434&gt;20,I434&lt;=30),"Young adult",AND(I434&gt;30,I434&lt;=45),"Adult",AND(I434&gt;45,I434&lt;=60),"Senior",AND(I434&gt;60,I434&lt;90),"super senior",TRUE,"Died")</f>
        <v>Senior</v>
      </c>
      <c r="K434" s="3">
        <v>200</v>
      </c>
      <c r="L434" s="2" t="s">
        <v>37</v>
      </c>
      <c r="M434" s="2" t="s">
        <v>12</v>
      </c>
      <c r="N434" s="2" t="str">
        <f>VLOOKUP(L434,Facts!$A$2:$B$10,2,FALSE)</f>
        <v>South</v>
      </c>
      <c r="O434" s="2"/>
      <c r="P434" s="2"/>
      <c r="Q434" s="36" t="str">
        <f>IF(AND(K434&lt;=5,'Billing Details'!H434&gt;=10000),"High Priority","Regularfollowup")</f>
        <v>Regularfollowup</v>
      </c>
      <c r="R434" s="36"/>
      <c r="S434" s="36"/>
      <c r="T434" s="36" t="str">
        <f>IF(AND(Q434="High Priority",'Patient Health Records'!AH434="Yes",'Patient Health Records'!AI434="Critical"), "Need Immediate attention", IF(AND('Patient Health Records'!AI434&lt;&gt;"Critical", 'Patient Health Records'!AH434="Yes"),"Monitor later",IF(AND('Patient Health Records'!AI434="Critical",'Patient Health Records'!AH434="No"),"Ask for readmission","No action")))</f>
        <v>No action</v>
      </c>
      <c r="U434" s="36"/>
      <c r="V434" s="36"/>
      <c r="W434" s="2" t="str">
        <f>_xlfn.XLOOKUP('Patient Demographics'!N434,Facts!$B$2:$B$10,Facts!$A$2:$A$10,FALSE)</f>
        <v>Tamil Nadu</v>
      </c>
      <c r="X434" t="str">
        <f t="shared" si="40"/>
        <v xml:space="preserve">Aanya </v>
      </c>
      <c r="Y434" t="str" cm="1">
        <f t="array" ref="Y434:AA434">_xlfn.TEXTSPLIT(C434," ")</f>
        <v>Aanya</v>
      </c>
      <c r="Z434" t="str">
        <v>Priya</v>
      </c>
      <c r="AA434" t="str">
        <v>Mehta</v>
      </c>
    </row>
    <row r="435" spans="1:27" ht="15.75" customHeight="1" x14ac:dyDescent="0.35">
      <c r="A435" s="2" t="s">
        <v>720</v>
      </c>
      <c r="B435" s="2" t="s">
        <v>161</v>
      </c>
      <c r="C435" s="2" t="str">
        <f t="shared" si="41"/>
        <v>Isha Mehta</v>
      </c>
      <c r="D435" s="2" t="str">
        <f t="shared" si="39"/>
        <v>PID0434_Isha.pdf</v>
      </c>
      <c r="E435" s="2" t="s">
        <v>9</v>
      </c>
      <c r="F435" s="15" t="s">
        <v>10</v>
      </c>
      <c r="G435" s="56">
        <f t="shared" si="42"/>
        <v>27029</v>
      </c>
      <c r="H435" s="54">
        <f t="shared" si="43"/>
        <v>1973</v>
      </c>
      <c r="I435" s="54">
        <f t="shared" si="44"/>
        <v>53</v>
      </c>
      <c r="J435" s="54" t="str" cm="1">
        <f t="array" ref="J435">_xlfn.IFS(AND(I435&gt;20,I435&lt;=30),"Young adult",AND(I435&gt;30,I435&lt;=45),"Adult",AND(I435&gt;45,I435&lt;=60),"Senior",AND(I435&gt;60,I435&lt;90),"super senior",TRUE,"Died")</f>
        <v>Senior</v>
      </c>
      <c r="K435" s="3">
        <v>12</v>
      </c>
      <c r="L435" s="2" t="s">
        <v>25</v>
      </c>
      <c r="M435" s="2" t="s">
        <v>21</v>
      </c>
      <c r="N435" s="2" t="str">
        <f>VLOOKUP(L435,Facts!$A$2:$B$10,2,FALSE)</f>
        <v>South</v>
      </c>
      <c r="O435" s="2"/>
      <c r="P435" s="2"/>
      <c r="Q435" s="36" t="str">
        <f>IF(AND(K435&lt;=5,'Billing Details'!H435&gt;=10000),"High Priority","Regularfollowup")</f>
        <v>Regularfollowup</v>
      </c>
      <c r="R435" s="36"/>
      <c r="S435" s="36"/>
      <c r="T435" s="36" t="str">
        <f>IF(AND(Q435="High Priority",'Patient Health Records'!AH435="Yes",'Patient Health Records'!AI435="Critical"), "Need Immediate attention", IF(AND('Patient Health Records'!AI435&lt;&gt;"Critical", 'Patient Health Records'!AH435="Yes"),"Monitor later",IF(AND('Patient Health Records'!AI435="Critical",'Patient Health Records'!AH435="No"),"Ask for readmission","No action")))</f>
        <v>Ask for readmission</v>
      </c>
      <c r="U435" s="36"/>
      <c r="V435" s="36"/>
      <c r="W435" s="2" t="str">
        <f>_xlfn.XLOOKUP('Patient Demographics'!N435,Facts!$B$2:$B$10,Facts!$A$2:$A$10,FALSE)</f>
        <v>Tamil Nadu</v>
      </c>
      <c r="X435" t="str">
        <f t="shared" si="40"/>
        <v xml:space="preserve">Isha </v>
      </c>
      <c r="Y435" t="str" cm="1">
        <f t="array" ref="Y435:Z435">_xlfn.TEXTSPLIT(C435," ")</f>
        <v>Isha</v>
      </c>
      <c r="Z435" t="str">
        <v>Mehta</v>
      </c>
    </row>
    <row r="436" spans="1:27" ht="15.75" customHeight="1" x14ac:dyDescent="0.35">
      <c r="A436" s="2" t="s">
        <v>721</v>
      </c>
      <c r="B436" s="2" t="s">
        <v>502</v>
      </c>
      <c r="C436" s="2" t="str">
        <f t="shared" si="41"/>
        <v>Vivaan Kumar Gupta</v>
      </c>
      <c r="D436" s="2" t="str">
        <f t="shared" si="39"/>
        <v>PID0435_Vivaan.pdf</v>
      </c>
      <c r="E436" s="2" t="s">
        <v>24</v>
      </c>
      <c r="F436" s="15" t="s">
        <v>148</v>
      </c>
      <c r="G436" s="56">
        <f t="shared" si="42"/>
        <v>26299</v>
      </c>
      <c r="H436" s="54">
        <f t="shared" si="43"/>
        <v>1972</v>
      </c>
      <c r="I436" s="54">
        <f t="shared" si="44"/>
        <v>54</v>
      </c>
      <c r="J436" s="54" t="str" cm="1">
        <f t="array" ref="J436">_xlfn.IFS(AND(I436&gt;20,I436&lt;=30),"Young adult",AND(I436&gt;30,I436&lt;=45),"Adult",AND(I436&gt;45,I436&lt;=60),"Senior",AND(I436&gt;60,I436&lt;90),"super senior",TRUE,"Died")</f>
        <v>Senior</v>
      </c>
      <c r="K436" s="3">
        <v>12</v>
      </c>
      <c r="L436" s="2" t="s">
        <v>60</v>
      </c>
      <c r="M436" s="2" t="s">
        <v>71</v>
      </c>
      <c r="N436" s="2" t="str">
        <f>VLOOKUP(L436,Facts!$A$2:$B$10,2,FALSE)</f>
        <v>West</v>
      </c>
      <c r="O436" s="2"/>
      <c r="P436" s="2"/>
      <c r="Q436" s="36" t="str">
        <f>IF(AND(K436&lt;=5,'Billing Details'!H436&gt;=10000),"High Priority","Regularfollowup")</f>
        <v>Regularfollowup</v>
      </c>
      <c r="R436" s="36"/>
      <c r="S436" s="36"/>
      <c r="T436" s="36" t="str">
        <f>IF(AND(Q436="High Priority",'Patient Health Records'!AH436="Yes",'Patient Health Records'!AI436="Critical"), "Need Immediate attention", IF(AND('Patient Health Records'!AI436&lt;&gt;"Critical", 'Patient Health Records'!AH436="Yes"),"Monitor later",IF(AND('Patient Health Records'!AI436="Critical",'Patient Health Records'!AH436="No"),"Ask for readmission","No action")))</f>
        <v>Ask for readmission</v>
      </c>
      <c r="U436" s="36"/>
      <c r="V436" s="36"/>
      <c r="W436" s="2" t="str">
        <f>_xlfn.XLOOKUP('Patient Demographics'!N436,Facts!$B$2:$B$10,Facts!$A$2:$A$10,FALSE)</f>
        <v>Maharashtra</v>
      </c>
      <c r="X436" t="str">
        <f t="shared" si="40"/>
        <v xml:space="preserve">Vivaan </v>
      </c>
      <c r="Y436" t="str" cm="1">
        <f t="array" ref="Y436:AA436">_xlfn.TEXTSPLIT(C436," ")</f>
        <v>Vivaan</v>
      </c>
      <c r="Z436" t="str">
        <v>Kumar</v>
      </c>
      <c r="AA436" t="str">
        <v>Gupta</v>
      </c>
    </row>
    <row r="437" spans="1:27" ht="15.75" customHeight="1" x14ac:dyDescent="0.35">
      <c r="A437" s="2" t="s">
        <v>722</v>
      </c>
      <c r="B437" s="2" t="s">
        <v>234</v>
      </c>
      <c r="C437" s="2" t="str">
        <f t="shared" si="41"/>
        <v>Diya Gupta</v>
      </c>
      <c r="D437" s="2" t="str">
        <f t="shared" si="39"/>
        <v>PID0436_Diya.pdf</v>
      </c>
      <c r="E437" s="2" t="s">
        <v>9</v>
      </c>
      <c r="F437" s="15" t="s">
        <v>723</v>
      </c>
      <c r="G437" s="56">
        <f t="shared" si="42"/>
        <v>33969</v>
      </c>
      <c r="H437" s="54">
        <f t="shared" si="43"/>
        <v>1992</v>
      </c>
      <c r="I437" s="54">
        <f t="shared" si="44"/>
        <v>34</v>
      </c>
      <c r="J437" s="54" t="str" cm="1">
        <f t="array" ref="J437">_xlfn.IFS(AND(I437&gt;20,I437&lt;=30),"Young adult",AND(I437&gt;30,I437&lt;=45),"Adult",AND(I437&gt;45,I437&lt;=60),"Senior",AND(I437&gt;60,I437&lt;90),"super senior",TRUE,"Died")</f>
        <v>Adult</v>
      </c>
      <c r="K437" s="3">
        <v>5</v>
      </c>
      <c r="L437" s="2" t="s">
        <v>60</v>
      </c>
      <c r="M437" s="2" t="s">
        <v>71</v>
      </c>
      <c r="N437" s="2" t="str">
        <f>VLOOKUP(L437,Facts!$A$2:$B$10,2,FALSE)</f>
        <v>West</v>
      </c>
      <c r="O437" s="2"/>
      <c r="P437" s="2"/>
      <c r="Q437" s="36" t="str">
        <f>IF(AND(K437&lt;=5,'Billing Details'!H437&gt;=10000),"High Priority","Regularfollowup")</f>
        <v>High Priority</v>
      </c>
      <c r="R437" s="36"/>
      <c r="S437" s="36"/>
      <c r="T437" s="36" t="str">
        <f>IF(AND(Q437="High Priority",'Patient Health Records'!AH437="Yes",'Patient Health Records'!AI437="Critical"), "Need Immediate attention", IF(AND('Patient Health Records'!AI437&lt;&gt;"Critical", 'Patient Health Records'!AH437="Yes"),"Monitor later",IF(AND('Patient Health Records'!AI437="Critical",'Patient Health Records'!AH437="No"),"Ask for readmission","No action")))</f>
        <v>Need Immediate attention</v>
      </c>
      <c r="U437" s="36"/>
      <c r="V437" s="36"/>
      <c r="W437" s="2" t="str">
        <f>_xlfn.XLOOKUP('Patient Demographics'!N437,Facts!$B$2:$B$10,Facts!$A$2:$A$10,FALSE)</f>
        <v>Maharashtra</v>
      </c>
      <c r="X437" t="str">
        <f t="shared" si="40"/>
        <v xml:space="preserve">Diya </v>
      </c>
      <c r="Y437" t="str" cm="1">
        <f t="array" ref="Y437:Z437">_xlfn.TEXTSPLIT(C437," ")</f>
        <v>Diya</v>
      </c>
      <c r="Z437" t="str">
        <v>Gupta</v>
      </c>
    </row>
    <row r="438" spans="1:27" ht="15.75" customHeight="1" x14ac:dyDescent="0.35">
      <c r="A438" s="2" t="s">
        <v>724</v>
      </c>
      <c r="B438" s="2" t="s">
        <v>302</v>
      </c>
      <c r="C438" s="2" t="str">
        <f t="shared" si="41"/>
        <v>Vivaan Gupta</v>
      </c>
      <c r="D438" s="2" t="str">
        <f t="shared" si="39"/>
        <v>PID0437_Vivaan.pdf</v>
      </c>
      <c r="E438" s="2" t="s">
        <v>24</v>
      </c>
      <c r="F438" s="15" t="s">
        <v>48</v>
      </c>
      <c r="G438" s="56">
        <f t="shared" si="42"/>
        <v>23377</v>
      </c>
      <c r="H438" s="54">
        <f t="shared" si="43"/>
        <v>1964</v>
      </c>
      <c r="I438" s="54">
        <f t="shared" si="44"/>
        <v>62</v>
      </c>
      <c r="J438" s="54" t="str" cm="1">
        <f t="array" ref="J438">_xlfn.IFS(AND(I438&gt;20,I438&lt;=30),"Young adult",AND(I438&gt;30,I438&lt;=45),"Adult",AND(I438&gt;45,I438&lt;=60),"Senior",AND(I438&gt;60,I438&lt;90),"super senior",TRUE,"Died")</f>
        <v>super senior</v>
      </c>
      <c r="K438" s="3">
        <v>200</v>
      </c>
      <c r="L438" s="2" t="s">
        <v>37</v>
      </c>
      <c r="M438" s="2" t="s">
        <v>21</v>
      </c>
      <c r="N438" s="2" t="str">
        <f>VLOOKUP(L438,Facts!$A$2:$B$10,2,FALSE)</f>
        <v>South</v>
      </c>
      <c r="O438" s="2"/>
      <c r="P438" s="2"/>
      <c r="Q438" s="36" t="str">
        <f>IF(AND(K438&lt;=5,'Billing Details'!H438&gt;=10000),"High Priority","Regularfollowup")</f>
        <v>Regularfollowup</v>
      </c>
      <c r="R438" s="36"/>
      <c r="S438" s="36"/>
      <c r="T438" s="36" t="str">
        <f>IF(AND(Q438="High Priority",'Patient Health Records'!AH438="Yes",'Patient Health Records'!AI438="Critical"), "Need Immediate attention", IF(AND('Patient Health Records'!AI438&lt;&gt;"Critical", 'Patient Health Records'!AH438="Yes"),"Monitor later",IF(AND('Patient Health Records'!AI438="Critical",'Patient Health Records'!AH438="No"),"Ask for readmission","No action")))</f>
        <v>Monitor later</v>
      </c>
      <c r="U438" s="36"/>
      <c r="V438" s="36"/>
      <c r="W438" s="2" t="str">
        <f>_xlfn.XLOOKUP('Patient Demographics'!N438,Facts!$B$2:$B$10,Facts!$A$2:$A$10,FALSE)</f>
        <v>Tamil Nadu</v>
      </c>
      <c r="X438" t="str">
        <f t="shared" si="40"/>
        <v xml:space="preserve">Vivaan </v>
      </c>
      <c r="Y438" t="str" cm="1">
        <f t="array" ref="Y438:Z438">_xlfn.TEXTSPLIT(C438," ")</f>
        <v>Vivaan</v>
      </c>
      <c r="Z438" t="str">
        <v>Gupta</v>
      </c>
    </row>
    <row r="439" spans="1:27" ht="15.75" customHeight="1" x14ac:dyDescent="0.35">
      <c r="A439" s="2" t="s">
        <v>725</v>
      </c>
      <c r="B439" s="2" t="s">
        <v>726</v>
      </c>
      <c r="C439" s="2" t="str">
        <f t="shared" si="41"/>
        <v>Sai Dev Sharma</v>
      </c>
      <c r="D439" s="2" t="str">
        <f t="shared" si="39"/>
        <v>PID0438_Sai.pdf</v>
      </c>
      <c r="E439" s="2" t="s">
        <v>24</v>
      </c>
      <c r="F439" s="15" t="s">
        <v>48</v>
      </c>
      <c r="G439" s="56">
        <f t="shared" si="42"/>
        <v>23377</v>
      </c>
      <c r="H439" s="54">
        <f t="shared" si="43"/>
        <v>1964</v>
      </c>
      <c r="I439" s="54">
        <f t="shared" si="44"/>
        <v>62</v>
      </c>
      <c r="J439" s="54" t="str" cm="1">
        <f t="array" ref="J439">_xlfn.IFS(AND(I439&gt;20,I439&lt;=30),"Young adult",AND(I439&gt;30,I439&lt;=45),"Adult",AND(I439&gt;45,I439&lt;=60),"Senior",AND(I439&gt;60,I439&lt;90),"super senior",TRUE,"Died")</f>
        <v>super senior</v>
      </c>
      <c r="K439" s="3">
        <v>3</v>
      </c>
      <c r="L439" s="2" t="s">
        <v>20</v>
      </c>
      <c r="M439" s="2" t="s">
        <v>21</v>
      </c>
      <c r="N439" s="2" t="str">
        <f>VLOOKUP(L439,Facts!$A$2:$B$10,2,FALSE)</f>
        <v>North</v>
      </c>
      <c r="O439" s="2"/>
      <c r="P439" s="2"/>
      <c r="Q439" s="36" t="str">
        <f>IF(AND(K439&lt;=5,'Billing Details'!H439&gt;=10000),"High Priority","Regularfollowup")</f>
        <v>High Priority</v>
      </c>
      <c r="R439" s="36"/>
      <c r="S439" s="36"/>
      <c r="T439" s="36" t="str">
        <f>IF(AND(Q439="High Priority",'Patient Health Records'!AH439="Yes",'Patient Health Records'!AI439="Critical"), "Need Immediate attention", IF(AND('Patient Health Records'!AI439&lt;&gt;"Critical", 'Patient Health Records'!AH439="Yes"),"Monitor later",IF(AND('Patient Health Records'!AI439="Critical",'Patient Health Records'!AH439="No"),"Ask for readmission","No action")))</f>
        <v>Monitor later</v>
      </c>
      <c r="U439" s="36"/>
      <c r="V439" s="36"/>
      <c r="W439" s="2" t="str">
        <f>_xlfn.XLOOKUP('Patient Demographics'!N439,Facts!$B$2:$B$10,Facts!$A$2:$A$10,FALSE)</f>
        <v>Punjab</v>
      </c>
      <c r="X439" t="str">
        <f t="shared" si="40"/>
        <v xml:space="preserve">Sai </v>
      </c>
      <c r="Y439" t="str" cm="1">
        <f t="array" ref="Y439:AA439">_xlfn.TEXTSPLIT(C439," ")</f>
        <v>Sai</v>
      </c>
      <c r="Z439" t="str">
        <v>Dev</v>
      </c>
      <c r="AA439" t="str">
        <v>Sharma</v>
      </c>
    </row>
    <row r="440" spans="1:27" ht="15.75" customHeight="1" x14ac:dyDescent="0.35">
      <c r="A440" s="2" t="s">
        <v>727</v>
      </c>
      <c r="B440" s="2" t="s">
        <v>728</v>
      </c>
      <c r="C440" s="2" t="str">
        <f t="shared" si="41"/>
        <v>Shreya Raj Mehta</v>
      </c>
      <c r="D440" s="2" t="str">
        <f t="shared" si="39"/>
        <v>PID0439_Shreya.pdf</v>
      </c>
      <c r="E440" s="2" t="s">
        <v>9</v>
      </c>
      <c r="F440" s="15" t="s">
        <v>164</v>
      </c>
      <c r="G440" s="56">
        <f t="shared" si="42"/>
        <v>21550</v>
      </c>
      <c r="H440" s="54">
        <f t="shared" si="43"/>
        <v>1958</v>
      </c>
      <c r="I440" s="54">
        <f t="shared" si="44"/>
        <v>68</v>
      </c>
      <c r="J440" s="54" t="str" cm="1">
        <f t="array" ref="J440">_xlfn.IFS(AND(I440&gt;20,I440&lt;=30),"Young adult",AND(I440&gt;30,I440&lt;=45),"Adult",AND(I440&gt;45,I440&lt;=60),"Senior",AND(I440&gt;60,I440&lt;90),"super senior",TRUE,"Died")</f>
        <v>super senior</v>
      </c>
      <c r="K440" s="3">
        <v>150</v>
      </c>
      <c r="L440" s="2" t="s">
        <v>25</v>
      </c>
      <c r="M440" s="2" t="s">
        <v>12</v>
      </c>
      <c r="N440" s="2" t="str">
        <f>VLOOKUP(L440,Facts!$A$2:$B$10,2,FALSE)</f>
        <v>South</v>
      </c>
      <c r="O440" s="2"/>
      <c r="P440" s="2"/>
      <c r="Q440" s="36" t="str">
        <f>IF(AND(K440&lt;=5,'Billing Details'!H440&gt;=10000),"High Priority","Regularfollowup")</f>
        <v>Regularfollowup</v>
      </c>
      <c r="R440" s="36"/>
      <c r="S440" s="36"/>
      <c r="T440" s="36" t="str">
        <f>IF(AND(Q440="High Priority",'Patient Health Records'!AH440="Yes",'Patient Health Records'!AI440="Critical"), "Need Immediate attention", IF(AND('Patient Health Records'!AI440&lt;&gt;"Critical", 'Patient Health Records'!AH440="Yes"),"Monitor later",IF(AND('Patient Health Records'!AI440="Critical",'Patient Health Records'!AH440="No"),"Ask for readmission","No action")))</f>
        <v>No action</v>
      </c>
      <c r="U440" s="36"/>
      <c r="V440" s="36"/>
      <c r="W440" s="2" t="str">
        <f>_xlfn.XLOOKUP('Patient Demographics'!N440,Facts!$B$2:$B$10,Facts!$A$2:$A$10,FALSE)</f>
        <v>Tamil Nadu</v>
      </c>
      <c r="X440" t="str">
        <f t="shared" si="40"/>
        <v xml:space="preserve">Shreya </v>
      </c>
      <c r="Y440" t="str" cm="1">
        <f t="array" ref="Y440:AA440">_xlfn.TEXTSPLIT(C440," ")</f>
        <v>Shreya</v>
      </c>
      <c r="Z440" t="str">
        <v>Raj</v>
      </c>
      <c r="AA440" t="str">
        <v>Mehta</v>
      </c>
    </row>
    <row r="441" spans="1:27" ht="15.75" customHeight="1" x14ac:dyDescent="0.35">
      <c r="A441" s="2" t="s">
        <v>729</v>
      </c>
      <c r="B441" s="2" t="s">
        <v>91</v>
      </c>
      <c r="C441" s="2" t="str">
        <f t="shared" si="41"/>
        <v>Krishna Sharma</v>
      </c>
      <c r="D441" s="2" t="str">
        <f t="shared" si="39"/>
        <v>PID0440_Krishna.pdf</v>
      </c>
      <c r="E441" s="2" t="s">
        <v>24</v>
      </c>
      <c r="F441" s="15" t="s">
        <v>41</v>
      </c>
      <c r="G441" s="56">
        <f t="shared" si="42"/>
        <v>28855</v>
      </c>
      <c r="H441" s="54">
        <f t="shared" si="43"/>
        <v>1978</v>
      </c>
      <c r="I441" s="54">
        <f t="shared" si="44"/>
        <v>48</v>
      </c>
      <c r="J441" s="54" t="str" cm="1">
        <f t="array" ref="J441">_xlfn.IFS(AND(I441&gt;20,I441&lt;=30),"Young adult",AND(I441&gt;30,I441&lt;=45),"Adult",AND(I441&gt;45,I441&lt;=60),"Senior",AND(I441&gt;60,I441&lt;90),"super senior",TRUE,"Died")</f>
        <v>Senior</v>
      </c>
      <c r="K441" s="3">
        <v>25</v>
      </c>
      <c r="L441" s="2" t="s">
        <v>60</v>
      </c>
      <c r="M441" s="2" t="s">
        <v>71</v>
      </c>
      <c r="N441" s="2" t="str">
        <f>VLOOKUP(L441,Facts!$A$2:$B$10,2,FALSE)</f>
        <v>West</v>
      </c>
      <c r="O441" s="2"/>
      <c r="P441" s="2"/>
      <c r="Q441" s="36" t="str">
        <f>IF(AND(K441&lt;=5,'Billing Details'!H441&gt;=10000),"High Priority","Regularfollowup")</f>
        <v>Regularfollowup</v>
      </c>
      <c r="R441" s="36"/>
      <c r="S441" s="36"/>
      <c r="T441" s="36" t="str">
        <f>IF(AND(Q441="High Priority",'Patient Health Records'!AH441="Yes",'Patient Health Records'!AI441="Critical"), "Need Immediate attention", IF(AND('Patient Health Records'!AI441&lt;&gt;"Critical", 'Patient Health Records'!AH441="Yes"),"Monitor later",IF(AND('Patient Health Records'!AI441="Critical",'Patient Health Records'!AH441="No"),"Ask for readmission","No action")))</f>
        <v>No action</v>
      </c>
      <c r="U441" s="36"/>
      <c r="V441" s="36"/>
      <c r="W441" s="2" t="str">
        <f>_xlfn.XLOOKUP('Patient Demographics'!N441,Facts!$B$2:$B$10,Facts!$A$2:$A$10,FALSE)</f>
        <v>Maharashtra</v>
      </c>
      <c r="X441" t="str">
        <f t="shared" si="40"/>
        <v xml:space="preserve">Krishna </v>
      </c>
      <c r="Y441" t="str" cm="1">
        <f t="array" ref="Y441:Z441">_xlfn.TEXTSPLIT(C441," ")</f>
        <v>Krishna</v>
      </c>
      <c r="Z441" t="str">
        <v>Sharma</v>
      </c>
    </row>
    <row r="442" spans="1:27" ht="15.75" customHeight="1" x14ac:dyDescent="0.35">
      <c r="A442" s="2" t="s">
        <v>730</v>
      </c>
      <c r="B442" s="2" t="s">
        <v>405</v>
      </c>
      <c r="C442" s="2" t="str">
        <f t="shared" si="41"/>
        <v>Aanya Gupta</v>
      </c>
      <c r="D442" s="2" t="str">
        <f t="shared" si="39"/>
        <v>PID0441_Aanya.pdf</v>
      </c>
      <c r="E442" s="2" t="s">
        <v>9</v>
      </c>
      <c r="F442" s="15" t="s">
        <v>298</v>
      </c>
      <c r="G442" s="56">
        <f t="shared" si="42"/>
        <v>19724</v>
      </c>
      <c r="H442" s="54">
        <f t="shared" si="43"/>
        <v>1953</v>
      </c>
      <c r="I442" s="54">
        <f t="shared" si="44"/>
        <v>73</v>
      </c>
      <c r="J442" s="54" t="str" cm="1">
        <f t="array" ref="J442">_xlfn.IFS(AND(I442&gt;20,I442&lt;=30),"Young adult",AND(I442&gt;30,I442&lt;=45),"Adult",AND(I442&gt;45,I442&lt;=60),"Senior",AND(I442&gt;60,I442&lt;90),"super senior",TRUE,"Died")</f>
        <v>super senior</v>
      </c>
      <c r="K442" s="3">
        <v>4</v>
      </c>
      <c r="L442" s="2" t="s">
        <v>11</v>
      </c>
      <c r="M442" s="2" t="s">
        <v>21</v>
      </c>
      <c r="N442" s="2" t="str">
        <f>VLOOKUP(L442,Facts!$A$2:$B$10,2,FALSE)</f>
        <v>South</v>
      </c>
      <c r="O442" s="2"/>
      <c r="P442" s="2"/>
      <c r="Q442" s="36" t="str">
        <f>IF(AND(K442&lt;=5,'Billing Details'!H442&gt;=10000),"High Priority","Regularfollowup")</f>
        <v>High Priority</v>
      </c>
      <c r="R442" s="36"/>
      <c r="S442" s="36"/>
      <c r="T442" s="36" t="str">
        <f>IF(AND(Q442="High Priority",'Patient Health Records'!AH442="Yes",'Patient Health Records'!AI442="Critical"), "Need Immediate attention", IF(AND('Patient Health Records'!AI442&lt;&gt;"Critical", 'Patient Health Records'!AH442="Yes"),"Monitor later",IF(AND('Patient Health Records'!AI442="Critical",'Patient Health Records'!AH442="No"),"Ask for readmission","No action")))</f>
        <v>No action</v>
      </c>
      <c r="U442" s="36"/>
      <c r="V442" s="36"/>
      <c r="W442" s="2" t="str">
        <f>_xlfn.XLOOKUP('Patient Demographics'!N442,Facts!$B$2:$B$10,Facts!$A$2:$A$10,FALSE)</f>
        <v>Tamil Nadu</v>
      </c>
      <c r="X442" t="str">
        <f t="shared" si="40"/>
        <v xml:space="preserve">Aanya </v>
      </c>
      <c r="Y442" t="str" cm="1">
        <f t="array" ref="Y442:Z442">_xlfn.TEXTSPLIT(C442," ")</f>
        <v>Aanya</v>
      </c>
      <c r="Z442" t="str">
        <v>Gupta</v>
      </c>
    </row>
    <row r="443" spans="1:27" ht="15.75" customHeight="1" x14ac:dyDescent="0.35">
      <c r="A443" s="2" t="s">
        <v>731</v>
      </c>
      <c r="B443" s="2" t="s">
        <v>136</v>
      </c>
      <c r="C443" s="2" t="str">
        <f t="shared" si="41"/>
        <v>Vivaan Mehta</v>
      </c>
      <c r="D443" s="2" t="str">
        <f t="shared" si="39"/>
        <v>PID0442_Vivaan.pdf</v>
      </c>
      <c r="E443" s="2" t="s">
        <v>24</v>
      </c>
      <c r="F443" s="15" t="s">
        <v>65</v>
      </c>
      <c r="G443" s="56">
        <f t="shared" si="42"/>
        <v>25203</v>
      </c>
      <c r="H443" s="54">
        <f t="shared" si="43"/>
        <v>1968</v>
      </c>
      <c r="I443" s="54">
        <f t="shared" si="44"/>
        <v>58</v>
      </c>
      <c r="J443" s="54" t="str" cm="1">
        <f t="array" ref="J443">_xlfn.IFS(AND(I443&gt;20,I443&lt;=30),"Young adult",AND(I443&gt;30,I443&lt;=45),"Adult",AND(I443&gt;45,I443&lt;=60),"Senior",AND(I443&gt;60,I443&lt;90),"super senior",TRUE,"Died")</f>
        <v>Senior</v>
      </c>
      <c r="K443" s="3">
        <v>12</v>
      </c>
      <c r="L443" s="2" t="s">
        <v>25</v>
      </c>
      <c r="M443" s="2" t="s">
        <v>12</v>
      </c>
      <c r="N443" s="2" t="str">
        <f>VLOOKUP(L443,Facts!$A$2:$B$10,2,FALSE)</f>
        <v>South</v>
      </c>
      <c r="O443" s="2"/>
      <c r="P443" s="2"/>
      <c r="Q443" s="36" t="str">
        <f>IF(AND(K443&lt;=5,'Billing Details'!H443&gt;=10000),"High Priority","Regularfollowup")</f>
        <v>Regularfollowup</v>
      </c>
      <c r="R443" s="36"/>
      <c r="S443" s="36"/>
      <c r="T443" s="36" t="str">
        <f>IF(AND(Q443="High Priority",'Patient Health Records'!AH443="Yes",'Patient Health Records'!AI443="Critical"), "Need Immediate attention", IF(AND('Patient Health Records'!AI443&lt;&gt;"Critical", 'Patient Health Records'!AH443="Yes"),"Monitor later",IF(AND('Patient Health Records'!AI443="Critical",'Patient Health Records'!AH443="No"),"Ask for readmission","No action")))</f>
        <v>No action</v>
      </c>
      <c r="U443" s="36"/>
      <c r="V443" s="36"/>
      <c r="W443" s="2" t="str">
        <f>_xlfn.XLOOKUP('Patient Demographics'!N443,Facts!$B$2:$B$10,Facts!$A$2:$A$10,FALSE)</f>
        <v>Tamil Nadu</v>
      </c>
      <c r="X443" t="str">
        <f t="shared" si="40"/>
        <v xml:space="preserve">Vivaan </v>
      </c>
      <c r="Y443" t="str" cm="1">
        <f t="array" ref="Y443:Z443">_xlfn.TEXTSPLIT(C443," ")</f>
        <v>Vivaan</v>
      </c>
      <c r="Z443" t="str">
        <v>Mehta</v>
      </c>
    </row>
    <row r="444" spans="1:27" ht="15.75" customHeight="1" x14ac:dyDescent="0.35">
      <c r="A444" s="2" t="s">
        <v>732</v>
      </c>
      <c r="B444" s="2" t="s">
        <v>213</v>
      </c>
      <c r="C444" s="2" t="str">
        <f t="shared" si="41"/>
        <v>Krishna Gupta</v>
      </c>
      <c r="D444" s="2" t="str">
        <f t="shared" si="39"/>
        <v>PID0443_Krishna.pdf</v>
      </c>
      <c r="E444" s="2" t="s">
        <v>24</v>
      </c>
      <c r="F444" s="15" t="s">
        <v>55</v>
      </c>
      <c r="G444" s="56">
        <f t="shared" si="42"/>
        <v>29951</v>
      </c>
      <c r="H444" s="54">
        <f t="shared" si="43"/>
        <v>1981</v>
      </c>
      <c r="I444" s="54">
        <f t="shared" si="44"/>
        <v>45</v>
      </c>
      <c r="J444" s="54" t="str" cm="1">
        <f t="array" ref="J444">_xlfn.IFS(AND(I444&gt;20,I444&lt;=30),"Young adult",AND(I444&gt;30,I444&lt;=45),"Adult",AND(I444&gt;45,I444&lt;=60),"Senior",AND(I444&gt;60,I444&lt;90),"super senior",TRUE,"Died")</f>
        <v>Adult</v>
      </c>
      <c r="K444" s="3">
        <v>1</v>
      </c>
      <c r="L444" s="2" t="s">
        <v>29</v>
      </c>
      <c r="M444" s="2" t="s">
        <v>71</v>
      </c>
      <c r="N444" s="2" t="str">
        <f>VLOOKUP(L444,Facts!$A$2:$B$10,2,FALSE)</f>
        <v>North</v>
      </c>
      <c r="O444" s="2"/>
      <c r="P444" s="2"/>
      <c r="Q444" s="36" t="str">
        <f>IF(AND(K444&lt;=5,'Billing Details'!H444&gt;=10000),"High Priority","Regularfollowup")</f>
        <v>High Priority</v>
      </c>
      <c r="R444" s="36"/>
      <c r="S444" s="36"/>
      <c r="T444" s="36" t="str">
        <f>IF(AND(Q444="High Priority",'Patient Health Records'!AH444="Yes",'Patient Health Records'!AI444="Critical"), "Need Immediate attention", IF(AND('Patient Health Records'!AI444&lt;&gt;"Critical", 'Patient Health Records'!AH444="Yes"),"Monitor later",IF(AND('Patient Health Records'!AI444="Critical",'Patient Health Records'!AH444="No"),"Ask for readmission","No action")))</f>
        <v>No action</v>
      </c>
      <c r="U444" s="36"/>
      <c r="V444" s="36"/>
      <c r="W444" s="2" t="str">
        <f>_xlfn.XLOOKUP('Patient Demographics'!N444,Facts!$B$2:$B$10,Facts!$A$2:$A$10,FALSE)</f>
        <v>Punjab</v>
      </c>
      <c r="X444" t="str">
        <f t="shared" si="40"/>
        <v xml:space="preserve">Krishna </v>
      </c>
      <c r="Y444" t="str" cm="1">
        <f t="array" ref="Y444:Z444">_xlfn.TEXTSPLIT(C444," ")</f>
        <v>Krishna</v>
      </c>
      <c r="Z444" t="str">
        <v>Gupta</v>
      </c>
    </row>
    <row r="445" spans="1:27" ht="15.75" customHeight="1" x14ac:dyDescent="0.35">
      <c r="A445" s="2" t="s">
        <v>733</v>
      </c>
      <c r="B445" s="2" t="s">
        <v>69</v>
      </c>
      <c r="C445" s="2" t="str">
        <f t="shared" si="41"/>
        <v>Krishna Patel</v>
      </c>
      <c r="D445" s="2" t="str">
        <f t="shared" si="39"/>
        <v>PID0444_Krishna.pdf</v>
      </c>
      <c r="E445" s="2" t="s">
        <v>24</v>
      </c>
      <c r="F445" s="15" t="s">
        <v>65</v>
      </c>
      <c r="G445" s="56">
        <f t="shared" si="42"/>
        <v>25203</v>
      </c>
      <c r="H445" s="54">
        <f t="shared" si="43"/>
        <v>1968</v>
      </c>
      <c r="I445" s="54">
        <f t="shared" si="44"/>
        <v>58</v>
      </c>
      <c r="J445" s="54" t="str" cm="1">
        <f t="array" ref="J445">_xlfn.IFS(AND(I445&gt;20,I445&lt;=30),"Young adult",AND(I445&gt;30,I445&lt;=45),"Adult",AND(I445&gt;45,I445&lt;=60),"Senior",AND(I445&gt;60,I445&lt;90),"super senior",TRUE,"Died")</f>
        <v>Senior</v>
      </c>
      <c r="K445" s="3">
        <v>2</v>
      </c>
      <c r="L445" s="2" t="s">
        <v>20</v>
      </c>
      <c r="M445" s="2" t="s">
        <v>21</v>
      </c>
      <c r="N445" s="2" t="str">
        <f>VLOOKUP(L445,Facts!$A$2:$B$10,2,FALSE)</f>
        <v>North</v>
      </c>
      <c r="O445" s="2"/>
      <c r="P445" s="2"/>
      <c r="Q445" s="36" t="str">
        <f>IF(AND(K445&lt;=5,'Billing Details'!H445&gt;=10000),"High Priority","Regularfollowup")</f>
        <v>High Priority</v>
      </c>
      <c r="R445" s="36"/>
      <c r="S445" s="36"/>
      <c r="T445" s="36" t="str">
        <f>IF(AND(Q445="High Priority",'Patient Health Records'!AH445="Yes",'Patient Health Records'!AI445="Critical"), "Need Immediate attention", IF(AND('Patient Health Records'!AI445&lt;&gt;"Critical", 'Patient Health Records'!AH445="Yes"),"Monitor later",IF(AND('Patient Health Records'!AI445="Critical",'Patient Health Records'!AH445="No"),"Ask for readmission","No action")))</f>
        <v>Ask for readmission</v>
      </c>
      <c r="U445" s="36"/>
      <c r="V445" s="36"/>
      <c r="W445" s="2" t="str">
        <f>_xlfn.XLOOKUP('Patient Demographics'!N445,Facts!$B$2:$B$10,Facts!$A$2:$A$10,FALSE)</f>
        <v>Punjab</v>
      </c>
      <c r="X445" t="str">
        <f t="shared" si="40"/>
        <v xml:space="preserve">Krishna </v>
      </c>
      <c r="Y445" t="str" cm="1">
        <f t="array" ref="Y445:Z445">_xlfn.TEXTSPLIT(C445," ")</f>
        <v>Krishna</v>
      </c>
      <c r="Z445" t="str">
        <v>Patel</v>
      </c>
    </row>
    <row r="446" spans="1:27" ht="15.75" customHeight="1" x14ac:dyDescent="0.35">
      <c r="A446" s="2" t="s">
        <v>734</v>
      </c>
      <c r="B446" s="2" t="s">
        <v>735</v>
      </c>
      <c r="C446" s="2" t="str">
        <f t="shared" si="41"/>
        <v>Shreya Singh Sharma</v>
      </c>
      <c r="D446" s="2" t="str">
        <f t="shared" si="39"/>
        <v>PID0445_Shreya.pdf</v>
      </c>
      <c r="E446" s="2" t="s">
        <v>9</v>
      </c>
      <c r="F446" s="15" t="s">
        <v>736</v>
      </c>
      <c r="G446" s="56">
        <f t="shared" si="42"/>
        <v>31047</v>
      </c>
      <c r="H446" s="54">
        <f t="shared" si="43"/>
        <v>1984</v>
      </c>
      <c r="I446" s="54">
        <f t="shared" si="44"/>
        <v>42</v>
      </c>
      <c r="J446" s="54" t="str" cm="1">
        <f t="array" ref="J446">_xlfn.IFS(AND(I446&gt;20,I446&lt;=30),"Young adult",AND(I446&gt;30,I446&lt;=45),"Adult",AND(I446&gt;45,I446&lt;=60),"Senior",AND(I446&gt;60,I446&lt;90),"super senior",TRUE,"Died")</f>
        <v>Adult</v>
      </c>
      <c r="K446" s="3">
        <v>20</v>
      </c>
      <c r="L446" s="2" t="s">
        <v>20</v>
      </c>
      <c r="M446" s="2" t="s">
        <v>12</v>
      </c>
      <c r="N446" s="2" t="str">
        <f>VLOOKUP(L446,Facts!$A$2:$B$10,2,FALSE)</f>
        <v>North</v>
      </c>
      <c r="O446" s="2"/>
      <c r="P446" s="2"/>
      <c r="Q446" s="36" t="str">
        <f>IF(AND(K446&lt;=5,'Billing Details'!H446&gt;=10000),"High Priority","Regularfollowup")</f>
        <v>Regularfollowup</v>
      </c>
      <c r="R446" s="36"/>
      <c r="S446" s="36"/>
      <c r="T446" s="36" t="str">
        <f>IF(AND(Q446="High Priority",'Patient Health Records'!AH446="Yes",'Patient Health Records'!AI446="Critical"), "Need Immediate attention", IF(AND('Patient Health Records'!AI446&lt;&gt;"Critical", 'Patient Health Records'!AH446="Yes"),"Monitor later",IF(AND('Patient Health Records'!AI446="Critical",'Patient Health Records'!AH446="No"),"Ask for readmission","No action")))</f>
        <v>Ask for readmission</v>
      </c>
      <c r="U446" s="36"/>
      <c r="V446" s="36"/>
      <c r="W446" s="2" t="str">
        <f>_xlfn.XLOOKUP('Patient Demographics'!N446,Facts!$B$2:$B$10,Facts!$A$2:$A$10,FALSE)</f>
        <v>Punjab</v>
      </c>
      <c r="X446" t="str">
        <f t="shared" si="40"/>
        <v xml:space="preserve">Shreya </v>
      </c>
      <c r="Y446" t="str" cm="1">
        <f t="array" ref="Y446:AA446">_xlfn.TEXTSPLIT(C446," ")</f>
        <v>Shreya</v>
      </c>
      <c r="Z446" t="str">
        <v>Singh</v>
      </c>
      <c r="AA446" t="str">
        <v>Sharma</v>
      </c>
    </row>
    <row r="447" spans="1:27" ht="15.75" customHeight="1" x14ac:dyDescent="0.35">
      <c r="A447" s="2" t="s">
        <v>737</v>
      </c>
      <c r="B447" s="2" t="s">
        <v>96</v>
      </c>
      <c r="C447" s="2" t="str">
        <f t="shared" si="41"/>
        <v>Isha Gupta</v>
      </c>
      <c r="D447" s="2" t="str">
        <f t="shared" si="39"/>
        <v>PID0446_Isha.pdf</v>
      </c>
      <c r="E447" s="2" t="s">
        <v>9</v>
      </c>
      <c r="F447" s="15" t="s">
        <v>164</v>
      </c>
      <c r="G447" s="56">
        <f t="shared" si="42"/>
        <v>21550</v>
      </c>
      <c r="H447" s="54">
        <f t="shared" si="43"/>
        <v>1958</v>
      </c>
      <c r="I447" s="54">
        <f t="shared" si="44"/>
        <v>68</v>
      </c>
      <c r="J447" s="54" t="str" cm="1">
        <f t="array" ref="J447">_xlfn.IFS(AND(I447&gt;20,I447&lt;=30),"Young adult",AND(I447&gt;30,I447&lt;=45),"Adult",AND(I447&gt;45,I447&lt;=60),"Senior",AND(I447&gt;60,I447&lt;90),"super senior",TRUE,"Died")</f>
        <v>super senior</v>
      </c>
      <c r="K447" s="3">
        <v>0.5</v>
      </c>
      <c r="L447" s="2" t="s">
        <v>29</v>
      </c>
      <c r="M447" s="2" t="s">
        <v>21</v>
      </c>
      <c r="N447" s="2" t="str">
        <f>VLOOKUP(L447,Facts!$A$2:$B$10,2,FALSE)</f>
        <v>North</v>
      </c>
      <c r="O447" s="2"/>
      <c r="P447" s="2"/>
      <c r="Q447" s="36" t="str">
        <f>IF(AND(K447&lt;=5,'Billing Details'!H447&gt;=10000),"High Priority","Regularfollowup")</f>
        <v>Regularfollowup</v>
      </c>
      <c r="R447" s="36"/>
      <c r="S447" s="36"/>
      <c r="T447" s="36" t="str">
        <f>IF(AND(Q447="High Priority",'Patient Health Records'!AH447="Yes",'Patient Health Records'!AI447="Critical"), "Need Immediate attention", IF(AND('Patient Health Records'!AI447&lt;&gt;"Critical", 'Patient Health Records'!AH447="Yes"),"Monitor later",IF(AND('Patient Health Records'!AI447="Critical",'Patient Health Records'!AH447="No"),"Ask for readmission","No action")))</f>
        <v>Monitor later</v>
      </c>
      <c r="U447" s="36"/>
      <c r="V447" s="36"/>
      <c r="W447" s="2" t="str">
        <f>_xlfn.XLOOKUP('Patient Demographics'!N447,Facts!$B$2:$B$10,Facts!$A$2:$A$10,FALSE)</f>
        <v>Punjab</v>
      </c>
      <c r="X447" t="str">
        <f t="shared" si="40"/>
        <v xml:space="preserve">Isha </v>
      </c>
      <c r="Y447" t="str" cm="1">
        <f t="array" ref="Y447:Z447">_xlfn.TEXTSPLIT(C447," ")</f>
        <v>Isha</v>
      </c>
      <c r="Z447" t="str">
        <v>Gupta</v>
      </c>
    </row>
    <row r="448" spans="1:27" ht="15.75" customHeight="1" x14ac:dyDescent="0.35">
      <c r="A448" s="2" t="s">
        <v>738</v>
      </c>
      <c r="B448" s="2" t="s">
        <v>126</v>
      </c>
      <c r="C448" s="2" t="str">
        <f t="shared" si="41"/>
        <v>Aanya Sharma</v>
      </c>
      <c r="D448" s="2" t="str">
        <f t="shared" si="39"/>
        <v>PID0447_Aanya.pdf</v>
      </c>
      <c r="E448" s="2" t="s">
        <v>9</v>
      </c>
      <c r="F448" s="15" t="s">
        <v>19</v>
      </c>
      <c r="G448" s="56">
        <f t="shared" si="42"/>
        <v>34334</v>
      </c>
      <c r="H448" s="54">
        <f t="shared" si="43"/>
        <v>1993</v>
      </c>
      <c r="I448" s="54">
        <f t="shared" si="44"/>
        <v>33</v>
      </c>
      <c r="J448" s="54" t="str" cm="1">
        <f t="array" ref="J448">_xlfn.IFS(AND(I448&gt;20,I448&lt;=30),"Young adult",AND(I448&gt;30,I448&lt;=45),"Adult",AND(I448&gt;45,I448&lt;=60),"Senior",AND(I448&gt;60,I448&lt;90),"super senior",TRUE,"Died")</f>
        <v>Adult</v>
      </c>
      <c r="K448" s="3">
        <v>7</v>
      </c>
      <c r="L448" s="2" t="s">
        <v>37</v>
      </c>
      <c r="M448" s="2" t="s">
        <v>12</v>
      </c>
      <c r="N448" s="2" t="str">
        <f>VLOOKUP(L448,Facts!$A$2:$B$10,2,FALSE)</f>
        <v>South</v>
      </c>
      <c r="O448" s="2"/>
      <c r="P448" s="2"/>
      <c r="Q448" s="36" t="str">
        <f>IF(AND(K448&lt;=5,'Billing Details'!H448&gt;=10000),"High Priority","Regularfollowup")</f>
        <v>Regularfollowup</v>
      </c>
      <c r="R448" s="36"/>
      <c r="S448" s="36"/>
      <c r="T448" s="36" t="str">
        <f>IF(AND(Q448="High Priority",'Patient Health Records'!AH448="Yes",'Patient Health Records'!AI448="Critical"), "Need Immediate attention", IF(AND('Patient Health Records'!AI448&lt;&gt;"Critical", 'Patient Health Records'!AH448="Yes"),"Monitor later",IF(AND('Patient Health Records'!AI448="Critical",'Patient Health Records'!AH448="No"),"Ask for readmission","No action")))</f>
        <v>Ask for readmission</v>
      </c>
      <c r="U448" s="36"/>
      <c r="V448" s="36"/>
      <c r="W448" s="2" t="str">
        <f>_xlfn.XLOOKUP('Patient Demographics'!N448,Facts!$B$2:$B$10,Facts!$A$2:$A$10,FALSE)</f>
        <v>Tamil Nadu</v>
      </c>
      <c r="X448" t="str">
        <f t="shared" si="40"/>
        <v xml:space="preserve">Aanya </v>
      </c>
      <c r="Y448" t="str" cm="1">
        <f t="array" ref="Y448:Z448">_xlfn.TEXTSPLIT(C448," ")</f>
        <v>Aanya</v>
      </c>
      <c r="Z448" t="str">
        <v>Sharma</v>
      </c>
    </row>
    <row r="449" spans="1:27" ht="15.75" customHeight="1" x14ac:dyDescent="0.35">
      <c r="A449" s="2" t="s">
        <v>739</v>
      </c>
      <c r="B449" s="2" t="s">
        <v>579</v>
      </c>
      <c r="C449" s="2" t="str">
        <f t="shared" si="41"/>
        <v>Riya Priya Sharma</v>
      </c>
      <c r="D449" s="2" t="str">
        <f t="shared" si="39"/>
        <v>PID0448_Riya.pdf</v>
      </c>
      <c r="E449" s="2" t="s">
        <v>9</v>
      </c>
      <c r="F449" s="15" t="s">
        <v>55</v>
      </c>
      <c r="G449" s="56">
        <f t="shared" si="42"/>
        <v>29951</v>
      </c>
      <c r="H449" s="54">
        <f t="shared" si="43"/>
        <v>1981</v>
      </c>
      <c r="I449" s="54">
        <f t="shared" si="44"/>
        <v>45</v>
      </c>
      <c r="J449" s="54" t="str" cm="1">
        <f t="array" ref="J449">_xlfn.IFS(AND(I449&gt;20,I449&lt;=30),"Young adult",AND(I449&gt;30,I449&lt;=45),"Adult",AND(I449&gt;45,I449&lt;=60),"Senior",AND(I449&gt;60,I449&lt;90),"super senior",TRUE,"Died")</f>
        <v>Adult</v>
      </c>
      <c r="K449" s="3">
        <v>1</v>
      </c>
      <c r="L449" s="2" t="s">
        <v>29</v>
      </c>
      <c r="M449" s="2" t="s">
        <v>12</v>
      </c>
      <c r="N449" s="2" t="str">
        <f>VLOOKUP(L449,Facts!$A$2:$B$10,2,FALSE)</f>
        <v>North</v>
      </c>
      <c r="O449" s="2"/>
      <c r="P449" s="2"/>
      <c r="Q449" s="36" t="str">
        <f>IF(AND(K449&lt;=5,'Billing Details'!H449&gt;=10000),"High Priority","Regularfollowup")</f>
        <v>Regularfollowup</v>
      </c>
      <c r="R449" s="36"/>
      <c r="S449" s="36"/>
      <c r="T449" s="36" t="str">
        <f>IF(AND(Q449="High Priority",'Patient Health Records'!AH449="Yes",'Patient Health Records'!AI449="Critical"), "Need Immediate attention", IF(AND('Patient Health Records'!AI449&lt;&gt;"Critical", 'Patient Health Records'!AH449="Yes"),"Monitor later",IF(AND('Patient Health Records'!AI449="Critical",'Patient Health Records'!AH449="No"),"Ask for readmission","No action")))</f>
        <v>No action</v>
      </c>
      <c r="U449" s="36"/>
      <c r="V449" s="36"/>
      <c r="W449" s="2" t="str">
        <f>_xlfn.XLOOKUP('Patient Demographics'!N449,Facts!$B$2:$B$10,Facts!$A$2:$A$10,FALSE)</f>
        <v>Punjab</v>
      </c>
      <c r="X449" t="str">
        <f t="shared" si="40"/>
        <v xml:space="preserve">Riya </v>
      </c>
      <c r="Y449" t="str" cm="1">
        <f t="array" ref="Y449:AA449">_xlfn.TEXTSPLIT(C449," ")</f>
        <v>Riya</v>
      </c>
      <c r="Z449" t="str">
        <v>Priya</v>
      </c>
      <c r="AA449" t="str">
        <v>Sharma</v>
      </c>
    </row>
    <row r="450" spans="1:27" ht="15.75" customHeight="1" x14ac:dyDescent="0.35">
      <c r="A450" s="2" t="s">
        <v>740</v>
      </c>
      <c r="B450" s="2" t="s">
        <v>129</v>
      </c>
      <c r="C450" s="2" t="str">
        <f t="shared" si="41"/>
        <v>Vivaan Sharma</v>
      </c>
      <c r="D450" s="2" t="str">
        <f t="shared" ref="D450:D513" si="45">_xlfn.CONCAT(A450,"_",Y450,".pdf")</f>
        <v>PID0449_Vivaan.pdf</v>
      </c>
      <c r="E450" s="2" t="s">
        <v>24</v>
      </c>
      <c r="F450" s="15" t="s">
        <v>48</v>
      </c>
      <c r="G450" s="56">
        <f t="shared" si="42"/>
        <v>23377</v>
      </c>
      <c r="H450" s="54">
        <f t="shared" si="43"/>
        <v>1964</v>
      </c>
      <c r="I450" s="54">
        <f t="shared" si="44"/>
        <v>62</v>
      </c>
      <c r="J450" s="54" t="str" cm="1">
        <f t="array" ref="J450">_xlfn.IFS(AND(I450&gt;20,I450&lt;=30),"Young adult",AND(I450&gt;30,I450&lt;=45),"Adult",AND(I450&gt;45,I450&lt;=60),"Senior",AND(I450&gt;60,I450&lt;90),"super senior",TRUE,"Died")</f>
        <v>super senior</v>
      </c>
      <c r="K450" s="3">
        <v>2</v>
      </c>
      <c r="L450" s="2" t="s">
        <v>20</v>
      </c>
      <c r="M450" s="2" t="s">
        <v>21</v>
      </c>
      <c r="N450" s="2" t="str">
        <f>VLOOKUP(L450,Facts!$A$2:$B$10,2,FALSE)</f>
        <v>North</v>
      </c>
      <c r="O450" s="2"/>
      <c r="P450" s="2"/>
      <c r="Q450" s="36" t="str">
        <f>IF(AND(K450&lt;=5,'Billing Details'!H450&gt;=10000),"High Priority","Regularfollowup")</f>
        <v>High Priority</v>
      </c>
      <c r="R450" s="36"/>
      <c r="S450" s="36"/>
      <c r="T450" s="36" t="str">
        <f>IF(AND(Q450="High Priority",'Patient Health Records'!AH450="Yes",'Patient Health Records'!AI450="Critical"), "Need Immediate attention", IF(AND('Patient Health Records'!AI450&lt;&gt;"Critical", 'Patient Health Records'!AH450="Yes"),"Monitor later",IF(AND('Patient Health Records'!AI450="Critical",'Patient Health Records'!AH450="No"),"Ask for readmission","No action")))</f>
        <v>Need Immediate attention</v>
      </c>
      <c r="U450" s="36"/>
      <c r="V450" s="36"/>
      <c r="W450" s="2" t="str">
        <f>_xlfn.XLOOKUP('Patient Demographics'!N450,Facts!$B$2:$B$10,Facts!$A$2:$A$10,FALSE)</f>
        <v>Punjab</v>
      </c>
      <c r="X450" t="str">
        <f t="shared" ref="X450:X513" si="46">LEFT(C450,FIND(" ",C450))</f>
        <v xml:space="preserve">Vivaan </v>
      </c>
      <c r="Y450" t="str" cm="1">
        <f t="array" ref="Y450:Z450">_xlfn.TEXTSPLIT(C450," ")</f>
        <v>Vivaan</v>
      </c>
      <c r="Z450" t="str">
        <v>Sharma</v>
      </c>
    </row>
    <row r="451" spans="1:27" ht="15.75" customHeight="1" x14ac:dyDescent="0.35">
      <c r="A451" s="2" t="s">
        <v>741</v>
      </c>
      <c r="B451" s="2" t="s">
        <v>283</v>
      </c>
      <c r="C451" s="2" t="str">
        <f t="shared" ref="C451:C514" si="47">TRIM(B451)</f>
        <v>Shreya Raj Patel</v>
      </c>
      <c r="D451" s="2" t="str">
        <f t="shared" si="45"/>
        <v>PID0450_Shreya.pdf</v>
      </c>
      <c r="E451" s="2" t="s">
        <v>9</v>
      </c>
      <c r="F451" s="15" t="s">
        <v>65</v>
      </c>
      <c r="G451" s="56">
        <f t="shared" ref="G451:G514" si="48">DATEVALUE(F451)</f>
        <v>25203</v>
      </c>
      <c r="H451" s="54">
        <f t="shared" ref="H451:H514" si="49">YEAR(G451)</f>
        <v>1968</v>
      </c>
      <c r="I451" s="54">
        <f t="shared" ref="I451:I514" si="50">2026-H451</f>
        <v>58</v>
      </c>
      <c r="J451" s="54" t="str" cm="1">
        <f t="array" ref="J451">_xlfn.IFS(AND(I451&gt;20,I451&lt;=30),"Young adult",AND(I451&gt;30,I451&lt;=45),"Adult",AND(I451&gt;45,I451&lt;=60),"Senior",AND(I451&gt;60,I451&lt;90),"super senior",TRUE,"Died")</f>
        <v>Senior</v>
      </c>
      <c r="K451" s="3">
        <v>15</v>
      </c>
      <c r="L451" s="2" t="s">
        <v>16</v>
      </c>
      <c r="M451" s="2" t="s">
        <v>71</v>
      </c>
      <c r="N451" s="2" t="str">
        <f>VLOOKUP(L451,Facts!$A$2:$B$10,2,FALSE)</f>
        <v>West</v>
      </c>
      <c r="O451" s="2"/>
      <c r="P451" s="2"/>
      <c r="Q451" s="36" t="str">
        <f>IF(AND(K451&lt;=5,'Billing Details'!H451&gt;=10000),"High Priority","Regularfollowup")</f>
        <v>Regularfollowup</v>
      </c>
      <c r="R451" s="36"/>
      <c r="S451" s="36"/>
      <c r="T451" s="36" t="str">
        <f>IF(AND(Q451="High Priority",'Patient Health Records'!AH451="Yes",'Patient Health Records'!AI451="Critical"), "Need Immediate attention", IF(AND('Patient Health Records'!AI451&lt;&gt;"Critical", 'Patient Health Records'!AH451="Yes"),"Monitor later",IF(AND('Patient Health Records'!AI451="Critical",'Patient Health Records'!AH451="No"),"Ask for readmission","No action")))</f>
        <v>No action</v>
      </c>
      <c r="U451" s="36"/>
      <c r="V451" s="36"/>
      <c r="W451" s="2" t="str">
        <f>_xlfn.XLOOKUP('Patient Demographics'!N451,Facts!$B$2:$B$10,Facts!$A$2:$A$10,FALSE)</f>
        <v>Maharashtra</v>
      </c>
      <c r="X451" t="str">
        <f t="shared" si="46"/>
        <v xml:space="preserve">Shreya </v>
      </c>
      <c r="Y451" t="str" cm="1">
        <f t="array" ref="Y451:AA451">_xlfn.TEXTSPLIT(C451," ")</f>
        <v>Shreya</v>
      </c>
      <c r="Z451" t="str">
        <v>Raj</v>
      </c>
      <c r="AA451" t="str">
        <v>Patel</v>
      </c>
    </row>
    <row r="452" spans="1:27" ht="15.75" customHeight="1" x14ac:dyDescent="0.35">
      <c r="A452" s="2" t="s">
        <v>742</v>
      </c>
      <c r="B452" s="2" t="s">
        <v>743</v>
      </c>
      <c r="C452" s="2" t="str">
        <f t="shared" si="47"/>
        <v>Shreya Priya Patel</v>
      </c>
      <c r="D452" s="2" t="str">
        <f t="shared" si="45"/>
        <v>PID0451_Shreya.pdf</v>
      </c>
      <c r="E452" s="2" t="s">
        <v>9</v>
      </c>
      <c r="F452" s="15" t="s">
        <v>127</v>
      </c>
      <c r="G452" s="56">
        <f t="shared" si="48"/>
        <v>31412</v>
      </c>
      <c r="H452" s="54">
        <f t="shared" si="49"/>
        <v>1985</v>
      </c>
      <c r="I452" s="54">
        <f t="shared" si="50"/>
        <v>41</v>
      </c>
      <c r="J452" s="54" t="str" cm="1">
        <f t="array" ref="J452">_xlfn.IFS(AND(I452&gt;20,I452&lt;=30),"Young adult",AND(I452&gt;30,I452&lt;=45),"Adult",AND(I452&gt;45,I452&lt;=60),"Senior",AND(I452&gt;60,I452&lt;90),"super senior",TRUE,"Died")</f>
        <v>Adult</v>
      </c>
      <c r="K452" s="3">
        <v>12</v>
      </c>
      <c r="L452" s="2" t="s">
        <v>45</v>
      </c>
      <c r="M452" s="2" t="s">
        <v>38</v>
      </c>
      <c r="N452" s="2" t="str">
        <f>VLOOKUP(L452,Facts!$A$2:$B$10,2,FALSE)</f>
        <v>East</v>
      </c>
      <c r="O452" s="2"/>
      <c r="P452" s="2"/>
      <c r="Q452" s="36" t="str">
        <f>IF(AND(K452&lt;=5,'Billing Details'!H452&gt;=10000),"High Priority","Regularfollowup")</f>
        <v>Regularfollowup</v>
      </c>
      <c r="R452" s="36"/>
      <c r="S452" s="36"/>
      <c r="T452" s="36" t="str">
        <f>IF(AND(Q452="High Priority",'Patient Health Records'!AH452="Yes",'Patient Health Records'!AI452="Critical"), "Need Immediate attention", IF(AND('Patient Health Records'!AI452&lt;&gt;"Critical", 'Patient Health Records'!AH452="Yes"),"Monitor later",IF(AND('Patient Health Records'!AI452="Critical",'Patient Health Records'!AH452="No"),"Ask for readmission","No action")))</f>
        <v>No action</v>
      </c>
      <c r="U452" s="36"/>
      <c r="V452" s="36"/>
      <c r="W452" s="2" t="str">
        <f>_xlfn.XLOOKUP('Patient Demographics'!N452,Facts!$B$2:$B$10,Facts!$A$2:$A$10,FALSE)</f>
        <v>West Bengal</v>
      </c>
      <c r="X452" t="str">
        <f t="shared" si="46"/>
        <v xml:space="preserve">Shreya </v>
      </c>
      <c r="Y452" t="str" cm="1">
        <f t="array" ref="Y452:AA452">_xlfn.TEXTSPLIT(C452," ")</f>
        <v>Shreya</v>
      </c>
      <c r="Z452" t="str">
        <v>Priya</v>
      </c>
      <c r="AA452" t="str">
        <v>Patel</v>
      </c>
    </row>
    <row r="453" spans="1:27" ht="15.75" customHeight="1" x14ac:dyDescent="0.35">
      <c r="A453" s="2" t="s">
        <v>744</v>
      </c>
      <c r="B453" s="2" t="s">
        <v>405</v>
      </c>
      <c r="C453" s="2" t="str">
        <f t="shared" si="47"/>
        <v>Aanya Gupta</v>
      </c>
      <c r="D453" s="2" t="str">
        <f t="shared" si="45"/>
        <v>PID0452_Aanya.pdf</v>
      </c>
      <c r="E453" s="2" t="s">
        <v>9</v>
      </c>
      <c r="F453" s="15" t="s">
        <v>122</v>
      </c>
      <c r="G453" s="56">
        <f t="shared" si="48"/>
        <v>34334</v>
      </c>
      <c r="H453" s="54">
        <f t="shared" si="49"/>
        <v>1993</v>
      </c>
      <c r="I453" s="54">
        <f t="shared" si="50"/>
        <v>33</v>
      </c>
      <c r="J453" s="54" t="str" cm="1">
        <f t="array" ref="J453">_xlfn.IFS(AND(I453&gt;20,I453&lt;=30),"Young adult",AND(I453&gt;30,I453&lt;=45),"Adult",AND(I453&gt;45,I453&lt;=60),"Senior",AND(I453&gt;60,I453&lt;90),"super senior",TRUE,"Died")</f>
        <v>Adult</v>
      </c>
      <c r="K453" s="3">
        <v>2</v>
      </c>
      <c r="L453" s="2" t="s">
        <v>25</v>
      </c>
      <c r="M453" s="2" t="s">
        <v>21</v>
      </c>
      <c r="N453" s="2" t="str">
        <f>VLOOKUP(L453,Facts!$A$2:$B$10,2,FALSE)</f>
        <v>South</v>
      </c>
      <c r="O453" s="2"/>
      <c r="P453" s="2"/>
      <c r="Q453" s="36" t="str">
        <f>IF(AND(K453&lt;=5,'Billing Details'!H453&gt;=10000),"High Priority","Regularfollowup")</f>
        <v>Regularfollowup</v>
      </c>
      <c r="R453" s="36"/>
      <c r="S453" s="36"/>
      <c r="T453" s="36" t="str">
        <f>IF(AND(Q453="High Priority",'Patient Health Records'!AH453="Yes",'Patient Health Records'!AI453="Critical"), "Need Immediate attention", IF(AND('Patient Health Records'!AI453&lt;&gt;"Critical", 'Patient Health Records'!AH453="Yes"),"Monitor later",IF(AND('Patient Health Records'!AI453="Critical",'Patient Health Records'!AH453="No"),"Ask for readmission","No action")))</f>
        <v>Monitor later</v>
      </c>
      <c r="U453" s="36"/>
      <c r="V453" s="36"/>
      <c r="W453" s="2" t="str">
        <f>_xlfn.XLOOKUP('Patient Demographics'!N453,Facts!$B$2:$B$10,Facts!$A$2:$A$10,FALSE)</f>
        <v>Tamil Nadu</v>
      </c>
      <c r="X453" t="str">
        <f t="shared" si="46"/>
        <v xml:space="preserve">Aanya </v>
      </c>
      <c r="Y453" t="str" cm="1">
        <f t="array" ref="Y453:Z453">_xlfn.TEXTSPLIT(C453," ")</f>
        <v>Aanya</v>
      </c>
      <c r="Z453" t="str">
        <v>Gupta</v>
      </c>
    </row>
    <row r="454" spans="1:27" ht="15.75" customHeight="1" x14ac:dyDescent="0.35">
      <c r="A454" s="2" t="s">
        <v>745</v>
      </c>
      <c r="B454" s="2" t="s">
        <v>147</v>
      </c>
      <c r="C454" s="2" t="str">
        <f t="shared" si="47"/>
        <v>Aarav Reddy</v>
      </c>
      <c r="D454" s="2" t="str">
        <f t="shared" si="45"/>
        <v>PID0453_Aarav.pdf</v>
      </c>
      <c r="E454" s="2" t="s">
        <v>24</v>
      </c>
      <c r="F454" s="15" t="s">
        <v>127</v>
      </c>
      <c r="G454" s="56">
        <f t="shared" si="48"/>
        <v>31412</v>
      </c>
      <c r="H454" s="54">
        <f t="shared" si="49"/>
        <v>1985</v>
      </c>
      <c r="I454" s="54">
        <f t="shared" si="50"/>
        <v>41</v>
      </c>
      <c r="J454" s="54" t="str" cm="1">
        <f t="array" ref="J454">_xlfn.IFS(AND(I454&gt;20,I454&lt;=30),"Young adult",AND(I454&gt;30,I454&lt;=45),"Adult",AND(I454&gt;45,I454&lt;=60),"Senior",AND(I454&gt;60,I454&lt;90),"super senior",TRUE,"Died")</f>
        <v>Adult</v>
      </c>
      <c r="K454" s="3">
        <v>2</v>
      </c>
      <c r="L454" s="2" t="s">
        <v>29</v>
      </c>
      <c r="M454" s="2" t="s">
        <v>12</v>
      </c>
      <c r="N454" s="2" t="str">
        <f>VLOOKUP(L454,Facts!$A$2:$B$10,2,FALSE)</f>
        <v>North</v>
      </c>
      <c r="O454" s="2"/>
      <c r="P454" s="2"/>
      <c r="Q454" s="36" t="str">
        <f>IF(AND(K454&lt;=5,'Billing Details'!H454&gt;=10000),"High Priority","Regularfollowup")</f>
        <v>Regularfollowup</v>
      </c>
      <c r="R454" s="36"/>
      <c r="S454" s="36"/>
      <c r="T454" s="36" t="str">
        <f>IF(AND(Q454="High Priority",'Patient Health Records'!AH454="Yes",'Patient Health Records'!AI454="Critical"), "Need Immediate attention", IF(AND('Patient Health Records'!AI454&lt;&gt;"Critical", 'Patient Health Records'!AH454="Yes"),"Monitor later",IF(AND('Patient Health Records'!AI454="Critical",'Patient Health Records'!AH454="No"),"Ask for readmission","No action")))</f>
        <v>Monitor later</v>
      </c>
      <c r="U454" s="36"/>
      <c r="V454" s="36"/>
      <c r="W454" s="2" t="str">
        <f>_xlfn.XLOOKUP('Patient Demographics'!N454,Facts!$B$2:$B$10,Facts!$A$2:$A$10,FALSE)</f>
        <v>Punjab</v>
      </c>
      <c r="X454" t="str">
        <f t="shared" si="46"/>
        <v xml:space="preserve">Aarav </v>
      </c>
      <c r="Y454" t="str" cm="1">
        <f t="array" ref="Y454:Z454">_xlfn.TEXTSPLIT(C454," ")</f>
        <v>Aarav</v>
      </c>
      <c r="Z454" t="str">
        <v>Reddy</v>
      </c>
    </row>
    <row r="455" spans="1:27" ht="15.75" customHeight="1" x14ac:dyDescent="0.35">
      <c r="A455" s="2" t="s">
        <v>746</v>
      </c>
      <c r="B455" s="2" t="s">
        <v>175</v>
      </c>
      <c r="C455" s="2" t="str">
        <f t="shared" si="47"/>
        <v>Sai Sharma</v>
      </c>
      <c r="D455" s="2" t="str">
        <f t="shared" si="45"/>
        <v>PID0454_Sai.pdf</v>
      </c>
      <c r="E455" s="2" t="s">
        <v>24</v>
      </c>
      <c r="F455" s="15" t="s">
        <v>41</v>
      </c>
      <c r="G455" s="56">
        <f t="shared" si="48"/>
        <v>28855</v>
      </c>
      <c r="H455" s="54">
        <f t="shared" si="49"/>
        <v>1978</v>
      </c>
      <c r="I455" s="54">
        <f t="shared" si="50"/>
        <v>48</v>
      </c>
      <c r="J455" s="54" t="str" cm="1">
        <f t="array" ref="J455">_xlfn.IFS(AND(I455&gt;20,I455&lt;=30),"Young adult",AND(I455&gt;30,I455&lt;=45),"Adult",AND(I455&gt;45,I455&lt;=60),"Senior",AND(I455&gt;60,I455&lt;90),"super senior",TRUE,"Died")</f>
        <v>Senior</v>
      </c>
      <c r="K455" s="3">
        <v>25</v>
      </c>
      <c r="L455" s="2" t="s">
        <v>25</v>
      </c>
      <c r="M455" s="2" t="s">
        <v>71</v>
      </c>
      <c r="N455" s="2" t="str">
        <f>VLOOKUP(L455,Facts!$A$2:$B$10,2,FALSE)</f>
        <v>South</v>
      </c>
      <c r="O455" s="2"/>
      <c r="P455" s="2"/>
      <c r="Q455" s="36" t="str">
        <f>IF(AND(K455&lt;=5,'Billing Details'!H455&gt;=10000),"High Priority","Regularfollowup")</f>
        <v>Regularfollowup</v>
      </c>
      <c r="R455" s="36"/>
      <c r="S455" s="36"/>
      <c r="T455" s="36" t="str">
        <f>IF(AND(Q455="High Priority",'Patient Health Records'!AH455="Yes",'Patient Health Records'!AI455="Critical"), "Need Immediate attention", IF(AND('Patient Health Records'!AI455&lt;&gt;"Critical", 'Patient Health Records'!AH455="Yes"),"Monitor later",IF(AND('Patient Health Records'!AI455="Critical",'Patient Health Records'!AH455="No"),"Ask for readmission","No action")))</f>
        <v>No action</v>
      </c>
      <c r="U455" s="36"/>
      <c r="V455" s="36"/>
      <c r="W455" s="2" t="str">
        <f>_xlfn.XLOOKUP('Patient Demographics'!N455,Facts!$B$2:$B$10,Facts!$A$2:$A$10,FALSE)</f>
        <v>Tamil Nadu</v>
      </c>
      <c r="X455" t="str">
        <f t="shared" si="46"/>
        <v xml:space="preserve">Sai </v>
      </c>
      <c r="Y455" t="str" cm="1">
        <f t="array" ref="Y455:Z455">_xlfn.TEXTSPLIT(C455," ")</f>
        <v>Sai</v>
      </c>
      <c r="Z455" t="str">
        <v>Sharma</v>
      </c>
    </row>
    <row r="456" spans="1:27" ht="15.75" customHeight="1" x14ac:dyDescent="0.35">
      <c r="A456" s="2" t="s">
        <v>747</v>
      </c>
      <c r="B456" s="2" t="s">
        <v>748</v>
      </c>
      <c r="C456" s="2" t="str">
        <f t="shared" si="47"/>
        <v>Aanya Singh Gupta</v>
      </c>
      <c r="D456" s="2" t="str">
        <f t="shared" si="45"/>
        <v>PID0455_Aanya.pdf</v>
      </c>
      <c r="E456" s="2" t="s">
        <v>9</v>
      </c>
      <c r="F456" s="15" t="s">
        <v>319</v>
      </c>
      <c r="G456" s="56">
        <f t="shared" si="48"/>
        <v>36160</v>
      </c>
      <c r="H456" s="54">
        <f t="shared" si="49"/>
        <v>1998</v>
      </c>
      <c r="I456" s="54">
        <f t="shared" si="50"/>
        <v>28</v>
      </c>
      <c r="J456" s="54" t="str" cm="1">
        <f t="array" ref="J456">_xlfn.IFS(AND(I456&gt;20,I456&lt;=30),"Young adult",AND(I456&gt;30,I456&lt;=45),"Adult",AND(I456&gt;45,I456&lt;=60),"Senior",AND(I456&gt;60,I456&lt;90),"super senior",TRUE,"Died")</f>
        <v>Young adult</v>
      </c>
      <c r="K456" s="3">
        <v>12</v>
      </c>
      <c r="L456" s="2" t="s">
        <v>37</v>
      </c>
      <c r="M456" s="2" t="s">
        <v>12</v>
      </c>
      <c r="N456" s="2" t="str">
        <f>VLOOKUP(L456,Facts!$A$2:$B$10,2,FALSE)</f>
        <v>South</v>
      </c>
      <c r="O456" s="2"/>
      <c r="P456" s="2"/>
      <c r="Q456" s="36" t="str">
        <f>IF(AND(K456&lt;=5,'Billing Details'!H456&gt;=10000),"High Priority","Regularfollowup")</f>
        <v>Regularfollowup</v>
      </c>
      <c r="R456" s="36"/>
      <c r="S456" s="36"/>
      <c r="T456" s="36" t="str">
        <f>IF(AND(Q456="High Priority",'Patient Health Records'!AH456="Yes",'Patient Health Records'!AI456="Critical"), "Need Immediate attention", IF(AND('Patient Health Records'!AI456&lt;&gt;"Critical", 'Patient Health Records'!AH456="Yes"),"Monitor later",IF(AND('Patient Health Records'!AI456="Critical",'Patient Health Records'!AH456="No"),"Ask for readmission","No action")))</f>
        <v>No action</v>
      </c>
      <c r="U456" s="36"/>
      <c r="V456" s="36"/>
      <c r="W456" s="2" t="str">
        <f>_xlfn.XLOOKUP('Patient Demographics'!N456,Facts!$B$2:$B$10,Facts!$A$2:$A$10,FALSE)</f>
        <v>Tamil Nadu</v>
      </c>
      <c r="X456" t="str">
        <f t="shared" si="46"/>
        <v xml:space="preserve">Aanya </v>
      </c>
      <c r="Y456" t="str" cm="1">
        <f t="array" ref="Y456:AA456">_xlfn.TEXTSPLIT(C456," ")</f>
        <v>Aanya</v>
      </c>
      <c r="Z456" t="str">
        <v>Singh</v>
      </c>
      <c r="AA456" t="str">
        <v>Gupta</v>
      </c>
    </row>
    <row r="457" spans="1:27" ht="15.75" customHeight="1" x14ac:dyDescent="0.35">
      <c r="A457" s="2" t="s">
        <v>749</v>
      </c>
      <c r="B457" s="2" t="s">
        <v>750</v>
      </c>
      <c r="C457" s="2" t="str">
        <f t="shared" si="47"/>
        <v>Aditya Raj Sharma</v>
      </c>
      <c r="D457" s="2" t="str">
        <f t="shared" si="45"/>
        <v>PID0456_Aditya.pdf</v>
      </c>
      <c r="E457" s="2" t="s">
        <v>24</v>
      </c>
      <c r="F457" s="15" t="s">
        <v>10</v>
      </c>
      <c r="G457" s="56">
        <f t="shared" si="48"/>
        <v>27029</v>
      </c>
      <c r="H457" s="54">
        <f t="shared" si="49"/>
        <v>1973</v>
      </c>
      <c r="I457" s="54">
        <f t="shared" si="50"/>
        <v>53</v>
      </c>
      <c r="J457" s="54" t="str" cm="1">
        <f t="array" ref="J457">_xlfn.IFS(AND(I457&gt;20,I457&lt;=30),"Young adult",AND(I457&gt;30,I457&lt;=45),"Adult",AND(I457&gt;45,I457&lt;=60),"Senior",AND(I457&gt;60,I457&lt;90),"super senior",TRUE,"Died")</f>
        <v>Senior</v>
      </c>
      <c r="K457" s="3">
        <v>4</v>
      </c>
      <c r="L457" s="2" t="s">
        <v>11</v>
      </c>
      <c r="M457" s="2" t="s">
        <v>12</v>
      </c>
      <c r="N457" s="2" t="str">
        <f>VLOOKUP(L457,Facts!$A$2:$B$10,2,FALSE)</f>
        <v>South</v>
      </c>
      <c r="O457" s="2"/>
      <c r="P457" s="2"/>
      <c r="Q457" s="36" t="str">
        <f>IF(AND(K457&lt;=5,'Billing Details'!H457&gt;=10000),"High Priority","Regularfollowup")</f>
        <v>High Priority</v>
      </c>
      <c r="R457" s="36"/>
      <c r="S457" s="36"/>
      <c r="T457" s="36" t="str">
        <f>IF(AND(Q457="High Priority",'Patient Health Records'!AH457="Yes",'Patient Health Records'!AI457="Critical"), "Need Immediate attention", IF(AND('Patient Health Records'!AI457&lt;&gt;"Critical", 'Patient Health Records'!AH457="Yes"),"Monitor later",IF(AND('Patient Health Records'!AI457="Critical",'Patient Health Records'!AH457="No"),"Ask for readmission","No action")))</f>
        <v>Monitor later</v>
      </c>
      <c r="U457" s="36"/>
      <c r="V457" s="36"/>
      <c r="W457" s="2" t="str">
        <f>_xlfn.XLOOKUP('Patient Demographics'!N457,Facts!$B$2:$B$10,Facts!$A$2:$A$10,FALSE)</f>
        <v>Tamil Nadu</v>
      </c>
      <c r="X457" t="str">
        <f t="shared" si="46"/>
        <v xml:space="preserve">Aditya </v>
      </c>
      <c r="Y457" t="str" cm="1">
        <f t="array" ref="Y457:AA457">_xlfn.TEXTSPLIT(C457," ")</f>
        <v>Aditya</v>
      </c>
      <c r="Z457" t="str">
        <v>Raj</v>
      </c>
      <c r="AA457" t="str">
        <v>Sharma</v>
      </c>
    </row>
    <row r="458" spans="1:27" ht="15.75" customHeight="1" x14ac:dyDescent="0.35">
      <c r="A458" s="2" t="s">
        <v>751</v>
      </c>
      <c r="B458" s="2" t="s">
        <v>340</v>
      </c>
      <c r="C458" s="2" t="str">
        <f t="shared" si="47"/>
        <v>Isha Reddy</v>
      </c>
      <c r="D458" s="2" t="str">
        <f t="shared" si="45"/>
        <v>PID0457_Isha.pdf</v>
      </c>
      <c r="E458" s="2" t="s">
        <v>9</v>
      </c>
      <c r="F458" s="15" t="s">
        <v>87</v>
      </c>
      <c r="G458" s="56">
        <f t="shared" si="48"/>
        <v>28855</v>
      </c>
      <c r="H458" s="54">
        <f t="shared" si="49"/>
        <v>1978</v>
      </c>
      <c r="I458" s="54">
        <f t="shared" si="50"/>
        <v>48</v>
      </c>
      <c r="J458" s="54" t="str" cm="1">
        <f t="array" ref="J458">_xlfn.IFS(AND(I458&gt;20,I458&lt;=30),"Young adult",AND(I458&gt;30,I458&lt;=45),"Adult",AND(I458&gt;45,I458&lt;=60),"Senior",AND(I458&gt;60,I458&lt;90),"super senior",TRUE,"Died")</f>
        <v>Senior</v>
      </c>
      <c r="K458" s="3">
        <v>2</v>
      </c>
      <c r="L458" s="2" t="s">
        <v>45</v>
      </c>
      <c r="M458" s="2" t="s">
        <v>38</v>
      </c>
      <c r="N458" s="2" t="str">
        <f>VLOOKUP(L458,Facts!$A$2:$B$10,2,FALSE)</f>
        <v>East</v>
      </c>
      <c r="O458" s="2"/>
      <c r="P458" s="2"/>
      <c r="Q458" s="36" t="str">
        <f>IF(AND(K458&lt;=5,'Billing Details'!H458&gt;=10000),"High Priority","Regularfollowup")</f>
        <v>Regularfollowup</v>
      </c>
      <c r="R458" s="36"/>
      <c r="S458" s="36"/>
      <c r="T458" s="36" t="str">
        <f>IF(AND(Q458="High Priority",'Patient Health Records'!AH458="Yes",'Patient Health Records'!AI458="Critical"), "Need Immediate attention", IF(AND('Patient Health Records'!AI458&lt;&gt;"Critical", 'Patient Health Records'!AH458="Yes"),"Monitor later",IF(AND('Patient Health Records'!AI458="Critical",'Patient Health Records'!AH458="No"),"Ask for readmission","No action")))</f>
        <v>Monitor later</v>
      </c>
      <c r="U458" s="36"/>
      <c r="V458" s="36"/>
      <c r="W458" s="2" t="str">
        <f>_xlfn.XLOOKUP('Patient Demographics'!N458,Facts!$B$2:$B$10,Facts!$A$2:$A$10,FALSE)</f>
        <v>West Bengal</v>
      </c>
      <c r="X458" t="str">
        <f t="shared" si="46"/>
        <v xml:space="preserve">Isha </v>
      </c>
      <c r="Y458" t="str" cm="1">
        <f t="array" ref="Y458:Z458">_xlfn.TEXTSPLIT(C458," ")</f>
        <v>Isha</v>
      </c>
      <c r="Z458" t="str">
        <v>Reddy</v>
      </c>
    </row>
    <row r="459" spans="1:27" ht="15.75" customHeight="1" x14ac:dyDescent="0.35">
      <c r="A459" s="2" t="s">
        <v>752</v>
      </c>
      <c r="B459" s="2" t="s">
        <v>753</v>
      </c>
      <c r="C459" s="2" t="str">
        <f t="shared" si="47"/>
        <v>Isha Sharma</v>
      </c>
      <c r="D459" s="2" t="str">
        <f t="shared" si="45"/>
        <v>PID0458_Isha.pdf</v>
      </c>
      <c r="E459" s="2" t="s">
        <v>9</v>
      </c>
      <c r="F459" s="15" t="s">
        <v>28</v>
      </c>
      <c r="G459" s="56">
        <f t="shared" si="48"/>
        <v>32508</v>
      </c>
      <c r="H459" s="54">
        <f t="shared" si="49"/>
        <v>1988</v>
      </c>
      <c r="I459" s="54">
        <f t="shared" si="50"/>
        <v>38</v>
      </c>
      <c r="J459" s="54" t="str" cm="1">
        <f t="array" ref="J459">_xlfn.IFS(AND(I459&gt;20,I459&lt;=30),"Young adult",AND(I459&gt;30,I459&lt;=45),"Adult",AND(I459&gt;45,I459&lt;=60),"Senior",AND(I459&gt;60,I459&lt;90),"super senior",TRUE,"Died")</f>
        <v>Adult</v>
      </c>
      <c r="K459" s="3">
        <v>2</v>
      </c>
      <c r="L459" s="2" t="s">
        <v>29</v>
      </c>
      <c r="M459" s="2" t="s">
        <v>21</v>
      </c>
      <c r="N459" s="2" t="str">
        <f>VLOOKUP(L459,Facts!$A$2:$B$10,2,FALSE)</f>
        <v>North</v>
      </c>
      <c r="O459" s="2"/>
      <c r="P459" s="2"/>
      <c r="Q459" s="36" t="str">
        <f>IF(AND(K459&lt;=5,'Billing Details'!H459&gt;=10000),"High Priority","Regularfollowup")</f>
        <v>High Priority</v>
      </c>
      <c r="R459" s="36"/>
      <c r="S459" s="36"/>
      <c r="T459" s="36" t="str">
        <f>IF(AND(Q459="High Priority",'Patient Health Records'!AH459="Yes",'Patient Health Records'!AI459="Critical"), "Need Immediate attention", IF(AND('Patient Health Records'!AI459&lt;&gt;"Critical", 'Patient Health Records'!AH459="Yes"),"Monitor later",IF(AND('Patient Health Records'!AI459="Critical",'Patient Health Records'!AH459="No"),"Ask for readmission","No action")))</f>
        <v>Monitor later</v>
      </c>
      <c r="U459" s="36"/>
      <c r="V459" s="36"/>
      <c r="W459" s="2" t="str">
        <f>_xlfn.XLOOKUP('Patient Demographics'!N459,Facts!$B$2:$B$10,Facts!$A$2:$A$10,FALSE)</f>
        <v>Punjab</v>
      </c>
      <c r="X459" t="str">
        <f t="shared" si="46"/>
        <v xml:space="preserve">Isha </v>
      </c>
      <c r="Y459" t="str" cm="1">
        <f t="array" ref="Y459:Z459">_xlfn.TEXTSPLIT(C459," ")</f>
        <v>Isha</v>
      </c>
      <c r="Z459" t="str">
        <v>Sharma</v>
      </c>
    </row>
    <row r="460" spans="1:27" ht="15.75" customHeight="1" x14ac:dyDescent="0.35">
      <c r="A460" s="2" t="s">
        <v>754</v>
      </c>
      <c r="B460" s="2" t="s">
        <v>133</v>
      </c>
      <c r="C460" s="2" t="str">
        <f t="shared" si="47"/>
        <v>Sai Patel</v>
      </c>
      <c r="D460" s="2" t="str">
        <f t="shared" si="45"/>
        <v>PID0459_Sai.pdf</v>
      </c>
      <c r="E460" s="2" t="s">
        <v>24</v>
      </c>
      <c r="F460" s="15" t="s">
        <v>48</v>
      </c>
      <c r="G460" s="56">
        <f t="shared" si="48"/>
        <v>23377</v>
      </c>
      <c r="H460" s="54">
        <f t="shared" si="49"/>
        <v>1964</v>
      </c>
      <c r="I460" s="54">
        <f t="shared" si="50"/>
        <v>62</v>
      </c>
      <c r="J460" s="54" t="str" cm="1">
        <f t="array" ref="J460">_xlfn.IFS(AND(I460&gt;20,I460&lt;=30),"Young adult",AND(I460&gt;30,I460&lt;=45),"Adult",AND(I460&gt;45,I460&lt;=60),"Senior",AND(I460&gt;60,I460&lt;90),"super senior",TRUE,"Died")</f>
        <v>super senior</v>
      </c>
      <c r="K460" s="3">
        <v>25</v>
      </c>
      <c r="L460" s="2" t="s">
        <v>25</v>
      </c>
      <c r="M460" s="2" t="s">
        <v>71</v>
      </c>
      <c r="N460" s="2" t="str">
        <f>VLOOKUP(L460,Facts!$A$2:$B$10,2,FALSE)</f>
        <v>South</v>
      </c>
      <c r="O460" s="2"/>
      <c r="P460" s="2"/>
      <c r="Q460" s="36" t="str">
        <f>IF(AND(K460&lt;=5,'Billing Details'!H460&gt;=10000),"High Priority","Regularfollowup")</f>
        <v>Regularfollowup</v>
      </c>
      <c r="R460" s="36"/>
      <c r="S460" s="36"/>
      <c r="T460" s="36" t="str">
        <f>IF(AND(Q460="High Priority",'Patient Health Records'!AH460="Yes",'Patient Health Records'!AI460="Critical"), "Need Immediate attention", IF(AND('Patient Health Records'!AI460&lt;&gt;"Critical", 'Patient Health Records'!AH460="Yes"),"Monitor later",IF(AND('Patient Health Records'!AI460="Critical",'Patient Health Records'!AH460="No"),"Ask for readmission","No action")))</f>
        <v>Monitor later</v>
      </c>
      <c r="U460" s="36"/>
      <c r="V460" s="36"/>
      <c r="W460" s="2" t="str">
        <f>_xlfn.XLOOKUP('Patient Demographics'!N460,Facts!$B$2:$B$10,Facts!$A$2:$A$10,FALSE)</f>
        <v>Tamil Nadu</v>
      </c>
      <c r="X460" t="str">
        <f t="shared" si="46"/>
        <v xml:space="preserve">Sai </v>
      </c>
      <c r="Y460" t="str" cm="1">
        <f t="array" ref="Y460:Z460">_xlfn.TEXTSPLIT(C460," ")</f>
        <v>Sai</v>
      </c>
      <c r="Z460" t="str">
        <v>Patel</v>
      </c>
    </row>
    <row r="461" spans="1:27" ht="15.75" customHeight="1" x14ac:dyDescent="0.35">
      <c r="A461" s="2" t="s">
        <v>755</v>
      </c>
      <c r="B461" s="2" t="s">
        <v>335</v>
      </c>
      <c r="C461" s="2" t="str">
        <f t="shared" si="47"/>
        <v>Krishna Reddy</v>
      </c>
      <c r="D461" s="2" t="str">
        <f t="shared" si="45"/>
        <v>PID0460_Krishna.pdf</v>
      </c>
      <c r="E461" s="2" t="s">
        <v>24</v>
      </c>
      <c r="F461" s="15" t="s">
        <v>44</v>
      </c>
      <c r="G461" s="56">
        <f t="shared" si="48"/>
        <v>34699</v>
      </c>
      <c r="H461" s="54">
        <f t="shared" si="49"/>
        <v>1994</v>
      </c>
      <c r="I461" s="54">
        <f t="shared" si="50"/>
        <v>32</v>
      </c>
      <c r="J461" s="54" t="str" cm="1">
        <f t="array" ref="J461">_xlfn.IFS(AND(I461&gt;20,I461&lt;=30),"Young adult",AND(I461&gt;30,I461&lt;=45),"Adult",AND(I461&gt;45,I461&lt;=60),"Senior",AND(I461&gt;60,I461&lt;90),"super senior",TRUE,"Died")</f>
        <v>Adult</v>
      </c>
      <c r="K461" s="3">
        <v>20</v>
      </c>
      <c r="L461" s="2" t="s">
        <v>60</v>
      </c>
      <c r="M461" s="2" t="s">
        <v>71</v>
      </c>
      <c r="N461" s="2" t="str">
        <f>VLOOKUP(L461,Facts!$A$2:$B$10,2,FALSE)</f>
        <v>West</v>
      </c>
      <c r="O461" s="2"/>
      <c r="P461" s="2"/>
      <c r="Q461" s="36" t="str">
        <f>IF(AND(K461&lt;=5,'Billing Details'!H461&gt;=10000),"High Priority","Regularfollowup")</f>
        <v>Regularfollowup</v>
      </c>
      <c r="R461" s="36"/>
      <c r="S461" s="36"/>
      <c r="T461" s="36" t="str">
        <f>IF(AND(Q461="High Priority",'Patient Health Records'!AH461="Yes",'Patient Health Records'!AI461="Critical"), "Need Immediate attention", IF(AND('Patient Health Records'!AI461&lt;&gt;"Critical", 'Patient Health Records'!AH461="Yes"),"Monitor later",IF(AND('Patient Health Records'!AI461="Critical",'Patient Health Records'!AH461="No"),"Ask for readmission","No action")))</f>
        <v>No action</v>
      </c>
      <c r="U461" s="36"/>
      <c r="V461" s="36"/>
      <c r="W461" s="2" t="str">
        <f>_xlfn.XLOOKUP('Patient Demographics'!N461,Facts!$B$2:$B$10,Facts!$A$2:$A$10,FALSE)</f>
        <v>Maharashtra</v>
      </c>
      <c r="X461" t="str">
        <f t="shared" si="46"/>
        <v xml:space="preserve">Krishna </v>
      </c>
      <c r="Y461" t="str" cm="1">
        <f t="array" ref="Y461:Z461">_xlfn.TEXTSPLIT(C461," ")</f>
        <v>Krishna</v>
      </c>
      <c r="Z461" t="str">
        <v>Reddy</v>
      </c>
    </row>
    <row r="462" spans="1:27" ht="15.75" customHeight="1" x14ac:dyDescent="0.35">
      <c r="A462" s="2" t="s">
        <v>756</v>
      </c>
      <c r="B462" s="2" t="s">
        <v>175</v>
      </c>
      <c r="C462" s="2" t="str">
        <f t="shared" si="47"/>
        <v>Sai Sharma</v>
      </c>
      <c r="D462" s="2" t="str">
        <f t="shared" si="45"/>
        <v>PID0461_Sai.pdf</v>
      </c>
      <c r="E462" s="2" t="s">
        <v>24</v>
      </c>
      <c r="F462" s="15" t="s">
        <v>65</v>
      </c>
      <c r="G462" s="56">
        <f t="shared" si="48"/>
        <v>25203</v>
      </c>
      <c r="H462" s="54">
        <f t="shared" si="49"/>
        <v>1968</v>
      </c>
      <c r="I462" s="54">
        <f t="shared" si="50"/>
        <v>58</v>
      </c>
      <c r="J462" s="54" t="str" cm="1">
        <f t="array" ref="J462">_xlfn.IFS(AND(I462&gt;20,I462&lt;=30),"Young adult",AND(I462&gt;30,I462&lt;=45),"Adult",AND(I462&gt;45,I462&lt;=60),"Senior",AND(I462&gt;60,I462&lt;90),"super senior",TRUE,"Died")</f>
        <v>Senior</v>
      </c>
      <c r="K462" s="3">
        <v>1</v>
      </c>
      <c r="L462" s="2" t="s">
        <v>29</v>
      </c>
      <c r="M462" s="2" t="s">
        <v>21</v>
      </c>
      <c r="N462" s="2" t="str">
        <f>VLOOKUP(L462,Facts!$A$2:$B$10,2,FALSE)</f>
        <v>North</v>
      </c>
      <c r="O462" s="2"/>
      <c r="P462" s="2"/>
      <c r="Q462" s="36" t="str">
        <f>IF(AND(K462&lt;=5,'Billing Details'!H462&gt;=10000),"High Priority","Regularfollowup")</f>
        <v>High Priority</v>
      </c>
      <c r="R462" s="36"/>
      <c r="S462" s="36"/>
      <c r="T462" s="36" t="str">
        <f>IF(AND(Q462="High Priority",'Patient Health Records'!AH462="Yes",'Patient Health Records'!AI462="Critical"), "Need Immediate attention", IF(AND('Patient Health Records'!AI462&lt;&gt;"Critical", 'Patient Health Records'!AH462="Yes"),"Monitor later",IF(AND('Patient Health Records'!AI462="Critical",'Patient Health Records'!AH462="No"),"Ask for readmission","No action")))</f>
        <v>No action</v>
      </c>
      <c r="U462" s="36"/>
      <c r="V462" s="36"/>
      <c r="W462" s="2" t="str">
        <f>_xlfn.XLOOKUP('Patient Demographics'!N462,Facts!$B$2:$B$10,Facts!$A$2:$A$10,FALSE)</f>
        <v>Punjab</v>
      </c>
      <c r="X462" t="str">
        <f t="shared" si="46"/>
        <v xml:space="preserve">Sai </v>
      </c>
      <c r="Y462" t="str" cm="1">
        <f t="array" ref="Y462:Z462">_xlfn.TEXTSPLIT(C462," ")</f>
        <v>Sai</v>
      </c>
      <c r="Z462" t="str">
        <v>Sharma</v>
      </c>
    </row>
    <row r="463" spans="1:27" ht="15.75" customHeight="1" x14ac:dyDescent="0.35">
      <c r="A463" s="2" t="s">
        <v>757</v>
      </c>
      <c r="B463" s="2" t="s">
        <v>758</v>
      </c>
      <c r="C463" s="2" t="str">
        <f t="shared" si="47"/>
        <v>Diya Priya Mehta</v>
      </c>
      <c r="D463" s="2" t="str">
        <f t="shared" si="45"/>
        <v>PID0462_Diya.pdf</v>
      </c>
      <c r="E463" s="2" t="s">
        <v>9</v>
      </c>
      <c r="F463" s="15" t="s">
        <v>109</v>
      </c>
      <c r="G463" s="56">
        <f t="shared" si="48"/>
        <v>32508</v>
      </c>
      <c r="H463" s="54">
        <f t="shared" si="49"/>
        <v>1988</v>
      </c>
      <c r="I463" s="54">
        <f t="shared" si="50"/>
        <v>38</v>
      </c>
      <c r="J463" s="54" t="str" cm="1">
        <f t="array" ref="J463">_xlfn.IFS(AND(I463&gt;20,I463&lt;=30),"Young adult",AND(I463&gt;30,I463&lt;=45),"Adult",AND(I463&gt;45,I463&lt;=60),"Senior",AND(I463&gt;60,I463&lt;90),"super senior",TRUE,"Died")</f>
        <v>Adult</v>
      </c>
      <c r="K463" s="3">
        <v>25</v>
      </c>
      <c r="L463" s="2" t="s">
        <v>25</v>
      </c>
      <c r="M463" s="2" t="s">
        <v>71</v>
      </c>
      <c r="N463" s="2" t="str">
        <f>VLOOKUP(L463,Facts!$A$2:$B$10,2,FALSE)</f>
        <v>South</v>
      </c>
      <c r="O463" s="2"/>
      <c r="P463" s="2"/>
      <c r="Q463" s="36" t="str">
        <f>IF(AND(K463&lt;=5,'Billing Details'!H463&gt;=10000),"High Priority","Regularfollowup")</f>
        <v>Regularfollowup</v>
      </c>
      <c r="R463" s="36"/>
      <c r="S463" s="36"/>
      <c r="T463" s="36" t="str">
        <f>IF(AND(Q463="High Priority",'Patient Health Records'!AH463="Yes",'Patient Health Records'!AI463="Critical"), "Need Immediate attention", IF(AND('Patient Health Records'!AI463&lt;&gt;"Critical", 'Patient Health Records'!AH463="Yes"),"Monitor later",IF(AND('Patient Health Records'!AI463="Critical",'Patient Health Records'!AH463="No"),"Ask for readmission","No action")))</f>
        <v>No action</v>
      </c>
      <c r="U463" s="36"/>
      <c r="V463" s="36"/>
      <c r="W463" s="2" t="str">
        <f>_xlfn.XLOOKUP('Patient Demographics'!N463,Facts!$B$2:$B$10,Facts!$A$2:$A$10,FALSE)</f>
        <v>Tamil Nadu</v>
      </c>
      <c r="X463" t="str">
        <f t="shared" si="46"/>
        <v xml:space="preserve">Diya </v>
      </c>
      <c r="Y463" t="str" cm="1">
        <f t="array" ref="Y463:AA463">_xlfn.TEXTSPLIT(C463," ")</f>
        <v>Diya</v>
      </c>
      <c r="Z463" t="str">
        <v>Priya</v>
      </c>
      <c r="AA463" t="str">
        <v>Mehta</v>
      </c>
    </row>
    <row r="464" spans="1:27" ht="15.75" customHeight="1" x14ac:dyDescent="0.35">
      <c r="A464" s="2" t="s">
        <v>759</v>
      </c>
      <c r="B464" s="2" t="s">
        <v>215</v>
      </c>
      <c r="C464" s="2" t="str">
        <f t="shared" si="47"/>
        <v>Krishna Reddy</v>
      </c>
      <c r="D464" s="2" t="str">
        <f t="shared" si="45"/>
        <v>PID0463_Krishna.pdf</v>
      </c>
      <c r="E464" s="2" t="s">
        <v>24</v>
      </c>
      <c r="F464" s="15" t="s">
        <v>41</v>
      </c>
      <c r="G464" s="56">
        <f t="shared" si="48"/>
        <v>28855</v>
      </c>
      <c r="H464" s="54">
        <f t="shared" si="49"/>
        <v>1978</v>
      </c>
      <c r="I464" s="54">
        <f t="shared" si="50"/>
        <v>48</v>
      </c>
      <c r="J464" s="54" t="str" cm="1">
        <f t="array" ref="J464">_xlfn.IFS(AND(I464&gt;20,I464&lt;=30),"Young adult",AND(I464&gt;30,I464&lt;=45),"Adult",AND(I464&gt;45,I464&lt;=60),"Senior",AND(I464&gt;60,I464&lt;90),"super senior",TRUE,"Died")</f>
        <v>Senior</v>
      </c>
      <c r="K464" s="3">
        <v>7</v>
      </c>
      <c r="L464" s="2" t="s">
        <v>45</v>
      </c>
      <c r="M464" s="2" t="s">
        <v>38</v>
      </c>
      <c r="N464" s="2" t="str">
        <f>VLOOKUP(L464,Facts!$A$2:$B$10,2,FALSE)</f>
        <v>East</v>
      </c>
      <c r="O464" s="2"/>
      <c r="P464" s="2"/>
      <c r="Q464" s="36" t="str">
        <f>IF(AND(K464&lt;=5,'Billing Details'!H464&gt;=10000),"High Priority","Regularfollowup")</f>
        <v>Regularfollowup</v>
      </c>
      <c r="R464" s="36"/>
      <c r="S464" s="36"/>
      <c r="T464" s="36" t="str">
        <f>IF(AND(Q464="High Priority",'Patient Health Records'!AH464="Yes",'Patient Health Records'!AI464="Critical"), "Need Immediate attention", IF(AND('Patient Health Records'!AI464&lt;&gt;"Critical", 'Patient Health Records'!AH464="Yes"),"Monitor later",IF(AND('Patient Health Records'!AI464="Critical",'Patient Health Records'!AH464="No"),"Ask for readmission","No action")))</f>
        <v>No action</v>
      </c>
      <c r="U464" s="36"/>
      <c r="V464" s="36"/>
      <c r="W464" s="2" t="str">
        <f>_xlfn.XLOOKUP('Patient Demographics'!N464,Facts!$B$2:$B$10,Facts!$A$2:$A$10,FALSE)</f>
        <v>West Bengal</v>
      </c>
      <c r="X464" t="str">
        <f t="shared" si="46"/>
        <v xml:space="preserve">Krishna </v>
      </c>
      <c r="Y464" t="str" cm="1">
        <f t="array" ref="Y464:Z464">_xlfn.TEXTSPLIT(C464," ")</f>
        <v>Krishna</v>
      </c>
      <c r="Z464" t="str">
        <v>Reddy</v>
      </c>
    </row>
    <row r="465" spans="1:27" ht="15.75" customHeight="1" x14ac:dyDescent="0.35">
      <c r="A465" s="2" t="s">
        <v>760</v>
      </c>
      <c r="B465" s="2" t="s">
        <v>761</v>
      </c>
      <c r="C465" s="2" t="str">
        <f t="shared" si="47"/>
        <v>Aanya Raj Reddy</v>
      </c>
      <c r="D465" s="2" t="str">
        <f t="shared" si="45"/>
        <v>PID0464_Aanya.pdf</v>
      </c>
      <c r="E465" s="2" t="s">
        <v>9</v>
      </c>
      <c r="F465" s="15" t="s">
        <v>164</v>
      </c>
      <c r="G465" s="56">
        <f t="shared" si="48"/>
        <v>21550</v>
      </c>
      <c r="H465" s="54">
        <f t="shared" si="49"/>
        <v>1958</v>
      </c>
      <c r="I465" s="54">
        <f t="shared" si="50"/>
        <v>68</v>
      </c>
      <c r="J465" s="54" t="str" cm="1">
        <f t="array" ref="J465">_xlfn.IFS(AND(I465&gt;20,I465&lt;=30),"Young adult",AND(I465&gt;30,I465&lt;=45),"Adult",AND(I465&gt;45,I465&lt;=60),"Senior",AND(I465&gt;60,I465&lt;90),"super senior",TRUE,"Died")</f>
        <v>super senior</v>
      </c>
      <c r="K465" s="3">
        <v>12</v>
      </c>
      <c r="L465" s="2" t="s">
        <v>37</v>
      </c>
      <c r="M465" s="2" t="s">
        <v>12</v>
      </c>
      <c r="N465" s="2" t="str">
        <f>VLOOKUP(L465,Facts!$A$2:$B$10,2,FALSE)</f>
        <v>South</v>
      </c>
      <c r="O465" s="2"/>
      <c r="P465" s="2"/>
      <c r="Q465" s="36" t="str">
        <f>IF(AND(K465&lt;=5,'Billing Details'!H465&gt;=10000),"High Priority","Regularfollowup")</f>
        <v>Regularfollowup</v>
      </c>
      <c r="R465" s="36"/>
      <c r="S465" s="36"/>
      <c r="T465" s="36" t="str">
        <f>IF(AND(Q465="High Priority",'Patient Health Records'!AH465="Yes",'Patient Health Records'!AI465="Critical"), "Need Immediate attention", IF(AND('Patient Health Records'!AI465&lt;&gt;"Critical", 'Patient Health Records'!AH465="Yes"),"Monitor later",IF(AND('Patient Health Records'!AI465="Critical",'Patient Health Records'!AH465="No"),"Ask for readmission","No action")))</f>
        <v>Monitor later</v>
      </c>
      <c r="U465" s="36"/>
      <c r="V465" s="36"/>
      <c r="W465" s="2" t="str">
        <f>_xlfn.XLOOKUP('Patient Demographics'!N465,Facts!$B$2:$B$10,Facts!$A$2:$A$10,FALSE)</f>
        <v>Tamil Nadu</v>
      </c>
      <c r="X465" t="str">
        <f t="shared" si="46"/>
        <v xml:space="preserve">Aanya </v>
      </c>
      <c r="Y465" t="str" cm="1">
        <f t="array" ref="Y465:AA465">_xlfn.TEXTSPLIT(C465," ")</f>
        <v>Aanya</v>
      </c>
      <c r="Z465" t="str">
        <v>Raj</v>
      </c>
      <c r="AA465" t="str">
        <v>Reddy</v>
      </c>
    </row>
    <row r="466" spans="1:27" ht="15.75" customHeight="1" x14ac:dyDescent="0.35">
      <c r="A466" s="2" t="s">
        <v>762</v>
      </c>
      <c r="B466" s="2" t="s">
        <v>80</v>
      </c>
      <c r="C466" s="2" t="str">
        <f t="shared" si="47"/>
        <v>Aarav Mehta</v>
      </c>
      <c r="D466" s="2" t="str">
        <f t="shared" si="45"/>
        <v>PID0465_Aarav.pdf</v>
      </c>
      <c r="E466" s="2" t="s">
        <v>24</v>
      </c>
      <c r="F466" s="15" t="s">
        <v>122</v>
      </c>
      <c r="G466" s="56">
        <f t="shared" si="48"/>
        <v>34334</v>
      </c>
      <c r="H466" s="54">
        <f t="shared" si="49"/>
        <v>1993</v>
      </c>
      <c r="I466" s="54">
        <f t="shared" si="50"/>
        <v>33</v>
      </c>
      <c r="J466" s="54" t="str" cm="1">
        <f t="array" ref="J466">_xlfn.IFS(AND(I466&gt;20,I466&lt;=30),"Young adult",AND(I466&gt;30,I466&lt;=45),"Adult",AND(I466&gt;45,I466&lt;=60),"Senior",AND(I466&gt;60,I466&lt;90),"super senior",TRUE,"Died")</f>
        <v>Adult</v>
      </c>
      <c r="K466" s="3">
        <v>7</v>
      </c>
      <c r="L466" s="2" t="s">
        <v>16</v>
      </c>
      <c r="M466" s="2" t="s">
        <v>71</v>
      </c>
      <c r="N466" s="2" t="str">
        <f>VLOOKUP(L466,Facts!$A$2:$B$10,2,FALSE)</f>
        <v>West</v>
      </c>
      <c r="O466" s="2"/>
      <c r="P466" s="2"/>
      <c r="Q466" s="36" t="str">
        <f>IF(AND(K466&lt;=5,'Billing Details'!H466&gt;=10000),"High Priority","Regularfollowup")</f>
        <v>Regularfollowup</v>
      </c>
      <c r="R466" s="36"/>
      <c r="S466" s="36"/>
      <c r="T466" s="36" t="str">
        <f>IF(AND(Q466="High Priority",'Patient Health Records'!AH466="Yes",'Patient Health Records'!AI466="Critical"), "Need Immediate attention", IF(AND('Patient Health Records'!AI466&lt;&gt;"Critical", 'Patient Health Records'!AH466="Yes"),"Monitor later",IF(AND('Patient Health Records'!AI466="Critical",'Patient Health Records'!AH466="No"),"Ask for readmission","No action")))</f>
        <v>No action</v>
      </c>
      <c r="U466" s="36"/>
      <c r="V466" s="36"/>
      <c r="W466" s="2" t="str">
        <f>_xlfn.XLOOKUP('Patient Demographics'!N466,Facts!$B$2:$B$10,Facts!$A$2:$A$10,FALSE)</f>
        <v>Maharashtra</v>
      </c>
      <c r="X466" t="str">
        <f t="shared" si="46"/>
        <v xml:space="preserve">Aarav </v>
      </c>
      <c r="Y466" t="str" cm="1">
        <f t="array" ref="Y466:Z466">_xlfn.TEXTSPLIT(C466," ")</f>
        <v>Aarav</v>
      </c>
      <c r="Z466" t="str">
        <v>Mehta</v>
      </c>
    </row>
    <row r="467" spans="1:27" ht="15.75" customHeight="1" x14ac:dyDescent="0.35">
      <c r="A467" s="2" t="s">
        <v>763</v>
      </c>
      <c r="B467" s="2" t="s">
        <v>246</v>
      </c>
      <c r="C467" s="2" t="str">
        <f t="shared" si="47"/>
        <v>Riya Sharma</v>
      </c>
      <c r="D467" s="2" t="str">
        <f t="shared" si="45"/>
        <v>PID0466_Riya.pdf</v>
      </c>
      <c r="E467" s="2" t="s">
        <v>9</v>
      </c>
      <c r="F467" s="15" t="s">
        <v>260</v>
      </c>
      <c r="G467" s="56">
        <f t="shared" si="48"/>
        <v>21550</v>
      </c>
      <c r="H467" s="54">
        <f t="shared" si="49"/>
        <v>1958</v>
      </c>
      <c r="I467" s="54">
        <f t="shared" si="50"/>
        <v>68</v>
      </c>
      <c r="J467" s="54" t="str" cm="1">
        <f t="array" ref="J467">_xlfn.IFS(AND(I467&gt;20,I467&lt;=30),"Young adult",AND(I467&gt;30,I467&lt;=45),"Adult",AND(I467&gt;45,I467&lt;=60),"Senior",AND(I467&gt;60,I467&lt;90),"super senior",TRUE,"Died")</f>
        <v>super senior</v>
      </c>
      <c r="K467" s="3">
        <v>9</v>
      </c>
      <c r="L467" s="2" t="s">
        <v>37</v>
      </c>
      <c r="M467" s="2" t="s">
        <v>12</v>
      </c>
      <c r="N467" s="2" t="str">
        <f>VLOOKUP(L467,Facts!$A$2:$B$10,2,FALSE)</f>
        <v>South</v>
      </c>
      <c r="O467" s="2"/>
      <c r="P467" s="2"/>
      <c r="Q467" s="36" t="str">
        <f>IF(AND(K467&lt;=5,'Billing Details'!H467&gt;=10000),"High Priority","Regularfollowup")</f>
        <v>Regularfollowup</v>
      </c>
      <c r="R467" s="36"/>
      <c r="S467" s="36"/>
      <c r="T467" s="36" t="str">
        <f>IF(AND(Q467="High Priority",'Patient Health Records'!AH467="Yes",'Patient Health Records'!AI467="Critical"), "Need Immediate attention", IF(AND('Patient Health Records'!AI467&lt;&gt;"Critical", 'Patient Health Records'!AH467="Yes"),"Monitor later",IF(AND('Patient Health Records'!AI467="Critical",'Patient Health Records'!AH467="No"),"Ask for readmission","No action")))</f>
        <v>Monitor later</v>
      </c>
      <c r="U467" s="36"/>
      <c r="V467" s="36"/>
      <c r="W467" s="2" t="str">
        <f>_xlfn.XLOOKUP('Patient Demographics'!N467,Facts!$B$2:$B$10,Facts!$A$2:$A$10,FALSE)</f>
        <v>Tamil Nadu</v>
      </c>
      <c r="X467" t="str">
        <f t="shared" si="46"/>
        <v xml:space="preserve">Riya </v>
      </c>
      <c r="Y467" t="str" cm="1">
        <f t="array" ref="Y467:Z467">_xlfn.TEXTSPLIT(C467," ")</f>
        <v>Riya</v>
      </c>
      <c r="Z467" t="str">
        <v>Sharma</v>
      </c>
    </row>
    <row r="468" spans="1:27" ht="15.75" customHeight="1" x14ac:dyDescent="0.35">
      <c r="A468" s="2" t="s">
        <v>764</v>
      </c>
      <c r="B468" s="2" t="s">
        <v>69</v>
      </c>
      <c r="C468" s="2" t="str">
        <f t="shared" si="47"/>
        <v>Krishna Patel</v>
      </c>
      <c r="D468" s="2" t="str">
        <f t="shared" si="45"/>
        <v>PID0467_Krishna.pdf</v>
      </c>
      <c r="E468" s="2" t="s">
        <v>24</v>
      </c>
      <c r="F468" s="15" t="s">
        <v>164</v>
      </c>
      <c r="G468" s="56">
        <f t="shared" si="48"/>
        <v>21550</v>
      </c>
      <c r="H468" s="54">
        <f t="shared" si="49"/>
        <v>1958</v>
      </c>
      <c r="I468" s="54">
        <f t="shared" si="50"/>
        <v>68</v>
      </c>
      <c r="J468" s="54" t="str" cm="1">
        <f t="array" ref="J468">_xlfn.IFS(AND(I468&gt;20,I468&lt;=30),"Young adult",AND(I468&gt;30,I468&lt;=45),"Adult",AND(I468&gt;45,I468&lt;=60),"Senior",AND(I468&gt;60,I468&lt;90),"super senior",TRUE,"Died")</f>
        <v>super senior</v>
      </c>
      <c r="K468" s="3">
        <v>7</v>
      </c>
      <c r="L468" s="2" t="s">
        <v>16</v>
      </c>
      <c r="M468" s="2" t="s">
        <v>71</v>
      </c>
      <c r="N468" s="2" t="str">
        <f>VLOOKUP(L468,Facts!$A$2:$B$10,2,FALSE)</f>
        <v>West</v>
      </c>
      <c r="O468" s="2"/>
      <c r="P468" s="2"/>
      <c r="Q468" s="36" t="str">
        <f>IF(AND(K468&lt;=5,'Billing Details'!H468&gt;=10000),"High Priority","Regularfollowup")</f>
        <v>Regularfollowup</v>
      </c>
      <c r="R468" s="36"/>
      <c r="S468" s="36"/>
      <c r="T468" s="36" t="str">
        <f>IF(AND(Q468="High Priority",'Patient Health Records'!AH468="Yes",'Patient Health Records'!AI468="Critical"), "Need Immediate attention", IF(AND('Patient Health Records'!AI468&lt;&gt;"Critical", 'Patient Health Records'!AH468="Yes"),"Monitor later",IF(AND('Patient Health Records'!AI468="Critical",'Patient Health Records'!AH468="No"),"Ask for readmission","No action")))</f>
        <v>Monitor later</v>
      </c>
      <c r="U468" s="36"/>
      <c r="V468" s="36"/>
      <c r="W468" s="2" t="str">
        <f>_xlfn.XLOOKUP('Patient Demographics'!N468,Facts!$B$2:$B$10,Facts!$A$2:$A$10,FALSE)</f>
        <v>Maharashtra</v>
      </c>
      <c r="X468" t="str">
        <f t="shared" si="46"/>
        <v xml:space="preserve">Krishna </v>
      </c>
      <c r="Y468" t="str" cm="1">
        <f t="array" ref="Y468:Z468">_xlfn.TEXTSPLIT(C468," ")</f>
        <v>Krishna</v>
      </c>
      <c r="Z468" t="str">
        <v>Patel</v>
      </c>
    </row>
    <row r="469" spans="1:27" ht="15.75" customHeight="1" x14ac:dyDescent="0.35">
      <c r="A469" s="2" t="s">
        <v>765</v>
      </c>
      <c r="B469" s="2" t="s">
        <v>230</v>
      </c>
      <c r="C469" s="2" t="str">
        <f t="shared" si="47"/>
        <v>Diya Patel</v>
      </c>
      <c r="D469" s="2" t="str">
        <f t="shared" si="45"/>
        <v>PID0468_Diya.pdf</v>
      </c>
      <c r="E469" s="2" t="s">
        <v>9</v>
      </c>
      <c r="F469" s="15" t="s">
        <v>93</v>
      </c>
      <c r="G469" s="56">
        <f t="shared" si="48"/>
        <v>36160</v>
      </c>
      <c r="H469" s="54">
        <f t="shared" si="49"/>
        <v>1998</v>
      </c>
      <c r="I469" s="54">
        <f t="shared" si="50"/>
        <v>28</v>
      </c>
      <c r="J469" s="54" t="str" cm="1">
        <f t="array" ref="J469">_xlfn.IFS(AND(I469&gt;20,I469&lt;=30),"Young adult",AND(I469&gt;30,I469&lt;=45),"Adult",AND(I469&gt;45,I469&lt;=60),"Senior",AND(I469&gt;60,I469&lt;90),"super senior",TRUE,"Died")</f>
        <v>Young adult</v>
      </c>
      <c r="K469" s="3">
        <v>5</v>
      </c>
      <c r="L469" s="2" t="s">
        <v>20</v>
      </c>
      <c r="M469" s="2" t="s">
        <v>21</v>
      </c>
      <c r="N469" s="2" t="str">
        <f>VLOOKUP(L469,Facts!$A$2:$B$10,2,FALSE)</f>
        <v>North</v>
      </c>
      <c r="O469" s="2"/>
      <c r="P469" s="2"/>
      <c r="Q469" s="36" t="str">
        <f>IF(AND(K469&lt;=5,'Billing Details'!H469&gt;=10000),"High Priority","Regularfollowup")</f>
        <v>High Priority</v>
      </c>
      <c r="R469" s="36"/>
      <c r="S469" s="36"/>
      <c r="T469" s="36" t="str">
        <f>IF(AND(Q469="High Priority",'Patient Health Records'!AH469="Yes",'Patient Health Records'!AI469="Critical"), "Need Immediate attention", IF(AND('Patient Health Records'!AI469&lt;&gt;"Critical", 'Patient Health Records'!AH469="Yes"),"Monitor later",IF(AND('Patient Health Records'!AI469="Critical",'Patient Health Records'!AH469="No"),"Ask for readmission","No action")))</f>
        <v>Need Immediate attention</v>
      </c>
      <c r="U469" s="36"/>
      <c r="V469" s="36"/>
      <c r="W469" s="2" t="str">
        <f>_xlfn.XLOOKUP('Patient Demographics'!N469,Facts!$B$2:$B$10,Facts!$A$2:$A$10,FALSE)</f>
        <v>Punjab</v>
      </c>
      <c r="X469" t="str">
        <f t="shared" si="46"/>
        <v xml:space="preserve">Diya </v>
      </c>
      <c r="Y469" t="str" cm="1">
        <f t="array" ref="Y469:Z469">_xlfn.TEXTSPLIT(C469," ")</f>
        <v>Diya</v>
      </c>
      <c r="Z469" t="str">
        <v>Patel</v>
      </c>
    </row>
    <row r="470" spans="1:27" ht="15.75" customHeight="1" x14ac:dyDescent="0.35">
      <c r="A470" s="2" t="s">
        <v>766</v>
      </c>
      <c r="B470" s="2" t="s">
        <v>530</v>
      </c>
      <c r="C470" s="2" t="str">
        <f t="shared" si="47"/>
        <v>Shreya Patel</v>
      </c>
      <c r="D470" s="2" t="str">
        <f t="shared" si="45"/>
        <v>PID0469_Shreya.pdf</v>
      </c>
      <c r="E470" s="2" t="s">
        <v>9</v>
      </c>
      <c r="F470" s="15" t="s">
        <v>93</v>
      </c>
      <c r="G470" s="56">
        <f t="shared" si="48"/>
        <v>36160</v>
      </c>
      <c r="H470" s="54">
        <f t="shared" si="49"/>
        <v>1998</v>
      </c>
      <c r="I470" s="54">
        <f t="shared" si="50"/>
        <v>28</v>
      </c>
      <c r="J470" s="54" t="str" cm="1">
        <f t="array" ref="J470">_xlfn.IFS(AND(I470&gt;20,I470&lt;=30),"Young adult",AND(I470&gt;30,I470&lt;=45),"Adult",AND(I470&gt;45,I470&lt;=60),"Senior",AND(I470&gt;60,I470&lt;90),"super senior",TRUE,"Died")</f>
        <v>Young adult</v>
      </c>
      <c r="K470" s="3">
        <v>3</v>
      </c>
      <c r="L470" s="2" t="s">
        <v>45</v>
      </c>
      <c r="M470" s="2" t="s">
        <v>21</v>
      </c>
      <c r="N470" s="2" t="str">
        <f>VLOOKUP(L470,Facts!$A$2:$B$10,2,FALSE)</f>
        <v>East</v>
      </c>
      <c r="O470" s="2"/>
      <c r="P470" s="2"/>
      <c r="Q470" s="36" t="str">
        <f>IF(AND(K470&lt;=5,'Billing Details'!H470&gt;=10000),"High Priority","Regularfollowup")</f>
        <v>Regularfollowup</v>
      </c>
      <c r="R470" s="36"/>
      <c r="S470" s="36"/>
      <c r="T470" s="36" t="str">
        <f>IF(AND(Q470="High Priority",'Patient Health Records'!AH470="Yes",'Patient Health Records'!AI470="Critical"), "Need Immediate attention", IF(AND('Patient Health Records'!AI470&lt;&gt;"Critical", 'Patient Health Records'!AH470="Yes"),"Monitor later",IF(AND('Patient Health Records'!AI470="Critical",'Patient Health Records'!AH470="No"),"Ask for readmission","No action")))</f>
        <v>Ask for readmission</v>
      </c>
      <c r="U470" s="36"/>
      <c r="V470" s="36"/>
      <c r="W470" s="2" t="str">
        <f>_xlfn.XLOOKUP('Patient Demographics'!N470,Facts!$B$2:$B$10,Facts!$A$2:$A$10,FALSE)</f>
        <v>West Bengal</v>
      </c>
      <c r="X470" t="str">
        <f t="shared" si="46"/>
        <v xml:space="preserve">Shreya </v>
      </c>
      <c r="Y470" t="str" cm="1">
        <f t="array" ref="Y470:Z470">_xlfn.TEXTSPLIT(C470," ")</f>
        <v>Shreya</v>
      </c>
      <c r="Z470" t="str">
        <v>Patel</v>
      </c>
    </row>
    <row r="471" spans="1:27" ht="15.75" customHeight="1" x14ac:dyDescent="0.35">
      <c r="A471" s="2" t="s">
        <v>767</v>
      </c>
      <c r="B471" s="2" t="s">
        <v>224</v>
      </c>
      <c r="C471" s="2" t="str">
        <f t="shared" si="47"/>
        <v>Aditya Gupta</v>
      </c>
      <c r="D471" s="2" t="str">
        <f t="shared" si="45"/>
        <v>PID0470_Aditya.pdf</v>
      </c>
      <c r="E471" s="2" t="s">
        <v>24</v>
      </c>
      <c r="F471" s="15" t="s">
        <v>137</v>
      </c>
      <c r="G471" s="56">
        <f t="shared" si="48"/>
        <v>23377</v>
      </c>
      <c r="H471" s="54">
        <f t="shared" si="49"/>
        <v>1964</v>
      </c>
      <c r="I471" s="54">
        <f t="shared" si="50"/>
        <v>62</v>
      </c>
      <c r="J471" s="54" t="str" cm="1">
        <f t="array" ref="J471">_xlfn.IFS(AND(I471&gt;20,I471&lt;=30),"Young adult",AND(I471&gt;30,I471&lt;=45),"Adult",AND(I471&gt;45,I471&lt;=60),"Senior",AND(I471&gt;60,I471&lt;90),"super senior",TRUE,"Died")</f>
        <v>super senior</v>
      </c>
      <c r="K471" s="3">
        <v>12</v>
      </c>
      <c r="L471" s="2" t="s">
        <v>20</v>
      </c>
      <c r="M471" s="2" t="s">
        <v>71</v>
      </c>
      <c r="N471" s="2" t="str">
        <f>VLOOKUP(L471,Facts!$A$2:$B$10,2,FALSE)</f>
        <v>North</v>
      </c>
      <c r="O471" s="2"/>
      <c r="P471" s="2"/>
      <c r="Q471" s="36" t="str">
        <f>IF(AND(K471&lt;=5,'Billing Details'!H471&gt;=10000),"High Priority","Regularfollowup")</f>
        <v>Regularfollowup</v>
      </c>
      <c r="R471" s="36"/>
      <c r="S471" s="36"/>
      <c r="T471" s="36" t="str">
        <f>IF(AND(Q471="High Priority",'Patient Health Records'!AH471="Yes",'Patient Health Records'!AI471="Critical"), "Need Immediate attention", IF(AND('Patient Health Records'!AI471&lt;&gt;"Critical", 'Patient Health Records'!AH471="Yes"),"Monitor later",IF(AND('Patient Health Records'!AI471="Critical",'Patient Health Records'!AH471="No"),"Ask for readmission","No action")))</f>
        <v>No action</v>
      </c>
      <c r="U471" s="36"/>
      <c r="V471" s="36"/>
      <c r="W471" s="2" t="str">
        <f>_xlfn.XLOOKUP('Patient Demographics'!N471,Facts!$B$2:$B$10,Facts!$A$2:$A$10,FALSE)</f>
        <v>Punjab</v>
      </c>
      <c r="X471" t="str">
        <f t="shared" si="46"/>
        <v xml:space="preserve">Aditya </v>
      </c>
      <c r="Y471" t="str" cm="1">
        <f t="array" ref="Y471:Z471">_xlfn.TEXTSPLIT(C471," ")</f>
        <v>Aditya</v>
      </c>
      <c r="Z471" t="str">
        <v>Gupta</v>
      </c>
    </row>
    <row r="472" spans="1:27" ht="15.75" customHeight="1" x14ac:dyDescent="0.35">
      <c r="A472" s="2" t="s">
        <v>768</v>
      </c>
      <c r="B472" s="2" t="s">
        <v>154</v>
      </c>
      <c r="C472" s="2" t="str">
        <f t="shared" si="47"/>
        <v>Vivaan Reddy</v>
      </c>
      <c r="D472" s="2" t="str">
        <f t="shared" si="45"/>
        <v>PID0471_Vivaan.pdf</v>
      </c>
      <c r="E472" s="2" t="s">
        <v>24</v>
      </c>
      <c r="F472" s="15" t="s">
        <v>516</v>
      </c>
      <c r="G472" s="56">
        <f t="shared" si="48"/>
        <v>35065</v>
      </c>
      <c r="H472" s="54">
        <f t="shared" si="49"/>
        <v>1996</v>
      </c>
      <c r="I472" s="54">
        <f t="shared" si="50"/>
        <v>30</v>
      </c>
      <c r="J472" s="54" t="str" cm="1">
        <f t="array" ref="J472">_xlfn.IFS(AND(I472&gt;20,I472&lt;=30),"Young adult",AND(I472&gt;30,I472&lt;=45),"Adult",AND(I472&gt;45,I472&lt;=60),"Senior",AND(I472&gt;60,I472&lt;90),"super senior",TRUE,"Died")</f>
        <v>Young adult</v>
      </c>
      <c r="K472" s="3">
        <v>15</v>
      </c>
      <c r="L472" s="2" t="s">
        <v>45</v>
      </c>
      <c r="M472" s="2" t="s">
        <v>38</v>
      </c>
      <c r="N472" s="2" t="str">
        <f>VLOOKUP(L472,Facts!$A$2:$B$10,2,FALSE)</f>
        <v>East</v>
      </c>
      <c r="O472" s="2"/>
      <c r="P472" s="2"/>
      <c r="Q472" s="36" t="str">
        <f>IF(AND(K472&lt;=5,'Billing Details'!H472&gt;=10000),"High Priority","Regularfollowup")</f>
        <v>Regularfollowup</v>
      </c>
      <c r="R472" s="36"/>
      <c r="S472" s="36"/>
      <c r="T472" s="36" t="str">
        <f>IF(AND(Q472="High Priority",'Patient Health Records'!AH472="Yes",'Patient Health Records'!AI472="Critical"), "Need Immediate attention", IF(AND('Patient Health Records'!AI472&lt;&gt;"Critical", 'Patient Health Records'!AH472="Yes"),"Monitor later",IF(AND('Patient Health Records'!AI472="Critical",'Patient Health Records'!AH472="No"),"Ask for readmission","No action")))</f>
        <v>Monitor later</v>
      </c>
      <c r="U472" s="36"/>
      <c r="V472" s="36"/>
      <c r="W472" s="2" t="str">
        <f>_xlfn.XLOOKUP('Patient Demographics'!N472,Facts!$B$2:$B$10,Facts!$A$2:$A$10,FALSE)</f>
        <v>West Bengal</v>
      </c>
      <c r="X472" t="str">
        <f t="shared" si="46"/>
        <v xml:space="preserve">Vivaan </v>
      </c>
      <c r="Y472" t="str" cm="1">
        <f t="array" ref="Y472:Z472">_xlfn.TEXTSPLIT(C472," ")</f>
        <v>Vivaan</v>
      </c>
      <c r="Z472" t="str">
        <v>Reddy</v>
      </c>
    </row>
    <row r="473" spans="1:27" ht="15.75" customHeight="1" x14ac:dyDescent="0.35">
      <c r="A473" s="2" t="s">
        <v>769</v>
      </c>
      <c r="B473" s="2" t="s">
        <v>770</v>
      </c>
      <c r="C473" s="2" t="str">
        <f t="shared" si="47"/>
        <v>Shreya Priya Reddy</v>
      </c>
      <c r="D473" s="2" t="str">
        <f t="shared" si="45"/>
        <v>PID0472_Shreya.pdf</v>
      </c>
      <c r="E473" s="2" t="s">
        <v>9</v>
      </c>
      <c r="F473" s="15" t="s">
        <v>65</v>
      </c>
      <c r="G473" s="56">
        <f t="shared" si="48"/>
        <v>25203</v>
      </c>
      <c r="H473" s="54">
        <f t="shared" si="49"/>
        <v>1968</v>
      </c>
      <c r="I473" s="54">
        <f t="shared" si="50"/>
        <v>58</v>
      </c>
      <c r="J473" s="54" t="str" cm="1">
        <f t="array" ref="J473">_xlfn.IFS(AND(I473&gt;20,I473&lt;=30),"Young adult",AND(I473&gt;30,I473&lt;=45),"Adult",AND(I473&gt;45,I473&lt;=60),"Senior",AND(I473&gt;60,I473&lt;90),"super senior",TRUE,"Died")</f>
        <v>Senior</v>
      </c>
      <c r="K473" s="3">
        <v>200</v>
      </c>
      <c r="L473" s="2" t="s">
        <v>37</v>
      </c>
      <c r="M473" s="2" t="s">
        <v>21</v>
      </c>
      <c r="N473" s="2" t="str">
        <f>VLOOKUP(L473,Facts!$A$2:$B$10,2,FALSE)</f>
        <v>South</v>
      </c>
      <c r="O473" s="2"/>
      <c r="P473" s="2"/>
      <c r="Q473" s="36" t="str">
        <f>IF(AND(K473&lt;=5,'Billing Details'!H473&gt;=10000),"High Priority","Regularfollowup")</f>
        <v>Regularfollowup</v>
      </c>
      <c r="R473" s="36"/>
      <c r="S473" s="36"/>
      <c r="T473" s="36" t="str">
        <f>IF(AND(Q473="High Priority",'Patient Health Records'!AH473="Yes",'Patient Health Records'!AI473="Critical"), "Need Immediate attention", IF(AND('Patient Health Records'!AI473&lt;&gt;"Critical", 'Patient Health Records'!AH473="Yes"),"Monitor later",IF(AND('Patient Health Records'!AI473="Critical",'Patient Health Records'!AH473="No"),"Ask for readmission","No action")))</f>
        <v>No action</v>
      </c>
      <c r="U473" s="36"/>
      <c r="V473" s="36"/>
      <c r="W473" s="2" t="str">
        <f>_xlfn.XLOOKUP('Patient Demographics'!N473,Facts!$B$2:$B$10,Facts!$A$2:$A$10,FALSE)</f>
        <v>Tamil Nadu</v>
      </c>
      <c r="X473" t="str">
        <f t="shared" si="46"/>
        <v xml:space="preserve">Shreya </v>
      </c>
      <c r="Y473" t="str" cm="1">
        <f t="array" ref="Y473:AA473">_xlfn.TEXTSPLIT(C473," ")</f>
        <v>Shreya</v>
      </c>
      <c r="Z473" t="str">
        <v>Priya</v>
      </c>
      <c r="AA473" t="str">
        <v>Reddy</v>
      </c>
    </row>
    <row r="474" spans="1:27" ht="15.75" customHeight="1" x14ac:dyDescent="0.35">
      <c r="A474" s="2" t="s">
        <v>771</v>
      </c>
      <c r="B474" s="2" t="s">
        <v>273</v>
      </c>
      <c r="C474" s="2" t="str">
        <f t="shared" si="47"/>
        <v>Riya Mehta</v>
      </c>
      <c r="D474" s="2" t="str">
        <f t="shared" si="45"/>
        <v>PID0473_Riya.pdf</v>
      </c>
      <c r="E474" s="2" t="s">
        <v>9</v>
      </c>
      <c r="F474" s="15" t="s">
        <v>10</v>
      </c>
      <c r="G474" s="56">
        <f t="shared" si="48"/>
        <v>27029</v>
      </c>
      <c r="H474" s="54">
        <f t="shared" si="49"/>
        <v>1973</v>
      </c>
      <c r="I474" s="54">
        <f t="shared" si="50"/>
        <v>53</v>
      </c>
      <c r="J474" s="54" t="str" cm="1">
        <f t="array" ref="J474">_xlfn.IFS(AND(I474&gt;20,I474&lt;=30),"Young adult",AND(I474&gt;30,I474&lt;=45),"Adult",AND(I474&gt;45,I474&lt;=60),"Senior",AND(I474&gt;60,I474&lt;90),"super senior",TRUE,"Died")</f>
        <v>Senior</v>
      </c>
      <c r="K474" s="3">
        <v>5</v>
      </c>
      <c r="L474" s="2" t="s">
        <v>25</v>
      </c>
      <c r="M474" s="2" t="s">
        <v>12</v>
      </c>
      <c r="N474" s="2" t="str">
        <f>VLOOKUP(L474,Facts!$A$2:$B$10,2,FALSE)</f>
        <v>South</v>
      </c>
      <c r="O474" s="2"/>
      <c r="P474" s="2"/>
      <c r="Q474" s="36" t="str">
        <f>IF(AND(K474&lt;=5,'Billing Details'!H474&gt;=10000),"High Priority","Regularfollowup")</f>
        <v>High Priority</v>
      </c>
      <c r="R474" s="36"/>
      <c r="S474" s="36"/>
      <c r="T474" s="36" t="str">
        <f>IF(AND(Q474="High Priority",'Patient Health Records'!AH474="Yes",'Patient Health Records'!AI474="Critical"), "Need Immediate attention", IF(AND('Patient Health Records'!AI474&lt;&gt;"Critical", 'Patient Health Records'!AH474="Yes"),"Monitor later",IF(AND('Patient Health Records'!AI474="Critical",'Patient Health Records'!AH474="No"),"Ask for readmission","No action")))</f>
        <v>Monitor later</v>
      </c>
      <c r="U474" s="36"/>
      <c r="V474" s="36"/>
      <c r="W474" s="2" t="str">
        <f>_xlfn.XLOOKUP('Patient Demographics'!N474,Facts!$B$2:$B$10,Facts!$A$2:$A$10,FALSE)</f>
        <v>Tamil Nadu</v>
      </c>
      <c r="X474" t="str">
        <f t="shared" si="46"/>
        <v xml:space="preserve">Riya </v>
      </c>
      <c r="Y474" t="str" cm="1">
        <f t="array" ref="Y474:Z474">_xlfn.TEXTSPLIT(C474," ")</f>
        <v>Riya</v>
      </c>
      <c r="Z474" t="str">
        <v>Mehta</v>
      </c>
    </row>
    <row r="475" spans="1:27" ht="15.75" customHeight="1" x14ac:dyDescent="0.35">
      <c r="A475" s="2" t="s">
        <v>772</v>
      </c>
      <c r="B475" s="2" t="s">
        <v>773</v>
      </c>
      <c r="C475" s="2" t="str">
        <f t="shared" si="47"/>
        <v>Shreya Patel</v>
      </c>
      <c r="D475" s="2" t="str">
        <f t="shared" si="45"/>
        <v>PID0474_Shreya.pdf</v>
      </c>
      <c r="E475" s="2" t="s">
        <v>9</v>
      </c>
      <c r="F475" s="15" t="s">
        <v>65</v>
      </c>
      <c r="G475" s="56">
        <f t="shared" si="48"/>
        <v>25203</v>
      </c>
      <c r="H475" s="54">
        <f t="shared" si="49"/>
        <v>1968</v>
      </c>
      <c r="I475" s="54">
        <f t="shared" si="50"/>
        <v>58</v>
      </c>
      <c r="J475" s="54" t="str" cm="1">
        <f t="array" ref="J475">_xlfn.IFS(AND(I475&gt;20,I475&lt;=30),"Young adult",AND(I475&gt;30,I475&lt;=45),"Adult",AND(I475&gt;45,I475&lt;=60),"Senior",AND(I475&gt;60,I475&lt;90),"super senior",TRUE,"Died")</f>
        <v>Senior</v>
      </c>
      <c r="K475" s="3">
        <v>7</v>
      </c>
      <c r="L475" s="2" t="s">
        <v>20</v>
      </c>
      <c r="M475" s="2" t="s">
        <v>21</v>
      </c>
      <c r="N475" s="2" t="str">
        <f>VLOOKUP(L475,Facts!$A$2:$B$10,2,FALSE)</f>
        <v>North</v>
      </c>
      <c r="O475" s="2"/>
      <c r="P475" s="2"/>
      <c r="Q475" s="36" t="str">
        <f>IF(AND(K475&lt;=5,'Billing Details'!H475&gt;=10000),"High Priority","Regularfollowup")</f>
        <v>Regularfollowup</v>
      </c>
      <c r="R475" s="36"/>
      <c r="S475" s="36"/>
      <c r="T475" s="36" t="str">
        <f>IF(AND(Q475="High Priority",'Patient Health Records'!AH475="Yes",'Patient Health Records'!AI475="Critical"), "Need Immediate attention", IF(AND('Patient Health Records'!AI475&lt;&gt;"Critical", 'Patient Health Records'!AH475="Yes"),"Monitor later",IF(AND('Patient Health Records'!AI475="Critical",'Patient Health Records'!AH475="No"),"Ask for readmission","No action")))</f>
        <v>No action</v>
      </c>
      <c r="U475" s="36"/>
      <c r="V475" s="36"/>
      <c r="W475" s="2" t="str">
        <f>_xlfn.XLOOKUP('Patient Demographics'!N475,Facts!$B$2:$B$10,Facts!$A$2:$A$10,FALSE)</f>
        <v>Punjab</v>
      </c>
      <c r="X475" t="str">
        <f t="shared" si="46"/>
        <v xml:space="preserve">Shreya </v>
      </c>
      <c r="Y475" t="str" cm="1">
        <f t="array" ref="Y475:Z475">_xlfn.TEXTSPLIT(C475," ")</f>
        <v>Shreya</v>
      </c>
      <c r="Z475" t="str">
        <v>Patel</v>
      </c>
    </row>
    <row r="476" spans="1:27" ht="15.75" customHeight="1" x14ac:dyDescent="0.35">
      <c r="A476" s="2" t="s">
        <v>774</v>
      </c>
      <c r="B476" s="2" t="s">
        <v>775</v>
      </c>
      <c r="C476" s="2" t="str">
        <f t="shared" si="47"/>
        <v>Vivaan Mehta</v>
      </c>
      <c r="D476" s="2" t="str">
        <f t="shared" si="45"/>
        <v>PID0475_Vivaan.pdf</v>
      </c>
      <c r="E476" s="2" t="s">
        <v>24</v>
      </c>
      <c r="F476" s="15" t="s">
        <v>260</v>
      </c>
      <c r="G476" s="56">
        <f t="shared" si="48"/>
        <v>21550</v>
      </c>
      <c r="H476" s="54">
        <f t="shared" si="49"/>
        <v>1958</v>
      </c>
      <c r="I476" s="54">
        <f t="shared" si="50"/>
        <v>68</v>
      </c>
      <c r="J476" s="54" t="str" cm="1">
        <f t="array" ref="J476">_xlfn.IFS(AND(I476&gt;20,I476&lt;=30),"Young adult",AND(I476&gt;30,I476&lt;=45),"Adult",AND(I476&gt;45,I476&lt;=60),"Senior",AND(I476&gt;60,I476&lt;90),"super senior",TRUE,"Died")</f>
        <v>super senior</v>
      </c>
      <c r="K476" s="3">
        <v>12</v>
      </c>
      <c r="L476" s="2" t="s">
        <v>60</v>
      </c>
      <c r="M476" s="2" t="s">
        <v>38</v>
      </c>
      <c r="N476" s="2" t="str">
        <f>VLOOKUP(L476,Facts!$A$2:$B$10,2,FALSE)</f>
        <v>West</v>
      </c>
      <c r="O476" s="2"/>
      <c r="P476" s="2"/>
      <c r="Q476" s="36" t="str">
        <f>IF(AND(K476&lt;=5,'Billing Details'!H476&gt;=10000),"High Priority","Regularfollowup")</f>
        <v>Regularfollowup</v>
      </c>
      <c r="R476" s="36"/>
      <c r="S476" s="36"/>
      <c r="T476" s="36" t="str">
        <f>IF(AND(Q476="High Priority",'Patient Health Records'!AH476="Yes",'Patient Health Records'!AI476="Critical"), "Need Immediate attention", IF(AND('Patient Health Records'!AI476&lt;&gt;"Critical", 'Patient Health Records'!AH476="Yes"),"Monitor later",IF(AND('Patient Health Records'!AI476="Critical",'Patient Health Records'!AH476="No"),"Ask for readmission","No action")))</f>
        <v>Monitor later</v>
      </c>
      <c r="U476" s="36"/>
      <c r="V476" s="36"/>
      <c r="W476" s="2" t="str">
        <f>_xlfn.XLOOKUP('Patient Demographics'!N476,Facts!$B$2:$B$10,Facts!$A$2:$A$10,FALSE)</f>
        <v>Maharashtra</v>
      </c>
      <c r="X476" t="str">
        <f t="shared" si="46"/>
        <v xml:space="preserve">Vivaan </v>
      </c>
      <c r="Y476" t="str" cm="1">
        <f t="array" ref="Y476:Z476">_xlfn.TEXTSPLIT(C476," ")</f>
        <v>Vivaan</v>
      </c>
      <c r="Z476" t="str">
        <v>Mehta</v>
      </c>
    </row>
    <row r="477" spans="1:27" ht="15.75" customHeight="1" x14ac:dyDescent="0.35">
      <c r="A477" s="2" t="s">
        <v>776</v>
      </c>
      <c r="B477" s="2" t="s">
        <v>243</v>
      </c>
      <c r="C477" s="2" t="str">
        <f t="shared" si="47"/>
        <v>Isha Singh Mehta</v>
      </c>
      <c r="D477" s="2" t="str">
        <f t="shared" si="45"/>
        <v>PID0476_Isha.pdf</v>
      </c>
      <c r="E477" s="2" t="s">
        <v>9</v>
      </c>
      <c r="F477" s="15" t="s">
        <v>62</v>
      </c>
      <c r="G477" s="56">
        <f t="shared" si="48"/>
        <v>30682</v>
      </c>
      <c r="H477" s="54">
        <f t="shared" si="49"/>
        <v>1984</v>
      </c>
      <c r="I477" s="54">
        <f t="shared" si="50"/>
        <v>42</v>
      </c>
      <c r="J477" s="54" t="str" cm="1">
        <f t="array" ref="J477">_xlfn.IFS(AND(I477&gt;20,I477&lt;=30),"Young adult",AND(I477&gt;30,I477&lt;=45),"Adult",AND(I477&gt;45,I477&lt;=60),"Senior",AND(I477&gt;60,I477&lt;90),"super senior",TRUE,"Died")</f>
        <v>Adult</v>
      </c>
      <c r="K477" s="3">
        <v>30</v>
      </c>
      <c r="L477" s="2" t="s">
        <v>25</v>
      </c>
      <c r="M477" s="2" t="s">
        <v>71</v>
      </c>
      <c r="N477" s="2" t="str">
        <f>VLOOKUP(L477,Facts!$A$2:$B$10,2,FALSE)</f>
        <v>South</v>
      </c>
      <c r="O477" s="2"/>
      <c r="P477" s="2"/>
      <c r="Q477" s="36" t="str">
        <f>IF(AND(K477&lt;=5,'Billing Details'!H477&gt;=10000),"High Priority","Regularfollowup")</f>
        <v>Regularfollowup</v>
      </c>
      <c r="R477" s="36"/>
      <c r="S477" s="36"/>
      <c r="T477" s="36" t="str">
        <f>IF(AND(Q477="High Priority",'Patient Health Records'!AH477="Yes",'Patient Health Records'!AI477="Critical"), "Need Immediate attention", IF(AND('Patient Health Records'!AI477&lt;&gt;"Critical", 'Patient Health Records'!AH477="Yes"),"Monitor later",IF(AND('Patient Health Records'!AI477="Critical",'Patient Health Records'!AH477="No"),"Ask for readmission","No action")))</f>
        <v>No action</v>
      </c>
      <c r="U477" s="36"/>
      <c r="V477" s="36"/>
      <c r="W477" s="2" t="str">
        <f>_xlfn.XLOOKUP('Patient Demographics'!N477,Facts!$B$2:$B$10,Facts!$A$2:$A$10,FALSE)</f>
        <v>Tamil Nadu</v>
      </c>
      <c r="X477" t="str">
        <f t="shared" si="46"/>
        <v xml:space="preserve">Isha </v>
      </c>
      <c r="Y477" t="str" cm="1">
        <f t="array" ref="Y477:AA477">_xlfn.TEXTSPLIT(C477," ")</f>
        <v>Isha</v>
      </c>
      <c r="Z477" t="str">
        <v>Singh</v>
      </c>
      <c r="AA477" t="str">
        <v>Mehta</v>
      </c>
    </row>
    <row r="478" spans="1:27" ht="15.75" customHeight="1" x14ac:dyDescent="0.35">
      <c r="A478" s="2" t="s">
        <v>777</v>
      </c>
      <c r="B478" s="2" t="s">
        <v>161</v>
      </c>
      <c r="C478" s="2" t="str">
        <f t="shared" si="47"/>
        <v>Isha Mehta</v>
      </c>
      <c r="D478" s="2" t="str">
        <f t="shared" si="45"/>
        <v>PID0477_Isha.pdf</v>
      </c>
      <c r="E478" s="2" t="s">
        <v>9</v>
      </c>
      <c r="F478" s="15" t="s">
        <v>28</v>
      </c>
      <c r="G478" s="56">
        <f t="shared" si="48"/>
        <v>32508</v>
      </c>
      <c r="H478" s="54">
        <f t="shared" si="49"/>
        <v>1988</v>
      </c>
      <c r="I478" s="54">
        <f t="shared" si="50"/>
        <v>38</v>
      </c>
      <c r="J478" s="54" t="str" cm="1">
        <f t="array" ref="J478">_xlfn.IFS(AND(I478&gt;20,I478&lt;=30),"Young adult",AND(I478&gt;30,I478&lt;=45),"Adult",AND(I478&gt;45,I478&lt;=60),"Senior",AND(I478&gt;60,I478&lt;90),"super senior",TRUE,"Died")</f>
        <v>Adult</v>
      </c>
      <c r="K478" s="3">
        <v>15</v>
      </c>
      <c r="L478" s="2" t="s">
        <v>16</v>
      </c>
      <c r="M478" s="2" t="s">
        <v>12</v>
      </c>
      <c r="N478" s="2" t="str">
        <f>VLOOKUP(L478,Facts!$A$2:$B$10,2,FALSE)</f>
        <v>West</v>
      </c>
      <c r="O478" s="2"/>
      <c r="P478" s="2"/>
      <c r="Q478" s="36" t="str">
        <f>IF(AND(K478&lt;=5,'Billing Details'!H478&gt;=10000),"High Priority","Regularfollowup")</f>
        <v>Regularfollowup</v>
      </c>
      <c r="R478" s="36"/>
      <c r="S478" s="36"/>
      <c r="T478" s="36" t="str">
        <f>IF(AND(Q478="High Priority",'Patient Health Records'!AH478="Yes",'Patient Health Records'!AI478="Critical"), "Need Immediate attention", IF(AND('Patient Health Records'!AI478&lt;&gt;"Critical", 'Patient Health Records'!AH478="Yes"),"Monitor later",IF(AND('Patient Health Records'!AI478="Critical",'Patient Health Records'!AH478="No"),"Ask for readmission","No action")))</f>
        <v>Ask for readmission</v>
      </c>
      <c r="U478" s="36"/>
      <c r="V478" s="36"/>
      <c r="W478" s="2" t="str">
        <f>_xlfn.XLOOKUP('Patient Demographics'!N478,Facts!$B$2:$B$10,Facts!$A$2:$A$10,FALSE)</f>
        <v>Maharashtra</v>
      </c>
      <c r="X478" t="str">
        <f t="shared" si="46"/>
        <v xml:space="preserve">Isha </v>
      </c>
      <c r="Y478" t="str" cm="1">
        <f t="array" ref="Y478:Z478">_xlfn.TEXTSPLIT(C478," ")</f>
        <v>Isha</v>
      </c>
      <c r="Z478" t="str">
        <v>Mehta</v>
      </c>
    </row>
    <row r="479" spans="1:27" ht="15.75" customHeight="1" x14ac:dyDescent="0.35">
      <c r="A479" s="2" t="s">
        <v>778</v>
      </c>
      <c r="B479" s="2" t="s">
        <v>753</v>
      </c>
      <c r="C479" s="2" t="str">
        <f t="shared" si="47"/>
        <v>Isha Sharma</v>
      </c>
      <c r="D479" s="2" t="str">
        <f t="shared" si="45"/>
        <v>PID0478_Isha.pdf</v>
      </c>
      <c r="E479" s="2" t="s">
        <v>9</v>
      </c>
      <c r="F479" s="15" t="s">
        <v>44</v>
      </c>
      <c r="G479" s="56">
        <f t="shared" si="48"/>
        <v>34699</v>
      </c>
      <c r="H479" s="54">
        <f t="shared" si="49"/>
        <v>1994</v>
      </c>
      <c r="I479" s="54">
        <f t="shared" si="50"/>
        <v>32</v>
      </c>
      <c r="J479" s="54" t="str" cm="1">
        <f t="array" ref="J479">_xlfn.IFS(AND(I479&gt;20,I479&lt;=30),"Young adult",AND(I479&gt;30,I479&lt;=45),"Adult",AND(I479&gt;45,I479&lt;=60),"Senior",AND(I479&gt;60,I479&lt;90),"super senior",TRUE,"Died")</f>
        <v>Adult</v>
      </c>
      <c r="K479" s="3">
        <v>0.5</v>
      </c>
      <c r="L479" s="2" t="s">
        <v>29</v>
      </c>
      <c r="M479" s="2" t="s">
        <v>38</v>
      </c>
      <c r="N479" s="2" t="str">
        <f>VLOOKUP(L479,Facts!$A$2:$B$10,2,FALSE)</f>
        <v>North</v>
      </c>
      <c r="O479" s="2"/>
      <c r="P479" s="2"/>
      <c r="Q479" s="36" t="str">
        <f>IF(AND(K479&lt;=5,'Billing Details'!H479&gt;=10000),"High Priority","Regularfollowup")</f>
        <v>High Priority</v>
      </c>
      <c r="R479" s="36"/>
      <c r="S479" s="36"/>
      <c r="T479" s="36" t="str">
        <f>IF(AND(Q479="High Priority",'Patient Health Records'!AH479="Yes",'Patient Health Records'!AI479="Critical"), "Need Immediate attention", IF(AND('Patient Health Records'!AI479&lt;&gt;"Critical", 'Patient Health Records'!AH479="Yes"),"Monitor later",IF(AND('Patient Health Records'!AI479="Critical",'Patient Health Records'!AH479="No"),"Ask for readmission","No action")))</f>
        <v>Monitor later</v>
      </c>
      <c r="U479" s="36"/>
      <c r="V479" s="36"/>
      <c r="W479" s="2" t="str">
        <f>_xlfn.XLOOKUP('Patient Demographics'!N479,Facts!$B$2:$B$10,Facts!$A$2:$A$10,FALSE)</f>
        <v>Punjab</v>
      </c>
      <c r="X479" t="str">
        <f t="shared" si="46"/>
        <v xml:space="preserve">Isha </v>
      </c>
      <c r="Y479" t="str" cm="1">
        <f t="array" ref="Y479:Z479">_xlfn.TEXTSPLIT(C479," ")</f>
        <v>Isha</v>
      </c>
      <c r="Z479" t="str">
        <v>Sharma</v>
      </c>
    </row>
    <row r="480" spans="1:27" ht="15.75" customHeight="1" x14ac:dyDescent="0.35">
      <c r="A480" s="2" t="s">
        <v>779</v>
      </c>
      <c r="B480" s="2" t="s">
        <v>292</v>
      </c>
      <c r="C480" s="2" t="str">
        <f t="shared" si="47"/>
        <v>Aarav Sharma</v>
      </c>
      <c r="D480" s="2" t="str">
        <f t="shared" si="45"/>
        <v>PID0479_Aarav.pdf</v>
      </c>
      <c r="E480" s="2" t="s">
        <v>24</v>
      </c>
      <c r="F480" s="15" t="s">
        <v>41</v>
      </c>
      <c r="G480" s="56">
        <f t="shared" si="48"/>
        <v>28855</v>
      </c>
      <c r="H480" s="54">
        <f t="shared" si="49"/>
        <v>1978</v>
      </c>
      <c r="I480" s="54">
        <f t="shared" si="50"/>
        <v>48</v>
      </c>
      <c r="J480" s="54" t="str" cm="1">
        <f t="array" ref="J480">_xlfn.IFS(AND(I480&gt;20,I480&lt;=30),"Young adult",AND(I480&gt;30,I480&lt;=45),"Adult",AND(I480&gt;45,I480&lt;=60),"Senior",AND(I480&gt;60,I480&lt;90),"super senior",TRUE,"Died")</f>
        <v>Senior</v>
      </c>
      <c r="K480" s="3">
        <v>15</v>
      </c>
      <c r="L480" s="2" t="s">
        <v>37</v>
      </c>
      <c r="M480" s="2" t="s">
        <v>71</v>
      </c>
      <c r="N480" s="2" t="str">
        <f>VLOOKUP(L480,Facts!$A$2:$B$10,2,FALSE)</f>
        <v>South</v>
      </c>
      <c r="O480" s="2"/>
      <c r="P480" s="2"/>
      <c r="Q480" s="36" t="str">
        <f>IF(AND(K480&lt;=5,'Billing Details'!H480&gt;=10000),"High Priority","Regularfollowup")</f>
        <v>Regularfollowup</v>
      </c>
      <c r="R480" s="36"/>
      <c r="S480" s="36"/>
      <c r="T480" s="36" t="str">
        <f>IF(AND(Q480="High Priority",'Patient Health Records'!AH480="Yes",'Patient Health Records'!AI480="Critical"), "Need Immediate attention", IF(AND('Patient Health Records'!AI480&lt;&gt;"Critical", 'Patient Health Records'!AH480="Yes"),"Monitor later",IF(AND('Patient Health Records'!AI480="Critical",'Patient Health Records'!AH480="No"),"Ask for readmission","No action")))</f>
        <v>No action</v>
      </c>
      <c r="U480" s="36"/>
      <c r="V480" s="36"/>
      <c r="W480" s="2" t="str">
        <f>_xlfn.XLOOKUP('Patient Demographics'!N480,Facts!$B$2:$B$10,Facts!$A$2:$A$10,FALSE)</f>
        <v>Tamil Nadu</v>
      </c>
      <c r="X480" t="str">
        <f t="shared" si="46"/>
        <v xml:space="preserve">Aarav </v>
      </c>
      <c r="Y480" t="str" cm="1">
        <f t="array" ref="Y480:Z480">_xlfn.TEXTSPLIT(C480," ")</f>
        <v>Aarav</v>
      </c>
      <c r="Z480" t="str">
        <v>Sharma</v>
      </c>
    </row>
    <row r="481" spans="1:27" ht="15.75" customHeight="1" x14ac:dyDescent="0.35">
      <c r="A481" s="2" t="s">
        <v>780</v>
      </c>
      <c r="B481" s="2" t="s">
        <v>444</v>
      </c>
      <c r="C481" s="2" t="str">
        <f t="shared" si="47"/>
        <v>Diya Sharma</v>
      </c>
      <c r="D481" s="2" t="str">
        <f t="shared" si="45"/>
        <v>PID0480_Diya.pdf</v>
      </c>
      <c r="E481" s="2" t="s">
        <v>9</v>
      </c>
      <c r="F481" s="15" t="s">
        <v>44</v>
      </c>
      <c r="G481" s="56">
        <f t="shared" si="48"/>
        <v>34699</v>
      </c>
      <c r="H481" s="54">
        <f t="shared" si="49"/>
        <v>1994</v>
      </c>
      <c r="I481" s="54">
        <f t="shared" si="50"/>
        <v>32</v>
      </c>
      <c r="J481" s="54" t="str" cm="1">
        <f t="array" ref="J481">_xlfn.IFS(AND(I481&gt;20,I481&lt;=30),"Young adult",AND(I481&gt;30,I481&lt;=45),"Adult",AND(I481&gt;45,I481&lt;=60),"Senior",AND(I481&gt;60,I481&lt;90),"super senior",TRUE,"Died")</f>
        <v>Adult</v>
      </c>
      <c r="K481" s="3">
        <v>20</v>
      </c>
      <c r="L481" s="2" t="s">
        <v>25</v>
      </c>
      <c r="M481" s="2" t="s">
        <v>12</v>
      </c>
      <c r="N481" s="2" t="str">
        <f>VLOOKUP(L481,Facts!$A$2:$B$10,2,FALSE)</f>
        <v>South</v>
      </c>
      <c r="O481" s="2"/>
      <c r="P481" s="2"/>
      <c r="Q481" s="36" t="str">
        <f>IF(AND(K481&lt;=5,'Billing Details'!H481&gt;=10000),"High Priority","Regularfollowup")</f>
        <v>Regularfollowup</v>
      </c>
      <c r="R481" s="36"/>
      <c r="S481" s="36"/>
      <c r="T481" s="36" t="str">
        <f>IF(AND(Q481="High Priority",'Patient Health Records'!AH481="Yes",'Patient Health Records'!AI481="Critical"), "Need Immediate attention", IF(AND('Patient Health Records'!AI481&lt;&gt;"Critical", 'Patient Health Records'!AH481="Yes"),"Monitor later",IF(AND('Patient Health Records'!AI481="Critical",'Patient Health Records'!AH481="No"),"Ask for readmission","No action")))</f>
        <v>Monitor later</v>
      </c>
      <c r="U481" s="36"/>
      <c r="V481" s="36"/>
      <c r="W481" s="2" t="str">
        <f>_xlfn.XLOOKUP('Patient Demographics'!N481,Facts!$B$2:$B$10,Facts!$A$2:$A$10,FALSE)</f>
        <v>Tamil Nadu</v>
      </c>
      <c r="X481" t="str">
        <f t="shared" si="46"/>
        <v xml:space="preserve">Diya </v>
      </c>
      <c r="Y481" t="str" cm="1">
        <f t="array" ref="Y481:Z481">_xlfn.TEXTSPLIT(C481," ")</f>
        <v>Diya</v>
      </c>
      <c r="Z481" t="str">
        <v>Sharma</v>
      </c>
    </row>
    <row r="482" spans="1:27" ht="15.75" customHeight="1" x14ac:dyDescent="0.35">
      <c r="A482" s="2" t="s">
        <v>781</v>
      </c>
      <c r="B482" s="2" t="s">
        <v>129</v>
      </c>
      <c r="C482" s="2" t="str">
        <f t="shared" si="47"/>
        <v>Vivaan Sharma</v>
      </c>
      <c r="D482" s="2" t="str">
        <f t="shared" si="45"/>
        <v>PID0481_Vivaan.pdf</v>
      </c>
      <c r="E482" s="2" t="s">
        <v>24</v>
      </c>
      <c r="F482" s="15" t="s">
        <v>62</v>
      </c>
      <c r="G482" s="56">
        <f t="shared" si="48"/>
        <v>30682</v>
      </c>
      <c r="H482" s="54">
        <f t="shared" si="49"/>
        <v>1984</v>
      </c>
      <c r="I482" s="54">
        <f t="shared" si="50"/>
        <v>42</v>
      </c>
      <c r="J482" s="54" t="str" cm="1">
        <f t="array" ref="J482">_xlfn.IFS(AND(I482&gt;20,I482&lt;=30),"Young adult",AND(I482&gt;30,I482&lt;=45),"Adult",AND(I482&gt;45,I482&lt;=60),"Senior",AND(I482&gt;60,I482&lt;90),"super senior",TRUE,"Died")</f>
        <v>Adult</v>
      </c>
      <c r="K482" s="3">
        <v>4</v>
      </c>
      <c r="L482" s="2" t="s">
        <v>29</v>
      </c>
      <c r="M482" s="2" t="s">
        <v>21</v>
      </c>
      <c r="N482" s="2" t="str">
        <f>VLOOKUP(L482,Facts!$A$2:$B$10,2,FALSE)</f>
        <v>North</v>
      </c>
      <c r="O482" s="2"/>
      <c r="P482" s="2"/>
      <c r="Q482" s="36" t="str">
        <f>IF(AND(K482&lt;=5,'Billing Details'!H482&gt;=10000),"High Priority","Regularfollowup")</f>
        <v>High Priority</v>
      </c>
      <c r="R482" s="36"/>
      <c r="S482" s="36"/>
      <c r="T482" s="36" t="str">
        <f>IF(AND(Q482="High Priority",'Patient Health Records'!AH482="Yes",'Patient Health Records'!AI482="Critical"), "Need Immediate attention", IF(AND('Patient Health Records'!AI482&lt;&gt;"Critical", 'Patient Health Records'!AH482="Yes"),"Monitor later",IF(AND('Patient Health Records'!AI482="Critical",'Patient Health Records'!AH482="No"),"Ask for readmission","No action")))</f>
        <v>Monitor later</v>
      </c>
      <c r="U482" s="36"/>
      <c r="V482" s="36"/>
      <c r="W482" s="2" t="str">
        <f>_xlfn.XLOOKUP('Patient Demographics'!N482,Facts!$B$2:$B$10,Facts!$A$2:$A$10,FALSE)</f>
        <v>Punjab</v>
      </c>
      <c r="X482" t="str">
        <f t="shared" si="46"/>
        <v xml:space="preserve">Vivaan </v>
      </c>
      <c r="Y482" t="str" cm="1">
        <f t="array" ref="Y482:Z482">_xlfn.TEXTSPLIT(C482," ")</f>
        <v>Vivaan</v>
      </c>
      <c r="Z482" t="str">
        <v>Sharma</v>
      </c>
    </row>
    <row r="483" spans="1:27" ht="15.75" customHeight="1" x14ac:dyDescent="0.35">
      <c r="A483" s="2" t="s">
        <v>782</v>
      </c>
      <c r="B483" s="2" t="s">
        <v>783</v>
      </c>
      <c r="C483" s="2" t="str">
        <f t="shared" si="47"/>
        <v>Aditya Sharma</v>
      </c>
      <c r="D483" s="2" t="str">
        <f t="shared" si="45"/>
        <v>PID0482_Aditya.pdf</v>
      </c>
      <c r="E483" s="2" t="s">
        <v>24</v>
      </c>
      <c r="F483" s="15" t="s">
        <v>65</v>
      </c>
      <c r="G483" s="56">
        <f t="shared" si="48"/>
        <v>25203</v>
      </c>
      <c r="H483" s="54">
        <f t="shared" si="49"/>
        <v>1968</v>
      </c>
      <c r="I483" s="54">
        <f t="shared" si="50"/>
        <v>58</v>
      </c>
      <c r="J483" s="54" t="str" cm="1">
        <f t="array" ref="J483">_xlfn.IFS(AND(I483&gt;20,I483&lt;=30),"Young adult",AND(I483&gt;30,I483&lt;=45),"Adult",AND(I483&gt;45,I483&lt;=60),"Senior",AND(I483&gt;60,I483&lt;90),"super senior",TRUE,"Died")</f>
        <v>Senior</v>
      </c>
      <c r="K483" s="3">
        <v>40</v>
      </c>
      <c r="L483" s="2" t="s">
        <v>60</v>
      </c>
      <c r="M483" s="2" t="s">
        <v>38</v>
      </c>
      <c r="N483" s="2" t="str">
        <f>VLOOKUP(L483,Facts!$A$2:$B$10,2,FALSE)</f>
        <v>West</v>
      </c>
      <c r="O483" s="2"/>
      <c r="P483" s="2"/>
      <c r="Q483" s="36" t="str">
        <f>IF(AND(K483&lt;=5,'Billing Details'!H483&gt;=10000),"High Priority","Regularfollowup")</f>
        <v>Regularfollowup</v>
      </c>
      <c r="R483" s="36"/>
      <c r="S483" s="36"/>
      <c r="T483" s="36" t="str">
        <f>IF(AND(Q483="High Priority",'Patient Health Records'!AH483="Yes",'Patient Health Records'!AI483="Critical"), "Need Immediate attention", IF(AND('Patient Health Records'!AI483&lt;&gt;"Critical", 'Patient Health Records'!AH483="Yes"),"Monitor later",IF(AND('Patient Health Records'!AI483="Critical",'Patient Health Records'!AH483="No"),"Ask for readmission","No action")))</f>
        <v>No action</v>
      </c>
      <c r="U483" s="36"/>
      <c r="V483" s="36"/>
      <c r="W483" s="2" t="str">
        <f>_xlfn.XLOOKUP('Patient Demographics'!N483,Facts!$B$2:$B$10,Facts!$A$2:$A$10,FALSE)</f>
        <v>Maharashtra</v>
      </c>
      <c r="X483" t="str">
        <f t="shared" si="46"/>
        <v xml:space="preserve">Aditya </v>
      </c>
      <c r="Y483" t="str" cm="1">
        <f t="array" ref="Y483:Z483">_xlfn.TEXTSPLIT(C483," ")</f>
        <v>Aditya</v>
      </c>
      <c r="Z483" t="str">
        <v>Sharma</v>
      </c>
    </row>
    <row r="484" spans="1:27" ht="15.75" customHeight="1" x14ac:dyDescent="0.35">
      <c r="A484" s="2" t="s">
        <v>784</v>
      </c>
      <c r="B484" s="2" t="s">
        <v>273</v>
      </c>
      <c r="C484" s="2" t="str">
        <f t="shared" si="47"/>
        <v>Riya Mehta</v>
      </c>
      <c r="D484" s="2" t="str">
        <f t="shared" si="45"/>
        <v>PID0483_Riya.pdf</v>
      </c>
      <c r="E484" s="2" t="s">
        <v>9</v>
      </c>
      <c r="F484" s="15" t="s">
        <v>48</v>
      </c>
      <c r="G484" s="56">
        <f t="shared" si="48"/>
        <v>23377</v>
      </c>
      <c r="H484" s="54">
        <f t="shared" si="49"/>
        <v>1964</v>
      </c>
      <c r="I484" s="54">
        <f t="shared" si="50"/>
        <v>62</v>
      </c>
      <c r="J484" s="54" t="str" cm="1">
        <f t="array" ref="J484">_xlfn.IFS(AND(I484&gt;20,I484&lt;=30),"Young adult",AND(I484&gt;30,I484&lt;=45),"Adult",AND(I484&gt;45,I484&lt;=60),"Senior",AND(I484&gt;60,I484&lt;90),"super senior",TRUE,"Died")</f>
        <v>super senior</v>
      </c>
      <c r="K484" s="3">
        <v>15</v>
      </c>
      <c r="L484" s="2" t="s">
        <v>20</v>
      </c>
      <c r="M484" s="2" t="s">
        <v>21</v>
      </c>
      <c r="N484" s="2" t="str">
        <f>VLOOKUP(L484,Facts!$A$2:$B$10,2,FALSE)</f>
        <v>North</v>
      </c>
      <c r="O484" s="2"/>
      <c r="P484" s="2"/>
      <c r="Q484" s="36" t="str">
        <f>IF(AND(K484&lt;=5,'Billing Details'!H484&gt;=10000),"High Priority","Regularfollowup")</f>
        <v>Regularfollowup</v>
      </c>
      <c r="R484" s="36"/>
      <c r="S484" s="36"/>
      <c r="T484" s="36" t="str">
        <f>IF(AND(Q484="High Priority",'Patient Health Records'!AH484="Yes",'Patient Health Records'!AI484="Critical"), "Need Immediate attention", IF(AND('Patient Health Records'!AI484&lt;&gt;"Critical", 'Patient Health Records'!AH484="Yes"),"Monitor later",IF(AND('Patient Health Records'!AI484="Critical",'Patient Health Records'!AH484="No"),"Ask for readmission","No action")))</f>
        <v>No action</v>
      </c>
      <c r="U484" s="36"/>
      <c r="V484" s="36"/>
      <c r="W484" s="2" t="str">
        <f>_xlfn.XLOOKUP('Patient Demographics'!N484,Facts!$B$2:$B$10,Facts!$A$2:$A$10,FALSE)</f>
        <v>Punjab</v>
      </c>
      <c r="X484" t="str">
        <f t="shared" si="46"/>
        <v xml:space="preserve">Riya </v>
      </c>
      <c r="Y484" t="str" cm="1">
        <f t="array" ref="Y484:Z484">_xlfn.TEXTSPLIT(C484," ")</f>
        <v>Riya</v>
      </c>
      <c r="Z484" t="str">
        <v>Mehta</v>
      </c>
    </row>
    <row r="485" spans="1:27" ht="15.75" customHeight="1" x14ac:dyDescent="0.35">
      <c r="A485" s="2" t="s">
        <v>785</v>
      </c>
      <c r="B485" s="2" t="s">
        <v>537</v>
      </c>
      <c r="C485" s="2" t="str">
        <f t="shared" si="47"/>
        <v>Aditya Patel</v>
      </c>
      <c r="D485" s="2" t="str">
        <f t="shared" si="45"/>
        <v>PID0484_Aditya.pdf</v>
      </c>
      <c r="E485" s="2" t="s">
        <v>24</v>
      </c>
      <c r="F485" s="15" t="s">
        <v>19</v>
      </c>
      <c r="G485" s="56">
        <f t="shared" si="48"/>
        <v>34334</v>
      </c>
      <c r="H485" s="54">
        <f t="shared" si="49"/>
        <v>1993</v>
      </c>
      <c r="I485" s="54">
        <f t="shared" si="50"/>
        <v>33</v>
      </c>
      <c r="J485" s="54" t="str" cm="1">
        <f t="array" ref="J485">_xlfn.IFS(AND(I485&gt;20,I485&lt;=30),"Young adult",AND(I485&gt;30,I485&lt;=45),"Adult",AND(I485&gt;45,I485&lt;=60),"Senior",AND(I485&gt;60,I485&lt;90),"super senior",TRUE,"Died")</f>
        <v>Adult</v>
      </c>
      <c r="K485" s="3">
        <v>0.5</v>
      </c>
      <c r="L485" s="2" t="s">
        <v>29</v>
      </c>
      <c r="M485" s="2" t="s">
        <v>71</v>
      </c>
      <c r="N485" s="2" t="str">
        <f>VLOOKUP(L485,Facts!$A$2:$B$10,2,FALSE)</f>
        <v>North</v>
      </c>
      <c r="O485" s="2"/>
      <c r="P485" s="2"/>
      <c r="Q485" s="36" t="str">
        <f>IF(AND(K485&lt;=5,'Billing Details'!H485&gt;=10000),"High Priority","Regularfollowup")</f>
        <v>Regularfollowup</v>
      </c>
      <c r="R485" s="36"/>
      <c r="S485" s="36"/>
      <c r="T485" s="36" t="str">
        <f>IF(AND(Q485="High Priority",'Patient Health Records'!AH485="Yes",'Patient Health Records'!AI485="Critical"), "Need Immediate attention", IF(AND('Patient Health Records'!AI485&lt;&gt;"Critical", 'Patient Health Records'!AH485="Yes"),"Monitor later",IF(AND('Patient Health Records'!AI485="Critical",'Patient Health Records'!AH485="No"),"Ask for readmission","No action")))</f>
        <v>Ask for readmission</v>
      </c>
      <c r="U485" s="36"/>
      <c r="V485" s="36"/>
      <c r="W485" s="2" t="str">
        <f>_xlfn.XLOOKUP('Patient Demographics'!N485,Facts!$B$2:$B$10,Facts!$A$2:$A$10,FALSE)</f>
        <v>Punjab</v>
      </c>
      <c r="X485" t="str">
        <f t="shared" si="46"/>
        <v xml:space="preserve">Aditya </v>
      </c>
      <c r="Y485" t="str" cm="1">
        <f t="array" ref="Y485:Z485">_xlfn.TEXTSPLIT(C485," ")</f>
        <v>Aditya</v>
      </c>
      <c r="Z485" t="str">
        <v>Patel</v>
      </c>
    </row>
    <row r="486" spans="1:27" ht="15.75" customHeight="1" x14ac:dyDescent="0.35">
      <c r="A486" s="2" t="s">
        <v>786</v>
      </c>
      <c r="B486" s="2" t="s">
        <v>40</v>
      </c>
      <c r="C486" s="2" t="str">
        <f t="shared" si="47"/>
        <v>Diya Mehta</v>
      </c>
      <c r="D486" s="2" t="str">
        <f t="shared" si="45"/>
        <v>PID0485_Diya.pdf</v>
      </c>
      <c r="E486" s="2" t="s">
        <v>9</v>
      </c>
      <c r="F486" s="15" t="s">
        <v>48</v>
      </c>
      <c r="G486" s="56">
        <f t="shared" si="48"/>
        <v>23377</v>
      </c>
      <c r="H486" s="54">
        <f t="shared" si="49"/>
        <v>1964</v>
      </c>
      <c r="I486" s="54">
        <f t="shared" si="50"/>
        <v>62</v>
      </c>
      <c r="J486" s="54" t="str" cm="1">
        <f t="array" ref="J486">_xlfn.IFS(AND(I486&gt;20,I486&lt;=30),"Young adult",AND(I486&gt;30,I486&lt;=45),"Adult",AND(I486&gt;45,I486&lt;=60),"Senior",AND(I486&gt;60,I486&lt;90),"super senior",TRUE,"Died")</f>
        <v>super senior</v>
      </c>
      <c r="K486" s="3">
        <v>30</v>
      </c>
      <c r="L486" s="2" t="s">
        <v>37</v>
      </c>
      <c r="M486" s="2" t="s">
        <v>12</v>
      </c>
      <c r="N486" s="2" t="str">
        <f>VLOOKUP(L486,Facts!$A$2:$B$10,2,FALSE)</f>
        <v>South</v>
      </c>
      <c r="O486" s="2"/>
      <c r="P486" s="2"/>
      <c r="Q486" s="36" t="str">
        <f>IF(AND(K486&lt;=5,'Billing Details'!H486&gt;=10000),"High Priority","Regularfollowup")</f>
        <v>Regularfollowup</v>
      </c>
      <c r="R486" s="36"/>
      <c r="S486" s="36"/>
      <c r="T486" s="36" t="str">
        <f>IF(AND(Q486="High Priority",'Patient Health Records'!AH486="Yes",'Patient Health Records'!AI486="Critical"), "Need Immediate attention", IF(AND('Patient Health Records'!AI486&lt;&gt;"Critical", 'Patient Health Records'!AH486="Yes"),"Monitor later",IF(AND('Patient Health Records'!AI486="Critical",'Patient Health Records'!AH486="No"),"Ask for readmission","No action")))</f>
        <v>No action</v>
      </c>
      <c r="U486" s="36"/>
      <c r="V486" s="36"/>
      <c r="W486" s="2" t="str">
        <f>_xlfn.XLOOKUP('Patient Demographics'!N486,Facts!$B$2:$B$10,Facts!$A$2:$A$10,FALSE)</f>
        <v>Tamil Nadu</v>
      </c>
      <c r="X486" t="str">
        <f t="shared" si="46"/>
        <v xml:space="preserve">Diya </v>
      </c>
      <c r="Y486" t="str" cm="1">
        <f t="array" ref="Y486:Z486">_xlfn.TEXTSPLIT(C486," ")</f>
        <v>Diya</v>
      </c>
      <c r="Z486" t="str">
        <v>Mehta</v>
      </c>
    </row>
    <row r="487" spans="1:27" ht="15.75" customHeight="1" x14ac:dyDescent="0.35">
      <c r="A487" s="2" t="s">
        <v>787</v>
      </c>
      <c r="B487" s="2" t="s">
        <v>136</v>
      </c>
      <c r="C487" s="2" t="str">
        <f t="shared" si="47"/>
        <v>Vivaan Mehta</v>
      </c>
      <c r="D487" s="2" t="str">
        <f t="shared" si="45"/>
        <v>PID0486_Vivaan.pdf</v>
      </c>
      <c r="E487" s="2" t="s">
        <v>24</v>
      </c>
      <c r="F487" s="15" t="s">
        <v>87</v>
      </c>
      <c r="G487" s="56">
        <f t="shared" si="48"/>
        <v>28855</v>
      </c>
      <c r="H487" s="54">
        <f t="shared" si="49"/>
        <v>1978</v>
      </c>
      <c r="I487" s="54">
        <f t="shared" si="50"/>
        <v>48</v>
      </c>
      <c r="J487" s="54" t="str" cm="1">
        <f t="array" ref="J487">_xlfn.IFS(AND(I487&gt;20,I487&lt;=30),"Young adult",AND(I487&gt;30,I487&lt;=45),"Adult",AND(I487&gt;45,I487&lt;=60),"Senior",AND(I487&gt;60,I487&lt;90),"super senior",TRUE,"Died")</f>
        <v>Senior</v>
      </c>
      <c r="K487" s="3">
        <v>9</v>
      </c>
      <c r="L487" s="2" t="s">
        <v>25</v>
      </c>
      <c r="M487" s="2" t="s">
        <v>12</v>
      </c>
      <c r="N487" s="2" t="str">
        <f>VLOOKUP(L487,Facts!$A$2:$B$10,2,FALSE)</f>
        <v>South</v>
      </c>
      <c r="O487" s="2"/>
      <c r="P487" s="2"/>
      <c r="Q487" s="36" t="str">
        <f>IF(AND(K487&lt;=5,'Billing Details'!H487&gt;=10000),"High Priority","Regularfollowup")</f>
        <v>Regularfollowup</v>
      </c>
      <c r="R487" s="36"/>
      <c r="S487" s="36"/>
      <c r="T487" s="36" t="str">
        <f>IF(AND(Q487="High Priority",'Patient Health Records'!AH487="Yes",'Patient Health Records'!AI487="Critical"), "Need Immediate attention", IF(AND('Patient Health Records'!AI487&lt;&gt;"Critical", 'Patient Health Records'!AH487="Yes"),"Monitor later",IF(AND('Patient Health Records'!AI487="Critical",'Patient Health Records'!AH487="No"),"Ask for readmission","No action")))</f>
        <v>No action</v>
      </c>
      <c r="U487" s="36"/>
      <c r="V487" s="36"/>
      <c r="W487" s="2" t="str">
        <f>_xlfn.XLOOKUP('Patient Demographics'!N487,Facts!$B$2:$B$10,Facts!$A$2:$A$10,FALSE)</f>
        <v>Tamil Nadu</v>
      </c>
      <c r="X487" t="str">
        <f t="shared" si="46"/>
        <v xml:space="preserve">Vivaan </v>
      </c>
      <c r="Y487" t="str" cm="1">
        <f t="array" ref="Y487:Z487">_xlfn.TEXTSPLIT(C487," ")</f>
        <v>Vivaan</v>
      </c>
      <c r="Z487" t="str">
        <v>Mehta</v>
      </c>
    </row>
    <row r="488" spans="1:27" ht="15.75" customHeight="1" x14ac:dyDescent="0.35">
      <c r="A488" s="2" t="s">
        <v>788</v>
      </c>
      <c r="B488" s="2" t="s">
        <v>789</v>
      </c>
      <c r="C488" s="2" t="str">
        <f t="shared" si="47"/>
        <v>Aditya Kumar Sharma</v>
      </c>
      <c r="D488" s="2" t="str">
        <f t="shared" si="45"/>
        <v>PID0487_Aditya.pdf</v>
      </c>
      <c r="E488" s="2" t="s">
        <v>24</v>
      </c>
      <c r="F488" s="15" t="s">
        <v>41</v>
      </c>
      <c r="G488" s="56">
        <f t="shared" si="48"/>
        <v>28855</v>
      </c>
      <c r="H488" s="54">
        <f t="shared" si="49"/>
        <v>1978</v>
      </c>
      <c r="I488" s="54">
        <f t="shared" si="50"/>
        <v>48</v>
      </c>
      <c r="J488" s="54" t="str" cm="1">
        <f t="array" ref="J488">_xlfn.IFS(AND(I488&gt;20,I488&lt;=30),"Young adult",AND(I488&gt;30,I488&lt;=45),"Adult",AND(I488&gt;45,I488&lt;=60),"Senior",AND(I488&gt;60,I488&lt;90),"super senior",TRUE,"Died")</f>
        <v>Senior</v>
      </c>
      <c r="K488" s="3">
        <v>7</v>
      </c>
      <c r="L488" s="2" t="s">
        <v>37</v>
      </c>
      <c r="M488" s="2" t="s">
        <v>12</v>
      </c>
      <c r="N488" s="2" t="str">
        <f>VLOOKUP(L488,Facts!$A$2:$B$10,2,FALSE)</f>
        <v>South</v>
      </c>
      <c r="O488" s="2"/>
      <c r="P488" s="2"/>
      <c r="Q488" s="36" t="str">
        <f>IF(AND(K488&lt;=5,'Billing Details'!H488&gt;=10000),"High Priority","Regularfollowup")</f>
        <v>Regularfollowup</v>
      </c>
      <c r="R488" s="36"/>
      <c r="S488" s="36"/>
      <c r="T488" s="36" t="str">
        <f>IF(AND(Q488="High Priority",'Patient Health Records'!AH488="Yes",'Patient Health Records'!AI488="Critical"), "Need Immediate attention", IF(AND('Patient Health Records'!AI488&lt;&gt;"Critical", 'Patient Health Records'!AH488="Yes"),"Monitor later",IF(AND('Patient Health Records'!AI488="Critical",'Patient Health Records'!AH488="No"),"Ask for readmission","No action")))</f>
        <v>Monitor later</v>
      </c>
      <c r="U488" s="36"/>
      <c r="V488" s="36"/>
      <c r="W488" s="2" t="str">
        <f>_xlfn.XLOOKUP('Patient Demographics'!N488,Facts!$B$2:$B$10,Facts!$A$2:$A$10,FALSE)</f>
        <v>Tamil Nadu</v>
      </c>
      <c r="X488" t="str">
        <f t="shared" si="46"/>
        <v xml:space="preserve">Aditya </v>
      </c>
      <c r="Y488" t="str" cm="1">
        <f t="array" ref="Y488:AA488">_xlfn.TEXTSPLIT(C488," ")</f>
        <v>Aditya</v>
      </c>
      <c r="Z488" t="str">
        <v>Kumar</v>
      </c>
      <c r="AA488" t="str">
        <v>Sharma</v>
      </c>
    </row>
    <row r="489" spans="1:27" ht="15.75" customHeight="1" x14ac:dyDescent="0.35">
      <c r="A489" s="2" t="s">
        <v>790</v>
      </c>
      <c r="B489" s="2" t="s">
        <v>175</v>
      </c>
      <c r="C489" s="2" t="str">
        <f t="shared" si="47"/>
        <v>Sai Sharma</v>
      </c>
      <c r="D489" s="2" t="str">
        <f t="shared" si="45"/>
        <v>PID0488_Sai.pdf</v>
      </c>
      <c r="E489" s="2" t="s">
        <v>24</v>
      </c>
      <c r="F489" s="15" t="s">
        <v>41</v>
      </c>
      <c r="G489" s="56">
        <f t="shared" si="48"/>
        <v>28855</v>
      </c>
      <c r="H489" s="54">
        <f t="shared" si="49"/>
        <v>1978</v>
      </c>
      <c r="I489" s="54">
        <f t="shared" si="50"/>
        <v>48</v>
      </c>
      <c r="J489" s="54" t="str" cm="1">
        <f t="array" ref="J489">_xlfn.IFS(AND(I489&gt;20,I489&lt;=30),"Young adult",AND(I489&gt;30,I489&lt;=45),"Adult",AND(I489&gt;45,I489&lt;=60),"Senior",AND(I489&gt;60,I489&lt;90),"super senior",TRUE,"Died")</f>
        <v>Senior</v>
      </c>
      <c r="K489" s="3">
        <v>3</v>
      </c>
      <c r="L489" s="2" t="s">
        <v>11</v>
      </c>
      <c r="M489" s="2" t="s">
        <v>21</v>
      </c>
      <c r="N489" s="2" t="str">
        <f>VLOOKUP(L489,Facts!$A$2:$B$10,2,FALSE)</f>
        <v>South</v>
      </c>
      <c r="O489" s="2"/>
      <c r="P489" s="2"/>
      <c r="Q489" s="36" t="str">
        <f>IF(AND(K489&lt;=5,'Billing Details'!H489&gt;=10000),"High Priority","Regularfollowup")</f>
        <v>Regularfollowup</v>
      </c>
      <c r="R489" s="36"/>
      <c r="S489" s="36"/>
      <c r="T489" s="36" t="str">
        <f>IF(AND(Q489="High Priority",'Patient Health Records'!AH489="Yes",'Patient Health Records'!AI489="Critical"), "Need Immediate attention", IF(AND('Patient Health Records'!AI489&lt;&gt;"Critical", 'Patient Health Records'!AH489="Yes"),"Monitor later",IF(AND('Patient Health Records'!AI489="Critical",'Patient Health Records'!AH489="No"),"Ask for readmission","No action")))</f>
        <v>No action</v>
      </c>
      <c r="U489" s="36"/>
      <c r="V489" s="36"/>
      <c r="W489" s="2" t="str">
        <f>_xlfn.XLOOKUP('Patient Demographics'!N489,Facts!$B$2:$B$10,Facts!$A$2:$A$10,FALSE)</f>
        <v>Tamil Nadu</v>
      </c>
      <c r="X489" t="str">
        <f t="shared" si="46"/>
        <v xml:space="preserve">Sai </v>
      </c>
      <c r="Y489" t="str" cm="1">
        <f t="array" ref="Y489:Z489">_xlfn.TEXTSPLIT(C489," ")</f>
        <v>Sai</v>
      </c>
      <c r="Z489" t="str">
        <v>Sharma</v>
      </c>
    </row>
    <row r="490" spans="1:27" ht="15.75" customHeight="1" x14ac:dyDescent="0.35">
      <c r="A490" s="2" t="s">
        <v>791</v>
      </c>
      <c r="B490" s="2" t="s">
        <v>792</v>
      </c>
      <c r="C490" s="2" t="str">
        <f t="shared" si="47"/>
        <v>Aditya Reddy</v>
      </c>
      <c r="D490" s="2" t="str">
        <f t="shared" si="45"/>
        <v>PID0489_Aditya.pdf</v>
      </c>
      <c r="E490" s="2" t="s">
        <v>24</v>
      </c>
      <c r="F490" s="15" t="s">
        <v>65</v>
      </c>
      <c r="G490" s="56">
        <f t="shared" si="48"/>
        <v>25203</v>
      </c>
      <c r="H490" s="54">
        <f t="shared" si="49"/>
        <v>1968</v>
      </c>
      <c r="I490" s="54">
        <f t="shared" si="50"/>
        <v>58</v>
      </c>
      <c r="J490" s="54" t="str" cm="1">
        <f t="array" ref="J490">_xlfn.IFS(AND(I490&gt;20,I490&lt;=30),"Young adult",AND(I490&gt;30,I490&lt;=45),"Adult",AND(I490&gt;45,I490&lt;=60),"Senior",AND(I490&gt;60,I490&lt;90),"super senior",TRUE,"Died")</f>
        <v>Senior</v>
      </c>
      <c r="K490" s="3">
        <v>12</v>
      </c>
      <c r="L490" s="2" t="s">
        <v>60</v>
      </c>
      <c r="M490" s="2" t="s">
        <v>71</v>
      </c>
      <c r="N490" s="2" t="str">
        <f>VLOOKUP(L490,Facts!$A$2:$B$10,2,FALSE)</f>
        <v>West</v>
      </c>
      <c r="O490" s="2"/>
      <c r="P490" s="2"/>
      <c r="Q490" s="36" t="str">
        <f>IF(AND(K490&lt;=5,'Billing Details'!H490&gt;=10000),"High Priority","Regularfollowup")</f>
        <v>Regularfollowup</v>
      </c>
      <c r="R490" s="36"/>
      <c r="S490" s="36"/>
      <c r="T490" s="36" t="str">
        <f>IF(AND(Q490="High Priority",'Patient Health Records'!AH490="Yes",'Patient Health Records'!AI490="Critical"), "Need Immediate attention", IF(AND('Patient Health Records'!AI490&lt;&gt;"Critical", 'Patient Health Records'!AH490="Yes"),"Monitor later",IF(AND('Patient Health Records'!AI490="Critical",'Patient Health Records'!AH490="No"),"Ask for readmission","No action")))</f>
        <v>No action</v>
      </c>
      <c r="U490" s="36"/>
      <c r="V490" s="36"/>
      <c r="W490" s="2" t="str">
        <f>_xlfn.XLOOKUP('Patient Demographics'!N490,Facts!$B$2:$B$10,Facts!$A$2:$A$10,FALSE)</f>
        <v>Maharashtra</v>
      </c>
      <c r="X490" t="str">
        <f t="shared" si="46"/>
        <v xml:space="preserve">Aditya </v>
      </c>
      <c r="Y490" t="str" cm="1">
        <f t="array" ref="Y490:Z490">_xlfn.TEXTSPLIT(C490," ")</f>
        <v>Aditya</v>
      </c>
      <c r="Z490" t="str">
        <v>Reddy</v>
      </c>
    </row>
    <row r="491" spans="1:27" ht="15.75" customHeight="1" x14ac:dyDescent="0.35">
      <c r="A491" s="2" t="s">
        <v>793</v>
      </c>
      <c r="B491" s="2" t="s">
        <v>574</v>
      </c>
      <c r="C491" s="2" t="str">
        <f t="shared" si="47"/>
        <v>Shreya Dev Patel</v>
      </c>
      <c r="D491" s="2" t="str">
        <f t="shared" si="45"/>
        <v>PID0490_Shreya.pdf</v>
      </c>
      <c r="E491" s="2" t="s">
        <v>9</v>
      </c>
      <c r="F491" s="15" t="s">
        <v>28</v>
      </c>
      <c r="G491" s="56">
        <f t="shared" si="48"/>
        <v>32508</v>
      </c>
      <c r="H491" s="54">
        <f t="shared" si="49"/>
        <v>1988</v>
      </c>
      <c r="I491" s="54">
        <f t="shared" si="50"/>
        <v>38</v>
      </c>
      <c r="J491" s="54" t="str" cm="1">
        <f t="array" ref="J491">_xlfn.IFS(AND(I491&gt;20,I491&lt;=30),"Young adult",AND(I491&gt;30,I491&lt;=45),"Adult",AND(I491&gt;45,I491&lt;=60),"Senior",AND(I491&gt;60,I491&lt;90),"super senior",TRUE,"Died")</f>
        <v>Adult</v>
      </c>
      <c r="K491" s="3">
        <v>7</v>
      </c>
      <c r="L491" s="2" t="s">
        <v>25</v>
      </c>
      <c r="M491" s="2" t="s">
        <v>12</v>
      </c>
      <c r="N491" s="2" t="str">
        <f>VLOOKUP(L491,Facts!$A$2:$B$10,2,FALSE)</f>
        <v>South</v>
      </c>
      <c r="O491" s="2"/>
      <c r="P491" s="2"/>
      <c r="Q491" s="36" t="str">
        <f>IF(AND(K491&lt;=5,'Billing Details'!H491&gt;=10000),"High Priority","Regularfollowup")</f>
        <v>Regularfollowup</v>
      </c>
      <c r="R491" s="36"/>
      <c r="S491" s="36"/>
      <c r="T491" s="36" t="str">
        <f>IF(AND(Q491="High Priority",'Patient Health Records'!AH491="Yes",'Patient Health Records'!AI491="Critical"), "Need Immediate attention", IF(AND('Patient Health Records'!AI491&lt;&gt;"Critical", 'Patient Health Records'!AH491="Yes"),"Monitor later",IF(AND('Patient Health Records'!AI491="Critical",'Patient Health Records'!AH491="No"),"Ask for readmission","No action")))</f>
        <v>Monitor later</v>
      </c>
      <c r="U491" s="36"/>
      <c r="V491" s="36"/>
      <c r="W491" s="2" t="str">
        <f>_xlfn.XLOOKUP('Patient Demographics'!N491,Facts!$B$2:$B$10,Facts!$A$2:$A$10,FALSE)</f>
        <v>Tamil Nadu</v>
      </c>
      <c r="X491" t="str">
        <f t="shared" si="46"/>
        <v xml:space="preserve">Shreya </v>
      </c>
      <c r="Y491" t="str" cm="1">
        <f t="array" ref="Y491:AA491">_xlfn.TEXTSPLIT(C491," ")</f>
        <v>Shreya</v>
      </c>
      <c r="Z491" t="str">
        <v>Dev</v>
      </c>
      <c r="AA491" t="str">
        <v>Patel</v>
      </c>
    </row>
    <row r="492" spans="1:27" ht="15.75" customHeight="1" x14ac:dyDescent="0.35">
      <c r="A492" s="2" t="s">
        <v>794</v>
      </c>
      <c r="B492" s="2" t="s">
        <v>269</v>
      </c>
      <c r="C492" s="2" t="str">
        <f t="shared" si="47"/>
        <v>Aarav Gupta</v>
      </c>
      <c r="D492" s="2" t="str">
        <f t="shared" si="45"/>
        <v>PID0491_Aarav.pdf</v>
      </c>
      <c r="E492" s="2" t="s">
        <v>24</v>
      </c>
      <c r="F492" s="15" t="s">
        <v>10</v>
      </c>
      <c r="G492" s="56">
        <f t="shared" si="48"/>
        <v>27029</v>
      </c>
      <c r="H492" s="54">
        <f t="shared" si="49"/>
        <v>1973</v>
      </c>
      <c r="I492" s="54">
        <f t="shared" si="50"/>
        <v>53</v>
      </c>
      <c r="J492" s="54" t="str" cm="1">
        <f t="array" ref="J492">_xlfn.IFS(AND(I492&gt;20,I492&lt;=30),"Young adult",AND(I492&gt;30,I492&lt;=45),"Adult",AND(I492&gt;45,I492&lt;=60),"Senior",AND(I492&gt;60,I492&lt;90),"super senior",TRUE,"Died")</f>
        <v>Senior</v>
      </c>
      <c r="K492" s="3">
        <v>5</v>
      </c>
      <c r="L492" s="2" t="s">
        <v>60</v>
      </c>
      <c r="M492" s="2" t="s">
        <v>71</v>
      </c>
      <c r="N492" s="2" t="str">
        <f>VLOOKUP(L492,Facts!$A$2:$B$10,2,FALSE)</f>
        <v>West</v>
      </c>
      <c r="O492" s="2"/>
      <c r="P492" s="2"/>
      <c r="Q492" s="36" t="str">
        <f>IF(AND(K492&lt;=5,'Billing Details'!H492&gt;=10000),"High Priority","Regularfollowup")</f>
        <v>Regularfollowup</v>
      </c>
      <c r="R492" s="36"/>
      <c r="S492" s="36"/>
      <c r="T492" s="36" t="str">
        <f>IF(AND(Q492="High Priority",'Patient Health Records'!AH492="Yes",'Patient Health Records'!AI492="Critical"), "Need Immediate attention", IF(AND('Patient Health Records'!AI492&lt;&gt;"Critical", 'Patient Health Records'!AH492="Yes"),"Monitor later",IF(AND('Patient Health Records'!AI492="Critical",'Patient Health Records'!AH492="No"),"Ask for readmission","No action")))</f>
        <v>No action</v>
      </c>
      <c r="U492" s="36"/>
      <c r="V492" s="36"/>
      <c r="W492" s="2" t="str">
        <f>_xlfn.XLOOKUP('Patient Demographics'!N492,Facts!$B$2:$B$10,Facts!$A$2:$A$10,FALSE)</f>
        <v>Maharashtra</v>
      </c>
      <c r="X492" t="str">
        <f t="shared" si="46"/>
        <v xml:space="preserve">Aarav </v>
      </c>
      <c r="Y492" t="str" cm="1">
        <f t="array" ref="Y492:Z492">_xlfn.TEXTSPLIT(C492," ")</f>
        <v>Aarav</v>
      </c>
      <c r="Z492" t="str">
        <v>Gupta</v>
      </c>
    </row>
    <row r="493" spans="1:27" ht="15.75" customHeight="1" x14ac:dyDescent="0.35">
      <c r="A493" s="2" t="s">
        <v>795</v>
      </c>
      <c r="B493" s="2" t="s">
        <v>547</v>
      </c>
      <c r="C493" s="2" t="str">
        <f t="shared" si="47"/>
        <v>Riya Priya Gupta</v>
      </c>
      <c r="D493" s="2" t="str">
        <f t="shared" si="45"/>
        <v>PID0492_Riya.pdf</v>
      </c>
      <c r="E493" s="2" t="s">
        <v>9</v>
      </c>
      <c r="F493" s="15" t="s">
        <v>28</v>
      </c>
      <c r="G493" s="56">
        <f t="shared" si="48"/>
        <v>32508</v>
      </c>
      <c r="H493" s="54">
        <f t="shared" si="49"/>
        <v>1988</v>
      </c>
      <c r="I493" s="54">
        <f t="shared" si="50"/>
        <v>38</v>
      </c>
      <c r="J493" s="54" t="str" cm="1">
        <f t="array" ref="J493">_xlfn.IFS(AND(I493&gt;20,I493&lt;=30),"Young adult",AND(I493&gt;30,I493&lt;=45),"Adult",AND(I493&gt;45,I493&lt;=60),"Senior",AND(I493&gt;60,I493&lt;90),"super senior",TRUE,"Died")</f>
        <v>Adult</v>
      </c>
      <c r="K493" s="3">
        <v>20</v>
      </c>
      <c r="L493" s="2" t="s">
        <v>16</v>
      </c>
      <c r="M493" s="2" t="s">
        <v>71</v>
      </c>
      <c r="N493" s="2" t="str">
        <f>VLOOKUP(L493,Facts!$A$2:$B$10,2,FALSE)</f>
        <v>West</v>
      </c>
      <c r="O493" s="2"/>
      <c r="P493" s="2"/>
      <c r="Q493" s="36" t="str">
        <f>IF(AND(K493&lt;=5,'Billing Details'!H493&gt;=10000),"High Priority","Regularfollowup")</f>
        <v>Regularfollowup</v>
      </c>
      <c r="R493" s="36"/>
      <c r="S493" s="36"/>
      <c r="T493" s="36" t="str">
        <f>IF(AND(Q493="High Priority",'Patient Health Records'!AH493="Yes",'Patient Health Records'!AI493="Critical"), "Need Immediate attention", IF(AND('Patient Health Records'!AI493&lt;&gt;"Critical", 'Patient Health Records'!AH493="Yes"),"Monitor later",IF(AND('Patient Health Records'!AI493="Critical",'Patient Health Records'!AH493="No"),"Ask for readmission","No action")))</f>
        <v>Monitor later</v>
      </c>
      <c r="U493" s="36"/>
      <c r="V493" s="36"/>
      <c r="W493" s="2" t="str">
        <f>_xlfn.XLOOKUP('Patient Demographics'!N493,Facts!$B$2:$B$10,Facts!$A$2:$A$10,FALSE)</f>
        <v>Maharashtra</v>
      </c>
      <c r="X493" t="str">
        <f t="shared" si="46"/>
        <v xml:space="preserve">Riya </v>
      </c>
      <c r="Y493" t="str" cm="1">
        <f t="array" ref="Y493:AA493">_xlfn.TEXTSPLIT(C493," ")</f>
        <v>Riya</v>
      </c>
      <c r="Z493" t="str">
        <v>Priya</v>
      </c>
      <c r="AA493" t="str">
        <v>Gupta</v>
      </c>
    </row>
    <row r="494" spans="1:27" ht="15.75" customHeight="1" x14ac:dyDescent="0.35">
      <c r="A494" s="2" t="s">
        <v>796</v>
      </c>
      <c r="B494" s="2" t="s">
        <v>797</v>
      </c>
      <c r="C494" s="2" t="str">
        <f t="shared" si="47"/>
        <v>Aarav Patel</v>
      </c>
      <c r="D494" s="2" t="str">
        <f t="shared" si="45"/>
        <v>PID0493_Aarav.pdf</v>
      </c>
      <c r="E494" s="2" t="s">
        <v>24</v>
      </c>
      <c r="F494" s="15" t="s">
        <v>298</v>
      </c>
      <c r="G494" s="56">
        <f t="shared" si="48"/>
        <v>19724</v>
      </c>
      <c r="H494" s="54">
        <f t="shared" si="49"/>
        <v>1953</v>
      </c>
      <c r="I494" s="54">
        <f t="shared" si="50"/>
        <v>73</v>
      </c>
      <c r="J494" s="54" t="str" cm="1">
        <f t="array" ref="J494">_xlfn.IFS(AND(I494&gt;20,I494&lt;=30),"Young adult",AND(I494&gt;30,I494&lt;=45),"Adult",AND(I494&gt;45,I494&lt;=60),"Senior",AND(I494&gt;60,I494&lt;90),"super senior",TRUE,"Died")</f>
        <v>super senior</v>
      </c>
      <c r="K494" s="3">
        <v>5</v>
      </c>
      <c r="L494" s="2" t="s">
        <v>29</v>
      </c>
      <c r="M494" s="2" t="s">
        <v>71</v>
      </c>
      <c r="N494" s="2" t="str">
        <f>VLOOKUP(L494,Facts!$A$2:$B$10,2,FALSE)</f>
        <v>North</v>
      </c>
      <c r="O494" s="2"/>
      <c r="P494" s="2"/>
      <c r="Q494" s="36" t="str">
        <f>IF(AND(K494&lt;=5,'Billing Details'!H494&gt;=10000),"High Priority","Regularfollowup")</f>
        <v>High Priority</v>
      </c>
      <c r="R494" s="36"/>
      <c r="S494" s="36"/>
      <c r="T494" s="36" t="str">
        <f>IF(AND(Q494="High Priority",'Patient Health Records'!AH494="Yes",'Patient Health Records'!AI494="Critical"), "Need Immediate attention", IF(AND('Patient Health Records'!AI494&lt;&gt;"Critical", 'Patient Health Records'!AH494="Yes"),"Monitor later",IF(AND('Patient Health Records'!AI494="Critical",'Patient Health Records'!AH494="No"),"Ask for readmission","No action")))</f>
        <v>No action</v>
      </c>
      <c r="U494" s="36"/>
      <c r="V494" s="36"/>
      <c r="W494" s="2" t="str">
        <f>_xlfn.XLOOKUP('Patient Demographics'!N494,Facts!$B$2:$B$10,Facts!$A$2:$A$10,FALSE)</f>
        <v>Punjab</v>
      </c>
      <c r="X494" t="str">
        <f t="shared" si="46"/>
        <v xml:space="preserve">Aarav </v>
      </c>
      <c r="Y494" t="str" cm="1">
        <f t="array" ref="Y494:Z494">_xlfn.TEXTSPLIT(C494," ")</f>
        <v>Aarav</v>
      </c>
      <c r="Z494" t="str">
        <v>Patel</v>
      </c>
    </row>
    <row r="495" spans="1:27" ht="15.75" customHeight="1" x14ac:dyDescent="0.35">
      <c r="A495" s="2" t="s">
        <v>798</v>
      </c>
      <c r="B495" s="2" t="s">
        <v>799</v>
      </c>
      <c r="C495" s="2" t="str">
        <f t="shared" si="47"/>
        <v>Aanya Priya Patel</v>
      </c>
      <c r="D495" s="2" t="str">
        <f t="shared" si="45"/>
        <v>PID0494_Aanya.pdf</v>
      </c>
      <c r="E495" s="2" t="s">
        <v>9</v>
      </c>
      <c r="F495" s="15" t="s">
        <v>55</v>
      </c>
      <c r="G495" s="56">
        <f t="shared" si="48"/>
        <v>29951</v>
      </c>
      <c r="H495" s="54">
        <f t="shared" si="49"/>
        <v>1981</v>
      </c>
      <c r="I495" s="54">
        <f t="shared" si="50"/>
        <v>45</v>
      </c>
      <c r="J495" s="54" t="str" cm="1">
        <f t="array" ref="J495">_xlfn.IFS(AND(I495&gt;20,I495&lt;=30),"Young adult",AND(I495&gt;30,I495&lt;=45),"Adult",AND(I495&gt;45,I495&lt;=60),"Senior",AND(I495&gt;60,I495&lt;90),"super senior",TRUE,"Died")</f>
        <v>Adult</v>
      </c>
      <c r="K495" s="3">
        <v>15</v>
      </c>
      <c r="L495" s="2" t="s">
        <v>11</v>
      </c>
      <c r="M495" s="2" t="s">
        <v>71</v>
      </c>
      <c r="N495" s="2" t="str">
        <f>VLOOKUP(L495,Facts!$A$2:$B$10,2,FALSE)</f>
        <v>South</v>
      </c>
      <c r="O495" s="2"/>
      <c r="P495" s="2"/>
      <c r="Q495" s="36" t="str">
        <f>IF(AND(K495&lt;=5,'Billing Details'!H495&gt;=10000),"High Priority","Regularfollowup")</f>
        <v>Regularfollowup</v>
      </c>
      <c r="R495" s="36"/>
      <c r="S495" s="36"/>
      <c r="T495" s="36" t="str">
        <f>IF(AND(Q495="High Priority",'Patient Health Records'!AH495="Yes",'Patient Health Records'!AI495="Critical"), "Need Immediate attention", IF(AND('Patient Health Records'!AI495&lt;&gt;"Critical", 'Patient Health Records'!AH495="Yes"),"Monitor later",IF(AND('Patient Health Records'!AI495="Critical",'Patient Health Records'!AH495="No"),"Ask for readmission","No action")))</f>
        <v>Ask for readmission</v>
      </c>
      <c r="U495" s="36"/>
      <c r="V495" s="36"/>
      <c r="W495" s="2" t="str">
        <f>_xlfn.XLOOKUP('Patient Demographics'!N495,Facts!$B$2:$B$10,Facts!$A$2:$A$10,FALSE)</f>
        <v>Tamil Nadu</v>
      </c>
      <c r="X495" t="str">
        <f t="shared" si="46"/>
        <v xml:space="preserve">Aanya </v>
      </c>
      <c r="Y495" t="str" cm="1">
        <f t="array" ref="Y495:AA495">_xlfn.TEXTSPLIT(C495," ")</f>
        <v>Aanya</v>
      </c>
      <c r="Z495" t="str">
        <v>Priya</v>
      </c>
      <c r="AA495" t="str">
        <v>Patel</v>
      </c>
    </row>
    <row r="496" spans="1:27" ht="15.75" customHeight="1" x14ac:dyDescent="0.35">
      <c r="A496" s="2" t="s">
        <v>800</v>
      </c>
      <c r="B496" s="2" t="s">
        <v>201</v>
      </c>
      <c r="C496" s="2" t="str">
        <f t="shared" si="47"/>
        <v>Sai Mehta</v>
      </c>
      <c r="D496" s="2" t="str">
        <f t="shared" si="45"/>
        <v>PID0495_Sai.pdf</v>
      </c>
      <c r="E496" s="2" t="s">
        <v>24</v>
      </c>
      <c r="F496" s="15" t="s">
        <v>65</v>
      </c>
      <c r="G496" s="56">
        <f t="shared" si="48"/>
        <v>25203</v>
      </c>
      <c r="H496" s="54">
        <f t="shared" si="49"/>
        <v>1968</v>
      </c>
      <c r="I496" s="54">
        <f t="shared" si="50"/>
        <v>58</v>
      </c>
      <c r="J496" s="54" t="str" cm="1">
        <f t="array" ref="J496">_xlfn.IFS(AND(I496&gt;20,I496&lt;=30),"Young adult",AND(I496&gt;30,I496&lt;=45),"Adult",AND(I496&gt;45,I496&lt;=60),"Senior",AND(I496&gt;60,I496&lt;90),"super senior",TRUE,"Died")</f>
        <v>Senior</v>
      </c>
      <c r="K496" s="3">
        <v>2</v>
      </c>
      <c r="L496" s="2" t="s">
        <v>25</v>
      </c>
      <c r="M496" s="2" t="s">
        <v>71</v>
      </c>
      <c r="N496" s="2" t="str">
        <f>VLOOKUP(L496,Facts!$A$2:$B$10,2,FALSE)</f>
        <v>South</v>
      </c>
      <c r="O496" s="2"/>
      <c r="P496" s="2"/>
      <c r="Q496" s="36" t="str">
        <f>IF(AND(K496&lt;=5,'Billing Details'!H496&gt;=10000),"High Priority","Regularfollowup")</f>
        <v>High Priority</v>
      </c>
      <c r="R496" s="36"/>
      <c r="S496" s="36"/>
      <c r="T496" s="36" t="str">
        <f>IF(AND(Q496="High Priority",'Patient Health Records'!AH496="Yes",'Patient Health Records'!AI496="Critical"), "Need Immediate attention", IF(AND('Patient Health Records'!AI496&lt;&gt;"Critical", 'Patient Health Records'!AH496="Yes"),"Monitor later",IF(AND('Patient Health Records'!AI496="Critical",'Patient Health Records'!AH496="No"),"Ask for readmission","No action")))</f>
        <v>Need Immediate attention</v>
      </c>
      <c r="U496" s="36"/>
      <c r="V496" s="36"/>
      <c r="W496" s="2" t="str">
        <f>_xlfn.XLOOKUP('Patient Demographics'!N496,Facts!$B$2:$B$10,Facts!$A$2:$A$10,FALSE)</f>
        <v>Tamil Nadu</v>
      </c>
      <c r="X496" t="str">
        <f t="shared" si="46"/>
        <v xml:space="preserve">Sai </v>
      </c>
      <c r="Y496" t="str" cm="1">
        <f t="array" ref="Y496:Z496">_xlfn.TEXTSPLIT(C496," ")</f>
        <v>Sai</v>
      </c>
      <c r="Z496" t="str">
        <v>Mehta</v>
      </c>
    </row>
    <row r="497" spans="1:27" ht="15.75" customHeight="1" x14ac:dyDescent="0.35">
      <c r="A497" s="2" t="s">
        <v>801</v>
      </c>
      <c r="B497" s="2" t="s">
        <v>139</v>
      </c>
      <c r="C497" s="2" t="str">
        <f t="shared" si="47"/>
        <v>Krishna Mehta</v>
      </c>
      <c r="D497" s="2" t="str">
        <f t="shared" si="45"/>
        <v>PID0496_Krishna.pdf</v>
      </c>
      <c r="E497" s="2" t="s">
        <v>24</v>
      </c>
      <c r="F497" s="15" t="s">
        <v>65</v>
      </c>
      <c r="G497" s="56">
        <f t="shared" si="48"/>
        <v>25203</v>
      </c>
      <c r="H497" s="54">
        <f t="shared" si="49"/>
        <v>1968</v>
      </c>
      <c r="I497" s="54">
        <f t="shared" si="50"/>
        <v>58</v>
      </c>
      <c r="J497" s="54" t="str" cm="1">
        <f t="array" ref="J497">_xlfn.IFS(AND(I497&gt;20,I497&lt;=30),"Young adult",AND(I497&gt;30,I497&lt;=45),"Adult",AND(I497&gt;45,I497&lt;=60),"Senior",AND(I497&gt;60,I497&lt;90),"super senior",TRUE,"Died")</f>
        <v>Senior</v>
      </c>
      <c r="K497" s="3">
        <v>20</v>
      </c>
      <c r="L497" s="2" t="s">
        <v>45</v>
      </c>
      <c r="M497" s="2" t="s">
        <v>38</v>
      </c>
      <c r="N497" s="2" t="str">
        <f>VLOOKUP(L497,Facts!$A$2:$B$10,2,FALSE)</f>
        <v>East</v>
      </c>
      <c r="O497" s="2"/>
      <c r="P497" s="2"/>
      <c r="Q497" s="36" t="str">
        <f>IF(AND(K497&lt;=5,'Billing Details'!H497&gt;=10000),"High Priority","Regularfollowup")</f>
        <v>Regularfollowup</v>
      </c>
      <c r="R497" s="36"/>
      <c r="S497" s="36"/>
      <c r="T497" s="36" t="str">
        <f>IF(AND(Q497="High Priority",'Patient Health Records'!AH497="Yes",'Patient Health Records'!AI497="Critical"), "Need Immediate attention", IF(AND('Patient Health Records'!AI497&lt;&gt;"Critical", 'Patient Health Records'!AH497="Yes"),"Monitor later",IF(AND('Patient Health Records'!AI497="Critical",'Patient Health Records'!AH497="No"),"Ask for readmission","No action")))</f>
        <v>No action</v>
      </c>
      <c r="U497" s="36"/>
      <c r="V497" s="36"/>
      <c r="W497" s="2" t="str">
        <f>_xlfn.XLOOKUP('Patient Demographics'!N497,Facts!$B$2:$B$10,Facts!$A$2:$A$10,FALSE)</f>
        <v>West Bengal</v>
      </c>
      <c r="X497" t="str">
        <f t="shared" si="46"/>
        <v xml:space="preserve">Krishna </v>
      </c>
      <c r="Y497" t="str" cm="1">
        <f t="array" ref="Y497:Z497">_xlfn.TEXTSPLIT(C497," ")</f>
        <v>Krishna</v>
      </c>
      <c r="Z497" t="str">
        <v>Mehta</v>
      </c>
    </row>
    <row r="498" spans="1:27" ht="15.75" customHeight="1" x14ac:dyDescent="0.35">
      <c r="A498" s="2" t="s">
        <v>802</v>
      </c>
      <c r="B498" s="2" t="s">
        <v>803</v>
      </c>
      <c r="C498" s="2" t="str">
        <f t="shared" si="47"/>
        <v>Krishna Patel</v>
      </c>
      <c r="D498" s="2" t="str">
        <f t="shared" si="45"/>
        <v>PID0497_Krishna.pdf</v>
      </c>
      <c r="E498" s="2" t="s">
        <v>24</v>
      </c>
      <c r="F498" s="15" t="s">
        <v>102</v>
      </c>
      <c r="G498" s="56">
        <f t="shared" si="48"/>
        <v>27760</v>
      </c>
      <c r="H498" s="54">
        <f t="shared" si="49"/>
        <v>1976</v>
      </c>
      <c r="I498" s="54">
        <f t="shared" si="50"/>
        <v>50</v>
      </c>
      <c r="J498" s="54" t="str" cm="1">
        <f t="array" ref="J498">_xlfn.IFS(AND(I498&gt;20,I498&lt;=30),"Young adult",AND(I498&gt;30,I498&lt;=45),"Adult",AND(I498&gt;45,I498&lt;=60),"Senior",AND(I498&gt;60,I498&lt;90),"super senior",TRUE,"Died")</f>
        <v>Senior</v>
      </c>
      <c r="K498" s="3">
        <v>5</v>
      </c>
      <c r="L498" s="2" t="s">
        <v>16</v>
      </c>
      <c r="M498" s="2" t="s">
        <v>71</v>
      </c>
      <c r="N498" s="2" t="str">
        <f>VLOOKUP(L498,Facts!$A$2:$B$10,2,FALSE)</f>
        <v>West</v>
      </c>
      <c r="O498" s="2"/>
      <c r="P498" s="2"/>
      <c r="Q498" s="36" t="str">
        <f>IF(AND(K498&lt;=5,'Billing Details'!H498&gt;=10000),"High Priority","Regularfollowup")</f>
        <v>Regularfollowup</v>
      </c>
      <c r="R498" s="36"/>
      <c r="S498" s="36"/>
      <c r="T498" s="36" t="str">
        <f>IF(AND(Q498="High Priority",'Patient Health Records'!AH498="Yes",'Patient Health Records'!AI498="Critical"), "Need Immediate attention", IF(AND('Patient Health Records'!AI498&lt;&gt;"Critical", 'Patient Health Records'!AH498="Yes"),"Monitor later",IF(AND('Patient Health Records'!AI498="Critical",'Patient Health Records'!AH498="No"),"Ask for readmission","No action")))</f>
        <v>Ask for readmission</v>
      </c>
      <c r="U498" s="36"/>
      <c r="V498" s="36"/>
      <c r="W498" s="2" t="str">
        <f>_xlfn.XLOOKUP('Patient Demographics'!N498,Facts!$B$2:$B$10,Facts!$A$2:$A$10,FALSE)</f>
        <v>Maharashtra</v>
      </c>
      <c r="X498" t="str">
        <f t="shared" si="46"/>
        <v xml:space="preserve">Krishna </v>
      </c>
      <c r="Y498" t="str" cm="1">
        <f t="array" ref="Y498:Z498">_xlfn.TEXTSPLIT(C498," ")</f>
        <v>Krishna</v>
      </c>
      <c r="Z498" t="str">
        <v>Patel</v>
      </c>
    </row>
    <row r="499" spans="1:27" ht="15.75" customHeight="1" x14ac:dyDescent="0.35">
      <c r="A499" s="2" t="s">
        <v>804</v>
      </c>
      <c r="B499" s="2" t="s">
        <v>485</v>
      </c>
      <c r="C499" s="2" t="str">
        <f t="shared" si="47"/>
        <v>Diya Reddy</v>
      </c>
      <c r="D499" s="2" t="str">
        <f t="shared" si="45"/>
        <v>PID0498_Diya.pdf</v>
      </c>
      <c r="E499" s="2" t="s">
        <v>9</v>
      </c>
      <c r="F499" s="15" t="s">
        <v>87</v>
      </c>
      <c r="G499" s="56">
        <f t="shared" si="48"/>
        <v>28855</v>
      </c>
      <c r="H499" s="54">
        <f t="shared" si="49"/>
        <v>1978</v>
      </c>
      <c r="I499" s="54">
        <f t="shared" si="50"/>
        <v>48</v>
      </c>
      <c r="J499" s="54" t="str" cm="1">
        <f t="array" ref="J499">_xlfn.IFS(AND(I499&gt;20,I499&lt;=30),"Young adult",AND(I499&gt;30,I499&lt;=45),"Adult",AND(I499&gt;45,I499&lt;=60),"Senior",AND(I499&gt;60,I499&lt;90),"super senior",TRUE,"Died")</f>
        <v>Senior</v>
      </c>
      <c r="K499" s="3">
        <v>2</v>
      </c>
      <c r="L499" s="2" t="s">
        <v>29</v>
      </c>
      <c r="M499" s="2" t="s">
        <v>21</v>
      </c>
      <c r="N499" s="2" t="str">
        <f>VLOOKUP(L499,Facts!$A$2:$B$10,2,FALSE)</f>
        <v>North</v>
      </c>
      <c r="O499" s="2"/>
      <c r="P499" s="2"/>
      <c r="Q499" s="36" t="str">
        <f>IF(AND(K499&lt;=5,'Billing Details'!H499&gt;=10000),"High Priority","Regularfollowup")</f>
        <v>High Priority</v>
      </c>
      <c r="R499" s="36"/>
      <c r="S499" s="36"/>
      <c r="T499" s="36" t="str">
        <f>IF(AND(Q499="High Priority",'Patient Health Records'!AH499="Yes",'Patient Health Records'!AI499="Critical"), "Need Immediate attention", IF(AND('Patient Health Records'!AI499&lt;&gt;"Critical", 'Patient Health Records'!AH499="Yes"),"Monitor later",IF(AND('Patient Health Records'!AI499="Critical",'Patient Health Records'!AH499="No"),"Ask for readmission","No action")))</f>
        <v>No action</v>
      </c>
      <c r="U499" s="36"/>
      <c r="V499" s="36"/>
      <c r="W499" s="2" t="str">
        <f>_xlfn.XLOOKUP('Patient Demographics'!N499,Facts!$B$2:$B$10,Facts!$A$2:$A$10,FALSE)</f>
        <v>Punjab</v>
      </c>
      <c r="X499" t="str">
        <f t="shared" si="46"/>
        <v xml:space="preserve">Diya </v>
      </c>
      <c r="Y499" t="str" cm="1">
        <f t="array" ref="Y499:Z499">_xlfn.TEXTSPLIT(C499," ")</f>
        <v>Diya</v>
      </c>
      <c r="Z499" t="str">
        <v>Reddy</v>
      </c>
    </row>
    <row r="500" spans="1:27" ht="15.75" customHeight="1" x14ac:dyDescent="0.35">
      <c r="A500" s="2" t="s">
        <v>805</v>
      </c>
      <c r="B500" s="2" t="s">
        <v>171</v>
      </c>
      <c r="C500" s="2" t="str">
        <f t="shared" si="47"/>
        <v>Aanya Mehta</v>
      </c>
      <c r="D500" s="2" t="str">
        <f t="shared" si="45"/>
        <v>PID0499_Aanya.pdf</v>
      </c>
      <c r="E500" s="2" t="s">
        <v>9</v>
      </c>
      <c r="F500" s="15" t="s">
        <v>65</v>
      </c>
      <c r="G500" s="56">
        <f t="shared" si="48"/>
        <v>25203</v>
      </c>
      <c r="H500" s="54">
        <f t="shared" si="49"/>
        <v>1968</v>
      </c>
      <c r="I500" s="54">
        <f t="shared" si="50"/>
        <v>58</v>
      </c>
      <c r="J500" s="54" t="str" cm="1">
        <f t="array" ref="J500">_xlfn.IFS(AND(I500&gt;20,I500&lt;=30),"Young adult",AND(I500&gt;30,I500&lt;=45),"Adult",AND(I500&gt;45,I500&lt;=60),"Senior",AND(I500&gt;60,I500&lt;90),"super senior",TRUE,"Died")</f>
        <v>Senior</v>
      </c>
      <c r="K500" s="3">
        <v>400</v>
      </c>
      <c r="L500" s="2" t="s">
        <v>60</v>
      </c>
      <c r="M500" s="2" t="s">
        <v>21</v>
      </c>
      <c r="N500" s="2" t="str">
        <f>VLOOKUP(L500,Facts!$A$2:$B$10,2,FALSE)</f>
        <v>West</v>
      </c>
      <c r="O500" s="2"/>
      <c r="P500" s="2"/>
      <c r="Q500" s="36" t="str">
        <f>IF(AND(K500&lt;=5,'Billing Details'!H500&gt;=10000),"High Priority","Regularfollowup")</f>
        <v>Regularfollowup</v>
      </c>
      <c r="R500" s="36"/>
      <c r="S500" s="36"/>
      <c r="T500" s="36" t="str">
        <f>IF(AND(Q500="High Priority",'Patient Health Records'!AH500="Yes",'Patient Health Records'!AI500="Critical"), "Need Immediate attention", IF(AND('Patient Health Records'!AI500&lt;&gt;"Critical", 'Patient Health Records'!AH500="Yes"),"Monitor later",IF(AND('Patient Health Records'!AI500="Critical",'Patient Health Records'!AH500="No"),"Ask for readmission","No action")))</f>
        <v>Monitor later</v>
      </c>
      <c r="U500" s="36"/>
      <c r="V500" s="36"/>
      <c r="W500" s="2" t="str">
        <f>_xlfn.XLOOKUP('Patient Demographics'!N500,Facts!$B$2:$B$10,Facts!$A$2:$A$10,FALSE)</f>
        <v>Maharashtra</v>
      </c>
      <c r="X500" t="str">
        <f t="shared" si="46"/>
        <v xml:space="preserve">Aanya </v>
      </c>
      <c r="Y500" t="str" cm="1">
        <f t="array" ref="Y500:Z500">_xlfn.TEXTSPLIT(C500," ")</f>
        <v>Aanya</v>
      </c>
      <c r="Z500" t="str">
        <v>Mehta</v>
      </c>
    </row>
    <row r="501" spans="1:27" ht="15.75" customHeight="1" x14ac:dyDescent="0.35">
      <c r="A501" s="2" t="s">
        <v>806</v>
      </c>
      <c r="B501" s="2" t="s">
        <v>770</v>
      </c>
      <c r="C501" s="2" t="str">
        <f t="shared" si="47"/>
        <v>Shreya Priya Reddy</v>
      </c>
      <c r="D501" s="2" t="str">
        <f t="shared" si="45"/>
        <v>PID0500_Shreya.pdf</v>
      </c>
      <c r="E501" s="2" t="s">
        <v>9</v>
      </c>
      <c r="F501" s="15" t="s">
        <v>164</v>
      </c>
      <c r="G501" s="56">
        <f t="shared" si="48"/>
        <v>21550</v>
      </c>
      <c r="H501" s="54">
        <f t="shared" si="49"/>
        <v>1958</v>
      </c>
      <c r="I501" s="54">
        <f t="shared" si="50"/>
        <v>68</v>
      </c>
      <c r="J501" s="54" t="str" cm="1">
        <f t="array" ref="J501">_xlfn.IFS(AND(I501&gt;20,I501&lt;=30),"Young adult",AND(I501&gt;30,I501&lt;=45),"Adult",AND(I501&gt;45,I501&lt;=60),"Senior",AND(I501&gt;60,I501&lt;90),"super senior",TRUE,"Died")</f>
        <v>super senior</v>
      </c>
      <c r="K501" s="3">
        <v>30</v>
      </c>
      <c r="L501" s="2" t="s">
        <v>11</v>
      </c>
      <c r="M501" s="2" t="s">
        <v>12</v>
      </c>
      <c r="N501" s="2" t="str">
        <f>VLOOKUP(L501,Facts!$A$2:$B$10,2,FALSE)</f>
        <v>South</v>
      </c>
      <c r="O501" s="2"/>
      <c r="P501" s="2"/>
      <c r="Q501" s="36" t="str">
        <f>IF(AND(K501&lt;=5,'Billing Details'!H501&gt;=10000),"High Priority","Regularfollowup")</f>
        <v>Regularfollowup</v>
      </c>
      <c r="R501" s="36"/>
      <c r="S501" s="36"/>
      <c r="T501" s="36" t="str">
        <f>IF(AND(Q501="High Priority",'Patient Health Records'!AH501="Yes",'Patient Health Records'!AI501="Critical"), "Need Immediate attention", IF(AND('Patient Health Records'!AI501&lt;&gt;"Critical", 'Patient Health Records'!AH501="Yes"),"Monitor later",IF(AND('Patient Health Records'!AI501="Critical",'Patient Health Records'!AH501="No"),"Ask for readmission","No action")))</f>
        <v>Monitor later</v>
      </c>
      <c r="U501" s="36"/>
      <c r="V501" s="36"/>
      <c r="W501" s="2" t="str">
        <f>_xlfn.XLOOKUP('Patient Demographics'!N501,Facts!$B$2:$B$10,Facts!$A$2:$A$10,FALSE)</f>
        <v>Tamil Nadu</v>
      </c>
      <c r="X501" t="str">
        <f t="shared" si="46"/>
        <v xml:space="preserve">Shreya </v>
      </c>
      <c r="Y501" t="str" cm="1">
        <f t="array" ref="Y501:AA501">_xlfn.TEXTSPLIT(C501," ")</f>
        <v>Shreya</v>
      </c>
      <c r="Z501" t="str">
        <v>Priya</v>
      </c>
      <c r="AA501" t="str">
        <v>Reddy</v>
      </c>
    </row>
    <row r="502" spans="1:27" ht="15.75" customHeight="1" x14ac:dyDescent="0.35">
      <c r="A502" s="2" t="s">
        <v>807</v>
      </c>
      <c r="B502" s="2" t="s">
        <v>405</v>
      </c>
      <c r="C502" s="2" t="str">
        <f t="shared" si="47"/>
        <v>Aanya Gupta</v>
      </c>
      <c r="D502" s="2" t="str">
        <f t="shared" si="45"/>
        <v>PID0501_Aanya.pdf</v>
      </c>
      <c r="E502" s="2" t="s">
        <v>9</v>
      </c>
      <c r="F502" s="15" t="s">
        <v>62</v>
      </c>
      <c r="G502" s="56">
        <f t="shared" si="48"/>
        <v>30682</v>
      </c>
      <c r="H502" s="54">
        <f t="shared" si="49"/>
        <v>1984</v>
      </c>
      <c r="I502" s="54">
        <f t="shared" si="50"/>
        <v>42</v>
      </c>
      <c r="J502" s="54" t="str" cm="1">
        <f t="array" ref="J502">_xlfn.IFS(AND(I502&gt;20,I502&lt;=30),"Young adult",AND(I502&gt;30,I502&lt;=45),"Adult",AND(I502&gt;45,I502&lt;=60),"Senior",AND(I502&gt;60,I502&lt;90),"super senior",TRUE,"Died")</f>
        <v>Adult</v>
      </c>
      <c r="K502" s="3">
        <v>3</v>
      </c>
      <c r="L502" s="2" t="s">
        <v>29</v>
      </c>
      <c r="M502" s="2" t="s">
        <v>38</v>
      </c>
      <c r="N502" s="2" t="str">
        <f>VLOOKUP(L502,Facts!$A$2:$B$10,2,FALSE)</f>
        <v>North</v>
      </c>
      <c r="O502" s="2"/>
      <c r="P502" s="2"/>
      <c r="Q502" s="36" t="str">
        <f>IF(AND(K502&lt;=5,'Billing Details'!H502&gt;=10000),"High Priority","Regularfollowup")</f>
        <v>High Priority</v>
      </c>
      <c r="R502" s="36"/>
      <c r="S502" s="36"/>
      <c r="T502" s="36" t="str">
        <f>IF(AND(Q502="High Priority",'Patient Health Records'!AH502="Yes",'Patient Health Records'!AI502="Critical"), "Need Immediate attention", IF(AND('Patient Health Records'!AI502&lt;&gt;"Critical", 'Patient Health Records'!AH502="Yes"),"Monitor later",IF(AND('Patient Health Records'!AI502="Critical",'Patient Health Records'!AH502="No"),"Ask for readmission","No action")))</f>
        <v>No action</v>
      </c>
      <c r="U502" s="36"/>
      <c r="V502" s="36"/>
      <c r="W502" s="2" t="str">
        <f>_xlfn.XLOOKUP('Patient Demographics'!N502,Facts!$B$2:$B$10,Facts!$A$2:$A$10,FALSE)</f>
        <v>Punjab</v>
      </c>
      <c r="X502" t="str">
        <f t="shared" si="46"/>
        <v xml:space="preserve">Aanya </v>
      </c>
      <c r="Y502" t="str" cm="1">
        <f t="array" ref="Y502:Z502">_xlfn.TEXTSPLIT(C502," ")</f>
        <v>Aanya</v>
      </c>
      <c r="Z502" t="str">
        <v>Gupta</v>
      </c>
    </row>
    <row r="503" spans="1:27" ht="15.75" customHeight="1" x14ac:dyDescent="0.35">
      <c r="A503" s="2" t="s">
        <v>808</v>
      </c>
      <c r="B503" s="2" t="s">
        <v>603</v>
      </c>
      <c r="C503" s="2" t="str">
        <f t="shared" si="47"/>
        <v>Aditya Mehta</v>
      </c>
      <c r="D503" s="2" t="str">
        <f t="shared" si="45"/>
        <v>PID0502_Aditya.pdf</v>
      </c>
      <c r="E503" s="2" t="s">
        <v>24</v>
      </c>
      <c r="F503" s="15" t="s">
        <v>87</v>
      </c>
      <c r="G503" s="56">
        <f t="shared" si="48"/>
        <v>28855</v>
      </c>
      <c r="H503" s="54">
        <f t="shared" si="49"/>
        <v>1978</v>
      </c>
      <c r="I503" s="54">
        <f t="shared" si="50"/>
        <v>48</v>
      </c>
      <c r="J503" s="54" t="str" cm="1">
        <f t="array" ref="J503">_xlfn.IFS(AND(I503&gt;20,I503&lt;=30),"Young adult",AND(I503&gt;30,I503&lt;=45),"Adult",AND(I503&gt;45,I503&lt;=60),"Senior",AND(I503&gt;60,I503&lt;90),"super senior",TRUE,"Died")</f>
        <v>Senior</v>
      </c>
      <c r="K503" s="3">
        <v>15</v>
      </c>
      <c r="L503" s="2" t="s">
        <v>11</v>
      </c>
      <c r="M503" s="2" t="s">
        <v>12</v>
      </c>
      <c r="N503" s="2" t="str">
        <f>VLOOKUP(L503,Facts!$A$2:$B$10,2,FALSE)</f>
        <v>South</v>
      </c>
      <c r="O503" s="2"/>
      <c r="P503" s="2"/>
      <c r="Q503" s="36" t="str">
        <f>IF(AND(K503&lt;=5,'Billing Details'!H503&gt;=10000),"High Priority","Regularfollowup")</f>
        <v>Regularfollowup</v>
      </c>
      <c r="R503" s="36"/>
      <c r="S503" s="36"/>
      <c r="T503" s="36" t="str">
        <f>IF(AND(Q503="High Priority",'Patient Health Records'!AH503="Yes",'Patient Health Records'!AI503="Critical"), "Need Immediate attention", IF(AND('Patient Health Records'!AI503&lt;&gt;"Critical", 'Patient Health Records'!AH503="Yes"),"Monitor later",IF(AND('Patient Health Records'!AI503="Critical",'Patient Health Records'!AH503="No"),"Ask for readmission","No action")))</f>
        <v>Monitor later</v>
      </c>
      <c r="U503" s="36"/>
      <c r="V503" s="36"/>
      <c r="W503" s="2" t="str">
        <f>_xlfn.XLOOKUP('Patient Demographics'!N503,Facts!$B$2:$B$10,Facts!$A$2:$A$10,FALSE)</f>
        <v>Tamil Nadu</v>
      </c>
      <c r="X503" t="str">
        <f t="shared" si="46"/>
        <v xml:space="preserve">Aditya </v>
      </c>
      <c r="Y503" t="str" cm="1">
        <f t="array" ref="Y503:Z503">_xlfn.TEXTSPLIT(C503," ")</f>
        <v>Aditya</v>
      </c>
      <c r="Z503" t="str">
        <v>Mehta</v>
      </c>
    </row>
    <row r="504" spans="1:27" ht="15.75" customHeight="1" x14ac:dyDescent="0.35">
      <c r="A504" s="2" t="s">
        <v>809</v>
      </c>
      <c r="B504" s="2" t="s">
        <v>810</v>
      </c>
      <c r="C504" s="2" t="str">
        <f t="shared" si="47"/>
        <v>Isha Reddy</v>
      </c>
      <c r="D504" s="2" t="str">
        <f t="shared" si="45"/>
        <v>PID0503_Isha.pdf</v>
      </c>
      <c r="E504" s="2" t="s">
        <v>9</v>
      </c>
      <c r="F504" s="15" t="s">
        <v>10</v>
      </c>
      <c r="G504" s="56">
        <f t="shared" si="48"/>
        <v>27029</v>
      </c>
      <c r="H504" s="54">
        <f t="shared" si="49"/>
        <v>1973</v>
      </c>
      <c r="I504" s="54">
        <f t="shared" si="50"/>
        <v>53</v>
      </c>
      <c r="J504" s="54" t="str" cm="1">
        <f t="array" ref="J504">_xlfn.IFS(AND(I504&gt;20,I504&lt;=30),"Young adult",AND(I504&gt;30,I504&lt;=45),"Adult",AND(I504&gt;45,I504&lt;=60),"Senior",AND(I504&gt;60,I504&lt;90),"super senior",TRUE,"Died")</f>
        <v>Senior</v>
      </c>
      <c r="K504" s="3">
        <v>30</v>
      </c>
      <c r="L504" s="2" t="s">
        <v>11</v>
      </c>
      <c r="M504" s="2" t="s">
        <v>12</v>
      </c>
      <c r="N504" s="2" t="str">
        <f>VLOOKUP(L504,Facts!$A$2:$B$10,2,FALSE)</f>
        <v>South</v>
      </c>
      <c r="O504" s="2"/>
      <c r="P504" s="2"/>
      <c r="Q504" s="36" t="str">
        <f>IF(AND(K504&lt;=5,'Billing Details'!H504&gt;=10000),"High Priority","Regularfollowup")</f>
        <v>Regularfollowup</v>
      </c>
      <c r="R504" s="36"/>
      <c r="S504" s="36"/>
      <c r="T504" s="36" t="str">
        <f>IF(AND(Q504="High Priority",'Patient Health Records'!AH504="Yes",'Patient Health Records'!AI504="Critical"), "Need Immediate attention", IF(AND('Patient Health Records'!AI504&lt;&gt;"Critical", 'Patient Health Records'!AH504="Yes"),"Monitor later",IF(AND('Patient Health Records'!AI504="Critical",'Patient Health Records'!AH504="No"),"Ask for readmission","No action")))</f>
        <v>No action</v>
      </c>
      <c r="U504" s="36"/>
      <c r="V504" s="36"/>
      <c r="W504" s="2" t="str">
        <f>_xlfn.XLOOKUP('Patient Demographics'!N504,Facts!$B$2:$B$10,Facts!$A$2:$A$10,FALSE)</f>
        <v>Tamil Nadu</v>
      </c>
      <c r="X504" t="str">
        <f t="shared" si="46"/>
        <v xml:space="preserve">Isha </v>
      </c>
      <c r="Y504" t="str" cm="1">
        <f t="array" ref="Y504:Z504">_xlfn.TEXTSPLIT(C504," ")</f>
        <v>Isha</v>
      </c>
      <c r="Z504" t="str">
        <v>Reddy</v>
      </c>
    </row>
    <row r="505" spans="1:27" ht="15.75" customHeight="1" x14ac:dyDescent="0.35">
      <c r="A505" s="2" t="s">
        <v>811</v>
      </c>
      <c r="B505" s="2" t="s">
        <v>812</v>
      </c>
      <c r="C505" s="2" t="str">
        <f t="shared" si="47"/>
        <v>Krishna Mehta</v>
      </c>
      <c r="D505" s="2" t="str">
        <f t="shared" si="45"/>
        <v>PID0504_Krishna.pdf</v>
      </c>
      <c r="E505" s="2" t="s">
        <v>24</v>
      </c>
      <c r="F505" s="15" t="s">
        <v>28</v>
      </c>
      <c r="G505" s="56">
        <f t="shared" si="48"/>
        <v>32508</v>
      </c>
      <c r="H505" s="54">
        <f t="shared" si="49"/>
        <v>1988</v>
      </c>
      <c r="I505" s="54">
        <f t="shared" si="50"/>
        <v>38</v>
      </c>
      <c r="J505" s="54" t="str" cm="1">
        <f t="array" ref="J505">_xlfn.IFS(AND(I505&gt;20,I505&lt;=30),"Young adult",AND(I505&gt;30,I505&lt;=45),"Adult",AND(I505&gt;45,I505&lt;=60),"Senior",AND(I505&gt;60,I505&lt;90),"super senior",TRUE,"Died")</f>
        <v>Adult</v>
      </c>
      <c r="K505" s="3">
        <v>3</v>
      </c>
      <c r="L505" s="2" t="s">
        <v>11</v>
      </c>
      <c r="M505" s="2" t="s">
        <v>21</v>
      </c>
      <c r="N505" s="2" t="str">
        <f>VLOOKUP(L505,Facts!$A$2:$B$10,2,FALSE)</f>
        <v>South</v>
      </c>
      <c r="O505" s="2"/>
      <c r="P505" s="2"/>
      <c r="Q505" s="36" t="str">
        <f>IF(AND(K505&lt;=5,'Billing Details'!H505&gt;=10000),"High Priority","Regularfollowup")</f>
        <v>Regularfollowup</v>
      </c>
      <c r="R505" s="36"/>
      <c r="S505" s="36"/>
      <c r="T505" s="36" t="str">
        <f>IF(AND(Q505="High Priority",'Patient Health Records'!AH505="Yes",'Patient Health Records'!AI505="Critical"), "Need Immediate attention", IF(AND('Patient Health Records'!AI505&lt;&gt;"Critical", 'Patient Health Records'!AH505="Yes"),"Monitor later",IF(AND('Patient Health Records'!AI505="Critical",'Patient Health Records'!AH505="No"),"Ask for readmission","No action")))</f>
        <v>Monitor later</v>
      </c>
      <c r="U505" s="36"/>
      <c r="V505" s="36"/>
      <c r="W505" s="2" t="str">
        <f>_xlfn.XLOOKUP('Patient Demographics'!N505,Facts!$B$2:$B$10,Facts!$A$2:$A$10,FALSE)</f>
        <v>Tamil Nadu</v>
      </c>
      <c r="X505" t="str">
        <f t="shared" si="46"/>
        <v xml:space="preserve">Krishna </v>
      </c>
      <c r="Y505" t="str" cm="1">
        <f t="array" ref="Y505:Z505">_xlfn.TEXTSPLIT(C505," ")</f>
        <v>Krishna</v>
      </c>
      <c r="Z505" t="str">
        <v>Mehta</v>
      </c>
    </row>
    <row r="506" spans="1:27" ht="15.75" customHeight="1" x14ac:dyDescent="0.35">
      <c r="A506" s="2" t="s">
        <v>813</v>
      </c>
      <c r="B506" s="2" t="s">
        <v>139</v>
      </c>
      <c r="C506" s="2" t="str">
        <f t="shared" si="47"/>
        <v>Krishna Mehta</v>
      </c>
      <c r="D506" s="2" t="str">
        <f t="shared" si="45"/>
        <v>PID0505_Krishna.pdf</v>
      </c>
      <c r="E506" s="2" t="s">
        <v>24</v>
      </c>
      <c r="F506" s="15" t="s">
        <v>41</v>
      </c>
      <c r="G506" s="56">
        <f t="shared" si="48"/>
        <v>28855</v>
      </c>
      <c r="H506" s="54">
        <f t="shared" si="49"/>
        <v>1978</v>
      </c>
      <c r="I506" s="54">
        <f t="shared" si="50"/>
        <v>48</v>
      </c>
      <c r="J506" s="54" t="str" cm="1">
        <f t="array" ref="J506">_xlfn.IFS(AND(I506&gt;20,I506&lt;=30),"Young adult",AND(I506&gt;30,I506&lt;=45),"Adult",AND(I506&gt;45,I506&lt;=60),"Senior",AND(I506&gt;60,I506&lt;90),"super senior",TRUE,"Died")</f>
        <v>Senior</v>
      </c>
      <c r="K506" s="3">
        <v>30</v>
      </c>
      <c r="L506" s="2" t="s">
        <v>45</v>
      </c>
      <c r="M506" s="2" t="s">
        <v>38</v>
      </c>
      <c r="N506" s="2" t="str">
        <f>VLOOKUP(L506,Facts!$A$2:$B$10,2,FALSE)</f>
        <v>East</v>
      </c>
      <c r="O506" s="2"/>
      <c r="P506" s="2"/>
      <c r="Q506" s="36" t="str">
        <f>IF(AND(K506&lt;=5,'Billing Details'!H506&gt;=10000),"High Priority","Regularfollowup")</f>
        <v>Regularfollowup</v>
      </c>
      <c r="R506" s="36"/>
      <c r="S506" s="36"/>
      <c r="T506" s="36" t="str">
        <f>IF(AND(Q506="High Priority",'Patient Health Records'!AH506="Yes",'Patient Health Records'!AI506="Critical"), "Need Immediate attention", IF(AND('Patient Health Records'!AI506&lt;&gt;"Critical", 'Patient Health Records'!AH506="Yes"),"Monitor later",IF(AND('Patient Health Records'!AI506="Critical",'Patient Health Records'!AH506="No"),"Ask for readmission","No action")))</f>
        <v>No action</v>
      </c>
      <c r="U506" s="36"/>
      <c r="V506" s="36"/>
      <c r="W506" s="2" t="str">
        <f>_xlfn.XLOOKUP('Patient Demographics'!N506,Facts!$B$2:$B$10,Facts!$A$2:$A$10,FALSE)</f>
        <v>West Bengal</v>
      </c>
      <c r="X506" t="str">
        <f t="shared" si="46"/>
        <v xml:space="preserve">Krishna </v>
      </c>
      <c r="Y506" t="str" cm="1">
        <f t="array" ref="Y506:Z506">_xlfn.TEXTSPLIT(C506," ")</f>
        <v>Krishna</v>
      </c>
      <c r="Z506" t="str">
        <v>Mehta</v>
      </c>
    </row>
    <row r="507" spans="1:27" ht="15.75" customHeight="1" x14ac:dyDescent="0.35">
      <c r="A507" s="2" t="s">
        <v>814</v>
      </c>
      <c r="B507" s="2" t="s">
        <v>815</v>
      </c>
      <c r="C507" s="2" t="str">
        <f t="shared" si="47"/>
        <v>Aarav Gupta</v>
      </c>
      <c r="D507" s="2" t="str">
        <f t="shared" si="45"/>
        <v>PID0506_Aarav.pdf</v>
      </c>
      <c r="E507" s="2" t="s">
        <v>24</v>
      </c>
      <c r="F507" s="15" t="s">
        <v>55</v>
      </c>
      <c r="G507" s="56">
        <f t="shared" si="48"/>
        <v>29951</v>
      </c>
      <c r="H507" s="54">
        <f t="shared" si="49"/>
        <v>1981</v>
      </c>
      <c r="I507" s="54">
        <f t="shared" si="50"/>
        <v>45</v>
      </c>
      <c r="J507" s="54" t="str" cm="1">
        <f t="array" ref="J507">_xlfn.IFS(AND(I507&gt;20,I507&lt;=30),"Young adult",AND(I507&gt;30,I507&lt;=45),"Adult",AND(I507&gt;45,I507&lt;=60),"Senior",AND(I507&gt;60,I507&lt;90),"super senior",TRUE,"Died")</f>
        <v>Adult</v>
      </c>
      <c r="K507" s="3">
        <v>2</v>
      </c>
      <c r="L507" s="2" t="s">
        <v>20</v>
      </c>
      <c r="M507" s="2" t="s">
        <v>12</v>
      </c>
      <c r="N507" s="2" t="str">
        <f>VLOOKUP(L507,Facts!$A$2:$B$10,2,FALSE)</f>
        <v>North</v>
      </c>
      <c r="O507" s="2"/>
      <c r="P507" s="2"/>
      <c r="Q507" s="36" t="str">
        <f>IF(AND(K507&lt;=5,'Billing Details'!H507&gt;=10000),"High Priority","Regularfollowup")</f>
        <v>High Priority</v>
      </c>
      <c r="R507" s="36"/>
      <c r="S507" s="36"/>
      <c r="T507" s="36" t="str">
        <f>IF(AND(Q507="High Priority",'Patient Health Records'!AH507="Yes",'Patient Health Records'!AI507="Critical"), "Need Immediate attention", IF(AND('Patient Health Records'!AI507&lt;&gt;"Critical", 'Patient Health Records'!AH507="Yes"),"Monitor later",IF(AND('Patient Health Records'!AI507="Critical",'Patient Health Records'!AH507="No"),"Ask for readmission","No action")))</f>
        <v>Ask for readmission</v>
      </c>
      <c r="U507" s="36"/>
      <c r="V507" s="36"/>
      <c r="W507" s="2" t="str">
        <f>_xlfn.XLOOKUP('Patient Demographics'!N507,Facts!$B$2:$B$10,Facts!$A$2:$A$10,FALSE)</f>
        <v>Punjab</v>
      </c>
      <c r="X507" t="str">
        <f t="shared" si="46"/>
        <v xml:space="preserve">Aarav </v>
      </c>
      <c r="Y507" t="str" cm="1">
        <f t="array" ref="Y507:Z507">_xlfn.TEXTSPLIT(C507," ")</f>
        <v>Aarav</v>
      </c>
      <c r="Z507" t="str">
        <v>Gupta</v>
      </c>
    </row>
    <row r="508" spans="1:27" ht="15.75" customHeight="1" x14ac:dyDescent="0.35">
      <c r="A508" s="2" t="s">
        <v>816</v>
      </c>
      <c r="B508" s="2" t="s">
        <v>817</v>
      </c>
      <c r="C508" s="2" t="str">
        <f t="shared" si="47"/>
        <v>Aarav Reddy</v>
      </c>
      <c r="D508" s="2" t="str">
        <f t="shared" si="45"/>
        <v>PID0507_Aarav.pdf</v>
      </c>
      <c r="E508" s="2" t="s">
        <v>24</v>
      </c>
      <c r="F508" s="15" t="s">
        <v>62</v>
      </c>
      <c r="G508" s="56">
        <f t="shared" si="48"/>
        <v>30682</v>
      </c>
      <c r="H508" s="54">
        <f t="shared" si="49"/>
        <v>1984</v>
      </c>
      <c r="I508" s="54">
        <f t="shared" si="50"/>
        <v>42</v>
      </c>
      <c r="J508" s="54" t="str" cm="1">
        <f t="array" ref="J508">_xlfn.IFS(AND(I508&gt;20,I508&lt;=30),"Young adult",AND(I508&gt;30,I508&lt;=45),"Adult",AND(I508&gt;45,I508&lt;=60),"Senior",AND(I508&gt;60,I508&lt;90),"super senior",TRUE,"Died")</f>
        <v>Adult</v>
      </c>
      <c r="K508" s="3">
        <v>7</v>
      </c>
      <c r="L508" s="2" t="s">
        <v>60</v>
      </c>
      <c r="M508" s="2" t="s">
        <v>21</v>
      </c>
      <c r="N508" s="2" t="str">
        <f>VLOOKUP(L508,Facts!$A$2:$B$10,2,FALSE)</f>
        <v>West</v>
      </c>
      <c r="O508" s="2"/>
      <c r="P508" s="2"/>
      <c r="Q508" s="36" t="str">
        <f>IF(AND(K508&lt;=5,'Billing Details'!H508&gt;=10000),"High Priority","Regularfollowup")</f>
        <v>Regularfollowup</v>
      </c>
      <c r="R508" s="36"/>
      <c r="S508" s="36"/>
      <c r="T508" s="36" t="str">
        <f>IF(AND(Q508="High Priority",'Patient Health Records'!AH508="Yes",'Patient Health Records'!AI508="Critical"), "Need Immediate attention", IF(AND('Patient Health Records'!AI508&lt;&gt;"Critical", 'Patient Health Records'!AH508="Yes"),"Monitor later",IF(AND('Patient Health Records'!AI508="Critical",'Patient Health Records'!AH508="No"),"Ask for readmission","No action")))</f>
        <v>Monitor later</v>
      </c>
      <c r="U508" s="36"/>
      <c r="V508" s="36"/>
      <c r="W508" s="2" t="str">
        <f>_xlfn.XLOOKUP('Patient Demographics'!N508,Facts!$B$2:$B$10,Facts!$A$2:$A$10,FALSE)</f>
        <v>Maharashtra</v>
      </c>
      <c r="X508" t="str">
        <f t="shared" si="46"/>
        <v xml:space="preserve">Aarav </v>
      </c>
      <c r="Y508" t="str" cm="1">
        <f t="array" ref="Y508:Z508">_xlfn.TEXTSPLIT(C508," ")</f>
        <v>Aarav</v>
      </c>
      <c r="Z508" t="str">
        <v>Reddy</v>
      </c>
    </row>
    <row r="509" spans="1:27" ht="15.75" customHeight="1" x14ac:dyDescent="0.35">
      <c r="A509" s="2" t="s">
        <v>818</v>
      </c>
      <c r="B509" s="2" t="s">
        <v>221</v>
      </c>
      <c r="C509" s="2" t="str">
        <f t="shared" si="47"/>
        <v>Aanya Patel</v>
      </c>
      <c r="D509" s="2" t="str">
        <f t="shared" si="45"/>
        <v>PID0508_Aanya.pdf</v>
      </c>
      <c r="E509" s="2" t="s">
        <v>9</v>
      </c>
      <c r="F509" s="15" t="s">
        <v>164</v>
      </c>
      <c r="G509" s="56">
        <f t="shared" si="48"/>
        <v>21550</v>
      </c>
      <c r="H509" s="54">
        <f t="shared" si="49"/>
        <v>1958</v>
      </c>
      <c r="I509" s="54">
        <f t="shared" si="50"/>
        <v>68</v>
      </c>
      <c r="J509" s="54" t="str" cm="1">
        <f t="array" ref="J509">_xlfn.IFS(AND(I509&gt;20,I509&lt;=30),"Young adult",AND(I509&gt;30,I509&lt;=45),"Adult",AND(I509&gt;45,I509&lt;=60),"Senior",AND(I509&gt;60,I509&lt;90),"super senior",TRUE,"Died")</f>
        <v>super senior</v>
      </c>
      <c r="K509" s="3">
        <v>12</v>
      </c>
      <c r="L509" s="2" t="s">
        <v>37</v>
      </c>
      <c r="M509" s="2" t="s">
        <v>21</v>
      </c>
      <c r="N509" s="2" t="str">
        <f>VLOOKUP(L509,Facts!$A$2:$B$10,2,FALSE)</f>
        <v>South</v>
      </c>
      <c r="O509" s="2"/>
      <c r="P509" s="2"/>
      <c r="Q509" s="36" t="str">
        <f>IF(AND(K509&lt;=5,'Billing Details'!H509&gt;=10000),"High Priority","Regularfollowup")</f>
        <v>Regularfollowup</v>
      </c>
      <c r="R509" s="36"/>
      <c r="S509" s="36"/>
      <c r="T509" s="36" t="str">
        <f>IF(AND(Q509="High Priority",'Patient Health Records'!AH509="Yes",'Patient Health Records'!AI509="Critical"), "Need Immediate attention", IF(AND('Patient Health Records'!AI509&lt;&gt;"Critical", 'Patient Health Records'!AH509="Yes"),"Monitor later",IF(AND('Patient Health Records'!AI509="Critical",'Patient Health Records'!AH509="No"),"Ask for readmission","No action")))</f>
        <v>No action</v>
      </c>
      <c r="U509" s="36"/>
      <c r="V509" s="36"/>
      <c r="W509" s="2" t="str">
        <f>_xlfn.XLOOKUP('Patient Demographics'!N509,Facts!$B$2:$B$10,Facts!$A$2:$A$10,FALSE)</f>
        <v>Tamil Nadu</v>
      </c>
      <c r="X509" t="str">
        <f t="shared" si="46"/>
        <v xml:space="preserve">Aanya </v>
      </c>
      <c r="Y509" t="str" cm="1">
        <f t="array" ref="Y509:Z509">_xlfn.TEXTSPLIT(C509," ")</f>
        <v>Aanya</v>
      </c>
      <c r="Z509" t="str">
        <v>Patel</v>
      </c>
    </row>
    <row r="510" spans="1:27" ht="15.75" customHeight="1" x14ac:dyDescent="0.35">
      <c r="A510" s="2" t="s">
        <v>819</v>
      </c>
      <c r="B510" s="2" t="s">
        <v>671</v>
      </c>
      <c r="C510" s="2" t="str">
        <f t="shared" si="47"/>
        <v>Isha Gupta</v>
      </c>
      <c r="D510" s="2" t="str">
        <f t="shared" si="45"/>
        <v>PID0509_Isha.pdf</v>
      </c>
      <c r="E510" s="2" t="s">
        <v>9</v>
      </c>
      <c r="F510" s="15" t="s">
        <v>127</v>
      </c>
      <c r="G510" s="56">
        <f t="shared" si="48"/>
        <v>31412</v>
      </c>
      <c r="H510" s="54">
        <f t="shared" si="49"/>
        <v>1985</v>
      </c>
      <c r="I510" s="54">
        <f t="shared" si="50"/>
        <v>41</v>
      </c>
      <c r="J510" s="54" t="str" cm="1">
        <f t="array" ref="J510">_xlfn.IFS(AND(I510&gt;20,I510&lt;=30),"Young adult",AND(I510&gt;30,I510&lt;=45),"Adult",AND(I510&gt;45,I510&lt;=60),"Senior",AND(I510&gt;60,I510&lt;90),"super senior",TRUE,"Died")</f>
        <v>Adult</v>
      </c>
      <c r="K510" s="3">
        <v>25</v>
      </c>
      <c r="L510" s="2" t="s">
        <v>37</v>
      </c>
      <c r="M510" s="2" t="s">
        <v>12</v>
      </c>
      <c r="N510" s="2" t="str">
        <f>VLOOKUP(L510,Facts!$A$2:$B$10,2,FALSE)</f>
        <v>South</v>
      </c>
      <c r="O510" s="2"/>
      <c r="P510" s="2"/>
      <c r="Q510" s="36" t="str">
        <f>IF(AND(K510&lt;=5,'Billing Details'!H510&gt;=10000),"High Priority","Regularfollowup")</f>
        <v>Regularfollowup</v>
      </c>
      <c r="R510" s="36"/>
      <c r="S510" s="36"/>
      <c r="T510" s="36" t="str">
        <f>IF(AND(Q510="High Priority",'Patient Health Records'!AH510="Yes",'Patient Health Records'!AI510="Critical"), "Need Immediate attention", IF(AND('Patient Health Records'!AI510&lt;&gt;"Critical", 'Patient Health Records'!AH510="Yes"),"Monitor later",IF(AND('Patient Health Records'!AI510="Critical",'Patient Health Records'!AH510="No"),"Ask for readmission","No action")))</f>
        <v>No action</v>
      </c>
      <c r="U510" s="36"/>
      <c r="V510" s="36"/>
      <c r="W510" s="2" t="str">
        <f>_xlfn.XLOOKUP('Patient Demographics'!N510,Facts!$B$2:$B$10,Facts!$A$2:$A$10,FALSE)</f>
        <v>Tamil Nadu</v>
      </c>
      <c r="X510" t="str">
        <f t="shared" si="46"/>
        <v xml:space="preserve">Isha </v>
      </c>
      <c r="Y510" t="str" cm="1">
        <f t="array" ref="Y510:Z510">_xlfn.TEXTSPLIT(C510," ")</f>
        <v>Isha</v>
      </c>
      <c r="Z510" t="str">
        <v>Gupta</v>
      </c>
    </row>
    <row r="511" spans="1:27" ht="15.75" customHeight="1" x14ac:dyDescent="0.35">
      <c r="A511" s="2" t="s">
        <v>820</v>
      </c>
      <c r="B511" s="2" t="s">
        <v>126</v>
      </c>
      <c r="C511" s="2" t="str">
        <f t="shared" si="47"/>
        <v>Aanya Sharma</v>
      </c>
      <c r="D511" s="2" t="str">
        <f t="shared" si="45"/>
        <v>PID0510_Aanya.pdf</v>
      </c>
      <c r="E511" s="2" t="s">
        <v>9</v>
      </c>
      <c r="F511" s="15" t="s">
        <v>19</v>
      </c>
      <c r="G511" s="56">
        <f t="shared" si="48"/>
        <v>34334</v>
      </c>
      <c r="H511" s="54">
        <f t="shared" si="49"/>
        <v>1993</v>
      </c>
      <c r="I511" s="54">
        <f t="shared" si="50"/>
        <v>33</v>
      </c>
      <c r="J511" s="54" t="str" cm="1">
        <f t="array" ref="J511">_xlfn.IFS(AND(I511&gt;20,I511&lt;=30),"Young adult",AND(I511&gt;30,I511&lt;=45),"Adult",AND(I511&gt;45,I511&lt;=60),"Senior",AND(I511&gt;60,I511&lt;90),"super senior",TRUE,"Died")</f>
        <v>Adult</v>
      </c>
      <c r="K511" s="3">
        <v>12</v>
      </c>
      <c r="L511" s="2" t="s">
        <v>20</v>
      </c>
      <c r="M511" s="2" t="s">
        <v>12</v>
      </c>
      <c r="N511" s="2" t="str">
        <f>VLOOKUP(L511,Facts!$A$2:$B$10,2,FALSE)</f>
        <v>North</v>
      </c>
      <c r="O511" s="2"/>
      <c r="P511" s="2"/>
      <c r="Q511" s="36" t="str">
        <f>IF(AND(K511&lt;=5,'Billing Details'!H511&gt;=10000),"High Priority","Regularfollowup")</f>
        <v>Regularfollowup</v>
      </c>
      <c r="R511" s="36"/>
      <c r="S511" s="36"/>
      <c r="T511" s="36" t="str">
        <f>IF(AND(Q511="High Priority",'Patient Health Records'!AH511="Yes",'Patient Health Records'!AI511="Critical"), "Need Immediate attention", IF(AND('Patient Health Records'!AI511&lt;&gt;"Critical", 'Patient Health Records'!AH511="Yes"),"Monitor later",IF(AND('Patient Health Records'!AI511="Critical",'Patient Health Records'!AH511="No"),"Ask for readmission","No action")))</f>
        <v>No action</v>
      </c>
      <c r="U511" s="36"/>
      <c r="V511" s="36"/>
      <c r="W511" s="2" t="str">
        <f>_xlfn.XLOOKUP('Patient Demographics'!N511,Facts!$B$2:$B$10,Facts!$A$2:$A$10,FALSE)</f>
        <v>Punjab</v>
      </c>
      <c r="X511" t="str">
        <f t="shared" si="46"/>
        <v xml:space="preserve">Aanya </v>
      </c>
      <c r="Y511" t="str" cm="1">
        <f t="array" ref="Y511:Z511">_xlfn.TEXTSPLIT(C511," ")</f>
        <v>Aanya</v>
      </c>
      <c r="Z511" t="str">
        <v>Sharma</v>
      </c>
    </row>
    <row r="512" spans="1:27" ht="15.75" customHeight="1" x14ac:dyDescent="0.35">
      <c r="A512" s="2" t="s">
        <v>821</v>
      </c>
      <c r="B512" s="2" t="s">
        <v>175</v>
      </c>
      <c r="C512" s="2" t="str">
        <f t="shared" si="47"/>
        <v>Sai Sharma</v>
      </c>
      <c r="D512" s="2" t="str">
        <f t="shared" si="45"/>
        <v>PID0511_Sai.pdf</v>
      </c>
      <c r="E512" s="2" t="s">
        <v>24</v>
      </c>
      <c r="F512" s="15" t="s">
        <v>10</v>
      </c>
      <c r="G512" s="56">
        <f t="shared" si="48"/>
        <v>27029</v>
      </c>
      <c r="H512" s="54">
        <f t="shared" si="49"/>
        <v>1973</v>
      </c>
      <c r="I512" s="54">
        <f t="shared" si="50"/>
        <v>53</v>
      </c>
      <c r="J512" s="54" t="str" cm="1">
        <f t="array" ref="J512">_xlfn.IFS(AND(I512&gt;20,I512&lt;=30),"Young adult",AND(I512&gt;30,I512&lt;=45),"Adult",AND(I512&gt;45,I512&lt;=60),"Senior",AND(I512&gt;60,I512&lt;90),"super senior",TRUE,"Died")</f>
        <v>Senior</v>
      </c>
      <c r="K512" s="3">
        <v>0.5</v>
      </c>
      <c r="L512" s="2" t="s">
        <v>29</v>
      </c>
      <c r="M512" s="2" t="s">
        <v>38</v>
      </c>
      <c r="N512" s="2" t="str">
        <f>VLOOKUP(L512,Facts!$A$2:$B$10,2,FALSE)</f>
        <v>North</v>
      </c>
      <c r="O512" s="2"/>
      <c r="P512" s="2"/>
      <c r="Q512" s="36" t="str">
        <f>IF(AND(K512&lt;=5,'Billing Details'!H512&gt;=10000),"High Priority","Regularfollowup")</f>
        <v>Regularfollowup</v>
      </c>
      <c r="R512" s="36"/>
      <c r="S512" s="36"/>
      <c r="T512" s="36" t="str">
        <f>IF(AND(Q512="High Priority",'Patient Health Records'!AH512="Yes",'Patient Health Records'!AI512="Critical"), "Need Immediate attention", IF(AND('Patient Health Records'!AI512&lt;&gt;"Critical", 'Patient Health Records'!AH512="Yes"),"Monitor later",IF(AND('Patient Health Records'!AI512="Critical",'Patient Health Records'!AH512="No"),"Ask for readmission","No action")))</f>
        <v>Monitor later</v>
      </c>
      <c r="U512" s="36"/>
      <c r="V512" s="36"/>
      <c r="W512" s="2" t="str">
        <f>_xlfn.XLOOKUP('Patient Demographics'!N512,Facts!$B$2:$B$10,Facts!$A$2:$A$10,FALSE)</f>
        <v>Punjab</v>
      </c>
      <c r="X512" t="str">
        <f t="shared" si="46"/>
        <v xml:space="preserve">Sai </v>
      </c>
      <c r="Y512" t="str" cm="1">
        <f t="array" ref="Y512:Z512">_xlfn.TEXTSPLIT(C512," ")</f>
        <v>Sai</v>
      </c>
      <c r="Z512" t="str">
        <v>Sharma</v>
      </c>
    </row>
    <row r="513" spans="1:27" ht="15.75" customHeight="1" x14ac:dyDescent="0.35">
      <c r="A513" s="2" t="s">
        <v>822</v>
      </c>
      <c r="B513" s="2" t="s">
        <v>823</v>
      </c>
      <c r="C513" s="2" t="str">
        <f t="shared" si="47"/>
        <v>Shreya Gupta</v>
      </c>
      <c r="D513" s="2" t="str">
        <f t="shared" si="45"/>
        <v>PID0512_Shreya.pdf</v>
      </c>
      <c r="E513" s="2" t="s">
        <v>9</v>
      </c>
      <c r="F513" s="15" t="s">
        <v>28</v>
      </c>
      <c r="G513" s="56">
        <f t="shared" si="48"/>
        <v>32508</v>
      </c>
      <c r="H513" s="54">
        <f t="shared" si="49"/>
        <v>1988</v>
      </c>
      <c r="I513" s="54">
        <f t="shared" si="50"/>
        <v>38</v>
      </c>
      <c r="J513" s="54" t="str" cm="1">
        <f t="array" ref="J513">_xlfn.IFS(AND(I513&gt;20,I513&lt;=30),"Young adult",AND(I513&gt;30,I513&lt;=45),"Adult",AND(I513&gt;45,I513&lt;=60),"Senior",AND(I513&gt;60,I513&lt;90),"super senior",TRUE,"Died")</f>
        <v>Adult</v>
      </c>
      <c r="K513" s="3">
        <v>2</v>
      </c>
      <c r="L513" s="2" t="s">
        <v>29</v>
      </c>
      <c r="M513" s="2" t="s">
        <v>21</v>
      </c>
      <c r="N513" s="2" t="str">
        <f>VLOOKUP(L513,Facts!$A$2:$B$10,2,FALSE)</f>
        <v>North</v>
      </c>
      <c r="O513" s="2"/>
      <c r="P513" s="2"/>
      <c r="Q513" s="36" t="str">
        <f>IF(AND(K513&lt;=5,'Billing Details'!H513&gt;=10000),"High Priority","Regularfollowup")</f>
        <v>Regularfollowup</v>
      </c>
      <c r="R513" s="36"/>
      <c r="S513" s="36"/>
      <c r="T513" s="36" t="str">
        <f>IF(AND(Q513="High Priority",'Patient Health Records'!AH513="Yes",'Patient Health Records'!AI513="Critical"), "Need Immediate attention", IF(AND('Patient Health Records'!AI513&lt;&gt;"Critical", 'Patient Health Records'!AH513="Yes"),"Monitor later",IF(AND('Patient Health Records'!AI513="Critical",'Patient Health Records'!AH513="No"),"Ask for readmission","No action")))</f>
        <v>No action</v>
      </c>
      <c r="U513" s="36"/>
      <c r="V513" s="36"/>
      <c r="W513" s="2" t="str">
        <f>_xlfn.XLOOKUP('Patient Demographics'!N513,Facts!$B$2:$B$10,Facts!$A$2:$A$10,FALSE)</f>
        <v>Punjab</v>
      </c>
      <c r="X513" t="str">
        <f t="shared" si="46"/>
        <v xml:space="preserve">Shreya </v>
      </c>
      <c r="Y513" t="str" cm="1">
        <f t="array" ref="Y513:Z513">_xlfn.TEXTSPLIT(C513," ")</f>
        <v>Shreya</v>
      </c>
      <c r="Z513" t="str">
        <v>Gupta</v>
      </c>
    </row>
    <row r="514" spans="1:27" ht="15.75" customHeight="1" x14ac:dyDescent="0.35">
      <c r="A514" s="2" t="s">
        <v>824</v>
      </c>
      <c r="B514" s="2" t="s">
        <v>147</v>
      </c>
      <c r="C514" s="2" t="str">
        <f t="shared" si="47"/>
        <v>Aarav Reddy</v>
      </c>
      <c r="D514" s="2" t="str">
        <f t="shared" ref="D514:D577" si="51">_xlfn.CONCAT(A514,"_",Y514,".pdf")</f>
        <v>PID0513_Aarav.pdf</v>
      </c>
      <c r="E514" s="2" t="s">
        <v>24</v>
      </c>
      <c r="F514" s="15" t="s">
        <v>55</v>
      </c>
      <c r="G514" s="56">
        <f t="shared" si="48"/>
        <v>29951</v>
      </c>
      <c r="H514" s="54">
        <f t="shared" si="49"/>
        <v>1981</v>
      </c>
      <c r="I514" s="54">
        <f t="shared" si="50"/>
        <v>45</v>
      </c>
      <c r="J514" s="54" t="str" cm="1">
        <f t="array" ref="J514">_xlfn.IFS(AND(I514&gt;20,I514&lt;=30),"Young adult",AND(I514&gt;30,I514&lt;=45),"Adult",AND(I514&gt;45,I514&lt;=60),"Senior",AND(I514&gt;60,I514&lt;90),"super senior",TRUE,"Died")</f>
        <v>Adult</v>
      </c>
      <c r="K514" s="3">
        <v>2</v>
      </c>
      <c r="L514" s="2" t="s">
        <v>29</v>
      </c>
      <c r="M514" s="2" t="s">
        <v>21</v>
      </c>
      <c r="N514" s="2" t="str">
        <f>VLOOKUP(L514,Facts!$A$2:$B$10,2,FALSE)</f>
        <v>North</v>
      </c>
      <c r="O514" s="2"/>
      <c r="P514" s="2"/>
      <c r="Q514" s="36" t="str">
        <f>IF(AND(K514&lt;=5,'Billing Details'!H514&gt;=10000),"High Priority","Regularfollowup")</f>
        <v>Regularfollowup</v>
      </c>
      <c r="R514" s="36"/>
      <c r="S514" s="36"/>
      <c r="T514" s="36" t="str">
        <f>IF(AND(Q514="High Priority",'Patient Health Records'!AH514="Yes",'Patient Health Records'!AI514="Critical"), "Need Immediate attention", IF(AND('Patient Health Records'!AI514&lt;&gt;"Critical", 'Patient Health Records'!AH514="Yes"),"Monitor later",IF(AND('Patient Health Records'!AI514="Critical",'Patient Health Records'!AH514="No"),"Ask for readmission","No action")))</f>
        <v>No action</v>
      </c>
      <c r="U514" s="36"/>
      <c r="V514" s="36"/>
      <c r="W514" s="2" t="str">
        <f>_xlfn.XLOOKUP('Patient Demographics'!N514,Facts!$B$2:$B$10,Facts!$A$2:$A$10,FALSE)</f>
        <v>Punjab</v>
      </c>
      <c r="X514" t="str">
        <f t="shared" ref="X514:X577" si="52">LEFT(C514,FIND(" ",C514))</f>
        <v xml:space="preserve">Aarav </v>
      </c>
      <c r="Y514" t="str" cm="1">
        <f t="array" ref="Y514:Z514">_xlfn.TEXTSPLIT(C514," ")</f>
        <v>Aarav</v>
      </c>
      <c r="Z514" t="str">
        <v>Reddy</v>
      </c>
    </row>
    <row r="515" spans="1:27" ht="15.75" customHeight="1" x14ac:dyDescent="0.35">
      <c r="A515" s="2" t="s">
        <v>825</v>
      </c>
      <c r="B515" s="2" t="s">
        <v>810</v>
      </c>
      <c r="C515" s="2" t="str">
        <f t="shared" ref="C515:C578" si="53">TRIM(B515)</f>
        <v>Isha Reddy</v>
      </c>
      <c r="D515" s="2" t="str">
        <f t="shared" si="51"/>
        <v>PID0514_Isha.pdf</v>
      </c>
      <c r="E515" s="2" t="s">
        <v>9</v>
      </c>
      <c r="F515" s="15" t="s">
        <v>65</v>
      </c>
      <c r="G515" s="56">
        <f t="shared" ref="G515:G578" si="54">DATEVALUE(F515)</f>
        <v>25203</v>
      </c>
      <c r="H515" s="54">
        <f t="shared" ref="H515:H578" si="55">YEAR(G515)</f>
        <v>1968</v>
      </c>
      <c r="I515" s="54">
        <f t="shared" ref="I515:I578" si="56">2026-H515</f>
        <v>58</v>
      </c>
      <c r="J515" s="54" t="str" cm="1">
        <f t="array" ref="J515">_xlfn.IFS(AND(I515&gt;20,I515&lt;=30),"Young adult",AND(I515&gt;30,I515&lt;=45),"Adult",AND(I515&gt;45,I515&lt;=60),"Senior",AND(I515&gt;60,I515&lt;90),"super senior",TRUE,"Died")</f>
        <v>Senior</v>
      </c>
      <c r="K515" s="3">
        <v>3</v>
      </c>
      <c r="L515" s="2" t="s">
        <v>29</v>
      </c>
      <c r="M515" s="2" t="s">
        <v>21</v>
      </c>
      <c r="N515" s="2" t="str">
        <f>VLOOKUP(L515,Facts!$A$2:$B$10,2,FALSE)</f>
        <v>North</v>
      </c>
      <c r="O515" s="2"/>
      <c r="P515" s="2"/>
      <c r="Q515" s="36" t="str">
        <f>IF(AND(K515&lt;=5,'Billing Details'!H515&gt;=10000),"High Priority","Regularfollowup")</f>
        <v>High Priority</v>
      </c>
      <c r="R515" s="36"/>
      <c r="S515" s="36"/>
      <c r="T515" s="36" t="str">
        <f>IF(AND(Q515="High Priority",'Patient Health Records'!AH515="Yes",'Patient Health Records'!AI515="Critical"), "Need Immediate attention", IF(AND('Patient Health Records'!AI515&lt;&gt;"Critical", 'Patient Health Records'!AH515="Yes"),"Monitor later",IF(AND('Patient Health Records'!AI515="Critical",'Patient Health Records'!AH515="No"),"Ask for readmission","No action")))</f>
        <v>Need Immediate attention</v>
      </c>
      <c r="U515" s="36"/>
      <c r="V515" s="36"/>
      <c r="W515" s="2" t="str">
        <f>_xlfn.XLOOKUP('Patient Demographics'!N515,Facts!$B$2:$B$10,Facts!$A$2:$A$10,FALSE)</f>
        <v>Punjab</v>
      </c>
      <c r="X515" t="str">
        <f t="shared" si="52"/>
        <v xml:space="preserve">Isha </v>
      </c>
      <c r="Y515" t="str" cm="1">
        <f t="array" ref="Y515:Z515">_xlfn.TEXTSPLIT(C515," ")</f>
        <v>Isha</v>
      </c>
      <c r="Z515" t="str">
        <v>Reddy</v>
      </c>
    </row>
    <row r="516" spans="1:27" ht="15.75" customHeight="1" x14ac:dyDescent="0.35">
      <c r="A516" s="2" t="s">
        <v>826</v>
      </c>
      <c r="B516" s="2" t="s">
        <v>161</v>
      </c>
      <c r="C516" s="2" t="str">
        <f t="shared" si="53"/>
        <v>Isha Mehta</v>
      </c>
      <c r="D516" s="2" t="str">
        <f t="shared" si="51"/>
        <v>PID0515_Isha.pdf</v>
      </c>
      <c r="E516" s="2" t="s">
        <v>9</v>
      </c>
      <c r="F516" s="15" t="s">
        <v>65</v>
      </c>
      <c r="G516" s="56">
        <f t="shared" si="54"/>
        <v>25203</v>
      </c>
      <c r="H516" s="54">
        <f t="shared" si="55"/>
        <v>1968</v>
      </c>
      <c r="I516" s="54">
        <f t="shared" si="56"/>
        <v>58</v>
      </c>
      <c r="J516" s="54" t="str" cm="1">
        <f t="array" ref="J516">_xlfn.IFS(AND(I516&gt;20,I516&lt;=30),"Young adult",AND(I516&gt;30,I516&lt;=45),"Adult",AND(I516&gt;45,I516&lt;=60),"Senior",AND(I516&gt;60,I516&lt;90),"super senior",TRUE,"Died")</f>
        <v>Senior</v>
      </c>
      <c r="K516" s="3">
        <v>9</v>
      </c>
      <c r="L516" s="2" t="s">
        <v>11</v>
      </c>
      <c r="M516" s="2" t="s">
        <v>12</v>
      </c>
      <c r="N516" s="2" t="str">
        <f>VLOOKUP(L516,Facts!$A$2:$B$10,2,FALSE)</f>
        <v>South</v>
      </c>
      <c r="O516" s="2"/>
      <c r="P516" s="2"/>
      <c r="Q516" s="36" t="str">
        <f>IF(AND(K516&lt;=5,'Billing Details'!H516&gt;=10000),"High Priority","Regularfollowup")</f>
        <v>Regularfollowup</v>
      </c>
      <c r="R516" s="36"/>
      <c r="S516" s="36"/>
      <c r="T516" s="36" t="str">
        <f>IF(AND(Q516="High Priority",'Patient Health Records'!AH516="Yes",'Patient Health Records'!AI516="Critical"), "Need Immediate attention", IF(AND('Patient Health Records'!AI516&lt;&gt;"Critical", 'Patient Health Records'!AH516="Yes"),"Monitor later",IF(AND('Patient Health Records'!AI516="Critical",'Patient Health Records'!AH516="No"),"Ask for readmission","No action")))</f>
        <v>Monitor later</v>
      </c>
      <c r="U516" s="36"/>
      <c r="V516" s="36"/>
      <c r="W516" s="2" t="str">
        <f>_xlfn.XLOOKUP('Patient Demographics'!N516,Facts!$B$2:$B$10,Facts!$A$2:$A$10,FALSE)</f>
        <v>Tamil Nadu</v>
      </c>
      <c r="X516" t="str">
        <f t="shared" si="52"/>
        <v xml:space="preserve">Isha </v>
      </c>
      <c r="Y516" t="str" cm="1">
        <f t="array" ref="Y516:Z516">_xlfn.TEXTSPLIT(C516," ")</f>
        <v>Isha</v>
      </c>
      <c r="Z516" t="str">
        <v>Mehta</v>
      </c>
    </row>
    <row r="517" spans="1:27" ht="15.75" customHeight="1" x14ac:dyDescent="0.35">
      <c r="A517" s="2" t="s">
        <v>827</v>
      </c>
      <c r="B517" s="2" t="s">
        <v>69</v>
      </c>
      <c r="C517" s="2" t="str">
        <f t="shared" si="53"/>
        <v>Krishna Patel</v>
      </c>
      <c r="D517" s="2" t="str">
        <f t="shared" si="51"/>
        <v>PID0516_Krishna.pdf</v>
      </c>
      <c r="E517" s="2" t="s">
        <v>24</v>
      </c>
      <c r="F517" s="15" t="s">
        <v>137</v>
      </c>
      <c r="G517" s="56">
        <f t="shared" si="54"/>
        <v>23377</v>
      </c>
      <c r="H517" s="54">
        <f t="shared" si="55"/>
        <v>1964</v>
      </c>
      <c r="I517" s="54">
        <f t="shared" si="56"/>
        <v>62</v>
      </c>
      <c r="J517" s="54" t="str" cm="1">
        <f t="array" ref="J517">_xlfn.IFS(AND(I517&gt;20,I517&lt;=30),"Young adult",AND(I517&gt;30,I517&lt;=45),"Adult",AND(I517&gt;45,I517&lt;=60),"Senior",AND(I517&gt;60,I517&lt;90),"super senior",TRUE,"Died")</f>
        <v>super senior</v>
      </c>
      <c r="K517" s="3">
        <v>20</v>
      </c>
      <c r="L517" s="2" t="s">
        <v>60</v>
      </c>
      <c r="M517" s="2" t="s">
        <v>71</v>
      </c>
      <c r="N517" s="2" t="str">
        <f>VLOOKUP(L517,Facts!$A$2:$B$10,2,FALSE)</f>
        <v>West</v>
      </c>
      <c r="O517" s="2"/>
      <c r="P517" s="2"/>
      <c r="Q517" s="36" t="str">
        <f>IF(AND(K517&lt;=5,'Billing Details'!H517&gt;=10000),"High Priority","Regularfollowup")</f>
        <v>Regularfollowup</v>
      </c>
      <c r="R517" s="36"/>
      <c r="S517" s="36"/>
      <c r="T517" s="36" t="str">
        <f>IF(AND(Q517="High Priority",'Patient Health Records'!AH517="Yes",'Patient Health Records'!AI517="Critical"), "Need Immediate attention", IF(AND('Patient Health Records'!AI517&lt;&gt;"Critical", 'Patient Health Records'!AH517="Yes"),"Monitor later",IF(AND('Patient Health Records'!AI517="Critical",'Patient Health Records'!AH517="No"),"Ask for readmission","No action")))</f>
        <v>Monitor later</v>
      </c>
      <c r="U517" s="36"/>
      <c r="V517" s="36"/>
      <c r="W517" s="2" t="str">
        <f>_xlfn.XLOOKUP('Patient Demographics'!N517,Facts!$B$2:$B$10,Facts!$A$2:$A$10,FALSE)</f>
        <v>Maharashtra</v>
      </c>
      <c r="X517" t="str">
        <f t="shared" si="52"/>
        <v xml:space="preserve">Krishna </v>
      </c>
      <c r="Y517" t="str" cm="1">
        <f t="array" ref="Y517:Z517">_xlfn.TEXTSPLIT(C517," ")</f>
        <v>Krishna</v>
      </c>
      <c r="Z517" t="str">
        <v>Patel</v>
      </c>
    </row>
    <row r="518" spans="1:27" ht="15.75" customHeight="1" x14ac:dyDescent="0.35">
      <c r="A518" s="2" t="s">
        <v>828</v>
      </c>
      <c r="B518" s="2" t="s">
        <v>183</v>
      </c>
      <c r="C518" s="2" t="str">
        <f t="shared" si="53"/>
        <v>Vivaan Mehta</v>
      </c>
      <c r="D518" s="2" t="str">
        <f t="shared" si="51"/>
        <v>PID0517_Vivaan.pdf</v>
      </c>
      <c r="E518" s="2" t="s">
        <v>24</v>
      </c>
      <c r="F518" s="15" t="s">
        <v>164</v>
      </c>
      <c r="G518" s="56">
        <f t="shared" si="54"/>
        <v>21550</v>
      </c>
      <c r="H518" s="54">
        <f t="shared" si="55"/>
        <v>1958</v>
      </c>
      <c r="I518" s="54">
        <f t="shared" si="56"/>
        <v>68</v>
      </c>
      <c r="J518" s="54" t="str" cm="1">
        <f t="array" ref="J518">_xlfn.IFS(AND(I518&gt;20,I518&lt;=30),"Young adult",AND(I518&gt;30,I518&lt;=45),"Adult",AND(I518&gt;45,I518&lt;=60),"Senior",AND(I518&gt;60,I518&lt;90),"super senior",TRUE,"Died")</f>
        <v>super senior</v>
      </c>
      <c r="K518" s="3">
        <v>30</v>
      </c>
      <c r="L518" s="2" t="s">
        <v>20</v>
      </c>
      <c r="M518" s="2" t="s">
        <v>71</v>
      </c>
      <c r="N518" s="2" t="str">
        <f>VLOOKUP(L518,Facts!$A$2:$B$10,2,FALSE)</f>
        <v>North</v>
      </c>
      <c r="O518" s="2"/>
      <c r="P518" s="2"/>
      <c r="Q518" s="36" t="str">
        <f>IF(AND(K518&lt;=5,'Billing Details'!H518&gt;=10000),"High Priority","Regularfollowup")</f>
        <v>Regularfollowup</v>
      </c>
      <c r="R518" s="36"/>
      <c r="S518" s="36"/>
      <c r="T518" s="36" t="str">
        <f>IF(AND(Q518="High Priority",'Patient Health Records'!AH518="Yes",'Patient Health Records'!AI518="Critical"), "Need Immediate attention", IF(AND('Patient Health Records'!AI518&lt;&gt;"Critical", 'Patient Health Records'!AH518="Yes"),"Monitor later",IF(AND('Patient Health Records'!AI518="Critical",'Patient Health Records'!AH518="No"),"Ask for readmission","No action")))</f>
        <v>Ask for readmission</v>
      </c>
      <c r="U518" s="36"/>
      <c r="V518" s="36"/>
      <c r="W518" s="2" t="str">
        <f>_xlfn.XLOOKUP('Patient Demographics'!N518,Facts!$B$2:$B$10,Facts!$A$2:$A$10,FALSE)</f>
        <v>Punjab</v>
      </c>
      <c r="X518" t="str">
        <f t="shared" si="52"/>
        <v xml:space="preserve">Vivaan </v>
      </c>
      <c r="Y518" t="str" cm="1">
        <f t="array" ref="Y518:Z518">_xlfn.TEXTSPLIT(C518," ")</f>
        <v>Vivaan</v>
      </c>
      <c r="Z518" t="str">
        <v>Mehta</v>
      </c>
    </row>
    <row r="519" spans="1:27" ht="15.75" customHeight="1" x14ac:dyDescent="0.35">
      <c r="A519" s="2" t="s">
        <v>829</v>
      </c>
      <c r="B519" s="2" t="s">
        <v>830</v>
      </c>
      <c r="C519" s="2" t="str">
        <f t="shared" si="53"/>
        <v>Aanya Reddy</v>
      </c>
      <c r="D519" s="2" t="str">
        <f t="shared" si="51"/>
        <v>PID0518_Aanya.pdf</v>
      </c>
      <c r="E519" s="2" t="s">
        <v>9</v>
      </c>
      <c r="F519" s="15" t="s">
        <v>155</v>
      </c>
      <c r="G519" s="56">
        <f t="shared" si="54"/>
        <v>30682</v>
      </c>
      <c r="H519" s="54">
        <f t="shared" si="55"/>
        <v>1984</v>
      </c>
      <c r="I519" s="54">
        <f t="shared" si="56"/>
        <v>42</v>
      </c>
      <c r="J519" s="54" t="str" cm="1">
        <f t="array" ref="J519">_xlfn.IFS(AND(I519&gt;20,I519&lt;=30),"Young adult",AND(I519&gt;30,I519&lt;=45),"Adult",AND(I519&gt;45,I519&lt;=60),"Senior",AND(I519&gt;60,I519&lt;90),"super senior",TRUE,"Died")</f>
        <v>Adult</v>
      </c>
      <c r="K519" s="3">
        <v>15</v>
      </c>
      <c r="L519" s="2" t="s">
        <v>20</v>
      </c>
      <c r="M519" s="2" t="s">
        <v>71</v>
      </c>
      <c r="N519" s="2" t="str">
        <f>VLOOKUP(L519,Facts!$A$2:$B$10,2,FALSE)</f>
        <v>North</v>
      </c>
      <c r="O519" s="2"/>
      <c r="P519" s="2"/>
      <c r="Q519" s="36" t="str">
        <f>IF(AND(K519&lt;=5,'Billing Details'!H519&gt;=10000),"High Priority","Regularfollowup")</f>
        <v>Regularfollowup</v>
      </c>
      <c r="R519" s="36"/>
      <c r="S519" s="36"/>
      <c r="T519" s="36" t="str">
        <f>IF(AND(Q519="High Priority",'Patient Health Records'!AH519="Yes",'Patient Health Records'!AI519="Critical"), "Need Immediate attention", IF(AND('Patient Health Records'!AI519&lt;&gt;"Critical", 'Patient Health Records'!AH519="Yes"),"Monitor later",IF(AND('Patient Health Records'!AI519="Critical",'Patient Health Records'!AH519="No"),"Ask for readmission","No action")))</f>
        <v>No action</v>
      </c>
      <c r="U519" s="36"/>
      <c r="V519" s="36"/>
      <c r="W519" s="2" t="str">
        <f>_xlfn.XLOOKUP('Patient Demographics'!N519,Facts!$B$2:$B$10,Facts!$A$2:$A$10,FALSE)</f>
        <v>Punjab</v>
      </c>
      <c r="X519" t="str">
        <f t="shared" si="52"/>
        <v xml:space="preserve">Aanya </v>
      </c>
      <c r="Y519" t="str" cm="1">
        <f t="array" ref="Y519:Z519">_xlfn.TEXTSPLIT(C519," ")</f>
        <v>Aanya</v>
      </c>
      <c r="Z519" t="str">
        <v>Reddy</v>
      </c>
    </row>
    <row r="520" spans="1:27" ht="15.75" customHeight="1" x14ac:dyDescent="0.35">
      <c r="A520" s="2" t="s">
        <v>831</v>
      </c>
      <c r="B520" s="2" t="s">
        <v>832</v>
      </c>
      <c r="C520" s="2" t="str">
        <f t="shared" si="53"/>
        <v>Sai Dev Gupta</v>
      </c>
      <c r="D520" s="2" t="str">
        <f t="shared" si="51"/>
        <v>PID0519_Sai.pdf</v>
      </c>
      <c r="E520" s="2" t="s">
        <v>24</v>
      </c>
      <c r="F520" s="15" t="s">
        <v>87</v>
      </c>
      <c r="G520" s="56">
        <f t="shared" si="54"/>
        <v>28855</v>
      </c>
      <c r="H520" s="54">
        <f t="shared" si="55"/>
        <v>1978</v>
      </c>
      <c r="I520" s="54">
        <f t="shared" si="56"/>
        <v>48</v>
      </c>
      <c r="J520" s="54" t="str" cm="1">
        <f t="array" ref="J520">_xlfn.IFS(AND(I520&gt;20,I520&lt;=30),"Young adult",AND(I520&gt;30,I520&lt;=45),"Adult",AND(I520&gt;45,I520&lt;=60),"Senior",AND(I520&gt;60,I520&lt;90),"super senior",TRUE,"Died")</f>
        <v>Senior</v>
      </c>
      <c r="K520" s="3">
        <v>2</v>
      </c>
      <c r="L520" s="2" t="s">
        <v>29</v>
      </c>
      <c r="M520" s="2" t="s">
        <v>21</v>
      </c>
      <c r="N520" s="2" t="str">
        <f>VLOOKUP(L520,Facts!$A$2:$B$10,2,FALSE)</f>
        <v>North</v>
      </c>
      <c r="O520" s="2"/>
      <c r="P520" s="2"/>
      <c r="Q520" s="36" t="str">
        <f>IF(AND(K520&lt;=5,'Billing Details'!H520&gt;=10000),"High Priority","Regularfollowup")</f>
        <v>Regularfollowup</v>
      </c>
      <c r="R520" s="36"/>
      <c r="S520" s="36"/>
      <c r="T520" s="36" t="str">
        <f>IF(AND(Q520="High Priority",'Patient Health Records'!AH520="Yes",'Patient Health Records'!AI520="Critical"), "Need Immediate attention", IF(AND('Patient Health Records'!AI520&lt;&gt;"Critical", 'Patient Health Records'!AH520="Yes"),"Monitor later",IF(AND('Patient Health Records'!AI520="Critical",'Patient Health Records'!AH520="No"),"Ask for readmission","No action")))</f>
        <v>No action</v>
      </c>
      <c r="U520" s="36"/>
      <c r="V520" s="36"/>
      <c r="W520" s="2" t="str">
        <f>_xlfn.XLOOKUP('Patient Demographics'!N520,Facts!$B$2:$B$10,Facts!$A$2:$A$10,FALSE)</f>
        <v>Punjab</v>
      </c>
      <c r="X520" t="str">
        <f t="shared" si="52"/>
        <v xml:space="preserve">Sai </v>
      </c>
      <c r="Y520" t="str" cm="1">
        <f t="array" ref="Y520:AA520">_xlfn.TEXTSPLIT(C520," ")</f>
        <v>Sai</v>
      </c>
      <c r="Z520" t="str">
        <v>Dev</v>
      </c>
      <c r="AA520" t="str">
        <v>Gupta</v>
      </c>
    </row>
    <row r="521" spans="1:27" ht="15.75" customHeight="1" x14ac:dyDescent="0.35">
      <c r="A521" s="2" t="s">
        <v>833</v>
      </c>
      <c r="B521" s="2" t="s">
        <v>133</v>
      </c>
      <c r="C521" s="2" t="str">
        <f t="shared" si="53"/>
        <v>Sai Patel</v>
      </c>
      <c r="D521" s="2" t="str">
        <f t="shared" si="51"/>
        <v>PID0520_Sai.pdf</v>
      </c>
      <c r="E521" s="2" t="s">
        <v>24</v>
      </c>
      <c r="F521" s="15" t="s">
        <v>15</v>
      </c>
      <c r="G521" s="56">
        <f t="shared" si="54"/>
        <v>19724</v>
      </c>
      <c r="H521" s="54">
        <f t="shared" si="55"/>
        <v>1953</v>
      </c>
      <c r="I521" s="54">
        <f t="shared" si="56"/>
        <v>73</v>
      </c>
      <c r="J521" s="54" t="str" cm="1">
        <f t="array" ref="J521">_xlfn.IFS(AND(I521&gt;20,I521&lt;=30),"Young adult",AND(I521&gt;30,I521&lt;=45),"Adult",AND(I521&gt;45,I521&lt;=60),"Senior",AND(I521&gt;60,I521&lt;90),"super senior",TRUE,"Died")</f>
        <v>super senior</v>
      </c>
      <c r="K521" s="3">
        <v>250</v>
      </c>
      <c r="L521" s="2" t="s">
        <v>37</v>
      </c>
      <c r="M521" s="2" t="s">
        <v>38</v>
      </c>
      <c r="N521" s="2" t="str">
        <f>VLOOKUP(L521,Facts!$A$2:$B$10,2,FALSE)</f>
        <v>South</v>
      </c>
      <c r="O521" s="2"/>
      <c r="P521" s="2"/>
      <c r="Q521" s="36" t="str">
        <f>IF(AND(K521&lt;=5,'Billing Details'!H521&gt;=10000),"High Priority","Regularfollowup")</f>
        <v>Regularfollowup</v>
      </c>
      <c r="R521" s="36"/>
      <c r="S521" s="36"/>
      <c r="T521" s="36" t="str">
        <f>IF(AND(Q521="High Priority",'Patient Health Records'!AH521="Yes",'Patient Health Records'!AI521="Critical"), "Need Immediate attention", IF(AND('Patient Health Records'!AI521&lt;&gt;"Critical", 'Patient Health Records'!AH521="Yes"),"Monitor later",IF(AND('Patient Health Records'!AI521="Critical",'Patient Health Records'!AH521="No"),"Ask for readmission","No action")))</f>
        <v>Ask for readmission</v>
      </c>
      <c r="U521" s="36"/>
      <c r="V521" s="36"/>
      <c r="W521" s="2" t="str">
        <f>_xlfn.XLOOKUP('Patient Demographics'!N521,Facts!$B$2:$B$10,Facts!$A$2:$A$10,FALSE)</f>
        <v>Tamil Nadu</v>
      </c>
      <c r="X521" t="str">
        <f t="shared" si="52"/>
        <v xml:space="preserve">Sai </v>
      </c>
      <c r="Y521" t="str" cm="1">
        <f t="array" ref="Y521:Z521">_xlfn.TEXTSPLIT(C521," ")</f>
        <v>Sai</v>
      </c>
      <c r="Z521" t="str">
        <v>Patel</v>
      </c>
    </row>
    <row r="522" spans="1:27" ht="15.75" customHeight="1" x14ac:dyDescent="0.35">
      <c r="A522" s="2" t="s">
        <v>834</v>
      </c>
      <c r="B522" s="2" t="s">
        <v>835</v>
      </c>
      <c r="C522" s="2" t="str">
        <f t="shared" si="53"/>
        <v>Aanya Sharma</v>
      </c>
      <c r="D522" s="2" t="str">
        <f t="shared" si="51"/>
        <v>PID0521_Aanya.pdf</v>
      </c>
      <c r="E522" s="2" t="s">
        <v>9</v>
      </c>
      <c r="F522" s="15" t="s">
        <v>19</v>
      </c>
      <c r="G522" s="56">
        <f t="shared" si="54"/>
        <v>34334</v>
      </c>
      <c r="H522" s="54">
        <f t="shared" si="55"/>
        <v>1993</v>
      </c>
      <c r="I522" s="54">
        <f t="shared" si="56"/>
        <v>33</v>
      </c>
      <c r="J522" s="54" t="str" cm="1">
        <f t="array" ref="J522">_xlfn.IFS(AND(I522&gt;20,I522&lt;=30),"Young adult",AND(I522&gt;30,I522&lt;=45),"Adult",AND(I522&gt;45,I522&lt;=60),"Senior",AND(I522&gt;60,I522&lt;90),"super senior",TRUE,"Died")</f>
        <v>Adult</v>
      </c>
      <c r="K522" s="3">
        <v>40</v>
      </c>
      <c r="L522" s="2" t="s">
        <v>25</v>
      </c>
      <c r="M522" s="2" t="s">
        <v>12</v>
      </c>
      <c r="N522" s="2" t="str">
        <f>VLOOKUP(L522,Facts!$A$2:$B$10,2,FALSE)</f>
        <v>South</v>
      </c>
      <c r="O522" s="2"/>
      <c r="P522" s="2"/>
      <c r="Q522" s="36" t="str">
        <f>IF(AND(K522&lt;=5,'Billing Details'!H522&gt;=10000),"High Priority","Regularfollowup")</f>
        <v>Regularfollowup</v>
      </c>
      <c r="R522" s="36"/>
      <c r="S522" s="36"/>
      <c r="T522" s="36" t="str">
        <f>IF(AND(Q522="High Priority",'Patient Health Records'!AH522="Yes",'Patient Health Records'!AI522="Critical"), "Need Immediate attention", IF(AND('Patient Health Records'!AI522&lt;&gt;"Critical", 'Patient Health Records'!AH522="Yes"),"Monitor later",IF(AND('Patient Health Records'!AI522="Critical",'Patient Health Records'!AH522="No"),"Ask for readmission","No action")))</f>
        <v>No action</v>
      </c>
      <c r="U522" s="36"/>
      <c r="V522" s="36"/>
      <c r="W522" s="2" t="str">
        <f>_xlfn.XLOOKUP('Patient Demographics'!N522,Facts!$B$2:$B$10,Facts!$A$2:$A$10,FALSE)</f>
        <v>Tamil Nadu</v>
      </c>
      <c r="X522" t="str">
        <f t="shared" si="52"/>
        <v xml:space="preserve">Aanya </v>
      </c>
      <c r="Y522" t="str" cm="1">
        <f t="array" ref="Y522:Z522">_xlfn.TEXTSPLIT(C522," ")</f>
        <v>Aanya</v>
      </c>
      <c r="Z522" t="str">
        <v>Sharma</v>
      </c>
    </row>
    <row r="523" spans="1:27" ht="15.75" customHeight="1" x14ac:dyDescent="0.35">
      <c r="A523" s="2" t="s">
        <v>836</v>
      </c>
      <c r="B523" s="2" t="s">
        <v>837</v>
      </c>
      <c r="C523" s="2" t="str">
        <f t="shared" si="53"/>
        <v>Sai Dev Gupta</v>
      </c>
      <c r="D523" s="2" t="str">
        <f t="shared" si="51"/>
        <v>PID0522_Sai.pdf</v>
      </c>
      <c r="E523" s="2" t="s">
        <v>24</v>
      </c>
      <c r="F523" s="15" t="s">
        <v>28</v>
      </c>
      <c r="G523" s="56">
        <f t="shared" si="54"/>
        <v>32508</v>
      </c>
      <c r="H523" s="54">
        <f t="shared" si="55"/>
        <v>1988</v>
      </c>
      <c r="I523" s="54">
        <f t="shared" si="56"/>
        <v>38</v>
      </c>
      <c r="J523" s="54" t="str" cm="1">
        <f t="array" ref="J523">_xlfn.IFS(AND(I523&gt;20,I523&lt;=30),"Young adult",AND(I523&gt;30,I523&lt;=45),"Adult",AND(I523&gt;45,I523&lt;=60),"Senior",AND(I523&gt;60,I523&lt;90),"super senior",TRUE,"Died")</f>
        <v>Adult</v>
      </c>
      <c r="K523" s="3">
        <v>12</v>
      </c>
      <c r="L523" s="2" t="s">
        <v>20</v>
      </c>
      <c r="M523" s="2" t="s">
        <v>21</v>
      </c>
      <c r="N523" s="2" t="str">
        <f>VLOOKUP(L523,Facts!$A$2:$B$10,2,FALSE)</f>
        <v>North</v>
      </c>
      <c r="O523" s="2"/>
      <c r="P523" s="2"/>
      <c r="Q523" s="36" t="str">
        <f>IF(AND(K523&lt;=5,'Billing Details'!H523&gt;=10000),"High Priority","Regularfollowup")</f>
        <v>Regularfollowup</v>
      </c>
      <c r="R523" s="36"/>
      <c r="S523" s="36"/>
      <c r="T523" s="36" t="str">
        <f>IF(AND(Q523="High Priority",'Patient Health Records'!AH523="Yes",'Patient Health Records'!AI523="Critical"), "Need Immediate attention", IF(AND('Patient Health Records'!AI523&lt;&gt;"Critical", 'Patient Health Records'!AH523="Yes"),"Monitor later",IF(AND('Patient Health Records'!AI523="Critical",'Patient Health Records'!AH523="No"),"Ask for readmission","No action")))</f>
        <v>Ask for readmission</v>
      </c>
      <c r="U523" s="36"/>
      <c r="V523" s="36"/>
      <c r="W523" s="2" t="str">
        <f>_xlfn.XLOOKUP('Patient Demographics'!N523,Facts!$B$2:$B$10,Facts!$A$2:$A$10,FALSE)</f>
        <v>Punjab</v>
      </c>
      <c r="X523" t="str">
        <f t="shared" si="52"/>
        <v xml:space="preserve">Sai </v>
      </c>
      <c r="Y523" t="str" cm="1">
        <f t="array" ref="Y523:AA523">_xlfn.TEXTSPLIT(C523," ")</f>
        <v>Sai</v>
      </c>
      <c r="Z523" t="str">
        <v>Dev</v>
      </c>
      <c r="AA523" t="str">
        <v>Gupta</v>
      </c>
    </row>
    <row r="524" spans="1:27" ht="15.75" customHeight="1" x14ac:dyDescent="0.35">
      <c r="A524" s="2" t="s">
        <v>838</v>
      </c>
      <c r="B524" s="2" t="s">
        <v>226</v>
      </c>
      <c r="C524" s="2" t="str">
        <f t="shared" si="53"/>
        <v>Aarav Raj Gupta</v>
      </c>
      <c r="D524" s="2" t="str">
        <f t="shared" si="51"/>
        <v>PID0523_Aarav.pdf</v>
      </c>
      <c r="E524" s="2" t="s">
        <v>24</v>
      </c>
      <c r="F524" s="15" t="s">
        <v>137</v>
      </c>
      <c r="G524" s="56">
        <f t="shared" si="54"/>
        <v>23377</v>
      </c>
      <c r="H524" s="54">
        <f t="shared" si="55"/>
        <v>1964</v>
      </c>
      <c r="I524" s="54">
        <f t="shared" si="56"/>
        <v>62</v>
      </c>
      <c r="J524" s="54" t="str" cm="1">
        <f t="array" ref="J524">_xlfn.IFS(AND(I524&gt;20,I524&lt;=30),"Young adult",AND(I524&gt;30,I524&lt;=45),"Adult",AND(I524&gt;45,I524&lt;=60),"Senior",AND(I524&gt;60,I524&lt;90),"super senior",TRUE,"Died")</f>
        <v>super senior</v>
      </c>
      <c r="K524" s="3">
        <v>2</v>
      </c>
      <c r="L524" s="2" t="s">
        <v>29</v>
      </c>
      <c r="M524" s="2" t="s">
        <v>38</v>
      </c>
      <c r="N524" s="2" t="str">
        <f>VLOOKUP(L524,Facts!$A$2:$B$10,2,FALSE)</f>
        <v>North</v>
      </c>
      <c r="O524" s="2"/>
      <c r="P524" s="2"/>
      <c r="Q524" s="36" t="str">
        <f>IF(AND(K524&lt;=5,'Billing Details'!H524&gt;=10000),"High Priority","Regularfollowup")</f>
        <v>High Priority</v>
      </c>
      <c r="R524" s="36"/>
      <c r="S524" s="36"/>
      <c r="T524" s="36" t="str">
        <f>IF(AND(Q524="High Priority",'Patient Health Records'!AH524="Yes",'Patient Health Records'!AI524="Critical"), "Need Immediate attention", IF(AND('Patient Health Records'!AI524&lt;&gt;"Critical", 'Patient Health Records'!AH524="Yes"),"Monitor later",IF(AND('Patient Health Records'!AI524="Critical",'Patient Health Records'!AH524="No"),"Ask for readmission","No action")))</f>
        <v>No action</v>
      </c>
      <c r="U524" s="36"/>
      <c r="V524" s="36"/>
      <c r="W524" s="2" t="str">
        <f>_xlfn.XLOOKUP('Patient Demographics'!N524,Facts!$B$2:$B$10,Facts!$A$2:$A$10,FALSE)</f>
        <v>Punjab</v>
      </c>
      <c r="X524" t="str">
        <f t="shared" si="52"/>
        <v xml:space="preserve">Aarav </v>
      </c>
      <c r="Y524" t="str" cm="1">
        <f t="array" ref="Y524:AA524">_xlfn.TEXTSPLIT(C524," ")</f>
        <v>Aarav</v>
      </c>
      <c r="Z524" t="str">
        <v>Raj</v>
      </c>
      <c r="AA524" t="str">
        <v>Gupta</v>
      </c>
    </row>
    <row r="525" spans="1:27" ht="15.75" customHeight="1" x14ac:dyDescent="0.35">
      <c r="A525" s="2" t="s">
        <v>839</v>
      </c>
      <c r="B525" s="2" t="s">
        <v>14</v>
      </c>
      <c r="C525" s="2" t="str">
        <f t="shared" si="53"/>
        <v>Isha Sharma</v>
      </c>
      <c r="D525" s="2" t="str">
        <f t="shared" si="51"/>
        <v>PID0524_Isha.pdf</v>
      </c>
      <c r="E525" s="2" t="s">
        <v>9</v>
      </c>
      <c r="F525" s="15" t="s">
        <v>19</v>
      </c>
      <c r="G525" s="56">
        <f t="shared" si="54"/>
        <v>34334</v>
      </c>
      <c r="H525" s="54">
        <f t="shared" si="55"/>
        <v>1993</v>
      </c>
      <c r="I525" s="54">
        <f t="shared" si="56"/>
        <v>33</v>
      </c>
      <c r="J525" s="54" t="str" cm="1">
        <f t="array" ref="J525">_xlfn.IFS(AND(I525&gt;20,I525&lt;=30),"Young adult",AND(I525&gt;30,I525&lt;=45),"Adult",AND(I525&gt;45,I525&lt;=60),"Senior",AND(I525&gt;60,I525&lt;90),"super senior",TRUE,"Died")</f>
        <v>Adult</v>
      </c>
      <c r="K525" s="3">
        <v>12</v>
      </c>
      <c r="L525" s="2" t="s">
        <v>60</v>
      </c>
      <c r="M525" s="2" t="s">
        <v>21</v>
      </c>
      <c r="N525" s="2" t="str">
        <f>VLOOKUP(L525,Facts!$A$2:$B$10,2,FALSE)</f>
        <v>West</v>
      </c>
      <c r="O525" s="2"/>
      <c r="P525" s="2"/>
      <c r="Q525" s="36" t="str">
        <f>IF(AND(K525&lt;=5,'Billing Details'!H525&gt;=10000),"High Priority","Regularfollowup")</f>
        <v>Regularfollowup</v>
      </c>
      <c r="R525" s="36"/>
      <c r="S525" s="36"/>
      <c r="T525" s="36" t="str">
        <f>IF(AND(Q525="High Priority",'Patient Health Records'!AH525="Yes",'Patient Health Records'!AI525="Critical"), "Need Immediate attention", IF(AND('Patient Health Records'!AI525&lt;&gt;"Critical", 'Patient Health Records'!AH525="Yes"),"Monitor later",IF(AND('Patient Health Records'!AI525="Critical",'Patient Health Records'!AH525="No"),"Ask for readmission","No action")))</f>
        <v>Monitor later</v>
      </c>
      <c r="U525" s="36"/>
      <c r="V525" s="36"/>
      <c r="W525" s="2" t="str">
        <f>_xlfn.XLOOKUP('Patient Demographics'!N525,Facts!$B$2:$B$10,Facts!$A$2:$A$10,FALSE)</f>
        <v>Maharashtra</v>
      </c>
      <c r="X525" t="str">
        <f t="shared" si="52"/>
        <v xml:space="preserve">Isha </v>
      </c>
      <c r="Y525" t="str" cm="1">
        <f t="array" ref="Y525:Z525">_xlfn.TEXTSPLIT(C525," ")</f>
        <v>Isha</v>
      </c>
      <c r="Z525" t="str">
        <v>Sharma</v>
      </c>
    </row>
    <row r="526" spans="1:27" ht="15.75" customHeight="1" x14ac:dyDescent="0.35">
      <c r="A526" s="2" t="s">
        <v>840</v>
      </c>
      <c r="B526" s="2" t="s">
        <v>841</v>
      </c>
      <c r="C526" s="2" t="str">
        <f t="shared" si="53"/>
        <v>Riya Priya Gupta</v>
      </c>
      <c r="D526" s="2" t="str">
        <f t="shared" si="51"/>
        <v>PID0525_Riya.pdf</v>
      </c>
      <c r="E526" s="2" t="s">
        <v>9</v>
      </c>
      <c r="F526" s="15" t="s">
        <v>122</v>
      </c>
      <c r="G526" s="56">
        <f t="shared" si="54"/>
        <v>34334</v>
      </c>
      <c r="H526" s="54">
        <f t="shared" si="55"/>
        <v>1993</v>
      </c>
      <c r="I526" s="54">
        <f t="shared" si="56"/>
        <v>33</v>
      </c>
      <c r="J526" s="54" t="str" cm="1">
        <f t="array" ref="J526">_xlfn.IFS(AND(I526&gt;20,I526&lt;=30),"Young adult",AND(I526&gt;30,I526&lt;=45),"Adult",AND(I526&gt;45,I526&lt;=60),"Senior",AND(I526&gt;60,I526&lt;90),"super senior",TRUE,"Died")</f>
        <v>Adult</v>
      </c>
      <c r="K526" s="3">
        <v>40</v>
      </c>
      <c r="L526" s="2" t="s">
        <v>45</v>
      </c>
      <c r="M526" s="2" t="s">
        <v>71</v>
      </c>
      <c r="N526" s="2" t="str">
        <f>VLOOKUP(L526,Facts!$A$2:$B$10,2,FALSE)</f>
        <v>East</v>
      </c>
      <c r="O526" s="2"/>
      <c r="P526" s="2"/>
      <c r="Q526" s="36" t="str">
        <f>IF(AND(K526&lt;=5,'Billing Details'!H526&gt;=10000),"High Priority","Regularfollowup")</f>
        <v>Regularfollowup</v>
      </c>
      <c r="R526" s="36"/>
      <c r="S526" s="36"/>
      <c r="T526" s="36" t="str">
        <f>IF(AND(Q526="High Priority",'Patient Health Records'!AH526="Yes",'Patient Health Records'!AI526="Critical"), "Need Immediate attention", IF(AND('Patient Health Records'!AI526&lt;&gt;"Critical", 'Patient Health Records'!AH526="Yes"),"Monitor later",IF(AND('Patient Health Records'!AI526="Critical",'Patient Health Records'!AH526="No"),"Ask for readmission","No action")))</f>
        <v>Monitor later</v>
      </c>
      <c r="U526" s="36"/>
      <c r="V526" s="36"/>
      <c r="W526" s="2" t="str">
        <f>_xlfn.XLOOKUP('Patient Demographics'!N526,Facts!$B$2:$B$10,Facts!$A$2:$A$10,FALSE)</f>
        <v>West Bengal</v>
      </c>
      <c r="X526" t="str">
        <f t="shared" si="52"/>
        <v xml:space="preserve">Riya </v>
      </c>
      <c r="Y526" t="str" cm="1">
        <f t="array" ref="Y526:AA526">_xlfn.TEXTSPLIT(C526," ")</f>
        <v>Riya</v>
      </c>
      <c r="Z526" t="str">
        <v>Priya</v>
      </c>
      <c r="AA526" t="str">
        <v>Gupta</v>
      </c>
    </row>
    <row r="527" spans="1:27" ht="15.75" customHeight="1" x14ac:dyDescent="0.35">
      <c r="A527" s="2" t="s">
        <v>842</v>
      </c>
      <c r="B527" s="2" t="s">
        <v>369</v>
      </c>
      <c r="C527" s="2" t="str">
        <f t="shared" si="53"/>
        <v>Isha Mehta</v>
      </c>
      <c r="D527" s="2" t="str">
        <f t="shared" si="51"/>
        <v>PID0526_Isha.pdf</v>
      </c>
      <c r="E527" s="2" t="s">
        <v>9</v>
      </c>
      <c r="F527" s="15" t="s">
        <v>87</v>
      </c>
      <c r="G527" s="56">
        <f t="shared" si="54"/>
        <v>28855</v>
      </c>
      <c r="H527" s="54">
        <f t="shared" si="55"/>
        <v>1978</v>
      </c>
      <c r="I527" s="54">
        <f t="shared" si="56"/>
        <v>48</v>
      </c>
      <c r="J527" s="54" t="str" cm="1">
        <f t="array" ref="J527">_xlfn.IFS(AND(I527&gt;20,I527&lt;=30),"Young adult",AND(I527&gt;30,I527&lt;=45),"Adult",AND(I527&gt;45,I527&lt;=60),"Senior",AND(I527&gt;60,I527&lt;90),"super senior",TRUE,"Died")</f>
        <v>Senior</v>
      </c>
      <c r="K527" s="3">
        <v>5</v>
      </c>
      <c r="L527" s="2" t="s">
        <v>11</v>
      </c>
      <c r="M527" s="2" t="s">
        <v>71</v>
      </c>
      <c r="N527" s="2" t="str">
        <f>VLOOKUP(L527,Facts!$A$2:$B$10,2,FALSE)</f>
        <v>South</v>
      </c>
      <c r="O527" s="2"/>
      <c r="P527" s="2"/>
      <c r="Q527" s="36" t="str">
        <f>IF(AND(K527&lt;=5,'Billing Details'!H527&gt;=10000),"High Priority","Regularfollowup")</f>
        <v>High Priority</v>
      </c>
      <c r="R527" s="36"/>
      <c r="S527" s="36"/>
      <c r="T527" s="36" t="str">
        <f>IF(AND(Q527="High Priority",'Patient Health Records'!AH527="Yes",'Patient Health Records'!AI527="Critical"), "Need Immediate attention", IF(AND('Patient Health Records'!AI527&lt;&gt;"Critical", 'Patient Health Records'!AH527="Yes"),"Monitor later",IF(AND('Patient Health Records'!AI527="Critical",'Patient Health Records'!AH527="No"),"Ask for readmission","No action")))</f>
        <v>Need Immediate attention</v>
      </c>
      <c r="U527" s="36"/>
      <c r="V527" s="36"/>
      <c r="W527" s="2" t="str">
        <f>_xlfn.XLOOKUP('Patient Demographics'!N527,Facts!$B$2:$B$10,Facts!$A$2:$A$10,FALSE)</f>
        <v>Tamil Nadu</v>
      </c>
      <c r="X527" t="str">
        <f t="shared" si="52"/>
        <v xml:space="preserve">Isha </v>
      </c>
      <c r="Y527" t="str" cm="1">
        <f t="array" ref="Y527:Z527">_xlfn.TEXTSPLIT(C527," ")</f>
        <v>Isha</v>
      </c>
      <c r="Z527" t="str">
        <v>Mehta</v>
      </c>
    </row>
    <row r="528" spans="1:27" ht="15.75" customHeight="1" x14ac:dyDescent="0.35">
      <c r="A528" s="2" t="s">
        <v>843</v>
      </c>
      <c r="B528" s="2" t="s">
        <v>154</v>
      </c>
      <c r="C528" s="2" t="str">
        <f t="shared" si="53"/>
        <v>Vivaan Reddy</v>
      </c>
      <c r="D528" s="2" t="str">
        <f t="shared" si="51"/>
        <v>PID0527_Vivaan.pdf</v>
      </c>
      <c r="E528" s="2" t="s">
        <v>24</v>
      </c>
      <c r="F528" s="15" t="s">
        <v>36</v>
      </c>
      <c r="G528" s="56">
        <f t="shared" si="54"/>
        <v>34699</v>
      </c>
      <c r="H528" s="54">
        <f t="shared" si="55"/>
        <v>1994</v>
      </c>
      <c r="I528" s="54">
        <f t="shared" si="56"/>
        <v>32</v>
      </c>
      <c r="J528" s="54" t="str" cm="1">
        <f t="array" ref="J528">_xlfn.IFS(AND(I528&gt;20,I528&lt;=30),"Young adult",AND(I528&gt;30,I528&lt;=45),"Adult",AND(I528&gt;45,I528&lt;=60),"Senior",AND(I528&gt;60,I528&lt;90),"super senior",TRUE,"Died")</f>
        <v>Adult</v>
      </c>
      <c r="K528" s="3">
        <v>15</v>
      </c>
      <c r="L528" s="2" t="s">
        <v>37</v>
      </c>
      <c r="M528" s="2" t="s">
        <v>12</v>
      </c>
      <c r="N528" s="2" t="str">
        <f>VLOOKUP(L528,Facts!$A$2:$B$10,2,FALSE)</f>
        <v>South</v>
      </c>
      <c r="O528" s="2"/>
      <c r="P528" s="2"/>
      <c r="Q528" s="36" t="str">
        <f>IF(AND(K528&lt;=5,'Billing Details'!H528&gt;=10000),"High Priority","Regularfollowup")</f>
        <v>Regularfollowup</v>
      </c>
      <c r="R528" s="36"/>
      <c r="S528" s="36"/>
      <c r="T528" s="36" t="str">
        <f>IF(AND(Q528="High Priority",'Patient Health Records'!AH528="Yes",'Patient Health Records'!AI528="Critical"), "Need Immediate attention", IF(AND('Patient Health Records'!AI528&lt;&gt;"Critical", 'Patient Health Records'!AH528="Yes"),"Monitor later",IF(AND('Patient Health Records'!AI528="Critical",'Patient Health Records'!AH528="No"),"Ask for readmission","No action")))</f>
        <v>Ask for readmission</v>
      </c>
      <c r="U528" s="36"/>
      <c r="V528" s="36"/>
      <c r="W528" s="2" t="str">
        <f>_xlfn.XLOOKUP('Patient Demographics'!N528,Facts!$B$2:$B$10,Facts!$A$2:$A$10,FALSE)</f>
        <v>Tamil Nadu</v>
      </c>
      <c r="X528" t="str">
        <f t="shared" si="52"/>
        <v xml:space="preserve">Vivaan </v>
      </c>
      <c r="Y528" t="str" cm="1">
        <f t="array" ref="Y528:Z528">_xlfn.TEXTSPLIT(C528," ")</f>
        <v>Vivaan</v>
      </c>
      <c r="Z528" t="str">
        <v>Reddy</v>
      </c>
    </row>
    <row r="529" spans="1:27" ht="15.75" customHeight="1" x14ac:dyDescent="0.35">
      <c r="A529" s="2" t="s">
        <v>844</v>
      </c>
      <c r="B529" s="2" t="s">
        <v>845</v>
      </c>
      <c r="C529" s="2" t="str">
        <f t="shared" si="53"/>
        <v>Aanya Gupta</v>
      </c>
      <c r="D529" s="2" t="str">
        <f t="shared" si="51"/>
        <v>PID0528_Aanya.pdf</v>
      </c>
      <c r="E529" s="2" t="s">
        <v>9</v>
      </c>
      <c r="F529" s="15" t="s">
        <v>70</v>
      </c>
      <c r="G529" s="56">
        <f t="shared" si="54"/>
        <v>25203</v>
      </c>
      <c r="H529" s="54">
        <f t="shared" si="55"/>
        <v>1968</v>
      </c>
      <c r="I529" s="54">
        <f t="shared" si="56"/>
        <v>58</v>
      </c>
      <c r="J529" s="54" t="str" cm="1">
        <f t="array" ref="J529">_xlfn.IFS(AND(I529&gt;20,I529&lt;=30),"Young adult",AND(I529&gt;30,I529&lt;=45),"Adult",AND(I529&gt;45,I529&lt;=60),"Senior",AND(I529&gt;60,I529&lt;90),"super senior",TRUE,"Died")</f>
        <v>Senior</v>
      </c>
      <c r="K529" s="3">
        <v>3</v>
      </c>
      <c r="L529" s="2" t="s">
        <v>20</v>
      </c>
      <c r="M529" s="2" t="s">
        <v>21</v>
      </c>
      <c r="N529" s="2" t="str">
        <f>VLOOKUP(L529,Facts!$A$2:$B$10,2,FALSE)</f>
        <v>North</v>
      </c>
      <c r="O529" s="2"/>
      <c r="P529" s="2"/>
      <c r="Q529" s="36" t="str">
        <f>IF(AND(K529&lt;=5,'Billing Details'!H529&gt;=10000),"High Priority","Regularfollowup")</f>
        <v>High Priority</v>
      </c>
      <c r="R529" s="36"/>
      <c r="S529" s="36"/>
      <c r="T529" s="36" t="str">
        <f>IF(AND(Q529="High Priority",'Patient Health Records'!AH529="Yes",'Patient Health Records'!AI529="Critical"), "Need Immediate attention", IF(AND('Patient Health Records'!AI529&lt;&gt;"Critical", 'Patient Health Records'!AH529="Yes"),"Monitor later",IF(AND('Patient Health Records'!AI529="Critical",'Patient Health Records'!AH529="No"),"Ask for readmission","No action")))</f>
        <v>No action</v>
      </c>
      <c r="U529" s="36"/>
      <c r="V529" s="36"/>
      <c r="W529" s="2" t="str">
        <f>_xlfn.XLOOKUP('Patient Demographics'!N529,Facts!$B$2:$B$10,Facts!$A$2:$A$10,FALSE)</f>
        <v>Punjab</v>
      </c>
      <c r="X529" t="str">
        <f t="shared" si="52"/>
        <v xml:space="preserve">Aanya </v>
      </c>
      <c r="Y529" t="str" cm="1">
        <f t="array" ref="Y529:Z529">_xlfn.TEXTSPLIT(C529," ")</f>
        <v>Aanya</v>
      </c>
      <c r="Z529" t="str">
        <v>Gupta</v>
      </c>
    </row>
    <row r="530" spans="1:27" ht="15.75" customHeight="1" x14ac:dyDescent="0.35">
      <c r="A530" s="2" t="s">
        <v>846</v>
      </c>
      <c r="B530" s="2" t="s">
        <v>847</v>
      </c>
      <c r="C530" s="2" t="str">
        <f t="shared" si="53"/>
        <v>Aarav Priya Sharma</v>
      </c>
      <c r="D530" s="2" t="str">
        <f t="shared" si="51"/>
        <v>PID0529_Aarav.pdf</v>
      </c>
      <c r="E530" s="2" t="s">
        <v>24</v>
      </c>
      <c r="F530" s="15" t="s">
        <v>148</v>
      </c>
      <c r="G530" s="56">
        <f t="shared" si="54"/>
        <v>26299</v>
      </c>
      <c r="H530" s="54">
        <f t="shared" si="55"/>
        <v>1972</v>
      </c>
      <c r="I530" s="54">
        <f t="shared" si="56"/>
        <v>54</v>
      </c>
      <c r="J530" s="54" t="str" cm="1">
        <f t="array" ref="J530">_xlfn.IFS(AND(I530&gt;20,I530&lt;=30),"Young adult",AND(I530&gt;30,I530&lt;=45),"Adult",AND(I530&gt;45,I530&lt;=60),"Senior",AND(I530&gt;60,I530&lt;90),"super senior",TRUE,"Died")</f>
        <v>Senior</v>
      </c>
      <c r="K530" s="3">
        <v>5</v>
      </c>
      <c r="L530" s="2" t="s">
        <v>25</v>
      </c>
      <c r="M530" s="2" t="s">
        <v>38</v>
      </c>
      <c r="N530" s="2" t="str">
        <f>VLOOKUP(L530,Facts!$A$2:$B$10,2,FALSE)</f>
        <v>South</v>
      </c>
      <c r="O530" s="2"/>
      <c r="P530" s="2"/>
      <c r="Q530" s="36" t="str">
        <f>IF(AND(K530&lt;=5,'Billing Details'!H530&gt;=10000),"High Priority","Regularfollowup")</f>
        <v>High Priority</v>
      </c>
      <c r="R530" s="36"/>
      <c r="S530" s="36"/>
      <c r="T530" s="36" t="str">
        <f>IF(AND(Q530="High Priority",'Patient Health Records'!AH530="Yes",'Patient Health Records'!AI530="Critical"), "Need Immediate attention", IF(AND('Patient Health Records'!AI530&lt;&gt;"Critical", 'Patient Health Records'!AH530="Yes"),"Monitor later",IF(AND('Patient Health Records'!AI530="Critical",'Patient Health Records'!AH530="No"),"Ask for readmission","No action")))</f>
        <v>Need Immediate attention</v>
      </c>
      <c r="U530" s="36"/>
      <c r="V530" s="36"/>
      <c r="W530" s="2" t="str">
        <f>_xlfn.XLOOKUP('Patient Demographics'!N530,Facts!$B$2:$B$10,Facts!$A$2:$A$10,FALSE)</f>
        <v>Tamil Nadu</v>
      </c>
      <c r="X530" t="str">
        <f t="shared" si="52"/>
        <v xml:space="preserve">Aarav </v>
      </c>
      <c r="Y530" t="str" cm="1">
        <f t="array" ref="Y530:AA530">_xlfn.TEXTSPLIT(C530," ")</f>
        <v>Aarav</v>
      </c>
      <c r="Z530" t="str">
        <v>Priya</v>
      </c>
      <c r="AA530" t="str">
        <v>Sharma</v>
      </c>
    </row>
    <row r="531" spans="1:27" ht="15.75" customHeight="1" x14ac:dyDescent="0.35">
      <c r="A531" s="2" t="s">
        <v>848</v>
      </c>
      <c r="B531" s="2" t="s">
        <v>154</v>
      </c>
      <c r="C531" s="2" t="str">
        <f t="shared" si="53"/>
        <v>Vivaan Reddy</v>
      </c>
      <c r="D531" s="2" t="str">
        <f t="shared" si="51"/>
        <v>PID0530_Vivaan.pdf</v>
      </c>
      <c r="E531" s="2" t="s">
        <v>24</v>
      </c>
      <c r="F531" s="15" t="s">
        <v>87</v>
      </c>
      <c r="G531" s="56">
        <f t="shared" si="54"/>
        <v>28855</v>
      </c>
      <c r="H531" s="54">
        <f t="shared" si="55"/>
        <v>1978</v>
      </c>
      <c r="I531" s="54">
        <f t="shared" si="56"/>
        <v>48</v>
      </c>
      <c r="J531" s="54" t="str" cm="1">
        <f t="array" ref="J531">_xlfn.IFS(AND(I531&gt;20,I531&lt;=30),"Young adult",AND(I531&gt;30,I531&lt;=45),"Adult",AND(I531&gt;45,I531&lt;=60),"Senior",AND(I531&gt;60,I531&lt;90),"super senior",TRUE,"Died")</f>
        <v>Senior</v>
      </c>
      <c r="K531" s="3">
        <v>40</v>
      </c>
      <c r="L531" s="2" t="s">
        <v>16</v>
      </c>
      <c r="M531" s="2" t="s">
        <v>21</v>
      </c>
      <c r="N531" s="2" t="str">
        <f>VLOOKUP(L531,Facts!$A$2:$B$10,2,FALSE)</f>
        <v>West</v>
      </c>
      <c r="O531" s="2"/>
      <c r="P531" s="2"/>
      <c r="Q531" s="36" t="str">
        <f>IF(AND(K531&lt;=5,'Billing Details'!H531&gt;=10000),"High Priority","Regularfollowup")</f>
        <v>Regularfollowup</v>
      </c>
      <c r="R531" s="36"/>
      <c r="S531" s="36"/>
      <c r="T531" s="36" t="str">
        <f>IF(AND(Q531="High Priority",'Patient Health Records'!AH531="Yes",'Patient Health Records'!AI531="Critical"), "Need Immediate attention", IF(AND('Patient Health Records'!AI531&lt;&gt;"Critical", 'Patient Health Records'!AH531="Yes"),"Monitor later",IF(AND('Patient Health Records'!AI531="Critical",'Patient Health Records'!AH531="No"),"Ask for readmission","No action")))</f>
        <v>No action</v>
      </c>
      <c r="U531" s="36"/>
      <c r="V531" s="36"/>
      <c r="W531" s="2" t="str">
        <f>_xlfn.XLOOKUP('Patient Demographics'!N531,Facts!$B$2:$B$10,Facts!$A$2:$A$10,FALSE)</f>
        <v>Maharashtra</v>
      </c>
      <c r="X531" t="str">
        <f t="shared" si="52"/>
        <v xml:space="preserve">Vivaan </v>
      </c>
      <c r="Y531" t="str" cm="1">
        <f t="array" ref="Y531:Z531">_xlfn.TEXTSPLIT(C531," ")</f>
        <v>Vivaan</v>
      </c>
      <c r="Z531" t="str">
        <v>Reddy</v>
      </c>
    </row>
    <row r="532" spans="1:27" ht="15.75" customHeight="1" x14ac:dyDescent="0.35">
      <c r="A532" s="2" t="s">
        <v>849</v>
      </c>
      <c r="B532" s="2" t="s">
        <v>73</v>
      </c>
      <c r="C532" s="2" t="str">
        <f t="shared" si="53"/>
        <v>Aanya Reddy</v>
      </c>
      <c r="D532" s="2" t="str">
        <f t="shared" si="51"/>
        <v>PID0531_Aanya.pdf</v>
      </c>
      <c r="E532" s="2" t="s">
        <v>9</v>
      </c>
      <c r="F532" s="15" t="s">
        <v>137</v>
      </c>
      <c r="G532" s="56">
        <f t="shared" si="54"/>
        <v>23377</v>
      </c>
      <c r="H532" s="54">
        <f t="shared" si="55"/>
        <v>1964</v>
      </c>
      <c r="I532" s="54">
        <f t="shared" si="56"/>
        <v>62</v>
      </c>
      <c r="J532" s="54" t="str" cm="1">
        <f t="array" ref="J532">_xlfn.IFS(AND(I532&gt;20,I532&lt;=30),"Young adult",AND(I532&gt;30,I532&lt;=45),"Adult",AND(I532&gt;45,I532&lt;=60),"Senior",AND(I532&gt;60,I532&lt;90),"super senior",TRUE,"Died")</f>
        <v>super senior</v>
      </c>
      <c r="K532" s="3">
        <v>9</v>
      </c>
      <c r="L532" s="2" t="s">
        <v>37</v>
      </c>
      <c r="M532" s="2" t="s">
        <v>12</v>
      </c>
      <c r="N532" s="2" t="str">
        <f>VLOOKUP(L532,Facts!$A$2:$B$10,2,FALSE)</f>
        <v>South</v>
      </c>
      <c r="O532" s="2"/>
      <c r="P532" s="2"/>
      <c r="Q532" s="36" t="str">
        <f>IF(AND(K532&lt;=5,'Billing Details'!H532&gt;=10000),"High Priority","Regularfollowup")</f>
        <v>Regularfollowup</v>
      </c>
      <c r="R532" s="36"/>
      <c r="S532" s="36"/>
      <c r="T532" s="36" t="str">
        <f>IF(AND(Q532="High Priority",'Patient Health Records'!AH532="Yes",'Patient Health Records'!AI532="Critical"), "Need Immediate attention", IF(AND('Patient Health Records'!AI532&lt;&gt;"Critical", 'Patient Health Records'!AH532="Yes"),"Monitor later",IF(AND('Patient Health Records'!AI532="Critical",'Patient Health Records'!AH532="No"),"Ask for readmission","No action")))</f>
        <v>No action</v>
      </c>
      <c r="U532" s="36"/>
      <c r="V532" s="36"/>
      <c r="W532" s="2" t="str">
        <f>_xlfn.XLOOKUP('Patient Demographics'!N532,Facts!$B$2:$B$10,Facts!$A$2:$A$10,FALSE)</f>
        <v>Tamil Nadu</v>
      </c>
      <c r="X532" t="str">
        <f t="shared" si="52"/>
        <v xml:space="preserve">Aanya </v>
      </c>
      <c r="Y532" t="str" cm="1">
        <f t="array" ref="Y532:Z532">_xlfn.TEXTSPLIT(C532," ")</f>
        <v>Aanya</v>
      </c>
      <c r="Z532" t="str">
        <v>Reddy</v>
      </c>
    </row>
    <row r="533" spans="1:27" ht="15.75" customHeight="1" x14ac:dyDescent="0.35">
      <c r="A533" s="2" t="s">
        <v>850</v>
      </c>
      <c r="B533" s="2" t="s">
        <v>271</v>
      </c>
      <c r="C533" s="2" t="str">
        <f t="shared" si="53"/>
        <v>Aarav Priya Reddy</v>
      </c>
      <c r="D533" s="2" t="str">
        <f t="shared" si="51"/>
        <v>PID0532_Aarav.pdf</v>
      </c>
      <c r="E533" s="2" t="s">
        <v>24</v>
      </c>
      <c r="F533" s="15" t="s">
        <v>19</v>
      </c>
      <c r="G533" s="56">
        <f t="shared" si="54"/>
        <v>34334</v>
      </c>
      <c r="H533" s="54">
        <f t="shared" si="55"/>
        <v>1993</v>
      </c>
      <c r="I533" s="54">
        <f t="shared" si="56"/>
        <v>33</v>
      </c>
      <c r="J533" s="54" t="str" cm="1">
        <f t="array" ref="J533">_xlfn.IFS(AND(I533&gt;20,I533&lt;=30),"Young adult",AND(I533&gt;30,I533&lt;=45),"Adult",AND(I533&gt;45,I533&lt;=60),"Senior",AND(I533&gt;60,I533&lt;90),"super senior",TRUE,"Died")</f>
        <v>Adult</v>
      </c>
      <c r="K533" s="3">
        <v>20</v>
      </c>
      <c r="L533" s="2" t="s">
        <v>45</v>
      </c>
      <c r="M533" s="2" t="s">
        <v>38</v>
      </c>
      <c r="N533" s="2" t="str">
        <f>VLOOKUP(L533,Facts!$A$2:$B$10,2,FALSE)</f>
        <v>East</v>
      </c>
      <c r="O533" s="2"/>
      <c r="P533" s="2"/>
      <c r="Q533" s="36" t="str">
        <f>IF(AND(K533&lt;=5,'Billing Details'!H533&gt;=10000),"High Priority","Regularfollowup")</f>
        <v>Regularfollowup</v>
      </c>
      <c r="R533" s="36"/>
      <c r="S533" s="36"/>
      <c r="T533" s="36" t="str">
        <f>IF(AND(Q533="High Priority",'Patient Health Records'!AH533="Yes",'Patient Health Records'!AI533="Critical"), "Need Immediate attention", IF(AND('Patient Health Records'!AI533&lt;&gt;"Critical", 'Patient Health Records'!AH533="Yes"),"Monitor later",IF(AND('Patient Health Records'!AI533="Critical",'Patient Health Records'!AH533="No"),"Ask for readmission","No action")))</f>
        <v>No action</v>
      </c>
      <c r="U533" s="36"/>
      <c r="V533" s="36"/>
      <c r="W533" s="2" t="str">
        <f>_xlfn.XLOOKUP('Patient Demographics'!N533,Facts!$B$2:$B$10,Facts!$A$2:$A$10,FALSE)</f>
        <v>West Bengal</v>
      </c>
      <c r="X533" t="str">
        <f t="shared" si="52"/>
        <v xml:space="preserve">Aarav </v>
      </c>
      <c r="Y533" t="str" cm="1">
        <f t="array" ref="Y533:AA533">_xlfn.TEXTSPLIT(C533," ")</f>
        <v>Aarav</v>
      </c>
      <c r="Z533" t="str">
        <v>Priya</v>
      </c>
      <c r="AA533" t="str">
        <v>Reddy</v>
      </c>
    </row>
    <row r="534" spans="1:27" ht="15.75" customHeight="1" x14ac:dyDescent="0.35">
      <c r="A534" s="2" t="s">
        <v>851</v>
      </c>
      <c r="B534" s="2" t="s">
        <v>213</v>
      </c>
      <c r="C534" s="2" t="str">
        <f t="shared" si="53"/>
        <v>Krishna Gupta</v>
      </c>
      <c r="D534" s="2" t="str">
        <f t="shared" si="51"/>
        <v>PID0533_Krishna.pdf</v>
      </c>
      <c r="E534" s="2" t="s">
        <v>24</v>
      </c>
      <c r="F534" s="15" t="s">
        <v>164</v>
      </c>
      <c r="G534" s="56">
        <f t="shared" si="54"/>
        <v>21550</v>
      </c>
      <c r="H534" s="54">
        <f t="shared" si="55"/>
        <v>1958</v>
      </c>
      <c r="I534" s="54">
        <f t="shared" si="56"/>
        <v>68</v>
      </c>
      <c r="J534" s="54" t="str" cm="1">
        <f t="array" ref="J534">_xlfn.IFS(AND(I534&gt;20,I534&lt;=30),"Young adult",AND(I534&gt;30,I534&lt;=45),"Adult",AND(I534&gt;45,I534&lt;=60),"Senior",AND(I534&gt;60,I534&lt;90),"super senior",TRUE,"Died")</f>
        <v>super senior</v>
      </c>
      <c r="K534" s="3">
        <v>7</v>
      </c>
      <c r="L534" s="2" t="s">
        <v>20</v>
      </c>
      <c r="M534" s="2" t="s">
        <v>71</v>
      </c>
      <c r="N534" s="2" t="str">
        <f>VLOOKUP(L534,Facts!$A$2:$B$10,2,FALSE)</f>
        <v>North</v>
      </c>
      <c r="O534" s="2"/>
      <c r="P534" s="2"/>
      <c r="Q534" s="36" t="str">
        <f>IF(AND(K534&lt;=5,'Billing Details'!H534&gt;=10000),"High Priority","Regularfollowup")</f>
        <v>Regularfollowup</v>
      </c>
      <c r="R534" s="36"/>
      <c r="S534" s="36"/>
      <c r="T534" s="36" t="str">
        <f>IF(AND(Q534="High Priority",'Patient Health Records'!AH534="Yes",'Patient Health Records'!AI534="Critical"), "Need Immediate attention", IF(AND('Patient Health Records'!AI534&lt;&gt;"Critical", 'Patient Health Records'!AH534="Yes"),"Monitor later",IF(AND('Patient Health Records'!AI534="Critical",'Patient Health Records'!AH534="No"),"Ask for readmission","No action")))</f>
        <v>No action</v>
      </c>
      <c r="U534" s="36"/>
      <c r="V534" s="36"/>
      <c r="W534" s="2" t="str">
        <f>_xlfn.XLOOKUP('Patient Demographics'!N534,Facts!$B$2:$B$10,Facts!$A$2:$A$10,FALSE)</f>
        <v>Punjab</v>
      </c>
      <c r="X534" t="str">
        <f t="shared" si="52"/>
        <v xml:space="preserve">Krishna </v>
      </c>
      <c r="Y534" t="str" cm="1">
        <f t="array" ref="Y534:Z534">_xlfn.TEXTSPLIT(C534," ")</f>
        <v>Krishna</v>
      </c>
      <c r="Z534" t="str">
        <v>Gupta</v>
      </c>
    </row>
    <row r="535" spans="1:27" ht="15.75" customHeight="1" x14ac:dyDescent="0.35">
      <c r="A535" s="2" t="s">
        <v>852</v>
      </c>
      <c r="B535" s="2" t="s">
        <v>144</v>
      </c>
      <c r="C535" s="2" t="str">
        <f t="shared" si="53"/>
        <v>Isha Patel</v>
      </c>
      <c r="D535" s="2" t="str">
        <f t="shared" si="51"/>
        <v>PID0534_Isha.pdf</v>
      </c>
      <c r="E535" s="2" t="s">
        <v>9</v>
      </c>
      <c r="F535" s="15" t="s">
        <v>28</v>
      </c>
      <c r="G535" s="56">
        <f t="shared" si="54"/>
        <v>32508</v>
      </c>
      <c r="H535" s="54">
        <f t="shared" si="55"/>
        <v>1988</v>
      </c>
      <c r="I535" s="54">
        <f t="shared" si="56"/>
        <v>38</v>
      </c>
      <c r="J535" s="54" t="str" cm="1">
        <f t="array" ref="J535">_xlfn.IFS(AND(I535&gt;20,I535&lt;=30),"Young adult",AND(I535&gt;30,I535&lt;=45),"Adult",AND(I535&gt;45,I535&lt;=60),"Senior",AND(I535&gt;60,I535&lt;90),"super senior",TRUE,"Died")</f>
        <v>Adult</v>
      </c>
      <c r="K535" s="3"/>
      <c r="L535" s="2" t="s">
        <v>29</v>
      </c>
      <c r="M535" s="2" t="s">
        <v>21</v>
      </c>
      <c r="N535" s="2" t="str">
        <f>VLOOKUP(L535,Facts!$A$2:$B$10,2,FALSE)</f>
        <v>North</v>
      </c>
      <c r="O535" s="2"/>
      <c r="P535" s="2"/>
      <c r="Q535" s="36" t="str">
        <f>IF(AND(K535&lt;=5,'Billing Details'!H535&gt;=10000),"High Priority","Regularfollowup")</f>
        <v>High Priority</v>
      </c>
      <c r="R535" s="36"/>
      <c r="S535" s="36"/>
      <c r="T535" s="36" t="str">
        <f>IF(AND(Q535="High Priority",'Patient Health Records'!AH535="Yes",'Patient Health Records'!AI535="Critical"), "Need Immediate attention", IF(AND('Patient Health Records'!AI535&lt;&gt;"Critical", 'Patient Health Records'!AH535="Yes"),"Monitor later",IF(AND('Patient Health Records'!AI535="Critical",'Patient Health Records'!AH535="No"),"Ask for readmission","No action")))</f>
        <v>No action</v>
      </c>
      <c r="U535" s="36"/>
      <c r="V535" s="36"/>
      <c r="W535" s="2" t="str">
        <f>_xlfn.XLOOKUP('Patient Demographics'!N535,Facts!$B$2:$B$10,Facts!$A$2:$A$10,FALSE)</f>
        <v>Punjab</v>
      </c>
      <c r="X535" t="str">
        <f t="shared" si="52"/>
        <v xml:space="preserve">Isha </v>
      </c>
      <c r="Y535" t="str" cm="1">
        <f t="array" ref="Y535:Z535">_xlfn.TEXTSPLIT(C535," ")</f>
        <v>Isha</v>
      </c>
      <c r="Z535" t="str">
        <v>Patel</v>
      </c>
    </row>
    <row r="536" spans="1:27" ht="15.75" customHeight="1" x14ac:dyDescent="0.35">
      <c r="A536" s="2" t="s">
        <v>853</v>
      </c>
      <c r="B536" s="2" t="s">
        <v>147</v>
      </c>
      <c r="C536" s="2" t="str">
        <f t="shared" si="53"/>
        <v>Aarav Reddy</v>
      </c>
      <c r="D536" s="2" t="str">
        <f t="shared" si="51"/>
        <v>PID0535_Aarav.pdf</v>
      </c>
      <c r="E536" s="2" t="s">
        <v>24</v>
      </c>
      <c r="F536" s="15" t="s">
        <v>164</v>
      </c>
      <c r="G536" s="56">
        <f t="shared" si="54"/>
        <v>21550</v>
      </c>
      <c r="H536" s="54">
        <f t="shared" si="55"/>
        <v>1958</v>
      </c>
      <c r="I536" s="54">
        <f t="shared" si="56"/>
        <v>68</v>
      </c>
      <c r="J536" s="54" t="str" cm="1">
        <f t="array" ref="J536">_xlfn.IFS(AND(I536&gt;20,I536&lt;=30),"Young adult",AND(I536&gt;30,I536&lt;=45),"Adult",AND(I536&gt;45,I536&lt;=60),"Senior",AND(I536&gt;60,I536&lt;90),"super senior",TRUE,"Died")</f>
        <v>super senior</v>
      </c>
      <c r="K536" s="3">
        <v>20</v>
      </c>
      <c r="L536" s="2" t="s">
        <v>16</v>
      </c>
      <c r="M536" s="2" t="s">
        <v>71</v>
      </c>
      <c r="N536" s="2" t="str">
        <f>VLOOKUP(L536,Facts!$A$2:$B$10,2,FALSE)</f>
        <v>West</v>
      </c>
      <c r="O536" s="2"/>
      <c r="P536" s="2"/>
      <c r="Q536" s="36" t="str">
        <f>IF(AND(K536&lt;=5,'Billing Details'!H536&gt;=10000),"High Priority","Regularfollowup")</f>
        <v>Regularfollowup</v>
      </c>
      <c r="R536" s="36"/>
      <c r="S536" s="36"/>
      <c r="T536" s="36" t="str">
        <f>IF(AND(Q536="High Priority",'Patient Health Records'!AH536="Yes",'Patient Health Records'!AI536="Critical"), "Need Immediate attention", IF(AND('Patient Health Records'!AI536&lt;&gt;"Critical", 'Patient Health Records'!AH536="Yes"),"Monitor later",IF(AND('Patient Health Records'!AI536="Critical",'Patient Health Records'!AH536="No"),"Ask for readmission","No action")))</f>
        <v>No action</v>
      </c>
      <c r="U536" s="36"/>
      <c r="V536" s="36"/>
      <c r="W536" s="2" t="str">
        <f>_xlfn.XLOOKUP('Patient Demographics'!N536,Facts!$B$2:$B$10,Facts!$A$2:$A$10,FALSE)</f>
        <v>Maharashtra</v>
      </c>
      <c r="X536" t="str">
        <f t="shared" si="52"/>
        <v xml:space="preserve">Aarav </v>
      </c>
      <c r="Y536" t="str" cm="1">
        <f t="array" ref="Y536:Z536">_xlfn.TEXTSPLIT(C536," ")</f>
        <v>Aarav</v>
      </c>
      <c r="Z536" t="str">
        <v>Reddy</v>
      </c>
    </row>
    <row r="537" spans="1:27" ht="15.75" customHeight="1" x14ac:dyDescent="0.35">
      <c r="A537" s="2" t="s">
        <v>854</v>
      </c>
      <c r="B537" s="2" t="s">
        <v>230</v>
      </c>
      <c r="C537" s="2" t="str">
        <f t="shared" si="53"/>
        <v>Diya Patel</v>
      </c>
      <c r="D537" s="2" t="str">
        <f t="shared" si="51"/>
        <v>PID0536_Diya.pdf</v>
      </c>
      <c r="E537" s="2" t="s">
        <v>9</v>
      </c>
      <c r="F537" s="15" t="s">
        <v>127</v>
      </c>
      <c r="G537" s="56">
        <f t="shared" si="54"/>
        <v>31412</v>
      </c>
      <c r="H537" s="54">
        <f t="shared" si="55"/>
        <v>1985</v>
      </c>
      <c r="I537" s="54">
        <f t="shared" si="56"/>
        <v>41</v>
      </c>
      <c r="J537" s="54" t="str" cm="1">
        <f t="array" ref="J537">_xlfn.IFS(AND(I537&gt;20,I537&lt;=30),"Young adult",AND(I537&gt;30,I537&lt;=45),"Adult",AND(I537&gt;45,I537&lt;=60),"Senior",AND(I537&gt;60,I537&lt;90),"super senior",TRUE,"Died")</f>
        <v>Adult</v>
      </c>
      <c r="K537" s="3">
        <v>25</v>
      </c>
      <c r="L537" s="2" t="s">
        <v>11</v>
      </c>
      <c r="M537" s="2" t="s">
        <v>12</v>
      </c>
      <c r="N537" s="2" t="str">
        <f>VLOOKUP(L537,Facts!$A$2:$B$10,2,FALSE)</f>
        <v>South</v>
      </c>
      <c r="O537" s="2"/>
      <c r="P537" s="2"/>
      <c r="Q537" s="36" t="str">
        <f>IF(AND(K537&lt;=5,'Billing Details'!H537&gt;=10000),"High Priority","Regularfollowup")</f>
        <v>Regularfollowup</v>
      </c>
      <c r="R537" s="36"/>
      <c r="S537" s="36"/>
      <c r="T537" s="36" t="str">
        <f>IF(AND(Q537="High Priority",'Patient Health Records'!AH537="Yes",'Patient Health Records'!AI537="Critical"), "Need Immediate attention", IF(AND('Patient Health Records'!AI537&lt;&gt;"Critical", 'Patient Health Records'!AH537="Yes"),"Monitor later",IF(AND('Patient Health Records'!AI537="Critical",'Patient Health Records'!AH537="No"),"Ask for readmission","No action")))</f>
        <v>Ask for readmission</v>
      </c>
      <c r="U537" s="36"/>
      <c r="V537" s="36"/>
      <c r="W537" s="2" t="str">
        <f>_xlfn.XLOOKUP('Patient Demographics'!N537,Facts!$B$2:$B$10,Facts!$A$2:$A$10,FALSE)</f>
        <v>Tamil Nadu</v>
      </c>
      <c r="X537" t="str">
        <f t="shared" si="52"/>
        <v xml:space="preserve">Diya </v>
      </c>
      <c r="Y537" t="str" cm="1">
        <f t="array" ref="Y537:Z537">_xlfn.TEXTSPLIT(C537," ")</f>
        <v>Diya</v>
      </c>
      <c r="Z537" t="str">
        <v>Patel</v>
      </c>
    </row>
    <row r="538" spans="1:27" ht="15.75" customHeight="1" x14ac:dyDescent="0.35">
      <c r="A538" s="2" t="s">
        <v>855</v>
      </c>
      <c r="B538" s="2" t="s">
        <v>856</v>
      </c>
      <c r="C538" s="2" t="str">
        <f t="shared" si="53"/>
        <v>Aarav Sharma</v>
      </c>
      <c r="D538" s="2" t="str">
        <f t="shared" si="51"/>
        <v>PID0537_Aarav.pdf</v>
      </c>
      <c r="E538" s="2" t="s">
        <v>24</v>
      </c>
      <c r="F538" s="15" t="s">
        <v>19</v>
      </c>
      <c r="G538" s="56">
        <f t="shared" si="54"/>
        <v>34334</v>
      </c>
      <c r="H538" s="54">
        <f t="shared" si="55"/>
        <v>1993</v>
      </c>
      <c r="I538" s="54">
        <f t="shared" si="56"/>
        <v>33</v>
      </c>
      <c r="J538" s="54" t="str" cm="1">
        <f t="array" ref="J538">_xlfn.IFS(AND(I538&gt;20,I538&lt;=30),"Young adult",AND(I538&gt;30,I538&lt;=45),"Adult",AND(I538&gt;45,I538&lt;=60),"Senior",AND(I538&gt;60,I538&lt;90),"super senior",TRUE,"Died")</f>
        <v>Adult</v>
      </c>
      <c r="K538" s="3">
        <v>9</v>
      </c>
      <c r="L538" s="2" t="s">
        <v>37</v>
      </c>
      <c r="M538" s="2" t="s">
        <v>12</v>
      </c>
      <c r="N538" s="2" t="str">
        <f>VLOOKUP(L538,Facts!$A$2:$B$10,2,FALSE)</f>
        <v>South</v>
      </c>
      <c r="O538" s="2"/>
      <c r="P538" s="2"/>
      <c r="Q538" s="36" t="str">
        <f>IF(AND(K538&lt;=5,'Billing Details'!H538&gt;=10000),"High Priority","Regularfollowup")</f>
        <v>Regularfollowup</v>
      </c>
      <c r="R538" s="36"/>
      <c r="S538" s="36"/>
      <c r="T538" s="36" t="str">
        <f>IF(AND(Q538="High Priority",'Patient Health Records'!AH538="Yes",'Patient Health Records'!AI538="Critical"), "Need Immediate attention", IF(AND('Patient Health Records'!AI538&lt;&gt;"Critical", 'Patient Health Records'!AH538="Yes"),"Monitor later",IF(AND('Patient Health Records'!AI538="Critical",'Patient Health Records'!AH538="No"),"Ask for readmission","No action")))</f>
        <v>No action</v>
      </c>
      <c r="U538" s="36"/>
      <c r="V538" s="36"/>
      <c r="W538" s="2" t="str">
        <f>_xlfn.XLOOKUP('Patient Demographics'!N538,Facts!$B$2:$B$10,Facts!$A$2:$A$10,FALSE)</f>
        <v>Tamil Nadu</v>
      </c>
      <c r="X538" t="str">
        <f t="shared" si="52"/>
        <v xml:space="preserve">Aarav </v>
      </c>
      <c r="Y538" t="str" cm="1">
        <f t="array" ref="Y538:Z538">_xlfn.TEXTSPLIT(C538," ")</f>
        <v>Aarav</v>
      </c>
      <c r="Z538" t="str">
        <v>Sharma</v>
      </c>
    </row>
    <row r="539" spans="1:27" ht="15.75" customHeight="1" x14ac:dyDescent="0.35">
      <c r="A539" s="2" t="s">
        <v>857</v>
      </c>
      <c r="B539" s="2" t="s">
        <v>482</v>
      </c>
      <c r="C539" s="2" t="str">
        <f t="shared" si="53"/>
        <v>Vivaan Raj Mehta</v>
      </c>
      <c r="D539" s="2" t="str">
        <f t="shared" si="51"/>
        <v>PID0538_Vivaan.pdf</v>
      </c>
      <c r="E539" s="2" t="s">
        <v>24</v>
      </c>
      <c r="F539" s="15" t="s">
        <v>70</v>
      </c>
      <c r="G539" s="56">
        <f t="shared" si="54"/>
        <v>25203</v>
      </c>
      <c r="H539" s="54">
        <f t="shared" si="55"/>
        <v>1968</v>
      </c>
      <c r="I539" s="54">
        <f t="shared" si="56"/>
        <v>58</v>
      </c>
      <c r="J539" s="54" t="str" cm="1">
        <f t="array" ref="J539">_xlfn.IFS(AND(I539&gt;20,I539&lt;=30),"Young adult",AND(I539&gt;30,I539&lt;=45),"Adult",AND(I539&gt;45,I539&lt;=60),"Senior",AND(I539&gt;60,I539&lt;90),"super senior",TRUE,"Died")</f>
        <v>Senior</v>
      </c>
      <c r="K539" s="3">
        <v>2</v>
      </c>
      <c r="L539" s="2" t="s">
        <v>29</v>
      </c>
      <c r="M539" s="2" t="s">
        <v>21</v>
      </c>
      <c r="N539" s="2" t="str">
        <f>VLOOKUP(L539,Facts!$A$2:$B$10,2,FALSE)</f>
        <v>North</v>
      </c>
      <c r="O539" s="2"/>
      <c r="P539" s="2"/>
      <c r="Q539" s="36" t="str">
        <f>IF(AND(K539&lt;=5,'Billing Details'!H539&gt;=10000),"High Priority","Regularfollowup")</f>
        <v>Regularfollowup</v>
      </c>
      <c r="R539" s="36"/>
      <c r="S539" s="36"/>
      <c r="T539" s="36" t="str">
        <f>IF(AND(Q539="High Priority",'Patient Health Records'!AH539="Yes",'Patient Health Records'!AI539="Critical"), "Need Immediate attention", IF(AND('Patient Health Records'!AI539&lt;&gt;"Critical", 'Patient Health Records'!AH539="Yes"),"Monitor later",IF(AND('Patient Health Records'!AI539="Critical",'Patient Health Records'!AH539="No"),"Ask for readmission","No action")))</f>
        <v>No action</v>
      </c>
      <c r="U539" s="36"/>
      <c r="V539" s="36"/>
      <c r="W539" s="2" t="str">
        <f>_xlfn.XLOOKUP('Patient Demographics'!N539,Facts!$B$2:$B$10,Facts!$A$2:$A$10,FALSE)</f>
        <v>Punjab</v>
      </c>
      <c r="X539" t="str">
        <f t="shared" si="52"/>
        <v xml:space="preserve">Vivaan </v>
      </c>
      <c r="Y539" t="str" cm="1">
        <f t="array" ref="Y539:AA539">_xlfn.TEXTSPLIT(C539," ")</f>
        <v>Vivaan</v>
      </c>
      <c r="Z539" t="str">
        <v>Raj</v>
      </c>
      <c r="AA539" t="str">
        <v>Mehta</v>
      </c>
    </row>
    <row r="540" spans="1:27" ht="15.75" customHeight="1" x14ac:dyDescent="0.35">
      <c r="A540" s="2" t="s">
        <v>858</v>
      </c>
      <c r="B540" s="2" t="s">
        <v>306</v>
      </c>
      <c r="C540" s="2" t="str">
        <f t="shared" si="53"/>
        <v>Riya Mehta</v>
      </c>
      <c r="D540" s="2" t="str">
        <f t="shared" si="51"/>
        <v>PID0539_Riya.pdf</v>
      </c>
      <c r="E540" s="2" t="s">
        <v>9</v>
      </c>
      <c r="F540" s="15" t="s">
        <v>28</v>
      </c>
      <c r="G540" s="56">
        <f t="shared" si="54"/>
        <v>32508</v>
      </c>
      <c r="H540" s="54">
        <f t="shared" si="55"/>
        <v>1988</v>
      </c>
      <c r="I540" s="54">
        <f t="shared" si="56"/>
        <v>38</v>
      </c>
      <c r="J540" s="54" t="str" cm="1">
        <f t="array" ref="J540">_xlfn.IFS(AND(I540&gt;20,I540&lt;=30),"Young adult",AND(I540&gt;30,I540&lt;=45),"Adult",AND(I540&gt;45,I540&lt;=60),"Senior",AND(I540&gt;60,I540&lt;90),"super senior",TRUE,"Died")</f>
        <v>Adult</v>
      </c>
      <c r="K540" s="3">
        <v>2</v>
      </c>
      <c r="L540" s="2" t="s">
        <v>25</v>
      </c>
      <c r="M540" s="2" t="s">
        <v>12</v>
      </c>
      <c r="N540" s="2" t="str">
        <f>VLOOKUP(L540,Facts!$A$2:$B$10,2,FALSE)</f>
        <v>South</v>
      </c>
      <c r="O540" s="2"/>
      <c r="P540" s="2"/>
      <c r="Q540" s="36" t="str">
        <f>IF(AND(K540&lt;=5,'Billing Details'!H540&gt;=10000),"High Priority","Regularfollowup")</f>
        <v>Regularfollowup</v>
      </c>
      <c r="R540" s="36"/>
      <c r="S540" s="36"/>
      <c r="T540" s="36" t="str">
        <f>IF(AND(Q540="High Priority",'Patient Health Records'!AH540="Yes",'Patient Health Records'!AI540="Critical"), "Need Immediate attention", IF(AND('Patient Health Records'!AI540&lt;&gt;"Critical", 'Patient Health Records'!AH540="Yes"),"Monitor later",IF(AND('Patient Health Records'!AI540="Critical",'Patient Health Records'!AH540="No"),"Ask for readmission","No action")))</f>
        <v>No action</v>
      </c>
      <c r="U540" s="36"/>
      <c r="V540" s="36"/>
      <c r="W540" s="2" t="str">
        <f>_xlfn.XLOOKUP('Patient Demographics'!N540,Facts!$B$2:$B$10,Facts!$A$2:$A$10,FALSE)</f>
        <v>Tamil Nadu</v>
      </c>
      <c r="X540" t="str">
        <f t="shared" si="52"/>
        <v xml:space="preserve">Riya </v>
      </c>
      <c r="Y540" t="str" cm="1">
        <f t="array" ref="Y540:Z540">_xlfn.TEXTSPLIT(C540," ")</f>
        <v>Riya</v>
      </c>
      <c r="Z540" t="str">
        <v>Mehta</v>
      </c>
    </row>
    <row r="541" spans="1:27" ht="15.75" customHeight="1" x14ac:dyDescent="0.35">
      <c r="A541" s="2" t="s">
        <v>859</v>
      </c>
      <c r="B541" s="2" t="s">
        <v>860</v>
      </c>
      <c r="C541" s="2" t="str">
        <f t="shared" si="53"/>
        <v>Sai Priya Gupta</v>
      </c>
      <c r="D541" s="2" t="str">
        <f t="shared" si="51"/>
        <v>PID0540_Sai.pdf</v>
      </c>
      <c r="E541" s="2" t="s">
        <v>24</v>
      </c>
      <c r="F541" s="15" t="s">
        <v>41</v>
      </c>
      <c r="G541" s="56">
        <f t="shared" si="54"/>
        <v>28855</v>
      </c>
      <c r="H541" s="54">
        <f t="shared" si="55"/>
        <v>1978</v>
      </c>
      <c r="I541" s="54">
        <f t="shared" si="56"/>
        <v>48</v>
      </c>
      <c r="J541" s="54" t="str" cm="1">
        <f t="array" ref="J541">_xlfn.IFS(AND(I541&gt;20,I541&lt;=30),"Young adult",AND(I541&gt;30,I541&lt;=45),"Adult",AND(I541&gt;45,I541&lt;=60),"Senior",AND(I541&gt;60,I541&lt;90),"super senior",TRUE,"Died")</f>
        <v>Senior</v>
      </c>
      <c r="K541" s="3">
        <v>20</v>
      </c>
      <c r="L541" s="2" t="s">
        <v>25</v>
      </c>
      <c r="M541" s="2" t="s">
        <v>21</v>
      </c>
      <c r="N541" s="2" t="str">
        <f>VLOOKUP(L541,Facts!$A$2:$B$10,2,FALSE)</f>
        <v>South</v>
      </c>
      <c r="O541" s="2"/>
      <c r="P541" s="2"/>
      <c r="Q541" s="36" t="str">
        <f>IF(AND(K541&lt;=5,'Billing Details'!H541&gt;=10000),"High Priority","Regularfollowup")</f>
        <v>Regularfollowup</v>
      </c>
      <c r="R541" s="36"/>
      <c r="S541" s="36"/>
      <c r="T541" s="36" t="str">
        <f>IF(AND(Q541="High Priority",'Patient Health Records'!AH541="Yes",'Patient Health Records'!AI541="Critical"), "Need Immediate attention", IF(AND('Patient Health Records'!AI541&lt;&gt;"Critical", 'Patient Health Records'!AH541="Yes"),"Monitor later",IF(AND('Patient Health Records'!AI541="Critical",'Patient Health Records'!AH541="No"),"Ask for readmission","No action")))</f>
        <v>No action</v>
      </c>
      <c r="U541" s="36"/>
      <c r="V541" s="36"/>
      <c r="W541" s="2" t="str">
        <f>_xlfn.XLOOKUP('Patient Demographics'!N541,Facts!$B$2:$B$10,Facts!$A$2:$A$10,FALSE)</f>
        <v>Tamil Nadu</v>
      </c>
      <c r="X541" t="str">
        <f t="shared" si="52"/>
        <v xml:space="preserve">Sai </v>
      </c>
      <c r="Y541" t="str" cm="1">
        <f t="array" ref="Y541:AA541">_xlfn.TEXTSPLIT(C541," ")</f>
        <v>Sai</v>
      </c>
      <c r="Z541" t="str">
        <v>Priya</v>
      </c>
      <c r="AA541" t="str">
        <v>Gupta</v>
      </c>
    </row>
    <row r="542" spans="1:27" ht="15.75" customHeight="1" x14ac:dyDescent="0.35">
      <c r="A542" s="2" t="s">
        <v>861</v>
      </c>
      <c r="B542" s="2" t="s">
        <v>139</v>
      </c>
      <c r="C542" s="2" t="str">
        <f t="shared" si="53"/>
        <v>Krishna Mehta</v>
      </c>
      <c r="D542" s="2" t="str">
        <f t="shared" si="51"/>
        <v>PID0541_Krishna.pdf</v>
      </c>
      <c r="E542" s="2" t="s">
        <v>24</v>
      </c>
      <c r="F542" s="15" t="s">
        <v>41</v>
      </c>
      <c r="G542" s="56">
        <f t="shared" si="54"/>
        <v>28855</v>
      </c>
      <c r="H542" s="54">
        <f t="shared" si="55"/>
        <v>1978</v>
      </c>
      <c r="I542" s="54">
        <f t="shared" si="56"/>
        <v>48</v>
      </c>
      <c r="J542" s="54" t="str" cm="1">
        <f t="array" ref="J542">_xlfn.IFS(AND(I542&gt;20,I542&lt;=30),"Young adult",AND(I542&gt;30,I542&lt;=45),"Adult",AND(I542&gt;45,I542&lt;=60),"Senior",AND(I542&gt;60,I542&lt;90),"super senior",TRUE,"Died")</f>
        <v>Senior</v>
      </c>
      <c r="K542" s="3">
        <v>5</v>
      </c>
      <c r="L542" s="2" t="s">
        <v>37</v>
      </c>
      <c r="M542" s="2" t="s">
        <v>12</v>
      </c>
      <c r="N542" s="2" t="str">
        <f>VLOOKUP(L542,Facts!$A$2:$B$10,2,FALSE)</f>
        <v>South</v>
      </c>
      <c r="O542" s="2"/>
      <c r="P542" s="2"/>
      <c r="Q542" s="36" t="str">
        <f>IF(AND(K542&lt;=5,'Billing Details'!H542&gt;=10000),"High Priority","Regularfollowup")</f>
        <v>High Priority</v>
      </c>
      <c r="R542" s="36"/>
      <c r="S542" s="36"/>
      <c r="T542" s="36" t="str">
        <f>IF(AND(Q542="High Priority",'Patient Health Records'!AH542="Yes",'Patient Health Records'!AI542="Critical"), "Need Immediate attention", IF(AND('Patient Health Records'!AI542&lt;&gt;"Critical", 'Patient Health Records'!AH542="Yes"),"Monitor later",IF(AND('Patient Health Records'!AI542="Critical",'Patient Health Records'!AH542="No"),"Ask for readmission","No action")))</f>
        <v>Need Immediate attention</v>
      </c>
      <c r="U542" s="36"/>
      <c r="V542" s="36"/>
      <c r="W542" s="2" t="str">
        <f>_xlfn.XLOOKUP('Patient Demographics'!N542,Facts!$B$2:$B$10,Facts!$A$2:$A$10,FALSE)</f>
        <v>Tamil Nadu</v>
      </c>
      <c r="X542" t="str">
        <f t="shared" si="52"/>
        <v xml:space="preserve">Krishna </v>
      </c>
      <c r="Y542" t="str" cm="1">
        <f t="array" ref="Y542:Z542">_xlfn.TEXTSPLIT(C542," ")</f>
        <v>Krishna</v>
      </c>
      <c r="Z542" t="str">
        <v>Mehta</v>
      </c>
    </row>
    <row r="543" spans="1:27" ht="15.75" customHeight="1" x14ac:dyDescent="0.35">
      <c r="A543" s="2" t="s">
        <v>862</v>
      </c>
      <c r="B543" s="2" t="s">
        <v>863</v>
      </c>
      <c r="C543" s="2" t="str">
        <f t="shared" si="53"/>
        <v>Sai Gupta</v>
      </c>
      <c r="D543" s="2" t="str">
        <f t="shared" si="51"/>
        <v>PID0542_Sai.pdf</v>
      </c>
      <c r="E543" s="2" t="s">
        <v>24</v>
      </c>
      <c r="F543" s="15" t="s">
        <v>298</v>
      </c>
      <c r="G543" s="56">
        <f t="shared" si="54"/>
        <v>19724</v>
      </c>
      <c r="H543" s="54">
        <f t="shared" si="55"/>
        <v>1953</v>
      </c>
      <c r="I543" s="54">
        <f t="shared" si="56"/>
        <v>73</v>
      </c>
      <c r="J543" s="54" t="str" cm="1">
        <f t="array" ref="J543">_xlfn.IFS(AND(I543&gt;20,I543&lt;=30),"Young adult",AND(I543&gt;30,I543&lt;=45),"Adult",AND(I543&gt;45,I543&lt;=60),"Senior",AND(I543&gt;60,I543&lt;90),"super senior",TRUE,"Died")</f>
        <v>super senior</v>
      </c>
      <c r="K543" s="3">
        <v>9</v>
      </c>
      <c r="L543" s="2" t="s">
        <v>60</v>
      </c>
      <c r="M543" s="2" t="s">
        <v>71</v>
      </c>
      <c r="N543" s="2" t="str">
        <f>VLOOKUP(L543,Facts!$A$2:$B$10,2,FALSE)</f>
        <v>West</v>
      </c>
      <c r="O543" s="2"/>
      <c r="P543" s="2"/>
      <c r="Q543" s="36" t="str">
        <f>IF(AND(K543&lt;=5,'Billing Details'!H543&gt;=10000),"High Priority","Regularfollowup")</f>
        <v>Regularfollowup</v>
      </c>
      <c r="R543" s="36"/>
      <c r="S543" s="36"/>
      <c r="T543" s="36" t="str">
        <f>IF(AND(Q543="High Priority",'Patient Health Records'!AH543="Yes",'Patient Health Records'!AI543="Critical"), "Need Immediate attention", IF(AND('Patient Health Records'!AI543&lt;&gt;"Critical", 'Patient Health Records'!AH543="Yes"),"Monitor later",IF(AND('Patient Health Records'!AI543="Critical",'Patient Health Records'!AH543="No"),"Ask for readmission","No action")))</f>
        <v>No action</v>
      </c>
      <c r="U543" s="36"/>
      <c r="V543" s="36"/>
      <c r="W543" s="2" t="str">
        <f>_xlfn.XLOOKUP('Patient Demographics'!N543,Facts!$B$2:$B$10,Facts!$A$2:$A$10,FALSE)</f>
        <v>Maharashtra</v>
      </c>
      <c r="X543" t="str">
        <f t="shared" si="52"/>
        <v xml:space="preserve">Sai </v>
      </c>
      <c r="Y543" t="str" cm="1">
        <f t="array" ref="Y543:Z543">_xlfn.TEXTSPLIT(C543," ")</f>
        <v>Sai</v>
      </c>
      <c r="Z543" t="str">
        <v>Gupta</v>
      </c>
    </row>
    <row r="544" spans="1:27" ht="15.75" customHeight="1" x14ac:dyDescent="0.35">
      <c r="A544" s="2" t="s">
        <v>864</v>
      </c>
      <c r="B544" s="2" t="s">
        <v>175</v>
      </c>
      <c r="C544" s="2" t="str">
        <f t="shared" si="53"/>
        <v>Sai Sharma</v>
      </c>
      <c r="D544" s="2" t="str">
        <f t="shared" si="51"/>
        <v>PID0543_Sai.pdf</v>
      </c>
      <c r="E544" s="2" t="s">
        <v>24</v>
      </c>
      <c r="F544" s="15" t="s">
        <v>65</v>
      </c>
      <c r="G544" s="56">
        <f t="shared" si="54"/>
        <v>25203</v>
      </c>
      <c r="H544" s="54">
        <f t="shared" si="55"/>
        <v>1968</v>
      </c>
      <c r="I544" s="54">
        <f t="shared" si="56"/>
        <v>58</v>
      </c>
      <c r="J544" s="54" t="str" cm="1">
        <f t="array" ref="J544">_xlfn.IFS(AND(I544&gt;20,I544&lt;=30),"Young adult",AND(I544&gt;30,I544&lt;=45),"Adult",AND(I544&gt;45,I544&lt;=60),"Senior",AND(I544&gt;60,I544&lt;90),"super senior",TRUE,"Died")</f>
        <v>Senior</v>
      </c>
      <c r="K544" s="3">
        <v>5</v>
      </c>
      <c r="L544" s="2" t="s">
        <v>45</v>
      </c>
      <c r="M544" s="2" t="s">
        <v>71</v>
      </c>
      <c r="N544" s="2" t="str">
        <f>VLOOKUP(L544,Facts!$A$2:$B$10,2,FALSE)</f>
        <v>East</v>
      </c>
      <c r="O544" s="2"/>
      <c r="P544" s="2"/>
      <c r="Q544" s="36" t="str">
        <f>IF(AND(K544&lt;=5,'Billing Details'!H544&gt;=10000),"High Priority","Regularfollowup")</f>
        <v>High Priority</v>
      </c>
      <c r="R544" s="36"/>
      <c r="S544" s="36"/>
      <c r="T544" s="36" t="str">
        <f>IF(AND(Q544="High Priority",'Patient Health Records'!AH544="Yes",'Patient Health Records'!AI544="Critical"), "Need Immediate attention", IF(AND('Patient Health Records'!AI544&lt;&gt;"Critical", 'Patient Health Records'!AH544="Yes"),"Monitor later",IF(AND('Patient Health Records'!AI544="Critical",'Patient Health Records'!AH544="No"),"Ask for readmission","No action")))</f>
        <v>No action</v>
      </c>
      <c r="U544" s="36"/>
      <c r="V544" s="36"/>
      <c r="W544" s="2" t="str">
        <f>_xlfn.XLOOKUP('Patient Demographics'!N544,Facts!$B$2:$B$10,Facts!$A$2:$A$10,FALSE)</f>
        <v>West Bengal</v>
      </c>
      <c r="X544" t="str">
        <f t="shared" si="52"/>
        <v xml:space="preserve">Sai </v>
      </c>
      <c r="Y544" t="str" cm="1">
        <f t="array" ref="Y544:Z544">_xlfn.TEXTSPLIT(C544," ")</f>
        <v>Sai</v>
      </c>
      <c r="Z544" t="str">
        <v>Sharma</v>
      </c>
    </row>
    <row r="545" spans="1:27" ht="15.75" customHeight="1" x14ac:dyDescent="0.35">
      <c r="A545" s="2" t="s">
        <v>865</v>
      </c>
      <c r="B545" s="2" t="s">
        <v>866</v>
      </c>
      <c r="C545" s="2" t="str">
        <f t="shared" si="53"/>
        <v>Aanya Singh Gupta</v>
      </c>
      <c r="D545" s="2" t="str">
        <f t="shared" si="51"/>
        <v>PID0544_Aanya.pdf</v>
      </c>
      <c r="E545" s="2" t="s">
        <v>9</v>
      </c>
      <c r="F545" s="15" t="s">
        <v>70</v>
      </c>
      <c r="G545" s="56">
        <f t="shared" si="54"/>
        <v>25203</v>
      </c>
      <c r="H545" s="54">
        <f t="shared" si="55"/>
        <v>1968</v>
      </c>
      <c r="I545" s="54">
        <f t="shared" si="56"/>
        <v>58</v>
      </c>
      <c r="J545" s="54" t="str" cm="1">
        <f t="array" ref="J545">_xlfn.IFS(AND(I545&gt;20,I545&lt;=30),"Young adult",AND(I545&gt;30,I545&lt;=45),"Adult",AND(I545&gt;45,I545&lt;=60),"Senior",AND(I545&gt;60,I545&lt;90),"super senior",TRUE,"Died")</f>
        <v>Senior</v>
      </c>
      <c r="K545" s="3">
        <v>4</v>
      </c>
      <c r="L545" s="2" t="s">
        <v>29</v>
      </c>
      <c r="M545" s="2" t="s">
        <v>21</v>
      </c>
      <c r="N545" s="2" t="str">
        <f>VLOOKUP(L545,Facts!$A$2:$B$10,2,FALSE)</f>
        <v>North</v>
      </c>
      <c r="O545" s="2"/>
      <c r="P545" s="2"/>
      <c r="Q545" s="36" t="str">
        <f>IF(AND(K545&lt;=5,'Billing Details'!H545&gt;=10000),"High Priority","Regularfollowup")</f>
        <v>Regularfollowup</v>
      </c>
      <c r="R545" s="36"/>
      <c r="S545" s="36"/>
      <c r="T545" s="36" t="str">
        <f>IF(AND(Q545="High Priority",'Patient Health Records'!AH545="Yes",'Patient Health Records'!AI545="Critical"), "Need Immediate attention", IF(AND('Patient Health Records'!AI545&lt;&gt;"Critical", 'Patient Health Records'!AH545="Yes"),"Monitor later",IF(AND('Patient Health Records'!AI545="Critical",'Patient Health Records'!AH545="No"),"Ask for readmission","No action")))</f>
        <v>Monitor later</v>
      </c>
      <c r="U545" s="36"/>
      <c r="V545" s="36"/>
      <c r="W545" s="2" t="str">
        <f>_xlfn.XLOOKUP('Patient Demographics'!N545,Facts!$B$2:$B$10,Facts!$A$2:$A$10,FALSE)</f>
        <v>Punjab</v>
      </c>
      <c r="X545" t="str">
        <f t="shared" si="52"/>
        <v xml:space="preserve">Aanya </v>
      </c>
      <c r="Y545" t="str" cm="1">
        <f t="array" ref="Y545:AA545">_xlfn.TEXTSPLIT(C545," ")</f>
        <v>Aanya</v>
      </c>
      <c r="Z545" t="str">
        <v>Singh</v>
      </c>
      <c r="AA545" t="str">
        <v>Gupta</v>
      </c>
    </row>
    <row r="546" spans="1:27" ht="15.75" customHeight="1" x14ac:dyDescent="0.35">
      <c r="A546" s="2" t="s">
        <v>867</v>
      </c>
      <c r="B546" s="2" t="s">
        <v>868</v>
      </c>
      <c r="C546" s="2" t="str">
        <f t="shared" si="53"/>
        <v>Isha Reddy</v>
      </c>
      <c r="D546" s="2" t="str">
        <f t="shared" si="51"/>
        <v>PID0545_Isha.pdf</v>
      </c>
      <c r="E546" s="2" t="s">
        <v>9</v>
      </c>
      <c r="F546" s="15" t="s">
        <v>65</v>
      </c>
      <c r="G546" s="56">
        <f t="shared" si="54"/>
        <v>25203</v>
      </c>
      <c r="H546" s="54">
        <f t="shared" si="55"/>
        <v>1968</v>
      </c>
      <c r="I546" s="54">
        <f t="shared" si="56"/>
        <v>58</v>
      </c>
      <c r="J546" s="54" t="str" cm="1">
        <f t="array" ref="J546">_xlfn.IFS(AND(I546&gt;20,I546&lt;=30),"Young adult",AND(I546&gt;30,I546&lt;=45),"Adult",AND(I546&gt;45,I546&lt;=60),"Senior",AND(I546&gt;60,I546&lt;90),"super senior",TRUE,"Died")</f>
        <v>Senior</v>
      </c>
      <c r="K546" s="3">
        <v>40</v>
      </c>
      <c r="L546" s="2" t="s">
        <v>25</v>
      </c>
      <c r="M546" s="2" t="s">
        <v>12</v>
      </c>
      <c r="N546" s="2" t="str">
        <f>VLOOKUP(L546,Facts!$A$2:$B$10,2,FALSE)</f>
        <v>South</v>
      </c>
      <c r="O546" s="2"/>
      <c r="P546" s="2"/>
      <c r="Q546" s="36" t="str">
        <f>IF(AND(K546&lt;=5,'Billing Details'!H546&gt;=10000),"High Priority","Regularfollowup")</f>
        <v>Regularfollowup</v>
      </c>
      <c r="R546" s="36"/>
      <c r="S546" s="36"/>
      <c r="T546" s="36" t="str">
        <f>IF(AND(Q546="High Priority",'Patient Health Records'!AH546="Yes",'Patient Health Records'!AI546="Critical"), "Need Immediate attention", IF(AND('Patient Health Records'!AI546&lt;&gt;"Critical", 'Patient Health Records'!AH546="Yes"),"Monitor later",IF(AND('Patient Health Records'!AI546="Critical",'Patient Health Records'!AH546="No"),"Ask for readmission","No action")))</f>
        <v>No action</v>
      </c>
      <c r="U546" s="36"/>
      <c r="V546" s="36"/>
      <c r="W546" s="2" t="str">
        <f>_xlfn.XLOOKUP('Patient Demographics'!N546,Facts!$B$2:$B$10,Facts!$A$2:$A$10,FALSE)</f>
        <v>Tamil Nadu</v>
      </c>
      <c r="X546" t="str">
        <f t="shared" si="52"/>
        <v xml:space="preserve">Isha </v>
      </c>
      <c r="Y546" t="str" cm="1">
        <f t="array" ref="Y546:Z546">_xlfn.TEXTSPLIT(C546," ")</f>
        <v>Isha</v>
      </c>
      <c r="Z546" t="str">
        <v>Reddy</v>
      </c>
    </row>
    <row r="547" spans="1:27" ht="15.75" customHeight="1" x14ac:dyDescent="0.35">
      <c r="A547" s="2" t="s">
        <v>869</v>
      </c>
      <c r="B547" s="2" t="s">
        <v>452</v>
      </c>
      <c r="C547" s="2" t="str">
        <f t="shared" si="53"/>
        <v>Aarav Patel</v>
      </c>
      <c r="D547" s="2" t="str">
        <f t="shared" si="51"/>
        <v>PID0546_Aarav.pdf</v>
      </c>
      <c r="E547" s="2" t="s">
        <v>24</v>
      </c>
      <c r="F547" s="15" t="s">
        <v>164</v>
      </c>
      <c r="G547" s="56">
        <f t="shared" si="54"/>
        <v>21550</v>
      </c>
      <c r="H547" s="54">
        <f t="shared" si="55"/>
        <v>1958</v>
      </c>
      <c r="I547" s="54">
        <f t="shared" si="56"/>
        <v>68</v>
      </c>
      <c r="J547" s="54" t="str" cm="1">
        <f t="array" ref="J547">_xlfn.IFS(AND(I547&gt;20,I547&lt;=30),"Young adult",AND(I547&gt;30,I547&lt;=45),"Adult",AND(I547&gt;45,I547&lt;=60),"Senior",AND(I547&gt;60,I547&lt;90),"super senior",TRUE,"Died")</f>
        <v>super senior</v>
      </c>
      <c r="K547" s="3">
        <v>25</v>
      </c>
      <c r="L547" s="2" t="s">
        <v>20</v>
      </c>
      <c r="M547" s="2" t="s">
        <v>21</v>
      </c>
      <c r="N547" s="2" t="str">
        <f>VLOOKUP(L547,Facts!$A$2:$B$10,2,FALSE)</f>
        <v>North</v>
      </c>
      <c r="O547" s="2"/>
      <c r="P547" s="2"/>
      <c r="Q547" s="36" t="str">
        <f>IF(AND(K547&lt;=5,'Billing Details'!H547&gt;=10000),"High Priority","Regularfollowup")</f>
        <v>Regularfollowup</v>
      </c>
      <c r="R547" s="36"/>
      <c r="S547" s="36"/>
      <c r="T547" s="36" t="str">
        <f>IF(AND(Q547="High Priority",'Patient Health Records'!AH547="Yes",'Patient Health Records'!AI547="Critical"), "Need Immediate attention", IF(AND('Patient Health Records'!AI547&lt;&gt;"Critical", 'Patient Health Records'!AH547="Yes"),"Monitor later",IF(AND('Patient Health Records'!AI547="Critical",'Patient Health Records'!AH547="No"),"Ask for readmission","No action")))</f>
        <v>No action</v>
      </c>
      <c r="U547" s="36"/>
      <c r="V547" s="36"/>
      <c r="W547" s="2" t="str">
        <f>_xlfn.XLOOKUP('Patient Demographics'!N547,Facts!$B$2:$B$10,Facts!$A$2:$A$10,FALSE)</f>
        <v>Punjab</v>
      </c>
      <c r="X547" t="str">
        <f t="shared" si="52"/>
        <v xml:space="preserve">Aarav </v>
      </c>
      <c r="Y547" t="str" cm="1">
        <f t="array" ref="Y547:Z547">_xlfn.TEXTSPLIT(C547," ")</f>
        <v>Aarav</v>
      </c>
      <c r="Z547" t="str">
        <v>Patel</v>
      </c>
    </row>
    <row r="548" spans="1:27" ht="15.75" customHeight="1" x14ac:dyDescent="0.35">
      <c r="A548" s="2" t="s">
        <v>870</v>
      </c>
      <c r="B548" s="2" t="s">
        <v>871</v>
      </c>
      <c r="C548" s="2" t="str">
        <f t="shared" si="53"/>
        <v>Isha Dev Patel</v>
      </c>
      <c r="D548" s="2" t="str">
        <f t="shared" si="51"/>
        <v>PID0547_Isha.pdf</v>
      </c>
      <c r="E548" s="2" t="s">
        <v>9</v>
      </c>
      <c r="F548" s="15" t="s">
        <v>28</v>
      </c>
      <c r="G548" s="56">
        <f t="shared" si="54"/>
        <v>32508</v>
      </c>
      <c r="H548" s="54">
        <f t="shared" si="55"/>
        <v>1988</v>
      </c>
      <c r="I548" s="54">
        <f t="shared" si="56"/>
        <v>38</v>
      </c>
      <c r="J548" s="54" t="str" cm="1">
        <f t="array" ref="J548">_xlfn.IFS(AND(I548&gt;20,I548&lt;=30),"Young adult",AND(I548&gt;30,I548&lt;=45),"Adult",AND(I548&gt;45,I548&lt;=60),"Senior",AND(I548&gt;60,I548&lt;90),"super senior",TRUE,"Died")</f>
        <v>Adult</v>
      </c>
      <c r="K548" s="3">
        <v>50</v>
      </c>
      <c r="L548" s="2" t="s">
        <v>60</v>
      </c>
      <c r="M548" s="2" t="s">
        <v>71</v>
      </c>
      <c r="N548" s="2" t="str">
        <f>VLOOKUP(L548,Facts!$A$2:$B$10,2,FALSE)</f>
        <v>West</v>
      </c>
      <c r="O548" s="2"/>
      <c r="P548" s="2"/>
      <c r="Q548" s="36" t="str">
        <f>IF(AND(K548&lt;=5,'Billing Details'!H548&gt;=10000),"High Priority","Regularfollowup")</f>
        <v>Regularfollowup</v>
      </c>
      <c r="R548" s="36"/>
      <c r="S548" s="36"/>
      <c r="T548" s="36" t="str">
        <f>IF(AND(Q548="High Priority",'Patient Health Records'!AH548="Yes",'Patient Health Records'!AI548="Critical"), "Need Immediate attention", IF(AND('Patient Health Records'!AI548&lt;&gt;"Critical", 'Patient Health Records'!AH548="Yes"),"Monitor later",IF(AND('Patient Health Records'!AI548="Critical",'Patient Health Records'!AH548="No"),"Ask for readmission","No action")))</f>
        <v>No action</v>
      </c>
      <c r="U548" s="36"/>
      <c r="V548" s="36"/>
      <c r="W548" s="2" t="str">
        <f>_xlfn.XLOOKUP('Patient Demographics'!N548,Facts!$B$2:$B$10,Facts!$A$2:$A$10,FALSE)</f>
        <v>Maharashtra</v>
      </c>
      <c r="X548" t="str">
        <f t="shared" si="52"/>
        <v xml:space="preserve">Isha </v>
      </c>
      <c r="Y548" t="str" cm="1">
        <f t="array" ref="Y548:AA548">_xlfn.TEXTSPLIT(C548," ")</f>
        <v>Isha</v>
      </c>
      <c r="Z548" t="str">
        <v>Dev</v>
      </c>
      <c r="AA548" t="str">
        <v>Patel</v>
      </c>
    </row>
    <row r="549" spans="1:27" ht="15.75" customHeight="1" x14ac:dyDescent="0.35">
      <c r="A549" s="2" t="s">
        <v>872</v>
      </c>
      <c r="B549" s="2" t="s">
        <v>186</v>
      </c>
      <c r="C549" s="2" t="str">
        <f t="shared" si="53"/>
        <v>Shreya Mehta</v>
      </c>
      <c r="D549" s="2" t="str">
        <f t="shared" si="51"/>
        <v>PID0548_Shreya.pdf</v>
      </c>
      <c r="E549" s="2" t="s">
        <v>9</v>
      </c>
      <c r="F549" s="15" t="s">
        <v>122</v>
      </c>
      <c r="G549" s="56">
        <f t="shared" si="54"/>
        <v>34334</v>
      </c>
      <c r="H549" s="54">
        <f t="shared" si="55"/>
        <v>1993</v>
      </c>
      <c r="I549" s="54">
        <f t="shared" si="56"/>
        <v>33</v>
      </c>
      <c r="J549" s="54" t="str" cm="1">
        <f t="array" ref="J549">_xlfn.IFS(AND(I549&gt;20,I549&lt;=30),"Young adult",AND(I549&gt;30,I549&lt;=45),"Adult",AND(I549&gt;45,I549&lt;=60),"Senior",AND(I549&gt;60,I549&lt;90),"super senior",TRUE,"Died")</f>
        <v>Adult</v>
      </c>
      <c r="K549" s="3">
        <v>20</v>
      </c>
      <c r="L549" s="2" t="s">
        <v>25</v>
      </c>
      <c r="M549" s="2" t="s">
        <v>71</v>
      </c>
      <c r="N549" s="2" t="str">
        <f>VLOOKUP(L549,Facts!$A$2:$B$10,2,FALSE)</f>
        <v>South</v>
      </c>
      <c r="O549" s="2"/>
      <c r="P549" s="2"/>
      <c r="Q549" s="36" t="str">
        <f>IF(AND(K549&lt;=5,'Billing Details'!H549&gt;=10000),"High Priority","Regularfollowup")</f>
        <v>Regularfollowup</v>
      </c>
      <c r="R549" s="36"/>
      <c r="S549" s="36"/>
      <c r="T549" s="36" t="str">
        <f>IF(AND(Q549="High Priority",'Patient Health Records'!AH549="Yes",'Patient Health Records'!AI549="Critical"), "Need Immediate attention", IF(AND('Patient Health Records'!AI549&lt;&gt;"Critical", 'Patient Health Records'!AH549="Yes"),"Monitor later",IF(AND('Patient Health Records'!AI549="Critical",'Patient Health Records'!AH549="No"),"Ask for readmission","No action")))</f>
        <v>No action</v>
      </c>
      <c r="U549" s="36"/>
      <c r="V549" s="36"/>
      <c r="W549" s="2" t="str">
        <f>_xlfn.XLOOKUP('Patient Demographics'!N549,Facts!$B$2:$B$10,Facts!$A$2:$A$10,FALSE)</f>
        <v>Tamil Nadu</v>
      </c>
      <c r="X549" t="str">
        <f t="shared" si="52"/>
        <v xml:space="preserve">Shreya </v>
      </c>
      <c r="Y549" t="str" cm="1">
        <f t="array" ref="Y549:Z549">_xlfn.TEXTSPLIT(C549," ")</f>
        <v>Shreya</v>
      </c>
      <c r="Z549" t="str">
        <v>Mehta</v>
      </c>
    </row>
    <row r="550" spans="1:27" ht="15.75" customHeight="1" x14ac:dyDescent="0.35">
      <c r="A550" s="2" t="s">
        <v>873</v>
      </c>
      <c r="B550" s="2" t="s">
        <v>874</v>
      </c>
      <c r="C550" s="2" t="str">
        <f t="shared" si="53"/>
        <v>Riya Singh Sharma</v>
      </c>
      <c r="D550" s="2" t="str">
        <f t="shared" si="51"/>
        <v>PID0549_Riya.pdf</v>
      </c>
      <c r="E550" s="2" t="s">
        <v>9</v>
      </c>
      <c r="F550" s="15" t="s">
        <v>65</v>
      </c>
      <c r="G550" s="56">
        <f t="shared" si="54"/>
        <v>25203</v>
      </c>
      <c r="H550" s="54">
        <f t="shared" si="55"/>
        <v>1968</v>
      </c>
      <c r="I550" s="54">
        <f t="shared" si="56"/>
        <v>58</v>
      </c>
      <c r="J550" s="54" t="str" cm="1">
        <f t="array" ref="J550">_xlfn.IFS(AND(I550&gt;20,I550&lt;=30),"Young adult",AND(I550&gt;30,I550&lt;=45),"Adult",AND(I550&gt;45,I550&lt;=60),"Senior",AND(I550&gt;60,I550&lt;90),"super senior",TRUE,"Died")</f>
        <v>Senior</v>
      </c>
      <c r="K550" s="3">
        <v>4</v>
      </c>
      <c r="L550" s="2" t="s">
        <v>20</v>
      </c>
      <c r="M550" s="2" t="s">
        <v>71</v>
      </c>
      <c r="N550" s="2" t="str">
        <f>VLOOKUP(L550,Facts!$A$2:$B$10,2,FALSE)</f>
        <v>North</v>
      </c>
      <c r="O550" s="2"/>
      <c r="P550" s="2"/>
      <c r="Q550" s="36" t="str">
        <f>IF(AND(K550&lt;=5,'Billing Details'!H550&gt;=10000),"High Priority","Regularfollowup")</f>
        <v>High Priority</v>
      </c>
      <c r="R550" s="36"/>
      <c r="S550" s="36"/>
      <c r="T550" s="36" t="str">
        <f>IF(AND(Q550="High Priority",'Patient Health Records'!AH550="Yes",'Patient Health Records'!AI550="Critical"), "Need Immediate attention", IF(AND('Patient Health Records'!AI550&lt;&gt;"Critical", 'Patient Health Records'!AH550="Yes"),"Monitor later",IF(AND('Patient Health Records'!AI550="Critical",'Patient Health Records'!AH550="No"),"Ask for readmission","No action")))</f>
        <v>Ask for readmission</v>
      </c>
      <c r="U550" s="36"/>
      <c r="V550" s="36"/>
      <c r="W550" s="2" t="str">
        <f>_xlfn.XLOOKUP('Patient Demographics'!N550,Facts!$B$2:$B$10,Facts!$A$2:$A$10,FALSE)</f>
        <v>Punjab</v>
      </c>
      <c r="X550" t="str">
        <f t="shared" si="52"/>
        <v xml:space="preserve">Riya </v>
      </c>
      <c r="Y550" t="str" cm="1">
        <f t="array" ref="Y550:AA550">_xlfn.TEXTSPLIT(C550," ")</f>
        <v>Riya</v>
      </c>
      <c r="Z550" t="str">
        <v>Singh</v>
      </c>
      <c r="AA550" t="str">
        <v>Sharma</v>
      </c>
    </row>
    <row r="551" spans="1:27" ht="15.75" customHeight="1" x14ac:dyDescent="0.35">
      <c r="A551" s="2" t="s">
        <v>875</v>
      </c>
      <c r="B551" s="2" t="s">
        <v>876</v>
      </c>
      <c r="C551" s="2" t="str">
        <f t="shared" si="53"/>
        <v>Krishna Raj Sharma</v>
      </c>
      <c r="D551" s="2" t="str">
        <f t="shared" si="51"/>
        <v>PID0550_Krishna.pdf</v>
      </c>
      <c r="E551" s="2" t="s">
        <v>24</v>
      </c>
      <c r="F551" s="15" t="s">
        <v>28</v>
      </c>
      <c r="G551" s="56">
        <f t="shared" si="54"/>
        <v>32508</v>
      </c>
      <c r="H551" s="54">
        <f t="shared" si="55"/>
        <v>1988</v>
      </c>
      <c r="I551" s="54">
        <f t="shared" si="56"/>
        <v>38</v>
      </c>
      <c r="J551" s="54" t="str" cm="1">
        <f t="array" ref="J551">_xlfn.IFS(AND(I551&gt;20,I551&lt;=30),"Young adult",AND(I551&gt;30,I551&lt;=45),"Adult",AND(I551&gt;45,I551&lt;=60),"Senior",AND(I551&gt;60,I551&lt;90),"super senior",TRUE,"Died")</f>
        <v>Adult</v>
      </c>
      <c r="K551" s="3">
        <v>30</v>
      </c>
      <c r="L551" s="2" t="s">
        <v>60</v>
      </c>
      <c r="M551" s="2" t="s">
        <v>12</v>
      </c>
      <c r="N551" s="2" t="str">
        <f>VLOOKUP(L551,Facts!$A$2:$B$10,2,FALSE)</f>
        <v>West</v>
      </c>
      <c r="O551" s="2"/>
      <c r="P551" s="2"/>
      <c r="Q551" s="36" t="str">
        <f>IF(AND(K551&lt;=5,'Billing Details'!H551&gt;=10000),"High Priority","Regularfollowup")</f>
        <v>Regularfollowup</v>
      </c>
      <c r="R551" s="36"/>
      <c r="S551" s="36"/>
      <c r="T551" s="36" t="str">
        <f>IF(AND(Q551="High Priority",'Patient Health Records'!AH551="Yes",'Patient Health Records'!AI551="Critical"), "Need Immediate attention", IF(AND('Patient Health Records'!AI551&lt;&gt;"Critical", 'Patient Health Records'!AH551="Yes"),"Monitor later",IF(AND('Patient Health Records'!AI551="Critical",'Patient Health Records'!AH551="No"),"Ask for readmission","No action")))</f>
        <v>Ask for readmission</v>
      </c>
      <c r="U551" s="36"/>
      <c r="V551" s="36"/>
      <c r="W551" s="2" t="str">
        <f>_xlfn.XLOOKUP('Patient Demographics'!N551,Facts!$B$2:$B$10,Facts!$A$2:$A$10,FALSE)</f>
        <v>Maharashtra</v>
      </c>
      <c r="X551" t="str">
        <f t="shared" si="52"/>
        <v xml:space="preserve">Krishna </v>
      </c>
      <c r="Y551" t="str" cm="1">
        <f t="array" ref="Y551:AA551">_xlfn.TEXTSPLIT(C551," ")</f>
        <v>Krishna</v>
      </c>
      <c r="Z551" t="str">
        <v>Raj</v>
      </c>
      <c r="AA551" t="str">
        <v>Sharma</v>
      </c>
    </row>
    <row r="552" spans="1:27" ht="15.75" customHeight="1" x14ac:dyDescent="0.35">
      <c r="A552" s="2" t="s">
        <v>877</v>
      </c>
      <c r="B552" s="2" t="s">
        <v>369</v>
      </c>
      <c r="C552" s="2" t="str">
        <f t="shared" si="53"/>
        <v>Isha Mehta</v>
      </c>
      <c r="D552" s="2" t="str">
        <f t="shared" si="51"/>
        <v>PID0551_Isha.pdf</v>
      </c>
      <c r="E552" s="2" t="s">
        <v>9</v>
      </c>
      <c r="F552" s="15" t="s">
        <v>65</v>
      </c>
      <c r="G552" s="56">
        <f t="shared" si="54"/>
        <v>25203</v>
      </c>
      <c r="H552" s="54">
        <f t="shared" si="55"/>
        <v>1968</v>
      </c>
      <c r="I552" s="54">
        <f t="shared" si="56"/>
        <v>58</v>
      </c>
      <c r="J552" s="54" t="str" cm="1">
        <f t="array" ref="J552">_xlfn.IFS(AND(I552&gt;20,I552&lt;=30),"Young adult",AND(I552&gt;30,I552&lt;=45),"Adult",AND(I552&gt;45,I552&lt;=60),"Senior",AND(I552&gt;60,I552&lt;90),"super senior",TRUE,"Died")</f>
        <v>Senior</v>
      </c>
      <c r="K552" s="3">
        <v>4</v>
      </c>
      <c r="L552" s="2" t="s">
        <v>20</v>
      </c>
      <c r="M552" s="2" t="s">
        <v>21</v>
      </c>
      <c r="N552" s="2" t="str">
        <f>VLOOKUP(L552,Facts!$A$2:$B$10,2,FALSE)</f>
        <v>North</v>
      </c>
      <c r="O552" s="2"/>
      <c r="P552" s="2"/>
      <c r="Q552" s="36" t="str">
        <f>IF(AND(K552&lt;=5,'Billing Details'!H552&gt;=10000),"High Priority","Regularfollowup")</f>
        <v>Regularfollowup</v>
      </c>
      <c r="R552" s="36"/>
      <c r="S552" s="36"/>
      <c r="T552" s="36" t="str">
        <f>IF(AND(Q552="High Priority",'Patient Health Records'!AH552="Yes",'Patient Health Records'!AI552="Critical"), "Need Immediate attention", IF(AND('Patient Health Records'!AI552&lt;&gt;"Critical", 'Patient Health Records'!AH552="Yes"),"Monitor later",IF(AND('Patient Health Records'!AI552="Critical",'Patient Health Records'!AH552="No"),"Ask for readmission","No action")))</f>
        <v>No action</v>
      </c>
      <c r="U552" s="36"/>
      <c r="V552" s="36"/>
      <c r="W552" s="2" t="str">
        <f>_xlfn.XLOOKUP('Patient Demographics'!N552,Facts!$B$2:$B$10,Facts!$A$2:$A$10,FALSE)</f>
        <v>Punjab</v>
      </c>
      <c r="X552" t="str">
        <f t="shared" si="52"/>
        <v xml:space="preserve">Isha </v>
      </c>
      <c r="Y552" t="str" cm="1">
        <f t="array" ref="Y552:Z552">_xlfn.TEXTSPLIT(C552," ")</f>
        <v>Isha</v>
      </c>
      <c r="Z552" t="str">
        <v>Mehta</v>
      </c>
    </row>
    <row r="553" spans="1:27" ht="15.75" customHeight="1" x14ac:dyDescent="0.35">
      <c r="A553" s="2" t="s">
        <v>878</v>
      </c>
      <c r="B553" s="2" t="s">
        <v>530</v>
      </c>
      <c r="C553" s="2" t="str">
        <f t="shared" si="53"/>
        <v>Shreya Patel</v>
      </c>
      <c r="D553" s="2" t="str">
        <f t="shared" si="51"/>
        <v>PID0552_Shreya.pdf</v>
      </c>
      <c r="E553" s="2" t="s">
        <v>9</v>
      </c>
      <c r="F553" s="15" t="s">
        <v>55</v>
      </c>
      <c r="G553" s="56">
        <f t="shared" si="54"/>
        <v>29951</v>
      </c>
      <c r="H553" s="54">
        <f t="shared" si="55"/>
        <v>1981</v>
      </c>
      <c r="I553" s="54">
        <f t="shared" si="56"/>
        <v>45</v>
      </c>
      <c r="J553" s="54" t="str" cm="1">
        <f t="array" ref="J553">_xlfn.IFS(AND(I553&gt;20,I553&lt;=30),"Young adult",AND(I553&gt;30,I553&lt;=45),"Adult",AND(I553&gt;45,I553&lt;=60),"Senior",AND(I553&gt;60,I553&lt;90),"super senior",TRUE,"Died")</f>
        <v>Adult</v>
      </c>
      <c r="K553" s="3">
        <v>25</v>
      </c>
      <c r="L553" s="2" t="s">
        <v>60</v>
      </c>
      <c r="M553" s="2" t="s">
        <v>71</v>
      </c>
      <c r="N553" s="2" t="str">
        <f>VLOOKUP(L553,Facts!$A$2:$B$10,2,FALSE)</f>
        <v>West</v>
      </c>
      <c r="O553" s="2"/>
      <c r="P553" s="2"/>
      <c r="Q553" s="36" t="str">
        <f>IF(AND(K553&lt;=5,'Billing Details'!H553&gt;=10000),"High Priority","Regularfollowup")</f>
        <v>Regularfollowup</v>
      </c>
      <c r="R553" s="36"/>
      <c r="S553" s="36"/>
      <c r="T553" s="36" t="str">
        <f>IF(AND(Q553="High Priority",'Patient Health Records'!AH553="Yes",'Patient Health Records'!AI553="Critical"), "Need Immediate attention", IF(AND('Patient Health Records'!AI553&lt;&gt;"Critical", 'Patient Health Records'!AH553="Yes"),"Monitor later",IF(AND('Patient Health Records'!AI553="Critical",'Patient Health Records'!AH553="No"),"Ask for readmission","No action")))</f>
        <v>Monitor later</v>
      </c>
      <c r="U553" s="36"/>
      <c r="V553" s="36"/>
      <c r="W553" s="2" t="str">
        <f>_xlfn.XLOOKUP('Patient Demographics'!N553,Facts!$B$2:$B$10,Facts!$A$2:$A$10,FALSE)</f>
        <v>Maharashtra</v>
      </c>
      <c r="X553" t="str">
        <f t="shared" si="52"/>
        <v xml:space="preserve">Shreya </v>
      </c>
      <c r="Y553" t="str" cm="1">
        <f t="array" ref="Y553:Z553">_xlfn.TEXTSPLIT(C553," ")</f>
        <v>Shreya</v>
      </c>
      <c r="Z553" t="str">
        <v>Patel</v>
      </c>
    </row>
    <row r="554" spans="1:27" ht="15.75" customHeight="1" x14ac:dyDescent="0.35">
      <c r="A554" s="2" t="s">
        <v>879</v>
      </c>
      <c r="B554" s="2" t="s">
        <v>73</v>
      </c>
      <c r="C554" s="2" t="str">
        <f t="shared" si="53"/>
        <v>Aanya Reddy</v>
      </c>
      <c r="D554" s="2" t="str">
        <f t="shared" si="51"/>
        <v>PID0553_Aanya.pdf</v>
      </c>
      <c r="E554" s="2" t="s">
        <v>9</v>
      </c>
      <c r="F554" s="15" t="s">
        <v>65</v>
      </c>
      <c r="G554" s="56">
        <f t="shared" si="54"/>
        <v>25203</v>
      </c>
      <c r="H554" s="54">
        <f t="shared" si="55"/>
        <v>1968</v>
      </c>
      <c r="I554" s="54">
        <f t="shared" si="56"/>
        <v>58</v>
      </c>
      <c r="J554" s="54" t="str" cm="1">
        <f t="array" ref="J554">_xlfn.IFS(AND(I554&gt;20,I554&lt;=30),"Young adult",AND(I554&gt;30,I554&lt;=45),"Adult",AND(I554&gt;45,I554&lt;=60),"Senior",AND(I554&gt;60,I554&lt;90),"super senior",TRUE,"Died")</f>
        <v>Senior</v>
      </c>
      <c r="K554" s="3"/>
      <c r="L554" s="2" t="s">
        <v>37</v>
      </c>
      <c r="M554" s="2" t="s">
        <v>12</v>
      </c>
      <c r="N554" s="2" t="str">
        <f>VLOOKUP(L554,Facts!$A$2:$B$10,2,FALSE)</f>
        <v>South</v>
      </c>
      <c r="O554" s="2"/>
      <c r="P554" s="2"/>
      <c r="Q554" s="36" t="str">
        <f>IF(AND(K554&lt;=5,'Billing Details'!H554&gt;=10000),"High Priority","Regularfollowup")</f>
        <v>Regularfollowup</v>
      </c>
      <c r="R554" s="36"/>
      <c r="S554" s="36"/>
      <c r="T554" s="36" t="str">
        <f>IF(AND(Q554="High Priority",'Patient Health Records'!AH554="Yes",'Patient Health Records'!AI554="Critical"), "Need Immediate attention", IF(AND('Patient Health Records'!AI554&lt;&gt;"Critical", 'Patient Health Records'!AH554="Yes"),"Monitor later",IF(AND('Patient Health Records'!AI554="Critical",'Patient Health Records'!AH554="No"),"Ask for readmission","No action")))</f>
        <v>No action</v>
      </c>
      <c r="U554" s="36"/>
      <c r="V554" s="36"/>
      <c r="W554" s="2" t="str">
        <f>_xlfn.XLOOKUP('Patient Demographics'!N554,Facts!$B$2:$B$10,Facts!$A$2:$A$10,FALSE)</f>
        <v>Tamil Nadu</v>
      </c>
      <c r="X554" t="str">
        <f t="shared" si="52"/>
        <v xml:space="preserve">Aanya </v>
      </c>
      <c r="Y554" t="str" cm="1">
        <f t="array" ref="Y554:Z554">_xlfn.TEXTSPLIT(C554," ")</f>
        <v>Aanya</v>
      </c>
      <c r="Z554" t="str">
        <v>Reddy</v>
      </c>
    </row>
    <row r="555" spans="1:27" ht="15.75" customHeight="1" x14ac:dyDescent="0.35">
      <c r="A555" s="2" t="s">
        <v>880</v>
      </c>
      <c r="B555" s="2" t="s">
        <v>881</v>
      </c>
      <c r="C555" s="2" t="str">
        <f t="shared" si="53"/>
        <v>Diya Dev Mehta</v>
      </c>
      <c r="D555" s="2" t="str">
        <f t="shared" si="51"/>
        <v>PID0554_Diya.pdf</v>
      </c>
      <c r="E555" s="2" t="s">
        <v>9</v>
      </c>
      <c r="F555" s="15" t="s">
        <v>65</v>
      </c>
      <c r="G555" s="56">
        <f t="shared" si="54"/>
        <v>25203</v>
      </c>
      <c r="H555" s="54">
        <f t="shared" si="55"/>
        <v>1968</v>
      </c>
      <c r="I555" s="54">
        <f t="shared" si="56"/>
        <v>58</v>
      </c>
      <c r="J555" s="54" t="str" cm="1">
        <f t="array" ref="J555">_xlfn.IFS(AND(I555&gt;20,I555&lt;=30),"Young adult",AND(I555&gt;30,I555&lt;=45),"Adult",AND(I555&gt;45,I555&lt;=60),"Senior",AND(I555&gt;60,I555&lt;90),"super senior",TRUE,"Died")</f>
        <v>Senior</v>
      </c>
      <c r="K555" s="3">
        <v>2</v>
      </c>
      <c r="L555" s="2" t="s">
        <v>29</v>
      </c>
      <c r="M555" s="2" t="s">
        <v>21</v>
      </c>
      <c r="N555" s="2" t="str">
        <f>VLOOKUP(L555,Facts!$A$2:$B$10,2,FALSE)</f>
        <v>North</v>
      </c>
      <c r="O555" s="2"/>
      <c r="P555" s="2"/>
      <c r="Q555" s="36" t="str">
        <f>IF(AND(K555&lt;=5,'Billing Details'!H555&gt;=10000),"High Priority","Regularfollowup")</f>
        <v>Regularfollowup</v>
      </c>
      <c r="R555" s="36"/>
      <c r="S555" s="36"/>
      <c r="T555" s="36" t="str">
        <f>IF(AND(Q555="High Priority",'Patient Health Records'!AH555="Yes",'Patient Health Records'!AI555="Critical"), "Need Immediate attention", IF(AND('Patient Health Records'!AI555&lt;&gt;"Critical", 'Patient Health Records'!AH555="Yes"),"Monitor later",IF(AND('Patient Health Records'!AI555="Critical",'Patient Health Records'!AH555="No"),"Ask for readmission","No action")))</f>
        <v>Monitor later</v>
      </c>
      <c r="U555" s="36"/>
      <c r="V555" s="36"/>
      <c r="W555" s="2" t="str">
        <f>_xlfn.XLOOKUP('Patient Demographics'!N555,Facts!$B$2:$B$10,Facts!$A$2:$A$10,FALSE)</f>
        <v>Punjab</v>
      </c>
      <c r="X555" t="str">
        <f t="shared" si="52"/>
        <v xml:space="preserve">Diya </v>
      </c>
      <c r="Y555" t="str" cm="1">
        <f t="array" ref="Y555:AA555">_xlfn.TEXTSPLIT(C555," ")</f>
        <v>Diya</v>
      </c>
      <c r="Z555" t="str">
        <v>Dev</v>
      </c>
      <c r="AA555" t="str">
        <v>Mehta</v>
      </c>
    </row>
    <row r="556" spans="1:27" ht="15.75" customHeight="1" x14ac:dyDescent="0.35">
      <c r="A556" s="2" t="s">
        <v>882</v>
      </c>
      <c r="B556" s="2" t="s">
        <v>186</v>
      </c>
      <c r="C556" s="2" t="str">
        <f t="shared" si="53"/>
        <v>Shreya Mehta</v>
      </c>
      <c r="D556" s="2" t="str">
        <f t="shared" si="51"/>
        <v>PID0555_Shreya.pdf</v>
      </c>
      <c r="E556" s="2" t="s">
        <v>9</v>
      </c>
      <c r="F556" s="15" t="s">
        <v>41</v>
      </c>
      <c r="G556" s="56">
        <f t="shared" si="54"/>
        <v>28855</v>
      </c>
      <c r="H556" s="54">
        <f t="shared" si="55"/>
        <v>1978</v>
      </c>
      <c r="I556" s="54">
        <f t="shared" si="56"/>
        <v>48</v>
      </c>
      <c r="J556" s="54" t="str" cm="1">
        <f t="array" ref="J556">_xlfn.IFS(AND(I556&gt;20,I556&lt;=30),"Young adult",AND(I556&gt;30,I556&lt;=45),"Adult",AND(I556&gt;45,I556&lt;=60),"Senior",AND(I556&gt;60,I556&lt;90),"super senior",TRUE,"Died")</f>
        <v>Senior</v>
      </c>
      <c r="K556" s="3">
        <v>9</v>
      </c>
      <c r="L556" s="2" t="s">
        <v>25</v>
      </c>
      <c r="M556" s="2" t="s">
        <v>12</v>
      </c>
      <c r="N556" s="2" t="str">
        <f>VLOOKUP(L556,Facts!$A$2:$B$10,2,FALSE)</f>
        <v>South</v>
      </c>
      <c r="O556" s="2"/>
      <c r="P556" s="2"/>
      <c r="Q556" s="36" t="str">
        <f>IF(AND(K556&lt;=5,'Billing Details'!H556&gt;=10000),"High Priority","Regularfollowup")</f>
        <v>Regularfollowup</v>
      </c>
      <c r="R556" s="36"/>
      <c r="S556" s="36"/>
      <c r="T556" s="36" t="str">
        <f>IF(AND(Q556="High Priority",'Patient Health Records'!AH556="Yes",'Patient Health Records'!AI556="Critical"), "Need Immediate attention", IF(AND('Patient Health Records'!AI556&lt;&gt;"Critical", 'Patient Health Records'!AH556="Yes"),"Monitor later",IF(AND('Patient Health Records'!AI556="Critical",'Patient Health Records'!AH556="No"),"Ask for readmission","No action")))</f>
        <v>Ask for readmission</v>
      </c>
      <c r="U556" s="36"/>
      <c r="V556" s="36"/>
      <c r="W556" s="2" t="str">
        <f>_xlfn.XLOOKUP('Patient Demographics'!N556,Facts!$B$2:$B$10,Facts!$A$2:$A$10,FALSE)</f>
        <v>Tamil Nadu</v>
      </c>
      <c r="X556" t="str">
        <f t="shared" si="52"/>
        <v xml:space="preserve">Shreya </v>
      </c>
      <c r="Y556" t="str" cm="1">
        <f t="array" ref="Y556:Z556">_xlfn.TEXTSPLIT(C556," ")</f>
        <v>Shreya</v>
      </c>
      <c r="Z556" t="str">
        <v>Mehta</v>
      </c>
    </row>
    <row r="557" spans="1:27" ht="15.75" customHeight="1" x14ac:dyDescent="0.35">
      <c r="A557" s="2" t="s">
        <v>883</v>
      </c>
      <c r="B557" s="2" t="s">
        <v>884</v>
      </c>
      <c r="C557" s="2" t="str">
        <f t="shared" si="53"/>
        <v>Aanya Kumar Patel</v>
      </c>
      <c r="D557" s="2" t="str">
        <f t="shared" si="51"/>
        <v>PID0556_Aanya.pdf</v>
      </c>
      <c r="E557" s="2" t="s">
        <v>9</v>
      </c>
      <c r="F557" s="15" t="s">
        <v>87</v>
      </c>
      <c r="G557" s="56">
        <f t="shared" si="54"/>
        <v>28855</v>
      </c>
      <c r="H557" s="54">
        <f t="shared" si="55"/>
        <v>1978</v>
      </c>
      <c r="I557" s="54">
        <f t="shared" si="56"/>
        <v>48</v>
      </c>
      <c r="J557" s="54" t="str" cm="1">
        <f t="array" ref="J557">_xlfn.IFS(AND(I557&gt;20,I557&lt;=30),"Young adult",AND(I557&gt;30,I557&lt;=45),"Adult",AND(I557&gt;45,I557&lt;=60),"Senior",AND(I557&gt;60,I557&lt;90),"super senior",TRUE,"Died")</f>
        <v>Senior</v>
      </c>
      <c r="K557" s="3">
        <v>20</v>
      </c>
      <c r="L557" s="2" t="s">
        <v>16</v>
      </c>
      <c r="M557" s="2" t="s">
        <v>12</v>
      </c>
      <c r="N557" s="2" t="str">
        <f>VLOOKUP(L557,Facts!$A$2:$B$10,2,FALSE)</f>
        <v>West</v>
      </c>
      <c r="O557" s="2"/>
      <c r="P557" s="2"/>
      <c r="Q557" s="36" t="str">
        <f>IF(AND(K557&lt;=5,'Billing Details'!H557&gt;=10000),"High Priority","Regularfollowup")</f>
        <v>Regularfollowup</v>
      </c>
      <c r="R557" s="36"/>
      <c r="S557" s="36"/>
      <c r="T557" s="36" t="str">
        <f>IF(AND(Q557="High Priority",'Patient Health Records'!AH557="Yes",'Patient Health Records'!AI557="Critical"), "Need Immediate attention", IF(AND('Patient Health Records'!AI557&lt;&gt;"Critical", 'Patient Health Records'!AH557="Yes"),"Monitor later",IF(AND('Patient Health Records'!AI557="Critical",'Patient Health Records'!AH557="No"),"Ask for readmission","No action")))</f>
        <v>Monitor later</v>
      </c>
      <c r="U557" s="36"/>
      <c r="V557" s="36"/>
      <c r="W557" s="2" t="str">
        <f>_xlfn.XLOOKUP('Patient Demographics'!N557,Facts!$B$2:$B$10,Facts!$A$2:$A$10,FALSE)</f>
        <v>Maharashtra</v>
      </c>
      <c r="X557" t="str">
        <f t="shared" si="52"/>
        <v xml:space="preserve">Aanya </v>
      </c>
      <c r="Y557" t="str" cm="1">
        <f t="array" ref="Y557:AA557">_xlfn.TEXTSPLIT(C557," ")</f>
        <v>Aanya</v>
      </c>
      <c r="Z557" t="str">
        <v>Kumar</v>
      </c>
      <c r="AA557" t="str">
        <v>Patel</v>
      </c>
    </row>
    <row r="558" spans="1:27" ht="15.75" customHeight="1" x14ac:dyDescent="0.35">
      <c r="A558" s="2" t="s">
        <v>885</v>
      </c>
      <c r="B558" s="2" t="s">
        <v>886</v>
      </c>
      <c r="C558" s="2" t="str">
        <f t="shared" si="53"/>
        <v>Aanya Gupta</v>
      </c>
      <c r="D558" s="2" t="str">
        <f t="shared" si="51"/>
        <v>PID0557_Aanya.pdf</v>
      </c>
      <c r="E558" s="2" t="s">
        <v>9</v>
      </c>
      <c r="F558" s="15" t="s">
        <v>41</v>
      </c>
      <c r="G558" s="56">
        <f t="shared" si="54"/>
        <v>28855</v>
      </c>
      <c r="H558" s="54">
        <f t="shared" si="55"/>
        <v>1978</v>
      </c>
      <c r="I558" s="54">
        <f t="shared" si="56"/>
        <v>48</v>
      </c>
      <c r="J558" s="54" t="str" cm="1">
        <f t="array" ref="J558">_xlfn.IFS(AND(I558&gt;20,I558&lt;=30),"Young adult",AND(I558&gt;30,I558&lt;=45),"Adult",AND(I558&gt;45,I558&lt;=60),"Senior",AND(I558&gt;60,I558&lt;90),"super senior",TRUE,"Died")</f>
        <v>Senior</v>
      </c>
      <c r="K558" s="3">
        <v>4</v>
      </c>
      <c r="L558" s="2" t="s">
        <v>11</v>
      </c>
      <c r="M558" s="2" t="s">
        <v>12</v>
      </c>
      <c r="N558" s="2" t="str">
        <f>VLOOKUP(L558,Facts!$A$2:$B$10,2,FALSE)</f>
        <v>South</v>
      </c>
      <c r="O558" s="2"/>
      <c r="P558" s="2"/>
      <c r="Q558" s="36" t="str">
        <f>IF(AND(K558&lt;=5,'Billing Details'!H558&gt;=10000),"High Priority","Regularfollowup")</f>
        <v>High Priority</v>
      </c>
      <c r="R558" s="36"/>
      <c r="S558" s="36"/>
      <c r="T558" s="36" t="str">
        <f>IF(AND(Q558="High Priority",'Patient Health Records'!AH558="Yes",'Patient Health Records'!AI558="Critical"), "Need Immediate attention", IF(AND('Patient Health Records'!AI558&lt;&gt;"Critical", 'Patient Health Records'!AH558="Yes"),"Monitor later",IF(AND('Patient Health Records'!AI558="Critical",'Patient Health Records'!AH558="No"),"Ask for readmission","No action")))</f>
        <v>Monitor later</v>
      </c>
      <c r="U558" s="36"/>
      <c r="V558" s="36"/>
      <c r="W558" s="2" t="str">
        <f>_xlfn.XLOOKUP('Patient Demographics'!N558,Facts!$B$2:$B$10,Facts!$A$2:$A$10,FALSE)</f>
        <v>Tamil Nadu</v>
      </c>
      <c r="X558" t="str">
        <f t="shared" si="52"/>
        <v xml:space="preserve">Aanya </v>
      </c>
      <c r="Y558" t="str" cm="1">
        <f t="array" ref="Y558:Z558">_xlfn.TEXTSPLIT(C558," ")</f>
        <v>Aanya</v>
      </c>
      <c r="Z558" t="str">
        <v>Gupta</v>
      </c>
    </row>
    <row r="559" spans="1:27" ht="15.75" customHeight="1" x14ac:dyDescent="0.35">
      <c r="A559" s="2" t="s">
        <v>887</v>
      </c>
      <c r="B559" s="2" t="s">
        <v>47</v>
      </c>
      <c r="C559" s="2" t="str">
        <f t="shared" si="53"/>
        <v>Aditya Gupta</v>
      </c>
      <c r="D559" s="2" t="str">
        <f t="shared" si="51"/>
        <v>PID0558_Aditya.pdf</v>
      </c>
      <c r="E559" s="2" t="s">
        <v>24</v>
      </c>
      <c r="F559" s="15" t="s">
        <v>28</v>
      </c>
      <c r="G559" s="56">
        <f t="shared" si="54"/>
        <v>32508</v>
      </c>
      <c r="H559" s="54">
        <f t="shared" si="55"/>
        <v>1988</v>
      </c>
      <c r="I559" s="54">
        <f t="shared" si="56"/>
        <v>38</v>
      </c>
      <c r="J559" s="54" t="str" cm="1">
        <f t="array" ref="J559">_xlfn.IFS(AND(I559&gt;20,I559&lt;=30),"Young adult",AND(I559&gt;30,I559&lt;=45),"Adult",AND(I559&gt;45,I559&lt;=60),"Senior",AND(I559&gt;60,I559&lt;90),"super senior",TRUE,"Died")</f>
        <v>Adult</v>
      </c>
      <c r="K559" s="3">
        <v>12</v>
      </c>
      <c r="L559" s="2" t="s">
        <v>60</v>
      </c>
      <c r="M559" s="2" t="s">
        <v>71</v>
      </c>
      <c r="N559" s="2" t="str">
        <f>VLOOKUP(L559,Facts!$A$2:$B$10,2,FALSE)</f>
        <v>West</v>
      </c>
      <c r="O559" s="2"/>
      <c r="P559" s="2"/>
      <c r="Q559" s="36" t="str">
        <f>IF(AND(K559&lt;=5,'Billing Details'!H559&gt;=10000),"High Priority","Regularfollowup")</f>
        <v>Regularfollowup</v>
      </c>
      <c r="R559" s="36"/>
      <c r="S559" s="36"/>
      <c r="T559" s="36" t="str">
        <f>IF(AND(Q559="High Priority",'Patient Health Records'!AH559="Yes",'Patient Health Records'!AI559="Critical"), "Need Immediate attention", IF(AND('Patient Health Records'!AI559&lt;&gt;"Critical", 'Patient Health Records'!AH559="Yes"),"Monitor later",IF(AND('Patient Health Records'!AI559="Critical",'Patient Health Records'!AH559="No"),"Ask for readmission","No action")))</f>
        <v>No action</v>
      </c>
      <c r="U559" s="36"/>
      <c r="V559" s="36"/>
      <c r="W559" s="2" t="str">
        <f>_xlfn.XLOOKUP('Patient Demographics'!N559,Facts!$B$2:$B$10,Facts!$A$2:$A$10,FALSE)</f>
        <v>Maharashtra</v>
      </c>
      <c r="X559" t="str">
        <f t="shared" si="52"/>
        <v xml:space="preserve">Aditya </v>
      </c>
      <c r="Y559" t="str" cm="1">
        <f t="array" ref="Y559:Z559">_xlfn.TEXTSPLIT(C559," ")</f>
        <v>Aditya</v>
      </c>
      <c r="Z559" t="str">
        <v>Gupta</v>
      </c>
    </row>
    <row r="560" spans="1:27" ht="15.75" customHeight="1" x14ac:dyDescent="0.35">
      <c r="A560" s="2" t="s">
        <v>888</v>
      </c>
      <c r="B560" s="2" t="s">
        <v>171</v>
      </c>
      <c r="C560" s="2" t="str">
        <f t="shared" si="53"/>
        <v>Aanya Mehta</v>
      </c>
      <c r="D560" s="2" t="str">
        <f t="shared" si="51"/>
        <v>PID0559_Aanya.pdf</v>
      </c>
      <c r="E560" s="2" t="s">
        <v>9</v>
      </c>
      <c r="F560" s="15" t="s">
        <v>19</v>
      </c>
      <c r="G560" s="56">
        <f t="shared" si="54"/>
        <v>34334</v>
      </c>
      <c r="H560" s="54">
        <f t="shared" si="55"/>
        <v>1993</v>
      </c>
      <c r="I560" s="54">
        <f t="shared" si="56"/>
        <v>33</v>
      </c>
      <c r="J560" s="54" t="str" cm="1">
        <f t="array" ref="J560">_xlfn.IFS(AND(I560&gt;20,I560&lt;=30),"Young adult",AND(I560&gt;30,I560&lt;=45),"Adult",AND(I560&gt;45,I560&lt;=60),"Senior",AND(I560&gt;60,I560&lt;90),"super senior",TRUE,"Died")</f>
        <v>Adult</v>
      </c>
      <c r="K560" s="3">
        <v>5</v>
      </c>
      <c r="L560" s="2" t="s">
        <v>11</v>
      </c>
      <c r="M560" s="2" t="s">
        <v>12</v>
      </c>
      <c r="N560" s="2" t="str">
        <f>VLOOKUP(L560,Facts!$A$2:$B$10,2,FALSE)</f>
        <v>South</v>
      </c>
      <c r="O560" s="2"/>
      <c r="P560" s="2"/>
      <c r="Q560" s="36" t="str">
        <f>IF(AND(K560&lt;=5,'Billing Details'!H560&gt;=10000),"High Priority","Regularfollowup")</f>
        <v>High Priority</v>
      </c>
      <c r="R560" s="36"/>
      <c r="S560" s="36"/>
      <c r="T560" s="36" t="str">
        <f>IF(AND(Q560="High Priority",'Patient Health Records'!AH560="Yes",'Patient Health Records'!AI560="Critical"), "Need Immediate attention", IF(AND('Patient Health Records'!AI560&lt;&gt;"Critical", 'Patient Health Records'!AH560="Yes"),"Monitor later",IF(AND('Patient Health Records'!AI560="Critical",'Patient Health Records'!AH560="No"),"Ask for readmission","No action")))</f>
        <v>No action</v>
      </c>
      <c r="U560" s="36"/>
      <c r="V560" s="36"/>
      <c r="W560" s="2" t="str">
        <f>_xlfn.XLOOKUP('Patient Demographics'!N560,Facts!$B$2:$B$10,Facts!$A$2:$A$10,FALSE)</f>
        <v>Tamil Nadu</v>
      </c>
      <c r="X560" t="str">
        <f t="shared" si="52"/>
        <v xml:space="preserve">Aanya </v>
      </c>
      <c r="Y560" t="str" cm="1">
        <f t="array" ref="Y560:Z560">_xlfn.TEXTSPLIT(C560," ")</f>
        <v>Aanya</v>
      </c>
      <c r="Z560" t="str">
        <v>Mehta</v>
      </c>
    </row>
    <row r="561" spans="1:27" ht="15.75" customHeight="1" x14ac:dyDescent="0.35">
      <c r="A561" s="2" t="s">
        <v>889</v>
      </c>
      <c r="B561" s="2" t="s">
        <v>171</v>
      </c>
      <c r="C561" s="2" t="str">
        <f t="shared" si="53"/>
        <v>Aanya Mehta</v>
      </c>
      <c r="D561" s="2" t="str">
        <f t="shared" si="51"/>
        <v>PID0560_Aanya.pdf</v>
      </c>
      <c r="E561" s="2" t="s">
        <v>9</v>
      </c>
      <c r="F561" s="15" t="s">
        <v>28</v>
      </c>
      <c r="G561" s="56">
        <f t="shared" si="54"/>
        <v>32508</v>
      </c>
      <c r="H561" s="54">
        <f t="shared" si="55"/>
        <v>1988</v>
      </c>
      <c r="I561" s="54">
        <f t="shared" si="56"/>
        <v>38</v>
      </c>
      <c r="J561" s="54" t="str" cm="1">
        <f t="array" ref="J561">_xlfn.IFS(AND(I561&gt;20,I561&lt;=30),"Young adult",AND(I561&gt;30,I561&lt;=45),"Adult",AND(I561&gt;45,I561&lt;=60),"Senior",AND(I561&gt;60,I561&lt;90),"super senior",TRUE,"Died")</f>
        <v>Adult</v>
      </c>
      <c r="K561" s="3">
        <v>20</v>
      </c>
      <c r="L561" s="2" t="s">
        <v>20</v>
      </c>
      <c r="M561" s="2" t="s">
        <v>21</v>
      </c>
      <c r="N561" s="2" t="str">
        <f>VLOOKUP(L561,Facts!$A$2:$B$10,2,FALSE)</f>
        <v>North</v>
      </c>
      <c r="O561" s="2"/>
      <c r="P561" s="2"/>
      <c r="Q561" s="36" t="str">
        <f>IF(AND(K561&lt;=5,'Billing Details'!H561&gt;=10000),"High Priority","Regularfollowup")</f>
        <v>Regularfollowup</v>
      </c>
      <c r="R561" s="36"/>
      <c r="S561" s="36"/>
      <c r="T561" s="36" t="str">
        <f>IF(AND(Q561="High Priority",'Patient Health Records'!AH561="Yes",'Patient Health Records'!AI561="Critical"), "Need Immediate attention", IF(AND('Patient Health Records'!AI561&lt;&gt;"Critical", 'Patient Health Records'!AH561="Yes"),"Monitor later",IF(AND('Patient Health Records'!AI561="Critical",'Patient Health Records'!AH561="No"),"Ask for readmission","No action")))</f>
        <v>No action</v>
      </c>
      <c r="U561" s="36"/>
      <c r="V561" s="36"/>
      <c r="W561" s="2" t="str">
        <f>_xlfn.XLOOKUP('Patient Demographics'!N561,Facts!$B$2:$B$10,Facts!$A$2:$A$10,FALSE)</f>
        <v>Punjab</v>
      </c>
      <c r="X561" t="str">
        <f t="shared" si="52"/>
        <v xml:space="preserve">Aanya </v>
      </c>
      <c r="Y561" t="str" cm="1">
        <f t="array" ref="Y561:Z561">_xlfn.TEXTSPLIT(C561," ")</f>
        <v>Aanya</v>
      </c>
      <c r="Z561" t="str">
        <v>Mehta</v>
      </c>
    </row>
    <row r="562" spans="1:27" ht="15.75" customHeight="1" x14ac:dyDescent="0.35">
      <c r="A562" s="2" t="s">
        <v>890</v>
      </c>
      <c r="B562" s="2" t="s">
        <v>213</v>
      </c>
      <c r="C562" s="2" t="str">
        <f t="shared" si="53"/>
        <v>Krishna Gupta</v>
      </c>
      <c r="D562" s="2" t="str">
        <f t="shared" si="51"/>
        <v>PID0561_Krishna.pdf</v>
      </c>
      <c r="E562" s="2" t="s">
        <v>24</v>
      </c>
      <c r="F562" s="15" t="s">
        <v>28</v>
      </c>
      <c r="G562" s="56">
        <f t="shared" si="54"/>
        <v>32508</v>
      </c>
      <c r="H562" s="54">
        <f t="shared" si="55"/>
        <v>1988</v>
      </c>
      <c r="I562" s="54">
        <f t="shared" si="56"/>
        <v>38</v>
      </c>
      <c r="J562" s="54" t="str" cm="1">
        <f t="array" ref="J562">_xlfn.IFS(AND(I562&gt;20,I562&lt;=30),"Young adult",AND(I562&gt;30,I562&lt;=45),"Adult",AND(I562&gt;45,I562&lt;=60),"Senior",AND(I562&gt;60,I562&lt;90),"super senior",TRUE,"Died")</f>
        <v>Adult</v>
      </c>
      <c r="K562" s="3">
        <v>7</v>
      </c>
      <c r="L562" s="2" t="s">
        <v>60</v>
      </c>
      <c r="M562" s="2" t="s">
        <v>12</v>
      </c>
      <c r="N562" s="2" t="str">
        <f>VLOOKUP(L562,Facts!$A$2:$B$10,2,FALSE)</f>
        <v>West</v>
      </c>
      <c r="O562" s="2"/>
      <c r="P562" s="2"/>
      <c r="Q562" s="36" t="str">
        <f>IF(AND(K562&lt;=5,'Billing Details'!H562&gt;=10000),"High Priority","Regularfollowup")</f>
        <v>Regularfollowup</v>
      </c>
      <c r="R562" s="36"/>
      <c r="S562" s="36"/>
      <c r="T562" s="36" t="str">
        <f>IF(AND(Q562="High Priority",'Patient Health Records'!AH562="Yes",'Patient Health Records'!AI562="Critical"), "Need Immediate attention", IF(AND('Patient Health Records'!AI562&lt;&gt;"Critical", 'Patient Health Records'!AH562="Yes"),"Monitor later",IF(AND('Patient Health Records'!AI562="Critical",'Patient Health Records'!AH562="No"),"Ask for readmission","No action")))</f>
        <v>Ask for readmission</v>
      </c>
      <c r="U562" s="36"/>
      <c r="V562" s="36"/>
      <c r="W562" s="2" t="str">
        <f>_xlfn.XLOOKUP('Patient Demographics'!N562,Facts!$B$2:$B$10,Facts!$A$2:$A$10,FALSE)</f>
        <v>Maharashtra</v>
      </c>
      <c r="X562" t="str">
        <f t="shared" si="52"/>
        <v xml:space="preserve">Krishna </v>
      </c>
      <c r="Y562" t="str" cm="1">
        <f t="array" ref="Y562:Z562">_xlfn.TEXTSPLIT(C562," ")</f>
        <v>Krishna</v>
      </c>
      <c r="Z562" t="str">
        <v>Gupta</v>
      </c>
    </row>
    <row r="563" spans="1:27" ht="15.75" customHeight="1" x14ac:dyDescent="0.35">
      <c r="A563" s="2" t="s">
        <v>891</v>
      </c>
      <c r="B563" s="2" t="s">
        <v>73</v>
      </c>
      <c r="C563" s="2" t="str">
        <f t="shared" si="53"/>
        <v>Aanya Reddy</v>
      </c>
      <c r="D563" s="2" t="str">
        <f t="shared" si="51"/>
        <v>PID0562_Aanya.pdf</v>
      </c>
      <c r="E563" s="2" t="s">
        <v>9</v>
      </c>
      <c r="F563" s="15" t="s">
        <v>28</v>
      </c>
      <c r="G563" s="56">
        <f t="shared" si="54"/>
        <v>32508</v>
      </c>
      <c r="H563" s="54">
        <f t="shared" si="55"/>
        <v>1988</v>
      </c>
      <c r="I563" s="54">
        <f t="shared" si="56"/>
        <v>38</v>
      </c>
      <c r="J563" s="54" t="str" cm="1">
        <f t="array" ref="J563">_xlfn.IFS(AND(I563&gt;20,I563&lt;=30),"Young adult",AND(I563&gt;30,I563&lt;=45),"Adult",AND(I563&gt;45,I563&lt;=60),"Senior",AND(I563&gt;60,I563&lt;90),"super senior",TRUE,"Died")</f>
        <v>Adult</v>
      </c>
      <c r="K563" s="3">
        <v>25</v>
      </c>
      <c r="L563" s="2" t="s">
        <v>16</v>
      </c>
      <c r="M563" s="2" t="s">
        <v>71</v>
      </c>
      <c r="N563" s="2" t="str">
        <f>VLOOKUP(L563,Facts!$A$2:$B$10,2,FALSE)</f>
        <v>West</v>
      </c>
      <c r="O563" s="2"/>
      <c r="P563" s="2"/>
      <c r="Q563" s="36" t="str">
        <f>IF(AND(K563&lt;=5,'Billing Details'!H563&gt;=10000),"High Priority","Regularfollowup")</f>
        <v>Regularfollowup</v>
      </c>
      <c r="R563" s="36"/>
      <c r="S563" s="36"/>
      <c r="T563" s="36" t="str">
        <f>IF(AND(Q563="High Priority",'Patient Health Records'!AH563="Yes",'Patient Health Records'!AI563="Critical"), "Need Immediate attention", IF(AND('Patient Health Records'!AI563&lt;&gt;"Critical", 'Patient Health Records'!AH563="Yes"),"Monitor later",IF(AND('Patient Health Records'!AI563="Critical",'Patient Health Records'!AH563="No"),"Ask for readmission","No action")))</f>
        <v>No action</v>
      </c>
      <c r="U563" s="36"/>
      <c r="V563" s="36"/>
      <c r="W563" s="2" t="str">
        <f>_xlfn.XLOOKUP('Patient Demographics'!N563,Facts!$B$2:$B$10,Facts!$A$2:$A$10,FALSE)</f>
        <v>Maharashtra</v>
      </c>
      <c r="X563" t="str">
        <f t="shared" si="52"/>
        <v xml:space="preserve">Aanya </v>
      </c>
      <c r="Y563" t="str" cm="1">
        <f t="array" ref="Y563:Z563">_xlfn.TEXTSPLIT(C563," ")</f>
        <v>Aanya</v>
      </c>
      <c r="Z563" t="str">
        <v>Reddy</v>
      </c>
    </row>
    <row r="564" spans="1:27" ht="15.75" customHeight="1" x14ac:dyDescent="0.35">
      <c r="A564" s="2" t="s">
        <v>892</v>
      </c>
      <c r="B564" s="2" t="s">
        <v>455</v>
      </c>
      <c r="C564" s="2" t="str">
        <f t="shared" si="53"/>
        <v>Riya Patel</v>
      </c>
      <c r="D564" s="2" t="str">
        <f t="shared" si="51"/>
        <v>PID0563_Riya.pdf</v>
      </c>
      <c r="E564" s="2" t="s">
        <v>9</v>
      </c>
      <c r="F564" s="15" t="s">
        <v>127</v>
      </c>
      <c r="G564" s="56">
        <f t="shared" si="54"/>
        <v>31412</v>
      </c>
      <c r="H564" s="54">
        <f t="shared" si="55"/>
        <v>1985</v>
      </c>
      <c r="I564" s="54">
        <f t="shared" si="56"/>
        <v>41</v>
      </c>
      <c r="J564" s="54" t="str" cm="1">
        <f t="array" ref="J564">_xlfn.IFS(AND(I564&gt;20,I564&lt;=30),"Young adult",AND(I564&gt;30,I564&lt;=45),"Adult",AND(I564&gt;45,I564&lt;=60),"Senior",AND(I564&gt;60,I564&lt;90),"super senior",TRUE,"Died")</f>
        <v>Adult</v>
      </c>
      <c r="K564" s="3">
        <v>15</v>
      </c>
      <c r="L564" s="2" t="s">
        <v>20</v>
      </c>
      <c r="M564" s="2" t="s">
        <v>21</v>
      </c>
      <c r="N564" s="2" t="str">
        <f>VLOOKUP(L564,Facts!$A$2:$B$10,2,FALSE)</f>
        <v>North</v>
      </c>
      <c r="O564" s="2"/>
      <c r="P564" s="2"/>
      <c r="Q564" s="36" t="str">
        <f>IF(AND(K564&lt;=5,'Billing Details'!H564&gt;=10000),"High Priority","Regularfollowup")</f>
        <v>Regularfollowup</v>
      </c>
      <c r="R564" s="36"/>
      <c r="S564" s="36"/>
      <c r="T564" s="36" t="str">
        <f>IF(AND(Q564="High Priority",'Patient Health Records'!AH564="Yes",'Patient Health Records'!AI564="Critical"), "Need Immediate attention", IF(AND('Patient Health Records'!AI564&lt;&gt;"Critical", 'Patient Health Records'!AH564="Yes"),"Monitor later",IF(AND('Patient Health Records'!AI564="Critical",'Patient Health Records'!AH564="No"),"Ask for readmission","No action")))</f>
        <v>No action</v>
      </c>
      <c r="U564" s="36"/>
      <c r="V564" s="36"/>
      <c r="W564" s="2" t="str">
        <f>_xlfn.XLOOKUP('Patient Demographics'!N564,Facts!$B$2:$B$10,Facts!$A$2:$A$10,FALSE)</f>
        <v>Punjab</v>
      </c>
      <c r="X564" t="str">
        <f t="shared" si="52"/>
        <v xml:space="preserve">Riya </v>
      </c>
      <c r="Y564" t="str" cm="1">
        <f t="array" ref="Y564:Z564">_xlfn.TEXTSPLIT(C564," ")</f>
        <v>Riya</v>
      </c>
      <c r="Z564" t="str">
        <v>Patel</v>
      </c>
    </row>
    <row r="565" spans="1:27" ht="15.75" customHeight="1" x14ac:dyDescent="0.35">
      <c r="A565" s="2" t="s">
        <v>893</v>
      </c>
      <c r="B565" s="2" t="s">
        <v>477</v>
      </c>
      <c r="C565" s="2" t="str">
        <f t="shared" si="53"/>
        <v>Vivaan Reddy</v>
      </c>
      <c r="D565" s="2" t="str">
        <f t="shared" si="51"/>
        <v>PID0564_Vivaan.pdf</v>
      </c>
      <c r="E565" s="2" t="s">
        <v>24</v>
      </c>
      <c r="F565" s="15" t="s">
        <v>526</v>
      </c>
      <c r="G565" s="56">
        <f t="shared" si="54"/>
        <v>33969</v>
      </c>
      <c r="H565" s="54">
        <f t="shared" si="55"/>
        <v>1992</v>
      </c>
      <c r="I565" s="54">
        <f t="shared" si="56"/>
        <v>34</v>
      </c>
      <c r="J565" s="54" t="str" cm="1">
        <f t="array" ref="J565">_xlfn.IFS(AND(I565&gt;20,I565&lt;=30),"Young adult",AND(I565&gt;30,I565&lt;=45),"Adult",AND(I565&gt;45,I565&lt;=60),"Senior",AND(I565&gt;60,I565&lt;90),"super senior",TRUE,"Died")</f>
        <v>Adult</v>
      </c>
      <c r="K565" s="3">
        <v>5</v>
      </c>
      <c r="L565" s="2" t="s">
        <v>16</v>
      </c>
      <c r="M565" s="2" t="s">
        <v>71</v>
      </c>
      <c r="N565" s="2" t="str">
        <f>VLOOKUP(L565,Facts!$A$2:$B$10,2,FALSE)</f>
        <v>West</v>
      </c>
      <c r="O565" s="2"/>
      <c r="P565" s="2"/>
      <c r="Q565" s="36" t="str">
        <f>IF(AND(K565&lt;=5,'Billing Details'!H565&gt;=10000),"High Priority","Regularfollowup")</f>
        <v>High Priority</v>
      </c>
      <c r="R565" s="36"/>
      <c r="S565" s="36"/>
      <c r="T565" s="36" t="str">
        <f>IF(AND(Q565="High Priority",'Patient Health Records'!AH565="Yes",'Patient Health Records'!AI565="Critical"), "Need Immediate attention", IF(AND('Patient Health Records'!AI565&lt;&gt;"Critical", 'Patient Health Records'!AH565="Yes"),"Monitor later",IF(AND('Patient Health Records'!AI565="Critical",'Patient Health Records'!AH565="No"),"Ask for readmission","No action")))</f>
        <v>No action</v>
      </c>
      <c r="U565" s="36"/>
      <c r="V565" s="36"/>
      <c r="W565" s="2" t="str">
        <f>_xlfn.XLOOKUP('Patient Demographics'!N565,Facts!$B$2:$B$10,Facts!$A$2:$A$10,FALSE)</f>
        <v>Maharashtra</v>
      </c>
      <c r="X565" t="str">
        <f t="shared" si="52"/>
        <v xml:space="preserve">Vivaan </v>
      </c>
      <c r="Y565" t="str" cm="1">
        <f t="array" ref="Y565:Z565">_xlfn.TEXTSPLIT(C565," ")</f>
        <v>Vivaan</v>
      </c>
      <c r="Z565" t="str">
        <v>Reddy</v>
      </c>
    </row>
    <row r="566" spans="1:27" ht="15.75" customHeight="1" x14ac:dyDescent="0.35">
      <c r="A566" s="2" t="s">
        <v>894</v>
      </c>
      <c r="B566" s="2" t="s">
        <v>31</v>
      </c>
      <c r="C566" s="2" t="str">
        <f t="shared" si="53"/>
        <v>Aarav Sharma</v>
      </c>
      <c r="D566" s="2" t="str">
        <f t="shared" si="51"/>
        <v>PID0565_Aarav.pdf</v>
      </c>
      <c r="E566" s="2" t="s">
        <v>24</v>
      </c>
      <c r="F566" s="15" t="s">
        <v>10</v>
      </c>
      <c r="G566" s="56">
        <f t="shared" si="54"/>
        <v>27029</v>
      </c>
      <c r="H566" s="54">
        <f t="shared" si="55"/>
        <v>1973</v>
      </c>
      <c r="I566" s="54">
        <f t="shared" si="56"/>
        <v>53</v>
      </c>
      <c r="J566" s="54" t="str" cm="1">
        <f t="array" ref="J566">_xlfn.IFS(AND(I566&gt;20,I566&lt;=30),"Young adult",AND(I566&gt;30,I566&lt;=45),"Adult",AND(I566&gt;45,I566&lt;=60),"Senior",AND(I566&gt;60,I566&lt;90),"super senior",TRUE,"Died")</f>
        <v>Senior</v>
      </c>
      <c r="K566" s="3">
        <v>7</v>
      </c>
      <c r="L566" s="2" t="s">
        <v>11</v>
      </c>
      <c r="M566" s="2" t="s">
        <v>12</v>
      </c>
      <c r="N566" s="2" t="str">
        <f>VLOOKUP(L566,Facts!$A$2:$B$10,2,FALSE)</f>
        <v>South</v>
      </c>
      <c r="O566" s="2"/>
      <c r="P566" s="2"/>
      <c r="Q566" s="36" t="str">
        <f>IF(AND(K566&lt;=5,'Billing Details'!H566&gt;=10000),"High Priority","Regularfollowup")</f>
        <v>Regularfollowup</v>
      </c>
      <c r="R566" s="36"/>
      <c r="S566" s="36"/>
      <c r="T566" s="36" t="str">
        <f>IF(AND(Q566="High Priority",'Patient Health Records'!AH566="Yes",'Patient Health Records'!AI566="Critical"), "Need Immediate attention", IF(AND('Patient Health Records'!AI566&lt;&gt;"Critical", 'Patient Health Records'!AH566="Yes"),"Monitor later",IF(AND('Patient Health Records'!AI566="Critical",'Patient Health Records'!AH566="No"),"Ask for readmission","No action")))</f>
        <v>Monitor later</v>
      </c>
      <c r="U566" s="36"/>
      <c r="V566" s="36"/>
      <c r="W566" s="2" t="str">
        <f>_xlfn.XLOOKUP('Patient Demographics'!N566,Facts!$B$2:$B$10,Facts!$A$2:$A$10,FALSE)</f>
        <v>Tamil Nadu</v>
      </c>
      <c r="X566" t="str">
        <f t="shared" si="52"/>
        <v xml:space="preserve">Aarav </v>
      </c>
      <c r="Y566" t="str" cm="1">
        <f t="array" ref="Y566:Z566">_xlfn.TEXTSPLIT(C566," ")</f>
        <v>Aarav</v>
      </c>
      <c r="Z566" t="str">
        <v>Sharma</v>
      </c>
    </row>
    <row r="567" spans="1:27" ht="15.75" customHeight="1" x14ac:dyDescent="0.35">
      <c r="A567" s="2" t="s">
        <v>895</v>
      </c>
      <c r="B567" s="2" t="s">
        <v>896</v>
      </c>
      <c r="C567" s="2" t="str">
        <f t="shared" si="53"/>
        <v>Shreya Kumar Gupta</v>
      </c>
      <c r="D567" s="2" t="str">
        <f t="shared" si="51"/>
        <v>PID0566_Shreya.pdf</v>
      </c>
      <c r="E567" s="2" t="s">
        <v>9</v>
      </c>
      <c r="F567" s="15" t="s">
        <v>62</v>
      </c>
      <c r="G567" s="56">
        <f t="shared" si="54"/>
        <v>30682</v>
      </c>
      <c r="H567" s="54">
        <f t="shared" si="55"/>
        <v>1984</v>
      </c>
      <c r="I567" s="54">
        <f t="shared" si="56"/>
        <v>42</v>
      </c>
      <c r="J567" s="54" t="str" cm="1">
        <f t="array" ref="J567">_xlfn.IFS(AND(I567&gt;20,I567&lt;=30),"Young adult",AND(I567&gt;30,I567&lt;=45),"Adult",AND(I567&gt;45,I567&lt;=60),"Senior",AND(I567&gt;60,I567&lt;90),"super senior",TRUE,"Died")</f>
        <v>Adult</v>
      </c>
      <c r="K567" s="3">
        <v>30</v>
      </c>
      <c r="L567" s="2" t="s">
        <v>37</v>
      </c>
      <c r="M567" s="2" t="s">
        <v>12</v>
      </c>
      <c r="N567" s="2" t="str">
        <f>VLOOKUP(L567,Facts!$A$2:$B$10,2,FALSE)</f>
        <v>South</v>
      </c>
      <c r="O567" s="2"/>
      <c r="P567" s="2"/>
      <c r="Q567" s="36" t="str">
        <f>IF(AND(K567&lt;=5,'Billing Details'!H567&gt;=10000),"High Priority","Regularfollowup")</f>
        <v>Regularfollowup</v>
      </c>
      <c r="R567" s="36"/>
      <c r="S567" s="36"/>
      <c r="T567" s="36" t="str">
        <f>IF(AND(Q567="High Priority",'Patient Health Records'!AH567="Yes",'Patient Health Records'!AI567="Critical"), "Need Immediate attention", IF(AND('Patient Health Records'!AI567&lt;&gt;"Critical", 'Patient Health Records'!AH567="Yes"),"Monitor later",IF(AND('Patient Health Records'!AI567="Critical",'Patient Health Records'!AH567="No"),"Ask for readmission","No action")))</f>
        <v>Ask for readmission</v>
      </c>
      <c r="U567" s="36"/>
      <c r="V567" s="36"/>
      <c r="W567" s="2" t="str">
        <f>_xlfn.XLOOKUP('Patient Demographics'!N567,Facts!$B$2:$B$10,Facts!$A$2:$A$10,FALSE)</f>
        <v>Tamil Nadu</v>
      </c>
      <c r="X567" t="str">
        <f t="shared" si="52"/>
        <v xml:space="preserve">Shreya </v>
      </c>
      <c r="Y567" t="str" cm="1">
        <f t="array" ref="Y567:AA567">_xlfn.TEXTSPLIT(C567," ")</f>
        <v>Shreya</v>
      </c>
      <c r="Z567" t="str">
        <v>Kumar</v>
      </c>
      <c r="AA567" t="str">
        <v>Gupta</v>
      </c>
    </row>
    <row r="568" spans="1:27" ht="15.75" customHeight="1" x14ac:dyDescent="0.35">
      <c r="A568" s="2" t="s">
        <v>897</v>
      </c>
      <c r="B568" s="2" t="s">
        <v>144</v>
      </c>
      <c r="C568" s="2" t="str">
        <f t="shared" si="53"/>
        <v>Isha Patel</v>
      </c>
      <c r="D568" s="2" t="str">
        <f t="shared" si="51"/>
        <v>PID0567_Isha.pdf</v>
      </c>
      <c r="E568" s="2" t="s">
        <v>9</v>
      </c>
      <c r="F568" s="15" t="s">
        <v>10</v>
      </c>
      <c r="G568" s="56">
        <f t="shared" si="54"/>
        <v>27029</v>
      </c>
      <c r="H568" s="54">
        <f t="shared" si="55"/>
        <v>1973</v>
      </c>
      <c r="I568" s="54">
        <f t="shared" si="56"/>
        <v>53</v>
      </c>
      <c r="J568" s="54" t="str" cm="1">
        <f t="array" ref="J568">_xlfn.IFS(AND(I568&gt;20,I568&lt;=30),"Young adult",AND(I568&gt;30,I568&lt;=45),"Adult",AND(I568&gt;45,I568&lt;=60),"Senior",AND(I568&gt;60,I568&lt;90),"super senior",TRUE,"Died")</f>
        <v>Senior</v>
      </c>
      <c r="K568" s="3">
        <v>5</v>
      </c>
      <c r="L568" s="2" t="s">
        <v>37</v>
      </c>
      <c r="M568" s="2" t="s">
        <v>12</v>
      </c>
      <c r="N568" s="2" t="str">
        <f>VLOOKUP(L568,Facts!$A$2:$B$10,2,FALSE)</f>
        <v>South</v>
      </c>
      <c r="O568" s="2"/>
      <c r="P568" s="2"/>
      <c r="Q568" s="36" t="str">
        <f>IF(AND(K568&lt;=5,'Billing Details'!H568&gt;=10000),"High Priority","Regularfollowup")</f>
        <v>Regularfollowup</v>
      </c>
      <c r="R568" s="36"/>
      <c r="S568" s="36"/>
      <c r="T568" s="36" t="str">
        <f>IF(AND(Q568="High Priority",'Patient Health Records'!AH568="Yes",'Patient Health Records'!AI568="Critical"), "Need Immediate attention", IF(AND('Patient Health Records'!AI568&lt;&gt;"Critical", 'Patient Health Records'!AH568="Yes"),"Monitor later",IF(AND('Patient Health Records'!AI568="Critical",'Patient Health Records'!AH568="No"),"Ask for readmission","No action")))</f>
        <v>Monitor later</v>
      </c>
      <c r="U568" s="36"/>
      <c r="V568" s="36"/>
      <c r="W568" s="2" t="str">
        <f>_xlfn.XLOOKUP('Patient Demographics'!N568,Facts!$B$2:$B$10,Facts!$A$2:$A$10,FALSE)</f>
        <v>Tamil Nadu</v>
      </c>
      <c r="X568" t="str">
        <f t="shared" si="52"/>
        <v xml:space="preserve">Isha </v>
      </c>
      <c r="Y568" t="str" cm="1">
        <f t="array" ref="Y568:Z568">_xlfn.TEXTSPLIT(C568," ")</f>
        <v>Isha</v>
      </c>
      <c r="Z568" t="str">
        <v>Patel</v>
      </c>
    </row>
    <row r="569" spans="1:27" ht="15.75" customHeight="1" x14ac:dyDescent="0.35">
      <c r="A569" s="2" t="s">
        <v>898</v>
      </c>
      <c r="B569" s="2" t="s">
        <v>230</v>
      </c>
      <c r="C569" s="2" t="str">
        <f t="shared" si="53"/>
        <v>Diya Patel</v>
      </c>
      <c r="D569" s="2" t="str">
        <f t="shared" si="51"/>
        <v>PID0568_Diya.pdf</v>
      </c>
      <c r="E569" s="2" t="s">
        <v>9</v>
      </c>
      <c r="F569" s="15" t="s">
        <v>65</v>
      </c>
      <c r="G569" s="56">
        <f t="shared" si="54"/>
        <v>25203</v>
      </c>
      <c r="H569" s="54">
        <f t="shared" si="55"/>
        <v>1968</v>
      </c>
      <c r="I569" s="54">
        <f t="shared" si="56"/>
        <v>58</v>
      </c>
      <c r="J569" s="54" t="str" cm="1">
        <f t="array" ref="J569">_xlfn.IFS(AND(I569&gt;20,I569&lt;=30),"Young adult",AND(I569&gt;30,I569&lt;=45),"Adult",AND(I569&gt;45,I569&lt;=60),"Senior",AND(I569&gt;60,I569&lt;90),"super senior",TRUE,"Died")</f>
        <v>Senior</v>
      </c>
      <c r="K569" s="3">
        <v>12</v>
      </c>
      <c r="L569" s="2" t="s">
        <v>45</v>
      </c>
      <c r="M569" s="2" t="s">
        <v>38</v>
      </c>
      <c r="N569" s="2" t="str">
        <f>VLOOKUP(L569,Facts!$A$2:$B$10,2,FALSE)</f>
        <v>East</v>
      </c>
      <c r="O569" s="2"/>
      <c r="P569" s="2"/>
      <c r="Q569" s="36" t="str">
        <f>IF(AND(K569&lt;=5,'Billing Details'!H569&gt;=10000),"High Priority","Regularfollowup")</f>
        <v>Regularfollowup</v>
      </c>
      <c r="R569" s="36"/>
      <c r="S569" s="36"/>
      <c r="T569" s="36" t="str">
        <f>IF(AND(Q569="High Priority",'Patient Health Records'!AH569="Yes",'Patient Health Records'!AI569="Critical"), "Need Immediate attention", IF(AND('Patient Health Records'!AI569&lt;&gt;"Critical", 'Patient Health Records'!AH569="Yes"),"Monitor later",IF(AND('Patient Health Records'!AI569="Critical",'Patient Health Records'!AH569="No"),"Ask for readmission","No action")))</f>
        <v>No action</v>
      </c>
      <c r="U569" s="36"/>
      <c r="V569" s="36"/>
      <c r="W569" s="2" t="str">
        <f>_xlfn.XLOOKUP('Patient Demographics'!N569,Facts!$B$2:$B$10,Facts!$A$2:$A$10,FALSE)</f>
        <v>West Bengal</v>
      </c>
      <c r="X569" t="str">
        <f t="shared" si="52"/>
        <v xml:space="preserve">Diya </v>
      </c>
      <c r="Y569" t="str" cm="1">
        <f t="array" ref="Y569:Z569">_xlfn.TEXTSPLIT(C569," ")</f>
        <v>Diya</v>
      </c>
      <c r="Z569" t="str">
        <v>Patel</v>
      </c>
    </row>
    <row r="570" spans="1:27" ht="15.75" customHeight="1" x14ac:dyDescent="0.35">
      <c r="A570" s="2" t="s">
        <v>899</v>
      </c>
      <c r="B570" s="2" t="s">
        <v>900</v>
      </c>
      <c r="C570" s="2" t="str">
        <f t="shared" si="53"/>
        <v>Aarav Reddy</v>
      </c>
      <c r="D570" s="2" t="str">
        <f t="shared" si="51"/>
        <v>PID0569_Aarav.pdf</v>
      </c>
      <c r="E570" s="2" t="s">
        <v>24</v>
      </c>
      <c r="F570" s="15" t="s">
        <v>155</v>
      </c>
      <c r="G570" s="56">
        <f t="shared" si="54"/>
        <v>30682</v>
      </c>
      <c r="H570" s="54">
        <f t="shared" si="55"/>
        <v>1984</v>
      </c>
      <c r="I570" s="54">
        <f t="shared" si="56"/>
        <v>42</v>
      </c>
      <c r="J570" s="54" t="str" cm="1">
        <f t="array" ref="J570">_xlfn.IFS(AND(I570&gt;20,I570&lt;=30),"Young adult",AND(I570&gt;30,I570&lt;=45),"Adult",AND(I570&gt;45,I570&lt;=60),"Senior",AND(I570&gt;60,I570&lt;90),"super senior",TRUE,"Died")</f>
        <v>Adult</v>
      </c>
      <c r="K570" s="3">
        <v>2</v>
      </c>
      <c r="L570" s="2" t="s">
        <v>29</v>
      </c>
      <c r="M570" s="2" t="s">
        <v>21</v>
      </c>
      <c r="N570" s="2" t="str">
        <f>VLOOKUP(L570,Facts!$A$2:$B$10,2,FALSE)</f>
        <v>North</v>
      </c>
      <c r="O570" s="2"/>
      <c r="P570" s="2"/>
      <c r="Q570" s="36" t="str">
        <f>IF(AND(K570&lt;=5,'Billing Details'!H570&gt;=10000),"High Priority","Regularfollowup")</f>
        <v>Regularfollowup</v>
      </c>
      <c r="R570" s="36"/>
      <c r="S570" s="36"/>
      <c r="T570" s="36" t="str">
        <f>IF(AND(Q570="High Priority",'Patient Health Records'!AH570="Yes",'Patient Health Records'!AI570="Critical"), "Need Immediate attention", IF(AND('Patient Health Records'!AI570&lt;&gt;"Critical", 'Patient Health Records'!AH570="Yes"),"Monitor later",IF(AND('Patient Health Records'!AI570="Critical",'Patient Health Records'!AH570="No"),"Ask for readmission","No action")))</f>
        <v>Monitor later</v>
      </c>
      <c r="U570" s="36"/>
      <c r="V570" s="36"/>
      <c r="W570" s="2" t="str">
        <f>_xlfn.XLOOKUP('Patient Demographics'!N570,Facts!$B$2:$B$10,Facts!$A$2:$A$10,FALSE)</f>
        <v>Punjab</v>
      </c>
      <c r="X570" t="str">
        <f t="shared" si="52"/>
        <v xml:space="preserve">Aarav </v>
      </c>
      <c r="Y570" t="str" cm="1">
        <f t="array" ref="Y570:Z570">_xlfn.TEXTSPLIT(C570," ")</f>
        <v>Aarav</v>
      </c>
      <c r="Z570" t="str">
        <v>Reddy</v>
      </c>
    </row>
    <row r="571" spans="1:27" ht="15.75" customHeight="1" x14ac:dyDescent="0.35">
      <c r="A571" s="2" t="s">
        <v>901</v>
      </c>
      <c r="B571" s="2" t="s">
        <v>902</v>
      </c>
      <c r="C571" s="2" t="str">
        <f t="shared" si="53"/>
        <v>Vivaan Mehta</v>
      </c>
      <c r="D571" s="2" t="str">
        <f t="shared" si="51"/>
        <v>PID0570_Vivaan.pdf</v>
      </c>
      <c r="E571" s="2" t="s">
        <v>24</v>
      </c>
      <c r="F571" s="15" t="s">
        <v>28</v>
      </c>
      <c r="G571" s="56">
        <f t="shared" si="54"/>
        <v>32508</v>
      </c>
      <c r="H571" s="54">
        <f t="shared" si="55"/>
        <v>1988</v>
      </c>
      <c r="I571" s="54">
        <f t="shared" si="56"/>
        <v>38</v>
      </c>
      <c r="J571" s="54" t="str" cm="1">
        <f t="array" ref="J571">_xlfn.IFS(AND(I571&gt;20,I571&lt;=30),"Young adult",AND(I571&gt;30,I571&lt;=45),"Adult",AND(I571&gt;45,I571&lt;=60),"Senior",AND(I571&gt;60,I571&lt;90),"super senior",TRUE,"Died")</f>
        <v>Adult</v>
      </c>
      <c r="K571" s="3">
        <v>12</v>
      </c>
      <c r="L571" s="2" t="s">
        <v>20</v>
      </c>
      <c r="M571" s="2" t="s">
        <v>21</v>
      </c>
      <c r="N571" s="2" t="str">
        <f>VLOOKUP(L571,Facts!$A$2:$B$10,2,FALSE)</f>
        <v>North</v>
      </c>
      <c r="O571" s="2"/>
      <c r="P571" s="2"/>
      <c r="Q571" s="36" t="str">
        <f>IF(AND(K571&lt;=5,'Billing Details'!H571&gt;=10000),"High Priority","Regularfollowup")</f>
        <v>Regularfollowup</v>
      </c>
      <c r="R571" s="36"/>
      <c r="S571" s="36"/>
      <c r="T571" s="36" t="str">
        <f>IF(AND(Q571="High Priority",'Patient Health Records'!AH571="Yes",'Patient Health Records'!AI571="Critical"), "Need Immediate attention", IF(AND('Patient Health Records'!AI571&lt;&gt;"Critical", 'Patient Health Records'!AH571="Yes"),"Monitor later",IF(AND('Patient Health Records'!AI571="Critical",'Patient Health Records'!AH571="No"),"Ask for readmission","No action")))</f>
        <v>No action</v>
      </c>
      <c r="U571" s="36"/>
      <c r="V571" s="36"/>
      <c r="W571" s="2" t="str">
        <f>_xlfn.XLOOKUP('Patient Demographics'!N571,Facts!$B$2:$B$10,Facts!$A$2:$A$10,FALSE)</f>
        <v>Punjab</v>
      </c>
      <c r="X571" t="str">
        <f t="shared" si="52"/>
        <v xml:space="preserve">Vivaan </v>
      </c>
      <c r="Y571" t="str" cm="1">
        <f t="array" ref="Y571:Z571">_xlfn.TEXTSPLIT(C571," ")</f>
        <v>Vivaan</v>
      </c>
      <c r="Z571" t="str">
        <v>Mehta</v>
      </c>
    </row>
    <row r="572" spans="1:27" ht="15.75" customHeight="1" x14ac:dyDescent="0.35">
      <c r="A572" s="2" t="s">
        <v>903</v>
      </c>
      <c r="B572" s="2" t="s">
        <v>904</v>
      </c>
      <c r="C572" s="2" t="str">
        <f t="shared" si="53"/>
        <v>Aditya Reddy</v>
      </c>
      <c r="D572" s="2" t="str">
        <f t="shared" si="51"/>
        <v>PID0571_Aditya.pdf</v>
      </c>
      <c r="E572" s="2" t="s">
        <v>24</v>
      </c>
      <c r="F572" s="15" t="s">
        <v>19</v>
      </c>
      <c r="G572" s="56">
        <f t="shared" si="54"/>
        <v>34334</v>
      </c>
      <c r="H572" s="54">
        <f t="shared" si="55"/>
        <v>1993</v>
      </c>
      <c r="I572" s="54">
        <f t="shared" si="56"/>
        <v>33</v>
      </c>
      <c r="J572" s="54" t="str" cm="1">
        <f t="array" ref="J572">_xlfn.IFS(AND(I572&gt;20,I572&lt;=30),"Young adult",AND(I572&gt;30,I572&lt;=45),"Adult",AND(I572&gt;45,I572&lt;=60),"Senior",AND(I572&gt;60,I572&lt;90),"super senior",TRUE,"Died")</f>
        <v>Adult</v>
      </c>
      <c r="K572" s="3">
        <v>15</v>
      </c>
      <c r="L572" s="2" t="s">
        <v>16</v>
      </c>
      <c r="M572" s="2" t="s">
        <v>71</v>
      </c>
      <c r="N572" s="2" t="str">
        <f>VLOOKUP(L572,Facts!$A$2:$B$10,2,FALSE)</f>
        <v>West</v>
      </c>
      <c r="O572" s="2"/>
      <c r="P572" s="2"/>
      <c r="Q572" s="36" t="str">
        <f>IF(AND(K572&lt;=5,'Billing Details'!H572&gt;=10000),"High Priority","Regularfollowup")</f>
        <v>Regularfollowup</v>
      </c>
      <c r="R572" s="36"/>
      <c r="S572" s="36"/>
      <c r="T572" s="36" t="str">
        <f>IF(AND(Q572="High Priority",'Patient Health Records'!AH572="Yes",'Patient Health Records'!AI572="Critical"), "Need Immediate attention", IF(AND('Patient Health Records'!AI572&lt;&gt;"Critical", 'Patient Health Records'!AH572="Yes"),"Monitor later",IF(AND('Patient Health Records'!AI572="Critical",'Patient Health Records'!AH572="No"),"Ask for readmission","No action")))</f>
        <v>No action</v>
      </c>
      <c r="U572" s="36"/>
      <c r="V572" s="36"/>
      <c r="W572" s="2" t="str">
        <f>_xlfn.XLOOKUP('Patient Demographics'!N572,Facts!$B$2:$B$10,Facts!$A$2:$A$10,FALSE)</f>
        <v>Maharashtra</v>
      </c>
      <c r="X572" t="str">
        <f t="shared" si="52"/>
        <v xml:space="preserve">Aditya </v>
      </c>
      <c r="Y572" t="str" cm="1">
        <f t="array" ref="Y572:Z572">_xlfn.TEXTSPLIT(C572," ")</f>
        <v>Aditya</v>
      </c>
      <c r="Z572" t="str">
        <v>Reddy</v>
      </c>
    </row>
    <row r="573" spans="1:27" ht="15.75" customHeight="1" x14ac:dyDescent="0.35">
      <c r="A573" s="2" t="s">
        <v>905</v>
      </c>
      <c r="B573" s="2" t="s">
        <v>906</v>
      </c>
      <c r="C573" s="2" t="str">
        <f t="shared" si="53"/>
        <v>Vivaan Patel</v>
      </c>
      <c r="D573" s="2" t="str">
        <f t="shared" si="51"/>
        <v>PID0572_Vivaan.pdf</v>
      </c>
      <c r="E573" s="2" t="s">
        <v>24</v>
      </c>
      <c r="F573" s="15" t="s">
        <v>41</v>
      </c>
      <c r="G573" s="56">
        <f t="shared" si="54"/>
        <v>28855</v>
      </c>
      <c r="H573" s="54">
        <f t="shared" si="55"/>
        <v>1978</v>
      </c>
      <c r="I573" s="54">
        <f t="shared" si="56"/>
        <v>48</v>
      </c>
      <c r="J573" s="54" t="str" cm="1">
        <f t="array" ref="J573">_xlfn.IFS(AND(I573&gt;20,I573&lt;=30),"Young adult",AND(I573&gt;30,I573&lt;=45),"Adult",AND(I573&gt;45,I573&lt;=60),"Senior",AND(I573&gt;60,I573&lt;90),"super senior",TRUE,"Died")</f>
        <v>Senior</v>
      </c>
      <c r="K573" s="3">
        <v>3</v>
      </c>
      <c r="L573" s="2" t="s">
        <v>45</v>
      </c>
      <c r="M573" s="2" t="s">
        <v>38</v>
      </c>
      <c r="N573" s="2" t="str">
        <f>VLOOKUP(L573,Facts!$A$2:$B$10,2,FALSE)</f>
        <v>East</v>
      </c>
      <c r="O573" s="2"/>
      <c r="P573" s="2"/>
      <c r="Q573" s="36" t="str">
        <f>IF(AND(K573&lt;=5,'Billing Details'!H573&gt;=10000),"High Priority","Regularfollowup")</f>
        <v>High Priority</v>
      </c>
      <c r="R573" s="36"/>
      <c r="S573" s="36"/>
      <c r="T573" s="36" t="str">
        <f>IF(AND(Q573="High Priority",'Patient Health Records'!AH573="Yes",'Patient Health Records'!AI573="Critical"), "Need Immediate attention", IF(AND('Patient Health Records'!AI573&lt;&gt;"Critical", 'Patient Health Records'!AH573="Yes"),"Monitor later",IF(AND('Patient Health Records'!AI573="Critical",'Patient Health Records'!AH573="No"),"Ask for readmission","No action")))</f>
        <v>Need Immediate attention</v>
      </c>
      <c r="U573" s="36"/>
      <c r="V573" s="36"/>
      <c r="W573" s="2" t="str">
        <f>_xlfn.XLOOKUP('Patient Demographics'!N573,Facts!$B$2:$B$10,Facts!$A$2:$A$10,FALSE)</f>
        <v>West Bengal</v>
      </c>
      <c r="X573" t="str">
        <f t="shared" si="52"/>
        <v xml:space="preserve">Vivaan </v>
      </c>
      <c r="Y573" t="str" cm="1">
        <f t="array" ref="Y573:Z573">_xlfn.TEXTSPLIT(C573," ")</f>
        <v>Vivaan</v>
      </c>
      <c r="Z573" t="str">
        <v>Patel</v>
      </c>
    </row>
    <row r="574" spans="1:27" ht="15.75" customHeight="1" x14ac:dyDescent="0.35">
      <c r="A574" s="2" t="s">
        <v>907</v>
      </c>
      <c r="B574" s="2" t="s">
        <v>908</v>
      </c>
      <c r="C574" s="2" t="str">
        <f t="shared" si="53"/>
        <v>Sai Raj Sharma</v>
      </c>
      <c r="D574" s="2" t="str">
        <f t="shared" si="51"/>
        <v>PID0573_Sai.pdf</v>
      </c>
      <c r="E574" s="2" t="s">
        <v>24</v>
      </c>
      <c r="F574" s="15" t="s">
        <v>10</v>
      </c>
      <c r="G574" s="56">
        <f t="shared" si="54"/>
        <v>27029</v>
      </c>
      <c r="H574" s="54">
        <f t="shared" si="55"/>
        <v>1973</v>
      </c>
      <c r="I574" s="54">
        <f t="shared" si="56"/>
        <v>53</v>
      </c>
      <c r="J574" s="54" t="str" cm="1">
        <f t="array" ref="J574">_xlfn.IFS(AND(I574&gt;20,I574&lt;=30),"Young adult",AND(I574&gt;30,I574&lt;=45),"Adult",AND(I574&gt;45,I574&lt;=60),"Senior",AND(I574&gt;60,I574&lt;90),"super senior",TRUE,"Died")</f>
        <v>Senior</v>
      </c>
      <c r="K574" s="3">
        <v>40</v>
      </c>
      <c r="L574" s="2" t="s">
        <v>45</v>
      </c>
      <c r="M574" s="2" t="s">
        <v>38</v>
      </c>
      <c r="N574" s="2" t="str">
        <f>VLOOKUP(L574,Facts!$A$2:$B$10,2,FALSE)</f>
        <v>East</v>
      </c>
      <c r="O574" s="2"/>
      <c r="P574" s="2"/>
      <c r="Q574" s="36" t="str">
        <f>IF(AND(K574&lt;=5,'Billing Details'!H574&gt;=10000),"High Priority","Regularfollowup")</f>
        <v>Regularfollowup</v>
      </c>
      <c r="R574" s="36"/>
      <c r="S574" s="36"/>
      <c r="T574" s="36" t="str">
        <f>IF(AND(Q574="High Priority",'Patient Health Records'!AH574="Yes",'Patient Health Records'!AI574="Critical"), "Need Immediate attention", IF(AND('Patient Health Records'!AI574&lt;&gt;"Critical", 'Patient Health Records'!AH574="Yes"),"Monitor later",IF(AND('Patient Health Records'!AI574="Critical",'Patient Health Records'!AH574="No"),"Ask for readmission","No action")))</f>
        <v>Ask for readmission</v>
      </c>
      <c r="U574" s="36"/>
      <c r="V574" s="36"/>
      <c r="W574" s="2" t="str">
        <f>_xlfn.XLOOKUP('Patient Demographics'!N574,Facts!$B$2:$B$10,Facts!$A$2:$A$10,FALSE)</f>
        <v>West Bengal</v>
      </c>
      <c r="X574" t="str">
        <f t="shared" si="52"/>
        <v xml:space="preserve">Sai </v>
      </c>
      <c r="Y574" t="str" cm="1">
        <f t="array" ref="Y574:AA574">_xlfn.TEXTSPLIT(C574," ")</f>
        <v>Sai</v>
      </c>
      <c r="Z574" t="str">
        <v>Raj</v>
      </c>
      <c r="AA574" t="str">
        <v>Sharma</v>
      </c>
    </row>
    <row r="575" spans="1:27" ht="15.75" customHeight="1" x14ac:dyDescent="0.35">
      <c r="A575" s="2" t="s">
        <v>909</v>
      </c>
      <c r="B575" s="2" t="s">
        <v>910</v>
      </c>
      <c r="C575" s="2" t="str">
        <f t="shared" si="53"/>
        <v>Vivaan Priya Sharma</v>
      </c>
      <c r="D575" s="2" t="str">
        <f t="shared" si="51"/>
        <v>PID0574_Vivaan.pdf</v>
      </c>
      <c r="E575" s="2" t="s">
        <v>24</v>
      </c>
      <c r="F575" s="15" t="s">
        <v>15</v>
      </c>
      <c r="G575" s="56">
        <f t="shared" si="54"/>
        <v>19724</v>
      </c>
      <c r="H575" s="54">
        <f t="shared" si="55"/>
        <v>1953</v>
      </c>
      <c r="I575" s="54">
        <f t="shared" si="56"/>
        <v>73</v>
      </c>
      <c r="J575" s="54" t="str" cm="1">
        <f t="array" ref="J575">_xlfn.IFS(AND(I575&gt;20,I575&lt;=30),"Young adult",AND(I575&gt;30,I575&lt;=45),"Adult",AND(I575&gt;45,I575&lt;=60),"Senior",AND(I575&gt;60,I575&lt;90),"super senior",TRUE,"Died")</f>
        <v>super senior</v>
      </c>
      <c r="K575" s="3">
        <v>15</v>
      </c>
      <c r="L575" s="2" t="s">
        <v>45</v>
      </c>
      <c r="M575" s="2" t="s">
        <v>12</v>
      </c>
      <c r="N575" s="2" t="str">
        <f>VLOOKUP(L575,Facts!$A$2:$B$10,2,FALSE)</f>
        <v>East</v>
      </c>
      <c r="O575" s="2"/>
      <c r="P575" s="2"/>
      <c r="Q575" s="36" t="str">
        <f>IF(AND(K575&lt;=5,'Billing Details'!H575&gt;=10000),"High Priority","Regularfollowup")</f>
        <v>Regularfollowup</v>
      </c>
      <c r="R575" s="36"/>
      <c r="S575" s="36"/>
      <c r="T575" s="36" t="str">
        <f>IF(AND(Q575="High Priority",'Patient Health Records'!AH575="Yes",'Patient Health Records'!AI575="Critical"), "Need Immediate attention", IF(AND('Patient Health Records'!AI575&lt;&gt;"Critical", 'Patient Health Records'!AH575="Yes"),"Monitor later",IF(AND('Patient Health Records'!AI575="Critical",'Patient Health Records'!AH575="No"),"Ask for readmission","No action")))</f>
        <v>Monitor later</v>
      </c>
      <c r="U575" s="36"/>
      <c r="V575" s="36"/>
      <c r="W575" s="2" t="str">
        <f>_xlfn.XLOOKUP('Patient Demographics'!N575,Facts!$B$2:$B$10,Facts!$A$2:$A$10,FALSE)</f>
        <v>West Bengal</v>
      </c>
      <c r="X575" t="str">
        <f t="shared" si="52"/>
        <v xml:space="preserve">Vivaan </v>
      </c>
      <c r="Y575" t="str" cm="1">
        <f t="array" ref="Y575:AA575">_xlfn.TEXTSPLIT(C575," ")</f>
        <v>Vivaan</v>
      </c>
      <c r="Z575" t="str">
        <v>Priya</v>
      </c>
      <c r="AA575" t="str">
        <v>Sharma</v>
      </c>
    </row>
    <row r="576" spans="1:27" ht="15.75" customHeight="1" x14ac:dyDescent="0.35">
      <c r="A576" s="2" t="s">
        <v>911</v>
      </c>
      <c r="B576" s="2" t="s">
        <v>912</v>
      </c>
      <c r="C576" s="2" t="str">
        <f t="shared" si="53"/>
        <v>Sai Dev Gupta</v>
      </c>
      <c r="D576" s="2" t="str">
        <f t="shared" si="51"/>
        <v>PID0575_Sai.pdf</v>
      </c>
      <c r="E576" s="2" t="s">
        <v>24</v>
      </c>
      <c r="F576" s="15" t="s">
        <v>41</v>
      </c>
      <c r="G576" s="56">
        <f t="shared" si="54"/>
        <v>28855</v>
      </c>
      <c r="H576" s="54">
        <f t="shared" si="55"/>
        <v>1978</v>
      </c>
      <c r="I576" s="54">
        <f t="shared" si="56"/>
        <v>48</v>
      </c>
      <c r="J576" s="54" t="str" cm="1">
        <f t="array" ref="J576">_xlfn.IFS(AND(I576&gt;20,I576&lt;=30),"Young adult",AND(I576&gt;30,I576&lt;=45),"Adult",AND(I576&gt;45,I576&lt;=60),"Senior",AND(I576&gt;60,I576&lt;90),"super senior",TRUE,"Died")</f>
        <v>Senior</v>
      </c>
      <c r="K576" s="3">
        <v>2</v>
      </c>
      <c r="L576" s="2" t="s">
        <v>11</v>
      </c>
      <c r="M576" s="2" t="s">
        <v>12</v>
      </c>
      <c r="N576" s="2" t="str">
        <f>VLOOKUP(L576,Facts!$A$2:$B$10,2,FALSE)</f>
        <v>South</v>
      </c>
      <c r="O576" s="2"/>
      <c r="P576" s="2"/>
      <c r="Q576" s="36" t="str">
        <f>IF(AND(K576&lt;=5,'Billing Details'!H576&gt;=10000),"High Priority","Regularfollowup")</f>
        <v>Regularfollowup</v>
      </c>
      <c r="R576" s="36"/>
      <c r="S576" s="36"/>
      <c r="T576" s="36" t="str">
        <f>IF(AND(Q576="High Priority",'Patient Health Records'!AH576="Yes",'Patient Health Records'!AI576="Critical"), "Need Immediate attention", IF(AND('Patient Health Records'!AI576&lt;&gt;"Critical", 'Patient Health Records'!AH576="Yes"),"Monitor later",IF(AND('Patient Health Records'!AI576="Critical",'Patient Health Records'!AH576="No"),"Ask for readmission","No action")))</f>
        <v>No action</v>
      </c>
      <c r="U576" s="36"/>
      <c r="V576" s="36"/>
      <c r="W576" s="2" t="str">
        <f>_xlfn.XLOOKUP('Patient Demographics'!N576,Facts!$B$2:$B$10,Facts!$A$2:$A$10,FALSE)</f>
        <v>Tamil Nadu</v>
      </c>
      <c r="X576" t="str">
        <f t="shared" si="52"/>
        <v xml:space="preserve">Sai </v>
      </c>
      <c r="Y576" t="str" cm="1">
        <f t="array" ref="Y576:AA576">_xlfn.TEXTSPLIT(C576," ")</f>
        <v>Sai</v>
      </c>
      <c r="Z576" t="str">
        <v>Dev</v>
      </c>
      <c r="AA576" t="str">
        <v>Gupta</v>
      </c>
    </row>
    <row r="577" spans="1:27" ht="15.75" customHeight="1" x14ac:dyDescent="0.35">
      <c r="A577" s="2" t="s">
        <v>913</v>
      </c>
      <c r="B577" s="2" t="s">
        <v>234</v>
      </c>
      <c r="C577" s="2" t="str">
        <f t="shared" si="53"/>
        <v>Diya Gupta</v>
      </c>
      <c r="D577" s="2" t="str">
        <f t="shared" si="51"/>
        <v>PID0576_Diya.pdf</v>
      </c>
      <c r="E577" s="2" t="s">
        <v>9</v>
      </c>
      <c r="F577" s="15" t="s">
        <v>114</v>
      </c>
      <c r="G577" s="56">
        <f t="shared" si="54"/>
        <v>29951</v>
      </c>
      <c r="H577" s="54">
        <f t="shared" si="55"/>
        <v>1981</v>
      </c>
      <c r="I577" s="54">
        <f t="shared" si="56"/>
        <v>45</v>
      </c>
      <c r="J577" s="54" t="str" cm="1">
        <f t="array" ref="J577">_xlfn.IFS(AND(I577&gt;20,I577&lt;=30),"Young adult",AND(I577&gt;30,I577&lt;=45),"Adult",AND(I577&gt;45,I577&lt;=60),"Senior",AND(I577&gt;60,I577&lt;90),"super senior",TRUE,"Died")</f>
        <v>Adult</v>
      </c>
      <c r="K577" s="3">
        <v>7</v>
      </c>
      <c r="L577" s="2" t="s">
        <v>16</v>
      </c>
      <c r="M577" s="2" t="s">
        <v>71</v>
      </c>
      <c r="N577" s="2" t="str">
        <f>VLOOKUP(L577,Facts!$A$2:$B$10,2,FALSE)</f>
        <v>West</v>
      </c>
      <c r="O577" s="2"/>
      <c r="P577" s="2"/>
      <c r="Q577" s="36" t="str">
        <f>IF(AND(K577&lt;=5,'Billing Details'!H577&gt;=10000),"High Priority","Regularfollowup")</f>
        <v>Regularfollowup</v>
      </c>
      <c r="R577" s="36"/>
      <c r="S577" s="36"/>
      <c r="T577" s="36" t="str">
        <f>IF(AND(Q577="High Priority",'Patient Health Records'!AH577="Yes",'Patient Health Records'!AI577="Critical"), "Need Immediate attention", IF(AND('Patient Health Records'!AI577&lt;&gt;"Critical", 'Patient Health Records'!AH577="Yes"),"Monitor later",IF(AND('Patient Health Records'!AI577="Critical",'Patient Health Records'!AH577="No"),"Ask for readmission","No action")))</f>
        <v>No action</v>
      </c>
      <c r="U577" s="36"/>
      <c r="V577" s="36"/>
      <c r="W577" s="2" t="str">
        <f>_xlfn.XLOOKUP('Patient Demographics'!N577,Facts!$B$2:$B$10,Facts!$A$2:$A$10,FALSE)</f>
        <v>Maharashtra</v>
      </c>
      <c r="X577" t="str">
        <f t="shared" si="52"/>
        <v xml:space="preserve">Diya </v>
      </c>
      <c r="Y577" t="str" cm="1">
        <f t="array" ref="Y577:Z577">_xlfn.TEXTSPLIT(C577," ")</f>
        <v>Diya</v>
      </c>
      <c r="Z577" t="str">
        <v>Gupta</v>
      </c>
    </row>
    <row r="578" spans="1:27" ht="15.75" customHeight="1" x14ac:dyDescent="0.35">
      <c r="A578" s="2" t="s">
        <v>914</v>
      </c>
      <c r="B578" s="2" t="s">
        <v>915</v>
      </c>
      <c r="C578" s="2" t="str">
        <f t="shared" si="53"/>
        <v>Diya Singh Reddy</v>
      </c>
      <c r="D578" s="2" t="str">
        <f t="shared" ref="D578:D641" si="57">_xlfn.CONCAT(A578,"_",Y578,".pdf")</f>
        <v>PID0577_Diya.pdf</v>
      </c>
      <c r="E578" s="2" t="s">
        <v>9</v>
      </c>
      <c r="F578" s="15" t="s">
        <v>127</v>
      </c>
      <c r="G578" s="56">
        <f t="shared" si="54"/>
        <v>31412</v>
      </c>
      <c r="H578" s="54">
        <f t="shared" si="55"/>
        <v>1985</v>
      </c>
      <c r="I578" s="54">
        <f t="shared" si="56"/>
        <v>41</v>
      </c>
      <c r="J578" s="54" t="str" cm="1">
        <f t="array" ref="J578">_xlfn.IFS(AND(I578&gt;20,I578&lt;=30),"Young adult",AND(I578&gt;30,I578&lt;=45),"Adult",AND(I578&gt;45,I578&lt;=60),"Senior",AND(I578&gt;60,I578&lt;90),"super senior",TRUE,"Died")</f>
        <v>Adult</v>
      </c>
      <c r="K578" s="3"/>
      <c r="L578" s="2" t="s">
        <v>45</v>
      </c>
      <c r="M578" s="2" t="s">
        <v>21</v>
      </c>
      <c r="N578" s="2" t="str">
        <f>VLOOKUP(L578,Facts!$A$2:$B$10,2,FALSE)</f>
        <v>East</v>
      </c>
      <c r="O578" s="2"/>
      <c r="P578" s="2"/>
      <c r="Q578" s="36" t="str">
        <f>IF(AND(K578&lt;=5,'Billing Details'!H578&gt;=10000),"High Priority","Regularfollowup")</f>
        <v>High Priority</v>
      </c>
      <c r="R578" s="36"/>
      <c r="S578" s="36"/>
      <c r="T578" s="36" t="str">
        <f>IF(AND(Q578="High Priority",'Patient Health Records'!AH578="Yes",'Patient Health Records'!AI578="Critical"), "Need Immediate attention", IF(AND('Patient Health Records'!AI578&lt;&gt;"Critical", 'Patient Health Records'!AH578="Yes"),"Monitor later",IF(AND('Patient Health Records'!AI578="Critical",'Patient Health Records'!AH578="No"),"Ask for readmission","No action")))</f>
        <v>Monitor later</v>
      </c>
      <c r="U578" s="36"/>
      <c r="V578" s="36"/>
      <c r="W578" s="2" t="str">
        <f>_xlfn.XLOOKUP('Patient Demographics'!N578,Facts!$B$2:$B$10,Facts!$A$2:$A$10,FALSE)</f>
        <v>West Bengal</v>
      </c>
      <c r="X578" t="str">
        <f t="shared" ref="X578:X641" si="58">LEFT(C578,FIND(" ",C578))</f>
        <v xml:space="preserve">Diya </v>
      </c>
      <c r="Y578" t="str" cm="1">
        <f t="array" ref="Y578:AA578">_xlfn.TEXTSPLIT(C578," ")</f>
        <v>Diya</v>
      </c>
      <c r="Z578" t="str">
        <v>Singh</v>
      </c>
      <c r="AA578" t="str">
        <v>Reddy</v>
      </c>
    </row>
    <row r="579" spans="1:27" ht="15.75" customHeight="1" x14ac:dyDescent="0.35">
      <c r="A579" s="2" t="s">
        <v>916</v>
      </c>
      <c r="B579" s="2" t="s">
        <v>371</v>
      </c>
      <c r="C579" s="2" t="str">
        <f t="shared" ref="C579:C642" si="59">TRIM(B579)</f>
        <v>Riya Gupta</v>
      </c>
      <c r="D579" s="2" t="str">
        <f t="shared" si="57"/>
        <v>PID0578_Riya.pdf</v>
      </c>
      <c r="E579" s="2" t="s">
        <v>9</v>
      </c>
      <c r="F579" s="15" t="s">
        <v>62</v>
      </c>
      <c r="G579" s="56">
        <f t="shared" ref="G579:G642" si="60">DATEVALUE(F579)</f>
        <v>30682</v>
      </c>
      <c r="H579" s="54">
        <f t="shared" ref="H579:H642" si="61">YEAR(G579)</f>
        <v>1984</v>
      </c>
      <c r="I579" s="54">
        <f t="shared" ref="I579:I642" si="62">2026-H579</f>
        <v>42</v>
      </c>
      <c r="J579" s="54" t="str" cm="1">
        <f t="array" ref="J579">_xlfn.IFS(AND(I579&gt;20,I579&lt;=30),"Young adult",AND(I579&gt;30,I579&lt;=45),"Adult",AND(I579&gt;45,I579&lt;=60),"Senior",AND(I579&gt;60,I579&lt;90),"super senior",TRUE,"Died")</f>
        <v>Adult</v>
      </c>
      <c r="K579" s="3">
        <v>15</v>
      </c>
      <c r="L579" s="2" t="s">
        <v>60</v>
      </c>
      <c r="M579" s="2" t="s">
        <v>21</v>
      </c>
      <c r="N579" s="2" t="str">
        <f>VLOOKUP(L579,Facts!$A$2:$B$10,2,FALSE)</f>
        <v>West</v>
      </c>
      <c r="O579" s="2"/>
      <c r="P579" s="2"/>
      <c r="Q579" s="36" t="str">
        <f>IF(AND(K579&lt;=5,'Billing Details'!H579&gt;=10000),"High Priority","Regularfollowup")</f>
        <v>Regularfollowup</v>
      </c>
      <c r="R579" s="36"/>
      <c r="S579" s="36"/>
      <c r="T579" s="36" t="str">
        <f>IF(AND(Q579="High Priority",'Patient Health Records'!AH579="Yes",'Patient Health Records'!AI579="Critical"), "Need Immediate attention", IF(AND('Patient Health Records'!AI579&lt;&gt;"Critical", 'Patient Health Records'!AH579="Yes"),"Monitor later",IF(AND('Patient Health Records'!AI579="Critical",'Patient Health Records'!AH579="No"),"Ask for readmission","No action")))</f>
        <v>No action</v>
      </c>
      <c r="U579" s="36"/>
      <c r="V579" s="36"/>
      <c r="W579" s="2" t="str">
        <f>_xlfn.XLOOKUP('Patient Demographics'!N579,Facts!$B$2:$B$10,Facts!$A$2:$A$10,FALSE)</f>
        <v>Maharashtra</v>
      </c>
      <c r="X579" t="str">
        <f t="shared" si="58"/>
        <v xml:space="preserve">Riya </v>
      </c>
      <c r="Y579" t="str" cm="1">
        <f t="array" ref="Y579:Z579">_xlfn.TEXTSPLIT(C579," ")</f>
        <v>Riya</v>
      </c>
      <c r="Z579" t="str">
        <v>Gupta</v>
      </c>
    </row>
    <row r="580" spans="1:27" ht="15.75" customHeight="1" x14ac:dyDescent="0.35">
      <c r="A580" s="2" t="s">
        <v>917</v>
      </c>
      <c r="B580" s="2" t="s">
        <v>918</v>
      </c>
      <c r="C580" s="2" t="str">
        <f t="shared" si="59"/>
        <v>Sai Raj Mehta</v>
      </c>
      <c r="D580" s="2" t="str">
        <f t="shared" si="57"/>
        <v>PID0579_Sai.pdf</v>
      </c>
      <c r="E580" s="2" t="s">
        <v>24</v>
      </c>
      <c r="F580" s="15" t="s">
        <v>723</v>
      </c>
      <c r="G580" s="56">
        <f t="shared" si="60"/>
        <v>33969</v>
      </c>
      <c r="H580" s="54">
        <f t="shared" si="61"/>
        <v>1992</v>
      </c>
      <c r="I580" s="54">
        <f t="shared" si="62"/>
        <v>34</v>
      </c>
      <c r="J580" s="54" t="str" cm="1">
        <f t="array" ref="J580">_xlfn.IFS(AND(I580&gt;20,I580&lt;=30),"Young adult",AND(I580&gt;30,I580&lt;=45),"Adult",AND(I580&gt;45,I580&lt;=60),"Senior",AND(I580&gt;60,I580&lt;90),"super senior",TRUE,"Died")</f>
        <v>Adult</v>
      </c>
      <c r="K580" s="3">
        <v>2</v>
      </c>
      <c r="L580" s="2" t="s">
        <v>29</v>
      </c>
      <c r="M580" s="2" t="s">
        <v>21</v>
      </c>
      <c r="N580" s="2" t="str">
        <f>VLOOKUP(L580,Facts!$A$2:$B$10,2,FALSE)</f>
        <v>North</v>
      </c>
      <c r="O580" s="2"/>
      <c r="P580" s="2"/>
      <c r="Q580" s="36" t="str">
        <f>IF(AND(K580&lt;=5,'Billing Details'!H580&gt;=10000),"High Priority","Regularfollowup")</f>
        <v>Regularfollowup</v>
      </c>
      <c r="R580" s="36"/>
      <c r="S580" s="36"/>
      <c r="T580" s="36" t="str">
        <f>IF(AND(Q580="High Priority",'Patient Health Records'!AH580="Yes",'Patient Health Records'!AI580="Critical"), "Need Immediate attention", IF(AND('Patient Health Records'!AI580&lt;&gt;"Critical", 'Patient Health Records'!AH580="Yes"),"Monitor later",IF(AND('Patient Health Records'!AI580="Critical",'Patient Health Records'!AH580="No"),"Ask for readmission","No action")))</f>
        <v>Ask for readmission</v>
      </c>
      <c r="U580" s="36"/>
      <c r="V580" s="36"/>
      <c r="W580" s="2" t="str">
        <f>_xlfn.XLOOKUP('Patient Demographics'!N580,Facts!$B$2:$B$10,Facts!$A$2:$A$10,FALSE)</f>
        <v>Punjab</v>
      </c>
      <c r="X580" t="str">
        <f t="shared" si="58"/>
        <v xml:space="preserve">Sai </v>
      </c>
      <c r="Y580" t="str" cm="1">
        <f t="array" ref="Y580:AA580">_xlfn.TEXTSPLIT(C580," ")</f>
        <v>Sai</v>
      </c>
      <c r="Z580" t="str">
        <v>Raj</v>
      </c>
      <c r="AA580" t="str">
        <v>Mehta</v>
      </c>
    </row>
    <row r="581" spans="1:27" ht="15.75" customHeight="1" x14ac:dyDescent="0.35">
      <c r="A581" s="2" t="s">
        <v>919</v>
      </c>
      <c r="B581" s="2" t="s">
        <v>221</v>
      </c>
      <c r="C581" s="2" t="str">
        <f t="shared" si="59"/>
        <v>Aanya Patel</v>
      </c>
      <c r="D581" s="2" t="str">
        <f t="shared" si="57"/>
        <v>PID0580_Aanya.pdf</v>
      </c>
      <c r="E581" s="2" t="s">
        <v>9</v>
      </c>
      <c r="F581" s="15" t="s">
        <v>65</v>
      </c>
      <c r="G581" s="56">
        <f t="shared" si="60"/>
        <v>25203</v>
      </c>
      <c r="H581" s="54">
        <f t="shared" si="61"/>
        <v>1968</v>
      </c>
      <c r="I581" s="54">
        <f t="shared" si="62"/>
        <v>58</v>
      </c>
      <c r="J581" s="54" t="str" cm="1">
        <f t="array" ref="J581">_xlfn.IFS(AND(I581&gt;20,I581&lt;=30),"Young adult",AND(I581&gt;30,I581&lt;=45),"Adult",AND(I581&gt;45,I581&lt;=60),"Senior",AND(I581&gt;60,I581&lt;90),"super senior",TRUE,"Died")</f>
        <v>Senior</v>
      </c>
      <c r="K581" s="3">
        <v>15</v>
      </c>
      <c r="L581" s="2" t="s">
        <v>20</v>
      </c>
      <c r="M581" s="2" t="s">
        <v>21</v>
      </c>
      <c r="N581" s="2" t="str">
        <f>VLOOKUP(L581,Facts!$A$2:$B$10,2,FALSE)</f>
        <v>North</v>
      </c>
      <c r="O581" s="2"/>
      <c r="P581" s="2"/>
      <c r="Q581" s="36" t="str">
        <f>IF(AND(K581&lt;=5,'Billing Details'!H581&gt;=10000),"High Priority","Regularfollowup")</f>
        <v>Regularfollowup</v>
      </c>
      <c r="R581" s="36"/>
      <c r="S581" s="36"/>
      <c r="T581" s="36" t="str">
        <f>IF(AND(Q581="High Priority",'Patient Health Records'!AH581="Yes",'Patient Health Records'!AI581="Critical"), "Need Immediate attention", IF(AND('Patient Health Records'!AI581&lt;&gt;"Critical", 'Patient Health Records'!AH581="Yes"),"Monitor later",IF(AND('Patient Health Records'!AI581="Critical",'Patient Health Records'!AH581="No"),"Ask for readmission","No action")))</f>
        <v>Ask for readmission</v>
      </c>
      <c r="U581" s="36"/>
      <c r="V581" s="36"/>
      <c r="W581" s="2" t="str">
        <f>_xlfn.XLOOKUP('Patient Demographics'!N581,Facts!$B$2:$B$10,Facts!$A$2:$A$10,FALSE)</f>
        <v>Punjab</v>
      </c>
      <c r="X581" t="str">
        <f t="shared" si="58"/>
        <v xml:space="preserve">Aanya </v>
      </c>
      <c r="Y581" t="str" cm="1">
        <f t="array" ref="Y581:Z581">_xlfn.TEXTSPLIT(C581," ")</f>
        <v>Aanya</v>
      </c>
      <c r="Z581" t="str">
        <v>Patel</v>
      </c>
    </row>
    <row r="582" spans="1:27" ht="15.75" customHeight="1" x14ac:dyDescent="0.35">
      <c r="A582" s="2" t="s">
        <v>920</v>
      </c>
      <c r="B582" s="2" t="s">
        <v>921</v>
      </c>
      <c r="C582" s="2" t="str">
        <f t="shared" si="59"/>
        <v>Diya Raj Gupta</v>
      </c>
      <c r="D582" s="2" t="str">
        <f t="shared" si="57"/>
        <v>PID0581_Diya.pdf</v>
      </c>
      <c r="E582" s="2" t="s">
        <v>9</v>
      </c>
      <c r="F582" s="15" t="s">
        <v>70</v>
      </c>
      <c r="G582" s="56">
        <f t="shared" si="60"/>
        <v>25203</v>
      </c>
      <c r="H582" s="54">
        <f t="shared" si="61"/>
        <v>1968</v>
      </c>
      <c r="I582" s="54">
        <f t="shared" si="62"/>
        <v>58</v>
      </c>
      <c r="J582" s="54" t="str" cm="1">
        <f t="array" ref="J582">_xlfn.IFS(AND(I582&gt;20,I582&lt;=30),"Young adult",AND(I582&gt;30,I582&lt;=45),"Adult",AND(I582&gt;45,I582&lt;=60),"Senior",AND(I582&gt;60,I582&lt;90),"super senior",TRUE,"Died")</f>
        <v>Senior</v>
      </c>
      <c r="K582" s="3">
        <v>30</v>
      </c>
      <c r="L582" s="2" t="s">
        <v>20</v>
      </c>
      <c r="M582" s="2" t="s">
        <v>21</v>
      </c>
      <c r="N582" s="2" t="str">
        <f>VLOOKUP(L582,Facts!$A$2:$B$10,2,FALSE)</f>
        <v>North</v>
      </c>
      <c r="O582" s="2"/>
      <c r="P582" s="2"/>
      <c r="Q582" s="36" t="str">
        <f>IF(AND(K582&lt;=5,'Billing Details'!H582&gt;=10000),"High Priority","Regularfollowup")</f>
        <v>Regularfollowup</v>
      </c>
      <c r="R582" s="36"/>
      <c r="S582" s="36"/>
      <c r="T582" s="36" t="str">
        <f>IF(AND(Q582="High Priority",'Patient Health Records'!AH582="Yes",'Patient Health Records'!AI582="Critical"), "Need Immediate attention", IF(AND('Patient Health Records'!AI582&lt;&gt;"Critical", 'Patient Health Records'!AH582="Yes"),"Monitor later",IF(AND('Patient Health Records'!AI582="Critical",'Patient Health Records'!AH582="No"),"Ask for readmission","No action")))</f>
        <v>Ask for readmission</v>
      </c>
      <c r="U582" s="36"/>
      <c r="V582" s="36"/>
      <c r="W582" s="2" t="str">
        <f>_xlfn.XLOOKUP('Patient Demographics'!N582,Facts!$B$2:$B$10,Facts!$A$2:$A$10,FALSE)</f>
        <v>Punjab</v>
      </c>
      <c r="X582" t="str">
        <f t="shared" si="58"/>
        <v xml:space="preserve">Diya </v>
      </c>
      <c r="Y582" t="str" cm="1">
        <f t="array" ref="Y582:AA582">_xlfn.TEXTSPLIT(C582," ")</f>
        <v>Diya</v>
      </c>
      <c r="Z582" t="str">
        <v>Raj</v>
      </c>
      <c r="AA582" t="str">
        <v>Gupta</v>
      </c>
    </row>
    <row r="583" spans="1:27" ht="15.75" customHeight="1" x14ac:dyDescent="0.35">
      <c r="A583" s="2" t="s">
        <v>922</v>
      </c>
      <c r="B583" s="2" t="s">
        <v>262</v>
      </c>
      <c r="C583" s="2" t="str">
        <f t="shared" si="59"/>
        <v>Isha Reddy</v>
      </c>
      <c r="D583" s="2" t="str">
        <f t="shared" si="57"/>
        <v>PID0582_Isha.pdf</v>
      </c>
      <c r="E583" s="2" t="s">
        <v>9</v>
      </c>
      <c r="F583" s="15" t="s">
        <v>48</v>
      </c>
      <c r="G583" s="56">
        <f t="shared" si="60"/>
        <v>23377</v>
      </c>
      <c r="H583" s="54">
        <f t="shared" si="61"/>
        <v>1964</v>
      </c>
      <c r="I583" s="54">
        <f t="shared" si="62"/>
        <v>62</v>
      </c>
      <c r="J583" s="54" t="str" cm="1">
        <f t="array" ref="J583">_xlfn.IFS(AND(I583&gt;20,I583&lt;=30),"Young adult",AND(I583&gt;30,I583&lt;=45),"Adult",AND(I583&gt;45,I583&lt;=60),"Senior",AND(I583&gt;60,I583&lt;90),"super senior",TRUE,"Died")</f>
        <v>super senior</v>
      </c>
      <c r="K583" s="3">
        <v>20</v>
      </c>
      <c r="L583" s="2" t="s">
        <v>45</v>
      </c>
      <c r="M583" s="2" t="s">
        <v>21</v>
      </c>
      <c r="N583" s="2" t="str">
        <f>VLOOKUP(L583,Facts!$A$2:$B$10,2,FALSE)</f>
        <v>East</v>
      </c>
      <c r="O583" s="2"/>
      <c r="P583" s="2"/>
      <c r="Q583" s="36" t="str">
        <f>IF(AND(K583&lt;=5,'Billing Details'!H583&gt;=10000),"High Priority","Regularfollowup")</f>
        <v>Regularfollowup</v>
      </c>
      <c r="R583" s="36"/>
      <c r="S583" s="36"/>
      <c r="T583" s="36" t="str">
        <f>IF(AND(Q583="High Priority",'Patient Health Records'!AH583="Yes",'Patient Health Records'!AI583="Critical"), "Need Immediate attention", IF(AND('Patient Health Records'!AI583&lt;&gt;"Critical", 'Patient Health Records'!AH583="Yes"),"Monitor later",IF(AND('Patient Health Records'!AI583="Critical",'Patient Health Records'!AH583="No"),"Ask for readmission","No action")))</f>
        <v>Ask for readmission</v>
      </c>
      <c r="U583" s="36"/>
      <c r="V583" s="36"/>
      <c r="W583" s="2" t="str">
        <f>_xlfn.XLOOKUP('Patient Demographics'!N583,Facts!$B$2:$B$10,Facts!$A$2:$A$10,FALSE)</f>
        <v>West Bengal</v>
      </c>
      <c r="X583" t="str">
        <f t="shared" si="58"/>
        <v xml:space="preserve">Isha </v>
      </c>
      <c r="Y583" t="str" cm="1">
        <f t="array" ref="Y583:Z583">_xlfn.TEXTSPLIT(C583," ")</f>
        <v>Isha</v>
      </c>
      <c r="Z583" t="str">
        <v>Reddy</v>
      </c>
    </row>
    <row r="584" spans="1:27" ht="15.75" customHeight="1" x14ac:dyDescent="0.35">
      <c r="A584" s="2" t="s">
        <v>923</v>
      </c>
      <c r="B584" s="2" t="s">
        <v>521</v>
      </c>
      <c r="C584" s="2" t="str">
        <f t="shared" si="59"/>
        <v>Krishna Raj Sharma</v>
      </c>
      <c r="D584" s="2" t="str">
        <f t="shared" si="57"/>
        <v>PID0583_Krishna.pdf</v>
      </c>
      <c r="E584" s="2" t="s">
        <v>24</v>
      </c>
      <c r="F584" s="15" t="s">
        <v>65</v>
      </c>
      <c r="G584" s="56">
        <f t="shared" si="60"/>
        <v>25203</v>
      </c>
      <c r="H584" s="54">
        <f t="shared" si="61"/>
        <v>1968</v>
      </c>
      <c r="I584" s="54">
        <f t="shared" si="62"/>
        <v>58</v>
      </c>
      <c r="J584" s="54" t="str" cm="1">
        <f t="array" ref="J584">_xlfn.IFS(AND(I584&gt;20,I584&lt;=30),"Young adult",AND(I584&gt;30,I584&lt;=45),"Adult",AND(I584&gt;45,I584&lt;=60),"Senior",AND(I584&gt;60,I584&lt;90),"super senior",TRUE,"Died")</f>
        <v>Senior</v>
      </c>
      <c r="K584" s="3">
        <v>7</v>
      </c>
      <c r="L584" s="2" t="s">
        <v>20</v>
      </c>
      <c r="M584" s="2" t="s">
        <v>21</v>
      </c>
      <c r="N584" s="2" t="str">
        <f>VLOOKUP(L584,Facts!$A$2:$B$10,2,FALSE)</f>
        <v>North</v>
      </c>
      <c r="O584" s="2"/>
      <c r="P584" s="2"/>
      <c r="Q584" s="36" t="str">
        <f>IF(AND(K584&lt;=5,'Billing Details'!H584&gt;=10000),"High Priority","Regularfollowup")</f>
        <v>Regularfollowup</v>
      </c>
      <c r="R584" s="36"/>
      <c r="S584" s="36"/>
      <c r="T584" s="36" t="str">
        <f>IF(AND(Q584="High Priority",'Patient Health Records'!AH584="Yes",'Patient Health Records'!AI584="Critical"), "Need Immediate attention", IF(AND('Patient Health Records'!AI584&lt;&gt;"Critical", 'Patient Health Records'!AH584="Yes"),"Monitor later",IF(AND('Patient Health Records'!AI584="Critical",'Patient Health Records'!AH584="No"),"Ask for readmission","No action")))</f>
        <v>Monitor later</v>
      </c>
      <c r="U584" s="36"/>
      <c r="V584" s="36"/>
      <c r="W584" s="2" t="str">
        <f>_xlfn.XLOOKUP('Patient Demographics'!N584,Facts!$B$2:$B$10,Facts!$A$2:$A$10,FALSE)</f>
        <v>Punjab</v>
      </c>
      <c r="X584" t="str">
        <f t="shared" si="58"/>
        <v xml:space="preserve">Krishna </v>
      </c>
      <c r="Y584" t="str" cm="1">
        <f t="array" ref="Y584:AA584">_xlfn.TEXTSPLIT(C584," ")</f>
        <v>Krishna</v>
      </c>
      <c r="Z584" t="str">
        <v>Raj</v>
      </c>
      <c r="AA584" t="str">
        <v>Sharma</v>
      </c>
    </row>
    <row r="585" spans="1:27" ht="15.75" customHeight="1" x14ac:dyDescent="0.35">
      <c r="A585" s="2" t="s">
        <v>924</v>
      </c>
      <c r="B585" s="2" t="s">
        <v>367</v>
      </c>
      <c r="C585" s="2" t="str">
        <f t="shared" si="59"/>
        <v>Aarav Mehta</v>
      </c>
      <c r="D585" s="2" t="str">
        <f t="shared" si="57"/>
        <v>PID0584_Aarav.pdf</v>
      </c>
      <c r="E585" s="2" t="s">
        <v>24</v>
      </c>
      <c r="F585" s="15" t="s">
        <v>65</v>
      </c>
      <c r="G585" s="56">
        <f t="shared" si="60"/>
        <v>25203</v>
      </c>
      <c r="H585" s="54">
        <f t="shared" si="61"/>
        <v>1968</v>
      </c>
      <c r="I585" s="54">
        <f t="shared" si="62"/>
        <v>58</v>
      </c>
      <c r="J585" s="54" t="str" cm="1">
        <f t="array" ref="J585">_xlfn.IFS(AND(I585&gt;20,I585&lt;=30),"Young adult",AND(I585&gt;30,I585&lt;=45),"Adult",AND(I585&gt;45,I585&lt;=60),"Senior",AND(I585&gt;60,I585&lt;90),"super senior",TRUE,"Died")</f>
        <v>Senior</v>
      </c>
      <c r="K585" s="3">
        <v>2</v>
      </c>
      <c r="L585" s="2" t="s">
        <v>11</v>
      </c>
      <c r="M585" s="2" t="s">
        <v>12</v>
      </c>
      <c r="N585" s="2" t="str">
        <f>VLOOKUP(L585,Facts!$A$2:$B$10,2,FALSE)</f>
        <v>South</v>
      </c>
      <c r="O585" s="2"/>
      <c r="P585" s="2"/>
      <c r="Q585" s="36" t="str">
        <f>IF(AND(K585&lt;=5,'Billing Details'!H585&gt;=10000),"High Priority","Regularfollowup")</f>
        <v>Regularfollowup</v>
      </c>
      <c r="R585" s="36"/>
      <c r="S585" s="36"/>
      <c r="T585" s="36" t="str">
        <f>IF(AND(Q585="High Priority",'Patient Health Records'!AH585="Yes",'Patient Health Records'!AI585="Critical"), "Need Immediate attention", IF(AND('Patient Health Records'!AI585&lt;&gt;"Critical", 'Patient Health Records'!AH585="Yes"),"Monitor later",IF(AND('Patient Health Records'!AI585="Critical",'Patient Health Records'!AH585="No"),"Ask for readmission","No action")))</f>
        <v>No action</v>
      </c>
      <c r="U585" s="36"/>
      <c r="V585" s="36"/>
      <c r="W585" s="2" t="str">
        <f>_xlfn.XLOOKUP('Patient Demographics'!N585,Facts!$B$2:$B$10,Facts!$A$2:$A$10,FALSE)</f>
        <v>Tamil Nadu</v>
      </c>
      <c r="X585" t="str">
        <f t="shared" si="58"/>
        <v xml:space="preserve">Aarav </v>
      </c>
      <c r="Y585" t="str" cm="1">
        <f t="array" ref="Y585:Z585">_xlfn.TEXTSPLIT(C585," ")</f>
        <v>Aarav</v>
      </c>
      <c r="Z585" t="str">
        <v>Mehta</v>
      </c>
    </row>
    <row r="586" spans="1:27" ht="15.75" customHeight="1" x14ac:dyDescent="0.35">
      <c r="A586" s="2" t="s">
        <v>925</v>
      </c>
      <c r="B586" s="2" t="s">
        <v>926</v>
      </c>
      <c r="C586" s="2" t="str">
        <f t="shared" si="59"/>
        <v>Riya Mehta</v>
      </c>
      <c r="D586" s="2" t="str">
        <f t="shared" si="57"/>
        <v>PID0585_Riya.pdf</v>
      </c>
      <c r="E586" s="2" t="s">
        <v>9</v>
      </c>
      <c r="F586" s="15" t="s">
        <v>127</v>
      </c>
      <c r="G586" s="56">
        <f t="shared" si="60"/>
        <v>31412</v>
      </c>
      <c r="H586" s="54">
        <f t="shared" si="61"/>
        <v>1985</v>
      </c>
      <c r="I586" s="54">
        <f t="shared" si="62"/>
        <v>41</v>
      </c>
      <c r="J586" s="54" t="str" cm="1">
        <f t="array" ref="J586">_xlfn.IFS(AND(I586&gt;20,I586&lt;=30),"Young adult",AND(I586&gt;30,I586&lt;=45),"Adult",AND(I586&gt;45,I586&lt;=60),"Senior",AND(I586&gt;60,I586&lt;90),"super senior",TRUE,"Died")</f>
        <v>Adult</v>
      </c>
      <c r="K586" s="3">
        <v>30</v>
      </c>
      <c r="L586" s="2" t="s">
        <v>11</v>
      </c>
      <c r="M586" s="2" t="s">
        <v>12</v>
      </c>
      <c r="N586" s="2" t="str">
        <f>VLOOKUP(L586,Facts!$A$2:$B$10,2,FALSE)</f>
        <v>South</v>
      </c>
      <c r="O586" s="2"/>
      <c r="P586" s="2"/>
      <c r="Q586" s="36" t="str">
        <f>IF(AND(K586&lt;=5,'Billing Details'!H586&gt;=10000),"High Priority","Regularfollowup")</f>
        <v>Regularfollowup</v>
      </c>
      <c r="R586" s="36"/>
      <c r="S586" s="36"/>
      <c r="T586" s="36" t="str">
        <f>IF(AND(Q586="High Priority",'Patient Health Records'!AH586="Yes",'Patient Health Records'!AI586="Critical"), "Need Immediate attention", IF(AND('Patient Health Records'!AI586&lt;&gt;"Critical", 'Patient Health Records'!AH586="Yes"),"Monitor later",IF(AND('Patient Health Records'!AI586="Critical",'Patient Health Records'!AH586="No"),"Ask for readmission","No action")))</f>
        <v>No action</v>
      </c>
      <c r="U586" s="36"/>
      <c r="V586" s="36"/>
      <c r="W586" s="2" t="str">
        <f>_xlfn.XLOOKUP('Patient Demographics'!N586,Facts!$B$2:$B$10,Facts!$A$2:$A$10,FALSE)</f>
        <v>Tamil Nadu</v>
      </c>
      <c r="X586" t="str">
        <f t="shared" si="58"/>
        <v xml:space="preserve">Riya </v>
      </c>
      <c r="Y586" t="str" cm="1">
        <f t="array" ref="Y586:Z586">_xlfn.TEXTSPLIT(C586," ")</f>
        <v>Riya</v>
      </c>
      <c r="Z586" t="str">
        <v>Mehta</v>
      </c>
    </row>
    <row r="587" spans="1:27" ht="15.75" customHeight="1" x14ac:dyDescent="0.35">
      <c r="A587" s="2" t="s">
        <v>927</v>
      </c>
      <c r="B587" s="2" t="s">
        <v>928</v>
      </c>
      <c r="C587" s="2" t="str">
        <f t="shared" si="59"/>
        <v>Riya Raj Reddy</v>
      </c>
      <c r="D587" s="2" t="str">
        <f t="shared" si="57"/>
        <v>PID0586_Riya.pdf</v>
      </c>
      <c r="E587" s="2" t="s">
        <v>9</v>
      </c>
      <c r="F587" s="15" t="s">
        <v>41</v>
      </c>
      <c r="G587" s="56">
        <f t="shared" si="60"/>
        <v>28855</v>
      </c>
      <c r="H587" s="54">
        <f t="shared" si="61"/>
        <v>1978</v>
      </c>
      <c r="I587" s="54">
        <f t="shared" si="62"/>
        <v>48</v>
      </c>
      <c r="J587" s="54" t="str" cm="1">
        <f t="array" ref="J587">_xlfn.IFS(AND(I587&gt;20,I587&lt;=30),"Young adult",AND(I587&gt;30,I587&lt;=45),"Adult",AND(I587&gt;45,I587&lt;=60),"Senior",AND(I587&gt;60,I587&lt;90),"super senior",TRUE,"Died")</f>
        <v>Senior</v>
      </c>
      <c r="K587" s="3">
        <v>25</v>
      </c>
      <c r="L587" s="2" t="s">
        <v>60</v>
      </c>
      <c r="M587" s="2" t="s">
        <v>21</v>
      </c>
      <c r="N587" s="2" t="str">
        <f>VLOOKUP(L587,Facts!$A$2:$B$10,2,FALSE)</f>
        <v>West</v>
      </c>
      <c r="O587" s="2"/>
      <c r="P587" s="2"/>
      <c r="Q587" s="36" t="str">
        <f>IF(AND(K587&lt;=5,'Billing Details'!H587&gt;=10000),"High Priority","Regularfollowup")</f>
        <v>Regularfollowup</v>
      </c>
      <c r="R587" s="36"/>
      <c r="S587" s="36"/>
      <c r="T587" s="36" t="str">
        <f>IF(AND(Q587="High Priority",'Patient Health Records'!AH587="Yes",'Patient Health Records'!AI587="Critical"), "Need Immediate attention", IF(AND('Patient Health Records'!AI587&lt;&gt;"Critical", 'Patient Health Records'!AH587="Yes"),"Monitor later",IF(AND('Patient Health Records'!AI587="Critical",'Patient Health Records'!AH587="No"),"Ask for readmission","No action")))</f>
        <v>No action</v>
      </c>
      <c r="U587" s="36"/>
      <c r="V587" s="36"/>
      <c r="W587" s="2" t="str">
        <f>_xlfn.XLOOKUP('Patient Demographics'!N587,Facts!$B$2:$B$10,Facts!$A$2:$A$10,FALSE)</f>
        <v>Maharashtra</v>
      </c>
      <c r="X587" t="str">
        <f t="shared" si="58"/>
        <v xml:space="preserve">Riya </v>
      </c>
      <c r="Y587" t="str" cm="1">
        <f t="array" ref="Y587:AA587">_xlfn.TEXTSPLIT(C587," ")</f>
        <v>Riya</v>
      </c>
      <c r="Z587" t="str">
        <v>Raj</v>
      </c>
      <c r="AA587" t="str">
        <v>Reddy</v>
      </c>
    </row>
    <row r="588" spans="1:27" ht="15.75" customHeight="1" x14ac:dyDescent="0.35">
      <c r="A588" s="2" t="s">
        <v>929</v>
      </c>
      <c r="B588" s="2" t="s">
        <v>198</v>
      </c>
      <c r="C588" s="2" t="str">
        <f t="shared" si="59"/>
        <v>Krishna Mehta</v>
      </c>
      <c r="D588" s="2" t="str">
        <f t="shared" si="57"/>
        <v>PID0587_Krishna.pdf</v>
      </c>
      <c r="E588" s="2" t="s">
        <v>24</v>
      </c>
      <c r="F588" s="15" t="s">
        <v>116</v>
      </c>
      <c r="G588" s="56">
        <f t="shared" si="60"/>
        <v>27029</v>
      </c>
      <c r="H588" s="54">
        <f t="shared" si="61"/>
        <v>1973</v>
      </c>
      <c r="I588" s="54">
        <f t="shared" si="62"/>
        <v>53</v>
      </c>
      <c r="J588" s="54" t="str" cm="1">
        <f t="array" ref="J588">_xlfn.IFS(AND(I588&gt;20,I588&lt;=30),"Young adult",AND(I588&gt;30,I588&lt;=45),"Adult",AND(I588&gt;45,I588&lt;=60),"Senior",AND(I588&gt;60,I588&lt;90),"super senior",TRUE,"Died")</f>
        <v>Senior</v>
      </c>
      <c r="K588" s="3">
        <v>15</v>
      </c>
      <c r="L588" s="2" t="s">
        <v>37</v>
      </c>
      <c r="M588" s="2" t="s">
        <v>12</v>
      </c>
      <c r="N588" s="2" t="str">
        <f>VLOOKUP(L588,Facts!$A$2:$B$10,2,FALSE)</f>
        <v>South</v>
      </c>
      <c r="O588" s="2"/>
      <c r="P588" s="2"/>
      <c r="Q588" s="36" t="str">
        <f>IF(AND(K588&lt;=5,'Billing Details'!H588&gt;=10000),"High Priority","Regularfollowup")</f>
        <v>Regularfollowup</v>
      </c>
      <c r="R588" s="36"/>
      <c r="S588" s="36"/>
      <c r="T588" s="36" t="str">
        <f>IF(AND(Q588="High Priority",'Patient Health Records'!AH588="Yes",'Patient Health Records'!AI588="Critical"), "Need Immediate attention", IF(AND('Patient Health Records'!AI588&lt;&gt;"Critical", 'Patient Health Records'!AH588="Yes"),"Monitor later",IF(AND('Patient Health Records'!AI588="Critical",'Patient Health Records'!AH588="No"),"Ask for readmission","No action")))</f>
        <v>Ask for readmission</v>
      </c>
      <c r="U588" s="36"/>
      <c r="V588" s="36"/>
      <c r="W588" s="2" t="str">
        <f>_xlfn.XLOOKUP('Patient Demographics'!N588,Facts!$B$2:$B$10,Facts!$A$2:$A$10,FALSE)</f>
        <v>Tamil Nadu</v>
      </c>
      <c r="X588" t="str">
        <f t="shared" si="58"/>
        <v xml:space="preserve">Krishna </v>
      </c>
      <c r="Y588" t="str" cm="1">
        <f t="array" ref="Y588:Z588">_xlfn.TEXTSPLIT(C588," ")</f>
        <v>Krishna</v>
      </c>
      <c r="Z588" t="str">
        <v>Mehta</v>
      </c>
    </row>
    <row r="589" spans="1:27" ht="15.75" customHeight="1" x14ac:dyDescent="0.35">
      <c r="A589" s="2" t="s">
        <v>930</v>
      </c>
      <c r="B589" s="2" t="s">
        <v>169</v>
      </c>
      <c r="C589" s="2" t="str">
        <f t="shared" si="59"/>
        <v>Sai Reddy</v>
      </c>
      <c r="D589" s="2" t="str">
        <f t="shared" si="57"/>
        <v>PID0588_Sai.pdf</v>
      </c>
      <c r="E589" s="2" t="s">
        <v>24</v>
      </c>
      <c r="F589" s="15" t="s">
        <v>19</v>
      </c>
      <c r="G589" s="56">
        <f t="shared" si="60"/>
        <v>34334</v>
      </c>
      <c r="H589" s="54">
        <f t="shared" si="61"/>
        <v>1993</v>
      </c>
      <c r="I589" s="54">
        <f t="shared" si="62"/>
        <v>33</v>
      </c>
      <c r="J589" s="54" t="str" cm="1">
        <f t="array" ref="J589">_xlfn.IFS(AND(I589&gt;20,I589&lt;=30),"Young adult",AND(I589&gt;30,I589&lt;=45),"Adult",AND(I589&gt;45,I589&lt;=60),"Senior",AND(I589&gt;60,I589&lt;90),"super senior",TRUE,"Died")</f>
        <v>Adult</v>
      </c>
      <c r="K589" s="3">
        <v>400</v>
      </c>
      <c r="L589" s="2" t="s">
        <v>60</v>
      </c>
      <c r="M589" s="2" t="s">
        <v>71</v>
      </c>
      <c r="N589" s="2" t="str">
        <f>VLOOKUP(L589,Facts!$A$2:$B$10,2,FALSE)</f>
        <v>West</v>
      </c>
      <c r="O589" s="2"/>
      <c r="P589" s="2"/>
      <c r="Q589" s="36" t="str">
        <f>IF(AND(K589&lt;=5,'Billing Details'!H589&gt;=10000),"High Priority","Regularfollowup")</f>
        <v>Regularfollowup</v>
      </c>
      <c r="R589" s="36"/>
      <c r="S589" s="36"/>
      <c r="T589" s="36" t="str">
        <f>IF(AND(Q589="High Priority",'Patient Health Records'!AH589="Yes",'Patient Health Records'!AI589="Critical"), "Need Immediate attention", IF(AND('Patient Health Records'!AI589&lt;&gt;"Critical", 'Patient Health Records'!AH589="Yes"),"Monitor later",IF(AND('Patient Health Records'!AI589="Critical",'Patient Health Records'!AH589="No"),"Ask for readmission","No action")))</f>
        <v>No action</v>
      </c>
      <c r="U589" s="36"/>
      <c r="V589" s="36"/>
      <c r="W589" s="2" t="str">
        <f>_xlfn.XLOOKUP('Patient Demographics'!N589,Facts!$B$2:$B$10,Facts!$A$2:$A$10,FALSE)</f>
        <v>Maharashtra</v>
      </c>
      <c r="X589" t="str">
        <f t="shared" si="58"/>
        <v xml:space="preserve">Sai </v>
      </c>
      <c r="Y589" t="str" cm="1">
        <f t="array" ref="Y589:Z589">_xlfn.TEXTSPLIT(C589," ")</f>
        <v>Sai</v>
      </c>
      <c r="Z589" t="str">
        <v>Reddy</v>
      </c>
    </row>
    <row r="590" spans="1:27" ht="15.75" customHeight="1" x14ac:dyDescent="0.35">
      <c r="A590" s="2" t="s">
        <v>931</v>
      </c>
      <c r="B590" s="2" t="s">
        <v>405</v>
      </c>
      <c r="C590" s="2" t="str">
        <f t="shared" si="59"/>
        <v>Aanya Gupta</v>
      </c>
      <c r="D590" s="2" t="str">
        <f t="shared" si="57"/>
        <v>PID0589_Aanya.pdf</v>
      </c>
      <c r="E590" s="2" t="s">
        <v>9</v>
      </c>
      <c r="F590" s="15" t="s">
        <v>65</v>
      </c>
      <c r="G590" s="56">
        <f t="shared" si="60"/>
        <v>25203</v>
      </c>
      <c r="H590" s="54">
        <f t="shared" si="61"/>
        <v>1968</v>
      </c>
      <c r="I590" s="54">
        <f t="shared" si="62"/>
        <v>58</v>
      </c>
      <c r="J590" s="54" t="str" cm="1">
        <f t="array" ref="J590">_xlfn.IFS(AND(I590&gt;20,I590&lt;=30),"Young adult",AND(I590&gt;30,I590&lt;=45),"Adult",AND(I590&gt;45,I590&lt;=60),"Senior",AND(I590&gt;60,I590&lt;90),"super senior",TRUE,"Died")</f>
        <v>Senior</v>
      </c>
      <c r="K590" s="3">
        <v>2</v>
      </c>
      <c r="L590" s="2" t="s">
        <v>11</v>
      </c>
      <c r="M590" s="2" t="s">
        <v>12</v>
      </c>
      <c r="N590" s="2" t="str">
        <f>VLOOKUP(L590,Facts!$A$2:$B$10,2,FALSE)</f>
        <v>South</v>
      </c>
      <c r="O590" s="2"/>
      <c r="P590" s="2"/>
      <c r="Q590" s="36" t="str">
        <f>IF(AND(K590&lt;=5,'Billing Details'!H590&gt;=10000),"High Priority","Regularfollowup")</f>
        <v>High Priority</v>
      </c>
      <c r="R590" s="36"/>
      <c r="S590" s="36"/>
      <c r="T590" s="36" t="str">
        <f>IF(AND(Q590="High Priority",'Patient Health Records'!AH590="Yes",'Patient Health Records'!AI590="Critical"), "Need Immediate attention", IF(AND('Patient Health Records'!AI590&lt;&gt;"Critical", 'Patient Health Records'!AH590="Yes"),"Monitor later",IF(AND('Patient Health Records'!AI590="Critical",'Patient Health Records'!AH590="No"),"Ask for readmission","No action")))</f>
        <v>No action</v>
      </c>
      <c r="U590" s="36"/>
      <c r="V590" s="36"/>
      <c r="W590" s="2" t="str">
        <f>_xlfn.XLOOKUP('Patient Demographics'!N590,Facts!$B$2:$B$10,Facts!$A$2:$A$10,FALSE)</f>
        <v>Tamil Nadu</v>
      </c>
      <c r="X590" t="str">
        <f t="shared" si="58"/>
        <v xml:space="preserve">Aanya </v>
      </c>
      <c r="Y590" t="str" cm="1">
        <f t="array" ref="Y590:Z590">_xlfn.TEXTSPLIT(C590," ")</f>
        <v>Aanya</v>
      </c>
      <c r="Z590" t="str">
        <v>Gupta</v>
      </c>
    </row>
    <row r="591" spans="1:27" ht="15.75" customHeight="1" x14ac:dyDescent="0.35">
      <c r="A591" s="2" t="s">
        <v>932</v>
      </c>
      <c r="B591" s="2" t="s">
        <v>803</v>
      </c>
      <c r="C591" s="2" t="str">
        <f t="shared" si="59"/>
        <v>Krishna Patel</v>
      </c>
      <c r="D591" s="2" t="str">
        <f t="shared" si="57"/>
        <v>PID0590_Krishna.pdf</v>
      </c>
      <c r="E591" s="2" t="s">
        <v>24</v>
      </c>
      <c r="F591" s="15" t="s">
        <v>48</v>
      </c>
      <c r="G591" s="56">
        <f t="shared" si="60"/>
        <v>23377</v>
      </c>
      <c r="H591" s="54">
        <f t="shared" si="61"/>
        <v>1964</v>
      </c>
      <c r="I591" s="54">
        <f t="shared" si="62"/>
        <v>62</v>
      </c>
      <c r="J591" s="54" t="str" cm="1">
        <f t="array" ref="J591">_xlfn.IFS(AND(I591&gt;20,I591&lt;=30),"Young adult",AND(I591&gt;30,I591&lt;=45),"Adult",AND(I591&gt;45,I591&lt;=60),"Senior",AND(I591&gt;60,I591&lt;90),"super senior",TRUE,"Died")</f>
        <v>super senior</v>
      </c>
      <c r="K591" s="3">
        <v>3</v>
      </c>
      <c r="L591" s="2" t="s">
        <v>45</v>
      </c>
      <c r="M591" s="2" t="s">
        <v>71</v>
      </c>
      <c r="N591" s="2" t="str">
        <f>VLOOKUP(L591,Facts!$A$2:$B$10,2,FALSE)</f>
        <v>East</v>
      </c>
      <c r="O591" s="2"/>
      <c r="P591" s="2"/>
      <c r="Q591" s="36" t="str">
        <f>IF(AND(K591&lt;=5,'Billing Details'!H591&gt;=10000),"High Priority","Regularfollowup")</f>
        <v>Regularfollowup</v>
      </c>
      <c r="R591" s="36"/>
      <c r="S591" s="36"/>
      <c r="T591" s="36" t="str">
        <f>IF(AND(Q591="High Priority",'Patient Health Records'!AH591="Yes",'Patient Health Records'!AI591="Critical"), "Need Immediate attention", IF(AND('Patient Health Records'!AI591&lt;&gt;"Critical", 'Patient Health Records'!AH591="Yes"),"Monitor later",IF(AND('Patient Health Records'!AI591="Critical",'Patient Health Records'!AH591="No"),"Ask for readmission","No action")))</f>
        <v>No action</v>
      </c>
      <c r="U591" s="36"/>
      <c r="V591" s="36"/>
      <c r="W591" s="2" t="str">
        <f>_xlfn.XLOOKUP('Patient Demographics'!N591,Facts!$B$2:$B$10,Facts!$A$2:$A$10,FALSE)</f>
        <v>West Bengal</v>
      </c>
      <c r="X591" t="str">
        <f t="shared" si="58"/>
        <v xml:space="preserve">Krishna </v>
      </c>
      <c r="Y591" t="str" cm="1">
        <f t="array" ref="Y591:Z591">_xlfn.TEXTSPLIT(C591," ")</f>
        <v>Krishna</v>
      </c>
      <c r="Z591" t="str">
        <v>Patel</v>
      </c>
    </row>
    <row r="592" spans="1:27" ht="15.75" customHeight="1" x14ac:dyDescent="0.35">
      <c r="A592" s="2" t="s">
        <v>933</v>
      </c>
      <c r="B592" s="2" t="s">
        <v>521</v>
      </c>
      <c r="C592" s="2" t="str">
        <f t="shared" si="59"/>
        <v>Krishna Raj Sharma</v>
      </c>
      <c r="D592" s="2" t="str">
        <f t="shared" si="57"/>
        <v>PID0591_Krishna.pdf</v>
      </c>
      <c r="E592" s="2" t="s">
        <v>24</v>
      </c>
      <c r="F592" s="15" t="s">
        <v>32</v>
      </c>
      <c r="G592" s="56">
        <f t="shared" si="60"/>
        <v>14245</v>
      </c>
      <c r="H592" s="54">
        <f t="shared" si="61"/>
        <v>1938</v>
      </c>
      <c r="I592" s="54">
        <f t="shared" si="62"/>
        <v>88</v>
      </c>
      <c r="J592" s="54" t="str" cm="1">
        <f t="array" ref="J592">_xlfn.IFS(AND(I592&gt;20,I592&lt;=30),"Young adult",AND(I592&gt;30,I592&lt;=45),"Adult",AND(I592&gt;45,I592&lt;=60),"Senior",AND(I592&gt;60,I592&lt;90),"super senior",TRUE,"Died")</f>
        <v>super senior</v>
      </c>
      <c r="K592" s="3">
        <v>0.5</v>
      </c>
      <c r="L592" s="2" t="s">
        <v>29</v>
      </c>
      <c r="M592" s="2" t="s">
        <v>71</v>
      </c>
      <c r="N592" s="2" t="str">
        <f>VLOOKUP(L592,Facts!$A$2:$B$10,2,FALSE)</f>
        <v>North</v>
      </c>
      <c r="O592" s="2"/>
      <c r="P592" s="2"/>
      <c r="Q592" s="36" t="str">
        <f>IF(AND(K592&lt;=5,'Billing Details'!H592&gt;=10000),"High Priority","Regularfollowup")</f>
        <v>Regularfollowup</v>
      </c>
      <c r="R592" s="36"/>
      <c r="S592" s="36"/>
      <c r="T592" s="36" t="str">
        <f>IF(AND(Q592="High Priority",'Patient Health Records'!AH592="Yes",'Patient Health Records'!AI592="Critical"), "Need Immediate attention", IF(AND('Patient Health Records'!AI592&lt;&gt;"Critical", 'Patient Health Records'!AH592="Yes"),"Monitor later",IF(AND('Patient Health Records'!AI592="Critical",'Patient Health Records'!AH592="No"),"Ask for readmission","No action")))</f>
        <v>No action</v>
      </c>
      <c r="U592" s="36"/>
      <c r="V592" s="36"/>
      <c r="W592" s="2" t="str">
        <f>_xlfn.XLOOKUP('Patient Demographics'!N592,Facts!$B$2:$B$10,Facts!$A$2:$A$10,FALSE)</f>
        <v>Punjab</v>
      </c>
      <c r="X592" t="str">
        <f t="shared" si="58"/>
        <v xml:space="preserve">Krishna </v>
      </c>
      <c r="Y592" t="str" cm="1">
        <f t="array" ref="Y592:AA592">_xlfn.TEXTSPLIT(C592," ")</f>
        <v>Krishna</v>
      </c>
      <c r="Z592" t="str">
        <v>Raj</v>
      </c>
      <c r="AA592" t="str">
        <v>Sharma</v>
      </c>
    </row>
    <row r="593" spans="1:27" ht="15.75" customHeight="1" x14ac:dyDescent="0.35">
      <c r="A593" s="2" t="s">
        <v>934</v>
      </c>
      <c r="B593" s="2" t="s">
        <v>550</v>
      </c>
      <c r="C593" s="2" t="str">
        <f t="shared" si="59"/>
        <v>Riya Gupta</v>
      </c>
      <c r="D593" s="2" t="str">
        <f t="shared" si="57"/>
        <v>PID0592_Riya.pdf</v>
      </c>
      <c r="E593" s="2" t="s">
        <v>9</v>
      </c>
      <c r="F593" s="15" t="s">
        <v>28</v>
      </c>
      <c r="G593" s="56">
        <f t="shared" si="60"/>
        <v>32508</v>
      </c>
      <c r="H593" s="54">
        <f t="shared" si="61"/>
        <v>1988</v>
      </c>
      <c r="I593" s="54">
        <f t="shared" si="62"/>
        <v>38</v>
      </c>
      <c r="J593" s="54" t="str" cm="1">
        <f t="array" ref="J593">_xlfn.IFS(AND(I593&gt;20,I593&lt;=30),"Young adult",AND(I593&gt;30,I593&lt;=45),"Adult",AND(I593&gt;45,I593&lt;=60),"Senior",AND(I593&gt;60,I593&lt;90),"super senior",TRUE,"Died")</f>
        <v>Adult</v>
      </c>
      <c r="K593" s="3">
        <v>9</v>
      </c>
      <c r="L593" s="2" t="s">
        <v>37</v>
      </c>
      <c r="M593" s="2" t="s">
        <v>21</v>
      </c>
      <c r="N593" s="2" t="str">
        <f>VLOOKUP(L593,Facts!$A$2:$B$10,2,FALSE)</f>
        <v>South</v>
      </c>
      <c r="O593" s="2"/>
      <c r="P593" s="2"/>
      <c r="Q593" s="36" t="str">
        <f>IF(AND(K593&lt;=5,'Billing Details'!H593&gt;=10000),"High Priority","Regularfollowup")</f>
        <v>Regularfollowup</v>
      </c>
      <c r="R593" s="36"/>
      <c r="S593" s="36"/>
      <c r="T593" s="36" t="str">
        <f>IF(AND(Q593="High Priority",'Patient Health Records'!AH593="Yes",'Patient Health Records'!AI593="Critical"), "Need Immediate attention", IF(AND('Patient Health Records'!AI593&lt;&gt;"Critical", 'Patient Health Records'!AH593="Yes"),"Monitor later",IF(AND('Patient Health Records'!AI593="Critical",'Patient Health Records'!AH593="No"),"Ask for readmission","No action")))</f>
        <v>Monitor later</v>
      </c>
      <c r="U593" s="36"/>
      <c r="V593" s="36"/>
      <c r="W593" s="2" t="str">
        <f>_xlfn.XLOOKUP('Patient Demographics'!N593,Facts!$B$2:$B$10,Facts!$A$2:$A$10,FALSE)</f>
        <v>Tamil Nadu</v>
      </c>
      <c r="X593" t="str">
        <f t="shared" si="58"/>
        <v xml:space="preserve">Riya </v>
      </c>
      <c r="Y593" t="str" cm="1">
        <f t="array" ref="Y593:Z593">_xlfn.TEXTSPLIT(C593," ")</f>
        <v>Riya</v>
      </c>
      <c r="Z593" t="str">
        <v>Gupta</v>
      </c>
    </row>
    <row r="594" spans="1:27" ht="15.75" customHeight="1" x14ac:dyDescent="0.35">
      <c r="A594" s="2" t="s">
        <v>935</v>
      </c>
      <c r="B594" s="2" t="s">
        <v>201</v>
      </c>
      <c r="C594" s="2" t="str">
        <f t="shared" si="59"/>
        <v>Sai Mehta</v>
      </c>
      <c r="D594" s="2" t="str">
        <f t="shared" si="57"/>
        <v>PID0593_Sai.pdf</v>
      </c>
      <c r="E594" s="2" t="s">
        <v>24</v>
      </c>
      <c r="F594" s="15" t="s">
        <v>116</v>
      </c>
      <c r="G594" s="56">
        <f t="shared" si="60"/>
        <v>27029</v>
      </c>
      <c r="H594" s="54">
        <f t="shared" si="61"/>
        <v>1973</v>
      </c>
      <c r="I594" s="54">
        <f t="shared" si="62"/>
        <v>53</v>
      </c>
      <c r="J594" s="54" t="str" cm="1">
        <f t="array" ref="J594">_xlfn.IFS(AND(I594&gt;20,I594&lt;=30),"Young adult",AND(I594&gt;30,I594&lt;=45),"Adult",AND(I594&gt;45,I594&lt;=60),"Senior",AND(I594&gt;60,I594&lt;90),"super senior",TRUE,"Died")</f>
        <v>Senior</v>
      </c>
      <c r="K594" s="3">
        <v>5</v>
      </c>
      <c r="L594" s="2" t="s">
        <v>60</v>
      </c>
      <c r="M594" s="2" t="s">
        <v>71</v>
      </c>
      <c r="N594" s="2" t="str">
        <f>VLOOKUP(L594,Facts!$A$2:$B$10,2,FALSE)</f>
        <v>West</v>
      </c>
      <c r="O594" s="2"/>
      <c r="P594" s="2"/>
      <c r="Q594" s="36" t="str">
        <f>IF(AND(K594&lt;=5,'Billing Details'!H594&gt;=10000),"High Priority","Regularfollowup")</f>
        <v>High Priority</v>
      </c>
      <c r="R594" s="36"/>
      <c r="S594" s="36"/>
      <c r="T594" s="36" t="str">
        <f>IF(AND(Q594="High Priority",'Patient Health Records'!AH594="Yes",'Patient Health Records'!AI594="Critical"), "Need Immediate attention", IF(AND('Patient Health Records'!AI594&lt;&gt;"Critical", 'Patient Health Records'!AH594="Yes"),"Monitor later",IF(AND('Patient Health Records'!AI594="Critical",'Patient Health Records'!AH594="No"),"Ask for readmission","No action")))</f>
        <v>Monitor later</v>
      </c>
      <c r="U594" s="36"/>
      <c r="V594" s="36"/>
      <c r="W594" s="2" t="str">
        <f>_xlfn.XLOOKUP('Patient Demographics'!N594,Facts!$B$2:$B$10,Facts!$A$2:$A$10,FALSE)</f>
        <v>Maharashtra</v>
      </c>
      <c r="X594" t="str">
        <f t="shared" si="58"/>
        <v xml:space="preserve">Sai </v>
      </c>
      <c r="Y594" t="str" cm="1">
        <f t="array" ref="Y594:Z594">_xlfn.TEXTSPLIT(C594," ")</f>
        <v>Sai</v>
      </c>
      <c r="Z594" t="str">
        <v>Mehta</v>
      </c>
    </row>
    <row r="595" spans="1:27" ht="15.75" customHeight="1" x14ac:dyDescent="0.35">
      <c r="A595" s="2" t="s">
        <v>936</v>
      </c>
      <c r="B595" s="2" t="s">
        <v>937</v>
      </c>
      <c r="C595" s="2" t="str">
        <f t="shared" si="59"/>
        <v>Aanya Dev Reddy</v>
      </c>
      <c r="D595" s="2" t="str">
        <f t="shared" si="57"/>
        <v>PID0594_Aanya.pdf</v>
      </c>
      <c r="E595" s="2" t="s">
        <v>9</v>
      </c>
      <c r="F595" s="15" t="s">
        <v>28</v>
      </c>
      <c r="G595" s="56">
        <f t="shared" si="60"/>
        <v>32508</v>
      </c>
      <c r="H595" s="54">
        <f t="shared" si="61"/>
        <v>1988</v>
      </c>
      <c r="I595" s="54">
        <f t="shared" si="62"/>
        <v>38</v>
      </c>
      <c r="J595" s="54" t="str" cm="1">
        <f t="array" ref="J595">_xlfn.IFS(AND(I595&gt;20,I595&lt;=30),"Young adult",AND(I595&gt;30,I595&lt;=45),"Adult",AND(I595&gt;45,I595&lt;=60),"Senior",AND(I595&gt;60,I595&lt;90),"super senior",TRUE,"Died")</f>
        <v>Adult</v>
      </c>
      <c r="K595" s="3">
        <v>400</v>
      </c>
      <c r="L595" s="2" t="s">
        <v>37</v>
      </c>
      <c r="M595" s="2" t="s">
        <v>38</v>
      </c>
      <c r="N595" s="2" t="str">
        <f>VLOOKUP(L595,Facts!$A$2:$B$10,2,FALSE)</f>
        <v>South</v>
      </c>
      <c r="O595" s="2"/>
      <c r="P595" s="2"/>
      <c r="Q595" s="36" t="str">
        <f>IF(AND(K595&lt;=5,'Billing Details'!H595&gt;=10000),"High Priority","Regularfollowup")</f>
        <v>Regularfollowup</v>
      </c>
      <c r="R595" s="36"/>
      <c r="S595" s="36"/>
      <c r="T595" s="36" t="str">
        <f>IF(AND(Q595="High Priority",'Patient Health Records'!AH595="Yes",'Patient Health Records'!AI595="Critical"), "Need Immediate attention", IF(AND('Patient Health Records'!AI595&lt;&gt;"Critical", 'Patient Health Records'!AH595="Yes"),"Monitor later",IF(AND('Patient Health Records'!AI595="Critical",'Patient Health Records'!AH595="No"),"Ask for readmission","No action")))</f>
        <v>No action</v>
      </c>
      <c r="U595" s="36"/>
      <c r="V595" s="36"/>
      <c r="W595" s="2" t="str">
        <f>_xlfn.XLOOKUP('Patient Demographics'!N595,Facts!$B$2:$B$10,Facts!$A$2:$A$10,FALSE)</f>
        <v>Tamil Nadu</v>
      </c>
      <c r="X595" t="str">
        <f t="shared" si="58"/>
        <v xml:space="preserve">Aanya </v>
      </c>
      <c r="Y595" t="str" cm="1">
        <f t="array" ref="Y595:AA595">_xlfn.TEXTSPLIT(C595," ")</f>
        <v>Aanya</v>
      </c>
      <c r="Z595" t="str">
        <v>Dev</v>
      </c>
      <c r="AA595" t="str">
        <v>Reddy</v>
      </c>
    </row>
    <row r="596" spans="1:27" ht="15.75" customHeight="1" x14ac:dyDescent="0.35">
      <c r="A596" s="2" t="s">
        <v>938</v>
      </c>
      <c r="B596" s="2" t="s">
        <v>467</v>
      </c>
      <c r="C596" s="2" t="str">
        <f t="shared" si="59"/>
        <v>Shreya Gupta</v>
      </c>
      <c r="D596" s="2" t="str">
        <f t="shared" si="57"/>
        <v>PID0595_Shreya.pdf</v>
      </c>
      <c r="E596" s="2" t="s">
        <v>9</v>
      </c>
      <c r="F596" s="15" t="s">
        <v>36</v>
      </c>
      <c r="G596" s="56">
        <f t="shared" si="60"/>
        <v>34699</v>
      </c>
      <c r="H596" s="54">
        <f t="shared" si="61"/>
        <v>1994</v>
      </c>
      <c r="I596" s="54">
        <f t="shared" si="62"/>
        <v>32</v>
      </c>
      <c r="J596" s="54" t="str" cm="1">
        <f t="array" ref="J596">_xlfn.IFS(AND(I596&gt;20,I596&lt;=30),"Young adult",AND(I596&gt;30,I596&lt;=45),"Adult",AND(I596&gt;45,I596&lt;=60),"Senior",AND(I596&gt;60,I596&lt;90),"super senior",TRUE,"Died")</f>
        <v>Adult</v>
      </c>
      <c r="K596" s="3">
        <v>70</v>
      </c>
      <c r="L596" s="2" t="s">
        <v>25</v>
      </c>
      <c r="M596" s="2" t="s">
        <v>12</v>
      </c>
      <c r="N596" s="2" t="str">
        <f>VLOOKUP(L596,Facts!$A$2:$B$10,2,FALSE)</f>
        <v>South</v>
      </c>
      <c r="O596" s="2"/>
      <c r="P596" s="2"/>
      <c r="Q596" s="36" t="str">
        <f>IF(AND(K596&lt;=5,'Billing Details'!H596&gt;=10000),"High Priority","Regularfollowup")</f>
        <v>Regularfollowup</v>
      </c>
      <c r="R596" s="36"/>
      <c r="S596" s="36"/>
      <c r="T596" s="36" t="str">
        <f>IF(AND(Q596="High Priority",'Patient Health Records'!AH596="Yes",'Patient Health Records'!AI596="Critical"), "Need Immediate attention", IF(AND('Patient Health Records'!AI596&lt;&gt;"Critical", 'Patient Health Records'!AH596="Yes"),"Monitor later",IF(AND('Patient Health Records'!AI596="Critical",'Patient Health Records'!AH596="No"),"Ask for readmission","No action")))</f>
        <v>No action</v>
      </c>
      <c r="U596" s="36"/>
      <c r="V596" s="36"/>
      <c r="W596" s="2" t="str">
        <f>_xlfn.XLOOKUP('Patient Demographics'!N596,Facts!$B$2:$B$10,Facts!$A$2:$A$10,FALSE)</f>
        <v>Tamil Nadu</v>
      </c>
      <c r="X596" t="str">
        <f t="shared" si="58"/>
        <v xml:space="preserve">Shreya </v>
      </c>
      <c r="Y596" t="str" cm="1">
        <f t="array" ref="Y596:Z596">_xlfn.TEXTSPLIT(C596," ")</f>
        <v>Shreya</v>
      </c>
      <c r="Z596" t="str">
        <v>Gupta</v>
      </c>
    </row>
    <row r="597" spans="1:27" ht="15.75" customHeight="1" x14ac:dyDescent="0.35">
      <c r="A597" s="2" t="s">
        <v>939</v>
      </c>
      <c r="B597" s="2" t="s">
        <v>89</v>
      </c>
      <c r="C597" s="2" t="str">
        <f t="shared" si="59"/>
        <v>Aarav Sharma</v>
      </c>
      <c r="D597" s="2" t="str">
        <f t="shared" si="57"/>
        <v>PID0596_Aarav.pdf</v>
      </c>
      <c r="E597" s="2" t="s">
        <v>24</v>
      </c>
      <c r="F597" s="15" t="s">
        <v>940</v>
      </c>
      <c r="G597" s="56">
        <f t="shared" si="60"/>
        <v>31412</v>
      </c>
      <c r="H597" s="54">
        <f t="shared" si="61"/>
        <v>1985</v>
      </c>
      <c r="I597" s="54">
        <f t="shared" si="62"/>
        <v>41</v>
      </c>
      <c r="J597" s="54" t="str" cm="1">
        <f t="array" ref="J597">_xlfn.IFS(AND(I597&gt;20,I597&lt;=30),"Young adult",AND(I597&gt;30,I597&lt;=45),"Adult",AND(I597&gt;45,I597&lt;=60),"Senior",AND(I597&gt;60,I597&lt;90),"super senior",TRUE,"Died")</f>
        <v>Adult</v>
      </c>
      <c r="K597" s="3">
        <v>4</v>
      </c>
      <c r="L597" s="2" t="s">
        <v>20</v>
      </c>
      <c r="M597" s="2" t="s">
        <v>21</v>
      </c>
      <c r="N597" s="2" t="str">
        <f>VLOOKUP(L597,Facts!$A$2:$B$10,2,FALSE)</f>
        <v>North</v>
      </c>
      <c r="O597" s="2"/>
      <c r="P597" s="2"/>
      <c r="Q597" s="36" t="str">
        <f>IF(AND(K597&lt;=5,'Billing Details'!H597&gt;=10000),"High Priority","Regularfollowup")</f>
        <v>Regularfollowup</v>
      </c>
      <c r="R597" s="36"/>
      <c r="S597" s="36"/>
      <c r="T597" s="36" t="str">
        <f>IF(AND(Q597="High Priority",'Patient Health Records'!AH597="Yes",'Patient Health Records'!AI597="Critical"), "Need Immediate attention", IF(AND('Patient Health Records'!AI597&lt;&gt;"Critical", 'Patient Health Records'!AH597="Yes"),"Monitor later",IF(AND('Patient Health Records'!AI597="Critical",'Patient Health Records'!AH597="No"),"Ask for readmission","No action")))</f>
        <v>No action</v>
      </c>
      <c r="U597" s="36"/>
      <c r="V597" s="36"/>
      <c r="W597" s="2" t="str">
        <f>_xlfn.XLOOKUP('Patient Demographics'!N597,Facts!$B$2:$B$10,Facts!$A$2:$A$10,FALSE)</f>
        <v>Punjab</v>
      </c>
      <c r="X597" t="str">
        <f t="shared" si="58"/>
        <v xml:space="preserve">Aarav </v>
      </c>
      <c r="Y597" t="str" cm="1">
        <f t="array" ref="Y597:Z597">_xlfn.TEXTSPLIT(C597," ")</f>
        <v>Aarav</v>
      </c>
      <c r="Z597" t="str">
        <v>Sharma</v>
      </c>
    </row>
    <row r="598" spans="1:27" ht="15.75" customHeight="1" x14ac:dyDescent="0.35">
      <c r="A598" s="2" t="s">
        <v>941</v>
      </c>
      <c r="B598" s="2" t="s">
        <v>154</v>
      </c>
      <c r="C598" s="2" t="str">
        <f t="shared" si="59"/>
        <v>Vivaan Reddy</v>
      </c>
      <c r="D598" s="2" t="str">
        <f t="shared" si="57"/>
        <v>PID0597_Vivaan.pdf</v>
      </c>
      <c r="E598" s="2" t="s">
        <v>24</v>
      </c>
      <c r="F598" s="15" t="s">
        <v>41</v>
      </c>
      <c r="G598" s="56">
        <f t="shared" si="60"/>
        <v>28855</v>
      </c>
      <c r="H598" s="54">
        <f t="shared" si="61"/>
        <v>1978</v>
      </c>
      <c r="I598" s="54">
        <f t="shared" si="62"/>
        <v>48</v>
      </c>
      <c r="J598" s="54" t="str" cm="1">
        <f t="array" ref="J598">_xlfn.IFS(AND(I598&gt;20,I598&lt;=30),"Young adult",AND(I598&gt;30,I598&lt;=45),"Adult",AND(I598&gt;45,I598&lt;=60),"Senior",AND(I598&gt;60,I598&lt;90),"super senior",TRUE,"Died")</f>
        <v>Senior</v>
      </c>
      <c r="K598" s="3">
        <v>12</v>
      </c>
      <c r="L598" s="2" t="s">
        <v>60</v>
      </c>
      <c r="M598" s="2" t="s">
        <v>12</v>
      </c>
      <c r="N598" s="2" t="str">
        <f>VLOOKUP(L598,Facts!$A$2:$B$10,2,FALSE)</f>
        <v>West</v>
      </c>
      <c r="O598" s="2"/>
      <c r="P598" s="2"/>
      <c r="Q598" s="36" t="str">
        <f>IF(AND(K598&lt;=5,'Billing Details'!H598&gt;=10000),"High Priority","Regularfollowup")</f>
        <v>Regularfollowup</v>
      </c>
      <c r="R598" s="36"/>
      <c r="S598" s="36"/>
      <c r="T598" s="36" t="str">
        <f>IF(AND(Q598="High Priority",'Patient Health Records'!AH598="Yes",'Patient Health Records'!AI598="Critical"), "Need Immediate attention", IF(AND('Patient Health Records'!AI598&lt;&gt;"Critical", 'Patient Health Records'!AH598="Yes"),"Monitor later",IF(AND('Patient Health Records'!AI598="Critical",'Patient Health Records'!AH598="No"),"Ask for readmission","No action")))</f>
        <v>Ask for readmission</v>
      </c>
      <c r="U598" s="36"/>
      <c r="V598" s="36"/>
      <c r="W598" s="2" t="str">
        <f>_xlfn.XLOOKUP('Patient Demographics'!N598,Facts!$B$2:$B$10,Facts!$A$2:$A$10,FALSE)</f>
        <v>Maharashtra</v>
      </c>
      <c r="X598" t="str">
        <f t="shared" si="58"/>
        <v xml:space="preserve">Vivaan </v>
      </c>
      <c r="Y598" t="str" cm="1">
        <f t="array" ref="Y598:Z598">_xlfn.TEXTSPLIT(C598," ")</f>
        <v>Vivaan</v>
      </c>
      <c r="Z598" t="str">
        <v>Reddy</v>
      </c>
    </row>
    <row r="599" spans="1:27" ht="15.75" customHeight="1" x14ac:dyDescent="0.35">
      <c r="A599" s="2" t="s">
        <v>942</v>
      </c>
      <c r="B599" s="2" t="s">
        <v>943</v>
      </c>
      <c r="C599" s="2" t="str">
        <f t="shared" si="59"/>
        <v>Aanya Patel</v>
      </c>
      <c r="D599" s="2" t="str">
        <f t="shared" si="57"/>
        <v>PID0598_Aanya.pdf</v>
      </c>
      <c r="E599" s="2" t="s">
        <v>9</v>
      </c>
      <c r="F599" s="15" t="s">
        <v>36</v>
      </c>
      <c r="G599" s="56">
        <f t="shared" si="60"/>
        <v>34699</v>
      </c>
      <c r="H599" s="54">
        <f t="shared" si="61"/>
        <v>1994</v>
      </c>
      <c r="I599" s="54">
        <f t="shared" si="62"/>
        <v>32</v>
      </c>
      <c r="J599" s="54" t="str" cm="1">
        <f t="array" ref="J599">_xlfn.IFS(AND(I599&gt;20,I599&lt;=30),"Young adult",AND(I599&gt;30,I599&lt;=45),"Adult",AND(I599&gt;45,I599&lt;=60),"Senior",AND(I599&gt;60,I599&lt;90),"super senior",TRUE,"Died")</f>
        <v>Adult</v>
      </c>
      <c r="K599" s="3">
        <v>12</v>
      </c>
      <c r="L599" s="2" t="s">
        <v>20</v>
      </c>
      <c r="M599" s="2" t="s">
        <v>21</v>
      </c>
      <c r="N599" s="2" t="str">
        <f>VLOOKUP(L599,Facts!$A$2:$B$10,2,FALSE)</f>
        <v>North</v>
      </c>
      <c r="O599" s="2"/>
      <c r="P599" s="2"/>
      <c r="Q599" s="36" t="str">
        <f>IF(AND(K599&lt;=5,'Billing Details'!H599&gt;=10000),"High Priority","Regularfollowup")</f>
        <v>Regularfollowup</v>
      </c>
      <c r="R599" s="36"/>
      <c r="S599" s="36"/>
      <c r="T599" s="36" t="str">
        <f>IF(AND(Q599="High Priority",'Patient Health Records'!AH599="Yes",'Patient Health Records'!AI599="Critical"), "Need Immediate attention", IF(AND('Patient Health Records'!AI599&lt;&gt;"Critical", 'Patient Health Records'!AH599="Yes"),"Monitor later",IF(AND('Patient Health Records'!AI599="Critical",'Patient Health Records'!AH599="No"),"Ask for readmission","No action")))</f>
        <v>Monitor later</v>
      </c>
      <c r="U599" s="36"/>
      <c r="V599" s="36"/>
      <c r="W599" s="2" t="str">
        <f>_xlfn.XLOOKUP('Patient Demographics'!N599,Facts!$B$2:$B$10,Facts!$A$2:$A$10,FALSE)</f>
        <v>Punjab</v>
      </c>
      <c r="X599" t="str">
        <f t="shared" si="58"/>
        <v xml:space="preserve">Aanya </v>
      </c>
      <c r="Y599" t="str" cm="1">
        <f t="array" ref="Y599:Z599">_xlfn.TEXTSPLIT(C599," ")</f>
        <v>Aanya</v>
      </c>
      <c r="Z599" t="str">
        <v>Patel</v>
      </c>
    </row>
    <row r="600" spans="1:27" ht="15.75" customHeight="1" x14ac:dyDescent="0.35">
      <c r="A600" s="2" t="s">
        <v>944</v>
      </c>
      <c r="B600" s="2" t="s">
        <v>8</v>
      </c>
      <c r="C600" s="2" t="str">
        <f t="shared" si="59"/>
        <v>Shreya Reddy</v>
      </c>
      <c r="D600" s="2" t="str">
        <f t="shared" si="57"/>
        <v>PID0599_Shreya.pdf</v>
      </c>
      <c r="E600" s="2" t="s">
        <v>9</v>
      </c>
      <c r="F600" s="15" t="s">
        <v>41</v>
      </c>
      <c r="G600" s="56">
        <f t="shared" si="60"/>
        <v>28855</v>
      </c>
      <c r="H600" s="54">
        <f t="shared" si="61"/>
        <v>1978</v>
      </c>
      <c r="I600" s="54">
        <f t="shared" si="62"/>
        <v>48</v>
      </c>
      <c r="J600" s="54" t="str" cm="1">
        <f t="array" ref="J600">_xlfn.IFS(AND(I600&gt;20,I600&lt;=30),"Young adult",AND(I600&gt;30,I600&lt;=45),"Adult",AND(I600&gt;45,I600&lt;=60),"Senior",AND(I600&gt;60,I600&lt;90),"super senior",TRUE,"Died")</f>
        <v>Senior</v>
      </c>
      <c r="K600" s="3">
        <v>15</v>
      </c>
      <c r="L600" s="2" t="s">
        <v>60</v>
      </c>
      <c r="M600" s="2" t="s">
        <v>12</v>
      </c>
      <c r="N600" s="2" t="str">
        <f>VLOOKUP(L600,Facts!$A$2:$B$10,2,FALSE)</f>
        <v>West</v>
      </c>
      <c r="O600" s="2"/>
      <c r="P600" s="2"/>
      <c r="Q600" s="36" t="str">
        <f>IF(AND(K600&lt;=5,'Billing Details'!H600&gt;=10000),"High Priority","Regularfollowup")</f>
        <v>Regularfollowup</v>
      </c>
      <c r="R600" s="36"/>
      <c r="S600" s="36"/>
      <c r="T600" s="36" t="str">
        <f>IF(AND(Q600="High Priority",'Patient Health Records'!AH600="Yes",'Patient Health Records'!AI600="Critical"), "Need Immediate attention", IF(AND('Patient Health Records'!AI600&lt;&gt;"Critical", 'Patient Health Records'!AH600="Yes"),"Monitor later",IF(AND('Patient Health Records'!AI600="Critical",'Patient Health Records'!AH600="No"),"Ask for readmission","No action")))</f>
        <v>No action</v>
      </c>
      <c r="U600" s="36"/>
      <c r="V600" s="36"/>
      <c r="W600" s="2" t="str">
        <f>_xlfn.XLOOKUP('Patient Demographics'!N600,Facts!$B$2:$B$10,Facts!$A$2:$A$10,FALSE)</f>
        <v>Maharashtra</v>
      </c>
      <c r="X600" t="str">
        <f t="shared" si="58"/>
        <v xml:space="preserve">Shreya </v>
      </c>
      <c r="Y600" t="str" cm="1">
        <f t="array" ref="Y600:Z600">_xlfn.TEXTSPLIT(C600," ")</f>
        <v>Shreya</v>
      </c>
      <c r="Z600" t="str">
        <v>Reddy</v>
      </c>
    </row>
    <row r="601" spans="1:27" ht="15.75" customHeight="1" x14ac:dyDescent="0.35">
      <c r="A601" s="2" t="s">
        <v>945</v>
      </c>
      <c r="B601" s="2" t="s">
        <v>906</v>
      </c>
      <c r="C601" s="2" t="str">
        <f t="shared" si="59"/>
        <v>Vivaan Patel</v>
      </c>
      <c r="D601" s="2" t="str">
        <f t="shared" si="57"/>
        <v>PID0600_Vivaan.pdf</v>
      </c>
      <c r="E601" s="2" t="s">
        <v>24</v>
      </c>
      <c r="F601" s="15" t="s">
        <v>48</v>
      </c>
      <c r="G601" s="56">
        <f t="shared" si="60"/>
        <v>23377</v>
      </c>
      <c r="H601" s="54">
        <f t="shared" si="61"/>
        <v>1964</v>
      </c>
      <c r="I601" s="54">
        <f t="shared" si="62"/>
        <v>62</v>
      </c>
      <c r="J601" s="54" t="str" cm="1">
        <f t="array" ref="J601">_xlfn.IFS(AND(I601&gt;20,I601&lt;=30),"Young adult",AND(I601&gt;30,I601&lt;=45),"Adult",AND(I601&gt;45,I601&lt;=60),"Senior",AND(I601&gt;60,I601&lt;90),"super senior",TRUE,"Died")</f>
        <v>super senior</v>
      </c>
      <c r="K601" s="3">
        <v>15</v>
      </c>
      <c r="L601" s="2" t="s">
        <v>16</v>
      </c>
      <c r="M601" s="2" t="s">
        <v>71</v>
      </c>
      <c r="N601" s="2" t="str">
        <f>VLOOKUP(L601,Facts!$A$2:$B$10,2,FALSE)</f>
        <v>West</v>
      </c>
      <c r="O601" s="2"/>
      <c r="P601" s="2"/>
      <c r="Q601" s="36" t="str">
        <f>IF(AND(K601&lt;=5,'Billing Details'!H601&gt;=10000),"High Priority","Regularfollowup")</f>
        <v>Regularfollowup</v>
      </c>
      <c r="R601" s="36"/>
      <c r="S601" s="36"/>
      <c r="T601" s="36" t="str">
        <f>IF(AND(Q601="High Priority",'Patient Health Records'!AH601="Yes",'Patient Health Records'!AI601="Critical"), "Need Immediate attention", IF(AND('Patient Health Records'!AI601&lt;&gt;"Critical", 'Patient Health Records'!AH601="Yes"),"Monitor later",IF(AND('Patient Health Records'!AI601="Critical",'Patient Health Records'!AH601="No"),"Ask for readmission","No action")))</f>
        <v>No action</v>
      </c>
      <c r="U601" s="36"/>
      <c r="V601" s="36"/>
      <c r="W601" s="2" t="str">
        <f>_xlfn.XLOOKUP('Patient Demographics'!N601,Facts!$B$2:$B$10,Facts!$A$2:$A$10,FALSE)</f>
        <v>Maharashtra</v>
      </c>
      <c r="X601" t="str">
        <f t="shared" si="58"/>
        <v xml:space="preserve">Vivaan </v>
      </c>
      <c r="Y601" t="str" cm="1">
        <f t="array" ref="Y601:Z601">_xlfn.TEXTSPLIT(C601," ")</f>
        <v>Vivaan</v>
      </c>
      <c r="Z601" t="str">
        <v>Patel</v>
      </c>
    </row>
    <row r="602" spans="1:27" ht="15.75" customHeight="1" x14ac:dyDescent="0.35">
      <c r="A602" s="2" t="s">
        <v>946</v>
      </c>
      <c r="B602" s="2" t="s">
        <v>565</v>
      </c>
      <c r="C602" s="2" t="str">
        <f t="shared" si="59"/>
        <v>Diya Dev Sharma</v>
      </c>
      <c r="D602" s="2" t="str">
        <f t="shared" si="57"/>
        <v>PID0601_Diya.pdf</v>
      </c>
      <c r="E602" s="2" t="s">
        <v>9</v>
      </c>
      <c r="F602" s="15" t="s">
        <v>122</v>
      </c>
      <c r="G602" s="56">
        <f t="shared" si="60"/>
        <v>34334</v>
      </c>
      <c r="H602" s="54">
        <f t="shared" si="61"/>
        <v>1993</v>
      </c>
      <c r="I602" s="54">
        <f t="shared" si="62"/>
        <v>33</v>
      </c>
      <c r="J602" s="54" t="str" cm="1">
        <f t="array" ref="J602">_xlfn.IFS(AND(I602&gt;20,I602&lt;=30),"Young adult",AND(I602&gt;30,I602&lt;=45),"Adult",AND(I602&gt;45,I602&lt;=60),"Senior",AND(I602&gt;60,I602&lt;90),"super senior",TRUE,"Died")</f>
        <v>Adult</v>
      </c>
      <c r="K602" s="3">
        <v>120</v>
      </c>
      <c r="L602" s="2" t="s">
        <v>20</v>
      </c>
      <c r="M602" s="2" t="s">
        <v>21</v>
      </c>
      <c r="N602" s="2" t="str">
        <f>VLOOKUP(L602,Facts!$A$2:$B$10,2,FALSE)</f>
        <v>North</v>
      </c>
      <c r="O602" s="2"/>
      <c r="P602" s="2"/>
      <c r="Q602" s="36" t="str">
        <f>IF(AND(K602&lt;=5,'Billing Details'!H602&gt;=10000),"High Priority","Regularfollowup")</f>
        <v>Regularfollowup</v>
      </c>
      <c r="R602" s="36"/>
      <c r="S602" s="36"/>
      <c r="T602" s="36" t="str">
        <f>IF(AND(Q602="High Priority",'Patient Health Records'!AH602="Yes",'Patient Health Records'!AI602="Critical"), "Need Immediate attention", IF(AND('Patient Health Records'!AI602&lt;&gt;"Critical", 'Patient Health Records'!AH602="Yes"),"Monitor later",IF(AND('Patient Health Records'!AI602="Critical",'Patient Health Records'!AH602="No"),"Ask for readmission","No action")))</f>
        <v>No action</v>
      </c>
      <c r="U602" s="36"/>
      <c r="V602" s="36"/>
      <c r="W602" s="2" t="str">
        <f>_xlfn.XLOOKUP('Patient Demographics'!N602,Facts!$B$2:$B$10,Facts!$A$2:$A$10,FALSE)</f>
        <v>Punjab</v>
      </c>
      <c r="X602" t="str">
        <f t="shared" si="58"/>
        <v xml:space="preserve">Diya </v>
      </c>
      <c r="Y602" t="str" cm="1">
        <f t="array" ref="Y602:AA602">_xlfn.TEXTSPLIT(C602," ")</f>
        <v>Diya</v>
      </c>
      <c r="Z602" t="str">
        <v>Dev</v>
      </c>
      <c r="AA602" t="str">
        <v>Sharma</v>
      </c>
    </row>
    <row r="603" spans="1:27" ht="15.75" customHeight="1" x14ac:dyDescent="0.35">
      <c r="A603" s="2" t="s">
        <v>947</v>
      </c>
      <c r="B603" s="2" t="s">
        <v>948</v>
      </c>
      <c r="C603" s="2" t="str">
        <f t="shared" si="59"/>
        <v>Sai Kumar Reddy</v>
      </c>
      <c r="D603" s="2" t="str">
        <f t="shared" si="57"/>
        <v>PID0602_Sai.pdf</v>
      </c>
      <c r="E603" s="2" t="s">
        <v>24</v>
      </c>
      <c r="F603" s="15" t="s">
        <v>10</v>
      </c>
      <c r="G603" s="56">
        <f t="shared" si="60"/>
        <v>27029</v>
      </c>
      <c r="H603" s="54">
        <f t="shared" si="61"/>
        <v>1973</v>
      </c>
      <c r="I603" s="54">
        <f t="shared" si="62"/>
        <v>53</v>
      </c>
      <c r="J603" s="54" t="str" cm="1">
        <f t="array" ref="J603">_xlfn.IFS(AND(I603&gt;20,I603&lt;=30),"Young adult",AND(I603&gt;30,I603&lt;=45),"Adult",AND(I603&gt;45,I603&lt;=60),"Senior",AND(I603&gt;60,I603&lt;90),"super senior",TRUE,"Died")</f>
        <v>Senior</v>
      </c>
      <c r="K603" s="3">
        <v>300</v>
      </c>
      <c r="L603" s="2" t="s">
        <v>20</v>
      </c>
      <c r="M603" s="2" t="s">
        <v>21</v>
      </c>
      <c r="N603" s="2" t="str">
        <f>VLOOKUP(L603,Facts!$A$2:$B$10,2,FALSE)</f>
        <v>North</v>
      </c>
      <c r="O603" s="2"/>
      <c r="P603" s="2"/>
      <c r="Q603" s="36" t="str">
        <f>IF(AND(K603&lt;=5,'Billing Details'!H603&gt;=10000),"High Priority","Regularfollowup")</f>
        <v>Regularfollowup</v>
      </c>
      <c r="R603" s="36"/>
      <c r="S603" s="36"/>
      <c r="T603" s="36" t="str">
        <f>IF(AND(Q603="High Priority",'Patient Health Records'!AH603="Yes",'Patient Health Records'!AI603="Critical"), "Need Immediate attention", IF(AND('Patient Health Records'!AI603&lt;&gt;"Critical", 'Patient Health Records'!AH603="Yes"),"Monitor later",IF(AND('Patient Health Records'!AI603="Critical",'Patient Health Records'!AH603="No"),"Ask for readmission","No action")))</f>
        <v>No action</v>
      </c>
      <c r="U603" s="36"/>
      <c r="V603" s="36"/>
      <c r="W603" s="2" t="str">
        <f>_xlfn.XLOOKUP('Patient Demographics'!N603,Facts!$B$2:$B$10,Facts!$A$2:$A$10,FALSE)</f>
        <v>Punjab</v>
      </c>
      <c r="X603" t="str">
        <f t="shared" si="58"/>
        <v xml:space="preserve">Sai </v>
      </c>
      <c r="Y603" t="str" cm="1">
        <f t="array" ref="Y603:AA603">_xlfn.TEXTSPLIT(C603," ")</f>
        <v>Sai</v>
      </c>
      <c r="Z603" t="str">
        <v>Kumar</v>
      </c>
      <c r="AA603" t="str">
        <v>Reddy</v>
      </c>
    </row>
    <row r="604" spans="1:27" ht="15.75" customHeight="1" x14ac:dyDescent="0.35">
      <c r="A604" s="2" t="s">
        <v>949</v>
      </c>
      <c r="B604" s="2" t="s">
        <v>950</v>
      </c>
      <c r="C604" s="2" t="str">
        <f t="shared" si="59"/>
        <v>Aarav Raj Sharma</v>
      </c>
      <c r="D604" s="2" t="str">
        <f t="shared" si="57"/>
        <v>PID0603_Aarav.pdf</v>
      </c>
      <c r="E604" s="2" t="s">
        <v>24</v>
      </c>
      <c r="F604" s="15" t="s">
        <v>526</v>
      </c>
      <c r="G604" s="56">
        <f t="shared" si="60"/>
        <v>33969</v>
      </c>
      <c r="H604" s="54">
        <f t="shared" si="61"/>
        <v>1992</v>
      </c>
      <c r="I604" s="54">
        <f t="shared" si="62"/>
        <v>34</v>
      </c>
      <c r="J604" s="54" t="str" cm="1">
        <f t="array" ref="J604">_xlfn.IFS(AND(I604&gt;20,I604&lt;=30),"Young adult",AND(I604&gt;30,I604&lt;=45),"Adult",AND(I604&gt;45,I604&lt;=60),"Senior",AND(I604&gt;60,I604&lt;90),"super senior",TRUE,"Died")</f>
        <v>Adult</v>
      </c>
      <c r="K604" s="3">
        <v>25</v>
      </c>
      <c r="L604" s="2" t="s">
        <v>25</v>
      </c>
      <c r="M604" s="2" t="s">
        <v>12</v>
      </c>
      <c r="N604" s="2" t="str">
        <f>VLOOKUP(L604,Facts!$A$2:$B$10,2,FALSE)</f>
        <v>South</v>
      </c>
      <c r="O604" s="2"/>
      <c r="P604" s="2"/>
      <c r="Q604" s="36" t="str">
        <f>IF(AND(K604&lt;=5,'Billing Details'!H604&gt;=10000),"High Priority","Regularfollowup")</f>
        <v>Regularfollowup</v>
      </c>
      <c r="R604" s="36"/>
      <c r="S604" s="36"/>
      <c r="T604" s="36" t="str">
        <f>IF(AND(Q604="High Priority",'Patient Health Records'!AH604="Yes",'Patient Health Records'!AI604="Critical"), "Need Immediate attention", IF(AND('Patient Health Records'!AI604&lt;&gt;"Critical", 'Patient Health Records'!AH604="Yes"),"Monitor later",IF(AND('Patient Health Records'!AI604="Critical",'Patient Health Records'!AH604="No"),"Ask for readmission","No action")))</f>
        <v>No action</v>
      </c>
      <c r="U604" s="36"/>
      <c r="V604" s="36"/>
      <c r="W604" s="2" t="str">
        <f>_xlfn.XLOOKUP('Patient Demographics'!N604,Facts!$B$2:$B$10,Facts!$A$2:$A$10,FALSE)</f>
        <v>Tamil Nadu</v>
      </c>
      <c r="X604" t="str">
        <f t="shared" si="58"/>
        <v xml:space="preserve">Aarav </v>
      </c>
      <c r="Y604" t="str" cm="1">
        <f t="array" ref="Y604:AA604">_xlfn.TEXTSPLIT(C604," ")</f>
        <v>Aarav</v>
      </c>
      <c r="Z604" t="str">
        <v>Raj</v>
      </c>
      <c r="AA604" t="str">
        <v>Sharma</v>
      </c>
    </row>
    <row r="605" spans="1:27" ht="15.75" customHeight="1" x14ac:dyDescent="0.35">
      <c r="A605" s="2" t="s">
        <v>951</v>
      </c>
      <c r="B605" s="2" t="s">
        <v>952</v>
      </c>
      <c r="C605" s="2" t="str">
        <f t="shared" si="59"/>
        <v>Aditya Priya Mehta</v>
      </c>
      <c r="D605" s="2" t="str">
        <f t="shared" si="57"/>
        <v>PID0604_Aditya.pdf</v>
      </c>
      <c r="E605" s="2" t="s">
        <v>24</v>
      </c>
      <c r="F605" s="15" t="s">
        <v>41</v>
      </c>
      <c r="G605" s="56">
        <f t="shared" si="60"/>
        <v>28855</v>
      </c>
      <c r="H605" s="54">
        <f t="shared" si="61"/>
        <v>1978</v>
      </c>
      <c r="I605" s="54">
        <f t="shared" si="62"/>
        <v>48</v>
      </c>
      <c r="J605" s="54" t="str" cm="1">
        <f t="array" ref="J605">_xlfn.IFS(AND(I605&gt;20,I605&lt;=30),"Young adult",AND(I605&gt;30,I605&lt;=45),"Adult",AND(I605&gt;45,I605&lt;=60),"Senior",AND(I605&gt;60,I605&lt;90),"super senior",TRUE,"Died")</f>
        <v>Senior</v>
      </c>
      <c r="K605" s="3">
        <v>40</v>
      </c>
      <c r="L605" s="2" t="s">
        <v>25</v>
      </c>
      <c r="M605" s="2" t="s">
        <v>12</v>
      </c>
      <c r="N605" s="2" t="str">
        <f>VLOOKUP(L605,Facts!$A$2:$B$10,2,FALSE)</f>
        <v>South</v>
      </c>
      <c r="O605" s="2"/>
      <c r="P605" s="2"/>
      <c r="Q605" s="36" t="str">
        <f>IF(AND(K605&lt;=5,'Billing Details'!H605&gt;=10000),"High Priority","Regularfollowup")</f>
        <v>Regularfollowup</v>
      </c>
      <c r="R605" s="36"/>
      <c r="S605" s="36"/>
      <c r="T605" s="36" t="str">
        <f>IF(AND(Q605="High Priority",'Patient Health Records'!AH605="Yes",'Patient Health Records'!AI605="Critical"), "Need Immediate attention", IF(AND('Patient Health Records'!AI605&lt;&gt;"Critical", 'Patient Health Records'!AH605="Yes"),"Monitor later",IF(AND('Patient Health Records'!AI605="Critical",'Patient Health Records'!AH605="No"),"Ask for readmission","No action")))</f>
        <v>No action</v>
      </c>
      <c r="U605" s="36"/>
      <c r="V605" s="36"/>
      <c r="W605" s="2" t="str">
        <f>_xlfn.XLOOKUP('Patient Demographics'!N605,Facts!$B$2:$B$10,Facts!$A$2:$A$10,FALSE)</f>
        <v>Tamil Nadu</v>
      </c>
      <c r="X605" t="str">
        <f t="shared" si="58"/>
        <v xml:space="preserve">Aditya </v>
      </c>
      <c r="Y605" t="str" cm="1">
        <f t="array" ref="Y605:AA605">_xlfn.TEXTSPLIT(C605," ")</f>
        <v>Aditya</v>
      </c>
      <c r="Z605" t="str">
        <v>Priya</v>
      </c>
      <c r="AA605" t="str">
        <v>Mehta</v>
      </c>
    </row>
    <row r="606" spans="1:27" ht="15.75" customHeight="1" x14ac:dyDescent="0.35">
      <c r="A606" s="2" t="s">
        <v>953</v>
      </c>
      <c r="B606" s="2" t="s">
        <v>530</v>
      </c>
      <c r="C606" s="2" t="str">
        <f t="shared" si="59"/>
        <v>Shreya Patel</v>
      </c>
      <c r="D606" s="2" t="str">
        <f t="shared" si="57"/>
        <v>PID0605_Shreya.pdf</v>
      </c>
      <c r="E606" s="2" t="s">
        <v>9</v>
      </c>
      <c r="F606" s="15" t="s">
        <v>65</v>
      </c>
      <c r="G606" s="56">
        <f t="shared" si="60"/>
        <v>25203</v>
      </c>
      <c r="H606" s="54">
        <f t="shared" si="61"/>
        <v>1968</v>
      </c>
      <c r="I606" s="54">
        <f t="shared" si="62"/>
        <v>58</v>
      </c>
      <c r="J606" s="54" t="str" cm="1">
        <f t="array" ref="J606">_xlfn.IFS(AND(I606&gt;20,I606&lt;=30),"Young adult",AND(I606&gt;30,I606&lt;=45),"Adult",AND(I606&gt;45,I606&lt;=60),"Senior",AND(I606&gt;60,I606&lt;90),"super senior",TRUE,"Died")</f>
        <v>Senior</v>
      </c>
      <c r="K606" s="3">
        <v>5</v>
      </c>
      <c r="L606" s="2" t="s">
        <v>20</v>
      </c>
      <c r="M606" s="2" t="s">
        <v>12</v>
      </c>
      <c r="N606" s="2" t="str">
        <f>VLOOKUP(L606,Facts!$A$2:$B$10,2,FALSE)</f>
        <v>North</v>
      </c>
      <c r="O606" s="2"/>
      <c r="P606" s="2"/>
      <c r="Q606" s="36" t="str">
        <f>IF(AND(K606&lt;=5,'Billing Details'!H606&gt;=10000),"High Priority","Regularfollowup")</f>
        <v>High Priority</v>
      </c>
      <c r="R606" s="36"/>
      <c r="S606" s="36"/>
      <c r="T606" s="36" t="str">
        <f>IF(AND(Q606="High Priority",'Patient Health Records'!AH606="Yes",'Patient Health Records'!AI606="Critical"), "Need Immediate attention", IF(AND('Patient Health Records'!AI606&lt;&gt;"Critical", 'Patient Health Records'!AH606="Yes"),"Monitor later",IF(AND('Patient Health Records'!AI606="Critical",'Patient Health Records'!AH606="No"),"Ask for readmission","No action")))</f>
        <v>Monitor later</v>
      </c>
      <c r="U606" s="36"/>
      <c r="V606" s="36"/>
      <c r="W606" s="2" t="str">
        <f>_xlfn.XLOOKUP('Patient Demographics'!N606,Facts!$B$2:$B$10,Facts!$A$2:$A$10,FALSE)</f>
        <v>Punjab</v>
      </c>
      <c r="X606" t="str">
        <f t="shared" si="58"/>
        <v xml:space="preserve">Shreya </v>
      </c>
      <c r="Y606" t="str" cm="1">
        <f t="array" ref="Y606:Z606">_xlfn.TEXTSPLIT(C606," ")</f>
        <v>Shreya</v>
      </c>
      <c r="Z606" t="str">
        <v>Patel</v>
      </c>
    </row>
    <row r="607" spans="1:27" ht="15.75" customHeight="1" x14ac:dyDescent="0.35">
      <c r="A607" s="2" t="s">
        <v>954</v>
      </c>
      <c r="B607" s="2" t="s">
        <v>444</v>
      </c>
      <c r="C607" s="2" t="str">
        <f t="shared" si="59"/>
        <v>Diya Sharma</v>
      </c>
      <c r="D607" s="2" t="str">
        <f t="shared" si="57"/>
        <v>PID0606_Diya.pdf</v>
      </c>
      <c r="E607" s="2" t="s">
        <v>9</v>
      </c>
      <c r="F607" s="15" t="s">
        <v>41</v>
      </c>
      <c r="G607" s="56">
        <f t="shared" si="60"/>
        <v>28855</v>
      </c>
      <c r="H607" s="54">
        <f t="shared" si="61"/>
        <v>1978</v>
      </c>
      <c r="I607" s="54">
        <f t="shared" si="62"/>
        <v>48</v>
      </c>
      <c r="J607" s="54" t="str" cm="1">
        <f t="array" ref="J607">_xlfn.IFS(AND(I607&gt;20,I607&lt;=30),"Young adult",AND(I607&gt;30,I607&lt;=45),"Adult",AND(I607&gt;45,I607&lt;=60),"Senior",AND(I607&gt;60,I607&lt;90),"super senior",TRUE,"Died")</f>
        <v>Senior</v>
      </c>
      <c r="K607" s="3">
        <v>20</v>
      </c>
      <c r="L607" s="2" t="s">
        <v>16</v>
      </c>
      <c r="M607" s="2" t="s">
        <v>71</v>
      </c>
      <c r="N607" s="2" t="str">
        <f>VLOOKUP(L607,Facts!$A$2:$B$10,2,FALSE)</f>
        <v>West</v>
      </c>
      <c r="O607" s="2"/>
      <c r="P607" s="2"/>
      <c r="Q607" s="36" t="str">
        <f>IF(AND(K607&lt;=5,'Billing Details'!H607&gt;=10000),"High Priority","Regularfollowup")</f>
        <v>Regularfollowup</v>
      </c>
      <c r="R607" s="36"/>
      <c r="S607" s="36"/>
      <c r="T607" s="36" t="str">
        <f>IF(AND(Q607="High Priority",'Patient Health Records'!AH607="Yes",'Patient Health Records'!AI607="Critical"), "Need Immediate attention", IF(AND('Patient Health Records'!AI607&lt;&gt;"Critical", 'Patient Health Records'!AH607="Yes"),"Monitor later",IF(AND('Patient Health Records'!AI607="Critical",'Patient Health Records'!AH607="No"),"Ask for readmission","No action")))</f>
        <v>No action</v>
      </c>
      <c r="U607" s="36"/>
      <c r="V607" s="36"/>
      <c r="W607" s="2" t="str">
        <f>_xlfn.XLOOKUP('Patient Demographics'!N607,Facts!$B$2:$B$10,Facts!$A$2:$A$10,FALSE)</f>
        <v>Maharashtra</v>
      </c>
      <c r="X607" t="str">
        <f t="shared" si="58"/>
        <v xml:space="preserve">Diya </v>
      </c>
      <c r="Y607" t="str" cm="1">
        <f t="array" ref="Y607:Z607">_xlfn.TEXTSPLIT(C607," ")</f>
        <v>Diya</v>
      </c>
      <c r="Z607" t="str">
        <v>Sharma</v>
      </c>
    </row>
    <row r="608" spans="1:27" ht="15.75" customHeight="1" x14ac:dyDescent="0.35">
      <c r="A608" s="2" t="s">
        <v>955</v>
      </c>
      <c r="B608" s="2" t="s">
        <v>579</v>
      </c>
      <c r="C608" s="2" t="str">
        <f t="shared" si="59"/>
        <v>Riya Priya Sharma</v>
      </c>
      <c r="D608" s="2" t="str">
        <f t="shared" si="57"/>
        <v>PID0607_Riya.pdf</v>
      </c>
      <c r="E608" s="2" t="s">
        <v>9</v>
      </c>
      <c r="F608" s="15" t="s">
        <v>41</v>
      </c>
      <c r="G608" s="56">
        <f t="shared" si="60"/>
        <v>28855</v>
      </c>
      <c r="H608" s="54">
        <f t="shared" si="61"/>
        <v>1978</v>
      </c>
      <c r="I608" s="54">
        <f t="shared" si="62"/>
        <v>48</v>
      </c>
      <c r="J608" s="54" t="str" cm="1">
        <f t="array" ref="J608">_xlfn.IFS(AND(I608&gt;20,I608&lt;=30),"Young adult",AND(I608&gt;30,I608&lt;=45),"Adult",AND(I608&gt;45,I608&lt;=60),"Senior",AND(I608&gt;60,I608&lt;90),"super senior",TRUE,"Died")</f>
        <v>Senior</v>
      </c>
      <c r="K608" s="3">
        <v>7</v>
      </c>
      <c r="L608" s="2" t="s">
        <v>11</v>
      </c>
      <c r="M608" s="2" t="s">
        <v>71</v>
      </c>
      <c r="N608" s="2" t="str">
        <f>VLOOKUP(L608,Facts!$A$2:$B$10,2,FALSE)</f>
        <v>South</v>
      </c>
      <c r="O608" s="2"/>
      <c r="P608" s="2"/>
      <c r="Q608" s="36" t="str">
        <f>IF(AND(K608&lt;=5,'Billing Details'!H608&gt;=10000),"High Priority","Regularfollowup")</f>
        <v>Regularfollowup</v>
      </c>
      <c r="R608" s="36"/>
      <c r="S608" s="36"/>
      <c r="T608" s="36" t="str">
        <f>IF(AND(Q608="High Priority",'Patient Health Records'!AH608="Yes",'Patient Health Records'!AI608="Critical"), "Need Immediate attention", IF(AND('Patient Health Records'!AI608&lt;&gt;"Critical", 'Patient Health Records'!AH608="Yes"),"Monitor later",IF(AND('Patient Health Records'!AI608="Critical",'Patient Health Records'!AH608="No"),"Ask for readmission","No action")))</f>
        <v>No action</v>
      </c>
      <c r="U608" s="36"/>
      <c r="V608" s="36"/>
      <c r="W608" s="2" t="str">
        <f>_xlfn.XLOOKUP('Patient Demographics'!N608,Facts!$B$2:$B$10,Facts!$A$2:$A$10,FALSE)</f>
        <v>Tamil Nadu</v>
      </c>
      <c r="X608" t="str">
        <f t="shared" si="58"/>
        <v xml:space="preserve">Riya </v>
      </c>
      <c r="Y608" t="str" cm="1">
        <f t="array" ref="Y608:AA608">_xlfn.TEXTSPLIT(C608," ")</f>
        <v>Riya</v>
      </c>
      <c r="Z608" t="str">
        <v>Priya</v>
      </c>
      <c r="AA608" t="str">
        <v>Sharma</v>
      </c>
    </row>
    <row r="609" spans="1:27" ht="15.75" customHeight="1" x14ac:dyDescent="0.35">
      <c r="A609" s="2" t="s">
        <v>956</v>
      </c>
      <c r="B609" s="2" t="s">
        <v>273</v>
      </c>
      <c r="C609" s="2" t="str">
        <f t="shared" si="59"/>
        <v>Riya Mehta</v>
      </c>
      <c r="D609" s="2" t="str">
        <f t="shared" si="57"/>
        <v>PID0608_Riya.pdf</v>
      </c>
      <c r="E609" s="2" t="s">
        <v>9</v>
      </c>
      <c r="F609" s="15" t="s">
        <v>15</v>
      </c>
      <c r="G609" s="56">
        <f t="shared" si="60"/>
        <v>19724</v>
      </c>
      <c r="H609" s="54">
        <f t="shared" si="61"/>
        <v>1953</v>
      </c>
      <c r="I609" s="54">
        <f t="shared" si="62"/>
        <v>73</v>
      </c>
      <c r="J609" s="54" t="str" cm="1">
        <f t="array" ref="J609">_xlfn.IFS(AND(I609&gt;20,I609&lt;=30),"Young adult",AND(I609&gt;30,I609&lt;=45),"Adult",AND(I609&gt;45,I609&lt;=60),"Senior",AND(I609&gt;60,I609&lt;90),"super senior",TRUE,"Died")</f>
        <v>super senior</v>
      </c>
      <c r="K609" s="3">
        <v>90</v>
      </c>
      <c r="L609" s="2" t="s">
        <v>37</v>
      </c>
      <c r="M609" s="2" t="s">
        <v>12</v>
      </c>
      <c r="N609" s="2" t="str">
        <f>VLOOKUP(L609,Facts!$A$2:$B$10,2,FALSE)</f>
        <v>South</v>
      </c>
      <c r="O609" s="2"/>
      <c r="P609" s="2"/>
      <c r="Q609" s="36" t="str">
        <f>IF(AND(K609&lt;=5,'Billing Details'!H609&gt;=10000),"High Priority","Regularfollowup")</f>
        <v>Regularfollowup</v>
      </c>
      <c r="R609" s="36"/>
      <c r="S609" s="36"/>
      <c r="T609" s="36" t="str">
        <f>IF(AND(Q609="High Priority",'Patient Health Records'!AH609="Yes",'Patient Health Records'!AI609="Critical"), "Need Immediate attention", IF(AND('Patient Health Records'!AI609&lt;&gt;"Critical", 'Patient Health Records'!AH609="Yes"),"Monitor later",IF(AND('Patient Health Records'!AI609="Critical",'Patient Health Records'!AH609="No"),"Ask for readmission","No action")))</f>
        <v>Ask for readmission</v>
      </c>
      <c r="U609" s="36"/>
      <c r="V609" s="36"/>
      <c r="W609" s="2" t="str">
        <f>_xlfn.XLOOKUP('Patient Demographics'!N609,Facts!$B$2:$B$10,Facts!$A$2:$A$10,FALSE)</f>
        <v>Tamil Nadu</v>
      </c>
      <c r="X609" t="str">
        <f t="shared" si="58"/>
        <v xml:space="preserve">Riya </v>
      </c>
      <c r="Y609" t="str" cm="1">
        <f t="array" ref="Y609:Z609">_xlfn.TEXTSPLIT(C609," ")</f>
        <v>Riya</v>
      </c>
      <c r="Z609" t="str">
        <v>Mehta</v>
      </c>
    </row>
    <row r="610" spans="1:27" ht="15.75" customHeight="1" x14ac:dyDescent="0.35">
      <c r="A610" s="2" t="s">
        <v>957</v>
      </c>
      <c r="B610" s="2" t="s">
        <v>136</v>
      </c>
      <c r="C610" s="2" t="str">
        <f t="shared" si="59"/>
        <v>Vivaan Mehta</v>
      </c>
      <c r="D610" s="2" t="str">
        <f t="shared" si="57"/>
        <v>PID0609_Vivaan.pdf</v>
      </c>
      <c r="E610" s="2" t="s">
        <v>24</v>
      </c>
      <c r="F610" s="15" t="s">
        <v>28</v>
      </c>
      <c r="G610" s="56">
        <f t="shared" si="60"/>
        <v>32508</v>
      </c>
      <c r="H610" s="54">
        <f t="shared" si="61"/>
        <v>1988</v>
      </c>
      <c r="I610" s="54">
        <f t="shared" si="62"/>
        <v>38</v>
      </c>
      <c r="J610" s="54" t="str" cm="1">
        <f t="array" ref="J610">_xlfn.IFS(AND(I610&gt;20,I610&lt;=30),"Young adult",AND(I610&gt;30,I610&lt;=45),"Adult",AND(I610&gt;45,I610&lt;=60),"Senior",AND(I610&gt;60,I610&lt;90),"super senior",TRUE,"Died")</f>
        <v>Adult</v>
      </c>
      <c r="K610" s="3">
        <v>7</v>
      </c>
      <c r="L610" s="2" t="s">
        <v>16</v>
      </c>
      <c r="M610" s="2" t="s">
        <v>21</v>
      </c>
      <c r="N610" s="2" t="str">
        <f>VLOOKUP(L610,Facts!$A$2:$B$10,2,FALSE)</f>
        <v>West</v>
      </c>
      <c r="O610" s="2"/>
      <c r="P610" s="2"/>
      <c r="Q610" s="36" t="str">
        <f>IF(AND(K610&lt;=5,'Billing Details'!H610&gt;=10000),"High Priority","Regularfollowup")</f>
        <v>Regularfollowup</v>
      </c>
      <c r="R610" s="36"/>
      <c r="S610" s="36"/>
      <c r="T610" s="36" t="str">
        <f>IF(AND(Q610="High Priority",'Patient Health Records'!AH610="Yes",'Patient Health Records'!AI610="Critical"), "Need Immediate attention", IF(AND('Patient Health Records'!AI610&lt;&gt;"Critical", 'Patient Health Records'!AH610="Yes"),"Monitor later",IF(AND('Patient Health Records'!AI610="Critical",'Patient Health Records'!AH610="No"),"Ask for readmission","No action")))</f>
        <v>No action</v>
      </c>
      <c r="U610" s="36"/>
      <c r="V610" s="36"/>
      <c r="W610" s="2" t="str">
        <f>_xlfn.XLOOKUP('Patient Demographics'!N610,Facts!$B$2:$B$10,Facts!$A$2:$A$10,FALSE)</f>
        <v>Maharashtra</v>
      </c>
      <c r="X610" t="str">
        <f t="shared" si="58"/>
        <v xml:space="preserve">Vivaan </v>
      </c>
      <c r="Y610" t="str" cm="1">
        <f t="array" ref="Y610:Z610">_xlfn.TEXTSPLIT(C610," ")</f>
        <v>Vivaan</v>
      </c>
      <c r="Z610" t="str">
        <v>Mehta</v>
      </c>
    </row>
    <row r="611" spans="1:27" ht="15.75" customHeight="1" x14ac:dyDescent="0.35">
      <c r="A611" s="2" t="s">
        <v>958</v>
      </c>
      <c r="B611" s="2" t="s">
        <v>201</v>
      </c>
      <c r="C611" s="2" t="str">
        <f t="shared" si="59"/>
        <v>Sai Mehta</v>
      </c>
      <c r="D611" s="2" t="str">
        <f t="shared" si="57"/>
        <v>PID0610_Sai.pdf</v>
      </c>
      <c r="E611" s="2" t="s">
        <v>24</v>
      </c>
      <c r="F611" s="15" t="s">
        <v>28</v>
      </c>
      <c r="G611" s="56">
        <f t="shared" si="60"/>
        <v>32508</v>
      </c>
      <c r="H611" s="54">
        <f t="shared" si="61"/>
        <v>1988</v>
      </c>
      <c r="I611" s="54">
        <f t="shared" si="62"/>
        <v>38</v>
      </c>
      <c r="J611" s="54" t="str" cm="1">
        <f t="array" ref="J611">_xlfn.IFS(AND(I611&gt;20,I611&lt;=30),"Young adult",AND(I611&gt;30,I611&lt;=45),"Adult",AND(I611&gt;45,I611&lt;=60),"Senior",AND(I611&gt;60,I611&lt;90),"super senior",TRUE,"Died")</f>
        <v>Adult</v>
      </c>
      <c r="K611" s="3">
        <v>20</v>
      </c>
      <c r="L611" s="2" t="s">
        <v>11</v>
      </c>
      <c r="M611" s="2" t="s">
        <v>71</v>
      </c>
      <c r="N611" s="2" t="str">
        <f>VLOOKUP(L611,Facts!$A$2:$B$10,2,FALSE)</f>
        <v>South</v>
      </c>
      <c r="O611" s="2"/>
      <c r="P611" s="2"/>
      <c r="Q611" s="36" t="str">
        <f>IF(AND(K611&lt;=5,'Billing Details'!H611&gt;=10000),"High Priority","Regularfollowup")</f>
        <v>Regularfollowup</v>
      </c>
      <c r="R611" s="36"/>
      <c r="S611" s="36"/>
      <c r="T611" s="36" t="str">
        <f>IF(AND(Q611="High Priority",'Patient Health Records'!AH611="Yes",'Patient Health Records'!AI611="Critical"), "Need Immediate attention", IF(AND('Patient Health Records'!AI611&lt;&gt;"Critical", 'Patient Health Records'!AH611="Yes"),"Monitor later",IF(AND('Patient Health Records'!AI611="Critical",'Patient Health Records'!AH611="No"),"Ask for readmission","No action")))</f>
        <v>No action</v>
      </c>
      <c r="U611" s="36"/>
      <c r="V611" s="36"/>
      <c r="W611" s="2" t="str">
        <f>_xlfn.XLOOKUP('Patient Demographics'!N611,Facts!$B$2:$B$10,Facts!$A$2:$A$10,FALSE)</f>
        <v>Tamil Nadu</v>
      </c>
      <c r="X611" t="str">
        <f t="shared" si="58"/>
        <v xml:space="preserve">Sai </v>
      </c>
      <c r="Y611" t="str" cm="1">
        <f t="array" ref="Y611:Z611">_xlfn.TEXTSPLIT(C611," ")</f>
        <v>Sai</v>
      </c>
      <c r="Z611" t="str">
        <v>Mehta</v>
      </c>
    </row>
    <row r="612" spans="1:27" ht="15.75" customHeight="1" x14ac:dyDescent="0.35">
      <c r="A612" s="2" t="s">
        <v>959</v>
      </c>
      <c r="B612" s="2" t="s">
        <v>960</v>
      </c>
      <c r="C612" s="2" t="str">
        <f t="shared" si="59"/>
        <v>Diya Priya Patel</v>
      </c>
      <c r="D612" s="2" t="str">
        <f t="shared" si="57"/>
        <v>PID0611_Diya.pdf</v>
      </c>
      <c r="E612" s="2" t="s">
        <v>9</v>
      </c>
      <c r="F612" s="15" t="s">
        <v>28</v>
      </c>
      <c r="G612" s="56">
        <f t="shared" si="60"/>
        <v>32508</v>
      </c>
      <c r="H612" s="54">
        <f t="shared" si="61"/>
        <v>1988</v>
      </c>
      <c r="I612" s="54">
        <f t="shared" si="62"/>
        <v>38</v>
      </c>
      <c r="J612" s="54" t="str" cm="1">
        <f t="array" ref="J612">_xlfn.IFS(AND(I612&gt;20,I612&lt;=30),"Young adult",AND(I612&gt;30,I612&lt;=45),"Adult",AND(I612&gt;45,I612&lt;=60),"Senior",AND(I612&gt;60,I612&lt;90),"super senior",TRUE,"Died")</f>
        <v>Adult</v>
      </c>
      <c r="K612" s="3">
        <v>30</v>
      </c>
      <c r="L612" s="2" t="s">
        <v>60</v>
      </c>
      <c r="M612" s="2" t="s">
        <v>71</v>
      </c>
      <c r="N612" s="2" t="str">
        <f>VLOOKUP(L612,Facts!$A$2:$B$10,2,FALSE)</f>
        <v>West</v>
      </c>
      <c r="O612" s="2"/>
      <c r="P612" s="2"/>
      <c r="Q612" s="36" t="str">
        <f>IF(AND(K612&lt;=5,'Billing Details'!H612&gt;=10000),"High Priority","Regularfollowup")</f>
        <v>Regularfollowup</v>
      </c>
      <c r="R612" s="36"/>
      <c r="S612" s="36"/>
      <c r="T612" s="36" t="str">
        <f>IF(AND(Q612="High Priority",'Patient Health Records'!AH612="Yes",'Patient Health Records'!AI612="Critical"), "Need Immediate attention", IF(AND('Patient Health Records'!AI612&lt;&gt;"Critical", 'Patient Health Records'!AH612="Yes"),"Monitor later",IF(AND('Patient Health Records'!AI612="Critical",'Patient Health Records'!AH612="No"),"Ask for readmission","No action")))</f>
        <v>No action</v>
      </c>
      <c r="U612" s="36"/>
      <c r="V612" s="36"/>
      <c r="W612" s="2" t="str">
        <f>_xlfn.XLOOKUP('Patient Demographics'!N612,Facts!$B$2:$B$10,Facts!$A$2:$A$10,FALSE)</f>
        <v>Maharashtra</v>
      </c>
      <c r="X612" t="str">
        <f t="shared" si="58"/>
        <v xml:space="preserve">Diya </v>
      </c>
      <c r="Y612" t="str" cm="1">
        <f t="array" ref="Y612:AA612">_xlfn.TEXTSPLIT(C612," ")</f>
        <v>Diya</v>
      </c>
      <c r="Z612" t="str">
        <v>Priya</v>
      </c>
      <c r="AA612" t="str">
        <v>Patel</v>
      </c>
    </row>
    <row r="613" spans="1:27" ht="15.75" customHeight="1" x14ac:dyDescent="0.35">
      <c r="A613" s="2" t="s">
        <v>961</v>
      </c>
      <c r="B613" s="2" t="s">
        <v>962</v>
      </c>
      <c r="C613" s="2" t="str">
        <f t="shared" si="59"/>
        <v>Aarav Dev Sharma</v>
      </c>
      <c r="D613" s="2" t="str">
        <f t="shared" si="57"/>
        <v>PID0612_Aarav.pdf</v>
      </c>
      <c r="E613" s="2" t="s">
        <v>24</v>
      </c>
      <c r="F613" s="15" t="s">
        <v>28</v>
      </c>
      <c r="G613" s="56">
        <f t="shared" si="60"/>
        <v>32508</v>
      </c>
      <c r="H613" s="54">
        <f t="shared" si="61"/>
        <v>1988</v>
      </c>
      <c r="I613" s="54">
        <f t="shared" si="62"/>
        <v>38</v>
      </c>
      <c r="J613" s="54" t="str" cm="1">
        <f t="array" ref="J613">_xlfn.IFS(AND(I613&gt;20,I613&lt;=30),"Young adult",AND(I613&gt;30,I613&lt;=45),"Adult",AND(I613&gt;45,I613&lt;=60),"Senior",AND(I613&gt;60,I613&lt;90),"super senior",TRUE,"Died")</f>
        <v>Adult</v>
      </c>
      <c r="K613" s="3">
        <v>25</v>
      </c>
      <c r="L613" s="2" t="s">
        <v>25</v>
      </c>
      <c r="M613" s="2" t="s">
        <v>12</v>
      </c>
      <c r="N613" s="2" t="str">
        <f>VLOOKUP(L613,Facts!$A$2:$B$10,2,FALSE)</f>
        <v>South</v>
      </c>
      <c r="O613" s="2"/>
      <c r="P613" s="2"/>
      <c r="Q613" s="36" t="str">
        <f>IF(AND(K613&lt;=5,'Billing Details'!H613&gt;=10000),"High Priority","Regularfollowup")</f>
        <v>Regularfollowup</v>
      </c>
      <c r="R613" s="36"/>
      <c r="S613" s="36"/>
      <c r="T613" s="36" t="str">
        <f>IF(AND(Q613="High Priority",'Patient Health Records'!AH613="Yes",'Patient Health Records'!AI613="Critical"), "Need Immediate attention", IF(AND('Patient Health Records'!AI613&lt;&gt;"Critical", 'Patient Health Records'!AH613="Yes"),"Monitor later",IF(AND('Patient Health Records'!AI613="Critical",'Patient Health Records'!AH613="No"),"Ask for readmission","No action")))</f>
        <v>No action</v>
      </c>
      <c r="U613" s="36"/>
      <c r="V613" s="36"/>
      <c r="W613" s="2" t="str">
        <f>_xlfn.XLOOKUP('Patient Demographics'!N613,Facts!$B$2:$B$10,Facts!$A$2:$A$10,FALSE)</f>
        <v>Tamil Nadu</v>
      </c>
      <c r="X613" t="str">
        <f t="shared" si="58"/>
        <v xml:space="preserve">Aarav </v>
      </c>
      <c r="Y613" t="str" cm="1">
        <f t="array" ref="Y613:AA613">_xlfn.TEXTSPLIT(C613," ")</f>
        <v>Aarav</v>
      </c>
      <c r="Z613" t="str">
        <v>Dev</v>
      </c>
      <c r="AA613" t="str">
        <v>Sharma</v>
      </c>
    </row>
    <row r="614" spans="1:27" ht="15.75" customHeight="1" x14ac:dyDescent="0.35">
      <c r="A614" s="2" t="s">
        <v>963</v>
      </c>
      <c r="B614" s="2" t="s">
        <v>964</v>
      </c>
      <c r="C614" s="2" t="str">
        <f t="shared" si="59"/>
        <v>Aditya Raj Gupta</v>
      </c>
      <c r="D614" s="2" t="str">
        <f t="shared" si="57"/>
        <v>PID0613_Aditya.pdf</v>
      </c>
      <c r="E614" s="2" t="s">
        <v>24</v>
      </c>
      <c r="F614" s="15" t="s">
        <v>10</v>
      </c>
      <c r="G614" s="56">
        <f t="shared" si="60"/>
        <v>27029</v>
      </c>
      <c r="H614" s="54">
        <f t="shared" si="61"/>
        <v>1973</v>
      </c>
      <c r="I614" s="54">
        <f t="shared" si="62"/>
        <v>53</v>
      </c>
      <c r="J614" s="54" t="str" cm="1">
        <f t="array" ref="J614">_xlfn.IFS(AND(I614&gt;20,I614&lt;=30),"Young adult",AND(I614&gt;30,I614&lt;=45),"Adult",AND(I614&gt;45,I614&lt;=60),"Senior",AND(I614&gt;60,I614&lt;90),"super senior",TRUE,"Died")</f>
        <v>Senior</v>
      </c>
      <c r="K614" s="3">
        <v>12</v>
      </c>
      <c r="L614" s="2" t="s">
        <v>20</v>
      </c>
      <c r="M614" s="2" t="s">
        <v>12</v>
      </c>
      <c r="N614" s="2" t="str">
        <f>VLOOKUP(L614,Facts!$A$2:$B$10,2,FALSE)</f>
        <v>North</v>
      </c>
      <c r="O614" s="2"/>
      <c r="P614" s="2"/>
      <c r="Q614" s="36" t="str">
        <f>IF(AND(K614&lt;=5,'Billing Details'!H614&gt;=10000),"High Priority","Regularfollowup")</f>
        <v>Regularfollowup</v>
      </c>
      <c r="R614" s="36"/>
      <c r="S614" s="36"/>
      <c r="T614" s="36" t="str">
        <f>IF(AND(Q614="High Priority",'Patient Health Records'!AH614="Yes",'Patient Health Records'!AI614="Critical"), "Need Immediate attention", IF(AND('Patient Health Records'!AI614&lt;&gt;"Critical", 'Patient Health Records'!AH614="Yes"),"Monitor later",IF(AND('Patient Health Records'!AI614="Critical",'Patient Health Records'!AH614="No"),"Ask for readmission","No action")))</f>
        <v>Monitor later</v>
      </c>
      <c r="U614" s="36"/>
      <c r="V614" s="36"/>
      <c r="W614" s="2" t="str">
        <f>_xlfn.XLOOKUP('Patient Demographics'!N614,Facts!$B$2:$B$10,Facts!$A$2:$A$10,FALSE)</f>
        <v>Punjab</v>
      </c>
      <c r="X614" t="str">
        <f t="shared" si="58"/>
        <v xml:space="preserve">Aditya </v>
      </c>
      <c r="Y614" t="str" cm="1">
        <f t="array" ref="Y614:AA614">_xlfn.TEXTSPLIT(C614," ")</f>
        <v>Aditya</v>
      </c>
      <c r="Z614" t="str">
        <v>Raj</v>
      </c>
      <c r="AA614" t="str">
        <v>Gupta</v>
      </c>
    </row>
    <row r="615" spans="1:27" ht="15.75" customHeight="1" x14ac:dyDescent="0.35">
      <c r="A615" s="2" t="s">
        <v>965</v>
      </c>
      <c r="B615" s="2" t="s">
        <v>948</v>
      </c>
      <c r="C615" s="2" t="str">
        <f t="shared" si="59"/>
        <v>Sai Kumar Reddy</v>
      </c>
      <c r="D615" s="2" t="str">
        <f t="shared" si="57"/>
        <v>PID0614_Sai.pdf</v>
      </c>
      <c r="E615" s="2" t="s">
        <v>24</v>
      </c>
      <c r="F615" s="15" t="s">
        <v>199</v>
      </c>
      <c r="G615" s="56">
        <f t="shared" si="60"/>
        <v>26299</v>
      </c>
      <c r="H615" s="54">
        <f t="shared" si="61"/>
        <v>1972</v>
      </c>
      <c r="I615" s="54">
        <f t="shared" si="62"/>
        <v>54</v>
      </c>
      <c r="J615" s="54" t="str" cm="1">
        <f t="array" ref="J615">_xlfn.IFS(AND(I615&gt;20,I615&lt;=30),"Young adult",AND(I615&gt;30,I615&lt;=45),"Adult",AND(I615&gt;45,I615&lt;=60),"Senior",AND(I615&gt;60,I615&lt;90),"super senior",TRUE,"Died")</f>
        <v>Senior</v>
      </c>
      <c r="K615" s="3">
        <v>2</v>
      </c>
      <c r="L615" s="2" t="s">
        <v>25</v>
      </c>
      <c r="M615" s="2" t="s">
        <v>12</v>
      </c>
      <c r="N615" s="2" t="str">
        <f>VLOOKUP(L615,Facts!$A$2:$B$10,2,FALSE)</f>
        <v>South</v>
      </c>
      <c r="O615" s="2"/>
      <c r="P615" s="2"/>
      <c r="Q615" s="36" t="str">
        <f>IF(AND(K615&lt;=5,'Billing Details'!H615&gt;=10000),"High Priority","Regularfollowup")</f>
        <v>Regularfollowup</v>
      </c>
      <c r="R615" s="36"/>
      <c r="S615" s="36"/>
      <c r="T615" s="36" t="str">
        <f>IF(AND(Q615="High Priority",'Patient Health Records'!AH615="Yes",'Patient Health Records'!AI615="Critical"), "Need Immediate attention", IF(AND('Patient Health Records'!AI615&lt;&gt;"Critical", 'Patient Health Records'!AH615="Yes"),"Monitor later",IF(AND('Patient Health Records'!AI615="Critical",'Patient Health Records'!AH615="No"),"Ask for readmission","No action")))</f>
        <v>Monitor later</v>
      </c>
      <c r="U615" s="36"/>
      <c r="V615" s="36"/>
      <c r="W615" s="2" t="str">
        <f>_xlfn.XLOOKUP('Patient Demographics'!N615,Facts!$B$2:$B$10,Facts!$A$2:$A$10,FALSE)</f>
        <v>Tamil Nadu</v>
      </c>
      <c r="X615" t="str">
        <f t="shared" si="58"/>
        <v xml:space="preserve">Sai </v>
      </c>
      <c r="Y615" t="str" cm="1">
        <f t="array" ref="Y615:AA615">_xlfn.TEXTSPLIT(C615," ")</f>
        <v>Sai</v>
      </c>
      <c r="Z615" t="str">
        <v>Kumar</v>
      </c>
      <c r="AA615" t="str">
        <v>Reddy</v>
      </c>
    </row>
    <row r="616" spans="1:27" ht="15.75" customHeight="1" x14ac:dyDescent="0.35">
      <c r="A616" s="2" t="s">
        <v>966</v>
      </c>
      <c r="B616" s="2" t="s">
        <v>194</v>
      </c>
      <c r="C616" s="2" t="str">
        <f t="shared" si="59"/>
        <v>Sai Reddy</v>
      </c>
      <c r="D616" s="2" t="str">
        <f t="shared" si="57"/>
        <v>PID0615_Sai.pdf</v>
      </c>
      <c r="E616" s="2" t="s">
        <v>24</v>
      </c>
      <c r="F616" s="15" t="s">
        <v>41</v>
      </c>
      <c r="G616" s="56">
        <f t="shared" si="60"/>
        <v>28855</v>
      </c>
      <c r="H616" s="54">
        <f t="shared" si="61"/>
        <v>1978</v>
      </c>
      <c r="I616" s="54">
        <f t="shared" si="62"/>
        <v>48</v>
      </c>
      <c r="J616" s="54" t="str" cm="1">
        <f t="array" ref="J616">_xlfn.IFS(AND(I616&gt;20,I616&lt;=30),"Young adult",AND(I616&gt;30,I616&lt;=45),"Adult",AND(I616&gt;45,I616&lt;=60),"Senior",AND(I616&gt;60,I616&lt;90),"super senior",TRUE,"Died")</f>
        <v>Senior</v>
      </c>
      <c r="K616" s="3">
        <v>1</v>
      </c>
      <c r="L616" s="2" t="s">
        <v>29</v>
      </c>
      <c r="M616" s="2" t="s">
        <v>12</v>
      </c>
      <c r="N616" s="2" t="str">
        <f>VLOOKUP(L616,Facts!$A$2:$B$10,2,FALSE)</f>
        <v>North</v>
      </c>
      <c r="O616" s="2"/>
      <c r="P616" s="2"/>
      <c r="Q616" s="36" t="str">
        <f>IF(AND(K616&lt;=5,'Billing Details'!H616&gt;=10000),"High Priority","Regularfollowup")</f>
        <v>High Priority</v>
      </c>
      <c r="R616" s="36"/>
      <c r="S616" s="36"/>
      <c r="T616" s="36" t="str">
        <f>IF(AND(Q616="High Priority",'Patient Health Records'!AH616="Yes",'Patient Health Records'!AI616="Critical"), "Need Immediate attention", IF(AND('Patient Health Records'!AI616&lt;&gt;"Critical", 'Patient Health Records'!AH616="Yes"),"Monitor later",IF(AND('Patient Health Records'!AI616="Critical",'Patient Health Records'!AH616="No"),"Ask for readmission","No action")))</f>
        <v>No action</v>
      </c>
      <c r="U616" s="36"/>
      <c r="V616" s="36"/>
      <c r="W616" s="2" t="str">
        <f>_xlfn.XLOOKUP('Patient Demographics'!N616,Facts!$B$2:$B$10,Facts!$A$2:$A$10,FALSE)</f>
        <v>Punjab</v>
      </c>
      <c r="X616" t="str">
        <f t="shared" si="58"/>
        <v xml:space="preserve">Sai </v>
      </c>
      <c r="Y616" t="str" cm="1">
        <f t="array" ref="Y616:Z616">_xlfn.TEXTSPLIT(C616," ")</f>
        <v>Sai</v>
      </c>
      <c r="Z616" t="str">
        <v>Reddy</v>
      </c>
    </row>
    <row r="617" spans="1:27" ht="15.75" customHeight="1" x14ac:dyDescent="0.35">
      <c r="A617" s="2" t="s">
        <v>967</v>
      </c>
      <c r="B617" s="2" t="s">
        <v>269</v>
      </c>
      <c r="C617" s="2" t="str">
        <f t="shared" si="59"/>
        <v>Aarav Gupta</v>
      </c>
      <c r="D617" s="2" t="str">
        <f t="shared" si="57"/>
        <v>PID0616_Aarav.pdf</v>
      </c>
      <c r="E617" s="2" t="s">
        <v>24</v>
      </c>
      <c r="F617" s="15" t="s">
        <v>19</v>
      </c>
      <c r="G617" s="56">
        <f t="shared" si="60"/>
        <v>34334</v>
      </c>
      <c r="H617" s="54">
        <f t="shared" si="61"/>
        <v>1993</v>
      </c>
      <c r="I617" s="54">
        <f t="shared" si="62"/>
        <v>33</v>
      </c>
      <c r="J617" s="54" t="str" cm="1">
        <f t="array" ref="J617">_xlfn.IFS(AND(I617&gt;20,I617&lt;=30),"Young adult",AND(I617&gt;30,I617&lt;=45),"Adult",AND(I617&gt;45,I617&lt;=60),"Senior",AND(I617&gt;60,I617&lt;90),"super senior",TRUE,"Died")</f>
        <v>Adult</v>
      </c>
      <c r="K617" s="3">
        <v>15</v>
      </c>
      <c r="L617" s="2" t="s">
        <v>60</v>
      </c>
      <c r="M617" s="2" t="s">
        <v>71</v>
      </c>
      <c r="N617" s="2" t="str">
        <f>VLOOKUP(L617,Facts!$A$2:$B$10,2,FALSE)</f>
        <v>West</v>
      </c>
      <c r="O617" s="2"/>
      <c r="P617" s="2"/>
      <c r="Q617" s="36" t="str">
        <f>IF(AND(K617&lt;=5,'Billing Details'!H617&gt;=10000),"High Priority","Regularfollowup")</f>
        <v>Regularfollowup</v>
      </c>
      <c r="R617" s="36"/>
      <c r="S617" s="36"/>
      <c r="T617" s="36" t="str">
        <f>IF(AND(Q617="High Priority",'Patient Health Records'!AH617="Yes",'Patient Health Records'!AI617="Critical"), "Need Immediate attention", IF(AND('Patient Health Records'!AI617&lt;&gt;"Critical", 'Patient Health Records'!AH617="Yes"),"Monitor later",IF(AND('Patient Health Records'!AI617="Critical",'Patient Health Records'!AH617="No"),"Ask for readmission","No action")))</f>
        <v>No action</v>
      </c>
      <c r="U617" s="36"/>
      <c r="V617" s="36"/>
      <c r="W617" s="2" t="str">
        <f>_xlfn.XLOOKUP('Patient Demographics'!N617,Facts!$B$2:$B$10,Facts!$A$2:$A$10,FALSE)</f>
        <v>Maharashtra</v>
      </c>
      <c r="X617" t="str">
        <f t="shared" si="58"/>
        <v xml:space="preserve">Aarav </v>
      </c>
      <c r="Y617" t="str" cm="1">
        <f t="array" ref="Y617:Z617">_xlfn.TEXTSPLIT(C617," ")</f>
        <v>Aarav</v>
      </c>
      <c r="Z617" t="str">
        <v>Gupta</v>
      </c>
    </row>
    <row r="618" spans="1:27" ht="15.75" customHeight="1" x14ac:dyDescent="0.35">
      <c r="A618" s="2" t="s">
        <v>968</v>
      </c>
      <c r="B618" s="2" t="s">
        <v>969</v>
      </c>
      <c r="C618" s="2" t="str">
        <f t="shared" si="59"/>
        <v>Aditya Dev Sharma</v>
      </c>
      <c r="D618" s="2" t="str">
        <f t="shared" si="57"/>
        <v>PID0617_Aditya.pdf</v>
      </c>
      <c r="E618" s="2" t="s">
        <v>24</v>
      </c>
      <c r="F618" s="15" t="s">
        <v>62</v>
      </c>
      <c r="G618" s="56">
        <f t="shared" si="60"/>
        <v>30682</v>
      </c>
      <c r="H618" s="54">
        <f t="shared" si="61"/>
        <v>1984</v>
      </c>
      <c r="I618" s="54">
        <f t="shared" si="62"/>
        <v>42</v>
      </c>
      <c r="J618" s="54" t="str" cm="1">
        <f t="array" ref="J618">_xlfn.IFS(AND(I618&gt;20,I618&lt;=30),"Young adult",AND(I618&gt;30,I618&lt;=45),"Adult",AND(I618&gt;45,I618&lt;=60),"Senior",AND(I618&gt;60,I618&lt;90),"super senior",TRUE,"Died")</f>
        <v>Adult</v>
      </c>
      <c r="K618" s="3">
        <v>20</v>
      </c>
      <c r="L618" s="2" t="s">
        <v>25</v>
      </c>
      <c r="M618" s="2" t="s">
        <v>12</v>
      </c>
      <c r="N618" s="2" t="str">
        <f>VLOOKUP(L618,Facts!$A$2:$B$10,2,FALSE)</f>
        <v>South</v>
      </c>
      <c r="O618" s="2"/>
      <c r="P618" s="2"/>
      <c r="Q618" s="36" t="str">
        <f>IF(AND(K618&lt;=5,'Billing Details'!H618&gt;=10000),"High Priority","Regularfollowup")</f>
        <v>Regularfollowup</v>
      </c>
      <c r="R618" s="36"/>
      <c r="S618" s="36"/>
      <c r="T618" s="36" t="str">
        <f>IF(AND(Q618="High Priority",'Patient Health Records'!AH618="Yes",'Patient Health Records'!AI618="Critical"), "Need Immediate attention", IF(AND('Patient Health Records'!AI618&lt;&gt;"Critical", 'Patient Health Records'!AH618="Yes"),"Monitor later",IF(AND('Patient Health Records'!AI618="Critical",'Patient Health Records'!AH618="No"),"Ask for readmission","No action")))</f>
        <v>Monitor later</v>
      </c>
      <c r="U618" s="36"/>
      <c r="V618" s="36"/>
      <c r="W618" s="2" t="str">
        <f>_xlfn.XLOOKUP('Patient Demographics'!N618,Facts!$B$2:$B$10,Facts!$A$2:$A$10,FALSE)</f>
        <v>Tamil Nadu</v>
      </c>
      <c r="X618" t="str">
        <f t="shared" si="58"/>
        <v xml:space="preserve">Aditya </v>
      </c>
      <c r="Y618" t="str" cm="1">
        <f t="array" ref="Y618:AA618">_xlfn.TEXTSPLIT(C618," ")</f>
        <v>Aditya</v>
      </c>
      <c r="Z618" t="str">
        <v>Dev</v>
      </c>
      <c r="AA618" t="str">
        <v>Sharma</v>
      </c>
    </row>
    <row r="619" spans="1:27" ht="15.75" customHeight="1" x14ac:dyDescent="0.35">
      <c r="A619" s="2" t="s">
        <v>970</v>
      </c>
      <c r="B619" s="2" t="s">
        <v>224</v>
      </c>
      <c r="C619" s="2" t="str">
        <f t="shared" si="59"/>
        <v>Aditya Gupta</v>
      </c>
      <c r="D619" s="2" t="str">
        <f t="shared" si="57"/>
        <v>PID0618_Aditya.pdf</v>
      </c>
      <c r="E619" s="2" t="s">
        <v>24</v>
      </c>
      <c r="F619" s="15" t="s">
        <v>55</v>
      </c>
      <c r="G619" s="56">
        <f t="shared" si="60"/>
        <v>29951</v>
      </c>
      <c r="H619" s="54">
        <f t="shared" si="61"/>
        <v>1981</v>
      </c>
      <c r="I619" s="54">
        <f t="shared" si="62"/>
        <v>45</v>
      </c>
      <c r="J619" s="54" t="str" cm="1">
        <f t="array" ref="J619">_xlfn.IFS(AND(I619&gt;20,I619&lt;=30),"Young adult",AND(I619&gt;30,I619&lt;=45),"Adult",AND(I619&gt;45,I619&lt;=60),"Senior",AND(I619&gt;60,I619&lt;90),"super senior",TRUE,"Died")</f>
        <v>Adult</v>
      </c>
      <c r="K619" s="3">
        <v>9</v>
      </c>
      <c r="L619" s="2" t="s">
        <v>25</v>
      </c>
      <c r="M619" s="2" t="s">
        <v>12</v>
      </c>
      <c r="N619" s="2" t="str">
        <f>VLOOKUP(L619,Facts!$A$2:$B$10,2,FALSE)</f>
        <v>South</v>
      </c>
      <c r="O619" s="2"/>
      <c r="P619" s="2"/>
      <c r="Q619" s="36" t="str">
        <f>IF(AND(K619&lt;=5,'Billing Details'!H619&gt;=10000),"High Priority","Regularfollowup")</f>
        <v>Regularfollowup</v>
      </c>
      <c r="R619" s="36"/>
      <c r="S619" s="36"/>
      <c r="T619" s="36" t="str">
        <f>IF(AND(Q619="High Priority",'Patient Health Records'!AH619="Yes",'Patient Health Records'!AI619="Critical"), "Need Immediate attention", IF(AND('Patient Health Records'!AI619&lt;&gt;"Critical", 'Patient Health Records'!AH619="Yes"),"Monitor later",IF(AND('Patient Health Records'!AI619="Critical",'Patient Health Records'!AH619="No"),"Ask for readmission","No action")))</f>
        <v>Monitor later</v>
      </c>
      <c r="U619" s="36"/>
      <c r="V619" s="36"/>
      <c r="W619" s="2" t="str">
        <f>_xlfn.XLOOKUP('Patient Demographics'!N619,Facts!$B$2:$B$10,Facts!$A$2:$A$10,FALSE)</f>
        <v>Tamil Nadu</v>
      </c>
      <c r="X619" t="str">
        <f t="shared" si="58"/>
        <v xml:space="preserve">Aditya </v>
      </c>
      <c r="Y619" t="str" cm="1">
        <f t="array" ref="Y619:Z619">_xlfn.TEXTSPLIT(C619," ")</f>
        <v>Aditya</v>
      </c>
      <c r="Z619" t="str">
        <v>Gupta</v>
      </c>
    </row>
    <row r="620" spans="1:27" ht="15.75" customHeight="1" x14ac:dyDescent="0.35">
      <c r="A620" s="2" t="s">
        <v>971</v>
      </c>
      <c r="B620" s="2" t="s">
        <v>177</v>
      </c>
      <c r="C620" s="2" t="str">
        <f t="shared" si="59"/>
        <v>Aanya Sharma</v>
      </c>
      <c r="D620" s="2" t="str">
        <f t="shared" si="57"/>
        <v>PID0619_Aanya.pdf</v>
      </c>
      <c r="E620" s="2" t="s">
        <v>9</v>
      </c>
      <c r="F620" s="15" t="s">
        <v>122</v>
      </c>
      <c r="G620" s="56">
        <f t="shared" si="60"/>
        <v>34334</v>
      </c>
      <c r="H620" s="54">
        <f t="shared" si="61"/>
        <v>1993</v>
      </c>
      <c r="I620" s="54">
        <f t="shared" si="62"/>
        <v>33</v>
      </c>
      <c r="J620" s="54" t="str" cm="1">
        <f t="array" ref="J620">_xlfn.IFS(AND(I620&gt;20,I620&lt;=30),"Young adult",AND(I620&gt;30,I620&lt;=45),"Adult",AND(I620&gt;45,I620&lt;=60),"Senior",AND(I620&gt;60,I620&lt;90),"super senior",TRUE,"Died")</f>
        <v>Adult</v>
      </c>
      <c r="K620" s="3">
        <v>40</v>
      </c>
      <c r="L620" s="2" t="s">
        <v>16</v>
      </c>
      <c r="M620" s="2" t="s">
        <v>12</v>
      </c>
      <c r="N620" s="2" t="str">
        <f>VLOOKUP(L620,Facts!$A$2:$B$10,2,FALSE)</f>
        <v>West</v>
      </c>
      <c r="O620" s="2"/>
      <c r="P620" s="2"/>
      <c r="Q620" s="36" t="str">
        <f>IF(AND(K620&lt;=5,'Billing Details'!H620&gt;=10000),"High Priority","Regularfollowup")</f>
        <v>Regularfollowup</v>
      </c>
      <c r="R620" s="36"/>
      <c r="S620" s="36"/>
      <c r="T620" s="36" t="str">
        <f>IF(AND(Q620="High Priority",'Patient Health Records'!AH620="Yes",'Patient Health Records'!AI620="Critical"), "Need Immediate attention", IF(AND('Patient Health Records'!AI620&lt;&gt;"Critical", 'Patient Health Records'!AH620="Yes"),"Monitor later",IF(AND('Patient Health Records'!AI620="Critical",'Patient Health Records'!AH620="No"),"Ask for readmission","No action")))</f>
        <v>Monitor later</v>
      </c>
      <c r="U620" s="36"/>
      <c r="V620" s="36"/>
      <c r="W620" s="2" t="str">
        <f>_xlfn.XLOOKUP('Patient Demographics'!N620,Facts!$B$2:$B$10,Facts!$A$2:$A$10,FALSE)</f>
        <v>Maharashtra</v>
      </c>
      <c r="X620" t="str">
        <f t="shared" si="58"/>
        <v xml:space="preserve">Aanya </v>
      </c>
      <c r="Y620" t="str" cm="1">
        <f t="array" ref="Y620:Z620">_xlfn.TEXTSPLIT(C620," ")</f>
        <v>Aanya</v>
      </c>
      <c r="Z620" t="str">
        <v>Sharma</v>
      </c>
    </row>
    <row r="621" spans="1:27" ht="15.75" customHeight="1" x14ac:dyDescent="0.35">
      <c r="A621" s="2" t="s">
        <v>972</v>
      </c>
      <c r="B621" s="2" t="s">
        <v>973</v>
      </c>
      <c r="C621" s="2" t="str">
        <f t="shared" si="59"/>
        <v>Isha Raj Reddy</v>
      </c>
      <c r="D621" s="2" t="str">
        <f t="shared" si="57"/>
        <v>PID0620_Isha.pdf</v>
      </c>
      <c r="E621" s="2" t="s">
        <v>9</v>
      </c>
      <c r="F621" s="15" t="s">
        <v>19</v>
      </c>
      <c r="G621" s="56">
        <f t="shared" si="60"/>
        <v>34334</v>
      </c>
      <c r="H621" s="54">
        <f t="shared" si="61"/>
        <v>1993</v>
      </c>
      <c r="I621" s="54">
        <f t="shared" si="62"/>
        <v>33</v>
      </c>
      <c r="J621" s="54" t="str" cm="1">
        <f t="array" ref="J621">_xlfn.IFS(AND(I621&gt;20,I621&lt;=30),"Young adult",AND(I621&gt;30,I621&lt;=45),"Adult",AND(I621&gt;45,I621&lt;=60),"Senior",AND(I621&gt;60,I621&lt;90),"super senior",TRUE,"Died")</f>
        <v>Adult</v>
      </c>
      <c r="K621" s="3">
        <v>5</v>
      </c>
      <c r="L621" s="2" t="s">
        <v>20</v>
      </c>
      <c r="M621" s="2" t="s">
        <v>38</v>
      </c>
      <c r="N621" s="2" t="str">
        <f>VLOOKUP(L621,Facts!$A$2:$B$10,2,FALSE)</f>
        <v>North</v>
      </c>
      <c r="O621" s="2"/>
      <c r="P621" s="2"/>
      <c r="Q621" s="36" t="str">
        <f>IF(AND(K621&lt;=5,'Billing Details'!H621&gt;=10000),"High Priority","Regularfollowup")</f>
        <v>High Priority</v>
      </c>
      <c r="R621" s="36"/>
      <c r="S621" s="36"/>
      <c r="T621" s="36" t="str">
        <f>IF(AND(Q621="High Priority",'Patient Health Records'!AH621="Yes",'Patient Health Records'!AI621="Critical"), "Need Immediate attention", IF(AND('Patient Health Records'!AI621&lt;&gt;"Critical", 'Patient Health Records'!AH621="Yes"),"Monitor later",IF(AND('Patient Health Records'!AI621="Critical",'Patient Health Records'!AH621="No"),"Ask for readmission","No action")))</f>
        <v>No action</v>
      </c>
      <c r="U621" s="36"/>
      <c r="V621" s="36"/>
      <c r="W621" s="2" t="str">
        <f>_xlfn.XLOOKUP('Patient Demographics'!N621,Facts!$B$2:$B$10,Facts!$A$2:$A$10,FALSE)</f>
        <v>Punjab</v>
      </c>
      <c r="X621" t="str">
        <f t="shared" si="58"/>
        <v xml:space="preserve">Isha </v>
      </c>
      <c r="Y621" t="str" cm="1">
        <f t="array" ref="Y621:AA621">_xlfn.TEXTSPLIT(C621," ")</f>
        <v>Isha</v>
      </c>
      <c r="Z621" t="str">
        <v>Raj</v>
      </c>
      <c r="AA621" t="str">
        <v>Reddy</v>
      </c>
    </row>
    <row r="622" spans="1:27" ht="15.75" customHeight="1" x14ac:dyDescent="0.35">
      <c r="A622" s="2" t="s">
        <v>974</v>
      </c>
      <c r="B622" s="2" t="s">
        <v>975</v>
      </c>
      <c r="C622" s="2" t="str">
        <f t="shared" si="59"/>
        <v>Isha Kumar Reddy</v>
      </c>
      <c r="D622" s="2" t="str">
        <f t="shared" si="57"/>
        <v>PID0621_Isha.pdf</v>
      </c>
      <c r="E622" s="2" t="s">
        <v>9</v>
      </c>
      <c r="F622" s="15" t="s">
        <v>62</v>
      </c>
      <c r="G622" s="56">
        <f t="shared" si="60"/>
        <v>30682</v>
      </c>
      <c r="H622" s="54">
        <f t="shared" si="61"/>
        <v>1984</v>
      </c>
      <c r="I622" s="54">
        <f t="shared" si="62"/>
        <v>42</v>
      </c>
      <c r="J622" s="54" t="str" cm="1">
        <f t="array" ref="J622">_xlfn.IFS(AND(I622&gt;20,I622&lt;=30),"Young adult",AND(I622&gt;30,I622&lt;=45),"Adult",AND(I622&gt;45,I622&lt;=60),"Senior",AND(I622&gt;60,I622&lt;90),"super senior",TRUE,"Died")</f>
        <v>Adult</v>
      </c>
      <c r="K622" s="3">
        <v>9</v>
      </c>
      <c r="L622" s="2" t="s">
        <v>45</v>
      </c>
      <c r="M622" s="2" t="s">
        <v>71</v>
      </c>
      <c r="N622" s="2" t="str">
        <f>VLOOKUP(L622,Facts!$A$2:$B$10,2,FALSE)</f>
        <v>East</v>
      </c>
      <c r="O622" s="2"/>
      <c r="P622" s="2"/>
      <c r="Q622" s="36" t="str">
        <f>IF(AND(K622&lt;=5,'Billing Details'!H622&gt;=10000),"High Priority","Regularfollowup")</f>
        <v>Regularfollowup</v>
      </c>
      <c r="R622" s="36"/>
      <c r="S622" s="36"/>
      <c r="T622" s="36" t="str">
        <f>IF(AND(Q622="High Priority",'Patient Health Records'!AH622="Yes",'Patient Health Records'!AI622="Critical"), "Need Immediate attention", IF(AND('Patient Health Records'!AI622&lt;&gt;"Critical", 'Patient Health Records'!AH622="Yes"),"Monitor later",IF(AND('Patient Health Records'!AI622="Critical",'Patient Health Records'!AH622="No"),"Ask for readmission","No action")))</f>
        <v>No action</v>
      </c>
      <c r="U622" s="36"/>
      <c r="V622" s="36"/>
      <c r="W622" s="2" t="str">
        <f>_xlfn.XLOOKUP('Patient Demographics'!N622,Facts!$B$2:$B$10,Facts!$A$2:$A$10,FALSE)</f>
        <v>West Bengal</v>
      </c>
      <c r="X622" t="str">
        <f t="shared" si="58"/>
        <v xml:space="preserve">Isha </v>
      </c>
      <c r="Y622" t="str" cm="1">
        <f t="array" ref="Y622:AA622">_xlfn.TEXTSPLIT(C622," ")</f>
        <v>Isha</v>
      </c>
      <c r="Z622" t="str">
        <v>Kumar</v>
      </c>
      <c r="AA622" t="str">
        <v>Reddy</v>
      </c>
    </row>
    <row r="623" spans="1:27" ht="15.75" customHeight="1" x14ac:dyDescent="0.35">
      <c r="A623" s="2" t="s">
        <v>976</v>
      </c>
      <c r="B623" s="2" t="s">
        <v>154</v>
      </c>
      <c r="C623" s="2" t="str">
        <f t="shared" si="59"/>
        <v>Vivaan Reddy</v>
      </c>
      <c r="D623" s="2" t="str">
        <f t="shared" si="57"/>
        <v>PID0622_Vivaan.pdf</v>
      </c>
      <c r="E623" s="2" t="s">
        <v>24</v>
      </c>
      <c r="F623" s="15" t="s">
        <v>127</v>
      </c>
      <c r="G623" s="56">
        <f t="shared" si="60"/>
        <v>31412</v>
      </c>
      <c r="H623" s="54">
        <f t="shared" si="61"/>
        <v>1985</v>
      </c>
      <c r="I623" s="54">
        <f t="shared" si="62"/>
        <v>41</v>
      </c>
      <c r="J623" s="54" t="str" cm="1">
        <f t="array" ref="J623">_xlfn.IFS(AND(I623&gt;20,I623&lt;=30),"Young adult",AND(I623&gt;30,I623&lt;=45),"Adult",AND(I623&gt;45,I623&lt;=60),"Senior",AND(I623&gt;60,I623&lt;90),"super senior",TRUE,"Died")</f>
        <v>Adult</v>
      </c>
      <c r="K623" s="3">
        <v>150</v>
      </c>
      <c r="L623" s="2" t="s">
        <v>45</v>
      </c>
      <c r="M623" s="2" t="s">
        <v>12</v>
      </c>
      <c r="N623" s="2" t="str">
        <f>VLOOKUP(L623,Facts!$A$2:$B$10,2,FALSE)</f>
        <v>East</v>
      </c>
      <c r="O623" s="2"/>
      <c r="P623" s="2"/>
      <c r="Q623" s="36" t="str">
        <f>IF(AND(K623&lt;=5,'Billing Details'!H623&gt;=10000),"High Priority","Regularfollowup")</f>
        <v>Regularfollowup</v>
      </c>
      <c r="R623" s="36"/>
      <c r="S623" s="36"/>
      <c r="T623" s="36" t="str">
        <f>IF(AND(Q623="High Priority",'Patient Health Records'!AH623="Yes",'Patient Health Records'!AI623="Critical"), "Need Immediate attention", IF(AND('Patient Health Records'!AI623&lt;&gt;"Critical", 'Patient Health Records'!AH623="Yes"),"Monitor later",IF(AND('Patient Health Records'!AI623="Critical",'Patient Health Records'!AH623="No"),"Ask for readmission","No action")))</f>
        <v>Ask for readmission</v>
      </c>
      <c r="U623" s="36"/>
      <c r="V623" s="36"/>
      <c r="W623" s="2" t="str">
        <f>_xlfn.XLOOKUP('Patient Demographics'!N623,Facts!$B$2:$B$10,Facts!$A$2:$A$10,FALSE)</f>
        <v>West Bengal</v>
      </c>
      <c r="X623" t="str">
        <f t="shared" si="58"/>
        <v xml:space="preserve">Vivaan </v>
      </c>
      <c r="Y623" t="str" cm="1">
        <f t="array" ref="Y623:Z623">_xlfn.TEXTSPLIT(C623," ")</f>
        <v>Vivaan</v>
      </c>
      <c r="Z623" t="str">
        <v>Reddy</v>
      </c>
    </row>
    <row r="624" spans="1:27" ht="15.75" customHeight="1" x14ac:dyDescent="0.35">
      <c r="A624" s="2" t="s">
        <v>977</v>
      </c>
      <c r="B624" s="2" t="s">
        <v>770</v>
      </c>
      <c r="C624" s="2" t="str">
        <f t="shared" si="59"/>
        <v>Shreya Priya Reddy</v>
      </c>
      <c r="D624" s="2" t="str">
        <f t="shared" si="57"/>
        <v>PID0623_Shreya.pdf</v>
      </c>
      <c r="E624" s="2" t="s">
        <v>9</v>
      </c>
      <c r="F624" s="15" t="s">
        <v>44</v>
      </c>
      <c r="G624" s="56">
        <f t="shared" si="60"/>
        <v>34699</v>
      </c>
      <c r="H624" s="54">
        <f t="shared" si="61"/>
        <v>1994</v>
      </c>
      <c r="I624" s="54">
        <f t="shared" si="62"/>
        <v>32</v>
      </c>
      <c r="J624" s="54" t="str" cm="1">
        <f t="array" ref="J624">_xlfn.IFS(AND(I624&gt;20,I624&lt;=30),"Young adult",AND(I624&gt;30,I624&lt;=45),"Adult",AND(I624&gt;45,I624&lt;=60),"Senior",AND(I624&gt;60,I624&lt;90),"super senior",TRUE,"Died")</f>
        <v>Adult</v>
      </c>
      <c r="K624" s="3">
        <v>5</v>
      </c>
      <c r="L624" s="2" t="s">
        <v>25</v>
      </c>
      <c r="M624" s="2" t="s">
        <v>12</v>
      </c>
      <c r="N624" s="2" t="str">
        <f>VLOOKUP(L624,Facts!$A$2:$B$10,2,FALSE)</f>
        <v>South</v>
      </c>
      <c r="O624" s="2"/>
      <c r="P624" s="2"/>
      <c r="Q624" s="36" t="str">
        <f>IF(AND(K624&lt;=5,'Billing Details'!H624&gt;=10000),"High Priority","Regularfollowup")</f>
        <v>Regularfollowup</v>
      </c>
      <c r="R624" s="36"/>
      <c r="S624" s="36"/>
      <c r="T624" s="36" t="str">
        <f>IF(AND(Q624="High Priority",'Patient Health Records'!AH624="Yes",'Patient Health Records'!AI624="Critical"), "Need Immediate attention", IF(AND('Patient Health Records'!AI624&lt;&gt;"Critical", 'Patient Health Records'!AH624="Yes"),"Monitor later",IF(AND('Patient Health Records'!AI624="Critical",'Patient Health Records'!AH624="No"),"Ask for readmission","No action")))</f>
        <v>Monitor later</v>
      </c>
      <c r="U624" s="36"/>
      <c r="V624" s="36"/>
      <c r="W624" s="2" t="str">
        <f>_xlfn.XLOOKUP('Patient Demographics'!N624,Facts!$B$2:$B$10,Facts!$A$2:$A$10,FALSE)</f>
        <v>Tamil Nadu</v>
      </c>
      <c r="X624" t="str">
        <f t="shared" si="58"/>
        <v xml:space="preserve">Shreya </v>
      </c>
      <c r="Y624" t="str" cm="1">
        <f t="array" ref="Y624:AA624">_xlfn.TEXTSPLIT(C624," ")</f>
        <v>Shreya</v>
      </c>
      <c r="Z624" t="str">
        <v>Priya</v>
      </c>
      <c r="AA624" t="str">
        <v>Reddy</v>
      </c>
    </row>
    <row r="625" spans="1:27" ht="15.75" customHeight="1" x14ac:dyDescent="0.35">
      <c r="A625" s="2" t="s">
        <v>978</v>
      </c>
      <c r="B625" s="2" t="s">
        <v>979</v>
      </c>
      <c r="C625" s="2" t="str">
        <f t="shared" si="59"/>
        <v>Aditya Kumar Patel</v>
      </c>
      <c r="D625" s="2" t="str">
        <f t="shared" si="57"/>
        <v>PID0624_Aditya.pdf</v>
      </c>
      <c r="E625" s="2" t="s">
        <v>24</v>
      </c>
      <c r="F625" s="15" t="s">
        <v>148</v>
      </c>
      <c r="G625" s="56">
        <f t="shared" si="60"/>
        <v>26299</v>
      </c>
      <c r="H625" s="54">
        <f t="shared" si="61"/>
        <v>1972</v>
      </c>
      <c r="I625" s="54">
        <f t="shared" si="62"/>
        <v>54</v>
      </c>
      <c r="J625" s="54" t="str" cm="1">
        <f t="array" ref="J625">_xlfn.IFS(AND(I625&gt;20,I625&lt;=30),"Young adult",AND(I625&gt;30,I625&lt;=45),"Adult",AND(I625&gt;45,I625&lt;=60),"Senior",AND(I625&gt;60,I625&lt;90),"super senior",TRUE,"Died")</f>
        <v>Senior</v>
      </c>
      <c r="K625" s="3">
        <v>9</v>
      </c>
      <c r="L625" s="2" t="s">
        <v>37</v>
      </c>
      <c r="M625" s="2" t="s">
        <v>71</v>
      </c>
      <c r="N625" s="2" t="str">
        <f>VLOOKUP(L625,Facts!$A$2:$B$10,2,FALSE)</f>
        <v>South</v>
      </c>
      <c r="O625" s="2"/>
      <c r="P625" s="2"/>
      <c r="Q625" s="36" t="str">
        <f>IF(AND(K625&lt;=5,'Billing Details'!H625&gt;=10000),"High Priority","Regularfollowup")</f>
        <v>Regularfollowup</v>
      </c>
      <c r="R625" s="36"/>
      <c r="S625" s="36"/>
      <c r="T625" s="36" t="str">
        <f>IF(AND(Q625="High Priority",'Patient Health Records'!AH625="Yes",'Patient Health Records'!AI625="Critical"), "Need Immediate attention", IF(AND('Patient Health Records'!AI625&lt;&gt;"Critical", 'Patient Health Records'!AH625="Yes"),"Monitor later",IF(AND('Patient Health Records'!AI625="Critical",'Patient Health Records'!AH625="No"),"Ask for readmission","No action")))</f>
        <v>No action</v>
      </c>
      <c r="U625" s="36"/>
      <c r="V625" s="36"/>
      <c r="W625" s="2" t="str">
        <f>_xlfn.XLOOKUP('Patient Demographics'!N625,Facts!$B$2:$B$10,Facts!$A$2:$A$10,FALSE)</f>
        <v>Tamil Nadu</v>
      </c>
      <c r="X625" t="str">
        <f t="shared" si="58"/>
        <v xml:space="preserve">Aditya </v>
      </c>
      <c r="Y625" t="str" cm="1">
        <f t="array" ref="Y625:AA625">_xlfn.TEXTSPLIT(C625," ")</f>
        <v>Aditya</v>
      </c>
      <c r="Z625" t="str">
        <v>Kumar</v>
      </c>
      <c r="AA625" t="str">
        <v>Patel</v>
      </c>
    </row>
    <row r="626" spans="1:27" ht="15.75" customHeight="1" x14ac:dyDescent="0.35">
      <c r="A626" s="2" t="s">
        <v>980</v>
      </c>
      <c r="B626" s="2" t="s">
        <v>981</v>
      </c>
      <c r="C626" s="2" t="str">
        <f t="shared" si="59"/>
        <v>Isha Patel</v>
      </c>
      <c r="D626" s="2" t="str">
        <f t="shared" si="57"/>
        <v>PID0625_Isha.pdf</v>
      </c>
      <c r="E626" s="2" t="s">
        <v>9</v>
      </c>
      <c r="F626" s="15" t="s">
        <v>516</v>
      </c>
      <c r="G626" s="56">
        <f t="shared" si="60"/>
        <v>35065</v>
      </c>
      <c r="H626" s="54">
        <f t="shared" si="61"/>
        <v>1996</v>
      </c>
      <c r="I626" s="54">
        <f t="shared" si="62"/>
        <v>30</v>
      </c>
      <c r="J626" s="54" t="str" cm="1">
        <f t="array" ref="J626">_xlfn.IFS(AND(I626&gt;20,I626&lt;=30),"Young adult",AND(I626&gt;30,I626&lt;=45),"Adult",AND(I626&gt;45,I626&lt;=60),"Senior",AND(I626&gt;60,I626&lt;90),"super senior",TRUE,"Died")</f>
        <v>Young adult</v>
      </c>
      <c r="K626" s="3">
        <v>20</v>
      </c>
      <c r="L626" s="2" t="s">
        <v>37</v>
      </c>
      <c r="M626" s="2" t="s">
        <v>38</v>
      </c>
      <c r="N626" s="2" t="str">
        <f>VLOOKUP(L626,Facts!$A$2:$B$10,2,FALSE)</f>
        <v>South</v>
      </c>
      <c r="O626" s="2"/>
      <c r="P626" s="2"/>
      <c r="Q626" s="36" t="str">
        <f>IF(AND(K626&lt;=5,'Billing Details'!H626&gt;=10000),"High Priority","Regularfollowup")</f>
        <v>Regularfollowup</v>
      </c>
      <c r="R626" s="36"/>
      <c r="S626" s="36"/>
      <c r="T626" s="36" t="str">
        <f>IF(AND(Q626="High Priority",'Patient Health Records'!AH626="Yes",'Patient Health Records'!AI626="Critical"), "Need Immediate attention", IF(AND('Patient Health Records'!AI626&lt;&gt;"Critical", 'Patient Health Records'!AH626="Yes"),"Monitor later",IF(AND('Patient Health Records'!AI626="Critical",'Patient Health Records'!AH626="No"),"Ask for readmission","No action")))</f>
        <v>Monitor later</v>
      </c>
      <c r="U626" s="36"/>
      <c r="V626" s="36"/>
      <c r="W626" s="2" t="str">
        <f>_xlfn.XLOOKUP('Patient Demographics'!N626,Facts!$B$2:$B$10,Facts!$A$2:$A$10,FALSE)</f>
        <v>Tamil Nadu</v>
      </c>
      <c r="X626" t="str">
        <f t="shared" si="58"/>
        <v xml:space="preserve">Isha </v>
      </c>
      <c r="Y626" t="str" cm="1">
        <f t="array" ref="Y626:Z626">_xlfn.TEXTSPLIT(C626," ")</f>
        <v>Isha</v>
      </c>
      <c r="Z626" t="str">
        <v>Patel</v>
      </c>
    </row>
    <row r="627" spans="1:27" ht="15.75" customHeight="1" x14ac:dyDescent="0.35">
      <c r="A627" s="2" t="s">
        <v>982</v>
      </c>
      <c r="B627" s="2" t="s">
        <v>80</v>
      </c>
      <c r="C627" s="2" t="str">
        <f t="shared" si="59"/>
        <v>Aarav Mehta</v>
      </c>
      <c r="D627" s="2" t="str">
        <f t="shared" si="57"/>
        <v>PID0626_Aarav.pdf</v>
      </c>
      <c r="E627" s="2" t="s">
        <v>24</v>
      </c>
      <c r="F627" s="15" t="s">
        <v>563</v>
      </c>
      <c r="G627" s="56">
        <f t="shared" si="60"/>
        <v>24838</v>
      </c>
      <c r="H627" s="54">
        <f t="shared" si="61"/>
        <v>1968</v>
      </c>
      <c r="I627" s="54">
        <f t="shared" si="62"/>
        <v>58</v>
      </c>
      <c r="J627" s="54" t="str" cm="1">
        <f t="array" ref="J627">_xlfn.IFS(AND(I627&gt;20,I627&lt;=30),"Young adult",AND(I627&gt;30,I627&lt;=45),"Adult",AND(I627&gt;45,I627&lt;=60),"Senior",AND(I627&gt;60,I627&lt;90),"super senior",TRUE,"Died")</f>
        <v>Senior</v>
      </c>
      <c r="K627" s="3">
        <v>12</v>
      </c>
      <c r="L627" s="2" t="s">
        <v>45</v>
      </c>
      <c r="M627" s="2" t="s">
        <v>21</v>
      </c>
      <c r="N627" s="2" t="str">
        <f>VLOOKUP(L627,Facts!$A$2:$B$10,2,FALSE)</f>
        <v>East</v>
      </c>
      <c r="O627" s="2"/>
      <c r="P627" s="2"/>
      <c r="Q627" s="36" t="str">
        <f>IF(AND(K627&lt;=5,'Billing Details'!H627&gt;=10000),"High Priority","Regularfollowup")</f>
        <v>Regularfollowup</v>
      </c>
      <c r="R627" s="36"/>
      <c r="S627" s="36"/>
      <c r="T627" s="36" t="str">
        <f>IF(AND(Q627="High Priority",'Patient Health Records'!AH627="Yes",'Patient Health Records'!AI627="Critical"), "Need Immediate attention", IF(AND('Patient Health Records'!AI627&lt;&gt;"Critical", 'Patient Health Records'!AH627="Yes"),"Monitor later",IF(AND('Patient Health Records'!AI627="Critical",'Patient Health Records'!AH627="No"),"Ask for readmission","No action")))</f>
        <v>No action</v>
      </c>
      <c r="U627" s="36"/>
      <c r="V627" s="36"/>
      <c r="W627" s="2" t="str">
        <f>_xlfn.XLOOKUP('Patient Demographics'!N627,Facts!$B$2:$B$10,Facts!$A$2:$A$10,FALSE)</f>
        <v>West Bengal</v>
      </c>
      <c r="X627" t="str">
        <f t="shared" si="58"/>
        <v xml:space="preserve">Aarav </v>
      </c>
      <c r="Y627" t="str" cm="1">
        <f t="array" ref="Y627:Z627">_xlfn.TEXTSPLIT(C627," ")</f>
        <v>Aarav</v>
      </c>
      <c r="Z627" t="str">
        <v>Mehta</v>
      </c>
    </row>
    <row r="628" spans="1:27" ht="15.75" customHeight="1" x14ac:dyDescent="0.35">
      <c r="A628" s="2" t="s">
        <v>983</v>
      </c>
      <c r="B628" s="2" t="s">
        <v>984</v>
      </c>
      <c r="C628" s="2" t="str">
        <f t="shared" si="59"/>
        <v>Krishna Singh Sharma</v>
      </c>
      <c r="D628" s="2" t="str">
        <f t="shared" si="57"/>
        <v>PID0627_Krishna.pdf</v>
      </c>
      <c r="E628" s="2" t="s">
        <v>24</v>
      </c>
      <c r="F628" s="15" t="s">
        <v>28</v>
      </c>
      <c r="G628" s="56">
        <f t="shared" si="60"/>
        <v>32508</v>
      </c>
      <c r="H628" s="54">
        <f t="shared" si="61"/>
        <v>1988</v>
      </c>
      <c r="I628" s="54">
        <f t="shared" si="62"/>
        <v>38</v>
      </c>
      <c r="J628" s="54" t="str" cm="1">
        <f t="array" ref="J628">_xlfn.IFS(AND(I628&gt;20,I628&lt;=30),"Young adult",AND(I628&gt;30,I628&lt;=45),"Adult",AND(I628&gt;45,I628&lt;=60),"Senior",AND(I628&gt;60,I628&lt;90),"super senior",TRUE,"Died")</f>
        <v>Adult</v>
      </c>
      <c r="K628" s="3">
        <v>20</v>
      </c>
      <c r="L628" s="2" t="s">
        <v>16</v>
      </c>
      <c r="M628" s="2" t="s">
        <v>38</v>
      </c>
      <c r="N628" s="2" t="str">
        <f>VLOOKUP(L628,Facts!$A$2:$B$10,2,FALSE)</f>
        <v>West</v>
      </c>
      <c r="O628" s="2"/>
      <c r="P628" s="2"/>
      <c r="Q628" s="36" t="str">
        <f>IF(AND(K628&lt;=5,'Billing Details'!H628&gt;=10000),"High Priority","Regularfollowup")</f>
        <v>Regularfollowup</v>
      </c>
      <c r="R628" s="36"/>
      <c r="S628" s="36"/>
      <c r="T628" s="36" t="str">
        <f>IF(AND(Q628="High Priority",'Patient Health Records'!AH628="Yes",'Patient Health Records'!AI628="Critical"), "Need Immediate attention", IF(AND('Patient Health Records'!AI628&lt;&gt;"Critical", 'Patient Health Records'!AH628="Yes"),"Monitor later",IF(AND('Patient Health Records'!AI628="Critical",'Patient Health Records'!AH628="No"),"Ask for readmission","No action")))</f>
        <v>No action</v>
      </c>
      <c r="U628" s="36"/>
      <c r="V628" s="36"/>
      <c r="W628" s="2" t="str">
        <f>_xlfn.XLOOKUP('Patient Demographics'!N628,Facts!$B$2:$B$10,Facts!$A$2:$A$10,FALSE)</f>
        <v>Maharashtra</v>
      </c>
      <c r="X628" t="str">
        <f t="shared" si="58"/>
        <v xml:space="preserve">Krishna </v>
      </c>
      <c r="Y628" t="str" cm="1">
        <f t="array" ref="Y628:AA628">_xlfn.TEXTSPLIT(C628," ")</f>
        <v>Krishna</v>
      </c>
      <c r="Z628" t="str">
        <v>Singh</v>
      </c>
      <c r="AA628" t="str">
        <v>Sharma</v>
      </c>
    </row>
    <row r="629" spans="1:27" ht="15.75" customHeight="1" x14ac:dyDescent="0.35">
      <c r="A629" s="2" t="s">
        <v>985</v>
      </c>
      <c r="B629" s="2" t="s">
        <v>986</v>
      </c>
      <c r="C629" s="2" t="str">
        <f t="shared" si="59"/>
        <v>Shreya Sharma</v>
      </c>
      <c r="D629" s="2" t="str">
        <f t="shared" si="57"/>
        <v>PID0628_Shreya.pdf</v>
      </c>
      <c r="E629" s="2" t="s">
        <v>9</v>
      </c>
      <c r="F629" s="15" t="s">
        <v>164</v>
      </c>
      <c r="G629" s="56">
        <f t="shared" si="60"/>
        <v>21550</v>
      </c>
      <c r="H629" s="54">
        <f t="shared" si="61"/>
        <v>1958</v>
      </c>
      <c r="I629" s="54">
        <f t="shared" si="62"/>
        <v>68</v>
      </c>
      <c r="J629" s="54" t="str" cm="1">
        <f t="array" ref="J629">_xlfn.IFS(AND(I629&gt;20,I629&lt;=30),"Young adult",AND(I629&gt;30,I629&lt;=45),"Adult",AND(I629&gt;45,I629&lt;=60),"Senior",AND(I629&gt;60,I629&lt;90),"super senior",TRUE,"Died")</f>
        <v>super senior</v>
      </c>
      <c r="K629" s="3">
        <v>150</v>
      </c>
      <c r="L629" s="2" t="s">
        <v>20</v>
      </c>
      <c r="M629" s="2" t="s">
        <v>71</v>
      </c>
      <c r="N629" s="2" t="str">
        <f>VLOOKUP(L629,Facts!$A$2:$B$10,2,FALSE)</f>
        <v>North</v>
      </c>
      <c r="O629" s="2"/>
      <c r="P629" s="2"/>
      <c r="Q629" s="36" t="str">
        <f>IF(AND(K629&lt;=5,'Billing Details'!H629&gt;=10000),"High Priority","Regularfollowup")</f>
        <v>Regularfollowup</v>
      </c>
      <c r="R629" s="36"/>
      <c r="S629" s="36"/>
      <c r="T629" s="36" t="str">
        <f>IF(AND(Q629="High Priority",'Patient Health Records'!AH629="Yes",'Patient Health Records'!AI629="Critical"), "Need Immediate attention", IF(AND('Patient Health Records'!AI629&lt;&gt;"Critical", 'Patient Health Records'!AH629="Yes"),"Monitor later",IF(AND('Patient Health Records'!AI629="Critical",'Patient Health Records'!AH629="No"),"Ask for readmission","No action")))</f>
        <v>Ask for readmission</v>
      </c>
      <c r="U629" s="36"/>
      <c r="V629" s="36"/>
      <c r="W629" s="2" t="str">
        <f>_xlfn.XLOOKUP('Patient Demographics'!N629,Facts!$B$2:$B$10,Facts!$A$2:$A$10,FALSE)</f>
        <v>Punjab</v>
      </c>
      <c r="X629" t="str">
        <f t="shared" si="58"/>
        <v xml:space="preserve">Shreya </v>
      </c>
      <c r="Y629" t="str" cm="1">
        <f t="array" ref="Y629:Z629">_xlfn.TEXTSPLIT(C629," ")</f>
        <v>Shreya</v>
      </c>
      <c r="Z629" t="str">
        <v>Sharma</v>
      </c>
    </row>
    <row r="630" spans="1:27" ht="15.75" customHeight="1" x14ac:dyDescent="0.35">
      <c r="A630" s="2" t="s">
        <v>987</v>
      </c>
      <c r="B630" s="2" t="s">
        <v>988</v>
      </c>
      <c r="C630" s="2" t="str">
        <f t="shared" si="59"/>
        <v>Vivaan Singh Sharma</v>
      </c>
      <c r="D630" s="2" t="str">
        <f t="shared" si="57"/>
        <v>PID0629_Vivaan.pdf</v>
      </c>
      <c r="E630" s="2" t="s">
        <v>24</v>
      </c>
      <c r="F630" s="15" t="s">
        <v>10</v>
      </c>
      <c r="G630" s="56">
        <f t="shared" si="60"/>
        <v>27029</v>
      </c>
      <c r="H630" s="54">
        <f t="shared" si="61"/>
        <v>1973</v>
      </c>
      <c r="I630" s="54">
        <f t="shared" si="62"/>
        <v>53</v>
      </c>
      <c r="J630" s="54" t="str" cm="1">
        <f t="array" ref="J630">_xlfn.IFS(AND(I630&gt;20,I630&lt;=30),"Young adult",AND(I630&gt;30,I630&lt;=45),"Adult",AND(I630&gt;45,I630&lt;=60),"Senior",AND(I630&gt;60,I630&lt;90),"super senior",TRUE,"Died")</f>
        <v>Senior</v>
      </c>
      <c r="K630" s="3">
        <v>12</v>
      </c>
      <c r="L630" s="2" t="s">
        <v>25</v>
      </c>
      <c r="M630" s="2" t="s">
        <v>21</v>
      </c>
      <c r="N630" s="2" t="str">
        <f>VLOOKUP(L630,Facts!$A$2:$B$10,2,FALSE)</f>
        <v>South</v>
      </c>
      <c r="O630" s="2"/>
      <c r="P630" s="2"/>
      <c r="Q630" s="36" t="str">
        <f>IF(AND(K630&lt;=5,'Billing Details'!H630&gt;=10000),"High Priority","Regularfollowup")</f>
        <v>Regularfollowup</v>
      </c>
      <c r="R630" s="36"/>
      <c r="S630" s="36"/>
      <c r="T630" s="36" t="str">
        <f>IF(AND(Q630="High Priority",'Patient Health Records'!AH630="Yes",'Patient Health Records'!AI630="Critical"), "Need Immediate attention", IF(AND('Patient Health Records'!AI630&lt;&gt;"Critical", 'Patient Health Records'!AH630="Yes"),"Monitor later",IF(AND('Patient Health Records'!AI630="Critical",'Patient Health Records'!AH630="No"),"Ask for readmission","No action")))</f>
        <v>No action</v>
      </c>
      <c r="U630" s="36"/>
      <c r="V630" s="36"/>
      <c r="W630" s="2" t="str">
        <f>_xlfn.XLOOKUP('Patient Demographics'!N630,Facts!$B$2:$B$10,Facts!$A$2:$A$10,FALSE)</f>
        <v>Tamil Nadu</v>
      </c>
      <c r="X630" t="str">
        <f t="shared" si="58"/>
        <v xml:space="preserve">Vivaan </v>
      </c>
      <c r="Y630" t="str" cm="1">
        <f t="array" ref="Y630:AA630">_xlfn.TEXTSPLIT(C630," ")</f>
        <v>Vivaan</v>
      </c>
      <c r="Z630" t="str">
        <v>Singh</v>
      </c>
      <c r="AA630" t="str">
        <v>Sharma</v>
      </c>
    </row>
    <row r="631" spans="1:27" ht="15.75" customHeight="1" x14ac:dyDescent="0.35">
      <c r="A631" s="2" t="s">
        <v>989</v>
      </c>
      <c r="B631" s="2" t="s">
        <v>335</v>
      </c>
      <c r="C631" s="2" t="str">
        <f t="shared" si="59"/>
        <v>Krishna Reddy</v>
      </c>
      <c r="D631" s="2" t="str">
        <f t="shared" si="57"/>
        <v>PID0630_Krishna.pdf</v>
      </c>
      <c r="E631" s="2" t="s">
        <v>24</v>
      </c>
      <c r="F631" s="15" t="s">
        <v>41</v>
      </c>
      <c r="G631" s="56">
        <f t="shared" si="60"/>
        <v>28855</v>
      </c>
      <c r="H631" s="54">
        <f t="shared" si="61"/>
        <v>1978</v>
      </c>
      <c r="I631" s="54">
        <f t="shared" si="62"/>
        <v>48</v>
      </c>
      <c r="J631" s="54" t="str" cm="1">
        <f t="array" ref="J631">_xlfn.IFS(AND(I631&gt;20,I631&lt;=30),"Young adult",AND(I631&gt;30,I631&lt;=45),"Adult",AND(I631&gt;45,I631&lt;=60),"Senior",AND(I631&gt;60,I631&lt;90),"super senior",TRUE,"Died")</f>
        <v>Senior</v>
      </c>
      <c r="K631" s="3"/>
      <c r="L631" s="2" t="s">
        <v>45</v>
      </c>
      <c r="M631" s="2" t="s">
        <v>38</v>
      </c>
      <c r="N631" s="2" t="str">
        <f>VLOOKUP(L631,Facts!$A$2:$B$10,2,FALSE)</f>
        <v>East</v>
      </c>
      <c r="O631" s="2"/>
      <c r="P631" s="2"/>
      <c r="Q631" s="36" t="str">
        <f>IF(AND(K631&lt;=5,'Billing Details'!H631&gt;=10000),"High Priority","Regularfollowup")</f>
        <v>Regularfollowup</v>
      </c>
      <c r="R631" s="36"/>
      <c r="S631" s="36"/>
      <c r="T631" s="36" t="str">
        <f>IF(AND(Q631="High Priority",'Patient Health Records'!AH631="Yes",'Patient Health Records'!AI631="Critical"), "Need Immediate attention", IF(AND('Patient Health Records'!AI631&lt;&gt;"Critical", 'Patient Health Records'!AH631="Yes"),"Monitor later",IF(AND('Patient Health Records'!AI631="Critical",'Patient Health Records'!AH631="No"),"Ask for readmission","No action")))</f>
        <v>Ask for readmission</v>
      </c>
      <c r="U631" s="36"/>
      <c r="V631" s="36"/>
      <c r="W631" s="2" t="str">
        <f>_xlfn.XLOOKUP('Patient Demographics'!N631,Facts!$B$2:$B$10,Facts!$A$2:$A$10,FALSE)</f>
        <v>West Bengal</v>
      </c>
      <c r="X631" t="str">
        <f t="shared" si="58"/>
        <v xml:space="preserve">Krishna </v>
      </c>
      <c r="Y631" t="str" cm="1">
        <f t="array" ref="Y631:Z631">_xlfn.TEXTSPLIT(C631," ")</f>
        <v>Krishna</v>
      </c>
      <c r="Z631" t="str">
        <v>Reddy</v>
      </c>
    </row>
    <row r="632" spans="1:27" ht="15.75" customHeight="1" x14ac:dyDescent="0.35">
      <c r="A632" s="2" t="s">
        <v>990</v>
      </c>
      <c r="B632" s="2" t="s">
        <v>302</v>
      </c>
      <c r="C632" s="2" t="str">
        <f t="shared" si="59"/>
        <v>Vivaan Gupta</v>
      </c>
      <c r="D632" s="2" t="str">
        <f t="shared" si="57"/>
        <v>PID0631_Vivaan.pdf</v>
      </c>
      <c r="E632" s="2" t="s">
        <v>24</v>
      </c>
      <c r="F632" s="15" t="s">
        <v>62</v>
      </c>
      <c r="G632" s="56">
        <f t="shared" si="60"/>
        <v>30682</v>
      </c>
      <c r="H632" s="54">
        <f t="shared" si="61"/>
        <v>1984</v>
      </c>
      <c r="I632" s="54">
        <f t="shared" si="62"/>
        <v>42</v>
      </c>
      <c r="J632" s="54" t="str" cm="1">
        <f t="array" ref="J632">_xlfn.IFS(AND(I632&gt;20,I632&lt;=30),"Young adult",AND(I632&gt;30,I632&lt;=45),"Adult",AND(I632&gt;45,I632&lt;=60),"Senior",AND(I632&gt;60,I632&lt;90),"super senior",TRUE,"Died")</f>
        <v>Adult</v>
      </c>
      <c r="K632" s="3">
        <v>2</v>
      </c>
      <c r="L632" s="2" t="s">
        <v>29</v>
      </c>
      <c r="M632" s="2" t="s">
        <v>71</v>
      </c>
      <c r="N632" s="2" t="str">
        <f>VLOOKUP(L632,Facts!$A$2:$B$10,2,FALSE)</f>
        <v>North</v>
      </c>
      <c r="O632" s="2"/>
      <c r="P632" s="2"/>
      <c r="Q632" s="36" t="str">
        <f>IF(AND(K632&lt;=5,'Billing Details'!H632&gt;=10000),"High Priority","Regularfollowup")</f>
        <v>High Priority</v>
      </c>
      <c r="R632" s="36"/>
      <c r="S632" s="36"/>
      <c r="T632" s="36" t="str">
        <f>IF(AND(Q632="High Priority",'Patient Health Records'!AH632="Yes",'Patient Health Records'!AI632="Critical"), "Need Immediate attention", IF(AND('Patient Health Records'!AI632&lt;&gt;"Critical", 'Patient Health Records'!AH632="Yes"),"Monitor later",IF(AND('Patient Health Records'!AI632="Critical",'Patient Health Records'!AH632="No"),"Ask for readmission","No action")))</f>
        <v>Monitor later</v>
      </c>
      <c r="U632" s="36"/>
      <c r="V632" s="36"/>
      <c r="W632" s="2" t="str">
        <f>_xlfn.XLOOKUP('Patient Demographics'!N632,Facts!$B$2:$B$10,Facts!$A$2:$A$10,FALSE)</f>
        <v>Punjab</v>
      </c>
      <c r="X632" t="str">
        <f t="shared" si="58"/>
        <v xml:space="preserve">Vivaan </v>
      </c>
      <c r="Y632" t="str" cm="1">
        <f t="array" ref="Y632:Z632">_xlfn.TEXTSPLIT(C632," ")</f>
        <v>Vivaan</v>
      </c>
      <c r="Z632" t="str">
        <v>Gupta</v>
      </c>
    </row>
    <row r="633" spans="1:27" ht="15.75" customHeight="1" x14ac:dyDescent="0.35">
      <c r="A633" s="2" t="s">
        <v>991</v>
      </c>
      <c r="B633" s="2" t="s">
        <v>455</v>
      </c>
      <c r="C633" s="2" t="str">
        <f t="shared" si="59"/>
        <v>Riya Patel</v>
      </c>
      <c r="D633" s="2" t="str">
        <f t="shared" si="57"/>
        <v>PID0632_Riya.pdf</v>
      </c>
      <c r="E633" s="2" t="s">
        <v>9</v>
      </c>
      <c r="F633" s="15" t="s">
        <v>155</v>
      </c>
      <c r="G633" s="56">
        <f t="shared" si="60"/>
        <v>30682</v>
      </c>
      <c r="H633" s="54">
        <f t="shared" si="61"/>
        <v>1984</v>
      </c>
      <c r="I633" s="54">
        <f t="shared" si="62"/>
        <v>42</v>
      </c>
      <c r="J633" s="54" t="str" cm="1">
        <f t="array" ref="J633">_xlfn.IFS(AND(I633&gt;20,I633&lt;=30),"Young adult",AND(I633&gt;30,I633&lt;=45),"Adult",AND(I633&gt;45,I633&lt;=60),"Senior",AND(I633&gt;60,I633&lt;90),"super senior",TRUE,"Died")</f>
        <v>Adult</v>
      </c>
      <c r="K633" s="3">
        <v>5</v>
      </c>
      <c r="L633" s="2" t="s">
        <v>60</v>
      </c>
      <c r="M633" s="2" t="s">
        <v>38</v>
      </c>
      <c r="N633" s="2" t="str">
        <f>VLOOKUP(L633,Facts!$A$2:$B$10,2,FALSE)</f>
        <v>West</v>
      </c>
      <c r="O633" s="2"/>
      <c r="P633" s="2"/>
      <c r="Q633" s="36" t="str">
        <f>IF(AND(K633&lt;=5,'Billing Details'!H633&gt;=10000),"High Priority","Regularfollowup")</f>
        <v>Regularfollowup</v>
      </c>
      <c r="R633" s="36"/>
      <c r="S633" s="36"/>
      <c r="T633" s="36" t="str">
        <f>IF(AND(Q633="High Priority",'Patient Health Records'!AH633="Yes",'Patient Health Records'!AI633="Critical"), "Need Immediate attention", IF(AND('Patient Health Records'!AI633&lt;&gt;"Critical", 'Patient Health Records'!AH633="Yes"),"Monitor later",IF(AND('Patient Health Records'!AI633="Critical",'Patient Health Records'!AH633="No"),"Ask for readmission","No action")))</f>
        <v>Monitor later</v>
      </c>
      <c r="U633" s="36"/>
      <c r="V633" s="36"/>
      <c r="W633" s="2" t="str">
        <f>_xlfn.XLOOKUP('Patient Demographics'!N633,Facts!$B$2:$B$10,Facts!$A$2:$A$10,FALSE)</f>
        <v>Maharashtra</v>
      </c>
      <c r="X633" t="str">
        <f t="shared" si="58"/>
        <v xml:space="preserve">Riya </v>
      </c>
      <c r="Y633" t="str" cm="1">
        <f t="array" ref="Y633:Z633">_xlfn.TEXTSPLIT(C633," ")</f>
        <v>Riya</v>
      </c>
      <c r="Z633" t="str">
        <v>Patel</v>
      </c>
    </row>
    <row r="634" spans="1:27" ht="15.75" customHeight="1" x14ac:dyDescent="0.35">
      <c r="A634" s="2" t="s">
        <v>992</v>
      </c>
      <c r="B634" s="2" t="s">
        <v>91</v>
      </c>
      <c r="C634" s="2" t="str">
        <f t="shared" si="59"/>
        <v>Krishna Sharma</v>
      </c>
      <c r="D634" s="2" t="str">
        <f t="shared" si="57"/>
        <v>PID0633_Krishna.pdf</v>
      </c>
      <c r="E634" s="2" t="s">
        <v>24</v>
      </c>
      <c r="F634" s="15" t="s">
        <v>122</v>
      </c>
      <c r="G634" s="56">
        <f t="shared" si="60"/>
        <v>34334</v>
      </c>
      <c r="H634" s="54">
        <f t="shared" si="61"/>
        <v>1993</v>
      </c>
      <c r="I634" s="54">
        <f t="shared" si="62"/>
        <v>33</v>
      </c>
      <c r="J634" s="54" t="str" cm="1">
        <f t="array" ref="J634">_xlfn.IFS(AND(I634&gt;20,I634&lt;=30),"Young adult",AND(I634&gt;30,I634&lt;=45),"Adult",AND(I634&gt;45,I634&lt;=60),"Senior",AND(I634&gt;60,I634&lt;90),"super senior",TRUE,"Died")</f>
        <v>Adult</v>
      </c>
      <c r="K634" s="3">
        <v>25</v>
      </c>
      <c r="L634" s="2" t="s">
        <v>25</v>
      </c>
      <c r="M634" s="2" t="s">
        <v>12</v>
      </c>
      <c r="N634" s="2" t="str">
        <f>VLOOKUP(L634,Facts!$A$2:$B$10,2,FALSE)</f>
        <v>South</v>
      </c>
      <c r="O634" s="2"/>
      <c r="P634" s="2"/>
      <c r="Q634" s="36" t="str">
        <f>IF(AND(K634&lt;=5,'Billing Details'!H634&gt;=10000),"High Priority","Regularfollowup")</f>
        <v>Regularfollowup</v>
      </c>
      <c r="R634" s="36"/>
      <c r="S634" s="36"/>
      <c r="T634" s="36" t="str">
        <f>IF(AND(Q634="High Priority",'Patient Health Records'!AH634="Yes",'Patient Health Records'!AI634="Critical"), "Need Immediate attention", IF(AND('Patient Health Records'!AI634&lt;&gt;"Critical", 'Patient Health Records'!AH634="Yes"),"Monitor later",IF(AND('Patient Health Records'!AI634="Critical",'Patient Health Records'!AH634="No"),"Ask for readmission","No action")))</f>
        <v>Ask for readmission</v>
      </c>
      <c r="U634" s="36"/>
      <c r="V634" s="36"/>
      <c r="W634" s="2" t="str">
        <f>_xlfn.XLOOKUP('Patient Demographics'!N634,Facts!$B$2:$B$10,Facts!$A$2:$A$10,FALSE)</f>
        <v>Tamil Nadu</v>
      </c>
      <c r="X634" t="str">
        <f t="shared" si="58"/>
        <v xml:space="preserve">Krishna </v>
      </c>
      <c r="Y634" t="str" cm="1">
        <f t="array" ref="Y634:Z634">_xlfn.TEXTSPLIT(C634," ")</f>
        <v>Krishna</v>
      </c>
      <c r="Z634" t="str">
        <v>Sharma</v>
      </c>
    </row>
    <row r="635" spans="1:27" ht="15.75" customHeight="1" x14ac:dyDescent="0.35">
      <c r="A635" s="2" t="s">
        <v>993</v>
      </c>
      <c r="B635" s="2" t="s">
        <v>273</v>
      </c>
      <c r="C635" s="2" t="str">
        <f t="shared" si="59"/>
        <v>Riya Mehta</v>
      </c>
      <c r="D635" s="2" t="str">
        <f t="shared" si="57"/>
        <v>PID0634_Riya.pdf</v>
      </c>
      <c r="E635" s="2" t="s">
        <v>9</v>
      </c>
      <c r="F635" s="15" t="s">
        <v>48</v>
      </c>
      <c r="G635" s="56">
        <f t="shared" si="60"/>
        <v>23377</v>
      </c>
      <c r="H635" s="54">
        <f t="shared" si="61"/>
        <v>1964</v>
      </c>
      <c r="I635" s="54">
        <f t="shared" si="62"/>
        <v>62</v>
      </c>
      <c r="J635" s="54" t="str" cm="1">
        <f t="array" ref="J635">_xlfn.IFS(AND(I635&gt;20,I635&lt;=30),"Young adult",AND(I635&gt;30,I635&lt;=45),"Adult",AND(I635&gt;45,I635&lt;=60),"Senior",AND(I635&gt;60,I635&lt;90),"super senior",TRUE,"Died")</f>
        <v>super senior</v>
      </c>
      <c r="K635" s="3">
        <v>250</v>
      </c>
      <c r="L635" s="2" t="s">
        <v>37</v>
      </c>
      <c r="M635" s="2" t="s">
        <v>12</v>
      </c>
      <c r="N635" s="2" t="str">
        <f>VLOOKUP(L635,Facts!$A$2:$B$10,2,FALSE)</f>
        <v>South</v>
      </c>
      <c r="O635" s="2"/>
      <c r="P635" s="2"/>
      <c r="Q635" s="36" t="str">
        <f>IF(AND(K635&lt;=5,'Billing Details'!H635&gt;=10000),"High Priority","Regularfollowup")</f>
        <v>Regularfollowup</v>
      </c>
      <c r="R635" s="36"/>
      <c r="S635" s="36"/>
      <c r="T635" s="36" t="str">
        <f>IF(AND(Q635="High Priority",'Patient Health Records'!AH635="Yes",'Patient Health Records'!AI635="Critical"), "Need Immediate attention", IF(AND('Patient Health Records'!AI635&lt;&gt;"Critical", 'Patient Health Records'!AH635="Yes"),"Monitor later",IF(AND('Patient Health Records'!AI635="Critical",'Patient Health Records'!AH635="No"),"Ask for readmission","No action")))</f>
        <v>Monitor later</v>
      </c>
      <c r="U635" s="36"/>
      <c r="V635" s="36"/>
      <c r="W635" s="2" t="str">
        <f>_xlfn.XLOOKUP('Patient Demographics'!N635,Facts!$B$2:$B$10,Facts!$A$2:$A$10,FALSE)</f>
        <v>Tamil Nadu</v>
      </c>
      <c r="X635" t="str">
        <f t="shared" si="58"/>
        <v xml:space="preserve">Riya </v>
      </c>
      <c r="Y635" t="str" cm="1">
        <f t="array" ref="Y635:Z635">_xlfn.TEXTSPLIT(C635," ")</f>
        <v>Riya</v>
      </c>
      <c r="Z635" t="str">
        <v>Mehta</v>
      </c>
    </row>
    <row r="636" spans="1:27" ht="15.75" customHeight="1" x14ac:dyDescent="0.35">
      <c r="A636" s="2" t="s">
        <v>994</v>
      </c>
      <c r="B636" s="2" t="s">
        <v>467</v>
      </c>
      <c r="C636" s="2" t="str">
        <f t="shared" si="59"/>
        <v>Shreya Gupta</v>
      </c>
      <c r="D636" s="2" t="str">
        <f t="shared" si="57"/>
        <v>PID0635_Shreya.pdf</v>
      </c>
      <c r="E636" s="2" t="s">
        <v>9</v>
      </c>
      <c r="F636" s="15" t="s">
        <v>41</v>
      </c>
      <c r="G636" s="56">
        <f t="shared" si="60"/>
        <v>28855</v>
      </c>
      <c r="H636" s="54">
        <f t="shared" si="61"/>
        <v>1978</v>
      </c>
      <c r="I636" s="54">
        <f t="shared" si="62"/>
        <v>48</v>
      </c>
      <c r="J636" s="54" t="str" cm="1">
        <f t="array" ref="J636">_xlfn.IFS(AND(I636&gt;20,I636&lt;=30),"Young adult",AND(I636&gt;30,I636&lt;=45),"Adult",AND(I636&gt;45,I636&lt;=60),"Senior",AND(I636&gt;60,I636&lt;90),"super senior",TRUE,"Died")</f>
        <v>Senior</v>
      </c>
      <c r="K636" s="3">
        <v>9</v>
      </c>
      <c r="L636" s="2" t="s">
        <v>45</v>
      </c>
      <c r="M636" s="2" t="s">
        <v>38</v>
      </c>
      <c r="N636" s="2" t="str">
        <f>VLOOKUP(L636,Facts!$A$2:$B$10,2,FALSE)</f>
        <v>East</v>
      </c>
      <c r="O636" s="2"/>
      <c r="P636" s="2"/>
      <c r="Q636" s="36" t="str">
        <f>IF(AND(K636&lt;=5,'Billing Details'!H636&gt;=10000),"High Priority","Regularfollowup")</f>
        <v>Regularfollowup</v>
      </c>
      <c r="R636" s="36"/>
      <c r="S636" s="36"/>
      <c r="T636" s="36" t="str">
        <f>IF(AND(Q636="High Priority",'Patient Health Records'!AH636="Yes",'Patient Health Records'!AI636="Critical"), "Need Immediate attention", IF(AND('Patient Health Records'!AI636&lt;&gt;"Critical", 'Patient Health Records'!AH636="Yes"),"Monitor later",IF(AND('Patient Health Records'!AI636="Critical",'Patient Health Records'!AH636="No"),"Ask for readmission","No action")))</f>
        <v>No action</v>
      </c>
      <c r="U636" s="36"/>
      <c r="V636" s="36"/>
      <c r="W636" s="2" t="str">
        <f>_xlfn.XLOOKUP('Patient Demographics'!N636,Facts!$B$2:$B$10,Facts!$A$2:$A$10,FALSE)</f>
        <v>West Bengal</v>
      </c>
      <c r="X636" t="str">
        <f t="shared" si="58"/>
        <v xml:space="preserve">Shreya </v>
      </c>
      <c r="Y636" t="str" cm="1">
        <f t="array" ref="Y636:Z636">_xlfn.TEXTSPLIT(C636," ")</f>
        <v>Shreya</v>
      </c>
      <c r="Z636" t="str">
        <v>Gupta</v>
      </c>
    </row>
    <row r="637" spans="1:27" ht="15.75" customHeight="1" x14ac:dyDescent="0.35">
      <c r="A637" s="2" t="s">
        <v>995</v>
      </c>
      <c r="B637" s="2" t="s">
        <v>996</v>
      </c>
      <c r="C637" s="2" t="str">
        <f t="shared" si="59"/>
        <v>Vivaan Gupta</v>
      </c>
      <c r="D637" s="2" t="str">
        <f t="shared" si="57"/>
        <v>PID0636_Vivaan.pdf</v>
      </c>
      <c r="E637" s="2" t="s">
        <v>24</v>
      </c>
      <c r="F637" s="15" t="s">
        <v>10</v>
      </c>
      <c r="G637" s="56">
        <f t="shared" si="60"/>
        <v>27029</v>
      </c>
      <c r="H637" s="54">
        <f t="shared" si="61"/>
        <v>1973</v>
      </c>
      <c r="I637" s="54">
        <f t="shared" si="62"/>
        <v>53</v>
      </c>
      <c r="J637" s="54" t="str" cm="1">
        <f t="array" ref="J637">_xlfn.IFS(AND(I637&gt;20,I637&lt;=30),"Young adult",AND(I637&gt;30,I637&lt;=45),"Adult",AND(I637&gt;45,I637&lt;=60),"Senior",AND(I637&gt;60,I637&lt;90),"super senior",TRUE,"Died")</f>
        <v>Senior</v>
      </c>
      <c r="K637" s="3">
        <v>12</v>
      </c>
      <c r="L637" s="2" t="s">
        <v>37</v>
      </c>
      <c r="M637" s="2" t="s">
        <v>12</v>
      </c>
      <c r="N637" s="2" t="str">
        <f>VLOOKUP(L637,Facts!$A$2:$B$10,2,FALSE)</f>
        <v>South</v>
      </c>
      <c r="O637" s="2"/>
      <c r="P637" s="2"/>
      <c r="Q637" s="36" t="str">
        <f>IF(AND(K637&lt;=5,'Billing Details'!H637&gt;=10000),"High Priority","Regularfollowup")</f>
        <v>Regularfollowup</v>
      </c>
      <c r="R637" s="36"/>
      <c r="S637" s="36"/>
      <c r="T637" s="36" t="str">
        <f>IF(AND(Q637="High Priority",'Patient Health Records'!AH637="Yes",'Patient Health Records'!AI637="Critical"), "Need Immediate attention", IF(AND('Patient Health Records'!AI637&lt;&gt;"Critical", 'Patient Health Records'!AH637="Yes"),"Monitor later",IF(AND('Patient Health Records'!AI637="Critical",'Patient Health Records'!AH637="No"),"Ask for readmission","No action")))</f>
        <v>Monitor later</v>
      </c>
      <c r="U637" s="36"/>
      <c r="V637" s="36"/>
      <c r="W637" s="2" t="str">
        <f>_xlfn.XLOOKUP('Patient Demographics'!N637,Facts!$B$2:$B$10,Facts!$A$2:$A$10,FALSE)</f>
        <v>Tamil Nadu</v>
      </c>
      <c r="X637" t="str">
        <f t="shared" si="58"/>
        <v xml:space="preserve">Vivaan </v>
      </c>
      <c r="Y637" t="str" cm="1">
        <f t="array" ref="Y637:Z637">_xlfn.TEXTSPLIT(C637," ")</f>
        <v>Vivaan</v>
      </c>
      <c r="Z637" t="str">
        <v>Gupta</v>
      </c>
    </row>
    <row r="638" spans="1:27" ht="15.75" customHeight="1" x14ac:dyDescent="0.35">
      <c r="A638" s="2" t="s">
        <v>997</v>
      </c>
      <c r="B638" s="2" t="s">
        <v>335</v>
      </c>
      <c r="C638" s="2" t="str">
        <f t="shared" si="59"/>
        <v>Krishna Reddy</v>
      </c>
      <c r="D638" s="2" t="str">
        <f t="shared" si="57"/>
        <v>PID0637_Krishna.pdf</v>
      </c>
      <c r="E638" s="2" t="s">
        <v>24</v>
      </c>
      <c r="F638" s="15" t="s">
        <v>164</v>
      </c>
      <c r="G638" s="56">
        <f t="shared" si="60"/>
        <v>21550</v>
      </c>
      <c r="H638" s="54">
        <f t="shared" si="61"/>
        <v>1958</v>
      </c>
      <c r="I638" s="54">
        <f t="shared" si="62"/>
        <v>68</v>
      </c>
      <c r="J638" s="54" t="str" cm="1">
        <f t="array" ref="J638">_xlfn.IFS(AND(I638&gt;20,I638&lt;=30),"Young adult",AND(I638&gt;30,I638&lt;=45),"Adult",AND(I638&gt;45,I638&lt;=60),"Senior",AND(I638&gt;60,I638&lt;90),"super senior",TRUE,"Died")</f>
        <v>super senior</v>
      </c>
      <c r="K638" s="3">
        <v>4</v>
      </c>
      <c r="L638" s="2" t="s">
        <v>11</v>
      </c>
      <c r="M638" s="2" t="s">
        <v>12</v>
      </c>
      <c r="N638" s="2" t="str">
        <f>VLOOKUP(L638,Facts!$A$2:$B$10,2,FALSE)</f>
        <v>South</v>
      </c>
      <c r="O638" s="2"/>
      <c r="P638" s="2"/>
      <c r="Q638" s="36" t="str">
        <f>IF(AND(K638&lt;=5,'Billing Details'!H638&gt;=10000),"High Priority","Regularfollowup")</f>
        <v>High Priority</v>
      </c>
      <c r="R638" s="36"/>
      <c r="S638" s="36"/>
      <c r="T638" s="36" t="str">
        <f>IF(AND(Q638="High Priority",'Patient Health Records'!AH638="Yes",'Patient Health Records'!AI638="Critical"), "Need Immediate attention", IF(AND('Patient Health Records'!AI638&lt;&gt;"Critical", 'Patient Health Records'!AH638="Yes"),"Monitor later",IF(AND('Patient Health Records'!AI638="Critical",'Patient Health Records'!AH638="No"),"Ask for readmission","No action")))</f>
        <v>Monitor later</v>
      </c>
      <c r="U638" s="36"/>
      <c r="V638" s="36"/>
      <c r="W638" s="2" t="str">
        <f>_xlfn.XLOOKUP('Patient Demographics'!N638,Facts!$B$2:$B$10,Facts!$A$2:$A$10,FALSE)</f>
        <v>Tamil Nadu</v>
      </c>
      <c r="X638" t="str">
        <f t="shared" si="58"/>
        <v xml:space="preserve">Krishna </v>
      </c>
      <c r="Y638" t="str" cm="1">
        <f t="array" ref="Y638:Z638">_xlfn.TEXTSPLIT(C638," ")</f>
        <v>Krishna</v>
      </c>
      <c r="Z638" t="str">
        <v>Reddy</v>
      </c>
    </row>
    <row r="639" spans="1:27" ht="15.75" customHeight="1" x14ac:dyDescent="0.35">
      <c r="A639" s="2" t="s">
        <v>998</v>
      </c>
      <c r="B639" s="2" t="s">
        <v>555</v>
      </c>
      <c r="C639" s="2" t="str">
        <f t="shared" si="59"/>
        <v>Krishna Kumar Reddy</v>
      </c>
      <c r="D639" s="2" t="str">
        <f t="shared" si="57"/>
        <v>PID0638_Krishna.pdf</v>
      </c>
      <c r="E639" s="2" t="s">
        <v>24</v>
      </c>
      <c r="F639" s="15" t="s">
        <v>28</v>
      </c>
      <c r="G639" s="56">
        <f t="shared" si="60"/>
        <v>32508</v>
      </c>
      <c r="H639" s="54">
        <f t="shared" si="61"/>
        <v>1988</v>
      </c>
      <c r="I639" s="54">
        <f t="shared" si="62"/>
        <v>38</v>
      </c>
      <c r="J639" s="54" t="str" cm="1">
        <f t="array" ref="J639">_xlfn.IFS(AND(I639&gt;20,I639&lt;=30),"Young adult",AND(I639&gt;30,I639&lt;=45),"Adult",AND(I639&gt;45,I639&lt;=60),"Senior",AND(I639&gt;60,I639&lt;90),"super senior",TRUE,"Died")</f>
        <v>Adult</v>
      </c>
      <c r="K639" s="3">
        <v>2</v>
      </c>
      <c r="L639" s="2" t="s">
        <v>20</v>
      </c>
      <c r="M639" s="2" t="s">
        <v>38</v>
      </c>
      <c r="N639" s="2" t="str">
        <f>VLOOKUP(L639,Facts!$A$2:$B$10,2,FALSE)</f>
        <v>North</v>
      </c>
      <c r="O639" s="2"/>
      <c r="P639" s="2"/>
      <c r="Q639" s="36" t="str">
        <f>IF(AND(K639&lt;=5,'Billing Details'!H639&gt;=10000),"High Priority","Regularfollowup")</f>
        <v>Regularfollowup</v>
      </c>
      <c r="R639" s="36"/>
      <c r="S639" s="36"/>
      <c r="T639" s="36" t="str">
        <f>IF(AND(Q639="High Priority",'Patient Health Records'!AH639="Yes",'Patient Health Records'!AI639="Critical"), "Need Immediate attention", IF(AND('Patient Health Records'!AI639&lt;&gt;"Critical", 'Patient Health Records'!AH639="Yes"),"Monitor later",IF(AND('Patient Health Records'!AI639="Critical",'Patient Health Records'!AH639="No"),"Ask for readmission","No action")))</f>
        <v>No action</v>
      </c>
      <c r="U639" s="36"/>
      <c r="V639" s="36"/>
      <c r="W639" s="2" t="str">
        <f>_xlfn.XLOOKUP('Patient Demographics'!N639,Facts!$B$2:$B$10,Facts!$A$2:$A$10,FALSE)</f>
        <v>Punjab</v>
      </c>
      <c r="X639" t="str">
        <f t="shared" si="58"/>
        <v xml:space="preserve">Krishna </v>
      </c>
      <c r="Y639" t="str" cm="1">
        <f t="array" ref="Y639:AA639">_xlfn.TEXTSPLIT(C639," ")</f>
        <v>Krishna</v>
      </c>
      <c r="Z639" t="str">
        <v>Kumar</v>
      </c>
      <c r="AA639" t="str">
        <v>Reddy</v>
      </c>
    </row>
    <row r="640" spans="1:27" ht="15.75" customHeight="1" x14ac:dyDescent="0.35">
      <c r="A640" s="2" t="s">
        <v>999</v>
      </c>
      <c r="B640" s="2" t="s">
        <v>1000</v>
      </c>
      <c r="C640" s="2" t="str">
        <f t="shared" si="59"/>
        <v>Diya Singh Patel</v>
      </c>
      <c r="D640" s="2" t="str">
        <f t="shared" si="57"/>
        <v>PID0639_Diya.pdf</v>
      </c>
      <c r="E640" s="2" t="s">
        <v>9</v>
      </c>
      <c r="F640" s="15" t="s">
        <v>41</v>
      </c>
      <c r="G640" s="56">
        <f t="shared" si="60"/>
        <v>28855</v>
      </c>
      <c r="H640" s="54">
        <f t="shared" si="61"/>
        <v>1978</v>
      </c>
      <c r="I640" s="54">
        <f t="shared" si="62"/>
        <v>48</v>
      </c>
      <c r="J640" s="54" t="str" cm="1">
        <f t="array" ref="J640">_xlfn.IFS(AND(I640&gt;20,I640&lt;=30),"Young adult",AND(I640&gt;30,I640&lt;=45),"Adult",AND(I640&gt;45,I640&lt;=60),"Senior",AND(I640&gt;60,I640&lt;90),"super senior",TRUE,"Died")</f>
        <v>Senior</v>
      </c>
      <c r="K640" s="3">
        <v>15</v>
      </c>
      <c r="L640" s="2" t="s">
        <v>20</v>
      </c>
      <c r="M640" s="2" t="s">
        <v>21</v>
      </c>
      <c r="N640" s="2" t="str">
        <f>VLOOKUP(L640,Facts!$A$2:$B$10,2,FALSE)</f>
        <v>North</v>
      </c>
      <c r="O640" s="2"/>
      <c r="P640" s="2"/>
      <c r="Q640" s="36" t="str">
        <f>IF(AND(K640&lt;=5,'Billing Details'!H640&gt;=10000),"High Priority","Regularfollowup")</f>
        <v>Regularfollowup</v>
      </c>
      <c r="R640" s="36"/>
      <c r="S640" s="36"/>
      <c r="T640" s="36" t="str">
        <f>IF(AND(Q640="High Priority",'Patient Health Records'!AH640="Yes",'Patient Health Records'!AI640="Critical"), "Need Immediate attention", IF(AND('Patient Health Records'!AI640&lt;&gt;"Critical", 'Patient Health Records'!AH640="Yes"),"Monitor later",IF(AND('Patient Health Records'!AI640="Critical",'Patient Health Records'!AH640="No"),"Ask for readmission","No action")))</f>
        <v>Ask for readmission</v>
      </c>
      <c r="U640" s="36"/>
      <c r="V640" s="36"/>
      <c r="W640" s="2" t="str">
        <f>_xlfn.XLOOKUP('Patient Demographics'!N640,Facts!$B$2:$B$10,Facts!$A$2:$A$10,FALSE)</f>
        <v>Punjab</v>
      </c>
      <c r="X640" t="str">
        <f t="shared" si="58"/>
        <v xml:space="preserve">Diya </v>
      </c>
      <c r="Y640" t="str" cm="1">
        <f t="array" ref="Y640:AA640">_xlfn.TEXTSPLIT(C640," ")</f>
        <v>Diya</v>
      </c>
      <c r="Z640" t="str">
        <v>Singh</v>
      </c>
      <c r="AA640" t="str">
        <v>Patel</v>
      </c>
    </row>
    <row r="641" spans="1:27" ht="15.75" customHeight="1" x14ac:dyDescent="0.35">
      <c r="A641" s="2" t="s">
        <v>1001</v>
      </c>
      <c r="B641" s="2" t="s">
        <v>139</v>
      </c>
      <c r="C641" s="2" t="str">
        <f t="shared" si="59"/>
        <v>Krishna Mehta</v>
      </c>
      <c r="D641" s="2" t="str">
        <f t="shared" si="57"/>
        <v>PID0640_Krishna.pdf</v>
      </c>
      <c r="E641" s="2" t="s">
        <v>24</v>
      </c>
      <c r="F641" s="15" t="s">
        <v>148</v>
      </c>
      <c r="G641" s="56">
        <f t="shared" si="60"/>
        <v>26299</v>
      </c>
      <c r="H641" s="54">
        <f t="shared" si="61"/>
        <v>1972</v>
      </c>
      <c r="I641" s="54">
        <f t="shared" si="62"/>
        <v>54</v>
      </c>
      <c r="J641" s="54" t="str" cm="1">
        <f t="array" ref="J641">_xlfn.IFS(AND(I641&gt;20,I641&lt;=30),"Young adult",AND(I641&gt;30,I641&lt;=45),"Adult",AND(I641&gt;45,I641&lt;=60),"Senior",AND(I641&gt;60,I641&lt;90),"super senior",TRUE,"Died")</f>
        <v>Senior</v>
      </c>
      <c r="K641" s="3">
        <v>1</v>
      </c>
      <c r="L641" s="2" t="s">
        <v>29</v>
      </c>
      <c r="M641" s="2" t="s">
        <v>21</v>
      </c>
      <c r="N641" s="2" t="str">
        <f>VLOOKUP(L641,Facts!$A$2:$B$10,2,FALSE)</f>
        <v>North</v>
      </c>
      <c r="O641" s="2"/>
      <c r="P641" s="2"/>
      <c r="Q641" s="36" t="str">
        <f>IF(AND(K641&lt;=5,'Billing Details'!H641&gt;=10000),"High Priority","Regularfollowup")</f>
        <v>High Priority</v>
      </c>
      <c r="R641" s="36"/>
      <c r="S641" s="36"/>
      <c r="T641" s="36" t="str">
        <f>IF(AND(Q641="High Priority",'Patient Health Records'!AH641="Yes",'Patient Health Records'!AI641="Critical"), "Need Immediate attention", IF(AND('Patient Health Records'!AI641&lt;&gt;"Critical", 'Patient Health Records'!AH641="Yes"),"Monitor later",IF(AND('Patient Health Records'!AI641="Critical",'Patient Health Records'!AH641="No"),"Ask for readmission","No action")))</f>
        <v>Ask for readmission</v>
      </c>
      <c r="U641" s="36"/>
      <c r="V641" s="36"/>
      <c r="W641" s="2" t="str">
        <f>_xlfn.XLOOKUP('Patient Demographics'!N641,Facts!$B$2:$B$10,Facts!$A$2:$A$10,FALSE)</f>
        <v>Punjab</v>
      </c>
      <c r="X641" t="str">
        <f t="shared" si="58"/>
        <v xml:space="preserve">Krishna </v>
      </c>
      <c r="Y641" t="str" cm="1">
        <f t="array" ref="Y641:Z641">_xlfn.TEXTSPLIT(C641," ")</f>
        <v>Krishna</v>
      </c>
      <c r="Z641" t="str">
        <v>Mehta</v>
      </c>
    </row>
    <row r="642" spans="1:27" ht="15.75" customHeight="1" x14ac:dyDescent="0.35">
      <c r="A642" s="2" t="s">
        <v>1002</v>
      </c>
      <c r="B642" s="2" t="s">
        <v>1003</v>
      </c>
      <c r="C642" s="2" t="str">
        <f t="shared" si="59"/>
        <v>Aanya Mehta</v>
      </c>
      <c r="D642" s="2" t="str">
        <f t="shared" ref="D642:D705" si="63">_xlfn.CONCAT(A642,"_",Y642,".pdf")</f>
        <v>PID0641_Aanya.pdf</v>
      </c>
      <c r="E642" s="2" t="s">
        <v>9</v>
      </c>
      <c r="F642" s="15" t="s">
        <v>127</v>
      </c>
      <c r="G642" s="56">
        <f t="shared" si="60"/>
        <v>31412</v>
      </c>
      <c r="H642" s="54">
        <f t="shared" si="61"/>
        <v>1985</v>
      </c>
      <c r="I642" s="54">
        <f t="shared" si="62"/>
        <v>41</v>
      </c>
      <c r="J642" s="54" t="str" cm="1">
        <f t="array" ref="J642">_xlfn.IFS(AND(I642&gt;20,I642&lt;=30),"Young adult",AND(I642&gt;30,I642&lt;=45),"Adult",AND(I642&gt;45,I642&lt;=60),"Senior",AND(I642&gt;60,I642&lt;90),"super senior",TRUE,"Died")</f>
        <v>Adult</v>
      </c>
      <c r="K642" s="3">
        <v>12</v>
      </c>
      <c r="L642" s="2" t="s">
        <v>16</v>
      </c>
      <c r="M642" s="2" t="s">
        <v>12</v>
      </c>
      <c r="N642" s="2" t="str">
        <f>VLOOKUP(L642,Facts!$A$2:$B$10,2,FALSE)</f>
        <v>West</v>
      </c>
      <c r="O642" s="2"/>
      <c r="P642" s="2"/>
      <c r="Q642" s="36" t="str">
        <f>IF(AND(K642&lt;=5,'Billing Details'!H642&gt;=10000),"High Priority","Regularfollowup")</f>
        <v>Regularfollowup</v>
      </c>
      <c r="R642" s="36"/>
      <c r="S642" s="36"/>
      <c r="T642" s="36" t="str">
        <f>IF(AND(Q642="High Priority",'Patient Health Records'!AH642="Yes",'Patient Health Records'!AI642="Critical"), "Need Immediate attention", IF(AND('Patient Health Records'!AI642&lt;&gt;"Critical", 'Patient Health Records'!AH642="Yes"),"Monitor later",IF(AND('Patient Health Records'!AI642="Critical",'Patient Health Records'!AH642="No"),"Ask for readmission","No action")))</f>
        <v>No action</v>
      </c>
      <c r="U642" s="36"/>
      <c r="V642" s="36"/>
      <c r="W642" s="2" t="str">
        <f>_xlfn.XLOOKUP('Patient Demographics'!N642,Facts!$B$2:$B$10,Facts!$A$2:$A$10,FALSE)</f>
        <v>Maharashtra</v>
      </c>
      <c r="X642" t="str">
        <f t="shared" ref="X642:X705" si="64">LEFT(C642,FIND(" ",C642))</f>
        <v xml:space="preserve">Aanya </v>
      </c>
      <c r="Y642" t="str" cm="1">
        <f t="array" ref="Y642:Z642">_xlfn.TEXTSPLIT(C642," ")</f>
        <v>Aanya</v>
      </c>
      <c r="Z642" t="str">
        <v>Mehta</v>
      </c>
    </row>
    <row r="643" spans="1:27" ht="15.75" customHeight="1" x14ac:dyDescent="0.35">
      <c r="A643" s="2" t="s">
        <v>1004</v>
      </c>
      <c r="B643" s="2" t="s">
        <v>269</v>
      </c>
      <c r="C643" s="2" t="str">
        <f t="shared" ref="C643:C706" si="65">TRIM(B643)</f>
        <v>Aarav Gupta</v>
      </c>
      <c r="D643" s="2" t="str">
        <f t="shared" si="63"/>
        <v>PID0642_Aarav.pdf</v>
      </c>
      <c r="E643" s="2" t="s">
        <v>24</v>
      </c>
      <c r="F643" s="15" t="s">
        <v>65</v>
      </c>
      <c r="G643" s="56">
        <f t="shared" ref="G643:G706" si="66">DATEVALUE(F643)</f>
        <v>25203</v>
      </c>
      <c r="H643" s="54">
        <f t="shared" ref="H643:H706" si="67">YEAR(G643)</f>
        <v>1968</v>
      </c>
      <c r="I643" s="54">
        <f t="shared" ref="I643:I706" si="68">2026-H643</f>
        <v>58</v>
      </c>
      <c r="J643" s="54" t="str" cm="1">
        <f t="array" ref="J643">_xlfn.IFS(AND(I643&gt;20,I643&lt;=30),"Young adult",AND(I643&gt;30,I643&lt;=45),"Adult",AND(I643&gt;45,I643&lt;=60),"Senior",AND(I643&gt;60,I643&lt;90),"super senior",TRUE,"Died")</f>
        <v>Senior</v>
      </c>
      <c r="K643" s="3">
        <v>5</v>
      </c>
      <c r="L643" s="2" t="s">
        <v>25</v>
      </c>
      <c r="M643" s="2" t="s">
        <v>12</v>
      </c>
      <c r="N643" s="2" t="str">
        <f>VLOOKUP(L643,Facts!$A$2:$B$10,2,FALSE)</f>
        <v>South</v>
      </c>
      <c r="O643" s="2"/>
      <c r="P643" s="2"/>
      <c r="Q643" s="36" t="str">
        <f>IF(AND(K643&lt;=5,'Billing Details'!H643&gt;=10000),"High Priority","Regularfollowup")</f>
        <v>High Priority</v>
      </c>
      <c r="R643" s="36"/>
      <c r="S643" s="36"/>
      <c r="T643" s="36" t="str">
        <f>IF(AND(Q643="High Priority",'Patient Health Records'!AH643="Yes",'Patient Health Records'!AI643="Critical"), "Need Immediate attention", IF(AND('Patient Health Records'!AI643&lt;&gt;"Critical", 'Patient Health Records'!AH643="Yes"),"Monitor later",IF(AND('Patient Health Records'!AI643="Critical",'Patient Health Records'!AH643="No"),"Ask for readmission","No action")))</f>
        <v>No action</v>
      </c>
      <c r="U643" s="36"/>
      <c r="V643" s="36"/>
      <c r="W643" s="2" t="str">
        <f>_xlfn.XLOOKUP('Patient Demographics'!N643,Facts!$B$2:$B$10,Facts!$A$2:$A$10,FALSE)</f>
        <v>Tamil Nadu</v>
      </c>
      <c r="X643" t="str">
        <f t="shared" si="64"/>
        <v xml:space="preserve">Aarav </v>
      </c>
      <c r="Y643" t="str" cm="1">
        <f t="array" ref="Y643:Z643">_xlfn.TEXTSPLIT(C643," ")</f>
        <v>Aarav</v>
      </c>
      <c r="Z643" t="str">
        <v>Gupta</v>
      </c>
    </row>
    <row r="644" spans="1:27" ht="15.75" customHeight="1" x14ac:dyDescent="0.35">
      <c r="A644" s="2" t="s">
        <v>1005</v>
      </c>
      <c r="B644" s="2" t="s">
        <v>485</v>
      </c>
      <c r="C644" s="2" t="str">
        <f t="shared" si="65"/>
        <v>Diya Reddy</v>
      </c>
      <c r="D644" s="2" t="str">
        <f t="shared" si="63"/>
        <v>PID0643_Diya.pdf</v>
      </c>
      <c r="E644" s="2" t="s">
        <v>9</v>
      </c>
      <c r="F644" s="15" t="s">
        <v>41</v>
      </c>
      <c r="G644" s="56">
        <f t="shared" si="66"/>
        <v>28855</v>
      </c>
      <c r="H644" s="54">
        <f t="shared" si="67"/>
        <v>1978</v>
      </c>
      <c r="I644" s="54">
        <f t="shared" si="68"/>
        <v>48</v>
      </c>
      <c r="J644" s="54" t="str" cm="1">
        <f t="array" ref="J644">_xlfn.IFS(AND(I644&gt;20,I644&lt;=30),"Young adult",AND(I644&gt;30,I644&lt;=45),"Adult",AND(I644&gt;45,I644&lt;=60),"Senior",AND(I644&gt;60,I644&lt;90),"super senior",TRUE,"Died")</f>
        <v>Senior</v>
      </c>
      <c r="K644" s="3">
        <v>30</v>
      </c>
      <c r="L644" s="2" t="s">
        <v>20</v>
      </c>
      <c r="M644" s="2" t="s">
        <v>21</v>
      </c>
      <c r="N644" s="2" t="str">
        <f>VLOOKUP(L644,Facts!$A$2:$B$10,2,FALSE)</f>
        <v>North</v>
      </c>
      <c r="O644" s="2"/>
      <c r="P644" s="2"/>
      <c r="Q644" s="36" t="str">
        <f>IF(AND(K644&lt;=5,'Billing Details'!H644&gt;=10000),"High Priority","Regularfollowup")</f>
        <v>Regularfollowup</v>
      </c>
      <c r="R644" s="36"/>
      <c r="S644" s="36"/>
      <c r="T644" s="36" t="str">
        <f>IF(AND(Q644="High Priority",'Patient Health Records'!AH644="Yes",'Patient Health Records'!AI644="Critical"), "Need Immediate attention", IF(AND('Patient Health Records'!AI644&lt;&gt;"Critical", 'Patient Health Records'!AH644="Yes"),"Monitor later",IF(AND('Patient Health Records'!AI644="Critical",'Patient Health Records'!AH644="No"),"Ask for readmission","No action")))</f>
        <v>Monitor later</v>
      </c>
      <c r="U644" s="36"/>
      <c r="V644" s="36"/>
      <c r="W644" s="2" t="str">
        <f>_xlfn.XLOOKUP('Patient Demographics'!N644,Facts!$B$2:$B$10,Facts!$A$2:$A$10,FALSE)</f>
        <v>Punjab</v>
      </c>
      <c r="X644" t="str">
        <f t="shared" si="64"/>
        <v xml:space="preserve">Diya </v>
      </c>
      <c r="Y644" t="str" cm="1">
        <f t="array" ref="Y644:Z644">_xlfn.TEXTSPLIT(C644," ")</f>
        <v>Diya</v>
      </c>
      <c r="Z644" t="str">
        <v>Reddy</v>
      </c>
    </row>
    <row r="645" spans="1:27" ht="15.75" customHeight="1" x14ac:dyDescent="0.35">
      <c r="A645" s="2" t="s">
        <v>1006</v>
      </c>
      <c r="B645" s="2" t="s">
        <v>69</v>
      </c>
      <c r="C645" s="2" t="str">
        <f t="shared" si="65"/>
        <v>Krishna Patel</v>
      </c>
      <c r="D645" s="2" t="str">
        <f t="shared" si="63"/>
        <v>PID0644_Krishna.pdf</v>
      </c>
      <c r="E645" s="2" t="s">
        <v>24</v>
      </c>
      <c r="F645" s="15" t="s">
        <v>10</v>
      </c>
      <c r="G645" s="56">
        <f t="shared" si="66"/>
        <v>27029</v>
      </c>
      <c r="H645" s="54">
        <f t="shared" si="67"/>
        <v>1973</v>
      </c>
      <c r="I645" s="54">
        <f t="shared" si="68"/>
        <v>53</v>
      </c>
      <c r="J645" s="54" t="str" cm="1">
        <f t="array" ref="J645">_xlfn.IFS(AND(I645&gt;20,I645&lt;=30),"Young adult",AND(I645&gt;30,I645&lt;=45),"Adult",AND(I645&gt;45,I645&lt;=60),"Senior",AND(I645&gt;60,I645&lt;90),"super senior",TRUE,"Died")</f>
        <v>Senior</v>
      </c>
      <c r="K645" s="3">
        <v>0.5</v>
      </c>
      <c r="L645" s="2" t="s">
        <v>29</v>
      </c>
      <c r="M645" s="2" t="s">
        <v>12</v>
      </c>
      <c r="N645" s="2" t="str">
        <f>VLOOKUP(L645,Facts!$A$2:$B$10,2,FALSE)</f>
        <v>North</v>
      </c>
      <c r="O645" s="2"/>
      <c r="P645" s="2"/>
      <c r="Q645" s="36" t="str">
        <f>IF(AND(K645&lt;=5,'Billing Details'!H645&gt;=10000),"High Priority","Regularfollowup")</f>
        <v>High Priority</v>
      </c>
      <c r="R645" s="36"/>
      <c r="S645" s="36"/>
      <c r="T645" s="36" t="str">
        <f>IF(AND(Q645="High Priority",'Patient Health Records'!AH645="Yes",'Patient Health Records'!AI645="Critical"), "Need Immediate attention", IF(AND('Patient Health Records'!AI645&lt;&gt;"Critical", 'Patient Health Records'!AH645="Yes"),"Monitor later",IF(AND('Patient Health Records'!AI645="Critical",'Patient Health Records'!AH645="No"),"Ask for readmission","No action")))</f>
        <v>Need Immediate attention</v>
      </c>
      <c r="U645" s="36"/>
      <c r="V645" s="36"/>
      <c r="W645" s="2" t="str">
        <f>_xlfn.XLOOKUP('Patient Demographics'!N645,Facts!$B$2:$B$10,Facts!$A$2:$A$10,FALSE)</f>
        <v>Punjab</v>
      </c>
      <c r="X645" t="str">
        <f t="shared" si="64"/>
        <v xml:space="preserve">Krishna </v>
      </c>
      <c r="Y645" t="str" cm="1">
        <f t="array" ref="Y645:Z645">_xlfn.TEXTSPLIT(C645," ")</f>
        <v>Krishna</v>
      </c>
      <c r="Z645" t="str">
        <v>Patel</v>
      </c>
    </row>
    <row r="646" spans="1:27" ht="15.75" customHeight="1" x14ac:dyDescent="0.35">
      <c r="A646" s="2" t="s">
        <v>1007</v>
      </c>
      <c r="B646" s="2" t="s">
        <v>228</v>
      </c>
      <c r="C646" s="2" t="str">
        <f t="shared" si="65"/>
        <v>Aarav Patel</v>
      </c>
      <c r="D646" s="2" t="str">
        <f t="shared" si="63"/>
        <v>PID0645_Aarav.pdf</v>
      </c>
      <c r="E646" s="2" t="s">
        <v>24</v>
      </c>
      <c r="F646" s="15" t="s">
        <v>62</v>
      </c>
      <c r="G646" s="56">
        <f t="shared" si="66"/>
        <v>30682</v>
      </c>
      <c r="H646" s="54">
        <f t="shared" si="67"/>
        <v>1984</v>
      </c>
      <c r="I646" s="54">
        <f t="shared" si="68"/>
        <v>42</v>
      </c>
      <c r="J646" s="54" t="str" cm="1">
        <f t="array" ref="J646">_xlfn.IFS(AND(I646&gt;20,I646&lt;=30),"Young adult",AND(I646&gt;30,I646&lt;=45),"Adult",AND(I646&gt;45,I646&lt;=60),"Senior",AND(I646&gt;60,I646&lt;90),"super senior",TRUE,"Died")</f>
        <v>Adult</v>
      </c>
      <c r="K646" s="3">
        <v>400</v>
      </c>
      <c r="L646" s="2" t="s">
        <v>11</v>
      </c>
      <c r="M646" s="2" t="s">
        <v>71</v>
      </c>
      <c r="N646" s="2" t="str">
        <f>VLOOKUP(L646,Facts!$A$2:$B$10,2,FALSE)</f>
        <v>South</v>
      </c>
      <c r="O646" s="2"/>
      <c r="P646" s="2"/>
      <c r="Q646" s="36" t="str">
        <f>IF(AND(K646&lt;=5,'Billing Details'!H646&gt;=10000),"High Priority","Regularfollowup")</f>
        <v>Regularfollowup</v>
      </c>
      <c r="R646" s="36"/>
      <c r="S646" s="36"/>
      <c r="T646" s="36" t="str">
        <f>IF(AND(Q646="High Priority",'Patient Health Records'!AH646="Yes",'Patient Health Records'!AI646="Critical"), "Need Immediate attention", IF(AND('Patient Health Records'!AI646&lt;&gt;"Critical", 'Patient Health Records'!AH646="Yes"),"Monitor later",IF(AND('Patient Health Records'!AI646="Critical",'Patient Health Records'!AH646="No"),"Ask for readmission","No action")))</f>
        <v>No action</v>
      </c>
      <c r="U646" s="36"/>
      <c r="V646" s="36"/>
      <c r="W646" s="2" t="str">
        <f>_xlfn.XLOOKUP('Patient Demographics'!N646,Facts!$B$2:$B$10,Facts!$A$2:$A$10,FALSE)</f>
        <v>Tamil Nadu</v>
      </c>
      <c r="X646" t="str">
        <f t="shared" si="64"/>
        <v xml:space="preserve">Aarav </v>
      </c>
      <c r="Y646" t="str" cm="1">
        <f t="array" ref="Y646:Z646">_xlfn.TEXTSPLIT(C646," ")</f>
        <v>Aarav</v>
      </c>
      <c r="Z646" t="str">
        <v>Patel</v>
      </c>
    </row>
    <row r="647" spans="1:27" ht="15.75" customHeight="1" x14ac:dyDescent="0.35">
      <c r="A647" s="2" t="s">
        <v>1008</v>
      </c>
      <c r="B647" s="2" t="s">
        <v>98</v>
      </c>
      <c r="C647" s="2" t="str">
        <f t="shared" si="65"/>
        <v>Diya Sharma</v>
      </c>
      <c r="D647" s="2" t="str">
        <f t="shared" si="63"/>
        <v>PID0646_Diya.pdf</v>
      </c>
      <c r="E647" s="2" t="s">
        <v>9</v>
      </c>
      <c r="F647" s="15" t="s">
        <v>10</v>
      </c>
      <c r="G647" s="56">
        <f t="shared" si="66"/>
        <v>27029</v>
      </c>
      <c r="H647" s="54">
        <f t="shared" si="67"/>
        <v>1973</v>
      </c>
      <c r="I647" s="54">
        <f t="shared" si="68"/>
        <v>53</v>
      </c>
      <c r="J647" s="54" t="str" cm="1">
        <f t="array" ref="J647">_xlfn.IFS(AND(I647&gt;20,I647&lt;=30),"Young adult",AND(I647&gt;30,I647&lt;=45),"Adult",AND(I647&gt;45,I647&lt;=60),"Senior",AND(I647&gt;60,I647&lt;90),"super senior",TRUE,"Died")</f>
        <v>Senior</v>
      </c>
      <c r="K647" s="3">
        <v>9</v>
      </c>
      <c r="L647" s="2" t="s">
        <v>60</v>
      </c>
      <c r="M647" s="2" t="s">
        <v>71</v>
      </c>
      <c r="N647" s="2" t="str">
        <f>VLOOKUP(L647,Facts!$A$2:$B$10,2,FALSE)</f>
        <v>West</v>
      </c>
      <c r="O647" s="2"/>
      <c r="P647" s="2"/>
      <c r="Q647" s="36" t="str">
        <f>IF(AND(K647&lt;=5,'Billing Details'!H647&gt;=10000),"High Priority","Regularfollowup")</f>
        <v>Regularfollowup</v>
      </c>
      <c r="R647" s="36"/>
      <c r="S647" s="36"/>
      <c r="T647" s="36" t="str">
        <f>IF(AND(Q647="High Priority",'Patient Health Records'!AH647="Yes",'Patient Health Records'!AI647="Critical"), "Need Immediate attention", IF(AND('Patient Health Records'!AI647&lt;&gt;"Critical", 'Patient Health Records'!AH647="Yes"),"Monitor later",IF(AND('Patient Health Records'!AI647="Critical",'Patient Health Records'!AH647="No"),"Ask for readmission","No action")))</f>
        <v>No action</v>
      </c>
      <c r="U647" s="36"/>
      <c r="V647" s="36"/>
      <c r="W647" s="2" t="str">
        <f>_xlfn.XLOOKUP('Patient Demographics'!N647,Facts!$B$2:$B$10,Facts!$A$2:$A$10,FALSE)</f>
        <v>Maharashtra</v>
      </c>
      <c r="X647" t="str">
        <f t="shared" si="64"/>
        <v xml:space="preserve">Diya </v>
      </c>
      <c r="Y647" t="str" cm="1">
        <f t="array" ref="Y647:Z647">_xlfn.TEXTSPLIT(C647," ")</f>
        <v>Diya</v>
      </c>
      <c r="Z647" t="str">
        <v>Sharma</v>
      </c>
    </row>
    <row r="648" spans="1:27" ht="15.75" customHeight="1" x14ac:dyDescent="0.35">
      <c r="A648" s="2" t="s">
        <v>1009</v>
      </c>
      <c r="B648" s="2" t="s">
        <v>671</v>
      </c>
      <c r="C648" s="2" t="str">
        <f t="shared" si="65"/>
        <v>Isha Gupta</v>
      </c>
      <c r="D648" s="2" t="str">
        <f t="shared" si="63"/>
        <v>PID0647_Isha.pdf</v>
      </c>
      <c r="E648" s="2" t="s">
        <v>9</v>
      </c>
      <c r="F648" s="15" t="s">
        <v>10</v>
      </c>
      <c r="G648" s="56">
        <f t="shared" si="66"/>
        <v>27029</v>
      </c>
      <c r="H648" s="54">
        <f t="shared" si="67"/>
        <v>1973</v>
      </c>
      <c r="I648" s="54">
        <f t="shared" si="68"/>
        <v>53</v>
      </c>
      <c r="J648" s="54" t="str" cm="1">
        <f t="array" ref="J648">_xlfn.IFS(AND(I648&gt;20,I648&lt;=30),"Young adult",AND(I648&gt;30,I648&lt;=45),"Adult",AND(I648&gt;45,I648&lt;=60),"Senior",AND(I648&gt;60,I648&lt;90),"super senior",TRUE,"Died")</f>
        <v>Senior</v>
      </c>
      <c r="K648" s="3">
        <v>2</v>
      </c>
      <c r="L648" s="2" t="s">
        <v>29</v>
      </c>
      <c r="M648" s="2" t="s">
        <v>21</v>
      </c>
      <c r="N648" s="2" t="str">
        <f>VLOOKUP(L648,Facts!$A$2:$B$10,2,FALSE)</f>
        <v>North</v>
      </c>
      <c r="O648" s="2"/>
      <c r="P648" s="2"/>
      <c r="Q648" s="36" t="str">
        <f>IF(AND(K648&lt;=5,'Billing Details'!H648&gt;=10000),"High Priority","Regularfollowup")</f>
        <v>High Priority</v>
      </c>
      <c r="R648" s="36"/>
      <c r="S648" s="36"/>
      <c r="T648" s="36" t="str">
        <f>IF(AND(Q648="High Priority",'Patient Health Records'!AH648="Yes",'Patient Health Records'!AI648="Critical"), "Need Immediate attention", IF(AND('Patient Health Records'!AI648&lt;&gt;"Critical", 'Patient Health Records'!AH648="Yes"),"Monitor later",IF(AND('Patient Health Records'!AI648="Critical",'Patient Health Records'!AH648="No"),"Ask for readmission","No action")))</f>
        <v>Monitor later</v>
      </c>
      <c r="U648" s="36"/>
      <c r="V648" s="36"/>
      <c r="W648" s="2" t="str">
        <f>_xlfn.XLOOKUP('Patient Demographics'!N648,Facts!$B$2:$B$10,Facts!$A$2:$A$10,FALSE)</f>
        <v>Punjab</v>
      </c>
      <c r="X648" t="str">
        <f t="shared" si="64"/>
        <v xml:space="preserve">Isha </v>
      </c>
      <c r="Y648" t="str" cm="1">
        <f t="array" ref="Y648:Z648">_xlfn.TEXTSPLIT(C648," ")</f>
        <v>Isha</v>
      </c>
      <c r="Z648" t="str">
        <v>Gupta</v>
      </c>
    </row>
    <row r="649" spans="1:27" ht="15.75" customHeight="1" x14ac:dyDescent="0.35">
      <c r="A649" s="2" t="s">
        <v>1010</v>
      </c>
      <c r="B649" s="2" t="s">
        <v>100</v>
      </c>
      <c r="C649" s="2" t="str">
        <f t="shared" si="65"/>
        <v>Aditya Mehta</v>
      </c>
      <c r="D649" s="2" t="str">
        <f t="shared" si="63"/>
        <v>PID0648_Aditya.pdf</v>
      </c>
      <c r="E649" s="2" t="s">
        <v>24</v>
      </c>
      <c r="F649" s="15" t="s">
        <v>28</v>
      </c>
      <c r="G649" s="56">
        <f t="shared" si="66"/>
        <v>32508</v>
      </c>
      <c r="H649" s="54">
        <f t="shared" si="67"/>
        <v>1988</v>
      </c>
      <c r="I649" s="54">
        <f t="shared" si="68"/>
        <v>38</v>
      </c>
      <c r="J649" s="54" t="str" cm="1">
        <f t="array" ref="J649">_xlfn.IFS(AND(I649&gt;20,I649&lt;=30),"Young adult",AND(I649&gt;30,I649&lt;=45),"Adult",AND(I649&gt;45,I649&lt;=60),"Senior",AND(I649&gt;60,I649&lt;90),"super senior",TRUE,"Died")</f>
        <v>Adult</v>
      </c>
      <c r="K649" s="3">
        <v>150</v>
      </c>
      <c r="L649" s="2" t="s">
        <v>11</v>
      </c>
      <c r="M649" s="2" t="s">
        <v>12</v>
      </c>
      <c r="N649" s="2" t="str">
        <f>VLOOKUP(L649,Facts!$A$2:$B$10,2,FALSE)</f>
        <v>South</v>
      </c>
      <c r="O649" s="2"/>
      <c r="P649" s="2"/>
      <c r="Q649" s="36" t="str">
        <f>IF(AND(K649&lt;=5,'Billing Details'!H649&gt;=10000),"High Priority","Regularfollowup")</f>
        <v>Regularfollowup</v>
      </c>
      <c r="R649" s="36"/>
      <c r="S649" s="36"/>
      <c r="T649" s="36" t="str">
        <f>IF(AND(Q649="High Priority",'Patient Health Records'!AH649="Yes",'Patient Health Records'!AI649="Critical"), "Need Immediate attention", IF(AND('Patient Health Records'!AI649&lt;&gt;"Critical", 'Patient Health Records'!AH649="Yes"),"Monitor later",IF(AND('Patient Health Records'!AI649="Critical",'Patient Health Records'!AH649="No"),"Ask for readmission","No action")))</f>
        <v>No action</v>
      </c>
      <c r="U649" s="36"/>
      <c r="V649" s="36"/>
      <c r="W649" s="2" t="str">
        <f>_xlfn.XLOOKUP('Patient Demographics'!N649,Facts!$B$2:$B$10,Facts!$A$2:$A$10,FALSE)</f>
        <v>Tamil Nadu</v>
      </c>
      <c r="X649" t="str">
        <f t="shared" si="64"/>
        <v xml:space="preserve">Aditya </v>
      </c>
      <c r="Y649" t="str" cm="1">
        <f t="array" ref="Y649:Z649">_xlfn.TEXTSPLIT(C649," ")</f>
        <v>Aditya</v>
      </c>
      <c r="Z649" t="str">
        <v>Mehta</v>
      </c>
    </row>
    <row r="650" spans="1:27" ht="15.75" customHeight="1" x14ac:dyDescent="0.35">
      <c r="A650" s="2" t="s">
        <v>1011</v>
      </c>
      <c r="B650" s="2" t="s">
        <v>67</v>
      </c>
      <c r="C650" s="2" t="str">
        <f t="shared" si="65"/>
        <v>Shreya Sharma</v>
      </c>
      <c r="D650" s="2" t="str">
        <f t="shared" si="63"/>
        <v>PID0649_Shreya.pdf</v>
      </c>
      <c r="E650" s="2" t="s">
        <v>9</v>
      </c>
      <c r="F650" s="15" t="s">
        <v>441</v>
      </c>
      <c r="G650" s="56">
        <f t="shared" si="66"/>
        <v>16072</v>
      </c>
      <c r="H650" s="54">
        <f t="shared" si="67"/>
        <v>1944</v>
      </c>
      <c r="I650" s="54">
        <f t="shared" si="68"/>
        <v>82</v>
      </c>
      <c r="J650" s="54" t="str" cm="1">
        <f t="array" ref="J650">_xlfn.IFS(AND(I650&gt;20,I650&lt;=30),"Young adult",AND(I650&gt;30,I650&lt;=45),"Adult",AND(I650&gt;45,I650&lt;=60),"Senior",AND(I650&gt;60,I650&lt;90),"super senior",TRUE,"Died")</f>
        <v>super senior</v>
      </c>
      <c r="K650" s="3">
        <v>5</v>
      </c>
      <c r="L650" s="2" t="s">
        <v>60</v>
      </c>
      <c r="M650" s="2" t="s">
        <v>21</v>
      </c>
      <c r="N650" s="2" t="str">
        <f>VLOOKUP(L650,Facts!$A$2:$B$10,2,FALSE)</f>
        <v>West</v>
      </c>
      <c r="O650" s="2"/>
      <c r="P650" s="2"/>
      <c r="Q650" s="36" t="str">
        <f>IF(AND(K650&lt;=5,'Billing Details'!H650&gt;=10000),"High Priority","Regularfollowup")</f>
        <v>High Priority</v>
      </c>
      <c r="R650" s="36"/>
      <c r="S650" s="36"/>
      <c r="T650" s="36" t="str">
        <f>IF(AND(Q650="High Priority",'Patient Health Records'!AH650="Yes",'Patient Health Records'!AI650="Critical"), "Need Immediate attention", IF(AND('Patient Health Records'!AI650&lt;&gt;"Critical", 'Patient Health Records'!AH650="Yes"),"Monitor later",IF(AND('Patient Health Records'!AI650="Critical",'Patient Health Records'!AH650="No"),"Ask for readmission","No action")))</f>
        <v>Need Immediate attention</v>
      </c>
      <c r="U650" s="36"/>
      <c r="V650" s="36"/>
      <c r="W650" s="2" t="str">
        <f>_xlfn.XLOOKUP('Patient Demographics'!N650,Facts!$B$2:$B$10,Facts!$A$2:$A$10,FALSE)</f>
        <v>Maharashtra</v>
      </c>
      <c r="X650" t="str">
        <f t="shared" si="64"/>
        <v xml:space="preserve">Shreya </v>
      </c>
      <c r="Y650" t="str" cm="1">
        <f t="array" ref="Y650:Z650">_xlfn.TEXTSPLIT(C650," ")</f>
        <v>Shreya</v>
      </c>
      <c r="Z650" t="str">
        <v>Sharma</v>
      </c>
    </row>
    <row r="651" spans="1:27" ht="15.75" customHeight="1" x14ac:dyDescent="0.35">
      <c r="A651" s="2" t="s">
        <v>1012</v>
      </c>
      <c r="B651" s="2" t="s">
        <v>201</v>
      </c>
      <c r="C651" s="2" t="str">
        <f t="shared" si="65"/>
        <v>Sai Mehta</v>
      </c>
      <c r="D651" s="2" t="str">
        <f t="shared" si="63"/>
        <v>PID0650_Sai.pdf</v>
      </c>
      <c r="E651" s="2" t="s">
        <v>24</v>
      </c>
      <c r="F651" s="15" t="s">
        <v>48</v>
      </c>
      <c r="G651" s="56">
        <f t="shared" si="66"/>
        <v>23377</v>
      </c>
      <c r="H651" s="54">
        <f t="shared" si="67"/>
        <v>1964</v>
      </c>
      <c r="I651" s="54">
        <f t="shared" si="68"/>
        <v>62</v>
      </c>
      <c r="J651" s="54" t="str" cm="1">
        <f t="array" ref="J651">_xlfn.IFS(AND(I651&gt;20,I651&lt;=30),"Young adult",AND(I651&gt;30,I651&lt;=45),"Adult",AND(I651&gt;45,I651&lt;=60),"Senior",AND(I651&gt;60,I651&lt;90),"super senior",TRUE,"Died")</f>
        <v>super senior</v>
      </c>
      <c r="K651" s="3">
        <v>9</v>
      </c>
      <c r="L651" s="2" t="s">
        <v>60</v>
      </c>
      <c r="M651" s="2" t="s">
        <v>38</v>
      </c>
      <c r="N651" s="2" t="str">
        <f>VLOOKUP(L651,Facts!$A$2:$B$10,2,FALSE)</f>
        <v>West</v>
      </c>
      <c r="O651" s="2"/>
      <c r="P651" s="2"/>
      <c r="Q651" s="36" t="str">
        <f>IF(AND(K651&lt;=5,'Billing Details'!H651&gt;=10000),"High Priority","Regularfollowup")</f>
        <v>Regularfollowup</v>
      </c>
      <c r="R651" s="36"/>
      <c r="S651" s="36"/>
      <c r="T651" s="36" t="str">
        <f>IF(AND(Q651="High Priority",'Patient Health Records'!AH651="Yes",'Patient Health Records'!AI651="Critical"), "Need Immediate attention", IF(AND('Patient Health Records'!AI651&lt;&gt;"Critical", 'Patient Health Records'!AH651="Yes"),"Monitor later",IF(AND('Patient Health Records'!AI651="Critical",'Patient Health Records'!AH651="No"),"Ask for readmission","No action")))</f>
        <v>Monitor later</v>
      </c>
      <c r="U651" s="36"/>
      <c r="V651" s="36"/>
      <c r="W651" s="2" t="str">
        <f>_xlfn.XLOOKUP('Patient Demographics'!N651,Facts!$B$2:$B$10,Facts!$A$2:$A$10,FALSE)</f>
        <v>Maharashtra</v>
      </c>
      <c r="X651" t="str">
        <f t="shared" si="64"/>
        <v xml:space="preserve">Sai </v>
      </c>
      <c r="Y651" t="str" cm="1">
        <f t="array" ref="Y651:Z651">_xlfn.TEXTSPLIT(C651," ")</f>
        <v>Sai</v>
      </c>
      <c r="Z651" t="str">
        <v>Mehta</v>
      </c>
    </row>
    <row r="652" spans="1:27" ht="15.75" customHeight="1" x14ac:dyDescent="0.35">
      <c r="A652" s="2" t="s">
        <v>1013</v>
      </c>
      <c r="B652" s="2" t="s">
        <v>98</v>
      </c>
      <c r="C652" s="2" t="str">
        <f t="shared" si="65"/>
        <v>Diya Sharma</v>
      </c>
      <c r="D652" s="2" t="str">
        <f t="shared" si="63"/>
        <v>PID0651_Diya.pdf</v>
      </c>
      <c r="E652" s="2" t="s">
        <v>9</v>
      </c>
      <c r="F652" s="15" t="s">
        <v>55</v>
      </c>
      <c r="G652" s="56">
        <f t="shared" si="66"/>
        <v>29951</v>
      </c>
      <c r="H652" s="54">
        <f t="shared" si="67"/>
        <v>1981</v>
      </c>
      <c r="I652" s="54">
        <f t="shared" si="68"/>
        <v>45</v>
      </c>
      <c r="J652" s="54" t="str" cm="1">
        <f t="array" ref="J652">_xlfn.IFS(AND(I652&gt;20,I652&lt;=30),"Young adult",AND(I652&gt;30,I652&lt;=45),"Adult",AND(I652&gt;45,I652&lt;=60),"Senior",AND(I652&gt;60,I652&lt;90),"super senior",TRUE,"Died")</f>
        <v>Adult</v>
      </c>
      <c r="K652" s="3">
        <v>5</v>
      </c>
      <c r="L652" s="2" t="s">
        <v>60</v>
      </c>
      <c r="M652" s="2" t="s">
        <v>71</v>
      </c>
      <c r="N652" s="2" t="str">
        <f>VLOOKUP(L652,Facts!$A$2:$B$10,2,FALSE)</f>
        <v>West</v>
      </c>
      <c r="O652" s="2"/>
      <c r="P652" s="2"/>
      <c r="Q652" s="36" t="str">
        <f>IF(AND(K652&lt;=5,'Billing Details'!H652&gt;=10000),"High Priority","Regularfollowup")</f>
        <v>Regularfollowup</v>
      </c>
      <c r="R652" s="36"/>
      <c r="S652" s="36"/>
      <c r="T652" s="36" t="str">
        <f>IF(AND(Q652="High Priority",'Patient Health Records'!AH652="Yes",'Patient Health Records'!AI652="Critical"), "Need Immediate attention", IF(AND('Patient Health Records'!AI652&lt;&gt;"Critical", 'Patient Health Records'!AH652="Yes"),"Monitor later",IF(AND('Patient Health Records'!AI652="Critical",'Patient Health Records'!AH652="No"),"Ask for readmission","No action")))</f>
        <v>Monitor later</v>
      </c>
      <c r="U652" s="36"/>
      <c r="V652" s="36"/>
      <c r="W652" s="2" t="str">
        <f>_xlfn.XLOOKUP('Patient Demographics'!N652,Facts!$B$2:$B$10,Facts!$A$2:$A$10,FALSE)</f>
        <v>Maharashtra</v>
      </c>
      <c r="X652" t="str">
        <f t="shared" si="64"/>
        <v xml:space="preserve">Diya </v>
      </c>
      <c r="Y652" t="str" cm="1">
        <f t="array" ref="Y652:Z652">_xlfn.TEXTSPLIT(C652," ")</f>
        <v>Diya</v>
      </c>
      <c r="Z652" t="str">
        <v>Sharma</v>
      </c>
    </row>
    <row r="653" spans="1:27" ht="15.75" customHeight="1" x14ac:dyDescent="0.35">
      <c r="A653" s="2" t="s">
        <v>1014</v>
      </c>
      <c r="B653" s="2" t="s">
        <v>1015</v>
      </c>
      <c r="C653" s="2" t="str">
        <f t="shared" si="65"/>
        <v>Aditya Singh Sharma</v>
      </c>
      <c r="D653" s="2" t="str">
        <f t="shared" si="63"/>
        <v>PID0652_Aditya.pdf</v>
      </c>
      <c r="E653" s="2" t="s">
        <v>24</v>
      </c>
      <c r="F653" s="15" t="s">
        <v>28</v>
      </c>
      <c r="G653" s="56">
        <f t="shared" si="66"/>
        <v>32508</v>
      </c>
      <c r="H653" s="54">
        <f t="shared" si="67"/>
        <v>1988</v>
      </c>
      <c r="I653" s="54">
        <f t="shared" si="68"/>
        <v>38</v>
      </c>
      <c r="J653" s="54" t="str" cm="1">
        <f t="array" ref="J653">_xlfn.IFS(AND(I653&gt;20,I653&lt;=30),"Young adult",AND(I653&gt;30,I653&lt;=45),"Adult",AND(I653&gt;45,I653&lt;=60),"Senior",AND(I653&gt;60,I653&lt;90),"super senior",TRUE,"Died")</f>
        <v>Adult</v>
      </c>
      <c r="K653" s="3">
        <v>15</v>
      </c>
      <c r="L653" s="2" t="s">
        <v>60</v>
      </c>
      <c r="M653" s="2" t="s">
        <v>12</v>
      </c>
      <c r="N653" s="2" t="str">
        <f>VLOOKUP(L653,Facts!$A$2:$B$10,2,FALSE)</f>
        <v>West</v>
      </c>
      <c r="O653" s="2"/>
      <c r="P653" s="2"/>
      <c r="Q653" s="36" t="str">
        <f>IF(AND(K653&lt;=5,'Billing Details'!H653&gt;=10000),"High Priority","Regularfollowup")</f>
        <v>Regularfollowup</v>
      </c>
      <c r="R653" s="36"/>
      <c r="S653" s="36"/>
      <c r="T653" s="36" t="str">
        <f>IF(AND(Q653="High Priority",'Patient Health Records'!AH653="Yes",'Patient Health Records'!AI653="Critical"), "Need Immediate attention", IF(AND('Patient Health Records'!AI653&lt;&gt;"Critical", 'Patient Health Records'!AH653="Yes"),"Monitor later",IF(AND('Patient Health Records'!AI653="Critical",'Patient Health Records'!AH653="No"),"Ask for readmission","No action")))</f>
        <v>Monitor later</v>
      </c>
      <c r="U653" s="36"/>
      <c r="V653" s="36"/>
      <c r="W653" s="2" t="str">
        <f>_xlfn.XLOOKUP('Patient Demographics'!N653,Facts!$B$2:$B$10,Facts!$A$2:$A$10,FALSE)</f>
        <v>Maharashtra</v>
      </c>
      <c r="X653" t="str">
        <f t="shared" si="64"/>
        <v xml:space="preserve">Aditya </v>
      </c>
      <c r="Y653" t="str" cm="1">
        <f t="array" ref="Y653:AA653">_xlfn.TEXTSPLIT(C653," ")</f>
        <v>Aditya</v>
      </c>
      <c r="Z653" t="str">
        <v>Singh</v>
      </c>
      <c r="AA653" t="str">
        <v>Sharma</v>
      </c>
    </row>
    <row r="654" spans="1:27" ht="15.75" customHeight="1" x14ac:dyDescent="0.35">
      <c r="A654" s="2" t="s">
        <v>1016</v>
      </c>
      <c r="B654" s="2" t="s">
        <v>8</v>
      </c>
      <c r="C654" s="2" t="str">
        <f t="shared" si="65"/>
        <v>Shreya Reddy</v>
      </c>
      <c r="D654" s="2" t="str">
        <f t="shared" si="63"/>
        <v>PID0653_Shreya.pdf</v>
      </c>
      <c r="E654" s="2" t="s">
        <v>9</v>
      </c>
      <c r="F654" s="15" t="s">
        <v>28</v>
      </c>
      <c r="G654" s="56">
        <f t="shared" si="66"/>
        <v>32508</v>
      </c>
      <c r="H654" s="54">
        <f t="shared" si="67"/>
        <v>1988</v>
      </c>
      <c r="I654" s="54">
        <f t="shared" si="68"/>
        <v>38</v>
      </c>
      <c r="J654" s="54" t="str" cm="1">
        <f t="array" ref="J654">_xlfn.IFS(AND(I654&gt;20,I654&lt;=30),"Young adult",AND(I654&gt;30,I654&lt;=45),"Adult",AND(I654&gt;45,I654&lt;=60),"Senior",AND(I654&gt;60,I654&lt;90),"super senior",TRUE,"Died")</f>
        <v>Adult</v>
      </c>
      <c r="K654" s="3">
        <v>25</v>
      </c>
      <c r="L654" s="2" t="s">
        <v>60</v>
      </c>
      <c r="M654" s="2" t="s">
        <v>12</v>
      </c>
      <c r="N654" s="2" t="str">
        <f>VLOOKUP(L654,Facts!$A$2:$B$10,2,FALSE)</f>
        <v>West</v>
      </c>
      <c r="O654" s="2"/>
      <c r="P654" s="2"/>
      <c r="Q654" s="36" t="str">
        <f>IF(AND(K654&lt;=5,'Billing Details'!H654&gt;=10000),"High Priority","Regularfollowup")</f>
        <v>Regularfollowup</v>
      </c>
      <c r="R654" s="36"/>
      <c r="S654" s="36"/>
      <c r="T654" s="36" t="str">
        <f>IF(AND(Q654="High Priority",'Patient Health Records'!AH654="Yes",'Patient Health Records'!AI654="Critical"), "Need Immediate attention", IF(AND('Patient Health Records'!AI654&lt;&gt;"Critical", 'Patient Health Records'!AH654="Yes"),"Monitor later",IF(AND('Patient Health Records'!AI654="Critical",'Patient Health Records'!AH654="No"),"Ask for readmission","No action")))</f>
        <v>No action</v>
      </c>
      <c r="U654" s="36"/>
      <c r="V654" s="36"/>
      <c r="W654" s="2" t="str">
        <f>_xlfn.XLOOKUP('Patient Demographics'!N654,Facts!$B$2:$B$10,Facts!$A$2:$A$10,FALSE)</f>
        <v>Maharashtra</v>
      </c>
      <c r="X654" t="str">
        <f t="shared" si="64"/>
        <v xml:space="preserve">Shreya </v>
      </c>
      <c r="Y654" t="str" cm="1">
        <f t="array" ref="Y654:Z654">_xlfn.TEXTSPLIT(C654," ")</f>
        <v>Shreya</v>
      </c>
      <c r="Z654" t="str">
        <v>Reddy</v>
      </c>
    </row>
    <row r="655" spans="1:27" ht="15.75" customHeight="1" x14ac:dyDescent="0.35">
      <c r="A655" s="2" t="s">
        <v>1017</v>
      </c>
      <c r="B655" s="2" t="s">
        <v>161</v>
      </c>
      <c r="C655" s="2" t="str">
        <f t="shared" si="65"/>
        <v>Isha Mehta</v>
      </c>
      <c r="D655" s="2" t="str">
        <f t="shared" si="63"/>
        <v>PID0654_Isha.pdf</v>
      </c>
      <c r="E655" s="2" t="s">
        <v>9</v>
      </c>
      <c r="F655" s="15" t="s">
        <v>164</v>
      </c>
      <c r="G655" s="56">
        <f t="shared" si="66"/>
        <v>21550</v>
      </c>
      <c r="H655" s="54">
        <f t="shared" si="67"/>
        <v>1958</v>
      </c>
      <c r="I655" s="54">
        <f t="shared" si="68"/>
        <v>68</v>
      </c>
      <c r="J655" s="54" t="str" cm="1">
        <f t="array" ref="J655">_xlfn.IFS(AND(I655&gt;20,I655&lt;=30),"Young adult",AND(I655&gt;30,I655&lt;=45),"Adult",AND(I655&gt;45,I655&lt;=60),"Senior",AND(I655&gt;60,I655&lt;90),"super senior",TRUE,"Died")</f>
        <v>super senior</v>
      </c>
      <c r="K655" s="3">
        <v>12</v>
      </c>
      <c r="L655" s="2" t="s">
        <v>20</v>
      </c>
      <c r="M655" s="2" t="s">
        <v>21</v>
      </c>
      <c r="N655" s="2" t="str">
        <f>VLOOKUP(L655,Facts!$A$2:$B$10,2,FALSE)</f>
        <v>North</v>
      </c>
      <c r="O655" s="2"/>
      <c r="P655" s="2"/>
      <c r="Q655" s="36" t="str">
        <f>IF(AND(K655&lt;=5,'Billing Details'!H655&gt;=10000),"High Priority","Regularfollowup")</f>
        <v>Regularfollowup</v>
      </c>
      <c r="R655" s="36"/>
      <c r="S655" s="36"/>
      <c r="T655" s="36" t="str">
        <f>IF(AND(Q655="High Priority",'Patient Health Records'!AH655="Yes",'Patient Health Records'!AI655="Critical"), "Need Immediate attention", IF(AND('Patient Health Records'!AI655&lt;&gt;"Critical", 'Patient Health Records'!AH655="Yes"),"Monitor later",IF(AND('Patient Health Records'!AI655="Critical",'Patient Health Records'!AH655="No"),"Ask for readmission","No action")))</f>
        <v>No action</v>
      </c>
      <c r="U655" s="36"/>
      <c r="V655" s="36"/>
      <c r="W655" s="2" t="str">
        <f>_xlfn.XLOOKUP('Patient Demographics'!N655,Facts!$B$2:$B$10,Facts!$A$2:$A$10,FALSE)</f>
        <v>Punjab</v>
      </c>
      <c r="X655" t="str">
        <f t="shared" si="64"/>
        <v xml:space="preserve">Isha </v>
      </c>
      <c r="Y655" t="str" cm="1">
        <f t="array" ref="Y655:Z655">_xlfn.TEXTSPLIT(C655," ")</f>
        <v>Isha</v>
      </c>
      <c r="Z655" t="str">
        <v>Mehta</v>
      </c>
    </row>
    <row r="656" spans="1:27" ht="15.75" customHeight="1" x14ac:dyDescent="0.35">
      <c r="A656" s="2" t="s">
        <v>1018</v>
      </c>
      <c r="B656" s="2" t="s">
        <v>173</v>
      </c>
      <c r="C656" s="2" t="str">
        <f t="shared" si="65"/>
        <v>Riya Reddy</v>
      </c>
      <c r="D656" s="2" t="str">
        <f t="shared" si="63"/>
        <v>PID0655_Riya.pdf</v>
      </c>
      <c r="E656" s="2" t="s">
        <v>9</v>
      </c>
      <c r="F656" s="15" t="s">
        <v>28</v>
      </c>
      <c r="G656" s="56">
        <f t="shared" si="66"/>
        <v>32508</v>
      </c>
      <c r="H656" s="54">
        <f t="shared" si="67"/>
        <v>1988</v>
      </c>
      <c r="I656" s="54">
        <f t="shared" si="68"/>
        <v>38</v>
      </c>
      <c r="J656" s="54" t="str" cm="1">
        <f t="array" ref="J656">_xlfn.IFS(AND(I656&gt;20,I656&lt;=30),"Young adult",AND(I656&gt;30,I656&lt;=45),"Adult",AND(I656&gt;45,I656&lt;=60),"Senior",AND(I656&gt;60,I656&lt;90),"super senior",TRUE,"Died")</f>
        <v>Adult</v>
      </c>
      <c r="K656" s="3">
        <v>20</v>
      </c>
      <c r="L656" s="2" t="s">
        <v>29</v>
      </c>
      <c r="M656" s="2" t="s">
        <v>21</v>
      </c>
      <c r="N656" s="2" t="str">
        <f>VLOOKUP(L656,Facts!$A$2:$B$10,2,FALSE)</f>
        <v>North</v>
      </c>
      <c r="O656" s="2"/>
      <c r="P656" s="2"/>
      <c r="Q656" s="36" t="str">
        <f>IF(AND(K656&lt;=5,'Billing Details'!H656&gt;=10000),"High Priority","Regularfollowup")</f>
        <v>Regularfollowup</v>
      </c>
      <c r="R656" s="36"/>
      <c r="S656" s="36"/>
      <c r="T656" s="36" t="str">
        <f>IF(AND(Q656="High Priority",'Patient Health Records'!AH656="Yes",'Patient Health Records'!AI656="Critical"), "Need Immediate attention", IF(AND('Patient Health Records'!AI656&lt;&gt;"Critical", 'Patient Health Records'!AH656="Yes"),"Monitor later",IF(AND('Patient Health Records'!AI656="Critical",'Patient Health Records'!AH656="No"),"Ask for readmission","No action")))</f>
        <v>Ask for readmission</v>
      </c>
      <c r="U656" s="36"/>
      <c r="V656" s="36"/>
      <c r="W656" s="2" t="str">
        <f>_xlfn.XLOOKUP('Patient Demographics'!N656,Facts!$B$2:$B$10,Facts!$A$2:$A$10,FALSE)</f>
        <v>Punjab</v>
      </c>
      <c r="X656" t="str">
        <f t="shared" si="64"/>
        <v xml:space="preserve">Riya </v>
      </c>
      <c r="Y656" t="str" cm="1">
        <f t="array" ref="Y656:Z656">_xlfn.TEXTSPLIT(C656," ")</f>
        <v>Riya</v>
      </c>
      <c r="Z656" t="str">
        <v>Reddy</v>
      </c>
    </row>
    <row r="657" spans="1:27" ht="15.75" customHeight="1" x14ac:dyDescent="0.35">
      <c r="A657" s="2" t="s">
        <v>1019</v>
      </c>
      <c r="B657" s="2" t="s">
        <v>181</v>
      </c>
      <c r="C657" s="2" t="str">
        <f t="shared" si="65"/>
        <v>Aditya Patel</v>
      </c>
      <c r="D657" s="2" t="str">
        <f t="shared" si="63"/>
        <v>PID0656_Aditya.pdf</v>
      </c>
      <c r="E657" s="2" t="s">
        <v>24</v>
      </c>
      <c r="F657" s="15" t="s">
        <v>19</v>
      </c>
      <c r="G657" s="56">
        <f t="shared" si="66"/>
        <v>34334</v>
      </c>
      <c r="H657" s="54">
        <f t="shared" si="67"/>
        <v>1993</v>
      </c>
      <c r="I657" s="54">
        <f t="shared" si="68"/>
        <v>33</v>
      </c>
      <c r="J657" s="54" t="str" cm="1">
        <f t="array" ref="J657">_xlfn.IFS(AND(I657&gt;20,I657&lt;=30),"Young adult",AND(I657&gt;30,I657&lt;=45),"Adult",AND(I657&gt;45,I657&lt;=60),"Senior",AND(I657&gt;60,I657&lt;90),"super senior",TRUE,"Died")</f>
        <v>Adult</v>
      </c>
      <c r="K657" s="3"/>
      <c r="L657" s="2" t="s">
        <v>37</v>
      </c>
      <c r="M657" s="2" t="s">
        <v>12</v>
      </c>
      <c r="N657" s="2" t="str">
        <f>VLOOKUP(L657,Facts!$A$2:$B$10,2,FALSE)</f>
        <v>South</v>
      </c>
      <c r="O657" s="2"/>
      <c r="P657" s="2"/>
      <c r="Q657" s="36" t="str">
        <f>IF(AND(K657&lt;=5,'Billing Details'!H657&gt;=10000),"High Priority","Regularfollowup")</f>
        <v>High Priority</v>
      </c>
      <c r="R657" s="36"/>
      <c r="S657" s="36"/>
      <c r="T657" s="36" t="str">
        <f>IF(AND(Q657="High Priority",'Patient Health Records'!AH657="Yes",'Patient Health Records'!AI657="Critical"), "Need Immediate attention", IF(AND('Patient Health Records'!AI657&lt;&gt;"Critical", 'Patient Health Records'!AH657="Yes"),"Monitor later",IF(AND('Patient Health Records'!AI657="Critical",'Patient Health Records'!AH657="No"),"Ask for readmission","No action")))</f>
        <v>No action</v>
      </c>
      <c r="U657" s="36"/>
      <c r="V657" s="36"/>
      <c r="W657" s="2" t="str">
        <f>_xlfn.XLOOKUP('Patient Demographics'!N657,Facts!$B$2:$B$10,Facts!$A$2:$A$10,FALSE)</f>
        <v>Tamil Nadu</v>
      </c>
      <c r="X657" t="str">
        <f t="shared" si="64"/>
        <v xml:space="preserve">Aditya </v>
      </c>
      <c r="Y657" t="str" cm="1">
        <f t="array" ref="Y657:Z657">_xlfn.TEXTSPLIT(C657," ")</f>
        <v>Aditya</v>
      </c>
      <c r="Z657" t="str">
        <v>Patel</v>
      </c>
    </row>
    <row r="658" spans="1:27" ht="15.75" customHeight="1" x14ac:dyDescent="0.35">
      <c r="A658" s="2" t="s">
        <v>1020</v>
      </c>
      <c r="B658" s="2" t="s">
        <v>1021</v>
      </c>
      <c r="C658" s="2" t="str">
        <f t="shared" si="65"/>
        <v>Aditya Priya Reddy</v>
      </c>
      <c r="D658" s="2" t="str">
        <f t="shared" si="63"/>
        <v>PID0657_Aditya.pdf</v>
      </c>
      <c r="E658" s="2" t="s">
        <v>24</v>
      </c>
      <c r="F658" s="15" t="s">
        <v>93</v>
      </c>
      <c r="G658" s="56">
        <f t="shared" si="66"/>
        <v>36160</v>
      </c>
      <c r="H658" s="54">
        <f t="shared" si="67"/>
        <v>1998</v>
      </c>
      <c r="I658" s="54">
        <f t="shared" si="68"/>
        <v>28</v>
      </c>
      <c r="J658" s="54" t="str" cm="1">
        <f t="array" ref="J658">_xlfn.IFS(AND(I658&gt;20,I658&lt;=30),"Young adult",AND(I658&gt;30,I658&lt;=45),"Adult",AND(I658&gt;45,I658&lt;=60),"Senior",AND(I658&gt;60,I658&lt;90),"super senior",TRUE,"Died")</f>
        <v>Young adult</v>
      </c>
      <c r="K658" s="3">
        <v>7</v>
      </c>
      <c r="L658" s="2" t="s">
        <v>37</v>
      </c>
      <c r="M658" s="2" t="s">
        <v>12</v>
      </c>
      <c r="N658" s="2" t="str">
        <f>VLOOKUP(L658,Facts!$A$2:$B$10,2,FALSE)</f>
        <v>South</v>
      </c>
      <c r="O658" s="2"/>
      <c r="P658" s="2"/>
      <c r="Q658" s="36" t="str">
        <f>IF(AND(K658&lt;=5,'Billing Details'!H658&gt;=10000),"High Priority","Regularfollowup")</f>
        <v>Regularfollowup</v>
      </c>
      <c r="R658" s="36"/>
      <c r="S658" s="36"/>
      <c r="T658" s="36" t="str">
        <f>IF(AND(Q658="High Priority",'Patient Health Records'!AH658="Yes",'Patient Health Records'!AI658="Critical"), "Need Immediate attention", IF(AND('Patient Health Records'!AI658&lt;&gt;"Critical", 'Patient Health Records'!AH658="Yes"),"Monitor later",IF(AND('Patient Health Records'!AI658="Critical",'Patient Health Records'!AH658="No"),"Ask for readmission","No action")))</f>
        <v>Monitor later</v>
      </c>
      <c r="U658" s="36"/>
      <c r="V658" s="36"/>
      <c r="W658" s="2" t="str">
        <f>_xlfn.XLOOKUP('Patient Demographics'!N658,Facts!$B$2:$B$10,Facts!$A$2:$A$10,FALSE)</f>
        <v>Tamil Nadu</v>
      </c>
      <c r="X658" t="str">
        <f t="shared" si="64"/>
        <v xml:space="preserve">Aditya </v>
      </c>
      <c r="Y658" t="str" cm="1">
        <f t="array" ref="Y658:AA658">_xlfn.TEXTSPLIT(C658," ")</f>
        <v>Aditya</v>
      </c>
      <c r="Z658" t="str">
        <v>Priya</v>
      </c>
      <c r="AA658" t="str">
        <v>Reddy</v>
      </c>
    </row>
    <row r="659" spans="1:27" ht="15.75" customHeight="1" x14ac:dyDescent="0.35">
      <c r="A659" s="2" t="s">
        <v>1022</v>
      </c>
      <c r="B659" s="2" t="s">
        <v>1023</v>
      </c>
      <c r="C659" s="2" t="str">
        <f t="shared" si="65"/>
        <v>Aarav Dev Gupta</v>
      </c>
      <c r="D659" s="2" t="str">
        <f t="shared" si="63"/>
        <v>PID0658_Aarav.pdf</v>
      </c>
      <c r="E659" s="2" t="s">
        <v>24</v>
      </c>
      <c r="F659" s="15" t="s">
        <v>62</v>
      </c>
      <c r="G659" s="56">
        <f t="shared" si="66"/>
        <v>30682</v>
      </c>
      <c r="H659" s="54">
        <f t="shared" si="67"/>
        <v>1984</v>
      </c>
      <c r="I659" s="54">
        <f t="shared" si="68"/>
        <v>42</v>
      </c>
      <c r="J659" s="54" t="str" cm="1">
        <f t="array" ref="J659">_xlfn.IFS(AND(I659&gt;20,I659&lt;=30),"Young adult",AND(I659&gt;30,I659&lt;=45),"Adult",AND(I659&gt;45,I659&lt;=60),"Senior",AND(I659&gt;60,I659&lt;90),"super senior",TRUE,"Died")</f>
        <v>Adult</v>
      </c>
      <c r="K659" s="3">
        <v>7</v>
      </c>
      <c r="L659" s="2" t="s">
        <v>37</v>
      </c>
      <c r="M659" s="2" t="s">
        <v>12</v>
      </c>
      <c r="N659" s="2" t="str">
        <f>VLOOKUP(L659,Facts!$A$2:$B$10,2,FALSE)</f>
        <v>South</v>
      </c>
      <c r="O659" s="2"/>
      <c r="P659" s="2"/>
      <c r="Q659" s="36" t="str">
        <f>IF(AND(K659&lt;=5,'Billing Details'!H659&gt;=10000),"High Priority","Regularfollowup")</f>
        <v>Regularfollowup</v>
      </c>
      <c r="R659" s="36"/>
      <c r="S659" s="36"/>
      <c r="T659" s="36" t="str">
        <f>IF(AND(Q659="High Priority",'Patient Health Records'!AH659="Yes",'Patient Health Records'!AI659="Critical"), "Need Immediate attention", IF(AND('Patient Health Records'!AI659&lt;&gt;"Critical", 'Patient Health Records'!AH659="Yes"),"Monitor later",IF(AND('Patient Health Records'!AI659="Critical",'Patient Health Records'!AH659="No"),"Ask for readmission","No action")))</f>
        <v>No action</v>
      </c>
      <c r="U659" s="36"/>
      <c r="V659" s="36"/>
      <c r="W659" s="2" t="str">
        <f>_xlfn.XLOOKUP('Patient Demographics'!N659,Facts!$B$2:$B$10,Facts!$A$2:$A$10,FALSE)</f>
        <v>Tamil Nadu</v>
      </c>
      <c r="X659" t="str">
        <f t="shared" si="64"/>
        <v xml:space="preserve">Aarav </v>
      </c>
      <c r="Y659" t="str" cm="1">
        <f t="array" ref="Y659:AA659">_xlfn.TEXTSPLIT(C659," ")</f>
        <v>Aarav</v>
      </c>
      <c r="Z659" t="str">
        <v>Dev</v>
      </c>
      <c r="AA659" t="str">
        <v>Gupta</v>
      </c>
    </row>
    <row r="660" spans="1:27" ht="15.75" customHeight="1" x14ac:dyDescent="0.35">
      <c r="A660" s="2" t="s">
        <v>1024</v>
      </c>
      <c r="B660" s="2" t="s">
        <v>139</v>
      </c>
      <c r="C660" s="2" t="str">
        <f t="shared" si="65"/>
        <v>Krishna Mehta</v>
      </c>
      <c r="D660" s="2" t="str">
        <f t="shared" si="63"/>
        <v>PID0659_Krishna.pdf</v>
      </c>
      <c r="E660" s="2" t="s">
        <v>24</v>
      </c>
      <c r="F660" s="15" t="s">
        <v>65</v>
      </c>
      <c r="G660" s="56">
        <f t="shared" si="66"/>
        <v>25203</v>
      </c>
      <c r="H660" s="54">
        <f t="shared" si="67"/>
        <v>1968</v>
      </c>
      <c r="I660" s="54">
        <f t="shared" si="68"/>
        <v>58</v>
      </c>
      <c r="J660" s="54" t="str" cm="1">
        <f t="array" ref="J660">_xlfn.IFS(AND(I660&gt;20,I660&lt;=30),"Young adult",AND(I660&gt;30,I660&lt;=45),"Adult",AND(I660&gt;45,I660&lt;=60),"Senior",AND(I660&gt;60,I660&lt;90),"super senior",TRUE,"Died")</f>
        <v>Senior</v>
      </c>
      <c r="K660" s="3">
        <v>3</v>
      </c>
      <c r="L660" s="2" t="s">
        <v>11</v>
      </c>
      <c r="M660" s="2" t="s">
        <v>21</v>
      </c>
      <c r="N660" s="2" t="str">
        <f>VLOOKUP(L660,Facts!$A$2:$B$10,2,FALSE)</f>
        <v>South</v>
      </c>
      <c r="O660" s="2"/>
      <c r="P660" s="2"/>
      <c r="Q660" s="36" t="str">
        <f>IF(AND(K660&lt;=5,'Billing Details'!H660&gt;=10000),"High Priority","Regularfollowup")</f>
        <v>High Priority</v>
      </c>
      <c r="R660" s="36"/>
      <c r="S660" s="36"/>
      <c r="T660" s="36" t="str">
        <f>IF(AND(Q660="High Priority",'Patient Health Records'!AH660="Yes",'Patient Health Records'!AI660="Critical"), "Need Immediate attention", IF(AND('Patient Health Records'!AI660&lt;&gt;"Critical", 'Patient Health Records'!AH660="Yes"),"Monitor later",IF(AND('Patient Health Records'!AI660="Critical",'Patient Health Records'!AH660="No"),"Ask for readmission","No action")))</f>
        <v>Ask for readmission</v>
      </c>
      <c r="U660" s="36"/>
      <c r="V660" s="36"/>
      <c r="W660" s="2" t="str">
        <f>_xlfn.XLOOKUP('Patient Demographics'!N660,Facts!$B$2:$B$10,Facts!$A$2:$A$10,FALSE)</f>
        <v>Tamil Nadu</v>
      </c>
      <c r="X660" t="str">
        <f t="shared" si="64"/>
        <v xml:space="preserve">Krishna </v>
      </c>
      <c r="Y660" t="str" cm="1">
        <f t="array" ref="Y660:Z660">_xlfn.TEXTSPLIT(C660," ")</f>
        <v>Krishna</v>
      </c>
      <c r="Z660" t="str">
        <v>Mehta</v>
      </c>
    </row>
    <row r="661" spans="1:27" ht="15.75" customHeight="1" x14ac:dyDescent="0.35">
      <c r="A661" s="2" t="s">
        <v>1025</v>
      </c>
      <c r="B661" s="2" t="s">
        <v>467</v>
      </c>
      <c r="C661" s="2" t="str">
        <f t="shared" si="65"/>
        <v>Shreya Gupta</v>
      </c>
      <c r="D661" s="2" t="str">
        <f t="shared" si="63"/>
        <v>PID0660_Shreya.pdf</v>
      </c>
      <c r="E661" s="2" t="s">
        <v>9</v>
      </c>
      <c r="F661" s="15" t="s">
        <v>19</v>
      </c>
      <c r="G661" s="56">
        <f t="shared" si="66"/>
        <v>34334</v>
      </c>
      <c r="H661" s="54">
        <f t="shared" si="67"/>
        <v>1993</v>
      </c>
      <c r="I661" s="54">
        <f t="shared" si="68"/>
        <v>33</v>
      </c>
      <c r="J661" s="54" t="str" cm="1">
        <f t="array" ref="J661">_xlfn.IFS(AND(I661&gt;20,I661&lt;=30),"Young adult",AND(I661&gt;30,I661&lt;=45),"Adult",AND(I661&gt;45,I661&lt;=60),"Senior",AND(I661&gt;60,I661&lt;90),"super senior",TRUE,"Died")</f>
        <v>Adult</v>
      </c>
      <c r="K661" s="3">
        <v>20</v>
      </c>
      <c r="L661" s="2" t="s">
        <v>16</v>
      </c>
      <c r="M661" s="2" t="s">
        <v>71</v>
      </c>
      <c r="N661" s="2" t="str">
        <f>VLOOKUP(L661,Facts!$A$2:$B$10,2,FALSE)</f>
        <v>West</v>
      </c>
      <c r="O661" s="2"/>
      <c r="P661" s="2"/>
      <c r="Q661" s="36" t="str">
        <f>IF(AND(K661&lt;=5,'Billing Details'!H661&gt;=10000),"High Priority","Regularfollowup")</f>
        <v>Regularfollowup</v>
      </c>
      <c r="R661" s="36"/>
      <c r="S661" s="36"/>
      <c r="T661" s="36" t="str">
        <f>IF(AND(Q661="High Priority",'Patient Health Records'!AH661="Yes",'Patient Health Records'!AI661="Critical"), "Need Immediate attention", IF(AND('Patient Health Records'!AI661&lt;&gt;"Critical", 'Patient Health Records'!AH661="Yes"),"Monitor later",IF(AND('Patient Health Records'!AI661="Critical",'Patient Health Records'!AH661="No"),"Ask for readmission","No action")))</f>
        <v>No action</v>
      </c>
      <c r="U661" s="36"/>
      <c r="V661" s="36"/>
      <c r="W661" s="2" t="str">
        <f>_xlfn.XLOOKUP('Patient Demographics'!N661,Facts!$B$2:$B$10,Facts!$A$2:$A$10,FALSE)</f>
        <v>Maharashtra</v>
      </c>
      <c r="X661" t="str">
        <f t="shared" si="64"/>
        <v xml:space="preserve">Shreya </v>
      </c>
      <c r="Y661" t="str" cm="1">
        <f t="array" ref="Y661:Z661">_xlfn.TEXTSPLIT(C661," ")</f>
        <v>Shreya</v>
      </c>
      <c r="Z661" t="str">
        <v>Gupta</v>
      </c>
    </row>
    <row r="662" spans="1:27" ht="15.75" customHeight="1" x14ac:dyDescent="0.35">
      <c r="A662" s="2" t="s">
        <v>1026</v>
      </c>
      <c r="B662" s="2" t="s">
        <v>405</v>
      </c>
      <c r="C662" s="2" t="str">
        <f t="shared" si="65"/>
        <v>Aanya Gupta</v>
      </c>
      <c r="D662" s="2" t="str">
        <f t="shared" si="63"/>
        <v>PID0661_Aanya.pdf</v>
      </c>
      <c r="E662" s="2" t="s">
        <v>9</v>
      </c>
      <c r="F662" s="15" t="s">
        <v>65</v>
      </c>
      <c r="G662" s="56">
        <f t="shared" si="66"/>
        <v>25203</v>
      </c>
      <c r="H662" s="54">
        <f t="shared" si="67"/>
        <v>1968</v>
      </c>
      <c r="I662" s="54">
        <f t="shared" si="68"/>
        <v>58</v>
      </c>
      <c r="J662" s="54" t="str" cm="1">
        <f t="array" ref="J662">_xlfn.IFS(AND(I662&gt;20,I662&lt;=30),"Young adult",AND(I662&gt;30,I662&lt;=45),"Adult",AND(I662&gt;45,I662&lt;=60),"Senior",AND(I662&gt;60,I662&lt;90),"super senior",TRUE,"Died")</f>
        <v>Senior</v>
      </c>
      <c r="K662" s="3">
        <v>15</v>
      </c>
      <c r="L662" s="2" t="s">
        <v>60</v>
      </c>
      <c r="M662" s="2" t="s">
        <v>71</v>
      </c>
      <c r="N662" s="2" t="str">
        <f>VLOOKUP(L662,Facts!$A$2:$B$10,2,FALSE)</f>
        <v>West</v>
      </c>
      <c r="O662" s="2"/>
      <c r="P662" s="2"/>
      <c r="Q662" s="36" t="str">
        <f>IF(AND(K662&lt;=5,'Billing Details'!H662&gt;=10000),"High Priority","Regularfollowup")</f>
        <v>Regularfollowup</v>
      </c>
      <c r="R662" s="36"/>
      <c r="S662" s="36"/>
      <c r="T662" s="36" t="str">
        <f>IF(AND(Q662="High Priority",'Patient Health Records'!AH662="Yes",'Patient Health Records'!AI662="Critical"), "Need Immediate attention", IF(AND('Patient Health Records'!AI662&lt;&gt;"Critical", 'Patient Health Records'!AH662="Yes"),"Monitor later",IF(AND('Patient Health Records'!AI662="Critical",'Patient Health Records'!AH662="No"),"Ask for readmission","No action")))</f>
        <v>Ask for readmission</v>
      </c>
      <c r="U662" s="36"/>
      <c r="V662" s="36"/>
      <c r="W662" s="2" t="str">
        <f>_xlfn.XLOOKUP('Patient Demographics'!N662,Facts!$B$2:$B$10,Facts!$A$2:$A$10,FALSE)</f>
        <v>Maharashtra</v>
      </c>
      <c r="X662" t="str">
        <f t="shared" si="64"/>
        <v xml:space="preserve">Aanya </v>
      </c>
      <c r="Y662" t="str" cm="1">
        <f t="array" ref="Y662:Z662">_xlfn.TEXTSPLIT(C662," ")</f>
        <v>Aanya</v>
      </c>
      <c r="Z662" t="str">
        <v>Gupta</v>
      </c>
    </row>
    <row r="663" spans="1:27" ht="15.75" customHeight="1" x14ac:dyDescent="0.35">
      <c r="A663" s="2" t="s">
        <v>1027</v>
      </c>
      <c r="B663" s="2" t="s">
        <v>874</v>
      </c>
      <c r="C663" s="2" t="str">
        <f t="shared" si="65"/>
        <v>Riya Singh Sharma</v>
      </c>
      <c r="D663" s="2" t="str">
        <f t="shared" si="63"/>
        <v>PID0662_Riya.pdf</v>
      </c>
      <c r="E663" s="2" t="s">
        <v>9</v>
      </c>
      <c r="F663" s="15" t="s">
        <v>41</v>
      </c>
      <c r="G663" s="56">
        <f t="shared" si="66"/>
        <v>28855</v>
      </c>
      <c r="H663" s="54">
        <f t="shared" si="67"/>
        <v>1978</v>
      </c>
      <c r="I663" s="54">
        <f t="shared" si="68"/>
        <v>48</v>
      </c>
      <c r="J663" s="54" t="str" cm="1">
        <f t="array" ref="J663">_xlfn.IFS(AND(I663&gt;20,I663&lt;=30),"Young adult",AND(I663&gt;30,I663&lt;=45),"Adult",AND(I663&gt;45,I663&lt;=60),"Senior",AND(I663&gt;60,I663&lt;90),"super senior",TRUE,"Died")</f>
        <v>Senior</v>
      </c>
      <c r="K663" s="3">
        <v>12</v>
      </c>
      <c r="L663" s="2" t="s">
        <v>20</v>
      </c>
      <c r="M663" s="2" t="s">
        <v>21</v>
      </c>
      <c r="N663" s="2" t="str">
        <f>VLOOKUP(L663,Facts!$A$2:$B$10,2,FALSE)</f>
        <v>North</v>
      </c>
      <c r="O663" s="2"/>
      <c r="P663" s="2"/>
      <c r="Q663" s="36" t="str">
        <f>IF(AND(K663&lt;=5,'Billing Details'!H663&gt;=10000),"High Priority","Regularfollowup")</f>
        <v>Regularfollowup</v>
      </c>
      <c r="R663" s="36"/>
      <c r="S663" s="36"/>
      <c r="T663" s="36" t="str">
        <f>IF(AND(Q663="High Priority",'Patient Health Records'!AH663="Yes",'Patient Health Records'!AI663="Critical"), "Need Immediate attention", IF(AND('Patient Health Records'!AI663&lt;&gt;"Critical", 'Patient Health Records'!AH663="Yes"),"Monitor later",IF(AND('Patient Health Records'!AI663="Critical",'Patient Health Records'!AH663="No"),"Ask for readmission","No action")))</f>
        <v>No action</v>
      </c>
      <c r="U663" s="36"/>
      <c r="V663" s="36"/>
      <c r="W663" s="2" t="str">
        <f>_xlfn.XLOOKUP('Patient Demographics'!N663,Facts!$B$2:$B$10,Facts!$A$2:$A$10,FALSE)</f>
        <v>Punjab</v>
      </c>
      <c r="X663" t="str">
        <f t="shared" si="64"/>
        <v xml:space="preserve">Riya </v>
      </c>
      <c r="Y663" t="str" cm="1">
        <f t="array" ref="Y663:AA663">_xlfn.TEXTSPLIT(C663," ")</f>
        <v>Riya</v>
      </c>
      <c r="Z663" t="str">
        <v>Singh</v>
      </c>
      <c r="AA663" t="str">
        <v>Sharma</v>
      </c>
    </row>
    <row r="664" spans="1:27" ht="15.75" customHeight="1" x14ac:dyDescent="0.35">
      <c r="A664" s="2" t="s">
        <v>1028</v>
      </c>
      <c r="B664" s="2" t="s">
        <v>1029</v>
      </c>
      <c r="C664" s="2" t="str">
        <f t="shared" si="65"/>
        <v>Riya Dev Gupta</v>
      </c>
      <c r="D664" s="2" t="str">
        <f t="shared" si="63"/>
        <v>PID0663_Riya.pdf</v>
      </c>
      <c r="E664" s="2" t="s">
        <v>9</v>
      </c>
      <c r="F664" s="15" t="s">
        <v>164</v>
      </c>
      <c r="G664" s="56">
        <f t="shared" si="66"/>
        <v>21550</v>
      </c>
      <c r="H664" s="54">
        <f t="shared" si="67"/>
        <v>1958</v>
      </c>
      <c r="I664" s="54">
        <f t="shared" si="68"/>
        <v>68</v>
      </c>
      <c r="J664" s="54" t="str" cm="1">
        <f t="array" ref="J664">_xlfn.IFS(AND(I664&gt;20,I664&lt;=30),"Young adult",AND(I664&gt;30,I664&lt;=45),"Adult",AND(I664&gt;45,I664&lt;=60),"Senior",AND(I664&gt;60,I664&lt;90),"super senior",TRUE,"Died")</f>
        <v>super senior</v>
      </c>
      <c r="K664" s="3">
        <v>15</v>
      </c>
      <c r="L664" s="2" t="s">
        <v>20</v>
      </c>
      <c r="M664" s="2" t="s">
        <v>21</v>
      </c>
      <c r="N664" s="2" t="str">
        <f>VLOOKUP(L664,Facts!$A$2:$B$10,2,FALSE)</f>
        <v>North</v>
      </c>
      <c r="O664" s="2"/>
      <c r="P664" s="2"/>
      <c r="Q664" s="36" t="str">
        <f>IF(AND(K664&lt;=5,'Billing Details'!H664&gt;=10000),"High Priority","Regularfollowup")</f>
        <v>Regularfollowup</v>
      </c>
      <c r="R664" s="36"/>
      <c r="S664" s="36"/>
      <c r="T664" s="36" t="str">
        <f>IF(AND(Q664="High Priority",'Patient Health Records'!AH664="Yes",'Patient Health Records'!AI664="Critical"), "Need Immediate attention", IF(AND('Patient Health Records'!AI664&lt;&gt;"Critical", 'Patient Health Records'!AH664="Yes"),"Monitor later",IF(AND('Patient Health Records'!AI664="Critical",'Patient Health Records'!AH664="No"),"Ask for readmission","No action")))</f>
        <v>No action</v>
      </c>
      <c r="U664" s="36"/>
      <c r="V664" s="36"/>
      <c r="W664" s="2" t="str">
        <f>_xlfn.XLOOKUP('Patient Demographics'!N664,Facts!$B$2:$B$10,Facts!$A$2:$A$10,FALSE)</f>
        <v>Punjab</v>
      </c>
      <c r="X664" t="str">
        <f t="shared" si="64"/>
        <v xml:space="preserve">Riya </v>
      </c>
      <c r="Y664" t="str" cm="1">
        <f t="array" ref="Y664:AA664">_xlfn.TEXTSPLIT(C664," ")</f>
        <v>Riya</v>
      </c>
      <c r="Z664" t="str">
        <v>Dev</v>
      </c>
      <c r="AA664" t="str">
        <v>Gupta</v>
      </c>
    </row>
    <row r="665" spans="1:27" ht="15.75" customHeight="1" x14ac:dyDescent="0.35">
      <c r="A665" s="2" t="s">
        <v>1030</v>
      </c>
      <c r="B665" s="2" t="s">
        <v>177</v>
      </c>
      <c r="C665" s="2" t="str">
        <f t="shared" si="65"/>
        <v>Aanya Sharma</v>
      </c>
      <c r="D665" s="2" t="str">
        <f t="shared" si="63"/>
        <v>PID0664_Aanya.pdf</v>
      </c>
      <c r="E665" s="2" t="s">
        <v>9</v>
      </c>
      <c r="F665" s="15" t="s">
        <v>298</v>
      </c>
      <c r="G665" s="56">
        <f t="shared" si="66"/>
        <v>19724</v>
      </c>
      <c r="H665" s="54">
        <f t="shared" si="67"/>
        <v>1953</v>
      </c>
      <c r="I665" s="54">
        <f t="shared" si="68"/>
        <v>73</v>
      </c>
      <c r="J665" s="54" t="str" cm="1">
        <f t="array" ref="J665">_xlfn.IFS(AND(I665&gt;20,I665&lt;=30),"Young adult",AND(I665&gt;30,I665&lt;=45),"Adult",AND(I665&gt;45,I665&lt;=60),"Senior",AND(I665&gt;60,I665&lt;90),"super senior",TRUE,"Died")</f>
        <v>super senior</v>
      </c>
      <c r="K665" s="3">
        <v>30</v>
      </c>
      <c r="L665" s="2" t="s">
        <v>20</v>
      </c>
      <c r="M665" s="2" t="s">
        <v>38</v>
      </c>
      <c r="N665" s="2" t="str">
        <f>VLOOKUP(L665,Facts!$A$2:$B$10,2,FALSE)</f>
        <v>North</v>
      </c>
      <c r="O665" s="2"/>
      <c r="P665" s="2"/>
      <c r="Q665" s="36" t="str">
        <f>IF(AND(K665&lt;=5,'Billing Details'!H665&gt;=10000),"High Priority","Regularfollowup")</f>
        <v>Regularfollowup</v>
      </c>
      <c r="R665" s="36"/>
      <c r="S665" s="36"/>
      <c r="T665" s="36" t="str">
        <f>IF(AND(Q665="High Priority",'Patient Health Records'!AH665="Yes",'Patient Health Records'!AI665="Critical"), "Need Immediate attention", IF(AND('Patient Health Records'!AI665&lt;&gt;"Critical", 'Patient Health Records'!AH665="Yes"),"Monitor later",IF(AND('Patient Health Records'!AI665="Critical",'Patient Health Records'!AH665="No"),"Ask for readmission","No action")))</f>
        <v>No action</v>
      </c>
      <c r="U665" s="36"/>
      <c r="V665" s="36"/>
      <c r="W665" s="2" t="str">
        <f>_xlfn.XLOOKUP('Patient Demographics'!N665,Facts!$B$2:$B$10,Facts!$A$2:$A$10,FALSE)</f>
        <v>Punjab</v>
      </c>
      <c r="X665" t="str">
        <f t="shared" si="64"/>
        <v xml:space="preserve">Aanya </v>
      </c>
      <c r="Y665" t="str" cm="1">
        <f t="array" ref="Y665:Z665">_xlfn.TEXTSPLIT(C665," ")</f>
        <v>Aanya</v>
      </c>
      <c r="Z665" t="str">
        <v>Sharma</v>
      </c>
    </row>
    <row r="666" spans="1:27" ht="15.75" customHeight="1" x14ac:dyDescent="0.35">
      <c r="A666" s="2" t="s">
        <v>1031</v>
      </c>
      <c r="B666" s="2" t="s">
        <v>136</v>
      </c>
      <c r="C666" s="2" t="str">
        <f t="shared" si="65"/>
        <v>Vivaan Mehta</v>
      </c>
      <c r="D666" s="2" t="str">
        <f t="shared" si="63"/>
        <v>PID0665_Vivaan.pdf</v>
      </c>
      <c r="E666" s="2" t="s">
        <v>24</v>
      </c>
      <c r="F666" s="15" t="s">
        <v>87</v>
      </c>
      <c r="G666" s="56">
        <f t="shared" si="66"/>
        <v>28855</v>
      </c>
      <c r="H666" s="54">
        <f t="shared" si="67"/>
        <v>1978</v>
      </c>
      <c r="I666" s="54">
        <f t="shared" si="68"/>
        <v>48</v>
      </c>
      <c r="J666" s="54" t="str" cm="1">
        <f t="array" ref="J666">_xlfn.IFS(AND(I666&gt;20,I666&lt;=30),"Young adult",AND(I666&gt;30,I666&lt;=45),"Adult",AND(I666&gt;45,I666&lt;=60),"Senior",AND(I666&gt;60,I666&lt;90),"super senior",TRUE,"Died")</f>
        <v>Senior</v>
      </c>
      <c r="K666" s="3">
        <v>15</v>
      </c>
      <c r="L666" s="2" t="s">
        <v>11</v>
      </c>
      <c r="M666" s="2" t="s">
        <v>12</v>
      </c>
      <c r="N666" s="2" t="str">
        <f>VLOOKUP(L666,Facts!$A$2:$B$10,2,FALSE)</f>
        <v>South</v>
      </c>
      <c r="O666" s="2"/>
      <c r="P666" s="2"/>
      <c r="Q666" s="36" t="str">
        <f>IF(AND(K666&lt;=5,'Billing Details'!H666&gt;=10000),"High Priority","Regularfollowup")</f>
        <v>Regularfollowup</v>
      </c>
      <c r="R666" s="36"/>
      <c r="S666" s="36"/>
      <c r="T666" s="36" t="str">
        <f>IF(AND(Q666="High Priority",'Patient Health Records'!AH666="Yes",'Patient Health Records'!AI666="Critical"), "Need Immediate attention", IF(AND('Patient Health Records'!AI666&lt;&gt;"Critical", 'Patient Health Records'!AH666="Yes"),"Monitor later",IF(AND('Patient Health Records'!AI666="Critical",'Patient Health Records'!AH666="No"),"Ask for readmission","No action")))</f>
        <v>Monitor later</v>
      </c>
      <c r="U666" s="36"/>
      <c r="V666" s="36"/>
      <c r="W666" s="2" t="str">
        <f>_xlfn.XLOOKUP('Patient Demographics'!N666,Facts!$B$2:$B$10,Facts!$A$2:$A$10,FALSE)</f>
        <v>Tamil Nadu</v>
      </c>
      <c r="X666" t="str">
        <f t="shared" si="64"/>
        <v xml:space="preserve">Vivaan </v>
      </c>
      <c r="Y666" t="str" cm="1">
        <f t="array" ref="Y666:Z666">_xlfn.TEXTSPLIT(C666," ")</f>
        <v>Vivaan</v>
      </c>
      <c r="Z666" t="str">
        <v>Mehta</v>
      </c>
    </row>
    <row r="667" spans="1:27" ht="15.75" customHeight="1" x14ac:dyDescent="0.35">
      <c r="A667" s="2" t="s">
        <v>1032</v>
      </c>
      <c r="B667" s="2" t="s">
        <v>876</v>
      </c>
      <c r="C667" s="2" t="str">
        <f t="shared" si="65"/>
        <v>Krishna Raj Sharma</v>
      </c>
      <c r="D667" s="2" t="str">
        <f t="shared" si="63"/>
        <v>PID0666_Krishna.pdf</v>
      </c>
      <c r="E667" s="2" t="s">
        <v>24</v>
      </c>
      <c r="F667" s="15" t="s">
        <v>563</v>
      </c>
      <c r="G667" s="56">
        <f t="shared" si="66"/>
        <v>24838</v>
      </c>
      <c r="H667" s="54">
        <f t="shared" si="67"/>
        <v>1968</v>
      </c>
      <c r="I667" s="54">
        <f t="shared" si="68"/>
        <v>58</v>
      </c>
      <c r="J667" s="54" t="str" cm="1">
        <f t="array" ref="J667">_xlfn.IFS(AND(I667&gt;20,I667&lt;=30),"Young adult",AND(I667&gt;30,I667&lt;=45),"Adult",AND(I667&gt;45,I667&lt;=60),"Senior",AND(I667&gt;60,I667&lt;90),"super senior",TRUE,"Died")</f>
        <v>Senior</v>
      </c>
      <c r="K667" s="3">
        <v>7</v>
      </c>
      <c r="L667" s="2" t="s">
        <v>45</v>
      </c>
      <c r="M667" s="2" t="s">
        <v>38</v>
      </c>
      <c r="N667" s="2" t="str">
        <f>VLOOKUP(L667,Facts!$A$2:$B$10,2,FALSE)</f>
        <v>East</v>
      </c>
      <c r="O667" s="2"/>
      <c r="P667" s="2"/>
      <c r="Q667" s="36" t="str">
        <f>IF(AND(K667&lt;=5,'Billing Details'!H667&gt;=10000),"High Priority","Regularfollowup")</f>
        <v>Regularfollowup</v>
      </c>
      <c r="R667" s="36"/>
      <c r="S667" s="36"/>
      <c r="T667" s="36" t="str">
        <f>IF(AND(Q667="High Priority",'Patient Health Records'!AH667="Yes",'Patient Health Records'!AI667="Critical"), "Need Immediate attention", IF(AND('Patient Health Records'!AI667&lt;&gt;"Critical", 'Patient Health Records'!AH667="Yes"),"Monitor later",IF(AND('Patient Health Records'!AI667="Critical",'Patient Health Records'!AH667="No"),"Ask for readmission","No action")))</f>
        <v>Monitor later</v>
      </c>
      <c r="U667" s="36"/>
      <c r="V667" s="36"/>
      <c r="W667" s="2" t="str">
        <f>_xlfn.XLOOKUP('Patient Demographics'!N667,Facts!$B$2:$B$10,Facts!$A$2:$A$10,FALSE)</f>
        <v>West Bengal</v>
      </c>
      <c r="X667" t="str">
        <f t="shared" si="64"/>
        <v xml:space="preserve">Krishna </v>
      </c>
      <c r="Y667" t="str" cm="1">
        <f t="array" ref="Y667:AA667">_xlfn.TEXTSPLIT(C667," ")</f>
        <v>Krishna</v>
      </c>
      <c r="Z667" t="str">
        <v>Raj</v>
      </c>
      <c r="AA667" t="str">
        <v>Sharma</v>
      </c>
    </row>
    <row r="668" spans="1:27" ht="15.75" customHeight="1" x14ac:dyDescent="0.35">
      <c r="A668" s="2" t="s">
        <v>1033</v>
      </c>
      <c r="B668" s="2" t="s">
        <v>1034</v>
      </c>
      <c r="C668" s="2" t="str">
        <f t="shared" si="65"/>
        <v>Shreya Dev Reddy</v>
      </c>
      <c r="D668" s="2" t="str">
        <f t="shared" si="63"/>
        <v>PID0667_Shreya.pdf</v>
      </c>
      <c r="E668" s="2" t="s">
        <v>9</v>
      </c>
      <c r="F668" s="15" t="s">
        <v>41</v>
      </c>
      <c r="G668" s="56">
        <f t="shared" si="66"/>
        <v>28855</v>
      </c>
      <c r="H668" s="54">
        <f t="shared" si="67"/>
        <v>1978</v>
      </c>
      <c r="I668" s="54">
        <f t="shared" si="68"/>
        <v>48</v>
      </c>
      <c r="J668" s="54" t="str" cm="1">
        <f t="array" ref="J668">_xlfn.IFS(AND(I668&gt;20,I668&lt;=30),"Young adult",AND(I668&gt;30,I668&lt;=45),"Adult",AND(I668&gt;45,I668&lt;=60),"Senior",AND(I668&gt;60,I668&lt;90),"super senior",TRUE,"Died")</f>
        <v>Senior</v>
      </c>
      <c r="K668" s="3">
        <v>5</v>
      </c>
      <c r="L668" s="2" t="s">
        <v>60</v>
      </c>
      <c r="M668" s="2" t="s">
        <v>71</v>
      </c>
      <c r="N668" s="2" t="str">
        <f>VLOOKUP(L668,Facts!$A$2:$B$10,2,FALSE)</f>
        <v>West</v>
      </c>
      <c r="O668" s="2"/>
      <c r="P668" s="2"/>
      <c r="Q668" s="36" t="str">
        <f>IF(AND(K668&lt;=5,'Billing Details'!H668&gt;=10000),"High Priority","Regularfollowup")</f>
        <v>High Priority</v>
      </c>
      <c r="R668" s="36"/>
      <c r="S668" s="36"/>
      <c r="T668" s="36" t="str">
        <f>IF(AND(Q668="High Priority",'Patient Health Records'!AH668="Yes",'Patient Health Records'!AI668="Critical"), "Need Immediate attention", IF(AND('Patient Health Records'!AI668&lt;&gt;"Critical", 'Patient Health Records'!AH668="Yes"),"Monitor later",IF(AND('Patient Health Records'!AI668="Critical",'Patient Health Records'!AH668="No"),"Ask for readmission","No action")))</f>
        <v>Ask for readmission</v>
      </c>
      <c r="U668" s="36"/>
      <c r="V668" s="36"/>
      <c r="W668" s="2" t="str">
        <f>_xlfn.XLOOKUP('Patient Demographics'!N668,Facts!$B$2:$B$10,Facts!$A$2:$A$10,FALSE)</f>
        <v>Maharashtra</v>
      </c>
      <c r="X668" t="str">
        <f t="shared" si="64"/>
        <v xml:space="preserve">Shreya </v>
      </c>
      <c r="Y668" t="str" cm="1">
        <f t="array" ref="Y668:AA668">_xlfn.TEXTSPLIT(C668," ")</f>
        <v>Shreya</v>
      </c>
      <c r="Z668" t="str">
        <v>Dev</v>
      </c>
      <c r="AA668" t="str">
        <v>Reddy</v>
      </c>
    </row>
    <row r="669" spans="1:27" ht="15.75" customHeight="1" x14ac:dyDescent="0.35">
      <c r="A669" s="2" t="s">
        <v>1035</v>
      </c>
      <c r="B669" s="2" t="s">
        <v>196</v>
      </c>
      <c r="C669" s="2" t="str">
        <f t="shared" si="65"/>
        <v>Diya Mehta</v>
      </c>
      <c r="D669" s="2" t="str">
        <f t="shared" si="63"/>
        <v>PID0668_Diya.pdf</v>
      </c>
      <c r="E669" s="2" t="s">
        <v>9</v>
      </c>
      <c r="F669" s="15" t="s">
        <v>116</v>
      </c>
      <c r="G669" s="56">
        <f t="shared" si="66"/>
        <v>27029</v>
      </c>
      <c r="H669" s="54">
        <f t="shared" si="67"/>
        <v>1973</v>
      </c>
      <c r="I669" s="54">
        <f t="shared" si="68"/>
        <v>53</v>
      </c>
      <c r="J669" s="54" t="str" cm="1">
        <f t="array" ref="J669">_xlfn.IFS(AND(I669&gt;20,I669&lt;=30),"Young adult",AND(I669&gt;30,I669&lt;=45),"Adult",AND(I669&gt;45,I669&lt;=60),"Senior",AND(I669&gt;60,I669&lt;90),"super senior",TRUE,"Died")</f>
        <v>Senior</v>
      </c>
      <c r="K669" s="3">
        <v>20</v>
      </c>
      <c r="L669" s="2" t="s">
        <v>60</v>
      </c>
      <c r="M669" s="2" t="s">
        <v>21</v>
      </c>
      <c r="N669" s="2" t="str">
        <f>VLOOKUP(L669,Facts!$A$2:$B$10,2,FALSE)</f>
        <v>West</v>
      </c>
      <c r="O669" s="2"/>
      <c r="P669" s="2"/>
      <c r="Q669" s="36" t="str">
        <f>IF(AND(K669&lt;=5,'Billing Details'!H669&gt;=10000),"High Priority","Regularfollowup")</f>
        <v>Regularfollowup</v>
      </c>
      <c r="R669" s="36"/>
      <c r="S669" s="36"/>
      <c r="T669" s="36" t="str">
        <f>IF(AND(Q669="High Priority",'Patient Health Records'!AH669="Yes",'Patient Health Records'!AI669="Critical"), "Need Immediate attention", IF(AND('Patient Health Records'!AI669&lt;&gt;"Critical", 'Patient Health Records'!AH669="Yes"),"Monitor later",IF(AND('Patient Health Records'!AI669="Critical",'Patient Health Records'!AH669="No"),"Ask for readmission","No action")))</f>
        <v>Monitor later</v>
      </c>
      <c r="U669" s="36"/>
      <c r="V669" s="36"/>
      <c r="W669" s="2" t="str">
        <f>_xlfn.XLOOKUP('Patient Demographics'!N669,Facts!$B$2:$B$10,Facts!$A$2:$A$10,FALSE)</f>
        <v>Maharashtra</v>
      </c>
      <c r="X669" t="str">
        <f t="shared" si="64"/>
        <v xml:space="preserve">Diya </v>
      </c>
      <c r="Y669" t="str" cm="1">
        <f t="array" ref="Y669:Z669">_xlfn.TEXTSPLIT(C669," ")</f>
        <v>Diya</v>
      </c>
      <c r="Z669" t="str">
        <v>Mehta</v>
      </c>
    </row>
    <row r="670" spans="1:27" ht="15.75" customHeight="1" x14ac:dyDescent="0.35">
      <c r="A670" s="2" t="s">
        <v>1036</v>
      </c>
      <c r="B670" s="2" t="s">
        <v>1037</v>
      </c>
      <c r="C670" s="2" t="str">
        <f t="shared" si="65"/>
        <v>Vivaan Priya Gupta</v>
      </c>
      <c r="D670" s="2" t="str">
        <f t="shared" si="63"/>
        <v>PID0669_Vivaan.pdf</v>
      </c>
      <c r="E670" s="2" t="s">
        <v>24</v>
      </c>
      <c r="F670" s="15" t="s">
        <v>65</v>
      </c>
      <c r="G670" s="56">
        <f t="shared" si="66"/>
        <v>25203</v>
      </c>
      <c r="H670" s="54">
        <f t="shared" si="67"/>
        <v>1968</v>
      </c>
      <c r="I670" s="54">
        <f t="shared" si="68"/>
        <v>58</v>
      </c>
      <c r="J670" s="54" t="str" cm="1">
        <f t="array" ref="J670">_xlfn.IFS(AND(I670&gt;20,I670&lt;=30),"Young adult",AND(I670&gt;30,I670&lt;=45),"Adult",AND(I670&gt;45,I670&lt;=60),"Senior",AND(I670&gt;60,I670&lt;90),"super senior",TRUE,"Died")</f>
        <v>Senior</v>
      </c>
      <c r="K670" s="3"/>
      <c r="L670" s="2" t="s">
        <v>29</v>
      </c>
      <c r="M670" s="2" t="s">
        <v>21</v>
      </c>
      <c r="N670" s="2" t="str">
        <f>VLOOKUP(L670,Facts!$A$2:$B$10,2,FALSE)</f>
        <v>North</v>
      </c>
      <c r="O670" s="2"/>
      <c r="P670" s="2"/>
      <c r="Q670" s="36" t="str">
        <f>IF(AND(K670&lt;=5,'Billing Details'!H670&gt;=10000),"High Priority","Regularfollowup")</f>
        <v>High Priority</v>
      </c>
      <c r="R670" s="36"/>
      <c r="S670" s="36"/>
      <c r="T670" s="36" t="str">
        <f>IF(AND(Q670="High Priority",'Patient Health Records'!AH670="Yes",'Patient Health Records'!AI670="Critical"), "Need Immediate attention", IF(AND('Patient Health Records'!AI670&lt;&gt;"Critical", 'Patient Health Records'!AH670="Yes"),"Monitor later",IF(AND('Patient Health Records'!AI670="Critical",'Patient Health Records'!AH670="No"),"Ask for readmission","No action")))</f>
        <v>Monitor later</v>
      </c>
      <c r="U670" s="36"/>
      <c r="V670" s="36"/>
      <c r="W670" s="2" t="str">
        <f>_xlfn.XLOOKUP('Patient Demographics'!N670,Facts!$B$2:$B$10,Facts!$A$2:$A$10,FALSE)</f>
        <v>Punjab</v>
      </c>
      <c r="X670" t="str">
        <f t="shared" si="64"/>
        <v xml:space="preserve">Vivaan </v>
      </c>
      <c r="Y670" t="str" cm="1">
        <f t="array" ref="Y670:AA670">_xlfn.TEXTSPLIT(C670," ")</f>
        <v>Vivaan</v>
      </c>
      <c r="Z670" t="str">
        <v>Priya</v>
      </c>
      <c r="AA670" t="str">
        <v>Gupta</v>
      </c>
    </row>
    <row r="671" spans="1:27" ht="15.75" customHeight="1" x14ac:dyDescent="0.35">
      <c r="A671" s="2" t="s">
        <v>1038</v>
      </c>
      <c r="B671" s="2" t="s">
        <v>467</v>
      </c>
      <c r="C671" s="2" t="str">
        <f t="shared" si="65"/>
        <v>Shreya Gupta</v>
      </c>
      <c r="D671" s="2" t="str">
        <f t="shared" si="63"/>
        <v>PID0670_Shreya.pdf</v>
      </c>
      <c r="E671" s="2" t="s">
        <v>9</v>
      </c>
      <c r="F671" s="15" t="s">
        <v>19</v>
      </c>
      <c r="G671" s="56">
        <f t="shared" si="66"/>
        <v>34334</v>
      </c>
      <c r="H671" s="54">
        <f t="shared" si="67"/>
        <v>1993</v>
      </c>
      <c r="I671" s="54">
        <f t="shared" si="68"/>
        <v>33</v>
      </c>
      <c r="J671" s="54" t="str" cm="1">
        <f t="array" ref="J671">_xlfn.IFS(AND(I671&gt;20,I671&lt;=30),"Young adult",AND(I671&gt;30,I671&lt;=45),"Adult",AND(I671&gt;45,I671&lt;=60),"Senior",AND(I671&gt;60,I671&lt;90),"super senior",TRUE,"Died")</f>
        <v>Adult</v>
      </c>
      <c r="K671" s="3">
        <v>200</v>
      </c>
      <c r="L671" s="2" t="s">
        <v>11</v>
      </c>
      <c r="M671" s="2" t="s">
        <v>12</v>
      </c>
      <c r="N671" s="2" t="str">
        <f>VLOOKUP(L671,Facts!$A$2:$B$10,2,FALSE)</f>
        <v>South</v>
      </c>
      <c r="O671" s="2"/>
      <c r="P671" s="2"/>
      <c r="Q671" s="36" t="str">
        <f>IF(AND(K671&lt;=5,'Billing Details'!H671&gt;=10000),"High Priority","Regularfollowup")</f>
        <v>Regularfollowup</v>
      </c>
      <c r="R671" s="36"/>
      <c r="S671" s="36"/>
      <c r="T671" s="36" t="str">
        <f>IF(AND(Q671="High Priority",'Patient Health Records'!AH671="Yes",'Patient Health Records'!AI671="Critical"), "Need Immediate attention", IF(AND('Patient Health Records'!AI671&lt;&gt;"Critical", 'Patient Health Records'!AH671="Yes"),"Monitor later",IF(AND('Patient Health Records'!AI671="Critical",'Patient Health Records'!AH671="No"),"Ask for readmission","No action")))</f>
        <v>No action</v>
      </c>
      <c r="U671" s="36"/>
      <c r="V671" s="36"/>
      <c r="W671" s="2" t="str">
        <f>_xlfn.XLOOKUP('Patient Demographics'!N671,Facts!$B$2:$B$10,Facts!$A$2:$A$10,FALSE)</f>
        <v>Tamil Nadu</v>
      </c>
      <c r="X671" t="str">
        <f t="shared" si="64"/>
        <v xml:space="preserve">Shreya </v>
      </c>
      <c r="Y671" t="str" cm="1">
        <f t="array" ref="Y671:Z671">_xlfn.TEXTSPLIT(C671," ")</f>
        <v>Shreya</v>
      </c>
      <c r="Z671" t="str">
        <v>Gupta</v>
      </c>
    </row>
    <row r="672" spans="1:27" ht="15.75" customHeight="1" x14ac:dyDescent="0.35">
      <c r="A672" s="2" t="s">
        <v>1039</v>
      </c>
      <c r="B672" s="2" t="s">
        <v>144</v>
      </c>
      <c r="C672" s="2" t="str">
        <f t="shared" si="65"/>
        <v>Isha Patel</v>
      </c>
      <c r="D672" s="2" t="str">
        <f t="shared" si="63"/>
        <v>PID0671_Isha.pdf</v>
      </c>
      <c r="E672" s="2" t="s">
        <v>9</v>
      </c>
      <c r="F672" s="15" t="s">
        <v>93</v>
      </c>
      <c r="G672" s="56">
        <f t="shared" si="66"/>
        <v>36160</v>
      </c>
      <c r="H672" s="54">
        <f t="shared" si="67"/>
        <v>1998</v>
      </c>
      <c r="I672" s="54">
        <f t="shared" si="68"/>
        <v>28</v>
      </c>
      <c r="J672" s="54" t="str" cm="1">
        <f t="array" ref="J672">_xlfn.IFS(AND(I672&gt;20,I672&lt;=30),"Young adult",AND(I672&gt;30,I672&lt;=45),"Adult",AND(I672&gt;45,I672&lt;=60),"Senior",AND(I672&gt;60,I672&lt;90),"super senior",TRUE,"Died")</f>
        <v>Young adult</v>
      </c>
      <c r="K672" s="3">
        <v>20</v>
      </c>
      <c r="L672" s="2" t="s">
        <v>37</v>
      </c>
      <c r="M672" s="2" t="s">
        <v>12</v>
      </c>
      <c r="N672" s="2" t="str">
        <f>VLOOKUP(L672,Facts!$A$2:$B$10,2,FALSE)</f>
        <v>South</v>
      </c>
      <c r="O672" s="2"/>
      <c r="P672" s="2"/>
      <c r="Q672" s="36" t="str">
        <f>IF(AND(K672&lt;=5,'Billing Details'!H672&gt;=10000),"High Priority","Regularfollowup")</f>
        <v>Regularfollowup</v>
      </c>
      <c r="R672" s="36"/>
      <c r="S672" s="36"/>
      <c r="T672" s="36" t="str">
        <f>IF(AND(Q672="High Priority",'Patient Health Records'!AH672="Yes",'Patient Health Records'!AI672="Critical"), "Need Immediate attention", IF(AND('Patient Health Records'!AI672&lt;&gt;"Critical", 'Patient Health Records'!AH672="Yes"),"Monitor later",IF(AND('Patient Health Records'!AI672="Critical",'Patient Health Records'!AH672="No"),"Ask for readmission","No action")))</f>
        <v>No action</v>
      </c>
      <c r="U672" s="36"/>
      <c r="V672" s="36"/>
      <c r="W672" s="2" t="str">
        <f>_xlfn.XLOOKUP('Patient Demographics'!N672,Facts!$B$2:$B$10,Facts!$A$2:$A$10,FALSE)</f>
        <v>Tamil Nadu</v>
      </c>
      <c r="X672" t="str">
        <f t="shared" si="64"/>
        <v xml:space="preserve">Isha </v>
      </c>
      <c r="Y672" t="str" cm="1">
        <f t="array" ref="Y672:Z672">_xlfn.TEXTSPLIT(C672," ")</f>
        <v>Isha</v>
      </c>
      <c r="Z672" t="str">
        <v>Patel</v>
      </c>
    </row>
    <row r="673" spans="1:27" ht="15.75" customHeight="1" x14ac:dyDescent="0.35">
      <c r="A673" s="2" t="s">
        <v>1040</v>
      </c>
      <c r="B673" s="2" t="s">
        <v>1041</v>
      </c>
      <c r="C673" s="2" t="str">
        <f t="shared" si="65"/>
        <v>Sai Dev Sharma</v>
      </c>
      <c r="D673" s="2" t="str">
        <f t="shared" si="63"/>
        <v>PID0672_Sai.pdf</v>
      </c>
      <c r="E673" s="2" t="s">
        <v>24</v>
      </c>
      <c r="F673" s="15" t="s">
        <v>62</v>
      </c>
      <c r="G673" s="56">
        <f t="shared" si="66"/>
        <v>30682</v>
      </c>
      <c r="H673" s="54">
        <f t="shared" si="67"/>
        <v>1984</v>
      </c>
      <c r="I673" s="54">
        <f t="shared" si="68"/>
        <v>42</v>
      </c>
      <c r="J673" s="54" t="str" cm="1">
        <f t="array" ref="J673">_xlfn.IFS(AND(I673&gt;20,I673&lt;=30),"Young adult",AND(I673&gt;30,I673&lt;=45),"Adult",AND(I673&gt;45,I673&lt;=60),"Senior",AND(I673&gt;60,I673&lt;90),"super senior",TRUE,"Died")</f>
        <v>Adult</v>
      </c>
      <c r="K673" s="3">
        <v>20</v>
      </c>
      <c r="L673" s="2" t="s">
        <v>29</v>
      </c>
      <c r="M673" s="2" t="s">
        <v>21</v>
      </c>
      <c r="N673" s="2" t="str">
        <f>VLOOKUP(L673,Facts!$A$2:$B$10,2,FALSE)</f>
        <v>North</v>
      </c>
      <c r="O673" s="2"/>
      <c r="P673" s="2"/>
      <c r="Q673" s="36" t="str">
        <f>IF(AND(K673&lt;=5,'Billing Details'!H673&gt;=10000),"High Priority","Regularfollowup")</f>
        <v>Regularfollowup</v>
      </c>
      <c r="R673" s="36"/>
      <c r="S673" s="36"/>
      <c r="T673" s="36" t="str">
        <f>IF(AND(Q673="High Priority",'Patient Health Records'!AH673="Yes",'Patient Health Records'!AI673="Critical"), "Need Immediate attention", IF(AND('Patient Health Records'!AI673&lt;&gt;"Critical", 'Patient Health Records'!AH673="Yes"),"Monitor later",IF(AND('Patient Health Records'!AI673="Critical",'Patient Health Records'!AH673="No"),"Ask for readmission","No action")))</f>
        <v>No action</v>
      </c>
      <c r="U673" s="36"/>
      <c r="V673" s="36"/>
      <c r="W673" s="2" t="str">
        <f>_xlfn.XLOOKUP('Patient Demographics'!N673,Facts!$B$2:$B$10,Facts!$A$2:$A$10,FALSE)</f>
        <v>Punjab</v>
      </c>
      <c r="X673" t="str">
        <f t="shared" si="64"/>
        <v xml:space="preserve">Sai </v>
      </c>
      <c r="Y673" t="str" cm="1">
        <f t="array" ref="Y673:AA673">_xlfn.TEXTSPLIT(C673," ")</f>
        <v>Sai</v>
      </c>
      <c r="Z673" t="str">
        <v>Dev</v>
      </c>
      <c r="AA673" t="str">
        <v>Sharma</v>
      </c>
    </row>
    <row r="674" spans="1:27" ht="15.75" customHeight="1" x14ac:dyDescent="0.35">
      <c r="A674" s="2" t="s">
        <v>1042</v>
      </c>
      <c r="B674" s="2" t="s">
        <v>1043</v>
      </c>
      <c r="C674" s="2" t="str">
        <f t="shared" si="65"/>
        <v>Diya Patel</v>
      </c>
      <c r="D674" s="2" t="str">
        <f t="shared" si="63"/>
        <v>PID0673_Diya.pdf</v>
      </c>
      <c r="E674" s="2" t="s">
        <v>9</v>
      </c>
      <c r="F674" s="15" t="s">
        <v>116</v>
      </c>
      <c r="G674" s="56">
        <f t="shared" si="66"/>
        <v>27029</v>
      </c>
      <c r="H674" s="54">
        <f t="shared" si="67"/>
        <v>1973</v>
      </c>
      <c r="I674" s="54">
        <f t="shared" si="68"/>
        <v>53</v>
      </c>
      <c r="J674" s="54" t="str" cm="1">
        <f t="array" ref="J674">_xlfn.IFS(AND(I674&gt;20,I674&lt;=30),"Young adult",AND(I674&gt;30,I674&lt;=45),"Adult",AND(I674&gt;45,I674&lt;=60),"Senior",AND(I674&gt;60,I674&lt;90),"super senior",TRUE,"Died")</f>
        <v>Senior</v>
      </c>
      <c r="K674" s="3">
        <v>15</v>
      </c>
      <c r="L674" s="2" t="s">
        <v>60</v>
      </c>
      <c r="M674" s="2" t="s">
        <v>21</v>
      </c>
      <c r="N674" s="2" t="str">
        <f>VLOOKUP(L674,Facts!$A$2:$B$10,2,FALSE)</f>
        <v>West</v>
      </c>
      <c r="O674" s="2"/>
      <c r="P674" s="2"/>
      <c r="Q674" s="36" t="str">
        <f>IF(AND(K674&lt;=5,'Billing Details'!H674&gt;=10000),"High Priority","Regularfollowup")</f>
        <v>Regularfollowup</v>
      </c>
      <c r="R674" s="36"/>
      <c r="S674" s="36"/>
      <c r="T674" s="36" t="str">
        <f>IF(AND(Q674="High Priority",'Patient Health Records'!AH674="Yes",'Patient Health Records'!AI674="Critical"), "Need Immediate attention", IF(AND('Patient Health Records'!AI674&lt;&gt;"Critical", 'Patient Health Records'!AH674="Yes"),"Monitor later",IF(AND('Patient Health Records'!AI674="Critical",'Patient Health Records'!AH674="No"),"Ask for readmission","No action")))</f>
        <v>Ask for readmission</v>
      </c>
      <c r="U674" s="36"/>
      <c r="V674" s="36"/>
      <c r="W674" s="2" t="str">
        <f>_xlfn.XLOOKUP('Patient Demographics'!N674,Facts!$B$2:$B$10,Facts!$A$2:$A$10,FALSE)</f>
        <v>Maharashtra</v>
      </c>
      <c r="X674" t="str">
        <f t="shared" si="64"/>
        <v xml:space="preserve">Diya </v>
      </c>
      <c r="Y674" t="str" cm="1">
        <f t="array" ref="Y674:Z674">_xlfn.TEXTSPLIT(C674," ")</f>
        <v>Diya</v>
      </c>
      <c r="Z674" t="str">
        <v>Patel</v>
      </c>
    </row>
    <row r="675" spans="1:27" ht="15.75" customHeight="1" x14ac:dyDescent="0.35">
      <c r="A675" s="2" t="s">
        <v>1044</v>
      </c>
      <c r="B675" s="2" t="s">
        <v>477</v>
      </c>
      <c r="C675" s="2" t="str">
        <f t="shared" si="65"/>
        <v>Vivaan Reddy</v>
      </c>
      <c r="D675" s="2" t="str">
        <f t="shared" si="63"/>
        <v>PID0674_Vivaan.pdf</v>
      </c>
      <c r="E675" s="2" t="s">
        <v>24</v>
      </c>
      <c r="F675" s="15" t="s">
        <v>28</v>
      </c>
      <c r="G675" s="56">
        <f t="shared" si="66"/>
        <v>32508</v>
      </c>
      <c r="H675" s="54">
        <f t="shared" si="67"/>
        <v>1988</v>
      </c>
      <c r="I675" s="54">
        <f t="shared" si="68"/>
        <v>38</v>
      </c>
      <c r="J675" s="54" t="str" cm="1">
        <f t="array" ref="J675">_xlfn.IFS(AND(I675&gt;20,I675&lt;=30),"Young adult",AND(I675&gt;30,I675&lt;=45),"Adult",AND(I675&gt;45,I675&lt;=60),"Senior",AND(I675&gt;60,I675&lt;90),"super senior",TRUE,"Died")</f>
        <v>Adult</v>
      </c>
      <c r="K675" s="3">
        <v>2</v>
      </c>
      <c r="L675" s="2" t="s">
        <v>20</v>
      </c>
      <c r="M675" s="2" t="s">
        <v>21</v>
      </c>
      <c r="N675" s="2" t="str">
        <f>VLOOKUP(L675,Facts!$A$2:$B$10,2,FALSE)</f>
        <v>North</v>
      </c>
      <c r="O675" s="2"/>
      <c r="P675" s="2"/>
      <c r="Q675" s="36" t="str">
        <f>IF(AND(K675&lt;=5,'Billing Details'!H675&gt;=10000),"High Priority","Regularfollowup")</f>
        <v>High Priority</v>
      </c>
      <c r="R675" s="36"/>
      <c r="S675" s="36"/>
      <c r="T675" s="36" t="str">
        <f>IF(AND(Q675="High Priority",'Patient Health Records'!AH675="Yes",'Patient Health Records'!AI675="Critical"), "Need Immediate attention", IF(AND('Patient Health Records'!AI675&lt;&gt;"Critical", 'Patient Health Records'!AH675="Yes"),"Monitor later",IF(AND('Patient Health Records'!AI675="Critical",'Patient Health Records'!AH675="No"),"Ask for readmission","No action")))</f>
        <v>No action</v>
      </c>
      <c r="U675" s="36"/>
      <c r="V675" s="36"/>
      <c r="W675" s="2" t="str">
        <f>_xlfn.XLOOKUP('Patient Demographics'!N675,Facts!$B$2:$B$10,Facts!$A$2:$A$10,FALSE)</f>
        <v>Punjab</v>
      </c>
      <c r="X675" t="str">
        <f t="shared" si="64"/>
        <v xml:space="preserve">Vivaan </v>
      </c>
      <c r="Y675" t="str" cm="1">
        <f t="array" ref="Y675:Z675">_xlfn.TEXTSPLIT(C675," ")</f>
        <v>Vivaan</v>
      </c>
      <c r="Z675" t="str">
        <v>Reddy</v>
      </c>
    </row>
    <row r="676" spans="1:27" ht="15.75" customHeight="1" x14ac:dyDescent="0.35">
      <c r="A676" s="2" t="s">
        <v>1045</v>
      </c>
      <c r="B676" s="2" t="s">
        <v>1046</v>
      </c>
      <c r="C676" s="2" t="str">
        <f t="shared" si="65"/>
        <v>Sai Reddy</v>
      </c>
      <c r="D676" s="2" t="str">
        <f t="shared" si="63"/>
        <v>PID0675_Sai.pdf</v>
      </c>
      <c r="E676" s="2" t="s">
        <v>24</v>
      </c>
      <c r="F676" s="15" t="s">
        <v>127</v>
      </c>
      <c r="G676" s="56">
        <f t="shared" si="66"/>
        <v>31412</v>
      </c>
      <c r="H676" s="54">
        <f t="shared" si="67"/>
        <v>1985</v>
      </c>
      <c r="I676" s="54">
        <f t="shared" si="68"/>
        <v>41</v>
      </c>
      <c r="J676" s="54" t="str" cm="1">
        <f t="array" ref="J676">_xlfn.IFS(AND(I676&gt;20,I676&lt;=30),"Young adult",AND(I676&gt;30,I676&lt;=45),"Adult",AND(I676&gt;45,I676&lt;=60),"Senior",AND(I676&gt;60,I676&lt;90),"super senior",TRUE,"Died")</f>
        <v>Adult</v>
      </c>
      <c r="K676" s="3">
        <v>15</v>
      </c>
      <c r="L676" s="2" t="s">
        <v>37</v>
      </c>
      <c r="M676" s="2" t="s">
        <v>21</v>
      </c>
      <c r="N676" s="2" t="str">
        <f>VLOOKUP(L676,Facts!$A$2:$B$10,2,FALSE)</f>
        <v>South</v>
      </c>
      <c r="O676" s="2"/>
      <c r="P676" s="2"/>
      <c r="Q676" s="36" t="str">
        <f>IF(AND(K676&lt;=5,'Billing Details'!H676&gt;=10000),"High Priority","Regularfollowup")</f>
        <v>Regularfollowup</v>
      </c>
      <c r="R676" s="36"/>
      <c r="S676" s="36"/>
      <c r="T676" s="36" t="str">
        <f>IF(AND(Q676="High Priority",'Patient Health Records'!AH676="Yes",'Patient Health Records'!AI676="Critical"), "Need Immediate attention", IF(AND('Patient Health Records'!AI676&lt;&gt;"Critical", 'Patient Health Records'!AH676="Yes"),"Monitor later",IF(AND('Patient Health Records'!AI676="Critical",'Patient Health Records'!AH676="No"),"Ask for readmission","No action")))</f>
        <v>Ask for readmission</v>
      </c>
      <c r="U676" s="36"/>
      <c r="V676" s="36"/>
      <c r="W676" s="2" t="str">
        <f>_xlfn.XLOOKUP('Patient Demographics'!N676,Facts!$B$2:$B$10,Facts!$A$2:$A$10,FALSE)</f>
        <v>Tamil Nadu</v>
      </c>
      <c r="X676" t="str">
        <f t="shared" si="64"/>
        <v xml:space="preserve">Sai </v>
      </c>
      <c r="Y676" t="str" cm="1">
        <f t="array" ref="Y676:Z676">_xlfn.TEXTSPLIT(C676," ")</f>
        <v>Sai</v>
      </c>
      <c r="Z676" t="str">
        <v>Reddy</v>
      </c>
    </row>
    <row r="677" spans="1:27" ht="15.75" customHeight="1" x14ac:dyDescent="0.35">
      <c r="A677" s="2" t="s">
        <v>1047</v>
      </c>
      <c r="B677" s="2" t="s">
        <v>257</v>
      </c>
      <c r="C677" s="2" t="str">
        <f t="shared" si="65"/>
        <v>Krishna Mehta</v>
      </c>
      <c r="D677" s="2" t="str">
        <f t="shared" si="63"/>
        <v>PID0676_Krishna.pdf</v>
      </c>
      <c r="E677" s="2" t="s">
        <v>24</v>
      </c>
      <c r="F677" s="15" t="s">
        <v>127</v>
      </c>
      <c r="G677" s="56">
        <f t="shared" si="66"/>
        <v>31412</v>
      </c>
      <c r="H677" s="54">
        <f t="shared" si="67"/>
        <v>1985</v>
      </c>
      <c r="I677" s="54">
        <f t="shared" si="68"/>
        <v>41</v>
      </c>
      <c r="J677" s="54" t="str" cm="1">
        <f t="array" ref="J677">_xlfn.IFS(AND(I677&gt;20,I677&lt;=30),"Young adult",AND(I677&gt;30,I677&lt;=45),"Adult",AND(I677&gt;45,I677&lt;=60),"Senior",AND(I677&gt;60,I677&lt;90),"super senior",TRUE,"Died")</f>
        <v>Adult</v>
      </c>
      <c r="K677" s="3">
        <v>9</v>
      </c>
      <c r="L677" s="2" t="s">
        <v>20</v>
      </c>
      <c r="M677" s="2" t="s">
        <v>21</v>
      </c>
      <c r="N677" s="2" t="str">
        <f>VLOOKUP(L677,Facts!$A$2:$B$10,2,FALSE)</f>
        <v>North</v>
      </c>
      <c r="O677" s="2"/>
      <c r="P677" s="2"/>
      <c r="Q677" s="36" t="str">
        <f>IF(AND(K677&lt;=5,'Billing Details'!H677&gt;=10000),"High Priority","Regularfollowup")</f>
        <v>Regularfollowup</v>
      </c>
      <c r="R677" s="36"/>
      <c r="S677" s="36"/>
      <c r="T677" s="36" t="str">
        <f>IF(AND(Q677="High Priority",'Patient Health Records'!AH677="Yes",'Patient Health Records'!AI677="Critical"), "Need Immediate attention", IF(AND('Patient Health Records'!AI677&lt;&gt;"Critical", 'Patient Health Records'!AH677="Yes"),"Monitor later",IF(AND('Patient Health Records'!AI677="Critical",'Patient Health Records'!AH677="No"),"Ask for readmission","No action")))</f>
        <v>No action</v>
      </c>
      <c r="U677" s="36"/>
      <c r="V677" s="36"/>
      <c r="W677" s="2" t="str">
        <f>_xlfn.XLOOKUP('Patient Demographics'!N677,Facts!$B$2:$B$10,Facts!$A$2:$A$10,FALSE)</f>
        <v>Punjab</v>
      </c>
      <c r="X677" t="str">
        <f t="shared" si="64"/>
        <v xml:space="preserve">Krishna </v>
      </c>
      <c r="Y677" t="str" cm="1">
        <f t="array" ref="Y677:Z677">_xlfn.TEXTSPLIT(C677," ")</f>
        <v>Krishna</v>
      </c>
      <c r="Z677" t="str">
        <v>Mehta</v>
      </c>
    </row>
    <row r="678" spans="1:27" ht="15.75" customHeight="1" x14ac:dyDescent="0.35">
      <c r="A678" s="2" t="s">
        <v>1048</v>
      </c>
      <c r="B678" s="2" t="s">
        <v>1049</v>
      </c>
      <c r="C678" s="2" t="str">
        <f t="shared" si="65"/>
        <v>Aditya Priya Patel</v>
      </c>
      <c r="D678" s="2" t="str">
        <f t="shared" si="63"/>
        <v>PID0677_Aditya.pdf</v>
      </c>
      <c r="E678" s="2" t="s">
        <v>24</v>
      </c>
      <c r="F678" s="15" t="s">
        <v>28</v>
      </c>
      <c r="G678" s="56">
        <f t="shared" si="66"/>
        <v>32508</v>
      </c>
      <c r="H678" s="54">
        <f t="shared" si="67"/>
        <v>1988</v>
      </c>
      <c r="I678" s="54">
        <f t="shared" si="68"/>
        <v>38</v>
      </c>
      <c r="J678" s="54" t="str" cm="1">
        <f t="array" ref="J678">_xlfn.IFS(AND(I678&gt;20,I678&lt;=30),"Young adult",AND(I678&gt;30,I678&lt;=45),"Adult",AND(I678&gt;45,I678&lt;=60),"Senior",AND(I678&gt;60,I678&lt;90),"super senior",TRUE,"Died")</f>
        <v>Adult</v>
      </c>
      <c r="K678" s="3"/>
      <c r="L678" s="2" t="s">
        <v>20</v>
      </c>
      <c r="M678" s="2" t="s">
        <v>21</v>
      </c>
      <c r="N678" s="2" t="str">
        <f>VLOOKUP(L678,Facts!$A$2:$B$10,2,FALSE)</f>
        <v>North</v>
      </c>
      <c r="O678" s="2"/>
      <c r="P678" s="2"/>
      <c r="Q678" s="36" t="str">
        <f>IF(AND(K678&lt;=5,'Billing Details'!H678&gt;=10000),"High Priority","Regularfollowup")</f>
        <v>Regularfollowup</v>
      </c>
      <c r="R678" s="36"/>
      <c r="S678" s="36"/>
      <c r="T678" s="36" t="str">
        <f>IF(AND(Q678="High Priority",'Patient Health Records'!AH678="Yes",'Patient Health Records'!AI678="Critical"), "Need Immediate attention", IF(AND('Patient Health Records'!AI678&lt;&gt;"Critical", 'Patient Health Records'!AH678="Yes"),"Monitor later",IF(AND('Patient Health Records'!AI678="Critical",'Patient Health Records'!AH678="No"),"Ask for readmission","No action")))</f>
        <v>No action</v>
      </c>
      <c r="U678" s="36"/>
      <c r="V678" s="36"/>
      <c r="W678" s="2" t="str">
        <f>_xlfn.XLOOKUP('Patient Demographics'!N678,Facts!$B$2:$B$10,Facts!$A$2:$A$10,FALSE)</f>
        <v>Punjab</v>
      </c>
      <c r="X678" t="str">
        <f t="shared" si="64"/>
        <v xml:space="preserve">Aditya </v>
      </c>
      <c r="Y678" t="str" cm="1">
        <f t="array" ref="Y678:AA678">_xlfn.TEXTSPLIT(C678," ")</f>
        <v>Aditya</v>
      </c>
      <c r="Z678" t="str">
        <v>Priya</v>
      </c>
      <c r="AA678" t="str">
        <v>Patel</v>
      </c>
    </row>
    <row r="679" spans="1:27" ht="15.75" customHeight="1" x14ac:dyDescent="0.35">
      <c r="A679" s="2" t="s">
        <v>1050</v>
      </c>
      <c r="B679" s="2" t="s">
        <v>981</v>
      </c>
      <c r="C679" s="2" t="str">
        <f t="shared" si="65"/>
        <v>Isha Patel</v>
      </c>
      <c r="D679" s="2" t="str">
        <f t="shared" si="63"/>
        <v>PID0678_Isha.pdf</v>
      </c>
      <c r="E679" s="2" t="s">
        <v>9</v>
      </c>
      <c r="F679" s="15" t="s">
        <v>41</v>
      </c>
      <c r="G679" s="56">
        <f t="shared" si="66"/>
        <v>28855</v>
      </c>
      <c r="H679" s="54">
        <f t="shared" si="67"/>
        <v>1978</v>
      </c>
      <c r="I679" s="54">
        <f t="shared" si="68"/>
        <v>48</v>
      </c>
      <c r="J679" s="54" t="str" cm="1">
        <f t="array" ref="J679">_xlfn.IFS(AND(I679&gt;20,I679&lt;=30),"Young adult",AND(I679&gt;30,I679&lt;=45),"Adult",AND(I679&gt;45,I679&lt;=60),"Senior",AND(I679&gt;60,I679&lt;90),"super senior",TRUE,"Died")</f>
        <v>Senior</v>
      </c>
      <c r="K679" s="3">
        <v>12</v>
      </c>
      <c r="L679" s="2" t="s">
        <v>37</v>
      </c>
      <c r="M679" s="2" t="s">
        <v>12</v>
      </c>
      <c r="N679" s="2" t="str">
        <f>VLOOKUP(L679,Facts!$A$2:$B$10,2,FALSE)</f>
        <v>South</v>
      </c>
      <c r="O679" s="2"/>
      <c r="P679" s="2"/>
      <c r="Q679" s="36" t="str">
        <f>IF(AND(K679&lt;=5,'Billing Details'!H679&gt;=10000),"High Priority","Regularfollowup")</f>
        <v>Regularfollowup</v>
      </c>
      <c r="R679" s="36"/>
      <c r="S679" s="36"/>
      <c r="T679" s="36" t="str">
        <f>IF(AND(Q679="High Priority",'Patient Health Records'!AH679="Yes",'Patient Health Records'!AI679="Critical"), "Need Immediate attention", IF(AND('Patient Health Records'!AI679&lt;&gt;"Critical", 'Patient Health Records'!AH679="Yes"),"Monitor later",IF(AND('Patient Health Records'!AI679="Critical",'Patient Health Records'!AH679="No"),"Ask for readmission","No action")))</f>
        <v>No action</v>
      </c>
      <c r="U679" s="36"/>
      <c r="V679" s="36"/>
      <c r="W679" s="2" t="str">
        <f>_xlfn.XLOOKUP('Patient Demographics'!N679,Facts!$B$2:$B$10,Facts!$A$2:$A$10,FALSE)</f>
        <v>Tamil Nadu</v>
      </c>
      <c r="X679" t="str">
        <f t="shared" si="64"/>
        <v xml:space="preserve">Isha </v>
      </c>
      <c r="Y679" t="str" cm="1">
        <f t="array" ref="Y679:Z679">_xlfn.TEXTSPLIT(C679," ")</f>
        <v>Isha</v>
      </c>
      <c r="Z679" t="str">
        <v>Patel</v>
      </c>
    </row>
    <row r="680" spans="1:27" ht="15.75" customHeight="1" x14ac:dyDescent="0.35">
      <c r="A680" s="2" t="s">
        <v>1051</v>
      </c>
      <c r="B680" s="2" t="s">
        <v>104</v>
      </c>
      <c r="C680" s="2" t="str">
        <f t="shared" si="65"/>
        <v>Riya Gupta</v>
      </c>
      <c r="D680" s="2" t="str">
        <f t="shared" si="63"/>
        <v>PID0679_Riya.pdf</v>
      </c>
      <c r="E680" s="2" t="s">
        <v>9</v>
      </c>
      <c r="F680" s="15" t="s">
        <v>70</v>
      </c>
      <c r="G680" s="56">
        <f t="shared" si="66"/>
        <v>25203</v>
      </c>
      <c r="H680" s="54">
        <f t="shared" si="67"/>
        <v>1968</v>
      </c>
      <c r="I680" s="54">
        <f t="shared" si="68"/>
        <v>58</v>
      </c>
      <c r="J680" s="54" t="str" cm="1">
        <f t="array" ref="J680">_xlfn.IFS(AND(I680&gt;20,I680&lt;=30),"Young adult",AND(I680&gt;30,I680&lt;=45),"Adult",AND(I680&gt;45,I680&lt;=60),"Senior",AND(I680&gt;60,I680&lt;90),"super senior",TRUE,"Died")</f>
        <v>Senior</v>
      </c>
      <c r="K680" s="3">
        <v>12</v>
      </c>
      <c r="L680" s="2" t="s">
        <v>25</v>
      </c>
      <c r="M680" s="2" t="s">
        <v>12</v>
      </c>
      <c r="N680" s="2" t="str">
        <f>VLOOKUP(L680,Facts!$A$2:$B$10,2,FALSE)</f>
        <v>South</v>
      </c>
      <c r="O680" s="2"/>
      <c r="P680" s="2"/>
      <c r="Q680" s="36" t="str">
        <f>IF(AND(K680&lt;=5,'Billing Details'!H680&gt;=10000),"High Priority","Regularfollowup")</f>
        <v>Regularfollowup</v>
      </c>
      <c r="R680" s="36"/>
      <c r="S680" s="36"/>
      <c r="T680" s="36" t="str">
        <f>IF(AND(Q680="High Priority",'Patient Health Records'!AH680="Yes",'Patient Health Records'!AI680="Critical"), "Need Immediate attention", IF(AND('Patient Health Records'!AI680&lt;&gt;"Critical", 'Patient Health Records'!AH680="Yes"),"Monitor later",IF(AND('Patient Health Records'!AI680="Critical",'Patient Health Records'!AH680="No"),"Ask for readmission","No action")))</f>
        <v>Monitor later</v>
      </c>
      <c r="U680" s="36"/>
      <c r="V680" s="36"/>
      <c r="W680" s="2" t="str">
        <f>_xlfn.XLOOKUP('Patient Demographics'!N680,Facts!$B$2:$B$10,Facts!$A$2:$A$10,FALSE)</f>
        <v>Tamil Nadu</v>
      </c>
      <c r="X680" t="str">
        <f t="shared" si="64"/>
        <v xml:space="preserve">Riya </v>
      </c>
      <c r="Y680" t="str" cm="1">
        <f t="array" ref="Y680:Z680">_xlfn.TEXTSPLIT(C680," ")</f>
        <v>Riya</v>
      </c>
      <c r="Z680" t="str">
        <v>Gupta</v>
      </c>
    </row>
    <row r="681" spans="1:27" ht="15.75" customHeight="1" x14ac:dyDescent="0.35">
      <c r="A681" s="2" t="s">
        <v>1052</v>
      </c>
      <c r="B681" s="2" t="s">
        <v>224</v>
      </c>
      <c r="C681" s="2" t="str">
        <f t="shared" si="65"/>
        <v>Aditya Gupta</v>
      </c>
      <c r="D681" s="2" t="str">
        <f t="shared" si="63"/>
        <v>PID0680_Aditya.pdf</v>
      </c>
      <c r="E681" s="2" t="s">
        <v>24</v>
      </c>
      <c r="F681" s="15" t="s">
        <v>62</v>
      </c>
      <c r="G681" s="56">
        <f t="shared" si="66"/>
        <v>30682</v>
      </c>
      <c r="H681" s="54">
        <f t="shared" si="67"/>
        <v>1984</v>
      </c>
      <c r="I681" s="54">
        <f t="shared" si="68"/>
        <v>42</v>
      </c>
      <c r="J681" s="54" t="str" cm="1">
        <f t="array" ref="J681">_xlfn.IFS(AND(I681&gt;20,I681&lt;=30),"Young adult",AND(I681&gt;30,I681&lt;=45),"Adult",AND(I681&gt;45,I681&lt;=60),"Senior",AND(I681&gt;60,I681&lt;90),"super senior",TRUE,"Died")</f>
        <v>Adult</v>
      </c>
      <c r="K681" s="3">
        <v>20</v>
      </c>
      <c r="L681" s="2" t="s">
        <v>60</v>
      </c>
      <c r="M681" s="2" t="s">
        <v>71</v>
      </c>
      <c r="N681" s="2" t="str">
        <f>VLOOKUP(L681,Facts!$A$2:$B$10,2,FALSE)</f>
        <v>West</v>
      </c>
      <c r="O681" s="2"/>
      <c r="P681" s="2"/>
      <c r="Q681" s="36" t="str">
        <f>IF(AND(K681&lt;=5,'Billing Details'!H681&gt;=10000),"High Priority","Regularfollowup")</f>
        <v>Regularfollowup</v>
      </c>
      <c r="R681" s="36"/>
      <c r="S681" s="36"/>
      <c r="T681" s="36" t="str">
        <f>IF(AND(Q681="High Priority",'Patient Health Records'!AH681="Yes",'Patient Health Records'!AI681="Critical"), "Need Immediate attention", IF(AND('Patient Health Records'!AI681&lt;&gt;"Critical", 'Patient Health Records'!AH681="Yes"),"Monitor later",IF(AND('Patient Health Records'!AI681="Critical",'Patient Health Records'!AH681="No"),"Ask for readmission","No action")))</f>
        <v>No action</v>
      </c>
      <c r="U681" s="36"/>
      <c r="V681" s="36"/>
      <c r="W681" s="2" t="str">
        <f>_xlfn.XLOOKUP('Patient Demographics'!N681,Facts!$B$2:$B$10,Facts!$A$2:$A$10,FALSE)</f>
        <v>Maharashtra</v>
      </c>
      <c r="X681" t="str">
        <f t="shared" si="64"/>
        <v xml:space="preserve">Aditya </v>
      </c>
      <c r="Y681" t="str" cm="1">
        <f t="array" ref="Y681:Z681">_xlfn.TEXTSPLIT(C681," ")</f>
        <v>Aditya</v>
      </c>
      <c r="Z681" t="str">
        <v>Gupta</v>
      </c>
    </row>
    <row r="682" spans="1:27" ht="15.75" customHeight="1" x14ac:dyDescent="0.35">
      <c r="A682" s="2" t="s">
        <v>1053</v>
      </c>
      <c r="B682" s="2" t="s">
        <v>1054</v>
      </c>
      <c r="C682" s="2" t="str">
        <f t="shared" si="65"/>
        <v>Sai Priya Patel</v>
      </c>
      <c r="D682" s="2" t="str">
        <f t="shared" si="63"/>
        <v>PID0681_Sai.pdf</v>
      </c>
      <c r="E682" s="2" t="s">
        <v>24</v>
      </c>
      <c r="F682" s="15" t="s">
        <v>41</v>
      </c>
      <c r="G682" s="56">
        <f t="shared" si="66"/>
        <v>28855</v>
      </c>
      <c r="H682" s="54">
        <f t="shared" si="67"/>
        <v>1978</v>
      </c>
      <c r="I682" s="54">
        <f t="shared" si="68"/>
        <v>48</v>
      </c>
      <c r="J682" s="54" t="str" cm="1">
        <f t="array" ref="J682">_xlfn.IFS(AND(I682&gt;20,I682&lt;=30),"Young adult",AND(I682&gt;30,I682&lt;=45),"Adult",AND(I682&gt;45,I682&lt;=60),"Senior",AND(I682&gt;60,I682&lt;90),"super senior",TRUE,"Died")</f>
        <v>Senior</v>
      </c>
      <c r="K682" s="3">
        <v>7</v>
      </c>
      <c r="L682" s="2" t="s">
        <v>45</v>
      </c>
      <c r="M682" s="2" t="s">
        <v>38</v>
      </c>
      <c r="N682" s="2" t="str">
        <f>VLOOKUP(L682,Facts!$A$2:$B$10,2,FALSE)</f>
        <v>East</v>
      </c>
      <c r="O682" s="2"/>
      <c r="P682" s="2"/>
      <c r="Q682" s="36" t="str">
        <f>IF(AND(K682&lt;=5,'Billing Details'!H682&gt;=10000),"High Priority","Regularfollowup")</f>
        <v>Regularfollowup</v>
      </c>
      <c r="R682" s="36"/>
      <c r="S682" s="36"/>
      <c r="T682" s="36" t="str">
        <f>IF(AND(Q682="High Priority",'Patient Health Records'!AH682="Yes",'Patient Health Records'!AI682="Critical"), "Need Immediate attention", IF(AND('Patient Health Records'!AI682&lt;&gt;"Critical", 'Patient Health Records'!AH682="Yes"),"Monitor later",IF(AND('Patient Health Records'!AI682="Critical",'Patient Health Records'!AH682="No"),"Ask for readmission","No action")))</f>
        <v>Monitor later</v>
      </c>
      <c r="U682" s="36"/>
      <c r="V682" s="36"/>
      <c r="W682" s="2" t="str">
        <f>_xlfn.XLOOKUP('Patient Demographics'!N682,Facts!$B$2:$B$10,Facts!$A$2:$A$10,FALSE)</f>
        <v>West Bengal</v>
      </c>
      <c r="X682" t="str">
        <f t="shared" si="64"/>
        <v xml:space="preserve">Sai </v>
      </c>
      <c r="Y682" t="str" cm="1">
        <f t="array" ref="Y682:AA682">_xlfn.TEXTSPLIT(C682," ")</f>
        <v>Sai</v>
      </c>
      <c r="Z682" t="str">
        <v>Priya</v>
      </c>
      <c r="AA682" t="str">
        <v>Patel</v>
      </c>
    </row>
    <row r="683" spans="1:27" ht="15.75" customHeight="1" x14ac:dyDescent="0.35">
      <c r="A683" s="2" t="s">
        <v>1055</v>
      </c>
      <c r="B683" s="2" t="s">
        <v>1056</v>
      </c>
      <c r="C683" s="2" t="str">
        <f t="shared" si="65"/>
        <v>Riya Priya Reddy</v>
      </c>
      <c r="D683" s="2" t="str">
        <f t="shared" si="63"/>
        <v>PID0682_Riya.pdf</v>
      </c>
      <c r="E683" s="2" t="s">
        <v>9</v>
      </c>
      <c r="F683" s="15" t="s">
        <v>164</v>
      </c>
      <c r="G683" s="56">
        <f t="shared" si="66"/>
        <v>21550</v>
      </c>
      <c r="H683" s="54">
        <f t="shared" si="67"/>
        <v>1958</v>
      </c>
      <c r="I683" s="54">
        <f t="shared" si="68"/>
        <v>68</v>
      </c>
      <c r="J683" s="54" t="str" cm="1">
        <f t="array" ref="J683">_xlfn.IFS(AND(I683&gt;20,I683&lt;=30),"Young adult",AND(I683&gt;30,I683&lt;=45),"Adult",AND(I683&gt;45,I683&lt;=60),"Senior",AND(I683&gt;60,I683&lt;90),"super senior",TRUE,"Died")</f>
        <v>super senior</v>
      </c>
      <c r="K683" s="3">
        <v>40</v>
      </c>
      <c r="L683" s="2" t="s">
        <v>25</v>
      </c>
      <c r="M683" s="2" t="s">
        <v>71</v>
      </c>
      <c r="N683" s="2" t="str">
        <f>VLOOKUP(L683,Facts!$A$2:$B$10,2,FALSE)</f>
        <v>South</v>
      </c>
      <c r="O683" s="2"/>
      <c r="P683" s="2"/>
      <c r="Q683" s="36" t="str">
        <f>IF(AND(K683&lt;=5,'Billing Details'!H683&gt;=10000),"High Priority","Regularfollowup")</f>
        <v>Regularfollowup</v>
      </c>
      <c r="R683" s="36"/>
      <c r="S683" s="36"/>
      <c r="T683" s="36" t="str">
        <f>IF(AND(Q683="High Priority",'Patient Health Records'!AH683="Yes",'Patient Health Records'!AI683="Critical"), "Need Immediate attention", IF(AND('Patient Health Records'!AI683&lt;&gt;"Critical", 'Patient Health Records'!AH683="Yes"),"Monitor later",IF(AND('Patient Health Records'!AI683="Critical",'Patient Health Records'!AH683="No"),"Ask for readmission","No action")))</f>
        <v>Monitor later</v>
      </c>
      <c r="U683" s="36"/>
      <c r="V683" s="36"/>
      <c r="W683" s="2" t="str">
        <f>_xlfn.XLOOKUP('Patient Demographics'!N683,Facts!$B$2:$B$10,Facts!$A$2:$A$10,FALSE)</f>
        <v>Tamil Nadu</v>
      </c>
      <c r="X683" t="str">
        <f t="shared" si="64"/>
        <v xml:space="preserve">Riya </v>
      </c>
      <c r="Y683" t="str" cm="1">
        <f t="array" ref="Y683:AA683">_xlfn.TEXTSPLIT(C683," ")</f>
        <v>Riya</v>
      </c>
      <c r="Z683" t="str">
        <v>Priya</v>
      </c>
      <c r="AA683" t="str">
        <v>Reddy</v>
      </c>
    </row>
    <row r="684" spans="1:27" ht="15.75" customHeight="1" x14ac:dyDescent="0.35">
      <c r="A684" s="2" t="s">
        <v>1057</v>
      </c>
      <c r="B684" s="2" t="s">
        <v>91</v>
      </c>
      <c r="C684" s="2" t="str">
        <f t="shared" si="65"/>
        <v>Krishna Sharma</v>
      </c>
      <c r="D684" s="2" t="str">
        <f t="shared" si="63"/>
        <v>PID0683_Krishna.pdf</v>
      </c>
      <c r="E684" s="2" t="s">
        <v>24</v>
      </c>
      <c r="F684" s="15" t="s">
        <v>55</v>
      </c>
      <c r="G684" s="56">
        <f t="shared" si="66"/>
        <v>29951</v>
      </c>
      <c r="H684" s="54">
        <f t="shared" si="67"/>
        <v>1981</v>
      </c>
      <c r="I684" s="54">
        <f t="shared" si="68"/>
        <v>45</v>
      </c>
      <c r="J684" s="54" t="str" cm="1">
        <f t="array" ref="J684">_xlfn.IFS(AND(I684&gt;20,I684&lt;=30),"Young adult",AND(I684&gt;30,I684&lt;=45),"Adult",AND(I684&gt;45,I684&lt;=60),"Senior",AND(I684&gt;60,I684&lt;90),"super senior",TRUE,"Died")</f>
        <v>Adult</v>
      </c>
      <c r="K684" s="3">
        <v>30</v>
      </c>
      <c r="L684" s="2" t="s">
        <v>37</v>
      </c>
      <c r="M684" s="2" t="s">
        <v>71</v>
      </c>
      <c r="N684" s="2" t="str">
        <f>VLOOKUP(L684,Facts!$A$2:$B$10,2,FALSE)</f>
        <v>South</v>
      </c>
      <c r="O684" s="2"/>
      <c r="P684" s="2"/>
      <c r="Q684" s="36" t="str">
        <f>IF(AND(K684&lt;=5,'Billing Details'!H684&gt;=10000),"High Priority","Regularfollowup")</f>
        <v>Regularfollowup</v>
      </c>
      <c r="R684" s="36"/>
      <c r="S684" s="36"/>
      <c r="T684" s="36" t="str">
        <f>IF(AND(Q684="High Priority",'Patient Health Records'!AH684="Yes",'Patient Health Records'!AI684="Critical"), "Need Immediate attention", IF(AND('Patient Health Records'!AI684&lt;&gt;"Critical", 'Patient Health Records'!AH684="Yes"),"Monitor later",IF(AND('Patient Health Records'!AI684="Critical",'Patient Health Records'!AH684="No"),"Ask for readmission","No action")))</f>
        <v>No action</v>
      </c>
      <c r="U684" s="36"/>
      <c r="V684" s="36"/>
      <c r="W684" s="2" t="str">
        <f>_xlfn.XLOOKUP('Patient Demographics'!N684,Facts!$B$2:$B$10,Facts!$A$2:$A$10,FALSE)</f>
        <v>Tamil Nadu</v>
      </c>
      <c r="X684" t="str">
        <f t="shared" si="64"/>
        <v xml:space="preserve">Krishna </v>
      </c>
      <c r="Y684" t="str" cm="1">
        <f t="array" ref="Y684:Z684">_xlfn.TEXTSPLIT(C684," ")</f>
        <v>Krishna</v>
      </c>
      <c r="Z684" t="str">
        <v>Sharma</v>
      </c>
    </row>
    <row r="685" spans="1:27" ht="15.75" customHeight="1" x14ac:dyDescent="0.35">
      <c r="A685" s="2" t="s">
        <v>1058</v>
      </c>
      <c r="B685" s="2" t="s">
        <v>1059</v>
      </c>
      <c r="C685" s="2" t="str">
        <f t="shared" si="65"/>
        <v>Diya Priya Patel</v>
      </c>
      <c r="D685" s="2" t="str">
        <f t="shared" si="63"/>
        <v>PID0684_Diya.pdf</v>
      </c>
      <c r="E685" s="2" t="s">
        <v>9</v>
      </c>
      <c r="F685" s="15" t="s">
        <v>164</v>
      </c>
      <c r="G685" s="56">
        <f t="shared" si="66"/>
        <v>21550</v>
      </c>
      <c r="H685" s="54">
        <f t="shared" si="67"/>
        <v>1958</v>
      </c>
      <c r="I685" s="54">
        <f t="shared" si="68"/>
        <v>68</v>
      </c>
      <c r="J685" s="54" t="str" cm="1">
        <f t="array" ref="J685">_xlfn.IFS(AND(I685&gt;20,I685&lt;=30),"Young adult",AND(I685&gt;30,I685&lt;=45),"Adult",AND(I685&gt;45,I685&lt;=60),"Senior",AND(I685&gt;60,I685&lt;90),"super senior",TRUE,"Died")</f>
        <v>super senior</v>
      </c>
      <c r="K685" s="3">
        <v>9</v>
      </c>
      <c r="L685" s="2" t="s">
        <v>37</v>
      </c>
      <c r="M685" s="2" t="s">
        <v>12</v>
      </c>
      <c r="N685" s="2" t="str">
        <f>VLOOKUP(L685,Facts!$A$2:$B$10,2,FALSE)</f>
        <v>South</v>
      </c>
      <c r="O685" s="2"/>
      <c r="P685" s="2"/>
      <c r="Q685" s="36" t="str">
        <f>IF(AND(K685&lt;=5,'Billing Details'!H685&gt;=10000),"High Priority","Regularfollowup")</f>
        <v>Regularfollowup</v>
      </c>
      <c r="R685" s="36"/>
      <c r="S685" s="36"/>
      <c r="T685" s="36" t="str">
        <f>IF(AND(Q685="High Priority",'Patient Health Records'!AH685="Yes",'Patient Health Records'!AI685="Critical"), "Need Immediate attention", IF(AND('Patient Health Records'!AI685&lt;&gt;"Critical", 'Patient Health Records'!AH685="Yes"),"Monitor later",IF(AND('Patient Health Records'!AI685="Critical",'Patient Health Records'!AH685="No"),"Ask for readmission","No action")))</f>
        <v>Monitor later</v>
      </c>
      <c r="U685" s="36"/>
      <c r="V685" s="36"/>
      <c r="W685" s="2" t="str">
        <f>_xlfn.XLOOKUP('Patient Demographics'!N685,Facts!$B$2:$B$10,Facts!$A$2:$A$10,FALSE)</f>
        <v>Tamil Nadu</v>
      </c>
      <c r="X685" t="str">
        <f t="shared" si="64"/>
        <v xml:space="preserve">Diya </v>
      </c>
      <c r="Y685" t="str" cm="1">
        <f t="array" ref="Y685:AA685">_xlfn.TEXTSPLIT(C685," ")</f>
        <v>Diya</v>
      </c>
      <c r="Z685" t="str">
        <v>Priya</v>
      </c>
      <c r="AA685" t="str">
        <v>Patel</v>
      </c>
    </row>
    <row r="686" spans="1:27" ht="15.75" customHeight="1" x14ac:dyDescent="0.35">
      <c r="A686" s="2" t="s">
        <v>1060</v>
      </c>
      <c r="B686" s="2" t="s">
        <v>273</v>
      </c>
      <c r="C686" s="2" t="str">
        <f t="shared" si="65"/>
        <v>Riya Mehta</v>
      </c>
      <c r="D686" s="2" t="str">
        <f t="shared" si="63"/>
        <v>PID0685_Riya.pdf</v>
      </c>
      <c r="E686" s="2" t="s">
        <v>9</v>
      </c>
      <c r="F686" s="15" t="s">
        <v>102</v>
      </c>
      <c r="G686" s="56">
        <f t="shared" si="66"/>
        <v>27760</v>
      </c>
      <c r="H686" s="54">
        <f t="shared" si="67"/>
        <v>1976</v>
      </c>
      <c r="I686" s="54">
        <f t="shared" si="68"/>
        <v>50</v>
      </c>
      <c r="J686" s="54" t="str" cm="1">
        <f t="array" ref="J686">_xlfn.IFS(AND(I686&gt;20,I686&lt;=30),"Young adult",AND(I686&gt;30,I686&lt;=45),"Adult",AND(I686&gt;45,I686&lt;=60),"Senior",AND(I686&gt;60,I686&lt;90),"super senior",TRUE,"Died")</f>
        <v>Senior</v>
      </c>
      <c r="K686" s="3">
        <v>25</v>
      </c>
      <c r="L686" s="2" t="s">
        <v>11</v>
      </c>
      <c r="M686" s="2" t="s">
        <v>21</v>
      </c>
      <c r="N686" s="2" t="str">
        <f>VLOOKUP(L686,Facts!$A$2:$B$10,2,FALSE)</f>
        <v>South</v>
      </c>
      <c r="O686" s="2"/>
      <c r="P686" s="2"/>
      <c r="Q686" s="36" t="str">
        <f>IF(AND(K686&lt;=5,'Billing Details'!H686&gt;=10000),"High Priority","Regularfollowup")</f>
        <v>Regularfollowup</v>
      </c>
      <c r="R686" s="36"/>
      <c r="S686" s="36"/>
      <c r="T686" s="36" t="str">
        <f>IF(AND(Q686="High Priority",'Patient Health Records'!AH686="Yes",'Patient Health Records'!AI686="Critical"), "Need Immediate attention", IF(AND('Patient Health Records'!AI686&lt;&gt;"Critical", 'Patient Health Records'!AH686="Yes"),"Monitor later",IF(AND('Patient Health Records'!AI686="Critical",'Patient Health Records'!AH686="No"),"Ask for readmission","No action")))</f>
        <v>No action</v>
      </c>
      <c r="U686" s="36"/>
      <c r="V686" s="36"/>
      <c r="W686" s="2" t="str">
        <f>_xlfn.XLOOKUP('Patient Demographics'!N686,Facts!$B$2:$B$10,Facts!$A$2:$A$10,FALSE)</f>
        <v>Tamil Nadu</v>
      </c>
      <c r="X686" t="str">
        <f t="shared" si="64"/>
        <v xml:space="preserve">Riya </v>
      </c>
      <c r="Y686" t="str" cm="1">
        <f t="array" ref="Y686:Z686">_xlfn.TEXTSPLIT(C686," ")</f>
        <v>Riya</v>
      </c>
      <c r="Z686" t="str">
        <v>Mehta</v>
      </c>
    </row>
    <row r="687" spans="1:27" ht="15.75" customHeight="1" x14ac:dyDescent="0.35">
      <c r="A687" s="2" t="s">
        <v>1061</v>
      </c>
      <c r="B687" s="2" t="s">
        <v>31</v>
      </c>
      <c r="C687" s="2" t="str">
        <f t="shared" si="65"/>
        <v>Aarav Sharma</v>
      </c>
      <c r="D687" s="2" t="str">
        <f t="shared" si="63"/>
        <v>PID0686_Aarav.pdf</v>
      </c>
      <c r="E687" s="2" t="s">
        <v>24</v>
      </c>
      <c r="F687" s="15" t="s">
        <v>41</v>
      </c>
      <c r="G687" s="56">
        <f t="shared" si="66"/>
        <v>28855</v>
      </c>
      <c r="H687" s="54">
        <f t="shared" si="67"/>
        <v>1978</v>
      </c>
      <c r="I687" s="54">
        <f t="shared" si="68"/>
        <v>48</v>
      </c>
      <c r="J687" s="54" t="str" cm="1">
        <f t="array" ref="J687">_xlfn.IFS(AND(I687&gt;20,I687&lt;=30),"Young adult",AND(I687&gt;30,I687&lt;=45),"Adult",AND(I687&gt;45,I687&lt;=60),"Senior",AND(I687&gt;60,I687&lt;90),"super senior",TRUE,"Died")</f>
        <v>Senior</v>
      </c>
      <c r="K687" s="3">
        <v>3</v>
      </c>
      <c r="L687" s="2" t="s">
        <v>45</v>
      </c>
      <c r="M687" s="2" t="s">
        <v>21</v>
      </c>
      <c r="N687" s="2" t="str">
        <f>VLOOKUP(L687,Facts!$A$2:$B$10,2,FALSE)</f>
        <v>East</v>
      </c>
      <c r="O687" s="2"/>
      <c r="P687" s="2"/>
      <c r="Q687" s="36" t="str">
        <f>IF(AND(K687&lt;=5,'Billing Details'!H687&gt;=10000),"High Priority","Regularfollowup")</f>
        <v>High Priority</v>
      </c>
      <c r="R687" s="36"/>
      <c r="S687" s="36"/>
      <c r="T687" s="36" t="str">
        <f>IF(AND(Q687="High Priority",'Patient Health Records'!AH687="Yes",'Patient Health Records'!AI687="Critical"), "Need Immediate attention", IF(AND('Patient Health Records'!AI687&lt;&gt;"Critical", 'Patient Health Records'!AH687="Yes"),"Monitor later",IF(AND('Patient Health Records'!AI687="Critical",'Patient Health Records'!AH687="No"),"Ask for readmission","No action")))</f>
        <v>Monitor later</v>
      </c>
      <c r="U687" s="36"/>
      <c r="V687" s="36"/>
      <c r="W687" s="2" t="str">
        <f>_xlfn.XLOOKUP('Patient Demographics'!N687,Facts!$B$2:$B$10,Facts!$A$2:$A$10,FALSE)</f>
        <v>West Bengal</v>
      </c>
      <c r="X687" t="str">
        <f t="shared" si="64"/>
        <v xml:space="preserve">Aarav </v>
      </c>
      <c r="Y687" t="str" cm="1">
        <f t="array" ref="Y687:Z687">_xlfn.TEXTSPLIT(C687," ")</f>
        <v>Aarav</v>
      </c>
      <c r="Z687" t="str">
        <v>Sharma</v>
      </c>
    </row>
    <row r="688" spans="1:27" ht="15.75" customHeight="1" x14ac:dyDescent="0.35">
      <c r="A688" s="2" t="s">
        <v>1062</v>
      </c>
      <c r="B688" s="2" t="s">
        <v>8</v>
      </c>
      <c r="C688" s="2" t="str">
        <f t="shared" si="65"/>
        <v>Shreya Reddy</v>
      </c>
      <c r="D688" s="2" t="str">
        <f t="shared" si="63"/>
        <v>PID0687_Shreya.pdf</v>
      </c>
      <c r="E688" s="2" t="s">
        <v>9</v>
      </c>
      <c r="F688" s="15" t="s">
        <v>65</v>
      </c>
      <c r="G688" s="56">
        <f t="shared" si="66"/>
        <v>25203</v>
      </c>
      <c r="H688" s="54">
        <f t="shared" si="67"/>
        <v>1968</v>
      </c>
      <c r="I688" s="54">
        <f t="shared" si="68"/>
        <v>58</v>
      </c>
      <c r="J688" s="54" t="str" cm="1">
        <f t="array" ref="J688">_xlfn.IFS(AND(I688&gt;20,I688&lt;=30),"Young adult",AND(I688&gt;30,I688&lt;=45),"Adult",AND(I688&gt;45,I688&lt;=60),"Senior",AND(I688&gt;60,I688&lt;90),"super senior",TRUE,"Died")</f>
        <v>Senior</v>
      </c>
      <c r="K688" s="3">
        <v>40</v>
      </c>
      <c r="L688" s="2" t="s">
        <v>25</v>
      </c>
      <c r="M688" s="2" t="s">
        <v>12</v>
      </c>
      <c r="N688" s="2" t="str">
        <f>VLOOKUP(L688,Facts!$A$2:$B$10,2,FALSE)</f>
        <v>South</v>
      </c>
      <c r="O688" s="2"/>
      <c r="P688" s="2"/>
      <c r="Q688" s="36" t="str">
        <f>IF(AND(K688&lt;=5,'Billing Details'!H688&gt;=10000),"High Priority","Regularfollowup")</f>
        <v>Regularfollowup</v>
      </c>
      <c r="R688" s="36"/>
      <c r="S688" s="36"/>
      <c r="T688" s="36" t="str">
        <f>IF(AND(Q688="High Priority",'Patient Health Records'!AH688="Yes",'Patient Health Records'!AI688="Critical"), "Need Immediate attention", IF(AND('Patient Health Records'!AI688&lt;&gt;"Critical", 'Patient Health Records'!AH688="Yes"),"Monitor later",IF(AND('Patient Health Records'!AI688="Critical",'Patient Health Records'!AH688="No"),"Ask for readmission","No action")))</f>
        <v>Monitor later</v>
      </c>
      <c r="U688" s="36"/>
      <c r="V688" s="36"/>
      <c r="W688" s="2" t="str">
        <f>_xlfn.XLOOKUP('Patient Demographics'!N688,Facts!$B$2:$B$10,Facts!$A$2:$A$10,FALSE)</f>
        <v>Tamil Nadu</v>
      </c>
      <c r="X688" t="str">
        <f t="shared" si="64"/>
        <v xml:space="preserve">Shreya </v>
      </c>
      <c r="Y688" t="str" cm="1">
        <f t="array" ref="Y688:Z688">_xlfn.TEXTSPLIT(C688," ")</f>
        <v>Shreya</v>
      </c>
      <c r="Z688" t="str">
        <v>Reddy</v>
      </c>
    </row>
    <row r="689" spans="1:27" ht="15.75" customHeight="1" x14ac:dyDescent="0.35">
      <c r="A689" s="2" t="s">
        <v>1063</v>
      </c>
      <c r="B689" s="2" t="s">
        <v>98</v>
      </c>
      <c r="C689" s="2" t="str">
        <f t="shared" si="65"/>
        <v>Diya Sharma</v>
      </c>
      <c r="D689" s="2" t="str">
        <f t="shared" si="63"/>
        <v>PID0688_Diya.pdf</v>
      </c>
      <c r="E689" s="2" t="s">
        <v>9</v>
      </c>
      <c r="F689" s="15" t="s">
        <v>62</v>
      </c>
      <c r="G689" s="56">
        <f t="shared" si="66"/>
        <v>30682</v>
      </c>
      <c r="H689" s="54">
        <f t="shared" si="67"/>
        <v>1984</v>
      </c>
      <c r="I689" s="54">
        <f t="shared" si="68"/>
        <v>42</v>
      </c>
      <c r="J689" s="54" t="str" cm="1">
        <f t="array" ref="J689">_xlfn.IFS(AND(I689&gt;20,I689&lt;=30),"Young adult",AND(I689&gt;30,I689&lt;=45),"Adult",AND(I689&gt;45,I689&lt;=60),"Senior",AND(I689&gt;60,I689&lt;90),"super senior",TRUE,"Died")</f>
        <v>Adult</v>
      </c>
      <c r="K689" s="3">
        <v>2</v>
      </c>
      <c r="L689" s="2" t="s">
        <v>25</v>
      </c>
      <c r="M689" s="2" t="s">
        <v>21</v>
      </c>
      <c r="N689" s="2" t="str">
        <f>VLOOKUP(L689,Facts!$A$2:$B$10,2,FALSE)</f>
        <v>South</v>
      </c>
      <c r="O689" s="2"/>
      <c r="P689" s="2"/>
      <c r="Q689" s="36" t="str">
        <f>IF(AND(K689&lt;=5,'Billing Details'!H689&gt;=10000),"High Priority","Regularfollowup")</f>
        <v>High Priority</v>
      </c>
      <c r="R689" s="36"/>
      <c r="S689" s="36"/>
      <c r="T689" s="36" t="str">
        <f>IF(AND(Q689="High Priority",'Patient Health Records'!AH689="Yes",'Patient Health Records'!AI689="Critical"), "Need Immediate attention", IF(AND('Patient Health Records'!AI689&lt;&gt;"Critical", 'Patient Health Records'!AH689="Yes"),"Monitor later",IF(AND('Patient Health Records'!AI689="Critical",'Patient Health Records'!AH689="No"),"Ask for readmission","No action")))</f>
        <v>Need Immediate attention</v>
      </c>
      <c r="U689" s="36"/>
      <c r="V689" s="36"/>
      <c r="W689" s="2" t="str">
        <f>_xlfn.XLOOKUP('Patient Demographics'!N689,Facts!$B$2:$B$10,Facts!$A$2:$A$10,FALSE)</f>
        <v>Tamil Nadu</v>
      </c>
      <c r="X689" t="str">
        <f t="shared" si="64"/>
        <v xml:space="preserve">Diya </v>
      </c>
      <c r="Y689" t="str" cm="1">
        <f t="array" ref="Y689:Z689">_xlfn.TEXTSPLIT(C689," ")</f>
        <v>Diya</v>
      </c>
      <c r="Z689" t="str">
        <v>Sharma</v>
      </c>
    </row>
    <row r="690" spans="1:27" ht="15.75" customHeight="1" x14ac:dyDescent="0.35">
      <c r="A690" s="2" t="s">
        <v>1064</v>
      </c>
      <c r="B690" s="2" t="s">
        <v>1065</v>
      </c>
      <c r="C690" s="2" t="str">
        <f t="shared" si="65"/>
        <v>Aditya Patel</v>
      </c>
      <c r="D690" s="2" t="str">
        <f t="shared" si="63"/>
        <v>PID0689_Aditya.pdf</v>
      </c>
      <c r="E690" s="2" t="s">
        <v>24</v>
      </c>
      <c r="F690" s="15" t="s">
        <v>127</v>
      </c>
      <c r="G690" s="56">
        <f t="shared" si="66"/>
        <v>31412</v>
      </c>
      <c r="H690" s="54">
        <f t="shared" si="67"/>
        <v>1985</v>
      </c>
      <c r="I690" s="54">
        <f t="shared" si="68"/>
        <v>41</v>
      </c>
      <c r="J690" s="54" t="str" cm="1">
        <f t="array" ref="J690">_xlfn.IFS(AND(I690&gt;20,I690&lt;=30),"Young adult",AND(I690&gt;30,I690&lt;=45),"Adult",AND(I690&gt;45,I690&lt;=60),"Senior",AND(I690&gt;60,I690&lt;90),"super senior",TRUE,"Died")</f>
        <v>Adult</v>
      </c>
      <c r="K690" s="3">
        <v>5</v>
      </c>
      <c r="L690" s="2" t="s">
        <v>37</v>
      </c>
      <c r="M690" s="2" t="s">
        <v>38</v>
      </c>
      <c r="N690" s="2" t="str">
        <f>VLOOKUP(L690,Facts!$A$2:$B$10,2,FALSE)</f>
        <v>South</v>
      </c>
      <c r="O690" s="2"/>
      <c r="P690" s="2"/>
      <c r="Q690" s="36" t="str">
        <f>IF(AND(K690&lt;=5,'Billing Details'!H690&gt;=10000),"High Priority","Regularfollowup")</f>
        <v>Regularfollowup</v>
      </c>
      <c r="R690" s="36"/>
      <c r="S690" s="36"/>
      <c r="T690" s="36" t="str">
        <f>IF(AND(Q690="High Priority",'Patient Health Records'!AH690="Yes",'Patient Health Records'!AI690="Critical"), "Need Immediate attention", IF(AND('Patient Health Records'!AI690&lt;&gt;"Critical", 'Patient Health Records'!AH690="Yes"),"Monitor later",IF(AND('Patient Health Records'!AI690="Critical",'Patient Health Records'!AH690="No"),"Ask for readmission","No action")))</f>
        <v>No action</v>
      </c>
      <c r="U690" s="36"/>
      <c r="V690" s="36"/>
      <c r="W690" s="2" t="str">
        <f>_xlfn.XLOOKUP('Patient Demographics'!N690,Facts!$B$2:$B$10,Facts!$A$2:$A$10,FALSE)</f>
        <v>Tamil Nadu</v>
      </c>
      <c r="X690" t="str">
        <f t="shared" si="64"/>
        <v xml:space="preserve">Aditya </v>
      </c>
      <c r="Y690" t="str" cm="1">
        <f t="array" ref="Y690:Z690">_xlfn.TEXTSPLIT(C690," ")</f>
        <v>Aditya</v>
      </c>
      <c r="Z690" t="str">
        <v>Patel</v>
      </c>
    </row>
    <row r="691" spans="1:27" ht="15.75" customHeight="1" x14ac:dyDescent="0.35">
      <c r="A691" s="2" t="s">
        <v>1066</v>
      </c>
      <c r="B691" s="2" t="s">
        <v>84</v>
      </c>
      <c r="C691" s="2" t="str">
        <f t="shared" si="65"/>
        <v>Aanya Priya Reddy</v>
      </c>
      <c r="D691" s="2" t="str">
        <f t="shared" si="63"/>
        <v>PID0690_Aanya.pdf</v>
      </c>
      <c r="E691" s="2" t="s">
        <v>9</v>
      </c>
      <c r="F691" s="15" t="s">
        <v>87</v>
      </c>
      <c r="G691" s="56">
        <f t="shared" si="66"/>
        <v>28855</v>
      </c>
      <c r="H691" s="54">
        <f t="shared" si="67"/>
        <v>1978</v>
      </c>
      <c r="I691" s="54">
        <f t="shared" si="68"/>
        <v>48</v>
      </c>
      <c r="J691" s="54" t="str" cm="1">
        <f t="array" ref="J691">_xlfn.IFS(AND(I691&gt;20,I691&lt;=30),"Young adult",AND(I691&gt;30,I691&lt;=45),"Adult",AND(I691&gt;45,I691&lt;=60),"Senior",AND(I691&gt;60,I691&lt;90),"super senior",TRUE,"Died")</f>
        <v>Senior</v>
      </c>
      <c r="K691" s="3">
        <v>7</v>
      </c>
      <c r="L691" s="2" t="s">
        <v>20</v>
      </c>
      <c r="M691" s="2" t="s">
        <v>21</v>
      </c>
      <c r="N691" s="2" t="str">
        <f>VLOOKUP(L691,Facts!$A$2:$B$10,2,FALSE)</f>
        <v>North</v>
      </c>
      <c r="O691" s="2"/>
      <c r="P691" s="2"/>
      <c r="Q691" s="36" t="str">
        <f>IF(AND(K691&lt;=5,'Billing Details'!H691&gt;=10000),"High Priority","Regularfollowup")</f>
        <v>Regularfollowup</v>
      </c>
      <c r="R691" s="36"/>
      <c r="S691" s="36"/>
      <c r="T691" s="36" t="str">
        <f>IF(AND(Q691="High Priority",'Patient Health Records'!AH691="Yes",'Patient Health Records'!AI691="Critical"), "Need Immediate attention", IF(AND('Patient Health Records'!AI691&lt;&gt;"Critical", 'Patient Health Records'!AH691="Yes"),"Monitor later",IF(AND('Patient Health Records'!AI691="Critical",'Patient Health Records'!AH691="No"),"Ask for readmission","No action")))</f>
        <v>No action</v>
      </c>
      <c r="U691" s="36"/>
      <c r="V691" s="36"/>
      <c r="W691" s="2" t="str">
        <f>_xlfn.XLOOKUP('Patient Demographics'!N691,Facts!$B$2:$B$10,Facts!$A$2:$A$10,FALSE)</f>
        <v>Punjab</v>
      </c>
      <c r="X691" t="str">
        <f t="shared" si="64"/>
        <v xml:space="preserve">Aanya </v>
      </c>
      <c r="Y691" t="str" cm="1">
        <f t="array" ref="Y691:AA691">_xlfn.TEXTSPLIT(C691," ")</f>
        <v>Aanya</v>
      </c>
      <c r="Z691" t="str">
        <v>Priya</v>
      </c>
      <c r="AA691" t="str">
        <v>Reddy</v>
      </c>
    </row>
    <row r="692" spans="1:27" ht="15.75" customHeight="1" x14ac:dyDescent="0.35">
      <c r="A692" s="2" t="s">
        <v>1067</v>
      </c>
      <c r="B692" s="2" t="s">
        <v>1068</v>
      </c>
      <c r="C692" s="2" t="str">
        <f t="shared" si="65"/>
        <v>Aanya Singh Sharma</v>
      </c>
      <c r="D692" s="2" t="str">
        <f t="shared" si="63"/>
        <v>PID0691_Aanya.pdf</v>
      </c>
      <c r="E692" s="2" t="s">
        <v>9</v>
      </c>
      <c r="F692" s="15" t="s">
        <v>102</v>
      </c>
      <c r="G692" s="56">
        <f t="shared" si="66"/>
        <v>27760</v>
      </c>
      <c r="H692" s="54">
        <f t="shared" si="67"/>
        <v>1976</v>
      </c>
      <c r="I692" s="54">
        <f t="shared" si="68"/>
        <v>50</v>
      </c>
      <c r="J692" s="54" t="str" cm="1">
        <f t="array" ref="J692">_xlfn.IFS(AND(I692&gt;20,I692&lt;=30),"Young adult",AND(I692&gt;30,I692&lt;=45),"Adult",AND(I692&gt;45,I692&lt;=60),"Senior",AND(I692&gt;60,I692&lt;90),"super senior",TRUE,"Died")</f>
        <v>Senior</v>
      </c>
      <c r="K692" s="3">
        <v>4</v>
      </c>
      <c r="L692" s="2" t="s">
        <v>25</v>
      </c>
      <c r="M692" s="2" t="s">
        <v>12</v>
      </c>
      <c r="N692" s="2" t="str">
        <f>VLOOKUP(L692,Facts!$A$2:$B$10,2,FALSE)</f>
        <v>South</v>
      </c>
      <c r="O692" s="2"/>
      <c r="P692" s="2"/>
      <c r="Q692" s="36" t="str">
        <f>IF(AND(K692&lt;=5,'Billing Details'!H692&gt;=10000),"High Priority","Regularfollowup")</f>
        <v>Regularfollowup</v>
      </c>
      <c r="R692" s="36"/>
      <c r="S692" s="36"/>
      <c r="T692" s="36" t="str">
        <f>IF(AND(Q692="High Priority",'Patient Health Records'!AH692="Yes",'Patient Health Records'!AI692="Critical"), "Need Immediate attention", IF(AND('Patient Health Records'!AI692&lt;&gt;"Critical", 'Patient Health Records'!AH692="Yes"),"Monitor later",IF(AND('Patient Health Records'!AI692="Critical",'Patient Health Records'!AH692="No"),"Ask for readmission","No action")))</f>
        <v>Monitor later</v>
      </c>
      <c r="U692" s="36"/>
      <c r="V692" s="36"/>
      <c r="W692" s="2" t="str">
        <f>_xlfn.XLOOKUP('Patient Demographics'!N692,Facts!$B$2:$B$10,Facts!$A$2:$A$10,FALSE)</f>
        <v>Tamil Nadu</v>
      </c>
      <c r="X692" t="str">
        <f t="shared" si="64"/>
        <v xml:space="preserve">Aanya </v>
      </c>
      <c r="Y692" t="str" cm="1">
        <f t="array" ref="Y692:AA692">_xlfn.TEXTSPLIT(C692," ")</f>
        <v>Aanya</v>
      </c>
      <c r="Z692" t="str">
        <v>Singh</v>
      </c>
      <c r="AA692" t="str">
        <v>Sharma</v>
      </c>
    </row>
    <row r="693" spans="1:27" ht="15.75" customHeight="1" x14ac:dyDescent="0.35">
      <c r="A693" s="2" t="s">
        <v>1069</v>
      </c>
      <c r="B693" s="2" t="s">
        <v>390</v>
      </c>
      <c r="C693" s="2" t="str">
        <f t="shared" si="65"/>
        <v>Sai Gupta</v>
      </c>
      <c r="D693" s="2" t="str">
        <f t="shared" si="63"/>
        <v>PID0692_Sai.pdf</v>
      </c>
      <c r="E693" s="2" t="s">
        <v>24</v>
      </c>
      <c r="F693" s="15" t="s">
        <v>127</v>
      </c>
      <c r="G693" s="56">
        <f t="shared" si="66"/>
        <v>31412</v>
      </c>
      <c r="H693" s="54">
        <f t="shared" si="67"/>
        <v>1985</v>
      </c>
      <c r="I693" s="54">
        <f t="shared" si="68"/>
        <v>41</v>
      </c>
      <c r="J693" s="54" t="str" cm="1">
        <f t="array" ref="J693">_xlfn.IFS(AND(I693&gt;20,I693&lt;=30),"Young adult",AND(I693&gt;30,I693&lt;=45),"Adult",AND(I693&gt;45,I693&lt;=60),"Senior",AND(I693&gt;60,I693&lt;90),"super senior",TRUE,"Died")</f>
        <v>Adult</v>
      </c>
      <c r="K693" s="3">
        <v>0.5</v>
      </c>
      <c r="L693" s="2" t="s">
        <v>29</v>
      </c>
      <c r="M693" s="2" t="s">
        <v>21</v>
      </c>
      <c r="N693" s="2" t="str">
        <f>VLOOKUP(L693,Facts!$A$2:$B$10,2,FALSE)</f>
        <v>North</v>
      </c>
      <c r="O693" s="2"/>
      <c r="P693" s="2"/>
      <c r="Q693" s="36" t="str">
        <f>IF(AND(K693&lt;=5,'Billing Details'!H693&gt;=10000),"High Priority","Regularfollowup")</f>
        <v>High Priority</v>
      </c>
      <c r="R693" s="36"/>
      <c r="S693" s="36"/>
      <c r="T693" s="36" t="str">
        <f>IF(AND(Q693="High Priority",'Patient Health Records'!AH693="Yes",'Patient Health Records'!AI693="Critical"), "Need Immediate attention", IF(AND('Patient Health Records'!AI693&lt;&gt;"Critical", 'Patient Health Records'!AH693="Yes"),"Monitor later",IF(AND('Patient Health Records'!AI693="Critical",'Patient Health Records'!AH693="No"),"Ask for readmission","No action")))</f>
        <v>Ask for readmission</v>
      </c>
      <c r="U693" s="36"/>
      <c r="V693" s="36"/>
      <c r="W693" s="2" t="str">
        <f>_xlfn.XLOOKUP('Patient Demographics'!N693,Facts!$B$2:$B$10,Facts!$A$2:$A$10,FALSE)</f>
        <v>Punjab</v>
      </c>
      <c r="X693" t="str">
        <f t="shared" si="64"/>
        <v xml:space="preserve">Sai </v>
      </c>
      <c r="Y693" t="str" cm="1">
        <f t="array" ref="Y693:Z693">_xlfn.TEXTSPLIT(C693," ")</f>
        <v>Sai</v>
      </c>
      <c r="Z693" t="str">
        <v>Gupta</v>
      </c>
    </row>
    <row r="694" spans="1:27" ht="15.75" customHeight="1" x14ac:dyDescent="0.35">
      <c r="A694" s="2" t="s">
        <v>1070</v>
      </c>
      <c r="B694" s="2" t="s">
        <v>104</v>
      </c>
      <c r="C694" s="2" t="str">
        <f t="shared" si="65"/>
        <v>Riya Gupta</v>
      </c>
      <c r="D694" s="2" t="str">
        <f t="shared" si="63"/>
        <v>PID0693_Riya.pdf</v>
      </c>
      <c r="E694" s="2" t="s">
        <v>9</v>
      </c>
      <c r="F694" s="15" t="s">
        <v>15</v>
      </c>
      <c r="G694" s="56">
        <f t="shared" si="66"/>
        <v>19724</v>
      </c>
      <c r="H694" s="54">
        <f t="shared" si="67"/>
        <v>1953</v>
      </c>
      <c r="I694" s="54">
        <f t="shared" si="68"/>
        <v>73</v>
      </c>
      <c r="J694" s="54" t="str" cm="1">
        <f t="array" ref="J694">_xlfn.IFS(AND(I694&gt;20,I694&lt;=30),"Young adult",AND(I694&gt;30,I694&lt;=45),"Adult",AND(I694&gt;45,I694&lt;=60),"Senior",AND(I694&gt;60,I694&lt;90),"super senior",TRUE,"Died")</f>
        <v>super senior</v>
      </c>
      <c r="K694" s="3">
        <v>5</v>
      </c>
      <c r="L694" s="2" t="s">
        <v>45</v>
      </c>
      <c r="M694" s="2" t="s">
        <v>38</v>
      </c>
      <c r="N694" s="2" t="str">
        <f>VLOOKUP(L694,Facts!$A$2:$B$10,2,FALSE)</f>
        <v>East</v>
      </c>
      <c r="O694" s="2"/>
      <c r="P694" s="2"/>
      <c r="Q694" s="36" t="str">
        <f>IF(AND(K694&lt;=5,'Billing Details'!H694&gt;=10000),"High Priority","Regularfollowup")</f>
        <v>High Priority</v>
      </c>
      <c r="R694" s="36"/>
      <c r="S694" s="36"/>
      <c r="T694" s="36" t="str">
        <f>IF(AND(Q694="High Priority",'Patient Health Records'!AH694="Yes",'Patient Health Records'!AI694="Critical"), "Need Immediate attention", IF(AND('Patient Health Records'!AI694&lt;&gt;"Critical", 'Patient Health Records'!AH694="Yes"),"Monitor later",IF(AND('Patient Health Records'!AI694="Critical",'Patient Health Records'!AH694="No"),"Ask for readmission","No action")))</f>
        <v>Need Immediate attention</v>
      </c>
      <c r="U694" s="36"/>
      <c r="V694" s="36"/>
      <c r="W694" s="2" t="str">
        <f>_xlfn.XLOOKUP('Patient Demographics'!N694,Facts!$B$2:$B$10,Facts!$A$2:$A$10,FALSE)</f>
        <v>West Bengal</v>
      </c>
      <c r="X694" t="str">
        <f t="shared" si="64"/>
        <v xml:space="preserve">Riya </v>
      </c>
      <c r="Y694" t="str" cm="1">
        <f t="array" ref="Y694:Z694">_xlfn.TEXTSPLIT(C694," ")</f>
        <v>Riya</v>
      </c>
      <c r="Z694" t="str">
        <v>Gupta</v>
      </c>
    </row>
    <row r="695" spans="1:27" ht="15.75" customHeight="1" x14ac:dyDescent="0.35">
      <c r="A695" s="2" t="s">
        <v>1071</v>
      </c>
      <c r="B695" s="2" t="s">
        <v>904</v>
      </c>
      <c r="C695" s="2" t="str">
        <f t="shared" si="65"/>
        <v>Aditya Reddy</v>
      </c>
      <c r="D695" s="2" t="str">
        <f t="shared" si="63"/>
        <v>PID0694_Aditya.pdf</v>
      </c>
      <c r="E695" s="2" t="s">
        <v>24</v>
      </c>
      <c r="F695" s="15" t="s">
        <v>155</v>
      </c>
      <c r="G695" s="56">
        <f t="shared" si="66"/>
        <v>30682</v>
      </c>
      <c r="H695" s="54">
        <f t="shared" si="67"/>
        <v>1984</v>
      </c>
      <c r="I695" s="54">
        <f t="shared" si="68"/>
        <v>42</v>
      </c>
      <c r="J695" s="54" t="str" cm="1">
        <f t="array" ref="J695">_xlfn.IFS(AND(I695&gt;20,I695&lt;=30),"Young adult",AND(I695&gt;30,I695&lt;=45),"Adult",AND(I695&gt;45,I695&lt;=60),"Senior",AND(I695&gt;60,I695&lt;90),"super senior",TRUE,"Died")</f>
        <v>Adult</v>
      </c>
      <c r="K695" s="3">
        <v>90</v>
      </c>
      <c r="L695" s="2" t="s">
        <v>20</v>
      </c>
      <c r="M695" s="2" t="s">
        <v>21</v>
      </c>
      <c r="N695" s="2" t="str">
        <f>VLOOKUP(L695,Facts!$A$2:$B$10,2,FALSE)</f>
        <v>North</v>
      </c>
      <c r="O695" s="2"/>
      <c r="P695" s="2"/>
      <c r="Q695" s="36" t="str">
        <f>IF(AND(K695&lt;=5,'Billing Details'!H695&gt;=10000),"High Priority","Regularfollowup")</f>
        <v>Regularfollowup</v>
      </c>
      <c r="R695" s="36"/>
      <c r="S695" s="36"/>
      <c r="T695" s="36" t="str">
        <f>IF(AND(Q695="High Priority",'Patient Health Records'!AH695="Yes",'Patient Health Records'!AI695="Critical"), "Need Immediate attention", IF(AND('Patient Health Records'!AI695&lt;&gt;"Critical", 'Patient Health Records'!AH695="Yes"),"Monitor later",IF(AND('Patient Health Records'!AI695="Critical",'Patient Health Records'!AH695="No"),"Ask for readmission","No action")))</f>
        <v>No action</v>
      </c>
      <c r="U695" s="36"/>
      <c r="V695" s="36"/>
      <c r="W695" s="2" t="str">
        <f>_xlfn.XLOOKUP('Patient Demographics'!N695,Facts!$B$2:$B$10,Facts!$A$2:$A$10,FALSE)</f>
        <v>Punjab</v>
      </c>
      <c r="X695" t="str">
        <f t="shared" si="64"/>
        <v xml:space="preserve">Aditya </v>
      </c>
      <c r="Y695" t="str" cm="1">
        <f t="array" ref="Y695:Z695">_xlfn.TEXTSPLIT(C695," ")</f>
        <v>Aditya</v>
      </c>
      <c r="Z695" t="str">
        <v>Reddy</v>
      </c>
    </row>
    <row r="696" spans="1:27" ht="15.75" customHeight="1" x14ac:dyDescent="0.35">
      <c r="A696" s="2" t="s">
        <v>1072</v>
      </c>
      <c r="B696" s="2" t="s">
        <v>943</v>
      </c>
      <c r="C696" s="2" t="str">
        <f t="shared" si="65"/>
        <v>Aanya Patel</v>
      </c>
      <c r="D696" s="2" t="str">
        <f t="shared" si="63"/>
        <v>PID0695_Aanya.pdf</v>
      </c>
      <c r="E696" s="2" t="s">
        <v>9</v>
      </c>
      <c r="F696" s="15" t="s">
        <v>19</v>
      </c>
      <c r="G696" s="56">
        <f t="shared" si="66"/>
        <v>34334</v>
      </c>
      <c r="H696" s="54">
        <f t="shared" si="67"/>
        <v>1993</v>
      </c>
      <c r="I696" s="54">
        <f t="shared" si="68"/>
        <v>33</v>
      </c>
      <c r="J696" s="54" t="str" cm="1">
        <f t="array" ref="J696">_xlfn.IFS(AND(I696&gt;20,I696&lt;=30),"Young adult",AND(I696&gt;30,I696&lt;=45),"Adult",AND(I696&gt;45,I696&lt;=60),"Senior",AND(I696&gt;60,I696&lt;90),"super senior",TRUE,"Died")</f>
        <v>Adult</v>
      </c>
      <c r="K696" s="3">
        <v>9</v>
      </c>
      <c r="L696" s="2" t="s">
        <v>20</v>
      </c>
      <c r="M696" s="2" t="s">
        <v>12</v>
      </c>
      <c r="N696" s="2" t="str">
        <f>VLOOKUP(L696,Facts!$A$2:$B$10,2,FALSE)</f>
        <v>North</v>
      </c>
      <c r="O696" s="2"/>
      <c r="P696" s="2"/>
      <c r="Q696" s="36" t="str">
        <f>IF(AND(K696&lt;=5,'Billing Details'!H696&gt;=10000),"High Priority","Regularfollowup")</f>
        <v>Regularfollowup</v>
      </c>
      <c r="R696" s="36"/>
      <c r="S696" s="36"/>
      <c r="T696" s="36" t="str">
        <f>IF(AND(Q696="High Priority",'Patient Health Records'!AH696="Yes",'Patient Health Records'!AI696="Critical"), "Need Immediate attention", IF(AND('Patient Health Records'!AI696&lt;&gt;"Critical", 'Patient Health Records'!AH696="Yes"),"Monitor later",IF(AND('Patient Health Records'!AI696="Critical",'Patient Health Records'!AH696="No"),"Ask for readmission","No action")))</f>
        <v>Monitor later</v>
      </c>
      <c r="U696" s="36"/>
      <c r="V696" s="36"/>
      <c r="W696" s="2" t="str">
        <f>_xlfn.XLOOKUP('Patient Demographics'!N696,Facts!$B$2:$B$10,Facts!$A$2:$A$10,FALSE)</f>
        <v>Punjab</v>
      </c>
      <c r="X696" t="str">
        <f t="shared" si="64"/>
        <v xml:space="preserve">Aanya </v>
      </c>
      <c r="Y696" t="str" cm="1">
        <f t="array" ref="Y696:Z696">_xlfn.TEXTSPLIT(C696," ")</f>
        <v>Aanya</v>
      </c>
      <c r="Z696" t="str">
        <v>Patel</v>
      </c>
    </row>
    <row r="697" spans="1:27" ht="15.75" customHeight="1" x14ac:dyDescent="0.35">
      <c r="A697" s="2" t="s">
        <v>1073</v>
      </c>
      <c r="B697" s="2" t="s">
        <v>812</v>
      </c>
      <c r="C697" s="2" t="str">
        <f t="shared" si="65"/>
        <v>Krishna Mehta</v>
      </c>
      <c r="D697" s="2" t="str">
        <f t="shared" si="63"/>
        <v>PID0696_Krishna.pdf</v>
      </c>
      <c r="E697" s="2" t="s">
        <v>24</v>
      </c>
      <c r="F697" s="15" t="s">
        <v>62</v>
      </c>
      <c r="G697" s="56">
        <f t="shared" si="66"/>
        <v>30682</v>
      </c>
      <c r="H697" s="54">
        <f t="shared" si="67"/>
        <v>1984</v>
      </c>
      <c r="I697" s="54">
        <f t="shared" si="68"/>
        <v>42</v>
      </c>
      <c r="J697" s="54" t="str" cm="1">
        <f t="array" ref="J697">_xlfn.IFS(AND(I697&gt;20,I697&lt;=30),"Young adult",AND(I697&gt;30,I697&lt;=45),"Adult",AND(I697&gt;45,I697&lt;=60),"Senior",AND(I697&gt;60,I697&lt;90),"super senior",TRUE,"Died")</f>
        <v>Adult</v>
      </c>
      <c r="K697" s="3">
        <v>7</v>
      </c>
      <c r="L697" s="2" t="s">
        <v>37</v>
      </c>
      <c r="M697" s="2" t="s">
        <v>12</v>
      </c>
      <c r="N697" s="2" t="str">
        <f>VLOOKUP(L697,Facts!$A$2:$B$10,2,FALSE)</f>
        <v>South</v>
      </c>
      <c r="O697" s="2"/>
      <c r="P697" s="2"/>
      <c r="Q697" s="36" t="str">
        <f>IF(AND(K697&lt;=5,'Billing Details'!H697&gt;=10000),"High Priority","Regularfollowup")</f>
        <v>Regularfollowup</v>
      </c>
      <c r="R697" s="36"/>
      <c r="S697" s="36"/>
      <c r="T697" s="36" t="str">
        <f>IF(AND(Q697="High Priority",'Patient Health Records'!AH697="Yes",'Patient Health Records'!AI697="Critical"), "Need Immediate attention", IF(AND('Patient Health Records'!AI697&lt;&gt;"Critical", 'Patient Health Records'!AH697="Yes"),"Monitor later",IF(AND('Patient Health Records'!AI697="Critical",'Patient Health Records'!AH697="No"),"Ask for readmission","No action")))</f>
        <v>Monitor later</v>
      </c>
      <c r="U697" s="36"/>
      <c r="V697" s="36"/>
      <c r="W697" s="2" t="str">
        <f>_xlfn.XLOOKUP('Patient Demographics'!N697,Facts!$B$2:$B$10,Facts!$A$2:$A$10,FALSE)</f>
        <v>Tamil Nadu</v>
      </c>
      <c r="X697" t="str">
        <f t="shared" si="64"/>
        <v xml:space="preserve">Krishna </v>
      </c>
      <c r="Y697" t="str" cm="1">
        <f t="array" ref="Y697:Z697">_xlfn.TEXTSPLIT(C697," ")</f>
        <v>Krishna</v>
      </c>
      <c r="Z697" t="str">
        <v>Mehta</v>
      </c>
    </row>
    <row r="698" spans="1:27" ht="15.75" customHeight="1" x14ac:dyDescent="0.35">
      <c r="A698" s="2" t="s">
        <v>1074</v>
      </c>
      <c r="B698" s="2" t="s">
        <v>405</v>
      </c>
      <c r="C698" s="2" t="str">
        <f t="shared" si="65"/>
        <v>Aanya Gupta</v>
      </c>
      <c r="D698" s="2" t="str">
        <f t="shared" si="63"/>
        <v>PID0697_Aanya.pdf</v>
      </c>
      <c r="E698" s="2" t="s">
        <v>9</v>
      </c>
      <c r="F698" s="15" t="s">
        <v>28</v>
      </c>
      <c r="G698" s="56">
        <f t="shared" si="66"/>
        <v>32508</v>
      </c>
      <c r="H698" s="54">
        <f t="shared" si="67"/>
        <v>1988</v>
      </c>
      <c r="I698" s="54">
        <f t="shared" si="68"/>
        <v>38</v>
      </c>
      <c r="J698" s="54" t="str" cm="1">
        <f t="array" ref="J698">_xlfn.IFS(AND(I698&gt;20,I698&lt;=30),"Young adult",AND(I698&gt;30,I698&lt;=45),"Adult",AND(I698&gt;45,I698&lt;=60),"Senior",AND(I698&gt;60,I698&lt;90),"super senior",TRUE,"Died")</f>
        <v>Adult</v>
      </c>
      <c r="K698" s="3">
        <v>2</v>
      </c>
      <c r="L698" s="2" t="s">
        <v>29</v>
      </c>
      <c r="M698" s="2" t="s">
        <v>21</v>
      </c>
      <c r="N698" s="2" t="str">
        <f>VLOOKUP(L698,Facts!$A$2:$B$10,2,FALSE)</f>
        <v>North</v>
      </c>
      <c r="O698" s="2"/>
      <c r="P698" s="2"/>
      <c r="Q698" s="36" t="str">
        <f>IF(AND(K698&lt;=5,'Billing Details'!H698&gt;=10000),"High Priority","Regularfollowup")</f>
        <v>Regularfollowup</v>
      </c>
      <c r="R698" s="36"/>
      <c r="S698" s="36"/>
      <c r="T698" s="36" t="str">
        <f>IF(AND(Q698="High Priority",'Patient Health Records'!AH698="Yes",'Patient Health Records'!AI698="Critical"), "Need Immediate attention", IF(AND('Patient Health Records'!AI698&lt;&gt;"Critical", 'Patient Health Records'!AH698="Yes"),"Monitor later",IF(AND('Patient Health Records'!AI698="Critical",'Patient Health Records'!AH698="No"),"Ask for readmission","No action")))</f>
        <v>Ask for readmission</v>
      </c>
      <c r="U698" s="36"/>
      <c r="V698" s="36"/>
      <c r="W698" s="2" t="str">
        <f>_xlfn.XLOOKUP('Patient Demographics'!N698,Facts!$B$2:$B$10,Facts!$A$2:$A$10,FALSE)</f>
        <v>Punjab</v>
      </c>
      <c r="X698" t="str">
        <f t="shared" si="64"/>
        <v xml:space="preserve">Aanya </v>
      </c>
      <c r="Y698" t="str" cm="1">
        <f t="array" ref="Y698:Z698">_xlfn.TEXTSPLIT(C698," ")</f>
        <v>Aanya</v>
      </c>
      <c r="Z698" t="str">
        <v>Gupta</v>
      </c>
    </row>
    <row r="699" spans="1:27" ht="15.75" customHeight="1" x14ac:dyDescent="0.35">
      <c r="A699" s="2" t="s">
        <v>1075</v>
      </c>
      <c r="B699" s="2" t="s">
        <v>100</v>
      </c>
      <c r="C699" s="2" t="str">
        <f t="shared" si="65"/>
        <v>Aditya Mehta</v>
      </c>
      <c r="D699" s="2" t="str">
        <f t="shared" si="63"/>
        <v>PID0698_Aditya.pdf</v>
      </c>
      <c r="E699" s="2" t="s">
        <v>24</v>
      </c>
      <c r="F699" s="15" t="s">
        <v>62</v>
      </c>
      <c r="G699" s="56">
        <f t="shared" si="66"/>
        <v>30682</v>
      </c>
      <c r="H699" s="54">
        <f t="shared" si="67"/>
        <v>1984</v>
      </c>
      <c r="I699" s="54">
        <f t="shared" si="68"/>
        <v>42</v>
      </c>
      <c r="J699" s="54" t="str" cm="1">
        <f t="array" ref="J699">_xlfn.IFS(AND(I699&gt;20,I699&lt;=30),"Young adult",AND(I699&gt;30,I699&lt;=45),"Adult",AND(I699&gt;45,I699&lt;=60),"Senior",AND(I699&gt;60,I699&lt;90),"super senior",TRUE,"Died")</f>
        <v>Adult</v>
      </c>
      <c r="K699" s="3">
        <v>5</v>
      </c>
      <c r="L699" s="2" t="s">
        <v>20</v>
      </c>
      <c r="M699" s="2" t="s">
        <v>12</v>
      </c>
      <c r="N699" s="2" t="str">
        <f>VLOOKUP(L699,Facts!$A$2:$B$10,2,FALSE)</f>
        <v>North</v>
      </c>
      <c r="O699" s="2"/>
      <c r="P699" s="2"/>
      <c r="Q699" s="36" t="str">
        <f>IF(AND(K699&lt;=5,'Billing Details'!H699&gt;=10000),"High Priority","Regularfollowup")</f>
        <v>High Priority</v>
      </c>
      <c r="R699" s="36"/>
      <c r="S699" s="36"/>
      <c r="T699" s="36" t="str">
        <f>IF(AND(Q699="High Priority",'Patient Health Records'!AH699="Yes",'Patient Health Records'!AI699="Critical"), "Need Immediate attention", IF(AND('Patient Health Records'!AI699&lt;&gt;"Critical", 'Patient Health Records'!AH699="Yes"),"Monitor later",IF(AND('Patient Health Records'!AI699="Critical",'Patient Health Records'!AH699="No"),"Ask for readmission","No action")))</f>
        <v>Monitor later</v>
      </c>
      <c r="U699" s="36"/>
      <c r="V699" s="36"/>
      <c r="W699" s="2" t="str">
        <f>_xlfn.XLOOKUP('Patient Demographics'!N699,Facts!$B$2:$B$10,Facts!$A$2:$A$10,FALSE)</f>
        <v>Punjab</v>
      </c>
      <c r="X699" t="str">
        <f t="shared" si="64"/>
        <v xml:space="preserve">Aditya </v>
      </c>
      <c r="Y699" t="str" cm="1">
        <f t="array" ref="Y699:Z699">_xlfn.TEXTSPLIT(C699," ")</f>
        <v>Aditya</v>
      </c>
      <c r="Z699" t="str">
        <v>Mehta</v>
      </c>
    </row>
    <row r="700" spans="1:27" ht="15.75" customHeight="1" x14ac:dyDescent="0.35">
      <c r="A700" s="2" t="s">
        <v>1076</v>
      </c>
      <c r="B700" s="2" t="s">
        <v>228</v>
      </c>
      <c r="C700" s="2" t="str">
        <f t="shared" si="65"/>
        <v>Aarav Patel</v>
      </c>
      <c r="D700" s="2" t="str">
        <f t="shared" si="63"/>
        <v>PID0699_Aarav.pdf</v>
      </c>
      <c r="E700" s="2" t="s">
        <v>24</v>
      </c>
      <c r="F700" s="15" t="s">
        <v>28</v>
      </c>
      <c r="G700" s="56">
        <f t="shared" si="66"/>
        <v>32508</v>
      </c>
      <c r="H700" s="54">
        <f t="shared" si="67"/>
        <v>1988</v>
      </c>
      <c r="I700" s="54">
        <f t="shared" si="68"/>
        <v>38</v>
      </c>
      <c r="J700" s="54" t="str" cm="1">
        <f t="array" ref="J700">_xlfn.IFS(AND(I700&gt;20,I700&lt;=30),"Young adult",AND(I700&gt;30,I700&lt;=45),"Adult",AND(I700&gt;45,I700&lt;=60),"Senior",AND(I700&gt;60,I700&lt;90),"super senior",TRUE,"Died")</f>
        <v>Adult</v>
      </c>
      <c r="K700" s="3">
        <v>15</v>
      </c>
      <c r="L700" s="2" t="s">
        <v>37</v>
      </c>
      <c r="M700" s="2" t="s">
        <v>21</v>
      </c>
      <c r="N700" s="2" t="str">
        <f>VLOOKUP(L700,Facts!$A$2:$B$10,2,FALSE)</f>
        <v>South</v>
      </c>
      <c r="O700" s="2"/>
      <c r="P700" s="2"/>
      <c r="Q700" s="36" t="str">
        <f>IF(AND(K700&lt;=5,'Billing Details'!H700&gt;=10000),"High Priority","Regularfollowup")</f>
        <v>Regularfollowup</v>
      </c>
      <c r="R700" s="36"/>
      <c r="S700" s="36"/>
      <c r="T700" s="36" t="str">
        <f>IF(AND(Q700="High Priority",'Patient Health Records'!AH700="Yes",'Patient Health Records'!AI700="Critical"), "Need Immediate attention", IF(AND('Patient Health Records'!AI700&lt;&gt;"Critical", 'Patient Health Records'!AH700="Yes"),"Monitor later",IF(AND('Patient Health Records'!AI700="Critical",'Patient Health Records'!AH700="No"),"Ask for readmission","No action")))</f>
        <v>No action</v>
      </c>
      <c r="U700" s="36"/>
      <c r="V700" s="36"/>
      <c r="W700" s="2" t="str">
        <f>_xlfn.XLOOKUP('Patient Demographics'!N700,Facts!$B$2:$B$10,Facts!$A$2:$A$10,FALSE)</f>
        <v>Tamil Nadu</v>
      </c>
      <c r="X700" t="str">
        <f t="shared" si="64"/>
        <v xml:space="preserve">Aarav </v>
      </c>
      <c r="Y700" t="str" cm="1">
        <f t="array" ref="Y700:Z700">_xlfn.TEXTSPLIT(C700," ")</f>
        <v>Aarav</v>
      </c>
      <c r="Z700" t="str">
        <v>Patel</v>
      </c>
    </row>
    <row r="701" spans="1:27" ht="15.75" customHeight="1" x14ac:dyDescent="0.35">
      <c r="A701" s="2" t="s">
        <v>1077</v>
      </c>
      <c r="B701" s="2" t="s">
        <v>1078</v>
      </c>
      <c r="C701" s="2" t="str">
        <f t="shared" si="65"/>
        <v>Aditya Kumar Gupta</v>
      </c>
      <c r="D701" s="2" t="str">
        <f t="shared" si="63"/>
        <v>PID0700_Aditya.pdf</v>
      </c>
      <c r="E701" s="2" t="s">
        <v>24</v>
      </c>
      <c r="F701" s="15" t="s">
        <v>122</v>
      </c>
      <c r="G701" s="56">
        <f t="shared" si="66"/>
        <v>34334</v>
      </c>
      <c r="H701" s="54">
        <f t="shared" si="67"/>
        <v>1993</v>
      </c>
      <c r="I701" s="54">
        <f t="shared" si="68"/>
        <v>33</v>
      </c>
      <c r="J701" s="54" t="str" cm="1">
        <f t="array" ref="J701">_xlfn.IFS(AND(I701&gt;20,I701&lt;=30),"Young adult",AND(I701&gt;30,I701&lt;=45),"Adult",AND(I701&gt;45,I701&lt;=60),"Senior",AND(I701&gt;60,I701&lt;90),"super senior",TRUE,"Died")</f>
        <v>Adult</v>
      </c>
      <c r="K701" s="3">
        <v>12</v>
      </c>
      <c r="L701" s="2" t="s">
        <v>37</v>
      </c>
      <c r="M701" s="2" t="s">
        <v>12</v>
      </c>
      <c r="N701" s="2" t="str">
        <f>VLOOKUP(L701,Facts!$A$2:$B$10,2,FALSE)</f>
        <v>South</v>
      </c>
      <c r="O701" s="2"/>
      <c r="P701" s="2"/>
      <c r="Q701" s="36" t="str">
        <f>IF(AND(K701&lt;=5,'Billing Details'!H701&gt;=10000),"High Priority","Regularfollowup")</f>
        <v>Regularfollowup</v>
      </c>
      <c r="R701" s="36"/>
      <c r="S701" s="36"/>
      <c r="T701" s="36" t="str">
        <f>IF(AND(Q701="High Priority",'Patient Health Records'!AH701="Yes",'Patient Health Records'!AI701="Critical"), "Need Immediate attention", IF(AND('Patient Health Records'!AI701&lt;&gt;"Critical", 'Patient Health Records'!AH701="Yes"),"Monitor later",IF(AND('Patient Health Records'!AI701="Critical",'Patient Health Records'!AH701="No"),"Ask for readmission","No action")))</f>
        <v>Monitor later</v>
      </c>
      <c r="U701" s="36"/>
      <c r="V701" s="36"/>
      <c r="W701" s="2" t="str">
        <f>_xlfn.XLOOKUP('Patient Demographics'!N701,Facts!$B$2:$B$10,Facts!$A$2:$A$10,FALSE)</f>
        <v>Tamil Nadu</v>
      </c>
      <c r="X701" t="str">
        <f t="shared" si="64"/>
        <v xml:space="preserve">Aditya </v>
      </c>
      <c r="Y701" t="str" cm="1">
        <f t="array" ref="Y701:AA701">_xlfn.TEXTSPLIT(C701," ")</f>
        <v>Aditya</v>
      </c>
      <c r="Z701" t="str">
        <v>Kumar</v>
      </c>
      <c r="AA701" t="str">
        <v>Gupta</v>
      </c>
    </row>
    <row r="702" spans="1:27" ht="15.75" customHeight="1" x14ac:dyDescent="0.35">
      <c r="A702" s="2" t="s">
        <v>1079</v>
      </c>
      <c r="B702" s="2" t="s">
        <v>1080</v>
      </c>
      <c r="C702" s="2" t="str">
        <f t="shared" si="65"/>
        <v>Isha Raj Gupta</v>
      </c>
      <c r="D702" s="2" t="str">
        <f t="shared" si="63"/>
        <v>PID0701_Isha.pdf</v>
      </c>
      <c r="E702" s="2" t="s">
        <v>9</v>
      </c>
      <c r="F702" s="15" t="s">
        <v>65</v>
      </c>
      <c r="G702" s="56">
        <f t="shared" si="66"/>
        <v>25203</v>
      </c>
      <c r="H702" s="54">
        <f t="shared" si="67"/>
        <v>1968</v>
      </c>
      <c r="I702" s="54">
        <f t="shared" si="68"/>
        <v>58</v>
      </c>
      <c r="J702" s="54" t="str" cm="1">
        <f t="array" ref="J702">_xlfn.IFS(AND(I702&gt;20,I702&lt;=30),"Young adult",AND(I702&gt;30,I702&lt;=45),"Adult",AND(I702&gt;45,I702&lt;=60),"Senior",AND(I702&gt;60,I702&lt;90),"super senior",TRUE,"Died")</f>
        <v>Senior</v>
      </c>
      <c r="K702" s="3">
        <v>40</v>
      </c>
      <c r="L702" s="2" t="s">
        <v>11</v>
      </c>
      <c r="M702" s="2" t="s">
        <v>12</v>
      </c>
      <c r="N702" s="2" t="str">
        <f>VLOOKUP(L702,Facts!$A$2:$B$10,2,FALSE)</f>
        <v>South</v>
      </c>
      <c r="O702" s="2"/>
      <c r="P702" s="2"/>
      <c r="Q702" s="36" t="str">
        <f>IF(AND(K702&lt;=5,'Billing Details'!H702&gt;=10000),"High Priority","Regularfollowup")</f>
        <v>Regularfollowup</v>
      </c>
      <c r="R702" s="36"/>
      <c r="S702" s="36"/>
      <c r="T702" s="36" t="str">
        <f>IF(AND(Q702="High Priority",'Patient Health Records'!AH702="Yes",'Patient Health Records'!AI702="Critical"), "Need Immediate attention", IF(AND('Patient Health Records'!AI702&lt;&gt;"Critical", 'Patient Health Records'!AH702="Yes"),"Monitor later",IF(AND('Patient Health Records'!AI702="Critical",'Patient Health Records'!AH702="No"),"Ask for readmission","No action")))</f>
        <v>Ask for readmission</v>
      </c>
      <c r="U702" s="36"/>
      <c r="V702" s="36"/>
      <c r="W702" s="2" t="str">
        <f>_xlfn.XLOOKUP('Patient Demographics'!N702,Facts!$B$2:$B$10,Facts!$A$2:$A$10,FALSE)</f>
        <v>Tamil Nadu</v>
      </c>
      <c r="X702" t="str">
        <f t="shared" si="64"/>
        <v xml:space="preserve">Isha </v>
      </c>
      <c r="Y702" t="str" cm="1">
        <f t="array" ref="Y702:AA702">_xlfn.TEXTSPLIT(C702," ")</f>
        <v>Isha</v>
      </c>
      <c r="Z702" t="str">
        <v>Raj</v>
      </c>
      <c r="AA702" t="str">
        <v>Gupta</v>
      </c>
    </row>
    <row r="703" spans="1:27" ht="15.75" customHeight="1" x14ac:dyDescent="0.35">
      <c r="A703" s="2" t="s">
        <v>1081</v>
      </c>
      <c r="B703" s="2" t="s">
        <v>1003</v>
      </c>
      <c r="C703" s="2" t="str">
        <f t="shared" si="65"/>
        <v>Aanya Mehta</v>
      </c>
      <c r="D703" s="2" t="str">
        <f t="shared" si="63"/>
        <v>PID0702_Aanya.pdf</v>
      </c>
      <c r="E703" s="2" t="s">
        <v>9</v>
      </c>
      <c r="F703" s="15" t="s">
        <v>28</v>
      </c>
      <c r="G703" s="56">
        <f t="shared" si="66"/>
        <v>32508</v>
      </c>
      <c r="H703" s="54">
        <f t="shared" si="67"/>
        <v>1988</v>
      </c>
      <c r="I703" s="54">
        <f t="shared" si="68"/>
        <v>38</v>
      </c>
      <c r="J703" s="54" t="str" cm="1">
        <f t="array" ref="J703">_xlfn.IFS(AND(I703&gt;20,I703&lt;=30),"Young adult",AND(I703&gt;30,I703&lt;=45),"Adult",AND(I703&gt;45,I703&lt;=60),"Senior",AND(I703&gt;60,I703&lt;90),"super senior",TRUE,"Died")</f>
        <v>Adult</v>
      </c>
      <c r="K703" s="3">
        <v>5</v>
      </c>
      <c r="L703" s="2" t="s">
        <v>25</v>
      </c>
      <c r="M703" s="2" t="s">
        <v>12</v>
      </c>
      <c r="N703" s="2" t="str">
        <f>VLOOKUP(L703,Facts!$A$2:$B$10,2,FALSE)</f>
        <v>South</v>
      </c>
      <c r="O703" s="2"/>
      <c r="P703" s="2"/>
      <c r="Q703" s="36" t="str">
        <f>IF(AND(K703&lt;=5,'Billing Details'!H703&gt;=10000),"High Priority","Regularfollowup")</f>
        <v>Regularfollowup</v>
      </c>
      <c r="R703" s="36"/>
      <c r="S703" s="36"/>
      <c r="T703" s="36" t="str">
        <f>IF(AND(Q703="High Priority",'Patient Health Records'!AH703="Yes",'Patient Health Records'!AI703="Critical"), "Need Immediate attention", IF(AND('Patient Health Records'!AI703&lt;&gt;"Critical", 'Patient Health Records'!AH703="Yes"),"Monitor later",IF(AND('Patient Health Records'!AI703="Critical",'Patient Health Records'!AH703="No"),"Ask for readmission","No action")))</f>
        <v>No action</v>
      </c>
      <c r="U703" s="36"/>
      <c r="V703" s="36"/>
      <c r="W703" s="2" t="str">
        <f>_xlfn.XLOOKUP('Patient Demographics'!N703,Facts!$B$2:$B$10,Facts!$A$2:$A$10,FALSE)</f>
        <v>Tamil Nadu</v>
      </c>
      <c r="X703" t="str">
        <f t="shared" si="64"/>
        <v xml:space="preserve">Aanya </v>
      </c>
      <c r="Y703" t="str" cm="1">
        <f t="array" ref="Y703:Z703">_xlfn.TEXTSPLIT(C703," ")</f>
        <v>Aanya</v>
      </c>
      <c r="Z703" t="str">
        <v>Mehta</v>
      </c>
    </row>
    <row r="704" spans="1:27" ht="15.75" customHeight="1" x14ac:dyDescent="0.35">
      <c r="A704" s="2" t="s">
        <v>1082</v>
      </c>
      <c r="B704" s="2" t="s">
        <v>1083</v>
      </c>
      <c r="C704" s="2" t="str">
        <f t="shared" si="65"/>
        <v>Isha Gupta</v>
      </c>
      <c r="D704" s="2" t="str">
        <f t="shared" si="63"/>
        <v>PID0703_Isha.pdf</v>
      </c>
      <c r="E704" s="2" t="s">
        <v>9</v>
      </c>
      <c r="F704" s="15" t="s">
        <v>15</v>
      </c>
      <c r="G704" s="56">
        <f t="shared" si="66"/>
        <v>19724</v>
      </c>
      <c r="H704" s="54">
        <f t="shared" si="67"/>
        <v>1953</v>
      </c>
      <c r="I704" s="54">
        <f t="shared" si="68"/>
        <v>73</v>
      </c>
      <c r="J704" s="54" t="str" cm="1">
        <f t="array" ref="J704">_xlfn.IFS(AND(I704&gt;20,I704&lt;=30),"Young adult",AND(I704&gt;30,I704&lt;=45),"Adult",AND(I704&gt;45,I704&lt;=60),"Senior",AND(I704&gt;60,I704&lt;90),"super senior",TRUE,"Died")</f>
        <v>super senior</v>
      </c>
      <c r="K704" s="3">
        <v>200</v>
      </c>
      <c r="L704" s="2" t="s">
        <v>45</v>
      </c>
      <c r="M704" s="2" t="s">
        <v>38</v>
      </c>
      <c r="N704" s="2" t="str">
        <f>VLOOKUP(L704,Facts!$A$2:$B$10,2,FALSE)</f>
        <v>East</v>
      </c>
      <c r="O704" s="2"/>
      <c r="P704" s="2"/>
      <c r="Q704" s="36" t="str">
        <f>IF(AND(K704&lt;=5,'Billing Details'!H704&gt;=10000),"High Priority","Regularfollowup")</f>
        <v>Regularfollowup</v>
      </c>
      <c r="R704" s="36"/>
      <c r="S704" s="36"/>
      <c r="T704" s="36" t="str">
        <f>IF(AND(Q704="High Priority",'Patient Health Records'!AH704="Yes",'Patient Health Records'!AI704="Critical"), "Need Immediate attention", IF(AND('Patient Health Records'!AI704&lt;&gt;"Critical", 'Patient Health Records'!AH704="Yes"),"Monitor later",IF(AND('Patient Health Records'!AI704="Critical",'Patient Health Records'!AH704="No"),"Ask for readmission","No action")))</f>
        <v>No action</v>
      </c>
      <c r="U704" s="36"/>
      <c r="V704" s="36"/>
      <c r="W704" s="2" t="str">
        <f>_xlfn.XLOOKUP('Patient Demographics'!N704,Facts!$B$2:$B$10,Facts!$A$2:$A$10,FALSE)</f>
        <v>West Bengal</v>
      </c>
      <c r="X704" t="str">
        <f t="shared" si="64"/>
        <v xml:space="preserve">Isha </v>
      </c>
      <c r="Y704" t="str" cm="1">
        <f t="array" ref="Y704:Z704">_xlfn.TEXTSPLIT(C704," ")</f>
        <v>Isha</v>
      </c>
      <c r="Z704" t="str">
        <v>Gupta</v>
      </c>
    </row>
    <row r="705" spans="1:27" ht="15.75" customHeight="1" x14ac:dyDescent="0.35">
      <c r="A705" s="2" t="s">
        <v>1084</v>
      </c>
      <c r="B705" s="2" t="s">
        <v>171</v>
      </c>
      <c r="C705" s="2" t="str">
        <f t="shared" si="65"/>
        <v>Aanya Mehta</v>
      </c>
      <c r="D705" s="2" t="str">
        <f t="shared" si="63"/>
        <v>PID0704_Aanya.pdf</v>
      </c>
      <c r="E705" s="2" t="s">
        <v>9</v>
      </c>
      <c r="F705" s="15" t="s">
        <v>48</v>
      </c>
      <c r="G705" s="56">
        <f t="shared" si="66"/>
        <v>23377</v>
      </c>
      <c r="H705" s="54">
        <f t="shared" si="67"/>
        <v>1964</v>
      </c>
      <c r="I705" s="54">
        <f t="shared" si="68"/>
        <v>62</v>
      </c>
      <c r="J705" s="54" t="str" cm="1">
        <f t="array" ref="J705">_xlfn.IFS(AND(I705&gt;20,I705&lt;=30),"Young adult",AND(I705&gt;30,I705&lt;=45),"Adult",AND(I705&gt;45,I705&lt;=60),"Senior",AND(I705&gt;60,I705&lt;90),"super senior",TRUE,"Died")</f>
        <v>super senior</v>
      </c>
      <c r="K705" s="3">
        <v>5</v>
      </c>
      <c r="L705" s="2" t="s">
        <v>20</v>
      </c>
      <c r="M705" s="2" t="s">
        <v>21</v>
      </c>
      <c r="N705" s="2" t="str">
        <f>VLOOKUP(L705,Facts!$A$2:$B$10,2,FALSE)</f>
        <v>North</v>
      </c>
      <c r="O705" s="2"/>
      <c r="P705" s="2"/>
      <c r="Q705" s="36" t="str">
        <f>IF(AND(K705&lt;=5,'Billing Details'!H705&gt;=10000),"High Priority","Regularfollowup")</f>
        <v>High Priority</v>
      </c>
      <c r="R705" s="36"/>
      <c r="S705" s="36"/>
      <c r="T705" s="36" t="str">
        <f>IF(AND(Q705="High Priority",'Patient Health Records'!AH705="Yes",'Patient Health Records'!AI705="Critical"), "Need Immediate attention", IF(AND('Patient Health Records'!AI705&lt;&gt;"Critical", 'Patient Health Records'!AH705="Yes"),"Monitor later",IF(AND('Patient Health Records'!AI705="Critical",'Patient Health Records'!AH705="No"),"Ask for readmission","No action")))</f>
        <v>No action</v>
      </c>
      <c r="U705" s="36"/>
      <c r="V705" s="36"/>
      <c r="W705" s="2" t="str">
        <f>_xlfn.XLOOKUP('Patient Demographics'!N705,Facts!$B$2:$B$10,Facts!$A$2:$A$10,FALSE)</f>
        <v>Punjab</v>
      </c>
      <c r="X705" t="str">
        <f t="shared" si="64"/>
        <v xml:space="preserve">Aanya </v>
      </c>
      <c r="Y705" t="str" cm="1">
        <f t="array" ref="Y705:Z705">_xlfn.TEXTSPLIT(C705," ")</f>
        <v>Aanya</v>
      </c>
      <c r="Z705" t="str">
        <v>Mehta</v>
      </c>
    </row>
    <row r="706" spans="1:27" ht="15.75" customHeight="1" x14ac:dyDescent="0.35">
      <c r="A706" s="2" t="s">
        <v>1085</v>
      </c>
      <c r="B706" s="2" t="s">
        <v>264</v>
      </c>
      <c r="C706" s="2" t="str">
        <f t="shared" si="65"/>
        <v>Aditya Reddy</v>
      </c>
      <c r="D706" s="2" t="str">
        <f t="shared" ref="D706:D769" si="69">_xlfn.CONCAT(A706,"_",Y706,".pdf")</f>
        <v>PID0705_Aditya.pdf</v>
      </c>
      <c r="E706" s="2" t="s">
        <v>24</v>
      </c>
      <c r="F706" s="15" t="s">
        <v>164</v>
      </c>
      <c r="G706" s="56">
        <f t="shared" si="66"/>
        <v>21550</v>
      </c>
      <c r="H706" s="54">
        <f t="shared" si="67"/>
        <v>1958</v>
      </c>
      <c r="I706" s="54">
        <f t="shared" si="68"/>
        <v>68</v>
      </c>
      <c r="J706" s="54" t="str" cm="1">
        <f t="array" ref="J706">_xlfn.IFS(AND(I706&gt;20,I706&lt;=30),"Young adult",AND(I706&gt;30,I706&lt;=45),"Adult",AND(I706&gt;45,I706&lt;=60),"Senior",AND(I706&gt;60,I706&lt;90),"super senior",TRUE,"Died")</f>
        <v>super senior</v>
      </c>
      <c r="K706" s="3">
        <v>1</v>
      </c>
      <c r="L706" s="2" t="s">
        <v>29</v>
      </c>
      <c r="M706" s="2" t="s">
        <v>38</v>
      </c>
      <c r="N706" s="2" t="str">
        <f>VLOOKUP(L706,Facts!$A$2:$B$10,2,FALSE)</f>
        <v>North</v>
      </c>
      <c r="O706" s="2"/>
      <c r="P706" s="2"/>
      <c r="Q706" s="36" t="str">
        <f>IF(AND(K706&lt;=5,'Billing Details'!H706&gt;=10000),"High Priority","Regularfollowup")</f>
        <v>High Priority</v>
      </c>
      <c r="R706" s="36"/>
      <c r="S706" s="36"/>
      <c r="T706" s="36" t="str">
        <f>IF(AND(Q706="High Priority",'Patient Health Records'!AH706="Yes",'Patient Health Records'!AI706="Critical"), "Need Immediate attention", IF(AND('Patient Health Records'!AI706&lt;&gt;"Critical", 'Patient Health Records'!AH706="Yes"),"Monitor later",IF(AND('Patient Health Records'!AI706="Critical",'Patient Health Records'!AH706="No"),"Ask for readmission","No action")))</f>
        <v>Monitor later</v>
      </c>
      <c r="U706" s="36"/>
      <c r="V706" s="36"/>
      <c r="W706" s="2" t="str">
        <f>_xlfn.XLOOKUP('Patient Demographics'!N706,Facts!$B$2:$B$10,Facts!$A$2:$A$10,FALSE)</f>
        <v>Punjab</v>
      </c>
      <c r="X706" t="str">
        <f t="shared" ref="X706:X769" si="70">LEFT(C706,FIND(" ",C706))</f>
        <v xml:space="preserve">Aditya </v>
      </c>
      <c r="Y706" t="str" cm="1">
        <f t="array" ref="Y706:Z706">_xlfn.TEXTSPLIT(C706," ")</f>
        <v>Aditya</v>
      </c>
      <c r="Z706" t="str">
        <v>Reddy</v>
      </c>
    </row>
    <row r="707" spans="1:27" ht="15.75" customHeight="1" x14ac:dyDescent="0.35">
      <c r="A707" s="2" t="s">
        <v>1086</v>
      </c>
      <c r="B707" s="2" t="s">
        <v>228</v>
      </c>
      <c r="C707" s="2" t="str">
        <f t="shared" ref="C707:C770" si="71">TRIM(B707)</f>
        <v>Aarav Patel</v>
      </c>
      <c r="D707" s="2" t="str">
        <f t="shared" si="69"/>
        <v>PID0706_Aarav.pdf</v>
      </c>
      <c r="E707" s="2" t="s">
        <v>24</v>
      </c>
      <c r="F707" s="15" t="s">
        <v>10</v>
      </c>
      <c r="G707" s="56">
        <f t="shared" ref="G707:G770" si="72">DATEVALUE(F707)</f>
        <v>27029</v>
      </c>
      <c r="H707" s="54">
        <f t="shared" ref="H707:H770" si="73">YEAR(G707)</f>
        <v>1973</v>
      </c>
      <c r="I707" s="54">
        <f t="shared" ref="I707:I770" si="74">2026-H707</f>
        <v>53</v>
      </c>
      <c r="J707" s="54" t="str" cm="1">
        <f t="array" ref="J707">_xlfn.IFS(AND(I707&gt;20,I707&lt;=30),"Young adult",AND(I707&gt;30,I707&lt;=45),"Adult",AND(I707&gt;45,I707&lt;=60),"Senior",AND(I707&gt;60,I707&lt;90),"super senior",TRUE,"Died")</f>
        <v>Senior</v>
      </c>
      <c r="K707" s="3">
        <v>250</v>
      </c>
      <c r="L707" s="2" t="s">
        <v>16</v>
      </c>
      <c r="M707" s="2" t="s">
        <v>71</v>
      </c>
      <c r="N707" s="2" t="str">
        <f>VLOOKUP(L707,Facts!$A$2:$B$10,2,FALSE)</f>
        <v>West</v>
      </c>
      <c r="O707" s="2"/>
      <c r="P707" s="2"/>
      <c r="Q707" s="36" t="str">
        <f>IF(AND(K707&lt;=5,'Billing Details'!H707&gt;=10000),"High Priority","Regularfollowup")</f>
        <v>Regularfollowup</v>
      </c>
      <c r="R707" s="36"/>
      <c r="S707" s="36"/>
      <c r="T707" s="36" t="str">
        <f>IF(AND(Q707="High Priority",'Patient Health Records'!AH707="Yes",'Patient Health Records'!AI707="Critical"), "Need Immediate attention", IF(AND('Patient Health Records'!AI707&lt;&gt;"Critical", 'Patient Health Records'!AH707="Yes"),"Monitor later",IF(AND('Patient Health Records'!AI707="Critical",'Patient Health Records'!AH707="No"),"Ask for readmission","No action")))</f>
        <v>No action</v>
      </c>
      <c r="U707" s="36"/>
      <c r="V707" s="36"/>
      <c r="W707" s="2" t="str">
        <f>_xlfn.XLOOKUP('Patient Demographics'!N707,Facts!$B$2:$B$10,Facts!$A$2:$A$10,FALSE)</f>
        <v>Maharashtra</v>
      </c>
      <c r="X707" t="str">
        <f t="shared" si="70"/>
        <v xml:space="preserve">Aarav </v>
      </c>
      <c r="Y707" t="str" cm="1">
        <f t="array" ref="Y707:Z707">_xlfn.TEXTSPLIT(C707," ")</f>
        <v>Aarav</v>
      </c>
      <c r="Z707" t="str">
        <v>Patel</v>
      </c>
    </row>
    <row r="708" spans="1:27" ht="15.75" customHeight="1" x14ac:dyDescent="0.35">
      <c r="A708" s="2" t="s">
        <v>1087</v>
      </c>
      <c r="B708" s="2" t="s">
        <v>69</v>
      </c>
      <c r="C708" s="2" t="str">
        <f t="shared" si="71"/>
        <v>Krishna Patel</v>
      </c>
      <c r="D708" s="2" t="str">
        <f t="shared" si="69"/>
        <v>PID0707_Krishna.pdf</v>
      </c>
      <c r="E708" s="2" t="s">
        <v>24</v>
      </c>
      <c r="F708" s="15" t="s">
        <v>62</v>
      </c>
      <c r="G708" s="56">
        <f t="shared" si="72"/>
        <v>30682</v>
      </c>
      <c r="H708" s="54">
        <f t="shared" si="73"/>
        <v>1984</v>
      </c>
      <c r="I708" s="54">
        <f t="shared" si="74"/>
        <v>42</v>
      </c>
      <c r="J708" s="54" t="str" cm="1">
        <f t="array" ref="J708">_xlfn.IFS(AND(I708&gt;20,I708&lt;=30),"Young adult",AND(I708&gt;30,I708&lt;=45),"Adult",AND(I708&gt;45,I708&lt;=60),"Senior",AND(I708&gt;60,I708&lt;90),"super senior",TRUE,"Died")</f>
        <v>Adult</v>
      </c>
      <c r="K708" s="3">
        <v>40</v>
      </c>
      <c r="L708" s="2" t="s">
        <v>20</v>
      </c>
      <c r="M708" s="2" t="s">
        <v>38</v>
      </c>
      <c r="N708" s="2" t="str">
        <f>VLOOKUP(L708,Facts!$A$2:$B$10,2,FALSE)</f>
        <v>North</v>
      </c>
      <c r="O708" s="2"/>
      <c r="P708" s="2"/>
      <c r="Q708" s="36" t="str">
        <f>IF(AND(K708&lt;=5,'Billing Details'!H708&gt;=10000),"High Priority","Regularfollowup")</f>
        <v>Regularfollowup</v>
      </c>
      <c r="R708" s="36"/>
      <c r="S708" s="36"/>
      <c r="T708" s="36" t="str">
        <f>IF(AND(Q708="High Priority",'Patient Health Records'!AH708="Yes",'Patient Health Records'!AI708="Critical"), "Need Immediate attention", IF(AND('Patient Health Records'!AI708&lt;&gt;"Critical", 'Patient Health Records'!AH708="Yes"),"Monitor later",IF(AND('Patient Health Records'!AI708="Critical",'Patient Health Records'!AH708="No"),"Ask for readmission","No action")))</f>
        <v>No action</v>
      </c>
      <c r="U708" s="36"/>
      <c r="V708" s="36"/>
      <c r="W708" s="2" t="str">
        <f>_xlfn.XLOOKUP('Patient Demographics'!N708,Facts!$B$2:$B$10,Facts!$A$2:$A$10,FALSE)</f>
        <v>Punjab</v>
      </c>
      <c r="X708" t="str">
        <f t="shared" si="70"/>
        <v xml:space="preserve">Krishna </v>
      </c>
      <c r="Y708" t="str" cm="1">
        <f t="array" ref="Y708:Z708">_xlfn.TEXTSPLIT(C708," ")</f>
        <v>Krishna</v>
      </c>
      <c r="Z708" t="str">
        <v>Patel</v>
      </c>
    </row>
    <row r="709" spans="1:27" ht="15.75" customHeight="1" x14ac:dyDescent="0.35">
      <c r="A709" s="2" t="s">
        <v>1088</v>
      </c>
      <c r="B709" s="2" t="s">
        <v>1089</v>
      </c>
      <c r="C709" s="2" t="str">
        <f t="shared" si="71"/>
        <v>Aditya Raj Gupta</v>
      </c>
      <c r="D709" s="2" t="str">
        <f t="shared" si="69"/>
        <v>PID0708_Aditya.pdf</v>
      </c>
      <c r="E709" s="2" t="s">
        <v>24</v>
      </c>
      <c r="F709" s="15" t="s">
        <v>116</v>
      </c>
      <c r="G709" s="56">
        <f t="shared" si="72"/>
        <v>27029</v>
      </c>
      <c r="H709" s="54">
        <f t="shared" si="73"/>
        <v>1973</v>
      </c>
      <c r="I709" s="54">
        <f t="shared" si="74"/>
        <v>53</v>
      </c>
      <c r="J709" s="54" t="str" cm="1">
        <f t="array" ref="J709">_xlfn.IFS(AND(I709&gt;20,I709&lt;=30),"Young adult",AND(I709&gt;30,I709&lt;=45),"Adult",AND(I709&gt;45,I709&lt;=60),"Senior",AND(I709&gt;60,I709&lt;90),"super senior",TRUE,"Died")</f>
        <v>Senior</v>
      </c>
      <c r="K709" s="3">
        <v>2</v>
      </c>
      <c r="L709" s="2" t="s">
        <v>25</v>
      </c>
      <c r="M709" s="2" t="s">
        <v>12</v>
      </c>
      <c r="N709" s="2" t="str">
        <f>VLOOKUP(L709,Facts!$A$2:$B$10,2,FALSE)</f>
        <v>South</v>
      </c>
      <c r="O709" s="2"/>
      <c r="P709" s="2"/>
      <c r="Q709" s="36" t="str">
        <f>IF(AND(K709&lt;=5,'Billing Details'!H709&gt;=10000),"High Priority","Regularfollowup")</f>
        <v>High Priority</v>
      </c>
      <c r="R709" s="36"/>
      <c r="S709" s="36"/>
      <c r="T709" s="36" t="str">
        <f>IF(AND(Q709="High Priority",'Patient Health Records'!AH709="Yes",'Patient Health Records'!AI709="Critical"), "Need Immediate attention", IF(AND('Patient Health Records'!AI709&lt;&gt;"Critical", 'Patient Health Records'!AH709="Yes"),"Monitor later",IF(AND('Patient Health Records'!AI709="Critical",'Patient Health Records'!AH709="No"),"Ask for readmission","No action")))</f>
        <v>Monitor later</v>
      </c>
      <c r="U709" s="36"/>
      <c r="V709" s="36"/>
      <c r="W709" s="2" t="str">
        <f>_xlfn.XLOOKUP('Patient Demographics'!N709,Facts!$B$2:$B$10,Facts!$A$2:$A$10,FALSE)</f>
        <v>Tamil Nadu</v>
      </c>
      <c r="X709" t="str">
        <f t="shared" si="70"/>
        <v xml:space="preserve">Aditya </v>
      </c>
      <c r="Y709" t="str" cm="1">
        <f t="array" ref="Y709:AA709">_xlfn.TEXTSPLIT(C709," ")</f>
        <v>Aditya</v>
      </c>
      <c r="Z709" t="str">
        <v>Raj</v>
      </c>
      <c r="AA709" t="str">
        <v>Gupta</v>
      </c>
    </row>
    <row r="710" spans="1:27" ht="15.75" customHeight="1" x14ac:dyDescent="0.35">
      <c r="A710" s="2" t="s">
        <v>1090</v>
      </c>
      <c r="B710" s="2" t="s">
        <v>530</v>
      </c>
      <c r="C710" s="2" t="str">
        <f t="shared" si="71"/>
        <v>Shreya Patel</v>
      </c>
      <c r="D710" s="2" t="str">
        <f t="shared" si="69"/>
        <v>PID0709_Shreya.pdf</v>
      </c>
      <c r="E710" s="2" t="s">
        <v>9</v>
      </c>
      <c r="F710" s="15" t="s">
        <v>28</v>
      </c>
      <c r="G710" s="56">
        <f t="shared" si="72"/>
        <v>32508</v>
      </c>
      <c r="H710" s="54">
        <f t="shared" si="73"/>
        <v>1988</v>
      </c>
      <c r="I710" s="54">
        <f t="shared" si="74"/>
        <v>38</v>
      </c>
      <c r="J710" s="54" t="str" cm="1">
        <f t="array" ref="J710">_xlfn.IFS(AND(I710&gt;20,I710&lt;=30),"Young adult",AND(I710&gt;30,I710&lt;=45),"Adult",AND(I710&gt;45,I710&lt;=60),"Senior",AND(I710&gt;60,I710&lt;90),"super senior",TRUE,"Died")</f>
        <v>Adult</v>
      </c>
      <c r="K710" s="3">
        <v>5</v>
      </c>
      <c r="L710" s="2" t="s">
        <v>60</v>
      </c>
      <c r="M710" s="2" t="s">
        <v>21</v>
      </c>
      <c r="N710" s="2" t="str">
        <f>VLOOKUP(L710,Facts!$A$2:$B$10,2,FALSE)</f>
        <v>West</v>
      </c>
      <c r="O710" s="2"/>
      <c r="P710" s="2"/>
      <c r="Q710" s="36" t="str">
        <f>IF(AND(K710&lt;=5,'Billing Details'!H710&gt;=10000),"High Priority","Regularfollowup")</f>
        <v>High Priority</v>
      </c>
      <c r="R710" s="36"/>
      <c r="S710" s="36"/>
      <c r="T710" s="36" t="str">
        <f>IF(AND(Q710="High Priority",'Patient Health Records'!AH710="Yes",'Patient Health Records'!AI710="Critical"), "Need Immediate attention", IF(AND('Patient Health Records'!AI710&lt;&gt;"Critical", 'Patient Health Records'!AH710="Yes"),"Monitor later",IF(AND('Patient Health Records'!AI710="Critical",'Patient Health Records'!AH710="No"),"Ask for readmission","No action")))</f>
        <v>Monitor later</v>
      </c>
      <c r="U710" s="36"/>
      <c r="V710" s="36"/>
      <c r="W710" s="2" t="str">
        <f>_xlfn.XLOOKUP('Patient Demographics'!N710,Facts!$B$2:$B$10,Facts!$A$2:$A$10,FALSE)</f>
        <v>Maharashtra</v>
      </c>
      <c r="X710" t="str">
        <f t="shared" si="70"/>
        <v xml:space="preserve">Shreya </v>
      </c>
      <c r="Y710" t="str" cm="1">
        <f t="array" ref="Y710:Z710">_xlfn.TEXTSPLIT(C710," ")</f>
        <v>Shreya</v>
      </c>
      <c r="Z710" t="str">
        <v>Patel</v>
      </c>
    </row>
    <row r="711" spans="1:27" ht="15.75" customHeight="1" x14ac:dyDescent="0.35">
      <c r="A711" s="2" t="s">
        <v>1091</v>
      </c>
      <c r="B711" s="2" t="s">
        <v>1092</v>
      </c>
      <c r="C711" s="2" t="str">
        <f t="shared" si="71"/>
        <v>Krishna Kumar Sharma</v>
      </c>
      <c r="D711" s="2" t="str">
        <f t="shared" si="69"/>
        <v>PID0710_Krishna.pdf</v>
      </c>
      <c r="E711" s="2" t="s">
        <v>24</v>
      </c>
      <c r="F711" s="15" t="s">
        <v>62</v>
      </c>
      <c r="G711" s="56">
        <f t="shared" si="72"/>
        <v>30682</v>
      </c>
      <c r="H711" s="54">
        <f t="shared" si="73"/>
        <v>1984</v>
      </c>
      <c r="I711" s="54">
        <f t="shared" si="74"/>
        <v>42</v>
      </c>
      <c r="J711" s="54" t="str" cm="1">
        <f t="array" ref="J711">_xlfn.IFS(AND(I711&gt;20,I711&lt;=30),"Young adult",AND(I711&gt;30,I711&lt;=45),"Adult",AND(I711&gt;45,I711&lt;=60),"Senior",AND(I711&gt;60,I711&lt;90),"super senior",TRUE,"Died")</f>
        <v>Adult</v>
      </c>
      <c r="K711" s="3">
        <v>15</v>
      </c>
      <c r="L711" s="2" t="s">
        <v>60</v>
      </c>
      <c r="M711" s="2" t="s">
        <v>71</v>
      </c>
      <c r="N711" s="2" t="str">
        <f>VLOOKUP(L711,Facts!$A$2:$B$10,2,FALSE)</f>
        <v>West</v>
      </c>
      <c r="O711" s="2"/>
      <c r="P711" s="2"/>
      <c r="Q711" s="36" t="str">
        <f>IF(AND(K711&lt;=5,'Billing Details'!H711&gt;=10000),"High Priority","Regularfollowup")</f>
        <v>Regularfollowup</v>
      </c>
      <c r="R711" s="36"/>
      <c r="S711" s="36"/>
      <c r="T711" s="36" t="str">
        <f>IF(AND(Q711="High Priority",'Patient Health Records'!AH711="Yes",'Patient Health Records'!AI711="Critical"), "Need Immediate attention", IF(AND('Patient Health Records'!AI711&lt;&gt;"Critical", 'Patient Health Records'!AH711="Yes"),"Monitor later",IF(AND('Patient Health Records'!AI711="Critical",'Patient Health Records'!AH711="No"),"Ask for readmission","No action")))</f>
        <v>Monitor later</v>
      </c>
      <c r="U711" s="36"/>
      <c r="V711" s="36"/>
      <c r="W711" s="2" t="str">
        <f>_xlfn.XLOOKUP('Patient Demographics'!N711,Facts!$B$2:$B$10,Facts!$A$2:$A$10,FALSE)</f>
        <v>Maharashtra</v>
      </c>
      <c r="X711" t="str">
        <f t="shared" si="70"/>
        <v xml:space="preserve">Krishna </v>
      </c>
      <c r="Y711" t="str" cm="1">
        <f t="array" ref="Y711:AA711">_xlfn.TEXTSPLIT(C711," ")</f>
        <v>Krishna</v>
      </c>
      <c r="Z711" t="str">
        <v>Kumar</v>
      </c>
      <c r="AA711" t="str">
        <v>Sharma</v>
      </c>
    </row>
    <row r="712" spans="1:27" ht="15.75" customHeight="1" x14ac:dyDescent="0.35">
      <c r="A712" s="2" t="s">
        <v>1093</v>
      </c>
      <c r="B712" s="2" t="s">
        <v>100</v>
      </c>
      <c r="C712" s="2" t="str">
        <f t="shared" si="71"/>
        <v>Aditya Mehta</v>
      </c>
      <c r="D712" s="2" t="str">
        <f t="shared" si="69"/>
        <v>PID0711_Aditya.pdf</v>
      </c>
      <c r="E712" s="2" t="s">
        <v>24</v>
      </c>
      <c r="F712" s="15" t="s">
        <v>10</v>
      </c>
      <c r="G712" s="56">
        <f t="shared" si="72"/>
        <v>27029</v>
      </c>
      <c r="H712" s="54">
        <f t="shared" si="73"/>
        <v>1973</v>
      </c>
      <c r="I712" s="54">
        <f t="shared" si="74"/>
        <v>53</v>
      </c>
      <c r="J712" s="54" t="str" cm="1">
        <f t="array" ref="J712">_xlfn.IFS(AND(I712&gt;20,I712&lt;=30),"Young adult",AND(I712&gt;30,I712&lt;=45),"Adult",AND(I712&gt;45,I712&lt;=60),"Senior",AND(I712&gt;60,I712&lt;90),"super senior",TRUE,"Died")</f>
        <v>Senior</v>
      </c>
      <c r="K712" s="3">
        <v>1</v>
      </c>
      <c r="L712" s="2" t="s">
        <v>29</v>
      </c>
      <c r="M712" s="2" t="s">
        <v>21</v>
      </c>
      <c r="N712" s="2" t="str">
        <f>VLOOKUP(L712,Facts!$A$2:$B$10,2,FALSE)</f>
        <v>North</v>
      </c>
      <c r="O712" s="2"/>
      <c r="P712" s="2"/>
      <c r="Q712" s="36" t="str">
        <f>IF(AND(K712&lt;=5,'Billing Details'!H712&gt;=10000),"High Priority","Regularfollowup")</f>
        <v>Regularfollowup</v>
      </c>
      <c r="R712" s="36"/>
      <c r="S712" s="36"/>
      <c r="T712" s="36" t="str">
        <f>IF(AND(Q712="High Priority",'Patient Health Records'!AH712="Yes",'Patient Health Records'!AI712="Critical"), "Need Immediate attention", IF(AND('Patient Health Records'!AI712&lt;&gt;"Critical", 'Patient Health Records'!AH712="Yes"),"Monitor later",IF(AND('Patient Health Records'!AI712="Critical",'Patient Health Records'!AH712="No"),"Ask for readmission","No action")))</f>
        <v>No action</v>
      </c>
      <c r="U712" s="36"/>
      <c r="V712" s="36"/>
      <c r="W712" s="2" t="str">
        <f>_xlfn.XLOOKUP('Patient Demographics'!N712,Facts!$B$2:$B$10,Facts!$A$2:$A$10,FALSE)</f>
        <v>Punjab</v>
      </c>
      <c r="X712" t="str">
        <f t="shared" si="70"/>
        <v xml:space="preserve">Aditya </v>
      </c>
      <c r="Y712" t="str" cm="1">
        <f t="array" ref="Y712:Z712">_xlfn.TEXTSPLIT(C712," ")</f>
        <v>Aditya</v>
      </c>
      <c r="Z712" t="str">
        <v>Mehta</v>
      </c>
    </row>
    <row r="713" spans="1:27" ht="15.75" customHeight="1" x14ac:dyDescent="0.35">
      <c r="A713" s="2" t="s">
        <v>1094</v>
      </c>
      <c r="B713" s="2" t="s">
        <v>273</v>
      </c>
      <c r="C713" s="2" t="str">
        <f t="shared" si="71"/>
        <v>Riya Mehta</v>
      </c>
      <c r="D713" s="2" t="str">
        <f t="shared" si="69"/>
        <v>PID0712_Riya.pdf</v>
      </c>
      <c r="E713" s="2" t="s">
        <v>9</v>
      </c>
      <c r="F713" s="15" t="s">
        <v>65</v>
      </c>
      <c r="G713" s="56">
        <f t="shared" si="72"/>
        <v>25203</v>
      </c>
      <c r="H713" s="54">
        <f t="shared" si="73"/>
        <v>1968</v>
      </c>
      <c r="I713" s="54">
        <f t="shared" si="74"/>
        <v>58</v>
      </c>
      <c r="J713" s="54" t="str" cm="1">
        <f t="array" ref="J713">_xlfn.IFS(AND(I713&gt;20,I713&lt;=30),"Young adult",AND(I713&gt;30,I713&lt;=45),"Adult",AND(I713&gt;45,I713&lt;=60),"Senior",AND(I713&gt;60,I713&lt;90),"super senior",TRUE,"Died")</f>
        <v>Senior</v>
      </c>
      <c r="K713" s="3">
        <v>40</v>
      </c>
      <c r="L713" s="2" t="s">
        <v>60</v>
      </c>
      <c r="M713" s="2" t="s">
        <v>12</v>
      </c>
      <c r="N713" s="2" t="str">
        <f>VLOOKUP(L713,Facts!$A$2:$B$10,2,FALSE)</f>
        <v>West</v>
      </c>
      <c r="O713" s="2"/>
      <c r="P713" s="2"/>
      <c r="Q713" s="36" t="str">
        <f>IF(AND(K713&lt;=5,'Billing Details'!H713&gt;=10000),"High Priority","Regularfollowup")</f>
        <v>Regularfollowup</v>
      </c>
      <c r="R713" s="36"/>
      <c r="S713" s="36"/>
      <c r="T713" s="36" t="str">
        <f>IF(AND(Q713="High Priority",'Patient Health Records'!AH713="Yes",'Patient Health Records'!AI713="Critical"), "Need Immediate attention", IF(AND('Patient Health Records'!AI713&lt;&gt;"Critical", 'Patient Health Records'!AH713="Yes"),"Monitor later",IF(AND('Patient Health Records'!AI713="Critical",'Patient Health Records'!AH713="No"),"Ask for readmission","No action")))</f>
        <v>No action</v>
      </c>
      <c r="U713" s="36"/>
      <c r="V713" s="36"/>
      <c r="W713" s="2" t="str">
        <f>_xlfn.XLOOKUP('Patient Demographics'!N713,Facts!$B$2:$B$10,Facts!$A$2:$A$10,FALSE)</f>
        <v>Maharashtra</v>
      </c>
      <c r="X713" t="str">
        <f t="shared" si="70"/>
        <v xml:space="preserve">Riya </v>
      </c>
      <c r="Y713" t="str" cm="1">
        <f t="array" ref="Y713:Z713">_xlfn.TEXTSPLIT(C713," ")</f>
        <v>Riya</v>
      </c>
      <c r="Z713" t="str">
        <v>Mehta</v>
      </c>
    </row>
    <row r="714" spans="1:27" ht="15.75" customHeight="1" x14ac:dyDescent="0.35">
      <c r="A714" s="2" t="s">
        <v>1095</v>
      </c>
      <c r="B714" s="2" t="s">
        <v>981</v>
      </c>
      <c r="C714" s="2" t="str">
        <f t="shared" si="71"/>
        <v>Isha Patel</v>
      </c>
      <c r="D714" s="2" t="str">
        <f t="shared" si="69"/>
        <v>PID0713_Isha.pdf</v>
      </c>
      <c r="E714" s="2" t="s">
        <v>9</v>
      </c>
      <c r="F714" s="15" t="s">
        <v>44</v>
      </c>
      <c r="G714" s="56">
        <f t="shared" si="72"/>
        <v>34699</v>
      </c>
      <c r="H714" s="54">
        <f t="shared" si="73"/>
        <v>1994</v>
      </c>
      <c r="I714" s="54">
        <f t="shared" si="74"/>
        <v>32</v>
      </c>
      <c r="J714" s="54" t="str" cm="1">
        <f t="array" ref="J714">_xlfn.IFS(AND(I714&gt;20,I714&lt;=30),"Young adult",AND(I714&gt;30,I714&lt;=45),"Adult",AND(I714&gt;45,I714&lt;=60),"Senior",AND(I714&gt;60,I714&lt;90),"super senior",TRUE,"Died")</f>
        <v>Adult</v>
      </c>
      <c r="K714" s="3">
        <v>20</v>
      </c>
      <c r="L714" s="2" t="s">
        <v>45</v>
      </c>
      <c r="M714" s="2" t="s">
        <v>21</v>
      </c>
      <c r="N714" s="2" t="str">
        <f>VLOOKUP(L714,Facts!$A$2:$B$10,2,FALSE)</f>
        <v>East</v>
      </c>
      <c r="O714" s="2"/>
      <c r="P714" s="2"/>
      <c r="Q714" s="36" t="str">
        <f>IF(AND(K714&lt;=5,'Billing Details'!H714&gt;=10000),"High Priority","Regularfollowup")</f>
        <v>Regularfollowup</v>
      </c>
      <c r="R714" s="36"/>
      <c r="S714" s="36"/>
      <c r="T714" s="36" t="str">
        <f>IF(AND(Q714="High Priority",'Patient Health Records'!AH714="Yes",'Patient Health Records'!AI714="Critical"), "Need Immediate attention", IF(AND('Patient Health Records'!AI714&lt;&gt;"Critical", 'Patient Health Records'!AH714="Yes"),"Monitor later",IF(AND('Patient Health Records'!AI714="Critical",'Patient Health Records'!AH714="No"),"Ask for readmission","No action")))</f>
        <v>Monitor later</v>
      </c>
      <c r="U714" s="36"/>
      <c r="V714" s="36"/>
      <c r="W714" s="2" t="str">
        <f>_xlfn.XLOOKUP('Patient Demographics'!N714,Facts!$B$2:$B$10,Facts!$A$2:$A$10,FALSE)</f>
        <v>West Bengal</v>
      </c>
      <c r="X714" t="str">
        <f t="shared" si="70"/>
        <v xml:space="preserve">Isha </v>
      </c>
      <c r="Y714" t="str" cm="1">
        <f t="array" ref="Y714:Z714">_xlfn.TEXTSPLIT(C714," ")</f>
        <v>Isha</v>
      </c>
      <c r="Z714" t="str">
        <v>Patel</v>
      </c>
    </row>
    <row r="715" spans="1:27" ht="15.75" customHeight="1" x14ac:dyDescent="0.35">
      <c r="A715" s="2" t="s">
        <v>1096</v>
      </c>
      <c r="B715" s="2" t="s">
        <v>537</v>
      </c>
      <c r="C715" s="2" t="str">
        <f t="shared" si="71"/>
        <v>Aditya Patel</v>
      </c>
      <c r="D715" s="2" t="str">
        <f t="shared" si="69"/>
        <v>PID0714_Aditya.pdf</v>
      </c>
      <c r="E715" s="2" t="s">
        <v>24</v>
      </c>
      <c r="F715" s="15" t="s">
        <v>41</v>
      </c>
      <c r="G715" s="56">
        <f t="shared" si="72"/>
        <v>28855</v>
      </c>
      <c r="H715" s="54">
        <f t="shared" si="73"/>
        <v>1978</v>
      </c>
      <c r="I715" s="54">
        <f t="shared" si="74"/>
        <v>48</v>
      </c>
      <c r="J715" s="54" t="str" cm="1">
        <f t="array" ref="J715">_xlfn.IFS(AND(I715&gt;20,I715&lt;=30),"Young adult",AND(I715&gt;30,I715&lt;=45),"Adult",AND(I715&gt;45,I715&lt;=60),"Senior",AND(I715&gt;60,I715&lt;90),"super senior",TRUE,"Died")</f>
        <v>Senior</v>
      </c>
      <c r="K715" s="3">
        <v>5</v>
      </c>
      <c r="L715" s="2" t="s">
        <v>37</v>
      </c>
      <c r="M715" s="2" t="s">
        <v>12</v>
      </c>
      <c r="N715" s="2" t="str">
        <f>VLOOKUP(L715,Facts!$A$2:$B$10,2,FALSE)</f>
        <v>South</v>
      </c>
      <c r="O715" s="2"/>
      <c r="P715" s="2"/>
      <c r="Q715" s="36" t="str">
        <f>IF(AND(K715&lt;=5,'Billing Details'!H715&gt;=10000),"High Priority","Regularfollowup")</f>
        <v>Regularfollowup</v>
      </c>
      <c r="R715" s="36"/>
      <c r="S715" s="36"/>
      <c r="T715" s="36" t="str">
        <f>IF(AND(Q715="High Priority",'Patient Health Records'!AH715="Yes",'Patient Health Records'!AI715="Critical"), "Need Immediate attention", IF(AND('Patient Health Records'!AI715&lt;&gt;"Critical", 'Patient Health Records'!AH715="Yes"),"Monitor later",IF(AND('Patient Health Records'!AI715="Critical",'Patient Health Records'!AH715="No"),"Ask for readmission","No action")))</f>
        <v>No action</v>
      </c>
      <c r="U715" s="36"/>
      <c r="V715" s="36"/>
      <c r="W715" s="2" t="str">
        <f>_xlfn.XLOOKUP('Patient Demographics'!N715,Facts!$B$2:$B$10,Facts!$A$2:$A$10,FALSE)</f>
        <v>Tamil Nadu</v>
      </c>
      <c r="X715" t="str">
        <f t="shared" si="70"/>
        <v xml:space="preserve">Aditya </v>
      </c>
      <c r="Y715" t="str" cm="1">
        <f t="array" ref="Y715:Z715">_xlfn.TEXTSPLIT(C715," ")</f>
        <v>Aditya</v>
      </c>
      <c r="Z715" t="str">
        <v>Patel</v>
      </c>
    </row>
    <row r="716" spans="1:27" ht="15.75" customHeight="1" x14ac:dyDescent="0.35">
      <c r="A716" s="2" t="s">
        <v>1097</v>
      </c>
      <c r="B716" s="2" t="s">
        <v>1098</v>
      </c>
      <c r="C716" s="2" t="str">
        <f t="shared" si="71"/>
        <v>Sai Sharma</v>
      </c>
      <c r="D716" s="2" t="str">
        <f t="shared" si="69"/>
        <v>PID0715_Sai.pdf</v>
      </c>
      <c r="E716" s="2" t="s">
        <v>24</v>
      </c>
      <c r="F716" s="15" t="s">
        <v>10</v>
      </c>
      <c r="G716" s="56">
        <f t="shared" si="72"/>
        <v>27029</v>
      </c>
      <c r="H716" s="54">
        <f t="shared" si="73"/>
        <v>1973</v>
      </c>
      <c r="I716" s="54">
        <f t="shared" si="74"/>
        <v>53</v>
      </c>
      <c r="J716" s="54" t="str" cm="1">
        <f t="array" ref="J716">_xlfn.IFS(AND(I716&gt;20,I716&lt;=30),"Young adult",AND(I716&gt;30,I716&lt;=45),"Adult",AND(I716&gt;45,I716&lt;=60),"Senior",AND(I716&gt;60,I716&lt;90),"super senior",TRUE,"Died")</f>
        <v>Senior</v>
      </c>
      <c r="K716" s="3">
        <v>20</v>
      </c>
      <c r="L716" s="2" t="s">
        <v>45</v>
      </c>
      <c r="M716" s="2" t="s">
        <v>12</v>
      </c>
      <c r="N716" s="2" t="str">
        <f>VLOOKUP(L716,Facts!$A$2:$B$10,2,FALSE)</f>
        <v>East</v>
      </c>
      <c r="O716" s="2"/>
      <c r="P716" s="2"/>
      <c r="Q716" s="36" t="str">
        <f>IF(AND(K716&lt;=5,'Billing Details'!H716&gt;=10000),"High Priority","Regularfollowup")</f>
        <v>Regularfollowup</v>
      </c>
      <c r="R716" s="36"/>
      <c r="S716" s="36"/>
      <c r="T716" s="36" t="str">
        <f>IF(AND(Q716="High Priority",'Patient Health Records'!AH716="Yes",'Patient Health Records'!AI716="Critical"), "Need Immediate attention", IF(AND('Patient Health Records'!AI716&lt;&gt;"Critical", 'Patient Health Records'!AH716="Yes"),"Monitor later",IF(AND('Patient Health Records'!AI716="Critical",'Patient Health Records'!AH716="No"),"Ask for readmission","No action")))</f>
        <v>No action</v>
      </c>
      <c r="U716" s="36"/>
      <c r="V716" s="36"/>
      <c r="W716" s="2" t="str">
        <f>_xlfn.XLOOKUP('Patient Demographics'!N716,Facts!$B$2:$B$10,Facts!$A$2:$A$10,FALSE)</f>
        <v>West Bengal</v>
      </c>
      <c r="X716" t="str">
        <f t="shared" si="70"/>
        <v xml:space="preserve">Sai </v>
      </c>
      <c r="Y716" t="str" cm="1">
        <f t="array" ref="Y716:Z716">_xlfn.TEXTSPLIT(C716," ")</f>
        <v>Sai</v>
      </c>
      <c r="Z716" t="str">
        <v>Sharma</v>
      </c>
    </row>
    <row r="717" spans="1:27" ht="15.75" customHeight="1" x14ac:dyDescent="0.35">
      <c r="A717" s="2" t="s">
        <v>1099</v>
      </c>
      <c r="B717" s="2" t="s">
        <v>234</v>
      </c>
      <c r="C717" s="2" t="str">
        <f t="shared" si="71"/>
        <v>Diya Gupta</v>
      </c>
      <c r="D717" s="2" t="str">
        <f t="shared" si="69"/>
        <v>PID0716_Diya.pdf</v>
      </c>
      <c r="E717" s="2" t="s">
        <v>9</v>
      </c>
      <c r="F717" s="15" t="s">
        <v>65</v>
      </c>
      <c r="G717" s="56">
        <f t="shared" si="72"/>
        <v>25203</v>
      </c>
      <c r="H717" s="54">
        <f t="shared" si="73"/>
        <v>1968</v>
      </c>
      <c r="I717" s="54">
        <f t="shared" si="74"/>
        <v>58</v>
      </c>
      <c r="J717" s="54" t="str" cm="1">
        <f t="array" ref="J717">_xlfn.IFS(AND(I717&gt;20,I717&lt;=30),"Young adult",AND(I717&gt;30,I717&lt;=45),"Adult",AND(I717&gt;45,I717&lt;=60),"Senior",AND(I717&gt;60,I717&lt;90),"super senior",TRUE,"Died")</f>
        <v>Senior</v>
      </c>
      <c r="K717" s="3">
        <v>12</v>
      </c>
      <c r="L717" s="2" t="s">
        <v>25</v>
      </c>
      <c r="M717" s="2" t="s">
        <v>71</v>
      </c>
      <c r="N717" s="2" t="str">
        <f>VLOOKUP(L717,Facts!$A$2:$B$10,2,FALSE)</f>
        <v>South</v>
      </c>
      <c r="O717" s="2"/>
      <c r="P717" s="2"/>
      <c r="Q717" s="36" t="str">
        <f>IF(AND(K717&lt;=5,'Billing Details'!H717&gt;=10000),"High Priority","Regularfollowup")</f>
        <v>Regularfollowup</v>
      </c>
      <c r="R717" s="36"/>
      <c r="S717" s="36"/>
      <c r="T717" s="36" t="str">
        <f>IF(AND(Q717="High Priority",'Patient Health Records'!AH717="Yes",'Patient Health Records'!AI717="Critical"), "Need Immediate attention", IF(AND('Patient Health Records'!AI717&lt;&gt;"Critical", 'Patient Health Records'!AH717="Yes"),"Monitor later",IF(AND('Patient Health Records'!AI717="Critical",'Patient Health Records'!AH717="No"),"Ask for readmission","No action")))</f>
        <v>No action</v>
      </c>
      <c r="U717" s="36"/>
      <c r="V717" s="36"/>
      <c r="W717" s="2" t="str">
        <f>_xlfn.XLOOKUP('Patient Demographics'!N717,Facts!$B$2:$B$10,Facts!$A$2:$A$10,FALSE)</f>
        <v>Tamil Nadu</v>
      </c>
      <c r="X717" t="str">
        <f t="shared" si="70"/>
        <v xml:space="preserve">Diya </v>
      </c>
      <c r="Y717" t="str" cm="1">
        <f t="array" ref="Y717:Z717">_xlfn.TEXTSPLIT(C717," ")</f>
        <v>Diya</v>
      </c>
      <c r="Z717" t="str">
        <v>Gupta</v>
      </c>
    </row>
    <row r="718" spans="1:27" ht="15.75" customHeight="1" x14ac:dyDescent="0.35">
      <c r="A718" s="2" t="s">
        <v>1100</v>
      </c>
      <c r="B718" s="2" t="s">
        <v>1101</v>
      </c>
      <c r="C718" s="2" t="str">
        <f t="shared" si="71"/>
        <v>Aditya Kumar Patel</v>
      </c>
      <c r="D718" s="2" t="str">
        <f t="shared" si="69"/>
        <v>PID0717_Aditya.pdf</v>
      </c>
      <c r="E718" s="2" t="s">
        <v>24</v>
      </c>
      <c r="F718" s="15" t="s">
        <v>10</v>
      </c>
      <c r="G718" s="56">
        <f t="shared" si="72"/>
        <v>27029</v>
      </c>
      <c r="H718" s="54">
        <f t="shared" si="73"/>
        <v>1973</v>
      </c>
      <c r="I718" s="54">
        <f t="shared" si="74"/>
        <v>53</v>
      </c>
      <c r="J718" s="54" t="str" cm="1">
        <f t="array" ref="J718">_xlfn.IFS(AND(I718&gt;20,I718&lt;=30),"Young adult",AND(I718&gt;30,I718&lt;=45),"Adult",AND(I718&gt;45,I718&lt;=60),"Senior",AND(I718&gt;60,I718&lt;90),"super senior",TRUE,"Died")</f>
        <v>Senior</v>
      </c>
      <c r="K718" s="3">
        <v>3</v>
      </c>
      <c r="L718" s="2" t="s">
        <v>29</v>
      </c>
      <c r="M718" s="2" t="s">
        <v>21</v>
      </c>
      <c r="N718" s="2" t="str">
        <f>VLOOKUP(L718,Facts!$A$2:$B$10,2,FALSE)</f>
        <v>North</v>
      </c>
      <c r="O718" s="2"/>
      <c r="P718" s="2"/>
      <c r="Q718" s="36" t="str">
        <f>IF(AND(K718&lt;=5,'Billing Details'!H718&gt;=10000),"High Priority","Regularfollowup")</f>
        <v>High Priority</v>
      </c>
      <c r="R718" s="36"/>
      <c r="S718" s="36"/>
      <c r="T718" s="36" t="str">
        <f>IF(AND(Q718="High Priority",'Patient Health Records'!AH718="Yes",'Patient Health Records'!AI718="Critical"), "Need Immediate attention", IF(AND('Patient Health Records'!AI718&lt;&gt;"Critical", 'Patient Health Records'!AH718="Yes"),"Monitor later",IF(AND('Patient Health Records'!AI718="Critical",'Patient Health Records'!AH718="No"),"Ask for readmission","No action")))</f>
        <v>No action</v>
      </c>
      <c r="U718" s="36"/>
      <c r="V718" s="36"/>
      <c r="W718" s="2" t="str">
        <f>_xlfn.XLOOKUP('Patient Demographics'!N718,Facts!$B$2:$B$10,Facts!$A$2:$A$10,FALSE)</f>
        <v>Punjab</v>
      </c>
      <c r="X718" t="str">
        <f t="shared" si="70"/>
        <v xml:space="preserve">Aditya </v>
      </c>
      <c r="Y718" t="str" cm="1">
        <f t="array" ref="Y718:AA718">_xlfn.TEXTSPLIT(C718," ")</f>
        <v>Aditya</v>
      </c>
      <c r="Z718" t="str">
        <v>Kumar</v>
      </c>
      <c r="AA718" t="str">
        <v>Patel</v>
      </c>
    </row>
    <row r="719" spans="1:27" ht="15.75" customHeight="1" x14ac:dyDescent="0.35">
      <c r="A719" s="2" t="s">
        <v>1102</v>
      </c>
      <c r="B719" s="2" t="s">
        <v>154</v>
      </c>
      <c r="C719" s="2" t="str">
        <f t="shared" si="71"/>
        <v>Vivaan Reddy</v>
      </c>
      <c r="D719" s="2" t="str">
        <f t="shared" si="69"/>
        <v>PID0718_Vivaan.pdf</v>
      </c>
      <c r="E719" s="2" t="s">
        <v>24</v>
      </c>
      <c r="F719" s="15" t="s">
        <v>15</v>
      </c>
      <c r="G719" s="56">
        <f t="shared" si="72"/>
        <v>19724</v>
      </c>
      <c r="H719" s="54">
        <f t="shared" si="73"/>
        <v>1953</v>
      </c>
      <c r="I719" s="54">
        <f t="shared" si="74"/>
        <v>73</v>
      </c>
      <c r="J719" s="54" t="str" cm="1">
        <f t="array" ref="J719">_xlfn.IFS(AND(I719&gt;20,I719&lt;=30),"Young adult",AND(I719&gt;30,I719&lt;=45),"Adult",AND(I719&gt;45,I719&lt;=60),"Senior",AND(I719&gt;60,I719&lt;90),"super senior",TRUE,"Died")</f>
        <v>super senior</v>
      </c>
      <c r="K719" s="3">
        <v>12</v>
      </c>
      <c r="L719" s="2" t="s">
        <v>20</v>
      </c>
      <c r="M719" s="2" t="s">
        <v>21</v>
      </c>
      <c r="N719" s="2" t="str">
        <f>VLOOKUP(L719,Facts!$A$2:$B$10,2,FALSE)</f>
        <v>North</v>
      </c>
      <c r="O719" s="2"/>
      <c r="P719" s="2"/>
      <c r="Q719" s="36" t="str">
        <f>IF(AND(K719&lt;=5,'Billing Details'!H719&gt;=10000),"High Priority","Regularfollowup")</f>
        <v>Regularfollowup</v>
      </c>
      <c r="R719" s="36"/>
      <c r="S719" s="36"/>
      <c r="T719" s="36" t="str">
        <f>IF(AND(Q719="High Priority",'Patient Health Records'!AH719="Yes",'Patient Health Records'!AI719="Critical"), "Need Immediate attention", IF(AND('Patient Health Records'!AI719&lt;&gt;"Critical", 'Patient Health Records'!AH719="Yes"),"Monitor later",IF(AND('Patient Health Records'!AI719="Critical",'Patient Health Records'!AH719="No"),"Ask for readmission","No action")))</f>
        <v>Monitor later</v>
      </c>
      <c r="U719" s="36"/>
      <c r="V719" s="36"/>
      <c r="W719" s="2" t="str">
        <f>_xlfn.XLOOKUP('Patient Demographics'!N719,Facts!$B$2:$B$10,Facts!$A$2:$A$10,FALSE)</f>
        <v>Punjab</v>
      </c>
      <c r="X719" t="str">
        <f t="shared" si="70"/>
        <v xml:space="preserve">Vivaan </v>
      </c>
      <c r="Y719" t="str" cm="1">
        <f t="array" ref="Y719:Z719">_xlfn.TEXTSPLIT(C719," ")</f>
        <v>Vivaan</v>
      </c>
      <c r="Z719" t="str">
        <v>Reddy</v>
      </c>
    </row>
    <row r="720" spans="1:27" ht="15.75" customHeight="1" x14ac:dyDescent="0.35">
      <c r="A720" s="2" t="s">
        <v>1103</v>
      </c>
      <c r="B720" s="2" t="s">
        <v>139</v>
      </c>
      <c r="C720" s="2" t="str">
        <f t="shared" si="71"/>
        <v>Krishna Mehta</v>
      </c>
      <c r="D720" s="2" t="str">
        <f t="shared" si="69"/>
        <v>PID0719_Krishna.pdf</v>
      </c>
      <c r="E720" s="2" t="s">
        <v>24</v>
      </c>
      <c r="F720" s="15" t="s">
        <v>55</v>
      </c>
      <c r="G720" s="56">
        <f t="shared" si="72"/>
        <v>29951</v>
      </c>
      <c r="H720" s="54">
        <f t="shared" si="73"/>
        <v>1981</v>
      </c>
      <c r="I720" s="54">
        <f t="shared" si="74"/>
        <v>45</v>
      </c>
      <c r="J720" s="54" t="str" cm="1">
        <f t="array" ref="J720">_xlfn.IFS(AND(I720&gt;20,I720&lt;=30),"Young adult",AND(I720&gt;30,I720&lt;=45),"Adult",AND(I720&gt;45,I720&lt;=60),"Senior",AND(I720&gt;60,I720&lt;90),"super senior",TRUE,"Died")</f>
        <v>Adult</v>
      </c>
      <c r="K720" s="3">
        <v>20</v>
      </c>
      <c r="L720" s="2" t="s">
        <v>45</v>
      </c>
      <c r="M720" s="2" t="s">
        <v>12</v>
      </c>
      <c r="N720" s="2" t="str">
        <f>VLOOKUP(L720,Facts!$A$2:$B$10,2,FALSE)</f>
        <v>East</v>
      </c>
      <c r="O720" s="2"/>
      <c r="P720" s="2"/>
      <c r="Q720" s="36" t="str">
        <f>IF(AND(K720&lt;=5,'Billing Details'!H720&gt;=10000),"High Priority","Regularfollowup")</f>
        <v>Regularfollowup</v>
      </c>
      <c r="R720" s="36"/>
      <c r="S720" s="36"/>
      <c r="T720" s="36" t="str">
        <f>IF(AND(Q720="High Priority",'Patient Health Records'!AH720="Yes",'Patient Health Records'!AI720="Critical"), "Need Immediate attention", IF(AND('Patient Health Records'!AI720&lt;&gt;"Critical", 'Patient Health Records'!AH720="Yes"),"Monitor later",IF(AND('Patient Health Records'!AI720="Critical",'Patient Health Records'!AH720="No"),"Ask for readmission","No action")))</f>
        <v>No action</v>
      </c>
      <c r="U720" s="36"/>
      <c r="V720" s="36"/>
      <c r="W720" s="2" t="str">
        <f>_xlfn.XLOOKUP('Patient Demographics'!N720,Facts!$B$2:$B$10,Facts!$A$2:$A$10,FALSE)</f>
        <v>West Bengal</v>
      </c>
      <c r="X720" t="str">
        <f t="shared" si="70"/>
        <v xml:space="preserve">Krishna </v>
      </c>
      <c r="Y720" t="str" cm="1">
        <f t="array" ref="Y720:Z720">_xlfn.TEXTSPLIT(C720," ")</f>
        <v>Krishna</v>
      </c>
      <c r="Z720" t="str">
        <v>Mehta</v>
      </c>
    </row>
    <row r="721" spans="1:27" ht="15.75" customHeight="1" x14ac:dyDescent="0.35">
      <c r="A721" s="2" t="s">
        <v>1104</v>
      </c>
      <c r="B721" s="2" t="s">
        <v>1105</v>
      </c>
      <c r="C721" s="2" t="str">
        <f t="shared" si="71"/>
        <v>Riya Dev Reddy</v>
      </c>
      <c r="D721" s="2" t="str">
        <f t="shared" si="69"/>
        <v>PID0720_Riya.pdf</v>
      </c>
      <c r="E721" s="2" t="s">
        <v>9</v>
      </c>
      <c r="F721" s="15" t="s">
        <v>28</v>
      </c>
      <c r="G721" s="56">
        <f t="shared" si="72"/>
        <v>32508</v>
      </c>
      <c r="H721" s="54">
        <f t="shared" si="73"/>
        <v>1988</v>
      </c>
      <c r="I721" s="54">
        <f t="shared" si="74"/>
        <v>38</v>
      </c>
      <c r="J721" s="54" t="str" cm="1">
        <f t="array" ref="J721">_xlfn.IFS(AND(I721&gt;20,I721&lt;=30),"Young adult",AND(I721&gt;30,I721&lt;=45),"Adult",AND(I721&gt;45,I721&lt;=60),"Senior",AND(I721&gt;60,I721&lt;90),"super senior",TRUE,"Died")</f>
        <v>Adult</v>
      </c>
      <c r="K721" s="3">
        <v>40</v>
      </c>
      <c r="L721" s="2" t="s">
        <v>37</v>
      </c>
      <c r="M721" s="2" t="s">
        <v>12</v>
      </c>
      <c r="N721" s="2" t="str">
        <f>VLOOKUP(L721,Facts!$A$2:$B$10,2,FALSE)</f>
        <v>South</v>
      </c>
      <c r="O721" s="2"/>
      <c r="P721" s="2"/>
      <c r="Q721" s="36" t="str">
        <f>IF(AND(K721&lt;=5,'Billing Details'!H721&gt;=10000),"High Priority","Regularfollowup")</f>
        <v>Regularfollowup</v>
      </c>
      <c r="R721" s="36"/>
      <c r="S721" s="36"/>
      <c r="T721" s="36" t="str">
        <f>IF(AND(Q721="High Priority",'Patient Health Records'!AH721="Yes",'Patient Health Records'!AI721="Critical"), "Need Immediate attention", IF(AND('Patient Health Records'!AI721&lt;&gt;"Critical", 'Patient Health Records'!AH721="Yes"),"Monitor later",IF(AND('Patient Health Records'!AI721="Critical",'Patient Health Records'!AH721="No"),"Ask for readmission","No action")))</f>
        <v>No action</v>
      </c>
      <c r="U721" s="36"/>
      <c r="V721" s="36"/>
      <c r="W721" s="2" t="str">
        <f>_xlfn.XLOOKUP('Patient Demographics'!N721,Facts!$B$2:$B$10,Facts!$A$2:$A$10,FALSE)</f>
        <v>Tamil Nadu</v>
      </c>
      <c r="X721" t="str">
        <f t="shared" si="70"/>
        <v xml:space="preserve">Riya </v>
      </c>
      <c r="Y721" t="str" cm="1">
        <f t="array" ref="Y721:AA721">_xlfn.TEXTSPLIT(C721," ")</f>
        <v>Riya</v>
      </c>
      <c r="Z721" t="str">
        <v>Dev</v>
      </c>
      <c r="AA721" t="str">
        <v>Reddy</v>
      </c>
    </row>
    <row r="722" spans="1:27" ht="15.75" customHeight="1" x14ac:dyDescent="0.35">
      <c r="A722" s="2" t="s">
        <v>1106</v>
      </c>
      <c r="B722" s="2" t="s">
        <v>1107</v>
      </c>
      <c r="C722" s="2" t="str">
        <f t="shared" si="71"/>
        <v>Riya Dev Mehta</v>
      </c>
      <c r="D722" s="2" t="str">
        <f t="shared" si="69"/>
        <v>PID0721_Riya.pdf</v>
      </c>
      <c r="E722" s="2" t="s">
        <v>9</v>
      </c>
      <c r="F722" s="15" t="s">
        <v>48</v>
      </c>
      <c r="G722" s="56">
        <f t="shared" si="72"/>
        <v>23377</v>
      </c>
      <c r="H722" s="54">
        <f t="shared" si="73"/>
        <v>1964</v>
      </c>
      <c r="I722" s="54">
        <f t="shared" si="74"/>
        <v>62</v>
      </c>
      <c r="J722" s="54" t="str" cm="1">
        <f t="array" ref="J722">_xlfn.IFS(AND(I722&gt;20,I722&lt;=30),"Young adult",AND(I722&gt;30,I722&lt;=45),"Adult",AND(I722&gt;45,I722&lt;=60),"Senior",AND(I722&gt;60,I722&lt;90),"super senior",TRUE,"Died")</f>
        <v>super senior</v>
      </c>
      <c r="K722" s="3">
        <v>15</v>
      </c>
      <c r="L722" s="2" t="s">
        <v>60</v>
      </c>
      <c r="M722" s="2" t="s">
        <v>12</v>
      </c>
      <c r="N722" s="2" t="str">
        <f>VLOOKUP(L722,Facts!$A$2:$B$10,2,FALSE)</f>
        <v>West</v>
      </c>
      <c r="O722" s="2"/>
      <c r="P722" s="2"/>
      <c r="Q722" s="36" t="str">
        <f>IF(AND(K722&lt;=5,'Billing Details'!H722&gt;=10000),"High Priority","Regularfollowup")</f>
        <v>Regularfollowup</v>
      </c>
      <c r="R722" s="36"/>
      <c r="S722" s="36"/>
      <c r="T722" s="36" t="str">
        <f>IF(AND(Q722="High Priority",'Patient Health Records'!AH722="Yes",'Patient Health Records'!AI722="Critical"), "Need Immediate attention", IF(AND('Patient Health Records'!AI722&lt;&gt;"Critical", 'Patient Health Records'!AH722="Yes"),"Monitor later",IF(AND('Patient Health Records'!AI722="Critical",'Patient Health Records'!AH722="No"),"Ask for readmission","No action")))</f>
        <v>No action</v>
      </c>
      <c r="U722" s="36"/>
      <c r="V722" s="36"/>
      <c r="W722" s="2" t="str">
        <f>_xlfn.XLOOKUP('Patient Demographics'!N722,Facts!$B$2:$B$10,Facts!$A$2:$A$10,FALSE)</f>
        <v>Maharashtra</v>
      </c>
      <c r="X722" t="str">
        <f t="shared" si="70"/>
        <v xml:space="preserve">Riya </v>
      </c>
      <c r="Y722" t="str" cm="1">
        <f t="array" ref="Y722:AA722">_xlfn.TEXTSPLIT(C722," ")</f>
        <v>Riya</v>
      </c>
      <c r="Z722" t="str">
        <v>Dev</v>
      </c>
      <c r="AA722" t="str">
        <v>Mehta</v>
      </c>
    </row>
    <row r="723" spans="1:27" ht="15.75" customHeight="1" x14ac:dyDescent="0.35">
      <c r="A723" s="2" t="s">
        <v>1108</v>
      </c>
      <c r="B723" s="2" t="s">
        <v>1109</v>
      </c>
      <c r="C723" s="2" t="str">
        <f t="shared" si="71"/>
        <v>Diya Raj Mehta</v>
      </c>
      <c r="D723" s="2" t="str">
        <f t="shared" si="69"/>
        <v>PID0722_Diya.pdf</v>
      </c>
      <c r="E723" s="2" t="s">
        <v>9</v>
      </c>
      <c r="F723" s="15" t="s">
        <v>736</v>
      </c>
      <c r="G723" s="56">
        <f t="shared" si="72"/>
        <v>31047</v>
      </c>
      <c r="H723" s="54">
        <f t="shared" si="73"/>
        <v>1984</v>
      </c>
      <c r="I723" s="54">
        <f t="shared" si="74"/>
        <v>42</v>
      </c>
      <c r="J723" s="54" t="str" cm="1">
        <f t="array" ref="J723">_xlfn.IFS(AND(I723&gt;20,I723&lt;=30),"Young adult",AND(I723&gt;30,I723&lt;=45),"Adult",AND(I723&gt;45,I723&lt;=60),"Senior",AND(I723&gt;60,I723&lt;90),"super senior",TRUE,"Died")</f>
        <v>Adult</v>
      </c>
      <c r="K723" s="3">
        <v>25</v>
      </c>
      <c r="L723" s="2" t="s">
        <v>25</v>
      </c>
      <c r="M723" s="2" t="s">
        <v>12</v>
      </c>
      <c r="N723" s="2" t="str">
        <f>VLOOKUP(L723,Facts!$A$2:$B$10,2,FALSE)</f>
        <v>South</v>
      </c>
      <c r="O723" s="2"/>
      <c r="P723" s="2"/>
      <c r="Q723" s="36" t="str">
        <f>IF(AND(K723&lt;=5,'Billing Details'!H723&gt;=10000),"High Priority","Regularfollowup")</f>
        <v>Regularfollowup</v>
      </c>
      <c r="R723" s="36"/>
      <c r="S723" s="36"/>
      <c r="T723" s="36" t="str">
        <f>IF(AND(Q723="High Priority",'Patient Health Records'!AH723="Yes",'Patient Health Records'!AI723="Critical"), "Need Immediate attention", IF(AND('Patient Health Records'!AI723&lt;&gt;"Critical", 'Patient Health Records'!AH723="Yes"),"Monitor later",IF(AND('Patient Health Records'!AI723="Critical",'Patient Health Records'!AH723="No"),"Ask for readmission","No action")))</f>
        <v>No action</v>
      </c>
      <c r="U723" s="36"/>
      <c r="V723" s="36"/>
      <c r="W723" s="2" t="str">
        <f>_xlfn.XLOOKUP('Patient Demographics'!N723,Facts!$B$2:$B$10,Facts!$A$2:$A$10,FALSE)</f>
        <v>Tamil Nadu</v>
      </c>
      <c r="X723" t="str">
        <f t="shared" si="70"/>
        <v xml:space="preserve">Diya </v>
      </c>
      <c r="Y723" t="str" cm="1">
        <f t="array" ref="Y723:AA723">_xlfn.TEXTSPLIT(C723," ")</f>
        <v>Diya</v>
      </c>
      <c r="Z723" t="str">
        <v>Raj</v>
      </c>
      <c r="AA723" t="str">
        <v>Mehta</v>
      </c>
    </row>
    <row r="724" spans="1:27" ht="15.75" customHeight="1" x14ac:dyDescent="0.35">
      <c r="A724" s="2" t="s">
        <v>1110</v>
      </c>
      <c r="B724" s="2" t="s">
        <v>8</v>
      </c>
      <c r="C724" s="2" t="str">
        <f t="shared" si="71"/>
        <v>Shreya Reddy</v>
      </c>
      <c r="D724" s="2" t="str">
        <f t="shared" si="69"/>
        <v>PID0723_Shreya.pdf</v>
      </c>
      <c r="E724" s="2" t="s">
        <v>9</v>
      </c>
      <c r="F724" s="15" t="s">
        <v>19</v>
      </c>
      <c r="G724" s="56">
        <f t="shared" si="72"/>
        <v>34334</v>
      </c>
      <c r="H724" s="54">
        <f t="shared" si="73"/>
        <v>1993</v>
      </c>
      <c r="I724" s="54">
        <f t="shared" si="74"/>
        <v>33</v>
      </c>
      <c r="J724" s="54" t="str" cm="1">
        <f t="array" ref="J724">_xlfn.IFS(AND(I724&gt;20,I724&lt;=30),"Young adult",AND(I724&gt;30,I724&lt;=45),"Adult",AND(I724&gt;45,I724&lt;=60),"Senior",AND(I724&gt;60,I724&lt;90),"super senior",TRUE,"Died")</f>
        <v>Adult</v>
      </c>
      <c r="K724" s="3">
        <v>12</v>
      </c>
      <c r="L724" s="2" t="s">
        <v>45</v>
      </c>
      <c r="M724" s="2" t="s">
        <v>38</v>
      </c>
      <c r="N724" s="2" t="str">
        <f>VLOOKUP(L724,Facts!$A$2:$B$10,2,FALSE)</f>
        <v>East</v>
      </c>
      <c r="O724" s="2"/>
      <c r="P724" s="2"/>
      <c r="Q724" s="36" t="str">
        <f>IF(AND(K724&lt;=5,'Billing Details'!H724&gt;=10000),"High Priority","Regularfollowup")</f>
        <v>Regularfollowup</v>
      </c>
      <c r="R724" s="36"/>
      <c r="S724" s="36"/>
      <c r="T724" s="36" t="str">
        <f>IF(AND(Q724="High Priority",'Patient Health Records'!AH724="Yes",'Patient Health Records'!AI724="Critical"), "Need Immediate attention", IF(AND('Patient Health Records'!AI724&lt;&gt;"Critical", 'Patient Health Records'!AH724="Yes"),"Monitor later",IF(AND('Patient Health Records'!AI724="Critical",'Patient Health Records'!AH724="No"),"Ask for readmission","No action")))</f>
        <v>No action</v>
      </c>
      <c r="U724" s="36"/>
      <c r="V724" s="36"/>
      <c r="W724" s="2" t="str">
        <f>_xlfn.XLOOKUP('Patient Demographics'!N724,Facts!$B$2:$B$10,Facts!$A$2:$A$10,FALSE)</f>
        <v>West Bengal</v>
      </c>
      <c r="X724" t="str">
        <f t="shared" si="70"/>
        <v xml:space="preserve">Shreya </v>
      </c>
      <c r="Y724" t="str" cm="1">
        <f t="array" ref="Y724:Z724">_xlfn.TEXTSPLIT(C724," ")</f>
        <v>Shreya</v>
      </c>
      <c r="Z724" t="str">
        <v>Reddy</v>
      </c>
    </row>
    <row r="725" spans="1:27" ht="15.75" customHeight="1" x14ac:dyDescent="0.35">
      <c r="A725" s="2" t="s">
        <v>1111</v>
      </c>
      <c r="B725" s="2" t="s">
        <v>50</v>
      </c>
      <c r="C725" s="2" t="str">
        <f t="shared" si="71"/>
        <v>Aditya Sharma</v>
      </c>
      <c r="D725" s="2" t="str">
        <f t="shared" si="69"/>
        <v>PID0724_Aditya.pdf</v>
      </c>
      <c r="E725" s="2" t="s">
        <v>24</v>
      </c>
      <c r="F725" s="15" t="s">
        <v>148</v>
      </c>
      <c r="G725" s="56">
        <f t="shared" si="72"/>
        <v>26299</v>
      </c>
      <c r="H725" s="54">
        <f t="shared" si="73"/>
        <v>1972</v>
      </c>
      <c r="I725" s="54">
        <f t="shared" si="74"/>
        <v>54</v>
      </c>
      <c r="J725" s="54" t="str" cm="1">
        <f t="array" ref="J725">_xlfn.IFS(AND(I725&gt;20,I725&lt;=30),"Young adult",AND(I725&gt;30,I725&lt;=45),"Adult",AND(I725&gt;45,I725&lt;=60),"Senior",AND(I725&gt;60,I725&lt;90),"super senior",TRUE,"Died")</f>
        <v>Senior</v>
      </c>
      <c r="K725" s="3">
        <v>40</v>
      </c>
      <c r="L725" s="2" t="s">
        <v>11</v>
      </c>
      <c r="M725" s="2" t="s">
        <v>12</v>
      </c>
      <c r="N725" s="2" t="str">
        <f>VLOOKUP(L725,Facts!$A$2:$B$10,2,FALSE)</f>
        <v>South</v>
      </c>
      <c r="O725" s="2"/>
      <c r="P725" s="2"/>
      <c r="Q725" s="36" t="str">
        <f>IF(AND(K725&lt;=5,'Billing Details'!H725&gt;=10000),"High Priority","Regularfollowup")</f>
        <v>Regularfollowup</v>
      </c>
      <c r="R725" s="36"/>
      <c r="S725" s="36"/>
      <c r="T725" s="36" t="str">
        <f>IF(AND(Q725="High Priority",'Patient Health Records'!AH725="Yes",'Patient Health Records'!AI725="Critical"), "Need Immediate attention", IF(AND('Patient Health Records'!AI725&lt;&gt;"Critical", 'Patient Health Records'!AH725="Yes"),"Monitor later",IF(AND('Patient Health Records'!AI725="Critical",'Patient Health Records'!AH725="No"),"Ask for readmission","No action")))</f>
        <v>Monitor later</v>
      </c>
      <c r="U725" s="36"/>
      <c r="V725" s="36"/>
      <c r="W725" s="2" t="str">
        <f>_xlfn.XLOOKUP('Patient Demographics'!N725,Facts!$B$2:$B$10,Facts!$A$2:$A$10,FALSE)</f>
        <v>Tamil Nadu</v>
      </c>
      <c r="X725" t="str">
        <f t="shared" si="70"/>
        <v xml:space="preserve">Aditya </v>
      </c>
      <c r="Y725" t="str" cm="1">
        <f t="array" ref="Y725:Z725">_xlfn.TEXTSPLIT(C725," ")</f>
        <v>Aditya</v>
      </c>
      <c r="Z725" t="str">
        <v>Sharma</v>
      </c>
    </row>
    <row r="726" spans="1:27" ht="15.75" customHeight="1" x14ac:dyDescent="0.35">
      <c r="A726" s="2" t="s">
        <v>1112</v>
      </c>
      <c r="B726" s="2" t="s">
        <v>926</v>
      </c>
      <c r="C726" s="2" t="str">
        <f t="shared" si="71"/>
        <v>Riya Mehta</v>
      </c>
      <c r="D726" s="2" t="str">
        <f t="shared" si="69"/>
        <v>PID0725_Riya.pdf</v>
      </c>
      <c r="E726" s="2" t="s">
        <v>9</v>
      </c>
      <c r="F726" s="15" t="s">
        <v>28</v>
      </c>
      <c r="G726" s="56">
        <f t="shared" si="72"/>
        <v>32508</v>
      </c>
      <c r="H726" s="54">
        <f t="shared" si="73"/>
        <v>1988</v>
      </c>
      <c r="I726" s="54">
        <f t="shared" si="74"/>
        <v>38</v>
      </c>
      <c r="J726" s="54" t="str" cm="1">
        <f t="array" ref="J726">_xlfn.IFS(AND(I726&gt;20,I726&lt;=30),"Young adult",AND(I726&gt;30,I726&lt;=45),"Adult",AND(I726&gt;45,I726&lt;=60),"Senior",AND(I726&gt;60,I726&lt;90),"super senior",TRUE,"Died")</f>
        <v>Adult</v>
      </c>
      <c r="K726" s="3">
        <v>25</v>
      </c>
      <c r="L726" s="2" t="s">
        <v>37</v>
      </c>
      <c r="M726" s="2" t="s">
        <v>12</v>
      </c>
      <c r="N726" s="2" t="str">
        <f>VLOOKUP(L726,Facts!$A$2:$B$10,2,FALSE)</f>
        <v>South</v>
      </c>
      <c r="O726" s="2"/>
      <c r="P726" s="2"/>
      <c r="Q726" s="36" t="str">
        <f>IF(AND(K726&lt;=5,'Billing Details'!H726&gt;=10000),"High Priority","Regularfollowup")</f>
        <v>Regularfollowup</v>
      </c>
      <c r="R726" s="36"/>
      <c r="S726" s="36"/>
      <c r="T726" s="36" t="str">
        <f>IF(AND(Q726="High Priority",'Patient Health Records'!AH726="Yes",'Patient Health Records'!AI726="Critical"), "Need Immediate attention", IF(AND('Patient Health Records'!AI726&lt;&gt;"Critical", 'Patient Health Records'!AH726="Yes"),"Monitor later",IF(AND('Patient Health Records'!AI726="Critical",'Patient Health Records'!AH726="No"),"Ask for readmission","No action")))</f>
        <v>Ask for readmission</v>
      </c>
      <c r="U726" s="36"/>
      <c r="V726" s="36"/>
      <c r="W726" s="2" t="str">
        <f>_xlfn.XLOOKUP('Patient Demographics'!N726,Facts!$B$2:$B$10,Facts!$A$2:$A$10,FALSE)</f>
        <v>Tamil Nadu</v>
      </c>
      <c r="X726" t="str">
        <f t="shared" si="70"/>
        <v xml:space="preserve">Riya </v>
      </c>
      <c r="Y726" t="str" cm="1">
        <f t="array" ref="Y726:Z726">_xlfn.TEXTSPLIT(C726," ")</f>
        <v>Riya</v>
      </c>
      <c r="Z726" t="str">
        <v>Mehta</v>
      </c>
    </row>
    <row r="727" spans="1:27" ht="15.75" customHeight="1" x14ac:dyDescent="0.35">
      <c r="A727" s="2" t="s">
        <v>1113</v>
      </c>
      <c r="B727" s="2" t="s">
        <v>1114</v>
      </c>
      <c r="C727" s="2" t="str">
        <f t="shared" si="71"/>
        <v>Shreya Kumar Mehta</v>
      </c>
      <c r="D727" s="2" t="str">
        <f t="shared" si="69"/>
        <v>PID0726_Shreya.pdf</v>
      </c>
      <c r="E727" s="2" t="s">
        <v>9</v>
      </c>
      <c r="F727" s="15" t="s">
        <v>137</v>
      </c>
      <c r="G727" s="56">
        <f t="shared" si="72"/>
        <v>23377</v>
      </c>
      <c r="H727" s="54">
        <f t="shared" si="73"/>
        <v>1964</v>
      </c>
      <c r="I727" s="54">
        <f t="shared" si="74"/>
        <v>62</v>
      </c>
      <c r="J727" s="54" t="str" cm="1">
        <f t="array" ref="J727">_xlfn.IFS(AND(I727&gt;20,I727&lt;=30),"Young adult",AND(I727&gt;30,I727&lt;=45),"Adult",AND(I727&gt;45,I727&lt;=60),"Senior",AND(I727&gt;60,I727&lt;90),"super senior",TRUE,"Died")</f>
        <v>super senior</v>
      </c>
      <c r="K727" s="3">
        <v>7</v>
      </c>
      <c r="L727" s="2" t="s">
        <v>37</v>
      </c>
      <c r="M727" s="2" t="s">
        <v>12</v>
      </c>
      <c r="N727" s="2" t="str">
        <f>VLOOKUP(L727,Facts!$A$2:$B$10,2,FALSE)</f>
        <v>South</v>
      </c>
      <c r="O727" s="2"/>
      <c r="P727" s="2"/>
      <c r="Q727" s="36" t="str">
        <f>IF(AND(K727&lt;=5,'Billing Details'!H727&gt;=10000),"High Priority","Regularfollowup")</f>
        <v>Regularfollowup</v>
      </c>
      <c r="R727" s="36"/>
      <c r="S727" s="36"/>
      <c r="T727" s="36" t="str">
        <f>IF(AND(Q727="High Priority",'Patient Health Records'!AH727="Yes",'Patient Health Records'!AI727="Critical"), "Need Immediate attention", IF(AND('Patient Health Records'!AI727&lt;&gt;"Critical", 'Patient Health Records'!AH727="Yes"),"Monitor later",IF(AND('Patient Health Records'!AI727="Critical",'Patient Health Records'!AH727="No"),"Ask for readmission","No action")))</f>
        <v>Monitor later</v>
      </c>
      <c r="U727" s="36"/>
      <c r="V727" s="36"/>
      <c r="W727" s="2" t="str">
        <f>_xlfn.XLOOKUP('Patient Demographics'!N727,Facts!$B$2:$B$10,Facts!$A$2:$A$10,FALSE)</f>
        <v>Tamil Nadu</v>
      </c>
      <c r="X727" t="str">
        <f t="shared" si="70"/>
        <v xml:space="preserve">Shreya </v>
      </c>
      <c r="Y727" t="str" cm="1">
        <f t="array" ref="Y727:AA727">_xlfn.TEXTSPLIT(C727," ")</f>
        <v>Shreya</v>
      </c>
      <c r="Z727" t="str">
        <v>Kumar</v>
      </c>
      <c r="AA727" t="str">
        <v>Mehta</v>
      </c>
    </row>
    <row r="728" spans="1:27" ht="15.75" customHeight="1" x14ac:dyDescent="0.35">
      <c r="A728" s="2" t="s">
        <v>1115</v>
      </c>
      <c r="B728" s="2" t="s">
        <v>239</v>
      </c>
      <c r="C728" s="2" t="str">
        <f t="shared" si="71"/>
        <v>Aanya Dev Mehta</v>
      </c>
      <c r="D728" s="2" t="str">
        <f t="shared" si="69"/>
        <v>PID0727_Aanya.pdf</v>
      </c>
      <c r="E728" s="2" t="s">
        <v>9</v>
      </c>
      <c r="F728" s="15" t="s">
        <v>41</v>
      </c>
      <c r="G728" s="56">
        <f t="shared" si="72"/>
        <v>28855</v>
      </c>
      <c r="H728" s="54">
        <f t="shared" si="73"/>
        <v>1978</v>
      </c>
      <c r="I728" s="54">
        <f t="shared" si="74"/>
        <v>48</v>
      </c>
      <c r="J728" s="54" t="str" cm="1">
        <f t="array" ref="J728">_xlfn.IFS(AND(I728&gt;20,I728&lt;=30),"Young adult",AND(I728&gt;30,I728&lt;=45),"Adult",AND(I728&gt;45,I728&lt;=60),"Senior",AND(I728&gt;60,I728&lt;90),"super senior",TRUE,"Died")</f>
        <v>Senior</v>
      </c>
      <c r="K728" s="3">
        <v>3</v>
      </c>
      <c r="L728" s="2" t="s">
        <v>11</v>
      </c>
      <c r="M728" s="2" t="s">
        <v>12</v>
      </c>
      <c r="N728" s="2" t="str">
        <f>VLOOKUP(L728,Facts!$A$2:$B$10,2,FALSE)</f>
        <v>South</v>
      </c>
      <c r="O728" s="2"/>
      <c r="P728" s="2"/>
      <c r="Q728" s="36" t="str">
        <f>IF(AND(K728&lt;=5,'Billing Details'!H728&gt;=10000),"High Priority","Regularfollowup")</f>
        <v>Regularfollowup</v>
      </c>
      <c r="R728" s="36"/>
      <c r="S728" s="36"/>
      <c r="T728" s="36" t="str">
        <f>IF(AND(Q728="High Priority",'Patient Health Records'!AH728="Yes",'Patient Health Records'!AI728="Critical"), "Need Immediate attention", IF(AND('Patient Health Records'!AI728&lt;&gt;"Critical", 'Patient Health Records'!AH728="Yes"),"Monitor later",IF(AND('Patient Health Records'!AI728="Critical",'Patient Health Records'!AH728="No"),"Ask for readmission","No action")))</f>
        <v>No action</v>
      </c>
      <c r="U728" s="36"/>
      <c r="V728" s="36"/>
      <c r="W728" s="2" t="str">
        <f>_xlfn.XLOOKUP('Patient Demographics'!N728,Facts!$B$2:$B$10,Facts!$A$2:$A$10,FALSE)</f>
        <v>Tamil Nadu</v>
      </c>
      <c r="X728" t="str">
        <f t="shared" si="70"/>
        <v xml:space="preserve">Aanya </v>
      </c>
      <c r="Y728" t="str" cm="1">
        <f t="array" ref="Y728:AA728">_xlfn.TEXTSPLIT(C728," ")</f>
        <v>Aanya</v>
      </c>
      <c r="Z728" t="str">
        <v>Dev</v>
      </c>
      <c r="AA728" t="str">
        <v>Mehta</v>
      </c>
    </row>
    <row r="729" spans="1:27" ht="15.75" customHeight="1" x14ac:dyDescent="0.35">
      <c r="A729" s="2" t="s">
        <v>1116</v>
      </c>
      <c r="B729" s="2" t="s">
        <v>154</v>
      </c>
      <c r="C729" s="2" t="str">
        <f t="shared" si="71"/>
        <v>Vivaan Reddy</v>
      </c>
      <c r="D729" s="2" t="str">
        <f t="shared" si="69"/>
        <v>PID0728_Vivaan.pdf</v>
      </c>
      <c r="E729" s="2" t="s">
        <v>24</v>
      </c>
      <c r="F729" s="15" t="s">
        <v>41</v>
      </c>
      <c r="G729" s="56">
        <f t="shared" si="72"/>
        <v>28855</v>
      </c>
      <c r="H729" s="54">
        <f t="shared" si="73"/>
        <v>1978</v>
      </c>
      <c r="I729" s="54">
        <f t="shared" si="74"/>
        <v>48</v>
      </c>
      <c r="J729" s="54" t="str" cm="1">
        <f t="array" ref="J729">_xlfn.IFS(AND(I729&gt;20,I729&lt;=30),"Young adult",AND(I729&gt;30,I729&lt;=45),"Adult",AND(I729&gt;45,I729&lt;=60),"Senior",AND(I729&gt;60,I729&lt;90),"super senior",TRUE,"Died")</f>
        <v>Senior</v>
      </c>
      <c r="K729" s="3">
        <v>15</v>
      </c>
      <c r="L729" s="2" t="s">
        <v>20</v>
      </c>
      <c r="M729" s="2" t="s">
        <v>21</v>
      </c>
      <c r="N729" s="2" t="str">
        <f>VLOOKUP(L729,Facts!$A$2:$B$10,2,FALSE)</f>
        <v>North</v>
      </c>
      <c r="O729" s="2"/>
      <c r="P729" s="2"/>
      <c r="Q729" s="36" t="str">
        <f>IF(AND(K729&lt;=5,'Billing Details'!H729&gt;=10000),"High Priority","Regularfollowup")</f>
        <v>Regularfollowup</v>
      </c>
      <c r="R729" s="36"/>
      <c r="S729" s="36"/>
      <c r="T729" s="36" t="str">
        <f>IF(AND(Q729="High Priority",'Patient Health Records'!AH729="Yes",'Patient Health Records'!AI729="Critical"), "Need Immediate attention", IF(AND('Patient Health Records'!AI729&lt;&gt;"Critical", 'Patient Health Records'!AH729="Yes"),"Monitor later",IF(AND('Patient Health Records'!AI729="Critical",'Patient Health Records'!AH729="No"),"Ask for readmission","No action")))</f>
        <v>Monitor later</v>
      </c>
      <c r="U729" s="36"/>
      <c r="V729" s="36"/>
      <c r="W729" s="2" t="str">
        <f>_xlfn.XLOOKUP('Patient Demographics'!N729,Facts!$B$2:$B$10,Facts!$A$2:$A$10,FALSE)</f>
        <v>Punjab</v>
      </c>
      <c r="X729" t="str">
        <f t="shared" si="70"/>
        <v xml:space="preserve">Vivaan </v>
      </c>
      <c r="Y729" t="str" cm="1">
        <f t="array" ref="Y729:Z729">_xlfn.TEXTSPLIT(C729," ")</f>
        <v>Vivaan</v>
      </c>
      <c r="Z729" t="str">
        <v>Reddy</v>
      </c>
    </row>
    <row r="730" spans="1:27" ht="15.75" customHeight="1" x14ac:dyDescent="0.35">
      <c r="A730" s="2" t="s">
        <v>1117</v>
      </c>
      <c r="B730" s="2" t="s">
        <v>181</v>
      </c>
      <c r="C730" s="2" t="str">
        <f t="shared" si="71"/>
        <v>Aditya Patel</v>
      </c>
      <c r="D730" s="2" t="str">
        <f t="shared" si="69"/>
        <v>PID0729_Aditya.pdf</v>
      </c>
      <c r="E730" s="2" t="s">
        <v>24</v>
      </c>
      <c r="F730" s="15" t="s">
        <v>48</v>
      </c>
      <c r="G730" s="56">
        <f t="shared" si="72"/>
        <v>23377</v>
      </c>
      <c r="H730" s="54">
        <f t="shared" si="73"/>
        <v>1964</v>
      </c>
      <c r="I730" s="54">
        <f t="shared" si="74"/>
        <v>62</v>
      </c>
      <c r="J730" s="54" t="str" cm="1">
        <f t="array" ref="J730">_xlfn.IFS(AND(I730&gt;20,I730&lt;=30),"Young adult",AND(I730&gt;30,I730&lt;=45),"Adult",AND(I730&gt;45,I730&lt;=60),"Senior",AND(I730&gt;60,I730&lt;90),"super senior",TRUE,"Died")</f>
        <v>super senior</v>
      </c>
      <c r="K730" s="3">
        <v>30</v>
      </c>
      <c r="L730" s="2" t="s">
        <v>60</v>
      </c>
      <c r="M730" s="2" t="s">
        <v>21</v>
      </c>
      <c r="N730" s="2" t="str">
        <f>VLOOKUP(L730,Facts!$A$2:$B$10,2,FALSE)</f>
        <v>West</v>
      </c>
      <c r="O730" s="2"/>
      <c r="P730" s="2"/>
      <c r="Q730" s="36" t="str">
        <f>IF(AND(K730&lt;=5,'Billing Details'!H730&gt;=10000),"High Priority","Regularfollowup")</f>
        <v>Regularfollowup</v>
      </c>
      <c r="R730" s="36"/>
      <c r="S730" s="36"/>
      <c r="T730" s="36" t="str">
        <f>IF(AND(Q730="High Priority",'Patient Health Records'!AH730="Yes",'Patient Health Records'!AI730="Critical"), "Need Immediate attention", IF(AND('Patient Health Records'!AI730&lt;&gt;"Critical", 'Patient Health Records'!AH730="Yes"),"Monitor later",IF(AND('Patient Health Records'!AI730="Critical",'Patient Health Records'!AH730="No"),"Ask for readmission","No action")))</f>
        <v>No action</v>
      </c>
      <c r="U730" s="36"/>
      <c r="V730" s="36"/>
      <c r="W730" s="2" t="str">
        <f>_xlfn.XLOOKUP('Patient Demographics'!N730,Facts!$B$2:$B$10,Facts!$A$2:$A$10,FALSE)</f>
        <v>Maharashtra</v>
      </c>
      <c r="X730" t="str">
        <f t="shared" si="70"/>
        <v xml:space="preserve">Aditya </v>
      </c>
      <c r="Y730" t="str" cm="1">
        <f t="array" ref="Y730:Z730">_xlfn.TEXTSPLIT(C730," ")</f>
        <v>Aditya</v>
      </c>
      <c r="Z730" t="str">
        <v>Patel</v>
      </c>
    </row>
    <row r="731" spans="1:27" ht="15.75" customHeight="1" x14ac:dyDescent="0.35">
      <c r="A731" s="2" t="s">
        <v>1118</v>
      </c>
      <c r="B731" s="2" t="s">
        <v>69</v>
      </c>
      <c r="C731" s="2" t="str">
        <f t="shared" si="71"/>
        <v>Krishna Patel</v>
      </c>
      <c r="D731" s="2" t="str">
        <f t="shared" si="69"/>
        <v>PID0730_Krishna.pdf</v>
      </c>
      <c r="E731" s="2" t="s">
        <v>24</v>
      </c>
      <c r="F731" s="15" t="s">
        <v>10</v>
      </c>
      <c r="G731" s="56">
        <f t="shared" si="72"/>
        <v>27029</v>
      </c>
      <c r="H731" s="54">
        <f t="shared" si="73"/>
        <v>1973</v>
      </c>
      <c r="I731" s="54">
        <f t="shared" si="74"/>
        <v>53</v>
      </c>
      <c r="J731" s="54" t="str" cm="1">
        <f t="array" ref="J731">_xlfn.IFS(AND(I731&gt;20,I731&lt;=30),"Young adult",AND(I731&gt;30,I731&lt;=45),"Adult",AND(I731&gt;45,I731&lt;=60),"Senior",AND(I731&gt;60,I731&lt;90),"super senior",TRUE,"Died")</f>
        <v>Senior</v>
      </c>
      <c r="K731" s="3">
        <v>40</v>
      </c>
      <c r="L731" s="2" t="s">
        <v>25</v>
      </c>
      <c r="M731" s="2" t="s">
        <v>12</v>
      </c>
      <c r="N731" s="2" t="str">
        <f>VLOOKUP(L731,Facts!$A$2:$B$10,2,FALSE)</f>
        <v>South</v>
      </c>
      <c r="O731" s="2"/>
      <c r="P731" s="2"/>
      <c r="Q731" s="36" t="str">
        <f>IF(AND(K731&lt;=5,'Billing Details'!H731&gt;=10000),"High Priority","Regularfollowup")</f>
        <v>Regularfollowup</v>
      </c>
      <c r="R731" s="36"/>
      <c r="S731" s="36"/>
      <c r="T731" s="36" t="str">
        <f>IF(AND(Q731="High Priority",'Patient Health Records'!AH731="Yes",'Patient Health Records'!AI731="Critical"), "Need Immediate attention", IF(AND('Patient Health Records'!AI731&lt;&gt;"Critical", 'Patient Health Records'!AH731="Yes"),"Monitor later",IF(AND('Patient Health Records'!AI731="Critical",'Patient Health Records'!AH731="No"),"Ask for readmission","No action")))</f>
        <v>No action</v>
      </c>
      <c r="U731" s="36"/>
      <c r="V731" s="36"/>
      <c r="W731" s="2" t="str">
        <f>_xlfn.XLOOKUP('Patient Demographics'!N731,Facts!$B$2:$B$10,Facts!$A$2:$A$10,FALSE)</f>
        <v>Tamil Nadu</v>
      </c>
      <c r="X731" t="str">
        <f t="shared" si="70"/>
        <v xml:space="preserve">Krishna </v>
      </c>
      <c r="Y731" t="str" cm="1">
        <f t="array" ref="Y731:Z731">_xlfn.TEXTSPLIT(C731," ")</f>
        <v>Krishna</v>
      </c>
      <c r="Z731" t="str">
        <v>Patel</v>
      </c>
    </row>
    <row r="732" spans="1:27" ht="15.75" customHeight="1" x14ac:dyDescent="0.35">
      <c r="A732" s="2" t="s">
        <v>1119</v>
      </c>
      <c r="B732" s="2" t="s">
        <v>485</v>
      </c>
      <c r="C732" s="2" t="str">
        <f t="shared" si="71"/>
        <v>Diya Reddy</v>
      </c>
      <c r="D732" s="2" t="str">
        <f t="shared" si="69"/>
        <v>PID0731_Diya.pdf</v>
      </c>
      <c r="E732" s="2" t="s">
        <v>9</v>
      </c>
      <c r="F732" s="15" t="s">
        <v>74</v>
      </c>
      <c r="G732" s="56">
        <f t="shared" si="72"/>
        <v>29586</v>
      </c>
      <c r="H732" s="54">
        <f t="shared" si="73"/>
        <v>1980</v>
      </c>
      <c r="I732" s="54">
        <f t="shared" si="74"/>
        <v>46</v>
      </c>
      <c r="J732" s="54" t="str" cm="1">
        <f t="array" ref="J732">_xlfn.IFS(AND(I732&gt;20,I732&lt;=30),"Young adult",AND(I732&gt;30,I732&lt;=45),"Adult",AND(I732&gt;45,I732&lt;=60),"Senior",AND(I732&gt;60,I732&lt;90),"super senior",TRUE,"Died")</f>
        <v>Senior</v>
      </c>
      <c r="K732" s="3">
        <v>15</v>
      </c>
      <c r="L732" s="2" t="s">
        <v>60</v>
      </c>
      <c r="M732" s="2" t="s">
        <v>71</v>
      </c>
      <c r="N732" s="2" t="str">
        <f>VLOOKUP(L732,Facts!$A$2:$B$10,2,FALSE)</f>
        <v>West</v>
      </c>
      <c r="O732" s="2"/>
      <c r="P732" s="2"/>
      <c r="Q732" s="36" t="str">
        <f>IF(AND(K732&lt;=5,'Billing Details'!H732&gt;=10000),"High Priority","Regularfollowup")</f>
        <v>Regularfollowup</v>
      </c>
      <c r="R732" s="36"/>
      <c r="S732" s="36"/>
      <c r="T732" s="36" t="str">
        <f>IF(AND(Q732="High Priority",'Patient Health Records'!AH732="Yes",'Patient Health Records'!AI732="Critical"), "Need Immediate attention", IF(AND('Patient Health Records'!AI732&lt;&gt;"Critical", 'Patient Health Records'!AH732="Yes"),"Monitor later",IF(AND('Patient Health Records'!AI732="Critical",'Patient Health Records'!AH732="No"),"Ask for readmission","No action")))</f>
        <v>Monitor later</v>
      </c>
      <c r="U732" s="36"/>
      <c r="V732" s="36"/>
      <c r="W732" s="2" t="str">
        <f>_xlfn.XLOOKUP('Patient Demographics'!N732,Facts!$B$2:$B$10,Facts!$A$2:$A$10,FALSE)</f>
        <v>Maharashtra</v>
      </c>
      <c r="X732" t="str">
        <f t="shared" si="70"/>
        <v xml:space="preserve">Diya </v>
      </c>
      <c r="Y732" t="str" cm="1">
        <f t="array" ref="Y732:Z732">_xlfn.TEXTSPLIT(C732," ")</f>
        <v>Diya</v>
      </c>
      <c r="Z732" t="str">
        <v>Reddy</v>
      </c>
    </row>
    <row r="733" spans="1:27" ht="15.75" customHeight="1" x14ac:dyDescent="0.35">
      <c r="A733" s="2" t="s">
        <v>1120</v>
      </c>
      <c r="B733" s="2" t="s">
        <v>262</v>
      </c>
      <c r="C733" s="2" t="str">
        <f t="shared" si="71"/>
        <v>Isha Reddy</v>
      </c>
      <c r="D733" s="2" t="str">
        <f t="shared" si="69"/>
        <v>PID0732_Isha.pdf</v>
      </c>
      <c r="E733" s="2" t="s">
        <v>9</v>
      </c>
      <c r="F733" s="15" t="s">
        <v>41</v>
      </c>
      <c r="G733" s="56">
        <f t="shared" si="72"/>
        <v>28855</v>
      </c>
      <c r="H733" s="54">
        <f t="shared" si="73"/>
        <v>1978</v>
      </c>
      <c r="I733" s="54">
        <f t="shared" si="74"/>
        <v>48</v>
      </c>
      <c r="J733" s="54" t="str" cm="1">
        <f t="array" ref="J733">_xlfn.IFS(AND(I733&gt;20,I733&lt;=30),"Young adult",AND(I733&gt;30,I733&lt;=45),"Adult",AND(I733&gt;45,I733&lt;=60),"Senior",AND(I733&gt;60,I733&lt;90),"super senior",TRUE,"Died")</f>
        <v>Senior</v>
      </c>
      <c r="K733" s="3">
        <v>12</v>
      </c>
      <c r="L733" s="2" t="s">
        <v>60</v>
      </c>
      <c r="M733" s="2" t="s">
        <v>38</v>
      </c>
      <c r="N733" s="2" t="str">
        <f>VLOOKUP(L733,Facts!$A$2:$B$10,2,FALSE)</f>
        <v>West</v>
      </c>
      <c r="O733" s="2"/>
      <c r="P733" s="2"/>
      <c r="Q733" s="36" t="str">
        <f>IF(AND(K733&lt;=5,'Billing Details'!H733&gt;=10000),"High Priority","Regularfollowup")</f>
        <v>Regularfollowup</v>
      </c>
      <c r="R733" s="36"/>
      <c r="S733" s="36"/>
      <c r="T733" s="36" t="str">
        <f>IF(AND(Q733="High Priority",'Patient Health Records'!AH733="Yes",'Patient Health Records'!AI733="Critical"), "Need Immediate attention", IF(AND('Patient Health Records'!AI733&lt;&gt;"Critical", 'Patient Health Records'!AH733="Yes"),"Monitor later",IF(AND('Patient Health Records'!AI733="Critical",'Patient Health Records'!AH733="No"),"Ask for readmission","No action")))</f>
        <v>Monitor later</v>
      </c>
      <c r="U733" s="36"/>
      <c r="V733" s="36"/>
      <c r="W733" s="2" t="str">
        <f>_xlfn.XLOOKUP('Patient Demographics'!N733,Facts!$B$2:$B$10,Facts!$A$2:$A$10,FALSE)</f>
        <v>Maharashtra</v>
      </c>
      <c r="X733" t="str">
        <f t="shared" si="70"/>
        <v xml:space="preserve">Isha </v>
      </c>
      <c r="Y733" t="str" cm="1">
        <f t="array" ref="Y733:Z733">_xlfn.TEXTSPLIT(C733," ")</f>
        <v>Isha</v>
      </c>
      <c r="Z733" t="str">
        <v>Reddy</v>
      </c>
    </row>
    <row r="734" spans="1:27" ht="15.75" customHeight="1" x14ac:dyDescent="0.35">
      <c r="A734" s="2" t="s">
        <v>1121</v>
      </c>
      <c r="B734" s="2" t="s">
        <v>1122</v>
      </c>
      <c r="C734" s="2" t="str">
        <f t="shared" si="71"/>
        <v>Krishna Patel</v>
      </c>
      <c r="D734" s="2" t="str">
        <f t="shared" si="69"/>
        <v>PID0733_Krishna.pdf</v>
      </c>
      <c r="E734" s="2" t="s">
        <v>24</v>
      </c>
      <c r="F734" s="15" t="s">
        <v>41</v>
      </c>
      <c r="G734" s="56">
        <f t="shared" si="72"/>
        <v>28855</v>
      </c>
      <c r="H734" s="54">
        <f t="shared" si="73"/>
        <v>1978</v>
      </c>
      <c r="I734" s="54">
        <f t="shared" si="74"/>
        <v>48</v>
      </c>
      <c r="J734" s="54" t="str" cm="1">
        <f t="array" ref="J734">_xlfn.IFS(AND(I734&gt;20,I734&lt;=30),"Young adult",AND(I734&gt;30,I734&lt;=45),"Adult",AND(I734&gt;45,I734&lt;=60),"Senior",AND(I734&gt;60,I734&lt;90),"super senior",TRUE,"Died")</f>
        <v>Senior</v>
      </c>
      <c r="K734" s="3">
        <v>15</v>
      </c>
      <c r="L734" s="2" t="s">
        <v>60</v>
      </c>
      <c r="M734" s="2" t="s">
        <v>71</v>
      </c>
      <c r="N734" s="2" t="str">
        <f>VLOOKUP(L734,Facts!$A$2:$B$10,2,FALSE)</f>
        <v>West</v>
      </c>
      <c r="O734" s="2"/>
      <c r="P734" s="2"/>
      <c r="Q734" s="36" t="str">
        <f>IF(AND(K734&lt;=5,'Billing Details'!H734&gt;=10000),"High Priority","Regularfollowup")</f>
        <v>Regularfollowup</v>
      </c>
      <c r="R734" s="36"/>
      <c r="S734" s="36"/>
      <c r="T734" s="36" t="str">
        <f>IF(AND(Q734="High Priority",'Patient Health Records'!AH734="Yes",'Patient Health Records'!AI734="Critical"), "Need Immediate attention", IF(AND('Patient Health Records'!AI734&lt;&gt;"Critical", 'Patient Health Records'!AH734="Yes"),"Monitor later",IF(AND('Patient Health Records'!AI734="Critical",'Patient Health Records'!AH734="No"),"Ask for readmission","No action")))</f>
        <v>Monitor later</v>
      </c>
      <c r="U734" s="36"/>
      <c r="V734" s="36"/>
      <c r="W734" s="2" t="str">
        <f>_xlfn.XLOOKUP('Patient Demographics'!N734,Facts!$B$2:$B$10,Facts!$A$2:$A$10,FALSE)</f>
        <v>Maharashtra</v>
      </c>
      <c r="X734" t="str">
        <f t="shared" si="70"/>
        <v xml:space="preserve">Krishna </v>
      </c>
      <c r="Y734" t="str" cm="1">
        <f t="array" ref="Y734:Z734">_xlfn.TEXTSPLIT(C734," ")</f>
        <v>Krishna</v>
      </c>
      <c r="Z734" t="str">
        <v>Patel</v>
      </c>
    </row>
    <row r="735" spans="1:27" ht="15.75" customHeight="1" x14ac:dyDescent="0.35">
      <c r="A735" s="2" t="s">
        <v>1123</v>
      </c>
      <c r="B735" s="2" t="s">
        <v>1124</v>
      </c>
      <c r="C735" s="2" t="str">
        <f t="shared" si="71"/>
        <v>Shreya Singh Reddy</v>
      </c>
      <c r="D735" s="2" t="str">
        <f t="shared" si="69"/>
        <v>PID0734_Shreya.pdf</v>
      </c>
      <c r="E735" s="2" t="s">
        <v>9</v>
      </c>
      <c r="F735" s="15" t="s">
        <v>298</v>
      </c>
      <c r="G735" s="56">
        <f t="shared" si="72"/>
        <v>19724</v>
      </c>
      <c r="H735" s="54">
        <f t="shared" si="73"/>
        <v>1953</v>
      </c>
      <c r="I735" s="54">
        <f t="shared" si="74"/>
        <v>73</v>
      </c>
      <c r="J735" s="54" t="str" cm="1">
        <f t="array" ref="J735">_xlfn.IFS(AND(I735&gt;20,I735&lt;=30),"Young adult",AND(I735&gt;30,I735&lt;=45),"Adult",AND(I735&gt;45,I735&lt;=60),"Senior",AND(I735&gt;60,I735&lt;90),"super senior",TRUE,"Died")</f>
        <v>super senior</v>
      </c>
      <c r="K735" s="3">
        <v>9</v>
      </c>
      <c r="L735" s="2" t="s">
        <v>11</v>
      </c>
      <c r="M735" s="2" t="s">
        <v>12</v>
      </c>
      <c r="N735" s="2" t="str">
        <f>VLOOKUP(L735,Facts!$A$2:$B$10,2,FALSE)</f>
        <v>South</v>
      </c>
      <c r="O735" s="2"/>
      <c r="P735" s="2"/>
      <c r="Q735" s="36" t="str">
        <f>IF(AND(K735&lt;=5,'Billing Details'!H735&gt;=10000),"High Priority","Regularfollowup")</f>
        <v>Regularfollowup</v>
      </c>
      <c r="R735" s="36"/>
      <c r="S735" s="36"/>
      <c r="T735" s="36" t="str">
        <f>IF(AND(Q735="High Priority",'Patient Health Records'!AH735="Yes",'Patient Health Records'!AI735="Critical"), "Need Immediate attention", IF(AND('Patient Health Records'!AI735&lt;&gt;"Critical", 'Patient Health Records'!AH735="Yes"),"Monitor later",IF(AND('Patient Health Records'!AI735="Critical",'Patient Health Records'!AH735="No"),"Ask for readmission","No action")))</f>
        <v>Monitor later</v>
      </c>
      <c r="U735" s="36"/>
      <c r="V735" s="36"/>
      <c r="W735" s="2" t="str">
        <f>_xlfn.XLOOKUP('Patient Demographics'!N735,Facts!$B$2:$B$10,Facts!$A$2:$A$10,FALSE)</f>
        <v>Tamil Nadu</v>
      </c>
      <c r="X735" t="str">
        <f t="shared" si="70"/>
        <v xml:space="preserve">Shreya </v>
      </c>
      <c r="Y735" t="str" cm="1">
        <f t="array" ref="Y735:AA735">_xlfn.TEXTSPLIT(C735," ")</f>
        <v>Shreya</v>
      </c>
      <c r="Z735" t="str">
        <v>Singh</v>
      </c>
      <c r="AA735" t="str">
        <v>Reddy</v>
      </c>
    </row>
    <row r="736" spans="1:27" ht="15.75" customHeight="1" x14ac:dyDescent="0.35">
      <c r="A736" s="2" t="s">
        <v>1125</v>
      </c>
      <c r="B736" s="2" t="s">
        <v>1126</v>
      </c>
      <c r="C736" s="2" t="str">
        <f t="shared" si="71"/>
        <v>Vivaan Reddy</v>
      </c>
      <c r="D736" s="2" t="str">
        <f t="shared" si="69"/>
        <v>PID0735_Vivaan.pdf</v>
      </c>
      <c r="E736" s="2" t="s">
        <v>24</v>
      </c>
      <c r="F736" s="15" t="s">
        <v>10</v>
      </c>
      <c r="G736" s="56">
        <f t="shared" si="72"/>
        <v>27029</v>
      </c>
      <c r="H736" s="54">
        <f t="shared" si="73"/>
        <v>1973</v>
      </c>
      <c r="I736" s="54">
        <f t="shared" si="74"/>
        <v>53</v>
      </c>
      <c r="J736" s="54" t="str" cm="1">
        <f t="array" ref="J736">_xlfn.IFS(AND(I736&gt;20,I736&lt;=30),"Young adult",AND(I736&gt;30,I736&lt;=45),"Adult",AND(I736&gt;45,I736&lt;=60),"Senior",AND(I736&gt;60,I736&lt;90),"super senior",TRUE,"Died")</f>
        <v>Senior</v>
      </c>
      <c r="K736" s="3">
        <v>20</v>
      </c>
      <c r="L736" s="2" t="s">
        <v>37</v>
      </c>
      <c r="M736" s="2" t="s">
        <v>12</v>
      </c>
      <c r="N736" s="2" t="str">
        <f>VLOOKUP(L736,Facts!$A$2:$B$10,2,FALSE)</f>
        <v>South</v>
      </c>
      <c r="O736" s="2"/>
      <c r="P736" s="2"/>
      <c r="Q736" s="36" t="str">
        <f>IF(AND(K736&lt;=5,'Billing Details'!H736&gt;=10000),"High Priority","Regularfollowup")</f>
        <v>Regularfollowup</v>
      </c>
      <c r="R736" s="36"/>
      <c r="S736" s="36"/>
      <c r="T736" s="36" t="str">
        <f>IF(AND(Q736="High Priority",'Patient Health Records'!AH736="Yes",'Patient Health Records'!AI736="Critical"), "Need Immediate attention", IF(AND('Patient Health Records'!AI736&lt;&gt;"Critical", 'Patient Health Records'!AH736="Yes"),"Monitor later",IF(AND('Patient Health Records'!AI736="Critical",'Patient Health Records'!AH736="No"),"Ask for readmission","No action")))</f>
        <v>No action</v>
      </c>
      <c r="U736" s="36"/>
      <c r="V736" s="36"/>
      <c r="W736" s="2" t="str">
        <f>_xlfn.XLOOKUP('Patient Demographics'!N736,Facts!$B$2:$B$10,Facts!$A$2:$A$10,FALSE)</f>
        <v>Tamil Nadu</v>
      </c>
      <c r="X736" t="str">
        <f t="shared" si="70"/>
        <v xml:space="preserve">Vivaan </v>
      </c>
      <c r="Y736" t="str" cm="1">
        <f t="array" ref="Y736:Z736">_xlfn.TEXTSPLIT(C736," ")</f>
        <v>Vivaan</v>
      </c>
      <c r="Z736" t="str">
        <v>Reddy</v>
      </c>
    </row>
    <row r="737" spans="1:27" ht="15.75" customHeight="1" x14ac:dyDescent="0.35">
      <c r="A737" s="2" t="s">
        <v>1127</v>
      </c>
      <c r="B737" s="2" t="s">
        <v>390</v>
      </c>
      <c r="C737" s="2" t="str">
        <f t="shared" si="71"/>
        <v>Sai Gupta</v>
      </c>
      <c r="D737" s="2" t="str">
        <f t="shared" si="69"/>
        <v>PID0736_Sai.pdf</v>
      </c>
      <c r="E737" s="2" t="s">
        <v>24</v>
      </c>
      <c r="F737" s="15" t="s">
        <v>10</v>
      </c>
      <c r="G737" s="56">
        <f t="shared" si="72"/>
        <v>27029</v>
      </c>
      <c r="H737" s="54">
        <f t="shared" si="73"/>
        <v>1973</v>
      </c>
      <c r="I737" s="54">
        <f t="shared" si="74"/>
        <v>53</v>
      </c>
      <c r="J737" s="54" t="str" cm="1">
        <f t="array" ref="J737">_xlfn.IFS(AND(I737&gt;20,I737&lt;=30),"Young adult",AND(I737&gt;30,I737&lt;=45),"Adult",AND(I737&gt;45,I737&lt;=60),"Senior",AND(I737&gt;60,I737&lt;90),"super senior",TRUE,"Died")</f>
        <v>Senior</v>
      </c>
      <c r="K737" s="3">
        <v>7</v>
      </c>
      <c r="L737" s="2" t="s">
        <v>45</v>
      </c>
      <c r="M737" s="2" t="s">
        <v>38</v>
      </c>
      <c r="N737" s="2" t="str">
        <f>VLOOKUP(L737,Facts!$A$2:$B$10,2,FALSE)</f>
        <v>East</v>
      </c>
      <c r="O737" s="2"/>
      <c r="P737" s="2"/>
      <c r="Q737" s="36" t="str">
        <f>IF(AND(K737&lt;=5,'Billing Details'!H737&gt;=10000),"High Priority","Regularfollowup")</f>
        <v>Regularfollowup</v>
      </c>
      <c r="R737" s="36"/>
      <c r="S737" s="36"/>
      <c r="T737" s="36" t="str">
        <f>IF(AND(Q737="High Priority",'Patient Health Records'!AH737="Yes",'Patient Health Records'!AI737="Critical"), "Need Immediate attention", IF(AND('Patient Health Records'!AI737&lt;&gt;"Critical", 'Patient Health Records'!AH737="Yes"),"Monitor later",IF(AND('Patient Health Records'!AI737="Critical",'Patient Health Records'!AH737="No"),"Ask for readmission","No action")))</f>
        <v>No action</v>
      </c>
      <c r="U737" s="36"/>
      <c r="V737" s="36"/>
      <c r="W737" s="2" t="str">
        <f>_xlfn.XLOOKUP('Patient Demographics'!N737,Facts!$B$2:$B$10,Facts!$A$2:$A$10,FALSE)</f>
        <v>West Bengal</v>
      </c>
      <c r="X737" t="str">
        <f t="shared" si="70"/>
        <v xml:space="preserve">Sai </v>
      </c>
      <c r="Y737" t="str" cm="1">
        <f t="array" ref="Y737:Z737">_xlfn.TEXTSPLIT(C737," ")</f>
        <v>Sai</v>
      </c>
      <c r="Z737" t="str">
        <v>Gupta</v>
      </c>
    </row>
    <row r="738" spans="1:27" ht="15.75" customHeight="1" x14ac:dyDescent="0.35">
      <c r="A738" s="2" t="s">
        <v>1128</v>
      </c>
      <c r="B738" s="2" t="s">
        <v>1129</v>
      </c>
      <c r="C738" s="2" t="str">
        <f t="shared" si="71"/>
        <v>Diya Priya Reddy</v>
      </c>
      <c r="D738" s="2" t="str">
        <f t="shared" si="69"/>
        <v>PID0737_Diya.pdf</v>
      </c>
      <c r="E738" s="2" t="s">
        <v>9</v>
      </c>
      <c r="F738" s="15" t="s">
        <v>62</v>
      </c>
      <c r="G738" s="56">
        <f t="shared" si="72"/>
        <v>30682</v>
      </c>
      <c r="H738" s="54">
        <f t="shared" si="73"/>
        <v>1984</v>
      </c>
      <c r="I738" s="54">
        <f t="shared" si="74"/>
        <v>42</v>
      </c>
      <c r="J738" s="54" t="str" cm="1">
        <f t="array" ref="J738">_xlfn.IFS(AND(I738&gt;20,I738&lt;=30),"Young adult",AND(I738&gt;30,I738&lt;=45),"Adult",AND(I738&gt;45,I738&lt;=60),"Senior",AND(I738&gt;60,I738&lt;90),"super senior",TRUE,"Died")</f>
        <v>Adult</v>
      </c>
      <c r="K738" s="3">
        <v>20</v>
      </c>
      <c r="L738" s="2" t="s">
        <v>45</v>
      </c>
      <c r="M738" s="2" t="s">
        <v>38</v>
      </c>
      <c r="N738" s="2" t="str">
        <f>VLOOKUP(L738,Facts!$A$2:$B$10,2,FALSE)</f>
        <v>East</v>
      </c>
      <c r="O738" s="2"/>
      <c r="P738" s="2"/>
      <c r="Q738" s="36" t="str">
        <f>IF(AND(K738&lt;=5,'Billing Details'!H738&gt;=10000),"High Priority","Regularfollowup")</f>
        <v>Regularfollowup</v>
      </c>
      <c r="R738" s="36"/>
      <c r="S738" s="36"/>
      <c r="T738" s="36" t="str">
        <f>IF(AND(Q738="High Priority",'Patient Health Records'!AH738="Yes",'Patient Health Records'!AI738="Critical"), "Need Immediate attention", IF(AND('Patient Health Records'!AI738&lt;&gt;"Critical", 'Patient Health Records'!AH738="Yes"),"Monitor later",IF(AND('Patient Health Records'!AI738="Critical",'Patient Health Records'!AH738="No"),"Ask for readmission","No action")))</f>
        <v>No action</v>
      </c>
      <c r="U738" s="36"/>
      <c r="V738" s="36"/>
      <c r="W738" s="2" t="str">
        <f>_xlfn.XLOOKUP('Patient Demographics'!N738,Facts!$B$2:$B$10,Facts!$A$2:$A$10,FALSE)</f>
        <v>West Bengal</v>
      </c>
      <c r="X738" t="str">
        <f t="shared" si="70"/>
        <v xml:space="preserve">Diya </v>
      </c>
      <c r="Y738" t="str" cm="1">
        <f t="array" ref="Y738:AA738">_xlfn.TEXTSPLIT(C738," ")</f>
        <v>Diya</v>
      </c>
      <c r="Z738" t="str">
        <v>Priya</v>
      </c>
      <c r="AA738" t="str">
        <v>Reddy</v>
      </c>
    </row>
    <row r="739" spans="1:27" ht="15.75" customHeight="1" x14ac:dyDescent="0.35">
      <c r="A739" s="2" t="s">
        <v>1130</v>
      </c>
      <c r="B739" s="2" t="s">
        <v>1131</v>
      </c>
      <c r="C739" s="2" t="str">
        <f t="shared" si="71"/>
        <v>Vivaan Sharma</v>
      </c>
      <c r="D739" s="2" t="str">
        <f t="shared" si="69"/>
        <v>PID0738_Vivaan.pdf</v>
      </c>
      <c r="E739" s="2" t="s">
        <v>24</v>
      </c>
      <c r="F739" s="15" t="s">
        <v>28</v>
      </c>
      <c r="G739" s="56">
        <f t="shared" si="72"/>
        <v>32508</v>
      </c>
      <c r="H739" s="54">
        <f t="shared" si="73"/>
        <v>1988</v>
      </c>
      <c r="I739" s="54">
        <f t="shared" si="74"/>
        <v>38</v>
      </c>
      <c r="J739" s="54" t="str" cm="1">
        <f t="array" ref="J739">_xlfn.IFS(AND(I739&gt;20,I739&lt;=30),"Young adult",AND(I739&gt;30,I739&lt;=45),"Adult",AND(I739&gt;45,I739&lt;=60),"Senior",AND(I739&gt;60,I739&lt;90),"super senior",TRUE,"Died")</f>
        <v>Adult</v>
      </c>
      <c r="K739" s="3">
        <v>3</v>
      </c>
      <c r="L739" s="2" t="s">
        <v>25</v>
      </c>
      <c r="M739" s="2" t="s">
        <v>12</v>
      </c>
      <c r="N739" s="2" t="str">
        <f>VLOOKUP(L739,Facts!$A$2:$B$10,2,FALSE)</f>
        <v>South</v>
      </c>
      <c r="O739" s="2"/>
      <c r="P739" s="2"/>
      <c r="Q739" s="36" t="str">
        <f>IF(AND(K739&lt;=5,'Billing Details'!H739&gt;=10000),"High Priority","Regularfollowup")</f>
        <v>High Priority</v>
      </c>
      <c r="R739" s="36"/>
      <c r="S739" s="36"/>
      <c r="T739" s="36" t="str">
        <f>IF(AND(Q739="High Priority",'Patient Health Records'!AH739="Yes",'Patient Health Records'!AI739="Critical"), "Need Immediate attention", IF(AND('Patient Health Records'!AI739&lt;&gt;"Critical", 'Patient Health Records'!AH739="Yes"),"Monitor later",IF(AND('Patient Health Records'!AI739="Critical",'Patient Health Records'!AH739="No"),"Ask for readmission","No action")))</f>
        <v>Monitor later</v>
      </c>
      <c r="U739" s="36"/>
      <c r="V739" s="36"/>
      <c r="W739" s="2" t="str">
        <f>_xlfn.XLOOKUP('Patient Demographics'!N739,Facts!$B$2:$B$10,Facts!$A$2:$A$10,FALSE)</f>
        <v>Tamil Nadu</v>
      </c>
      <c r="X739" t="str">
        <f t="shared" si="70"/>
        <v xml:space="preserve">Vivaan </v>
      </c>
      <c r="Y739" t="str" cm="1">
        <f t="array" ref="Y739:Z739">_xlfn.TEXTSPLIT(C739," ")</f>
        <v>Vivaan</v>
      </c>
      <c r="Z739" t="str">
        <v>Sharma</v>
      </c>
    </row>
    <row r="740" spans="1:27" ht="15.75" customHeight="1" x14ac:dyDescent="0.35">
      <c r="A740" s="2" t="s">
        <v>1132</v>
      </c>
      <c r="B740" s="2" t="s">
        <v>1133</v>
      </c>
      <c r="C740" s="2" t="str">
        <f t="shared" si="71"/>
        <v>Riya Patel</v>
      </c>
      <c r="D740" s="2" t="str">
        <f t="shared" si="69"/>
        <v>PID0739_Riya.pdf</v>
      </c>
      <c r="E740" s="2" t="s">
        <v>9</v>
      </c>
      <c r="F740" s="15" t="s">
        <v>41</v>
      </c>
      <c r="G740" s="56">
        <f t="shared" si="72"/>
        <v>28855</v>
      </c>
      <c r="H740" s="54">
        <f t="shared" si="73"/>
        <v>1978</v>
      </c>
      <c r="I740" s="54">
        <f t="shared" si="74"/>
        <v>48</v>
      </c>
      <c r="J740" s="54" t="str" cm="1">
        <f t="array" ref="J740">_xlfn.IFS(AND(I740&gt;20,I740&lt;=30),"Young adult",AND(I740&gt;30,I740&lt;=45),"Adult",AND(I740&gt;45,I740&lt;=60),"Senior",AND(I740&gt;60,I740&lt;90),"super senior",TRUE,"Died")</f>
        <v>Senior</v>
      </c>
      <c r="K740" s="3">
        <v>25</v>
      </c>
      <c r="L740" s="2" t="s">
        <v>20</v>
      </c>
      <c r="M740" s="2" t="s">
        <v>38</v>
      </c>
      <c r="N740" s="2" t="str">
        <f>VLOOKUP(L740,Facts!$A$2:$B$10,2,FALSE)</f>
        <v>North</v>
      </c>
      <c r="O740" s="2"/>
      <c r="P740" s="2"/>
      <c r="Q740" s="36" t="str">
        <f>IF(AND(K740&lt;=5,'Billing Details'!H740&gt;=10000),"High Priority","Regularfollowup")</f>
        <v>Regularfollowup</v>
      </c>
      <c r="R740" s="36"/>
      <c r="S740" s="36"/>
      <c r="T740" s="36" t="str">
        <f>IF(AND(Q740="High Priority",'Patient Health Records'!AH740="Yes",'Patient Health Records'!AI740="Critical"), "Need Immediate attention", IF(AND('Patient Health Records'!AI740&lt;&gt;"Critical", 'Patient Health Records'!AH740="Yes"),"Monitor later",IF(AND('Patient Health Records'!AI740="Critical",'Patient Health Records'!AH740="No"),"Ask for readmission","No action")))</f>
        <v>No action</v>
      </c>
      <c r="U740" s="36"/>
      <c r="V740" s="36"/>
      <c r="W740" s="2" t="str">
        <f>_xlfn.XLOOKUP('Patient Demographics'!N740,Facts!$B$2:$B$10,Facts!$A$2:$A$10,FALSE)</f>
        <v>Punjab</v>
      </c>
      <c r="X740" t="str">
        <f t="shared" si="70"/>
        <v xml:space="preserve">Riya </v>
      </c>
      <c r="Y740" t="str" cm="1">
        <f t="array" ref="Y740:Z740">_xlfn.TEXTSPLIT(C740," ")</f>
        <v>Riya</v>
      </c>
      <c r="Z740" t="str">
        <v>Patel</v>
      </c>
    </row>
    <row r="741" spans="1:27" ht="15.75" customHeight="1" x14ac:dyDescent="0.35">
      <c r="A741" s="2" t="s">
        <v>1134</v>
      </c>
      <c r="B741" s="2" t="s">
        <v>152</v>
      </c>
      <c r="C741" s="2" t="str">
        <f t="shared" si="71"/>
        <v>Isha Patel</v>
      </c>
      <c r="D741" s="2" t="str">
        <f t="shared" si="69"/>
        <v>PID0740_Isha.pdf</v>
      </c>
      <c r="E741" s="2" t="s">
        <v>9</v>
      </c>
      <c r="F741" s="15" t="s">
        <v>65</v>
      </c>
      <c r="G741" s="56">
        <f t="shared" si="72"/>
        <v>25203</v>
      </c>
      <c r="H741" s="54">
        <f t="shared" si="73"/>
        <v>1968</v>
      </c>
      <c r="I741" s="54">
        <f t="shared" si="74"/>
        <v>58</v>
      </c>
      <c r="J741" s="54" t="str" cm="1">
        <f t="array" ref="J741">_xlfn.IFS(AND(I741&gt;20,I741&lt;=30),"Young adult",AND(I741&gt;30,I741&lt;=45),"Adult",AND(I741&gt;45,I741&lt;=60),"Senior",AND(I741&gt;60,I741&lt;90),"super senior",TRUE,"Died")</f>
        <v>Senior</v>
      </c>
      <c r="K741" s="3">
        <v>7</v>
      </c>
      <c r="L741" s="2" t="s">
        <v>60</v>
      </c>
      <c r="M741" s="2" t="s">
        <v>71</v>
      </c>
      <c r="N741" s="2" t="str">
        <f>VLOOKUP(L741,Facts!$A$2:$B$10,2,FALSE)</f>
        <v>West</v>
      </c>
      <c r="O741" s="2"/>
      <c r="P741" s="2"/>
      <c r="Q741" s="36" t="str">
        <f>IF(AND(K741&lt;=5,'Billing Details'!H741&gt;=10000),"High Priority","Regularfollowup")</f>
        <v>Regularfollowup</v>
      </c>
      <c r="R741" s="36"/>
      <c r="S741" s="36"/>
      <c r="T741" s="36" t="str">
        <f>IF(AND(Q741="High Priority",'Patient Health Records'!AH741="Yes",'Patient Health Records'!AI741="Critical"), "Need Immediate attention", IF(AND('Patient Health Records'!AI741&lt;&gt;"Critical", 'Patient Health Records'!AH741="Yes"),"Monitor later",IF(AND('Patient Health Records'!AI741="Critical",'Patient Health Records'!AH741="No"),"Ask for readmission","No action")))</f>
        <v>Ask for readmission</v>
      </c>
      <c r="U741" s="36"/>
      <c r="V741" s="36"/>
      <c r="W741" s="2" t="str">
        <f>_xlfn.XLOOKUP('Patient Demographics'!N741,Facts!$B$2:$B$10,Facts!$A$2:$A$10,FALSE)</f>
        <v>Maharashtra</v>
      </c>
      <c r="X741" t="str">
        <f t="shared" si="70"/>
        <v xml:space="preserve">Isha </v>
      </c>
      <c r="Y741" t="str" cm="1">
        <f t="array" ref="Y741:Z741">_xlfn.TEXTSPLIT(C741," ")</f>
        <v>Isha</v>
      </c>
      <c r="Z741" t="str">
        <v>Patel</v>
      </c>
    </row>
    <row r="742" spans="1:27" ht="15.75" customHeight="1" x14ac:dyDescent="0.35">
      <c r="A742" s="2" t="s">
        <v>1135</v>
      </c>
      <c r="B742" s="2" t="s">
        <v>104</v>
      </c>
      <c r="C742" s="2" t="str">
        <f t="shared" si="71"/>
        <v>Riya Gupta</v>
      </c>
      <c r="D742" s="2" t="str">
        <f t="shared" si="69"/>
        <v>PID0741_Riya.pdf</v>
      </c>
      <c r="E742" s="2" t="s">
        <v>9</v>
      </c>
      <c r="F742" s="15" t="s">
        <v>41</v>
      </c>
      <c r="G742" s="56">
        <f t="shared" si="72"/>
        <v>28855</v>
      </c>
      <c r="H742" s="54">
        <f t="shared" si="73"/>
        <v>1978</v>
      </c>
      <c r="I742" s="54">
        <f t="shared" si="74"/>
        <v>48</v>
      </c>
      <c r="J742" s="54" t="str" cm="1">
        <f t="array" ref="J742">_xlfn.IFS(AND(I742&gt;20,I742&lt;=30),"Young adult",AND(I742&gt;30,I742&lt;=45),"Adult",AND(I742&gt;45,I742&lt;=60),"Senior",AND(I742&gt;60,I742&lt;90),"super senior",TRUE,"Died")</f>
        <v>Senior</v>
      </c>
      <c r="K742" s="3">
        <v>5</v>
      </c>
      <c r="L742" s="2" t="s">
        <v>25</v>
      </c>
      <c r="M742" s="2" t="s">
        <v>12</v>
      </c>
      <c r="N742" s="2" t="str">
        <f>VLOOKUP(L742,Facts!$A$2:$B$10,2,FALSE)</f>
        <v>South</v>
      </c>
      <c r="O742" s="2"/>
      <c r="P742" s="2"/>
      <c r="Q742" s="36" t="str">
        <f>IF(AND(K742&lt;=5,'Billing Details'!H742&gt;=10000),"High Priority","Regularfollowup")</f>
        <v>High Priority</v>
      </c>
      <c r="R742" s="36"/>
      <c r="S742" s="36"/>
      <c r="T742" s="36" t="str">
        <f>IF(AND(Q742="High Priority",'Patient Health Records'!AH742="Yes",'Patient Health Records'!AI742="Critical"), "Need Immediate attention", IF(AND('Patient Health Records'!AI742&lt;&gt;"Critical", 'Patient Health Records'!AH742="Yes"),"Monitor later",IF(AND('Patient Health Records'!AI742="Critical",'Patient Health Records'!AH742="No"),"Ask for readmission","No action")))</f>
        <v>Need Immediate attention</v>
      </c>
      <c r="U742" s="36"/>
      <c r="V742" s="36"/>
      <c r="W742" s="2" t="str">
        <f>_xlfn.XLOOKUP('Patient Demographics'!N742,Facts!$B$2:$B$10,Facts!$A$2:$A$10,FALSE)</f>
        <v>Tamil Nadu</v>
      </c>
      <c r="X742" t="str">
        <f t="shared" si="70"/>
        <v xml:space="preserve">Riya </v>
      </c>
      <c r="Y742" t="str" cm="1">
        <f t="array" ref="Y742:Z742">_xlfn.TEXTSPLIT(C742," ")</f>
        <v>Riya</v>
      </c>
      <c r="Z742" t="str">
        <v>Gupta</v>
      </c>
    </row>
    <row r="743" spans="1:27" ht="15.75" customHeight="1" x14ac:dyDescent="0.35">
      <c r="A743" s="2" t="s">
        <v>1136</v>
      </c>
      <c r="B743" s="2" t="s">
        <v>906</v>
      </c>
      <c r="C743" s="2" t="str">
        <f t="shared" si="71"/>
        <v>Vivaan Patel</v>
      </c>
      <c r="D743" s="2" t="str">
        <f t="shared" si="69"/>
        <v>PID0742_Vivaan.pdf</v>
      </c>
      <c r="E743" s="2" t="s">
        <v>24</v>
      </c>
      <c r="F743" s="15" t="s">
        <v>65</v>
      </c>
      <c r="G743" s="56">
        <f t="shared" si="72"/>
        <v>25203</v>
      </c>
      <c r="H743" s="54">
        <f t="shared" si="73"/>
        <v>1968</v>
      </c>
      <c r="I743" s="54">
        <f t="shared" si="74"/>
        <v>58</v>
      </c>
      <c r="J743" s="54" t="str" cm="1">
        <f t="array" ref="J743">_xlfn.IFS(AND(I743&gt;20,I743&lt;=30),"Young adult",AND(I743&gt;30,I743&lt;=45),"Adult",AND(I743&gt;45,I743&lt;=60),"Senior",AND(I743&gt;60,I743&lt;90),"super senior",TRUE,"Died")</f>
        <v>Senior</v>
      </c>
      <c r="K743" s="3">
        <v>3</v>
      </c>
      <c r="L743" s="2" t="s">
        <v>29</v>
      </c>
      <c r="M743" s="2" t="s">
        <v>71</v>
      </c>
      <c r="N743" s="2" t="str">
        <f>VLOOKUP(L743,Facts!$A$2:$B$10,2,FALSE)</f>
        <v>North</v>
      </c>
      <c r="O743" s="2"/>
      <c r="P743" s="2"/>
      <c r="Q743" s="36" t="str">
        <f>IF(AND(K743&lt;=5,'Billing Details'!H743&gt;=10000),"High Priority","Regularfollowup")</f>
        <v>High Priority</v>
      </c>
      <c r="R743" s="36"/>
      <c r="S743" s="36"/>
      <c r="T743" s="36" t="str">
        <f>IF(AND(Q743="High Priority",'Patient Health Records'!AH743="Yes",'Patient Health Records'!AI743="Critical"), "Need Immediate attention", IF(AND('Patient Health Records'!AI743&lt;&gt;"Critical", 'Patient Health Records'!AH743="Yes"),"Monitor later",IF(AND('Patient Health Records'!AI743="Critical",'Patient Health Records'!AH743="No"),"Ask for readmission","No action")))</f>
        <v>Monitor later</v>
      </c>
      <c r="U743" s="36"/>
      <c r="V743" s="36"/>
      <c r="W743" s="2" t="str">
        <f>_xlfn.XLOOKUP('Patient Demographics'!N743,Facts!$B$2:$B$10,Facts!$A$2:$A$10,FALSE)</f>
        <v>Punjab</v>
      </c>
      <c r="X743" t="str">
        <f t="shared" si="70"/>
        <v xml:space="preserve">Vivaan </v>
      </c>
      <c r="Y743" t="str" cm="1">
        <f t="array" ref="Y743:Z743">_xlfn.TEXTSPLIT(C743," ")</f>
        <v>Vivaan</v>
      </c>
      <c r="Z743" t="str">
        <v>Patel</v>
      </c>
    </row>
    <row r="744" spans="1:27" ht="15.75" customHeight="1" x14ac:dyDescent="0.35">
      <c r="A744" s="2" t="s">
        <v>1137</v>
      </c>
      <c r="B744" s="2" t="s">
        <v>273</v>
      </c>
      <c r="C744" s="2" t="str">
        <f t="shared" si="71"/>
        <v>Riya Mehta</v>
      </c>
      <c r="D744" s="2" t="str">
        <f t="shared" si="69"/>
        <v>PID0743_Riya.pdf</v>
      </c>
      <c r="E744" s="2" t="s">
        <v>9</v>
      </c>
      <c r="F744" s="15" t="s">
        <v>62</v>
      </c>
      <c r="G744" s="56">
        <f t="shared" si="72"/>
        <v>30682</v>
      </c>
      <c r="H744" s="54">
        <f t="shared" si="73"/>
        <v>1984</v>
      </c>
      <c r="I744" s="54">
        <f t="shared" si="74"/>
        <v>42</v>
      </c>
      <c r="J744" s="54" t="str" cm="1">
        <f t="array" ref="J744">_xlfn.IFS(AND(I744&gt;20,I744&lt;=30),"Young adult",AND(I744&gt;30,I744&lt;=45),"Adult",AND(I744&gt;45,I744&lt;=60),"Senior",AND(I744&gt;60,I744&lt;90),"super senior",TRUE,"Died")</f>
        <v>Adult</v>
      </c>
      <c r="K744" s="3">
        <v>2</v>
      </c>
      <c r="L744" s="2" t="s">
        <v>29</v>
      </c>
      <c r="M744" s="2" t="s">
        <v>12</v>
      </c>
      <c r="N744" s="2" t="str">
        <f>VLOOKUP(L744,Facts!$A$2:$B$10,2,FALSE)</f>
        <v>North</v>
      </c>
      <c r="O744" s="2"/>
      <c r="P744" s="2"/>
      <c r="Q744" s="36" t="str">
        <f>IF(AND(K744&lt;=5,'Billing Details'!H744&gt;=10000),"High Priority","Regularfollowup")</f>
        <v>High Priority</v>
      </c>
      <c r="R744" s="36"/>
      <c r="S744" s="36"/>
      <c r="T744" s="36" t="str">
        <f>IF(AND(Q744="High Priority",'Patient Health Records'!AH744="Yes",'Patient Health Records'!AI744="Critical"), "Need Immediate attention", IF(AND('Patient Health Records'!AI744&lt;&gt;"Critical", 'Patient Health Records'!AH744="Yes"),"Monitor later",IF(AND('Patient Health Records'!AI744="Critical",'Patient Health Records'!AH744="No"),"Ask for readmission","No action")))</f>
        <v>Monitor later</v>
      </c>
      <c r="U744" s="36"/>
      <c r="V744" s="36"/>
      <c r="W744" s="2" t="str">
        <f>_xlfn.XLOOKUP('Patient Demographics'!N744,Facts!$B$2:$B$10,Facts!$A$2:$A$10,FALSE)</f>
        <v>Punjab</v>
      </c>
      <c r="X744" t="str">
        <f t="shared" si="70"/>
        <v xml:space="preserve">Riya </v>
      </c>
      <c r="Y744" t="str" cm="1">
        <f t="array" ref="Y744:Z744">_xlfn.TEXTSPLIT(C744," ")</f>
        <v>Riya</v>
      </c>
      <c r="Z744" t="str">
        <v>Mehta</v>
      </c>
    </row>
    <row r="745" spans="1:27" ht="15.75" customHeight="1" x14ac:dyDescent="0.35">
      <c r="A745" s="2" t="s">
        <v>1138</v>
      </c>
      <c r="B745" s="2" t="s">
        <v>1139</v>
      </c>
      <c r="C745" s="2" t="str">
        <f t="shared" si="71"/>
        <v>Sai Raj Mehta</v>
      </c>
      <c r="D745" s="2" t="str">
        <f t="shared" si="69"/>
        <v>PID0744_Sai.pdf</v>
      </c>
      <c r="E745" s="2" t="s">
        <v>24</v>
      </c>
      <c r="F745" s="15" t="s">
        <v>41</v>
      </c>
      <c r="G745" s="56">
        <f t="shared" si="72"/>
        <v>28855</v>
      </c>
      <c r="H745" s="54">
        <f t="shared" si="73"/>
        <v>1978</v>
      </c>
      <c r="I745" s="54">
        <f t="shared" si="74"/>
        <v>48</v>
      </c>
      <c r="J745" s="54" t="str" cm="1">
        <f t="array" ref="J745">_xlfn.IFS(AND(I745&gt;20,I745&lt;=30),"Young adult",AND(I745&gt;30,I745&lt;=45),"Adult",AND(I745&gt;45,I745&lt;=60),"Senior",AND(I745&gt;60,I745&lt;90),"super senior",TRUE,"Died")</f>
        <v>Senior</v>
      </c>
      <c r="K745" s="3">
        <v>25</v>
      </c>
      <c r="L745" s="2" t="s">
        <v>16</v>
      </c>
      <c r="M745" s="2" t="s">
        <v>71</v>
      </c>
      <c r="N745" s="2" t="str">
        <f>VLOOKUP(L745,Facts!$A$2:$B$10,2,FALSE)</f>
        <v>West</v>
      </c>
      <c r="O745" s="2"/>
      <c r="P745" s="2"/>
      <c r="Q745" s="36" t="str">
        <f>IF(AND(K745&lt;=5,'Billing Details'!H745&gt;=10000),"High Priority","Regularfollowup")</f>
        <v>Regularfollowup</v>
      </c>
      <c r="R745" s="36"/>
      <c r="S745" s="36"/>
      <c r="T745" s="36" t="str">
        <f>IF(AND(Q745="High Priority",'Patient Health Records'!AH745="Yes",'Patient Health Records'!AI745="Critical"), "Need Immediate attention", IF(AND('Patient Health Records'!AI745&lt;&gt;"Critical", 'Patient Health Records'!AH745="Yes"),"Monitor later",IF(AND('Patient Health Records'!AI745="Critical",'Patient Health Records'!AH745="No"),"Ask for readmission","No action")))</f>
        <v>Monitor later</v>
      </c>
      <c r="U745" s="36"/>
      <c r="V745" s="36"/>
      <c r="W745" s="2" t="str">
        <f>_xlfn.XLOOKUP('Patient Demographics'!N745,Facts!$B$2:$B$10,Facts!$A$2:$A$10,FALSE)</f>
        <v>Maharashtra</v>
      </c>
      <c r="X745" t="str">
        <f t="shared" si="70"/>
        <v xml:space="preserve">Sai </v>
      </c>
      <c r="Y745" t="str" cm="1">
        <f t="array" ref="Y745:AA745">_xlfn.TEXTSPLIT(C745," ")</f>
        <v>Sai</v>
      </c>
      <c r="Z745" t="str">
        <v>Raj</v>
      </c>
      <c r="AA745" t="str">
        <v>Mehta</v>
      </c>
    </row>
    <row r="746" spans="1:27" ht="15.75" customHeight="1" x14ac:dyDescent="0.35">
      <c r="A746" s="2" t="s">
        <v>1140</v>
      </c>
      <c r="B746" s="2" t="s">
        <v>262</v>
      </c>
      <c r="C746" s="2" t="str">
        <f t="shared" si="71"/>
        <v>Isha Reddy</v>
      </c>
      <c r="D746" s="2" t="str">
        <f t="shared" si="69"/>
        <v>PID0745_Isha.pdf</v>
      </c>
      <c r="E746" s="2" t="s">
        <v>9</v>
      </c>
      <c r="F746" s="15" t="s">
        <v>109</v>
      </c>
      <c r="G746" s="56">
        <f t="shared" si="72"/>
        <v>32508</v>
      </c>
      <c r="H746" s="54">
        <f t="shared" si="73"/>
        <v>1988</v>
      </c>
      <c r="I746" s="54">
        <f t="shared" si="74"/>
        <v>38</v>
      </c>
      <c r="J746" s="54" t="str" cm="1">
        <f t="array" ref="J746">_xlfn.IFS(AND(I746&gt;20,I746&lt;=30),"Young adult",AND(I746&gt;30,I746&lt;=45),"Adult",AND(I746&gt;45,I746&lt;=60),"Senior",AND(I746&gt;60,I746&lt;90),"super senior",TRUE,"Died")</f>
        <v>Adult</v>
      </c>
      <c r="K746" s="3">
        <v>0.5</v>
      </c>
      <c r="L746" s="2" t="s">
        <v>29</v>
      </c>
      <c r="M746" s="2" t="s">
        <v>21</v>
      </c>
      <c r="N746" s="2" t="str">
        <f>VLOOKUP(L746,Facts!$A$2:$B$10,2,FALSE)</f>
        <v>North</v>
      </c>
      <c r="O746" s="2"/>
      <c r="P746" s="2"/>
      <c r="Q746" s="36" t="str">
        <f>IF(AND(K746&lt;=5,'Billing Details'!H746&gt;=10000),"High Priority","Regularfollowup")</f>
        <v>Regularfollowup</v>
      </c>
      <c r="R746" s="36"/>
      <c r="S746" s="36"/>
      <c r="T746" s="36" t="str">
        <f>IF(AND(Q746="High Priority",'Patient Health Records'!AH746="Yes",'Patient Health Records'!AI746="Critical"), "Need Immediate attention", IF(AND('Patient Health Records'!AI746&lt;&gt;"Critical", 'Patient Health Records'!AH746="Yes"),"Monitor later",IF(AND('Patient Health Records'!AI746="Critical",'Patient Health Records'!AH746="No"),"Ask for readmission","No action")))</f>
        <v>No action</v>
      </c>
      <c r="U746" s="36"/>
      <c r="V746" s="36"/>
      <c r="W746" s="2" t="str">
        <f>_xlfn.XLOOKUP('Patient Demographics'!N746,Facts!$B$2:$B$10,Facts!$A$2:$A$10,FALSE)</f>
        <v>Punjab</v>
      </c>
      <c r="X746" t="str">
        <f t="shared" si="70"/>
        <v xml:space="preserve">Isha </v>
      </c>
      <c r="Y746" t="str" cm="1">
        <f t="array" ref="Y746:Z746">_xlfn.TEXTSPLIT(C746," ")</f>
        <v>Isha</v>
      </c>
      <c r="Z746" t="str">
        <v>Reddy</v>
      </c>
    </row>
    <row r="747" spans="1:27" ht="15.75" customHeight="1" x14ac:dyDescent="0.35">
      <c r="A747" s="2" t="s">
        <v>1141</v>
      </c>
      <c r="B747" s="2" t="s">
        <v>161</v>
      </c>
      <c r="C747" s="2" t="str">
        <f t="shared" si="71"/>
        <v>Isha Mehta</v>
      </c>
      <c r="D747" s="2" t="str">
        <f t="shared" si="69"/>
        <v>PID0746_Isha.pdf</v>
      </c>
      <c r="E747" s="2" t="s">
        <v>9</v>
      </c>
      <c r="F747" s="15" t="s">
        <v>28</v>
      </c>
      <c r="G747" s="56">
        <f t="shared" si="72"/>
        <v>32508</v>
      </c>
      <c r="H747" s="54">
        <f t="shared" si="73"/>
        <v>1988</v>
      </c>
      <c r="I747" s="54">
        <f t="shared" si="74"/>
        <v>38</v>
      </c>
      <c r="J747" s="54" t="str" cm="1">
        <f t="array" ref="J747">_xlfn.IFS(AND(I747&gt;20,I747&lt;=30),"Young adult",AND(I747&gt;30,I747&lt;=45),"Adult",AND(I747&gt;45,I747&lt;=60),"Senior",AND(I747&gt;60,I747&lt;90),"super senior",TRUE,"Died")</f>
        <v>Adult</v>
      </c>
      <c r="K747" s="3">
        <v>20</v>
      </c>
      <c r="L747" s="2" t="s">
        <v>37</v>
      </c>
      <c r="M747" s="2" t="s">
        <v>12</v>
      </c>
      <c r="N747" s="2" t="str">
        <f>VLOOKUP(L747,Facts!$A$2:$B$10,2,FALSE)</f>
        <v>South</v>
      </c>
      <c r="O747" s="2"/>
      <c r="P747" s="2"/>
      <c r="Q747" s="36" t="str">
        <f>IF(AND(K747&lt;=5,'Billing Details'!H747&gt;=10000),"High Priority","Regularfollowup")</f>
        <v>Regularfollowup</v>
      </c>
      <c r="R747" s="36"/>
      <c r="S747" s="36"/>
      <c r="T747" s="36" t="str">
        <f>IF(AND(Q747="High Priority",'Patient Health Records'!AH747="Yes",'Patient Health Records'!AI747="Critical"), "Need Immediate attention", IF(AND('Patient Health Records'!AI747&lt;&gt;"Critical", 'Patient Health Records'!AH747="Yes"),"Monitor later",IF(AND('Patient Health Records'!AI747="Critical",'Patient Health Records'!AH747="No"),"Ask for readmission","No action")))</f>
        <v>No action</v>
      </c>
      <c r="U747" s="36"/>
      <c r="V747" s="36"/>
      <c r="W747" s="2" t="str">
        <f>_xlfn.XLOOKUP('Patient Demographics'!N747,Facts!$B$2:$B$10,Facts!$A$2:$A$10,FALSE)</f>
        <v>Tamil Nadu</v>
      </c>
      <c r="X747" t="str">
        <f t="shared" si="70"/>
        <v xml:space="preserve">Isha </v>
      </c>
      <c r="Y747" t="str" cm="1">
        <f t="array" ref="Y747:Z747">_xlfn.TEXTSPLIT(C747," ")</f>
        <v>Isha</v>
      </c>
      <c r="Z747" t="str">
        <v>Mehta</v>
      </c>
    </row>
    <row r="748" spans="1:27" ht="15.75" customHeight="1" x14ac:dyDescent="0.35">
      <c r="A748" s="2" t="s">
        <v>1142</v>
      </c>
      <c r="B748" s="2" t="s">
        <v>161</v>
      </c>
      <c r="C748" s="2" t="str">
        <f t="shared" si="71"/>
        <v>Isha Mehta</v>
      </c>
      <c r="D748" s="2" t="str">
        <f t="shared" si="69"/>
        <v>PID0747_Isha.pdf</v>
      </c>
      <c r="E748" s="2" t="s">
        <v>9</v>
      </c>
      <c r="F748" s="15" t="s">
        <v>28</v>
      </c>
      <c r="G748" s="56">
        <f t="shared" si="72"/>
        <v>32508</v>
      </c>
      <c r="H748" s="54">
        <f t="shared" si="73"/>
        <v>1988</v>
      </c>
      <c r="I748" s="54">
        <f t="shared" si="74"/>
        <v>38</v>
      </c>
      <c r="J748" s="54" t="str" cm="1">
        <f t="array" ref="J748">_xlfn.IFS(AND(I748&gt;20,I748&lt;=30),"Young adult",AND(I748&gt;30,I748&lt;=45),"Adult",AND(I748&gt;45,I748&lt;=60),"Senior",AND(I748&gt;60,I748&lt;90),"super senior",TRUE,"Died")</f>
        <v>Adult</v>
      </c>
      <c r="K748" s="3">
        <v>40</v>
      </c>
      <c r="L748" s="2" t="s">
        <v>37</v>
      </c>
      <c r="M748" s="2" t="s">
        <v>12</v>
      </c>
      <c r="N748" s="2" t="str">
        <f>VLOOKUP(L748,Facts!$A$2:$B$10,2,FALSE)</f>
        <v>South</v>
      </c>
      <c r="O748" s="2"/>
      <c r="P748" s="2"/>
      <c r="Q748" s="36" t="str">
        <f>IF(AND(K748&lt;=5,'Billing Details'!H748&gt;=10000),"High Priority","Regularfollowup")</f>
        <v>Regularfollowup</v>
      </c>
      <c r="R748" s="36"/>
      <c r="S748" s="36"/>
      <c r="T748" s="36" t="str">
        <f>IF(AND(Q748="High Priority",'Patient Health Records'!AH748="Yes",'Patient Health Records'!AI748="Critical"), "Need Immediate attention", IF(AND('Patient Health Records'!AI748&lt;&gt;"Critical", 'Patient Health Records'!AH748="Yes"),"Monitor later",IF(AND('Patient Health Records'!AI748="Critical",'Patient Health Records'!AH748="No"),"Ask for readmission","No action")))</f>
        <v>No action</v>
      </c>
      <c r="U748" s="36"/>
      <c r="V748" s="36"/>
      <c r="W748" s="2" t="str">
        <f>_xlfn.XLOOKUP('Patient Demographics'!N748,Facts!$B$2:$B$10,Facts!$A$2:$A$10,FALSE)</f>
        <v>Tamil Nadu</v>
      </c>
      <c r="X748" t="str">
        <f t="shared" si="70"/>
        <v xml:space="preserve">Isha </v>
      </c>
      <c r="Y748" t="str" cm="1">
        <f t="array" ref="Y748:Z748">_xlfn.TEXTSPLIT(C748," ")</f>
        <v>Isha</v>
      </c>
      <c r="Z748" t="str">
        <v>Mehta</v>
      </c>
    </row>
    <row r="749" spans="1:27" ht="15.75" customHeight="1" x14ac:dyDescent="0.35">
      <c r="A749" s="2" t="s">
        <v>1143</v>
      </c>
      <c r="B749" s="2" t="s">
        <v>349</v>
      </c>
      <c r="C749" s="2" t="str">
        <f t="shared" si="71"/>
        <v>Isha Priya Sharma</v>
      </c>
      <c r="D749" s="2" t="str">
        <f t="shared" si="69"/>
        <v>PID0748_Isha.pdf</v>
      </c>
      <c r="E749" s="2" t="s">
        <v>9</v>
      </c>
      <c r="F749" s="15" t="s">
        <v>736</v>
      </c>
      <c r="G749" s="56">
        <f t="shared" si="72"/>
        <v>31047</v>
      </c>
      <c r="H749" s="54">
        <f t="shared" si="73"/>
        <v>1984</v>
      </c>
      <c r="I749" s="54">
        <f t="shared" si="74"/>
        <v>42</v>
      </c>
      <c r="J749" s="54" t="str" cm="1">
        <f t="array" ref="J749">_xlfn.IFS(AND(I749&gt;20,I749&lt;=30),"Young adult",AND(I749&gt;30,I749&lt;=45),"Adult",AND(I749&gt;45,I749&lt;=60),"Senior",AND(I749&gt;60,I749&lt;90),"super senior",TRUE,"Died")</f>
        <v>Adult</v>
      </c>
      <c r="K749" s="3">
        <v>20</v>
      </c>
      <c r="L749" s="2" t="s">
        <v>60</v>
      </c>
      <c r="M749" s="2" t="s">
        <v>71</v>
      </c>
      <c r="N749" s="2" t="str">
        <f>VLOOKUP(L749,Facts!$A$2:$B$10,2,FALSE)</f>
        <v>West</v>
      </c>
      <c r="O749" s="2"/>
      <c r="P749" s="2"/>
      <c r="Q749" s="36" t="str">
        <f>IF(AND(K749&lt;=5,'Billing Details'!H749&gt;=10000),"High Priority","Regularfollowup")</f>
        <v>Regularfollowup</v>
      </c>
      <c r="R749" s="36"/>
      <c r="S749" s="36"/>
      <c r="T749" s="36" t="str">
        <f>IF(AND(Q749="High Priority",'Patient Health Records'!AH749="Yes",'Patient Health Records'!AI749="Critical"), "Need Immediate attention", IF(AND('Patient Health Records'!AI749&lt;&gt;"Critical", 'Patient Health Records'!AH749="Yes"),"Monitor later",IF(AND('Patient Health Records'!AI749="Critical",'Patient Health Records'!AH749="No"),"Ask for readmission","No action")))</f>
        <v>No action</v>
      </c>
      <c r="U749" s="36"/>
      <c r="V749" s="36"/>
      <c r="W749" s="2" t="str">
        <f>_xlfn.XLOOKUP('Patient Demographics'!N749,Facts!$B$2:$B$10,Facts!$A$2:$A$10,FALSE)</f>
        <v>Maharashtra</v>
      </c>
      <c r="X749" t="str">
        <f t="shared" si="70"/>
        <v xml:space="preserve">Isha </v>
      </c>
      <c r="Y749" t="str" cm="1">
        <f t="array" ref="Y749:AA749">_xlfn.TEXTSPLIT(C749," ")</f>
        <v>Isha</v>
      </c>
      <c r="Z749" t="str">
        <v>Priya</v>
      </c>
      <c r="AA749" t="str">
        <v>Sharma</v>
      </c>
    </row>
    <row r="750" spans="1:27" ht="15.75" customHeight="1" x14ac:dyDescent="0.35">
      <c r="A750" s="2" t="s">
        <v>1144</v>
      </c>
      <c r="B750" s="2" t="s">
        <v>906</v>
      </c>
      <c r="C750" s="2" t="str">
        <f t="shared" si="71"/>
        <v>Vivaan Patel</v>
      </c>
      <c r="D750" s="2" t="str">
        <f t="shared" si="69"/>
        <v>PID0749_Vivaan.pdf</v>
      </c>
      <c r="E750" s="2" t="s">
        <v>24</v>
      </c>
      <c r="F750" s="15" t="s">
        <v>10</v>
      </c>
      <c r="G750" s="56">
        <f t="shared" si="72"/>
        <v>27029</v>
      </c>
      <c r="H750" s="54">
        <f t="shared" si="73"/>
        <v>1973</v>
      </c>
      <c r="I750" s="54">
        <f t="shared" si="74"/>
        <v>53</v>
      </c>
      <c r="J750" s="54" t="str" cm="1">
        <f t="array" ref="J750">_xlfn.IFS(AND(I750&gt;20,I750&lt;=30),"Young adult",AND(I750&gt;30,I750&lt;=45),"Adult",AND(I750&gt;45,I750&lt;=60),"Senior",AND(I750&gt;60,I750&lt;90),"super senior",TRUE,"Died")</f>
        <v>Senior</v>
      </c>
      <c r="K750" s="3">
        <v>25</v>
      </c>
      <c r="L750" s="2" t="s">
        <v>37</v>
      </c>
      <c r="M750" s="2" t="s">
        <v>12</v>
      </c>
      <c r="N750" s="2" t="str">
        <f>VLOOKUP(L750,Facts!$A$2:$B$10,2,FALSE)</f>
        <v>South</v>
      </c>
      <c r="O750" s="2"/>
      <c r="P750" s="2"/>
      <c r="Q750" s="36" t="str">
        <f>IF(AND(K750&lt;=5,'Billing Details'!H750&gt;=10000),"High Priority","Regularfollowup")</f>
        <v>Regularfollowup</v>
      </c>
      <c r="R750" s="36"/>
      <c r="S750" s="36"/>
      <c r="T750" s="36" t="str">
        <f>IF(AND(Q750="High Priority",'Patient Health Records'!AH750="Yes",'Patient Health Records'!AI750="Critical"), "Need Immediate attention", IF(AND('Patient Health Records'!AI750&lt;&gt;"Critical", 'Patient Health Records'!AH750="Yes"),"Monitor later",IF(AND('Patient Health Records'!AI750="Critical",'Patient Health Records'!AH750="No"),"Ask for readmission","No action")))</f>
        <v>Monitor later</v>
      </c>
      <c r="U750" s="36"/>
      <c r="V750" s="36"/>
      <c r="W750" s="2" t="str">
        <f>_xlfn.XLOOKUP('Patient Demographics'!N750,Facts!$B$2:$B$10,Facts!$A$2:$A$10,FALSE)</f>
        <v>Tamil Nadu</v>
      </c>
      <c r="X750" t="str">
        <f t="shared" si="70"/>
        <v xml:space="preserve">Vivaan </v>
      </c>
      <c r="Y750" t="str" cm="1">
        <f t="array" ref="Y750:Z750">_xlfn.TEXTSPLIT(C750," ")</f>
        <v>Vivaan</v>
      </c>
      <c r="Z750" t="str">
        <v>Patel</v>
      </c>
    </row>
    <row r="751" spans="1:27" ht="15.75" customHeight="1" x14ac:dyDescent="0.35">
      <c r="A751" s="2" t="s">
        <v>1145</v>
      </c>
      <c r="B751" s="2" t="s">
        <v>302</v>
      </c>
      <c r="C751" s="2" t="str">
        <f t="shared" si="71"/>
        <v>Vivaan Gupta</v>
      </c>
      <c r="D751" s="2" t="str">
        <f t="shared" si="69"/>
        <v>PID0750_Vivaan.pdf</v>
      </c>
      <c r="E751" s="2" t="s">
        <v>24</v>
      </c>
      <c r="F751" s="15" t="s">
        <v>15</v>
      </c>
      <c r="G751" s="56">
        <f t="shared" si="72"/>
        <v>19724</v>
      </c>
      <c r="H751" s="54">
        <f t="shared" si="73"/>
        <v>1953</v>
      </c>
      <c r="I751" s="54">
        <f t="shared" si="74"/>
        <v>73</v>
      </c>
      <c r="J751" s="54" t="str" cm="1">
        <f t="array" ref="J751">_xlfn.IFS(AND(I751&gt;20,I751&lt;=30),"Young adult",AND(I751&gt;30,I751&lt;=45),"Adult",AND(I751&gt;45,I751&lt;=60),"Senior",AND(I751&gt;60,I751&lt;90),"super senior",TRUE,"Died")</f>
        <v>super senior</v>
      </c>
      <c r="K751" s="3">
        <v>15</v>
      </c>
      <c r="L751" s="2" t="s">
        <v>45</v>
      </c>
      <c r="M751" s="2" t="s">
        <v>38</v>
      </c>
      <c r="N751" s="2" t="str">
        <f>VLOOKUP(L751,Facts!$A$2:$B$10,2,FALSE)</f>
        <v>East</v>
      </c>
      <c r="O751" s="2"/>
      <c r="P751" s="2"/>
      <c r="Q751" s="36" t="str">
        <f>IF(AND(K751&lt;=5,'Billing Details'!H751&gt;=10000),"High Priority","Regularfollowup")</f>
        <v>Regularfollowup</v>
      </c>
      <c r="R751" s="36"/>
      <c r="S751" s="36"/>
      <c r="T751" s="36" t="str">
        <f>IF(AND(Q751="High Priority",'Patient Health Records'!AH751="Yes",'Patient Health Records'!AI751="Critical"), "Need Immediate attention", IF(AND('Patient Health Records'!AI751&lt;&gt;"Critical", 'Patient Health Records'!AH751="Yes"),"Monitor later",IF(AND('Patient Health Records'!AI751="Critical",'Patient Health Records'!AH751="No"),"Ask for readmission","No action")))</f>
        <v>Monitor later</v>
      </c>
      <c r="U751" s="36"/>
      <c r="V751" s="36"/>
      <c r="W751" s="2" t="str">
        <f>_xlfn.XLOOKUP('Patient Demographics'!N751,Facts!$B$2:$B$10,Facts!$A$2:$A$10,FALSE)</f>
        <v>West Bengal</v>
      </c>
      <c r="X751" t="str">
        <f t="shared" si="70"/>
        <v xml:space="preserve">Vivaan </v>
      </c>
      <c r="Y751" t="str" cm="1">
        <f t="array" ref="Y751:Z751">_xlfn.TEXTSPLIT(C751," ")</f>
        <v>Vivaan</v>
      </c>
      <c r="Z751" t="str">
        <v>Gupta</v>
      </c>
    </row>
    <row r="752" spans="1:27" ht="15.75" customHeight="1" x14ac:dyDescent="0.35">
      <c r="A752" s="2" t="s">
        <v>1146</v>
      </c>
      <c r="B752" s="2" t="s">
        <v>750</v>
      </c>
      <c r="C752" s="2" t="str">
        <f t="shared" si="71"/>
        <v>Aditya Raj Sharma</v>
      </c>
      <c r="D752" s="2" t="str">
        <f t="shared" si="69"/>
        <v>PID0751_Aditya.pdf</v>
      </c>
      <c r="E752" s="2" t="s">
        <v>24</v>
      </c>
      <c r="F752" s="15" t="s">
        <v>137</v>
      </c>
      <c r="G752" s="56">
        <f t="shared" si="72"/>
        <v>23377</v>
      </c>
      <c r="H752" s="54">
        <f t="shared" si="73"/>
        <v>1964</v>
      </c>
      <c r="I752" s="54">
        <f t="shared" si="74"/>
        <v>62</v>
      </c>
      <c r="J752" s="54" t="str" cm="1">
        <f t="array" ref="J752">_xlfn.IFS(AND(I752&gt;20,I752&lt;=30),"Young adult",AND(I752&gt;30,I752&lt;=45),"Adult",AND(I752&gt;45,I752&lt;=60),"Senior",AND(I752&gt;60,I752&lt;90),"super senior",TRUE,"Died")</f>
        <v>super senior</v>
      </c>
      <c r="K752" s="3">
        <v>120</v>
      </c>
      <c r="L752" s="2" t="s">
        <v>16</v>
      </c>
      <c r="M752" s="2" t="s">
        <v>71</v>
      </c>
      <c r="N752" s="2" t="str">
        <f>VLOOKUP(L752,Facts!$A$2:$B$10,2,FALSE)</f>
        <v>West</v>
      </c>
      <c r="O752" s="2"/>
      <c r="P752" s="2"/>
      <c r="Q752" s="36" t="str">
        <f>IF(AND(K752&lt;=5,'Billing Details'!H752&gt;=10000),"High Priority","Regularfollowup")</f>
        <v>Regularfollowup</v>
      </c>
      <c r="R752" s="36"/>
      <c r="S752" s="36"/>
      <c r="T752" s="36" t="str">
        <f>IF(AND(Q752="High Priority",'Patient Health Records'!AH752="Yes",'Patient Health Records'!AI752="Critical"), "Need Immediate attention", IF(AND('Patient Health Records'!AI752&lt;&gt;"Critical", 'Patient Health Records'!AH752="Yes"),"Monitor later",IF(AND('Patient Health Records'!AI752="Critical",'Patient Health Records'!AH752="No"),"Ask for readmission","No action")))</f>
        <v>No action</v>
      </c>
      <c r="U752" s="36"/>
      <c r="V752" s="36"/>
      <c r="W752" s="2" t="str">
        <f>_xlfn.XLOOKUP('Patient Demographics'!N752,Facts!$B$2:$B$10,Facts!$A$2:$A$10,FALSE)</f>
        <v>Maharashtra</v>
      </c>
      <c r="X752" t="str">
        <f t="shared" si="70"/>
        <v xml:space="preserve">Aditya </v>
      </c>
      <c r="Y752" t="str" cm="1">
        <f t="array" ref="Y752:AA752">_xlfn.TEXTSPLIT(C752," ")</f>
        <v>Aditya</v>
      </c>
      <c r="Z752" t="str">
        <v>Raj</v>
      </c>
      <c r="AA752" t="str">
        <v>Sharma</v>
      </c>
    </row>
    <row r="753" spans="1:27" ht="15.75" customHeight="1" x14ac:dyDescent="0.35">
      <c r="A753" s="2" t="s">
        <v>1147</v>
      </c>
      <c r="B753" s="2" t="s">
        <v>302</v>
      </c>
      <c r="C753" s="2" t="str">
        <f t="shared" si="71"/>
        <v>Vivaan Gupta</v>
      </c>
      <c r="D753" s="2" t="str">
        <f t="shared" si="69"/>
        <v>PID0752_Vivaan.pdf</v>
      </c>
      <c r="E753" s="2" t="s">
        <v>24</v>
      </c>
      <c r="F753" s="15" t="s">
        <v>65</v>
      </c>
      <c r="G753" s="56">
        <f t="shared" si="72"/>
        <v>25203</v>
      </c>
      <c r="H753" s="54">
        <f t="shared" si="73"/>
        <v>1968</v>
      </c>
      <c r="I753" s="54">
        <f t="shared" si="74"/>
        <v>58</v>
      </c>
      <c r="J753" s="54" t="str" cm="1">
        <f t="array" ref="J753">_xlfn.IFS(AND(I753&gt;20,I753&lt;=30),"Young adult",AND(I753&gt;30,I753&lt;=45),"Adult",AND(I753&gt;45,I753&lt;=60),"Senior",AND(I753&gt;60,I753&lt;90),"super senior",TRUE,"Died")</f>
        <v>Senior</v>
      </c>
      <c r="K753" s="3">
        <v>20</v>
      </c>
      <c r="L753" s="2" t="s">
        <v>25</v>
      </c>
      <c r="M753" s="2" t="s">
        <v>12</v>
      </c>
      <c r="N753" s="2" t="str">
        <f>VLOOKUP(L753,Facts!$A$2:$B$10,2,FALSE)</f>
        <v>South</v>
      </c>
      <c r="O753" s="2"/>
      <c r="P753" s="2"/>
      <c r="Q753" s="36" t="str">
        <f>IF(AND(K753&lt;=5,'Billing Details'!H753&gt;=10000),"High Priority","Regularfollowup")</f>
        <v>Regularfollowup</v>
      </c>
      <c r="R753" s="36"/>
      <c r="S753" s="36"/>
      <c r="T753" s="36" t="str">
        <f>IF(AND(Q753="High Priority",'Patient Health Records'!AH753="Yes",'Patient Health Records'!AI753="Critical"), "Need Immediate attention", IF(AND('Patient Health Records'!AI753&lt;&gt;"Critical", 'Patient Health Records'!AH753="Yes"),"Monitor later",IF(AND('Patient Health Records'!AI753="Critical",'Patient Health Records'!AH753="No"),"Ask for readmission","No action")))</f>
        <v>Ask for readmission</v>
      </c>
      <c r="U753" s="36"/>
      <c r="V753" s="36"/>
      <c r="W753" s="2" t="str">
        <f>_xlfn.XLOOKUP('Patient Demographics'!N753,Facts!$B$2:$B$10,Facts!$A$2:$A$10,FALSE)</f>
        <v>Tamil Nadu</v>
      </c>
      <c r="X753" t="str">
        <f t="shared" si="70"/>
        <v xml:space="preserve">Vivaan </v>
      </c>
      <c r="Y753" t="str" cm="1">
        <f t="array" ref="Y753:Z753">_xlfn.TEXTSPLIT(C753," ")</f>
        <v>Vivaan</v>
      </c>
      <c r="Z753" t="str">
        <v>Gupta</v>
      </c>
    </row>
    <row r="754" spans="1:27" ht="15.75" customHeight="1" x14ac:dyDescent="0.35">
      <c r="A754" s="2" t="s">
        <v>1148</v>
      </c>
      <c r="B754" s="2" t="s">
        <v>1149</v>
      </c>
      <c r="C754" s="2" t="str">
        <f t="shared" si="71"/>
        <v>Sai Kumar Sharma</v>
      </c>
      <c r="D754" s="2" t="str">
        <f t="shared" si="69"/>
        <v>PID0753_Sai.pdf</v>
      </c>
      <c r="E754" s="2" t="s">
        <v>24</v>
      </c>
      <c r="F754" s="15" t="s">
        <v>164</v>
      </c>
      <c r="G754" s="56">
        <f t="shared" si="72"/>
        <v>21550</v>
      </c>
      <c r="H754" s="54">
        <f t="shared" si="73"/>
        <v>1958</v>
      </c>
      <c r="I754" s="54">
        <f t="shared" si="74"/>
        <v>68</v>
      </c>
      <c r="J754" s="54" t="str" cm="1">
        <f t="array" ref="J754">_xlfn.IFS(AND(I754&gt;20,I754&lt;=30),"Young adult",AND(I754&gt;30,I754&lt;=45),"Adult",AND(I754&gt;45,I754&lt;=60),"Senior",AND(I754&gt;60,I754&lt;90),"super senior",TRUE,"Died")</f>
        <v>super senior</v>
      </c>
      <c r="K754" s="3">
        <v>9</v>
      </c>
      <c r="L754" s="2" t="s">
        <v>11</v>
      </c>
      <c r="M754" s="2" t="s">
        <v>12</v>
      </c>
      <c r="N754" s="2" t="str">
        <f>VLOOKUP(L754,Facts!$A$2:$B$10,2,FALSE)</f>
        <v>South</v>
      </c>
      <c r="O754" s="2"/>
      <c r="P754" s="2"/>
      <c r="Q754" s="36" t="str">
        <f>IF(AND(K754&lt;=5,'Billing Details'!H754&gt;=10000),"High Priority","Regularfollowup")</f>
        <v>Regularfollowup</v>
      </c>
      <c r="R754" s="36"/>
      <c r="S754" s="36"/>
      <c r="T754" s="36" t="str">
        <f>IF(AND(Q754="High Priority",'Patient Health Records'!AH754="Yes",'Patient Health Records'!AI754="Critical"), "Need Immediate attention", IF(AND('Patient Health Records'!AI754&lt;&gt;"Critical", 'Patient Health Records'!AH754="Yes"),"Monitor later",IF(AND('Patient Health Records'!AI754="Critical",'Patient Health Records'!AH754="No"),"Ask for readmission","No action")))</f>
        <v>No action</v>
      </c>
      <c r="U754" s="36"/>
      <c r="V754" s="36"/>
      <c r="W754" s="2" t="str">
        <f>_xlfn.XLOOKUP('Patient Demographics'!N754,Facts!$B$2:$B$10,Facts!$A$2:$A$10,FALSE)</f>
        <v>Tamil Nadu</v>
      </c>
      <c r="X754" t="str">
        <f t="shared" si="70"/>
        <v xml:space="preserve">Sai </v>
      </c>
      <c r="Y754" t="str" cm="1">
        <f t="array" ref="Y754:AA754">_xlfn.TEXTSPLIT(C754," ")</f>
        <v>Sai</v>
      </c>
      <c r="Z754" t="str">
        <v>Kumar</v>
      </c>
      <c r="AA754" t="str">
        <v>Sharma</v>
      </c>
    </row>
    <row r="755" spans="1:27" ht="15.75" customHeight="1" x14ac:dyDescent="0.35">
      <c r="A755" s="2" t="s">
        <v>1150</v>
      </c>
      <c r="B755" s="2" t="s">
        <v>455</v>
      </c>
      <c r="C755" s="2" t="str">
        <f t="shared" si="71"/>
        <v>Riya Patel</v>
      </c>
      <c r="D755" s="2" t="str">
        <f t="shared" si="69"/>
        <v>PID0754_Riya.pdf</v>
      </c>
      <c r="E755" s="2" t="s">
        <v>9</v>
      </c>
      <c r="F755" s="15" t="s">
        <v>28</v>
      </c>
      <c r="G755" s="56">
        <f t="shared" si="72"/>
        <v>32508</v>
      </c>
      <c r="H755" s="54">
        <f t="shared" si="73"/>
        <v>1988</v>
      </c>
      <c r="I755" s="54">
        <f t="shared" si="74"/>
        <v>38</v>
      </c>
      <c r="J755" s="54" t="str" cm="1">
        <f t="array" ref="J755">_xlfn.IFS(AND(I755&gt;20,I755&lt;=30),"Young adult",AND(I755&gt;30,I755&lt;=45),"Adult",AND(I755&gt;45,I755&lt;=60),"Senior",AND(I755&gt;60,I755&lt;90),"super senior",TRUE,"Died")</f>
        <v>Adult</v>
      </c>
      <c r="K755" s="3">
        <v>40</v>
      </c>
      <c r="L755" s="2" t="s">
        <v>45</v>
      </c>
      <c r="M755" s="2" t="s">
        <v>38</v>
      </c>
      <c r="N755" s="2" t="str">
        <f>VLOOKUP(L755,Facts!$A$2:$B$10,2,FALSE)</f>
        <v>East</v>
      </c>
      <c r="O755" s="2"/>
      <c r="P755" s="2"/>
      <c r="Q755" s="36" t="str">
        <f>IF(AND(K755&lt;=5,'Billing Details'!H755&gt;=10000),"High Priority","Regularfollowup")</f>
        <v>Regularfollowup</v>
      </c>
      <c r="R755" s="36"/>
      <c r="S755" s="36"/>
      <c r="T755" s="36" t="str">
        <f>IF(AND(Q755="High Priority",'Patient Health Records'!AH755="Yes",'Patient Health Records'!AI755="Critical"), "Need Immediate attention", IF(AND('Patient Health Records'!AI755&lt;&gt;"Critical", 'Patient Health Records'!AH755="Yes"),"Monitor later",IF(AND('Patient Health Records'!AI755="Critical",'Patient Health Records'!AH755="No"),"Ask for readmission","No action")))</f>
        <v>No action</v>
      </c>
      <c r="U755" s="36"/>
      <c r="V755" s="36"/>
      <c r="W755" s="2" t="str">
        <f>_xlfn.XLOOKUP('Patient Demographics'!N755,Facts!$B$2:$B$10,Facts!$A$2:$A$10,FALSE)</f>
        <v>West Bengal</v>
      </c>
      <c r="X755" t="str">
        <f t="shared" si="70"/>
        <v xml:space="preserve">Riya </v>
      </c>
      <c r="Y755" t="str" cm="1">
        <f t="array" ref="Y755:Z755">_xlfn.TEXTSPLIT(C755," ")</f>
        <v>Riya</v>
      </c>
      <c r="Z755" t="str">
        <v>Patel</v>
      </c>
    </row>
    <row r="756" spans="1:27" ht="15.75" customHeight="1" x14ac:dyDescent="0.35">
      <c r="A756" s="2" t="s">
        <v>1151</v>
      </c>
      <c r="B756" s="2" t="s">
        <v>273</v>
      </c>
      <c r="C756" s="2" t="str">
        <f t="shared" si="71"/>
        <v>Riya Mehta</v>
      </c>
      <c r="D756" s="2" t="str">
        <f t="shared" si="69"/>
        <v>PID0755_Riya.pdf</v>
      </c>
      <c r="E756" s="2" t="s">
        <v>9</v>
      </c>
      <c r="F756" s="15" t="s">
        <v>10</v>
      </c>
      <c r="G756" s="56">
        <f t="shared" si="72"/>
        <v>27029</v>
      </c>
      <c r="H756" s="54">
        <f t="shared" si="73"/>
        <v>1973</v>
      </c>
      <c r="I756" s="54">
        <f t="shared" si="74"/>
        <v>53</v>
      </c>
      <c r="J756" s="54" t="str" cm="1">
        <f t="array" ref="J756">_xlfn.IFS(AND(I756&gt;20,I756&lt;=30),"Young adult",AND(I756&gt;30,I756&lt;=45),"Adult",AND(I756&gt;45,I756&lt;=60),"Senior",AND(I756&gt;60,I756&lt;90),"super senior",TRUE,"Died")</f>
        <v>Senior</v>
      </c>
      <c r="K756" s="3">
        <v>40</v>
      </c>
      <c r="L756" s="2" t="s">
        <v>29</v>
      </c>
      <c r="M756" s="2" t="s">
        <v>71</v>
      </c>
      <c r="N756" s="2" t="str">
        <f>VLOOKUP(L756,Facts!$A$2:$B$10,2,FALSE)</f>
        <v>North</v>
      </c>
      <c r="O756" s="2"/>
      <c r="P756" s="2"/>
      <c r="Q756" s="36" t="str">
        <f>IF(AND(K756&lt;=5,'Billing Details'!H756&gt;=10000),"High Priority","Regularfollowup")</f>
        <v>Regularfollowup</v>
      </c>
      <c r="R756" s="36"/>
      <c r="S756" s="36"/>
      <c r="T756" s="36" t="str">
        <f>IF(AND(Q756="High Priority",'Patient Health Records'!AH756="Yes",'Patient Health Records'!AI756="Critical"), "Need Immediate attention", IF(AND('Patient Health Records'!AI756&lt;&gt;"Critical", 'Patient Health Records'!AH756="Yes"),"Monitor later",IF(AND('Patient Health Records'!AI756="Critical",'Patient Health Records'!AH756="No"),"Ask for readmission","No action")))</f>
        <v>No action</v>
      </c>
      <c r="U756" s="36"/>
      <c r="V756" s="36"/>
      <c r="W756" s="2" t="str">
        <f>_xlfn.XLOOKUP('Patient Demographics'!N756,Facts!$B$2:$B$10,Facts!$A$2:$A$10,FALSE)</f>
        <v>Punjab</v>
      </c>
      <c r="X756" t="str">
        <f t="shared" si="70"/>
        <v xml:space="preserve">Riya </v>
      </c>
      <c r="Y756" t="str" cm="1">
        <f t="array" ref="Y756:Z756">_xlfn.TEXTSPLIT(C756," ")</f>
        <v>Riya</v>
      </c>
      <c r="Z756" t="str">
        <v>Mehta</v>
      </c>
    </row>
    <row r="757" spans="1:27" ht="15.75" customHeight="1" x14ac:dyDescent="0.35">
      <c r="A757" s="2" t="s">
        <v>1152</v>
      </c>
      <c r="B757" s="2" t="s">
        <v>405</v>
      </c>
      <c r="C757" s="2" t="str">
        <f t="shared" si="71"/>
        <v>Aanya Gupta</v>
      </c>
      <c r="D757" s="2" t="str">
        <f t="shared" si="69"/>
        <v>PID0756_Aanya.pdf</v>
      </c>
      <c r="E757" s="2" t="s">
        <v>9</v>
      </c>
      <c r="F757" s="15" t="s">
        <v>65</v>
      </c>
      <c r="G757" s="56">
        <f t="shared" si="72"/>
        <v>25203</v>
      </c>
      <c r="H757" s="54">
        <f t="shared" si="73"/>
        <v>1968</v>
      </c>
      <c r="I757" s="54">
        <f t="shared" si="74"/>
        <v>58</v>
      </c>
      <c r="J757" s="54" t="str" cm="1">
        <f t="array" ref="J757">_xlfn.IFS(AND(I757&gt;20,I757&lt;=30),"Young adult",AND(I757&gt;30,I757&lt;=45),"Adult",AND(I757&gt;45,I757&lt;=60),"Senior",AND(I757&gt;60,I757&lt;90),"super senior",TRUE,"Died")</f>
        <v>Senior</v>
      </c>
      <c r="K757" s="3">
        <v>30</v>
      </c>
      <c r="L757" s="2" t="s">
        <v>60</v>
      </c>
      <c r="M757" s="2" t="s">
        <v>71</v>
      </c>
      <c r="N757" s="2" t="str">
        <f>VLOOKUP(L757,Facts!$A$2:$B$10,2,FALSE)</f>
        <v>West</v>
      </c>
      <c r="O757" s="2"/>
      <c r="P757" s="2"/>
      <c r="Q757" s="36" t="str">
        <f>IF(AND(K757&lt;=5,'Billing Details'!H757&gt;=10000),"High Priority","Regularfollowup")</f>
        <v>Regularfollowup</v>
      </c>
      <c r="R757" s="36"/>
      <c r="S757" s="36"/>
      <c r="T757" s="36" t="str">
        <f>IF(AND(Q757="High Priority",'Patient Health Records'!AH757="Yes",'Patient Health Records'!AI757="Critical"), "Need Immediate attention", IF(AND('Patient Health Records'!AI757&lt;&gt;"Critical", 'Patient Health Records'!AH757="Yes"),"Monitor later",IF(AND('Patient Health Records'!AI757="Critical",'Patient Health Records'!AH757="No"),"Ask for readmission","No action")))</f>
        <v>Ask for readmission</v>
      </c>
      <c r="U757" s="36"/>
      <c r="V757" s="36"/>
      <c r="W757" s="2" t="str">
        <f>_xlfn.XLOOKUP('Patient Demographics'!N757,Facts!$B$2:$B$10,Facts!$A$2:$A$10,FALSE)</f>
        <v>Maharashtra</v>
      </c>
      <c r="X757" t="str">
        <f t="shared" si="70"/>
        <v xml:space="preserve">Aanya </v>
      </c>
      <c r="Y757" t="str" cm="1">
        <f t="array" ref="Y757:Z757">_xlfn.TEXTSPLIT(C757," ")</f>
        <v>Aanya</v>
      </c>
      <c r="Z757" t="str">
        <v>Gupta</v>
      </c>
    </row>
    <row r="758" spans="1:27" ht="15.75" customHeight="1" x14ac:dyDescent="0.35">
      <c r="A758" s="2" t="s">
        <v>1153</v>
      </c>
      <c r="B758" s="2" t="s">
        <v>171</v>
      </c>
      <c r="C758" s="2" t="str">
        <f t="shared" si="71"/>
        <v>Aanya Mehta</v>
      </c>
      <c r="D758" s="2" t="str">
        <f t="shared" si="69"/>
        <v>PID0757_Aanya.pdf</v>
      </c>
      <c r="E758" s="2" t="s">
        <v>9</v>
      </c>
      <c r="F758" s="15" t="s">
        <v>55</v>
      </c>
      <c r="G758" s="56">
        <f t="shared" si="72"/>
        <v>29951</v>
      </c>
      <c r="H758" s="54">
        <f t="shared" si="73"/>
        <v>1981</v>
      </c>
      <c r="I758" s="54">
        <f t="shared" si="74"/>
        <v>45</v>
      </c>
      <c r="J758" s="54" t="str" cm="1">
        <f t="array" ref="J758">_xlfn.IFS(AND(I758&gt;20,I758&lt;=30),"Young adult",AND(I758&gt;30,I758&lt;=45),"Adult",AND(I758&gt;45,I758&lt;=60),"Senior",AND(I758&gt;60,I758&lt;90),"super senior",TRUE,"Died")</f>
        <v>Adult</v>
      </c>
      <c r="K758" s="3">
        <v>20</v>
      </c>
      <c r="L758" s="2" t="s">
        <v>11</v>
      </c>
      <c r="M758" s="2" t="s">
        <v>12</v>
      </c>
      <c r="N758" s="2" t="str">
        <f>VLOOKUP(L758,Facts!$A$2:$B$10,2,FALSE)</f>
        <v>South</v>
      </c>
      <c r="O758" s="2"/>
      <c r="P758" s="2"/>
      <c r="Q758" s="36" t="str">
        <f>IF(AND(K758&lt;=5,'Billing Details'!H758&gt;=10000),"High Priority","Regularfollowup")</f>
        <v>Regularfollowup</v>
      </c>
      <c r="R758" s="36"/>
      <c r="S758" s="36"/>
      <c r="T758" s="36" t="str">
        <f>IF(AND(Q758="High Priority",'Patient Health Records'!AH758="Yes",'Patient Health Records'!AI758="Critical"), "Need Immediate attention", IF(AND('Patient Health Records'!AI758&lt;&gt;"Critical", 'Patient Health Records'!AH758="Yes"),"Monitor later",IF(AND('Patient Health Records'!AI758="Critical",'Patient Health Records'!AH758="No"),"Ask for readmission","No action")))</f>
        <v>No action</v>
      </c>
      <c r="U758" s="36"/>
      <c r="V758" s="36"/>
      <c r="W758" s="2" t="str">
        <f>_xlfn.XLOOKUP('Patient Demographics'!N758,Facts!$B$2:$B$10,Facts!$A$2:$A$10,FALSE)</f>
        <v>Tamil Nadu</v>
      </c>
      <c r="X758" t="str">
        <f t="shared" si="70"/>
        <v xml:space="preserve">Aanya </v>
      </c>
      <c r="Y758" t="str" cm="1">
        <f t="array" ref="Y758:Z758">_xlfn.TEXTSPLIT(C758," ")</f>
        <v>Aanya</v>
      </c>
      <c r="Z758" t="str">
        <v>Mehta</v>
      </c>
    </row>
    <row r="759" spans="1:27" ht="15.75" customHeight="1" x14ac:dyDescent="0.35">
      <c r="A759" s="2" t="s">
        <v>1154</v>
      </c>
      <c r="B759" s="2" t="s">
        <v>1155</v>
      </c>
      <c r="C759" s="2" t="str">
        <f t="shared" si="71"/>
        <v>Vivaan Patel</v>
      </c>
      <c r="D759" s="2" t="str">
        <f t="shared" si="69"/>
        <v>PID0758_Vivaan.pdf</v>
      </c>
      <c r="E759" s="2" t="s">
        <v>24</v>
      </c>
      <c r="F759" s="15" t="s">
        <v>28</v>
      </c>
      <c r="G759" s="56">
        <f t="shared" si="72"/>
        <v>32508</v>
      </c>
      <c r="H759" s="54">
        <f t="shared" si="73"/>
        <v>1988</v>
      </c>
      <c r="I759" s="54">
        <f t="shared" si="74"/>
        <v>38</v>
      </c>
      <c r="J759" s="54" t="str" cm="1">
        <f t="array" ref="J759">_xlfn.IFS(AND(I759&gt;20,I759&lt;=30),"Young adult",AND(I759&gt;30,I759&lt;=45),"Adult",AND(I759&gt;45,I759&lt;=60),"Senior",AND(I759&gt;60,I759&lt;90),"super senior",TRUE,"Died")</f>
        <v>Adult</v>
      </c>
      <c r="K759" s="3">
        <v>25</v>
      </c>
      <c r="L759" s="2" t="s">
        <v>60</v>
      </c>
      <c r="M759" s="2" t="s">
        <v>12</v>
      </c>
      <c r="N759" s="2" t="str">
        <f>VLOOKUP(L759,Facts!$A$2:$B$10,2,FALSE)</f>
        <v>West</v>
      </c>
      <c r="O759" s="2"/>
      <c r="P759" s="2"/>
      <c r="Q759" s="36" t="str">
        <f>IF(AND(K759&lt;=5,'Billing Details'!H759&gt;=10000),"High Priority","Regularfollowup")</f>
        <v>Regularfollowup</v>
      </c>
      <c r="R759" s="36"/>
      <c r="S759" s="36"/>
      <c r="T759" s="36" t="str">
        <f>IF(AND(Q759="High Priority",'Patient Health Records'!AH759="Yes",'Patient Health Records'!AI759="Critical"), "Need Immediate attention", IF(AND('Patient Health Records'!AI759&lt;&gt;"Critical", 'Patient Health Records'!AH759="Yes"),"Monitor later",IF(AND('Patient Health Records'!AI759="Critical",'Patient Health Records'!AH759="No"),"Ask for readmission","No action")))</f>
        <v>Ask for readmission</v>
      </c>
      <c r="U759" s="36"/>
      <c r="V759" s="36"/>
      <c r="W759" s="2" t="str">
        <f>_xlfn.XLOOKUP('Patient Demographics'!N759,Facts!$B$2:$B$10,Facts!$A$2:$A$10,FALSE)</f>
        <v>Maharashtra</v>
      </c>
      <c r="X759" t="str">
        <f t="shared" si="70"/>
        <v xml:space="preserve">Vivaan </v>
      </c>
      <c r="Y759" t="str" cm="1">
        <f t="array" ref="Y759:Z759">_xlfn.TEXTSPLIT(C759," ")</f>
        <v>Vivaan</v>
      </c>
      <c r="Z759" t="str">
        <v>Patel</v>
      </c>
    </row>
    <row r="760" spans="1:27" ht="15.75" customHeight="1" x14ac:dyDescent="0.35">
      <c r="A760" s="2" t="s">
        <v>1156</v>
      </c>
      <c r="B760" s="2" t="s">
        <v>104</v>
      </c>
      <c r="C760" s="2" t="str">
        <f t="shared" si="71"/>
        <v>Riya Gupta</v>
      </c>
      <c r="D760" s="2" t="str">
        <f t="shared" si="69"/>
        <v>PID0759_Riya.pdf</v>
      </c>
      <c r="E760" s="2" t="s">
        <v>9</v>
      </c>
      <c r="F760" s="15" t="s">
        <v>65</v>
      </c>
      <c r="G760" s="56">
        <f t="shared" si="72"/>
        <v>25203</v>
      </c>
      <c r="H760" s="54">
        <f t="shared" si="73"/>
        <v>1968</v>
      </c>
      <c r="I760" s="54">
        <f t="shared" si="74"/>
        <v>58</v>
      </c>
      <c r="J760" s="54" t="str" cm="1">
        <f t="array" ref="J760">_xlfn.IFS(AND(I760&gt;20,I760&lt;=30),"Young adult",AND(I760&gt;30,I760&lt;=45),"Adult",AND(I760&gt;45,I760&lt;=60),"Senior",AND(I760&gt;60,I760&lt;90),"super senior",TRUE,"Died")</f>
        <v>Senior</v>
      </c>
      <c r="K760" s="3">
        <v>3</v>
      </c>
      <c r="L760" s="2" t="s">
        <v>20</v>
      </c>
      <c r="M760" s="2" t="s">
        <v>21</v>
      </c>
      <c r="N760" s="2" t="str">
        <f>VLOOKUP(L760,Facts!$A$2:$B$10,2,FALSE)</f>
        <v>North</v>
      </c>
      <c r="O760" s="2"/>
      <c r="P760" s="2"/>
      <c r="Q760" s="36" t="str">
        <f>IF(AND(K760&lt;=5,'Billing Details'!H760&gt;=10000),"High Priority","Regularfollowup")</f>
        <v>High Priority</v>
      </c>
      <c r="R760" s="36"/>
      <c r="S760" s="36"/>
      <c r="T760" s="36" t="str">
        <f>IF(AND(Q760="High Priority",'Patient Health Records'!AH760="Yes",'Patient Health Records'!AI760="Critical"), "Need Immediate attention", IF(AND('Patient Health Records'!AI760&lt;&gt;"Critical", 'Patient Health Records'!AH760="Yes"),"Monitor later",IF(AND('Patient Health Records'!AI760="Critical",'Patient Health Records'!AH760="No"),"Ask for readmission","No action")))</f>
        <v>Monitor later</v>
      </c>
      <c r="U760" s="36"/>
      <c r="V760" s="36"/>
      <c r="W760" s="2" t="str">
        <f>_xlfn.XLOOKUP('Patient Demographics'!N760,Facts!$B$2:$B$10,Facts!$A$2:$A$10,FALSE)</f>
        <v>Punjab</v>
      </c>
      <c r="X760" t="str">
        <f t="shared" si="70"/>
        <v xml:space="preserve">Riya </v>
      </c>
      <c r="Y760" t="str" cm="1">
        <f t="array" ref="Y760:Z760">_xlfn.TEXTSPLIT(C760," ")</f>
        <v>Riya</v>
      </c>
      <c r="Z760" t="str">
        <v>Gupta</v>
      </c>
    </row>
    <row r="761" spans="1:27" ht="15.75" customHeight="1" x14ac:dyDescent="0.35">
      <c r="A761" s="2" t="s">
        <v>1157</v>
      </c>
      <c r="B761" s="2" t="s">
        <v>1158</v>
      </c>
      <c r="C761" s="2" t="str">
        <f t="shared" si="71"/>
        <v>Riya Priya Mehta</v>
      </c>
      <c r="D761" s="2" t="str">
        <f t="shared" si="69"/>
        <v>PID0760_Riya.pdf</v>
      </c>
      <c r="E761" s="2" t="s">
        <v>9</v>
      </c>
      <c r="F761" s="15" t="s">
        <v>62</v>
      </c>
      <c r="G761" s="56">
        <f t="shared" si="72"/>
        <v>30682</v>
      </c>
      <c r="H761" s="54">
        <f t="shared" si="73"/>
        <v>1984</v>
      </c>
      <c r="I761" s="54">
        <f t="shared" si="74"/>
        <v>42</v>
      </c>
      <c r="J761" s="54" t="str" cm="1">
        <f t="array" ref="J761">_xlfn.IFS(AND(I761&gt;20,I761&lt;=30),"Young adult",AND(I761&gt;30,I761&lt;=45),"Adult",AND(I761&gt;45,I761&lt;=60),"Senior",AND(I761&gt;60,I761&lt;90),"super senior",TRUE,"Died")</f>
        <v>Adult</v>
      </c>
      <c r="K761" s="3">
        <v>2</v>
      </c>
      <c r="L761" s="2" t="s">
        <v>11</v>
      </c>
      <c r="M761" s="2" t="s">
        <v>21</v>
      </c>
      <c r="N761" s="2" t="str">
        <f>VLOOKUP(L761,Facts!$A$2:$B$10,2,FALSE)</f>
        <v>South</v>
      </c>
      <c r="O761" s="2"/>
      <c r="P761" s="2"/>
      <c r="Q761" s="36" t="str">
        <f>IF(AND(K761&lt;=5,'Billing Details'!H761&gt;=10000),"High Priority","Regularfollowup")</f>
        <v>High Priority</v>
      </c>
      <c r="R761" s="36"/>
      <c r="S761" s="36"/>
      <c r="T761" s="36" t="str">
        <f>IF(AND(Q761="High Priority",'Patient Health Records'!AH761="Yes",'Patient Health Records'!AI761="Critical"), "Need Immediate attention", IF(AND('Patient Health Records'!AI761&lt;&gt;"Critical", 'Patient Health Records'!AH761="Yes"),"Monitor later",IF(AND('Patient Health Records'!AI761="Critical",'Patient Health Records'!AH761="No"),"Ask for readmission","No action")))</f>
        <v>Monitor later</v>
      </c>
      <c r="U761" s="36"/>
      <c r="V761" s="36"/>
      <c r="W761" s="2" t="str">
        <f>_xlfn.XLOOKUP('Patient Demographics'!N761,Facts!$B$2:$B$10,Facts!$A$2:$A$10,FALSE)</f>
        <v>Tamil Nadu</v>
      </c>
      <c r="X761" t="str">
        <f t="shared" si="70"/>
        <v xml:space="preserve">Riya </v>
      </c>
      <c r="Y761" t="str" cm="1">
        <f t="array" ref="Y761:AA761">_xlfn.TEXTSPLIT(C761," ")</f>
        <v>Riya</v>
      </c>
      <c r="Z761" t="str">
        <v>Priya</v>
      </c>
      <c r="AA761" t="str">
        <v>Mehta</v>
      </c>
    </row>
    <row r="762" spans="1:27" ht="15.75" customHeight="1" x14ac:dyDescent="0.35">
      <c r="A762" s="2" t="s">
        <v>1159</v>
      </c>
      <c r="B762" s="2" t="s">
        <v>773</v>
      </c>
      <c r="C762" s="2" t="str">
        <f t="shared" si="71"/>
        <v>Shreya Patel</v>
      </c>
      <c r="D762" s="2" t="str">
        <f t="shared" si="69"/>
        <v>PID0761_Shreya.pdf</v>
      </c>
      <c r="E762" s="2" t="s">
        <v>9</v>
      </c>
      <c r="F762" s="15" t="s">
        <v>41</v>
      </c>
      <c r="G762" s="56">
        <f t="shared" si="72"/>
        <v>28855</v>
      </c>
      <c r="H762" s="54">
        <f t="shared" si="73"/>
        <v>1978</v>
      </c>
      <c r="I762" s="54">
        <f t="shared" si="74"/>
        <v>48</v>
      </c>
      <c r="J762" s="54" t="str" cm="1">
        <f t="array" ref="J762">_xlfn.IFS(AND(I762&gt;20,I762&lt;=30),"Young adult",AND(I762&gt;30,I762&lt;=45),"Adult",AND(I762&gt;45,I762&lt;=60),"Senior",AND(I762&gt;60,I762&lt;90),"super senior",TRUE,"Died")</f>
        <v>Senior</v>
      </c>
      <c r="K762" s="3">
        <v>5</v>
      </c>
      <c r="L762" s="2" t="s">
        <v>45</v>
      </c>
      <c r="M762" s="2" t="s">
        <v>21</v>
      </c>
      <c r="N762" s="2" t="str">
        <f>VLOOKUP(L762,Facts!$A$2:$B$10,2,FALSE)</f>
        <v>East</v>
      </c>
      <c r="O762" s="2"/>
      <c r="P762" s="2"/>
      <c r="Q762" s="36" t="str">
        <f>IF(AND(K762&lt;=5,'Billing Details'!H762&gt;=10000),"High Priority","Regularfollowup")</f>
        <v>High Priority</v>
      </c>
      <c r="R762" s="36"/>
      <c r="S762" s="36"/>
      <c r="T762" s="36" t="str">
        <f>IF(AND(Q762="High Priority",'Patient Health Records'!AH762="Yes",'Patient Health Records'!AI762="Critical"), "Need Immediate attention", IF(AND('Patient Health Records'!AI762&lt;&gt;"Critical", 'Patient Health Records'!AH762="Yes"),"Monitor later",IF(AND('Patient Health Records'!AI762="Critical",'Patient Health Records'!AH762="No"),"Ask for readmission","No action")))</f>
        <v>Monitor later</v>
      </c>
      <c r="U762" s="36"/>
      <c r="V762" s="36"/>
      <c r="W762" s="2" t="str">
        <f>_xlfn.XLOOKUP('Patient Demographics'!N762,Facts!$B$2:$B$10,Facts!$A$2:$A$10,FALSE)</f>
        <v>West Bengal</v>
      </c>
      <c r="X762" t="str">
        <f t="shared" si="70"/>
        <v xml:space="preserve">Shreya </v>
      </c>
      <c r="Y762" t="str" cm="1">
        <f t="array" ref="Y762:Z762">_xlfn.TEXTSPLIT(C762," ")</f>
        <v>Shreya</v>
      </c>
      <c r="Z762" t="str">
        <v>Patel</v>
      </c>
    </row>
    <row r="763" spans="1:27" ht="15.75" customHeight="1" x14ac:dyDescent="0.35">
      <c r="A763" s="2" t="s">
        <v>1160</v>
      </c>
      <c r="B763" s="2" t="s">
        <v>302</v>
      </c>
      <c r="C763" s="2" t="str">
        <f t="shared" si="71"/>
        <v>Vivaan Gupta</v>
      </c>
      <c r="D763" s="2" t="str">
        <f t="shared" si="69"/>
        <v>PID0762_Vivaan.pdf</v>
      </c>
      <c r="E763" s="2" t="s">
        <v>24</v>
      </c>
      <c r="F763" s="15" t="s">
        <v>164</v>
      </c>
      <c r="G763" s="56">
        <f t="shared" si="72"/>
        <v>21550</v>
      </c>
      <c r="H763" s="54">
        <f t="shared" si="73"/>
        <v>1958</v>
      </c>
      <c r="I763" s="54">
        <f t="shared" si="74"/>
        <v>68</v>
      </c>
      <c r="J763" s="54" t="str" cm="1">
        <f t="array" ref="J763">_xlfn.IFS(AND(I763&gt;20,I763&lt;=30),"Young adult",AND(I763&gt;30,I763&lt;=45),"Adult",AND(I763&gt;45,I763&lt;=60),"Senior",AND(I763&gt;60,I763&lt;90),"super senior",TRUE,"Died")</f>
        <v>super senior</v>
      </c>
      <c r="K763" s="3">
        <v>7</v>
      </c>
      <c r="L763" s="2" t="s">
        <v>60</v>
      </c>
      <c r="M763" s="2" t="s">
        <v>71</v>
      </c>
      <c r="N763" s="2" t="str">
        <f>VLOOKUP(L763,Facts!$A$2:$B$10,2,FALSE)</f>
        <v>West</v>
      </c>
      <c r="O763" s="2"/>
      <c r="P763" s="2"/>
      <c r="Q763" s="36" t="str">
        <f>IF(AND(K763&lt;=5,'Billing Details'!H763&gt;=10000),"High Priority","Regularfollowup")</f>
        <v>Regularfollowup</v>
      </c>
      <c r="R763" s="36"/>
      <c r="S763" s="36"/>
      <c r="T763" s="36" t="str">
        <f>IF(AND(Q763="High Priority",'Patient Health Records'!AH763="Yes",'Patient Health Records'!AI763="Critical"), "Need Immediate attention", IF(AND('Patient Health Records'!AI763&lt;&gt;"Critical", 'Patient Health Records'!AH763="Yes"),"Monitor later",IF(AND('Patient Health Records'!AI763="Critical",'Patient Health Records'!AH763="No"),"Ask for readmission","No action")))</f>
        <v>Monitor later</v>
      </c>
      <c r="U763" s="36"/>
      <c r="V763" s="36"/>
      <c r="W763" s="2" t="str">
        <f>_xlfn.XLOOKUP('Patient Demographics'!N763,Facts!$B$2:$B$10,Facts!$A$2:$A$10,FALSE)</f>
        <v>Maharashtra</v>
      </c>
      <c r="X763" t="str">
        <f t="shared" si="70"/>
        <v xml:space="preserve">Vivaan </v>
      </c>
      <c r="Y763" t="str" cm="1">
        <f t="array" ref="Y763:Z763">_xlfn.TEXTSPLIT(C763," ")</f>
        <v>Vivaan</v>
      </c>
      <c r="Z763" t="str">
        <v>Gupta</v>
      </c>
    </row>
    <row r="764" spans="1:27" ht="15.75" customHeight="1" x14ac:dyDescent="0.35">
      <c r="A764" s="2" t="s">
        <v>1161</v>
      </c>
      <c r="B764" s="2" t="s">
        <v>906</v>
      </c>
      <c r="C764" s="2" t="str">
        <f t="shared" si="71"/>
        <v>Vivaan Patel</v>
      </c>
      <c r="D764" s="2" t="str">
        <f t="shared" si="69"/>
        <v>PID0763_Vivaan.pdf</v>
      </c>
      <c r="E764" s="2" t="s">
        <v>24</v>
      </c>
      <c r="F764" s="15" t="s">
        <v>15</v>
      </c>
      <c r="G764" s="56">
        <f t="shared" si="72"/>
        <v>19724</v>
      </c>
      <c r="H764" s="54">
        <f t="shared" si="73"/>
        <v>1953</v>
      </c>
      <c r="I764" s="54">
        <f t="shared" si="74"/>
        <v>73</v>
      </c>
      <c r="J764" s="54" t="str" cm="1">
        <f t="array" ref="J764">_xlfn.IFS(AND(I764&gt;20,I764&lt;=30),"Young adult",AND(I764&gt;30,I764&lt;=45),"Adult",AND(I764&gt;45,I764&lt;=60),"Senior",AND(I764&gt;60,I764&lt;90),"super senior",TRUE,"Died")</f>
        <v>super senior</v>
      </c>
      <c r="K764" s="3">
        <v>30</v>
      </c>
      <c r="L764" s="2" t="s">
        <v>16</v>
      </c>
      <c r="M764" s="2" t="s">
        <v>71</v>
      </c>
      <c r="N764" s="2" t="str">
        <f>VLOOKUP(L764,Facts!$A$2:$B$10,2,FALSE)</f>
        <v>West</v>
      </c>
      <c r="O764" s="2"/>
      <c r="P764" s="2"/>
      <c r="Q764" s="36" t="str">
        <f>IF(AND(K764&lt;=5,'Billing Details'!H764&gt;=10000),"High Priority","Regularfollowup")</f>
        <v>Regularfollowup</v>
      </c>
      <c r="R764" s="36"/>
      <c r="S764" s="36"/>
      <c r="T764" s="36" t="str">
        <f>IF(AND(Q764="High Priority",'Patient Health Records'!AH764="Yes",'Patient Health Records'!AI764="Critical"), "Need Immediate attention", IF(AND('Patient Health Records'!AI764&lt;&gt;"Critical", 'Patient Health Records'!AH764="Yes"),"Monitor later",IF(AND('Patient Health Records'!AI764="Critical",'Patient Health Records'!AH764="No"),"Ask for readmission","No action")))</f>
        <v>Ask for readmission</v>
      </c>
      <c r="U764" s="36"/>
      <c r="V764" s="36"/>
      <c r="W764" s="2" t="str">
        <f>_xlfn.XLOOKUP('Patient Demographics'!N764,Facts!$B$2:$B$10,Facts!$A$2:$A$10,FALSE)</f>
        <v>Maharashtra</v>
      </c>
      <c r="X764" t="str">
        <f t="shared" si="70"/>
        <v xml:space="preserve">Vivaan </v>
      </c>
      <c r="Y764" t="str" cm="1">
        <f t="array" ref="Y764:Z764">_xlfn.TEXTSPLIT(C764," ")</f>
        <v>Vivaan</v>
      </c>
      <c r="Z764" t="str">
        <v>Patel</v>
      </c>
    </row>
    <row r="765" spans="1:27" ht="15.75" customHeight="1" x14ac:dyDescent="0.35">
      <c r="A765" s="2" t="s">
        <v>1162</v>
      </c>
      <c r="B765" s="2" t="s">
        <v>98</v>
      </c>
      <c r="C765" s="2" t="str">
        <f t="shared" si="71"/>
        <v>Diya Sharma</v>
      </c>
      <c r="D765" s="2" t="str">
        <f t="shared" si="69"/>
        <v>PID0764_Diya.pdf</v>
      </c>
      <c r="E765" s="2" t="s">
        <v>9</v>
      </c>
      <c r="F765" s="15" t="s">
        <v>41</v>
      </c>
      <c r="G765" s="56">
        <f t="shared" si="72"/>
        <v>28855</v>
      </c>
      <c r="H765" s="54">
        <f t="shared" si="73"/>
        <v>1978</v>
      </c>
      <c r="I765" s="54">
        <f t="shared" si="74"/>
        <v>48</v>
      </c>
      <c r="J765" s="54" t="str" cm="1">
        <f t="array" ref="J765">_xlfn.IFS(AND(I765&gt;20,I765&lt;=30),"Young adult",AND(I765&gt;30,I765&lt;=45),"Adult",AND(I765&gt;45,I765&lt;=60),"Senior",AND(I765&gt;60,I765&lt;90),"super senior",TRUE,"Died")</f>
        <v>Senior</v>
      </c>
      <c r="K765" s="3">
        <v>7</v>
      </c>
      <c r="L765" s="2" t="s">
        <v>60</v>
      </c>
      <c r="M765" s="2" t="s">
        <v>71</v>
      </c>
      <c r="N765" s="2" t="str">
        <f>VLOOKUP(L765,Facts!$A$2:$B$10,2,FALSE)</f>
        <v>West</v>
      </c>
      <c r="O765" s="2"/>
      <c r="P765" s="2"/>
      <c r="Q765" s="36" t="str">
        <f>IF(AND(K765&lt;=5,'Billing Details'!H765&gt;=10000),"High Priority","Regularfollowup")</f>
        <v>Regularfollowup</v>
      </c>
      <c r="R765" s="36"/>
      <c r="S765" s="36"/>
      <c r="T765" s="36" t="str">
        <f>IF(AND(Q765="High Priority",'Patient Health Records'!AH765="Yes",'Patient Health Records'!AI765="Critical"), "Need Immediate attention", IF(AND('Patient Health Records'!AI765&lt;&gt;"Critical", 'Patient Health Records'!AH765="Yes"),"Monitor later",IF(AND('Patient Health Records'!AI765="Critical",'Patient Health Records'!AH765="No"),"Ask for readmission","No action")))</f>
        <v>Monitor later</v>
      </c>
      <c r="U765" s="36"/>
      <c r="V765" s="36"/>
      <c r="W765" s="2" t="str">
        <f>_xlfn.XLOOKUP('Patient Demographics'!N765,Facts!$B$2:$B$10,Facts!$A$2:$A$10,FALSE)</f>
        <v>Maharashtra</v>
      </c>
      <c r="X765" t="str">
        <f t="shared" si="70"/>
        <v xml:space="preserve">Diya </v>
      </c>
      <c r="Y765" t="str" cm="1">
        <f t="array" ref="Y765:Z765">_xlfn.TEXTSPLIT(C765," ")</f>
        <v>Diya</v>
      </c>
      <c r="Z765" t="str">
        <v>Sharma</v>
      </c>
    </row>
    <row r="766" spans="1:27" ht="15.75" customHeight="1" x14ac:dyDescent="0.35">
      <c r="A766" s="2" t="s">
        <v>1163</v>
      </c>
      <c r="B766" s="2" t="s">
        <v>306</v>
      </c>
      <c r="C766" s="2" t="str">
        <f t="shared" si="71"/>
        <v>Riya Mehta</v>
      </c>
      <c r="D766" s="2" t="str">
        <f t="shared" si="69"/>
        <v>PID0765_Riya.pdf</v>
      </c>
      <c r="E766" s="2" t="s">
        <v>9</v>
      </c>
      <c r="F766" s="15" t="s">
        <v>127</v>
      </c>
      <c r="G766" s="56">
        <f t="shared" si="72"/>
        <v>31412</v>
      </c>
      <c r="H766" s="54">
        <f t="shared" si="73"/>
        <v>1985</v>
      </c>
      <c r="I766" s="54">
        <f t="shared" si="74"/>
        <v>41</v>
      </c>
      <c r="J766" s="54" t="str" cm="1">
        <f t="array" ref="J766">_xlfn.IFS(AND(I766&gt;20,I766&lt;=30),"Young adult",AND(I766&gt;30,I766&lt;=45),"Adult",AND(I766&gt;45,I766&lt;=60),"Senior",AND(I766&gt;60,I766&lt;90),"super senior",TRUE,"Died")</f>
        <v>Adult</v>
      </c>
      <c r="K766" s="3">
        <v>3</v>
      </c>
      <c r="L766" s="2" t="s">
        <v>11</v>
      </c>
      <c r="M766" s="2" t="s">
        <v>12</v>
      </c>
      <c r="N766" s="2" t="str">
        <f>VLOOKUP(L766,Facts!$A$2:$B$10,2,FALSE)</f>
        <v>South</v>
      </c>
      <c r="O766" s="2"/>
      <c r="P766" s="2"/>
      <c r="Q766" s="36" t="str">
        <f>IF(AND(K766&lt;=5,'Billing Details'!H766&gt;=10000),"High Priority","Regularfollowup")</f>
        <v>High Priority</v>
      </c>
      <c r="R766" s="36"/>
      <c r="S766" s="36"/>
      <c r="T766" s="36" t="str">
        <f>IF(AND(Q766="High Priority",'Patient Health Records'!AH766="Yes",'Patient Health Records'!AI766="Critical"), "Need Immediate attention", IF(AND('Patient Health Records'!AI766&lt;&gt;"Critical", 'Patient Health Records'!AH766="Yes"),"Monitor later",IF(AND('Patient Health Records'!AI766="Critical",'Patient Health Records'!AH766="No"),"Ask for readmission","No action")))</f>
        <v>No action</v>
      </c>
      <c r="U766" s="36"/>
      <c r="V766" s="36"/>
      <c r="W766" s="2" t="str">
        <f>_xlfn.XLOOKUP('Patient Demographics'!N766,Facts!$B$2:$B$10,Facts!$A$2:$A$10,FALSE)</f>
        <v>Tamil Nadu</v>
      </c>
      <c r="X766" t="str">
        <f t="shared" si="70"/>
        <v xml:space="preserve">Riya </v>
      </c>
      <c r="Y766" t="str" cm="1">
        <f t="array" ref="Y766:Z766">_xlfn.TEXTSPLIT(C766," ")</f>
        <v>Riya</v>
      </c>
      <c r="Z766" t="str">
        <v>Mehta</v>
      </c>
    </row>
    <row r="767" spans="1:27" ht="15.75" customHeight="1" x14ac:dyDescent="0.35">
      <c r="A767" s="2" t="s">
        <v>1164</v>
      </c>
      <c r="B767" s="2" t="s">
        <v>906</v>
      </c>
      <c r="C767" s="2" t="str">
        <f t="shared" si="71"/>
        <v>Vivaan Patel</v>
      </c>
      <c r="D767" s="2" t="str">
        <f t="shared" si="69"/>
        <v>PID0766_Vivaan.pdf</v>
      </c>
      <c r="E767" s="2" t="s">
        <v>24</v>
      </c>
      <c r="F767" s="15" t="s">
        <v>10</v>
      </c>
      <c r="G767" s="56">
        <f t="shared" si="72"/>
        <v>27029</v>
      </c>
      <c r="H767" s="54">
        <f t="shared" si="73"/>
        <v>1973</v>
      </c>
      <c r="I767" s="54">
        <f t="shared" si="74"/>
        <v>53</v>
      </c>
      <c r="J767" s="54" t="str" cm="1">
        <f t="array" ref="J767">_xlfn.IFS(AND(I767&gt;20,I767&lt;=30),"Young adult",AND(I767&gt;30,I767&lt;=45),"Adult",AND(I767&gt;45,I767&lt;=60),"Senior",AND(I767&gt;60,I767&lt;90),"super senior",TRUE,"Died")</f>
        <v>Senior</v>
      </c>
      <c r="K767" s="3">
        <v>2</v>
      </c>
      <c r="L767" s="2" t="s">
        <v>29</v>
      </c>
      <c r="M767" s="2" t="s">
        <v>12</v>
      </c>
      <c r="N767" s="2" t="str">
        <f>VLOOKUP(L767,Facts!$A$2:$B$10,2,FALSE)</f>
        <v>North</v>
      </c>
      <c r="O767" s="2"/>
      <c r="P767" s="2"/>
      <c r="Q767" s="36" t="str">
        <f>IF(AND(K767&lt;=5,'Billing Details'!H767&gt;=10000),"High Priority","Regularfollowup")</f>
        <v>Regularfollowup</v>
      </c>
      <c r="R767" s="36"/>
      <c r="S767" s="36"/>
      <c r="T767" s="36" t="str">
        <f>IF(AND(Q767="High Priority",'Patient Health Records'!AH767="Yes",'Patient Health Records'!AI767="Critical"), "Need Immediate attention", IF(AND('Patient Health Records'!AI767&lt;&gt;"Critical", 'Patient Health Records'!AH767="Yes"),"Monitor later",IF(AND('Patient Health Records'!AI767="Critical",'Patient Health Records'!AH767="No"),"Ask for readmission","No action")))</f>
        <v>Monitor later</v>
      </c>
      <c r="U767" s="36"/>
      <c r="V767" s="36"/>
      <c r="W767" s="2" t="str">
        <f>_xlfn.XLOOKUP('Patient Demographics'!N767,Facts!$B$2:$B$10,Facts!$A$2:$A$10,FALSE)</f>
        <v>Punjab</v>
      </c>
      <c r="X767" t="str">
        <f t="shared" si="70"/>
        <v xml:space="preserve">Vivaan </v>
      </c>
      <c r="Y767" t="str" cm="1">
        <f t="array" ref="Y767:Z767">_xlfn.TEXTSPLIT(C767," ")</f>
        <v>Vivaan</v>
      </c>
      <c r="Z767" t="str">
        <v>Patel</v>
      </c>
    </row>
    <row r="768" spans="1:27" ht="15.75" customHeight="1" x14ac:dyDescent="0.35">
      <c r="A768" s="2" t="s">
        <v>1165</v>
      </c>
      <c r="B768" s="2" t="s">
        <v>173</v>
      </c>
      <c r="C768" s="2" t="str">
        <f t="shared" si="71"/>
        <v>Riya Reddy</v>
      </c>
      <c r="D768" s="2" t="str">
        <f t="shared" si="69"/>
        <v>PID0767_Riya.pdf</v>
      </c>
      <c r="E768" s="2" t="s">
        <v>9</v>
      </c>
      <c r="F768" s="15" t="s">
        <v>41</v>
      </c>
      <c r="G768" s="56">
        <f t="shared" si="72"/>
        <v>28855</v>
      </c>
      <c r="H768" s="54">
        <f t="shared" si="73"/>
        <v>1978</v>
      </c>
      <c r="I768" s="54">
        <f t="shared" si="74"/>
        <v>48</v>
      </c>
      <c r="J768" s="54" t="str" cm="1">
        <f t="array" ref="J768">_xlfn.IFS(AND(I768&gt;20,I768&lt;=30),"Young adult",AND(I768&gt;30,I768&lt;=45),"Adult",AND(I768&gt;45,I768&lt;=60),"Senior",AND(I768&gt;60,I768&lt;90),"super senior",TRUE,"Died")</f>
        <v>Senior</v>
      </c>
      <c r="K768" s="3">
        <v>30</v>
      </c>
      <c r="L768" s="2" t="s">
        <v>25</v>
      </c>
      <c r="M768" s="2" t="s">
        <v>12</v>
      </c>
      <c r="N768" s="2" t="str">
        <f>VLOOKUP(L768,Facts!$A$2:$B$10,2,FALSE)</f>
        <v>South</v>
      </c>
      <c r="O768" s="2"/>
      <c r="P768" s="2"/>
      <c r="Q768" s="36" t="str">
        <f>IF(AND(K768&lt;=5,'Billing Details'!H768&gt;=10000),"High Priority","Regularfollowup")</f>
        <v>Regularfollowup</v>
      </c>
      <c r="R768" s="36"/>
      <c r="S768" s="36"/>
      <c r="T768" s="36" t="str">
        <f>IF(AND(Q768="High Priority",'Patient Health Records'!AH768="Yes",'Patient Health Records'!AI768="Critical"), "Need Immediate attention", IF(AND('Patient Health Records'!AI768&lt;&gt;"Critical", 'Patient Health Records'!AH768="Yes"),"Monitor later",IF(AND('Patient Health Records'!AI768="Critical",'Patient Health Records'!AH768="No"),"Ask for readmission","No action")))</f>
        <v>Monitor later</v>
      </c>
      <c r="U768" s="36"/>
      <c r="V768" s="36"/>
      <c r="W768" s="2" t="str">
        <f>_xlfn.XLOOKUP('Patient Demographics'!N768,Facts!$B$2:$B$10,Facts!$A$2:$A$10,FALSE)</f>
        <v>Tamil Nadu</v>
      </c>
      <c r="X768" t="str">
        <f t="shared" si="70"/>
        <v xml:space="preserve">Riya </v>
      </c>
      <c r="Y768" t="str" cm="1">
        <f t="array" ref="Y768:Z768">_xlfn.TEXTSPLIT(C768," ")</f>
        <v>Riya</v>
      </c>
      <c r="Z768" t="str">
        <v>Reddy</v>
      </c>
    </row>
    <row r="769" spans="1:27" ht="15.75" customHeight="1" x14ac:dyDescent="0.35">
      <c r="A769" s="2" t="s">
        <v>1166</v>
      </c>
      <c r="B769" s="2" t="s">
        <v>201</v>
      </c>
      <c r="C769" s="2" t="str">
        <f t="shared" si="71"/>
        <v>Sai Mehta</v>
      </c>
      <c r="D769" s="2" t="str">
        <f t="shared" si="69"/>
        <v>PID0768_Sai.pdf</v>
      </c>
      <c r="E769" s="2" t="s">
        <v>24</v>
      </c>
      <c r="F769" s="15" t="s">
        <v>62</v>
      </c>
      <c r="G769" s="56">
        <f t="shared" si="72"/>
        <v>30682</v>
      </c>
      <c r="H769" s="54">
        <f t="shared" si="73"/>
        <v>1984</v>
      </c>
      <c r="I769" s="54">
        <f t="shared" si="74"/>
        <v>42</v>
      </c>
      <c r="J769" s="54" t="str" cm="1">
        <f t="array" ref="J769">_xlfn.IFS(AND(I769&gt;20,I769&lt;=30),"Young adult",AND(I769&gt;30,I769&lt;=45),"Adult",AND(I769&gt;45,I769&lt;=60),"Senior",AND(I769&gt;60,I769&lt;90),"super senior",TRUE,"Died")</f>
        <v>Adult</v>
      </c>
      <c r="K769" s="3">
        <v>20</v>
      </c>
      <c r="L769" s="2" t="s">
        <v>25</v>
      </c>
      <c r="M769" s="2" t="s">
        <v>12</v>
      </c>
      <c r="N769" s="2" t="str">
        <f>VLOOKUP(L769,Facts!$A$2:$B$10,2,FALSE)</f>
        <v>South</v>
      </c>
      <c r="O769" s="2"/>
      <c r="P769" s="2"/>
      <c r="Q769" s="36" t="str">
        <f>IF(AND(K769&lt;=5,'Billing Details'!H769&gt;=10000),"High Priority","Regularfollowup")</f>
        <v>Regularfollowup</v>
      </c>
      <c r="R769" s="36"/>
      <c r="S769" s="36"/>
      <c r="T769" s="36" t="str">
        <f>IF(AND(Q769="High Priority",'Patient Health Records'!AH769="Yes",'Patient Health Records'!AI769="Critical"), "Need Immediate attention", IF(AND('Patient Health Records'!AI769&lt;&gt;"Critical", 'Patient Health Records'!AH769="Yes"),"Monitor later",IF(AND('Patient Health Records'!AI769="Critical",'Patient Health Records'!AH769="No"),"Ask for readmission","No action")))</f>
        <v>No action</v>
      </c>
      <c r="U769" s="36"/>
      <c r="V769" s="36"/>
      <c r="W769" s="2" t="str">
        <f>_xlfn.XLOOKUP('Patient Demographics'!N769,Facts!$B$2:$B$10,Facts!$A$2:$A$10,FALSE)</f>
        <v>Tamil Nadu</v>
      </c>
      <c r="X769" t="str">
        <f t="shared" si="70"/>
        <v xml:space="preserve">Sai </v>
      </c>
      <c r="Y769" t="str" cm="1">
        <f t="array" ref="Y769:Z769">_xlfn.TEXTSPLIT(C769," ")</f>
        <v>Sai</v>
      </c>
      <c r="Z769" t="str">
        <v>Mehta</v>
      </c>
    </row>
    <row r="770" spans="1:27" ht="15.75" customHeight="1" x14ac:dyDescent="0.35">
      <c r="A770" s="2" t="s">
        <v>1167</v>
      </c>
      <c r="B770" s="2" t="s">
        <v>689</v>
      </c>
      <c r="C770" s="2" t="str">
        <f t="shared" si="71"/>
        <v>Krishna Sharma</v>
      </c>
      <c r="D770" s="2" t="str">
        <f t="shared" ref="D770:D833" si="75">_xlfn.CONCAT(A770,"_",Y770,".pdf")</f>
        <v>PID0769_Krishna.pdf</v>
      </c>
      <c r="E770" s="2" t="s">
        <v>24</v>
      </c>
      <c r="F770" s="15" t="s">
        <v>41</v>
      </c>
      <c r="G770" s="56">
        <f t="shared" si="72"/>
        <v>28855</v>
      </c>
      <c r="H770" s="54">
        <f t="shared" si="73"/>
        <v>1978</v>
      </c>
      <c r="I770" s="54">
        <f t="shared" si="74"/>
        <v>48</v>
      </c>
      <c r="J770" s="54" t="str" cm="1">
        <f t="array" ref="J770">_xlfn.IFS(AND(I770&gt;20,I770&lt;=30),"Young adult",AND(I770&gt;30,I770&lt;=45),"Adult",AND(I770&gt;45,I770&lt;=60),"Senior",AND(I770&gt;60,I770&lt;90),"super senior",TRUE,"Died")</f>
        <v>Senior</v>
      </c>
      <c r="K770" s="3">
        <v>0.5</v>
      </c>
      <c r="L770" s="2" t="s">
        <v>29</v>
      </c>
      <c r="M770" s="2" t="s">
        <v>21</v>
      </c>
      <c r="N770" s="2" t="str">
        <f>VLOOKUP(L770,Facts!$A$2:$B$10,2,FALSE)</f>
        <v>North</v>
      </c>
      <c r="O770" s="2"/>
      <c r="P770" s="2"/>
      <c r="Q770" s="36" t="str">
        <f>IF(AND(K770&lt;=5,'Billing Details'!H770&gt;=10000),"High Priority","Regularfollowup")</f>
        <v>High Priority</v>
      </c>
      <c r="R770" s="36"/>
      <c r="S770" s="36"/>
      <c r="T770" s="36" t="str">
        <f>IF(AND(Q770="High Priority",'Patient Health Records'!AH770="Yes",'Patient Health Records'!AI770="Critical"), "Need Immediate attention", IF(AND('Patient Health Records'!AI770&lt;&gt;"Critical", 'Patient Health Records'!AH770="Yes"),"Monitor later",IF(AND('Patient Health Records'!AI770="Critical",'Patient Health Records'!AH770="No"),"Ask for readmission","No action")))</f>
        <v>Monitor later</v>
      </c>
      <c r="U770" s="36"/>
      <c r="V770" s="36"/>
      <c r="W770" s="2" t="str">
        <f>_xlfn.XLOOKUP('Patient Demographics'!N770,Facts!$B$2:$B$10,Facts!$A$2:$A$10,FALSE)</f>
        <v>Punjab</v>
      </c>
      <c r="X770" t="str">
        <f t="shared" ref="X770:X833" si="76">LEFT(C770,FIND(" ",C770))</f>
        <v xml:space="preserve">Krishna </v>
      </c>
      <c r="Y770" t="str" cm="1">
        <f t="array" ref="Y770:Z770">_xlfn.TEXTSPLIT(C770," ")</f>
        <v>Krishna</v>
      </c>
      <c r="Z770" t="str">
        <v>Sharma</v>
      </c>
    </row>
    <row r="771" spans="1:27" ht="15.75" customHeight="1" x14ac:dyDescent="0.35">
      <c r="A771" s="2" t="s">
        <v>1168</v>
      </c>
      <c r="B771" s="2" t="s">
        <v>398</v>
      </c>
      <c r="C771" s="2" t="str">
        <f t="shared" ref="C771:C834" si="77">TRIM(B771)</f>
        <v>Aarav Dev Reddy</v>
      </c>
      <c r="D771" s="2" t="str">
        <f t="shared" si="75"/>
        <v>PID0770_Aarav.pdf</v>
      </c>
      <c r="E771" s="2" t="s">
        <v>24</v>
      </c>
      <c r="F771" s="15" t="s">
        <v>148</v>
      </c>
      <c r="G771" s="56">
        <f t="shared" ref="G771:G834" si="78">DATEVALUE(F771)</f>
        <v>26299</v>
      </c>
      <c r="H771" s="54">
        <f t="shared" ref="H771:H834" si="79">YEAR(G771)</f>
        <v>1972</v>
      </c>
      <c r="I771" s="54">
        <f t="shared" ref="I771:I834" si="80">2026-H771</f>
        <v>54</v>
      </c>
      <c r="J771" s="54" t="str" cm="1">
        <f t="array" ref="J771">_xlfn.IFS(AND(I771&gt;20,I771&lt;=30),"Young adult",AND(I771&gt;30,I771&lt;=45),"Adult",AND(I771&gt;45,I771&lt;=60),"Senior",AND(I771&gt;60,I771&lt;90),"super senior",TRUE,"Died")</f>
        <v>Senior</v>
      </c>
      <c r="K771" s="3">
        <v>15</v>
      </c>
      <c r="L771" s="2" t="s">
        <v>11</v>
      </c>
      <c r="M771" s="2" t="s">
        <v>12</v>
      </c>
      <c r="N771" s="2" t="str">
        <f>VLOOKUP(L771,Facts!$A$2:$B$10,2,FALSE)</f>
        <v>South</v>
      </c>
      <c r="O771" s="2"/>
      <c r="P771" s="2"/>
      <c r="Q771" s="36" t="str">
        <f>IF(AND(K771&lt;=5,'Billing Details'!H771&gt;=10000),"High Priority","Regularfollowup")</f>
        <v>Regularfollowup</v>
      </c>
      <c r="R771" s="36"/>
      <c r="S771" s="36"/>
      <c r="T771" s="36" t="str">
        <f>IF(AND(Q771="High Priority",'Patient Health Records'!AH771="Yes",'Patient Health Records'!AI771="Critical"), "Need Immediate attention", IF(AND('Patient Health Records'!AI771&lt;&gt;"Critical", 'Patient Health Records'!AH771="Yes"),"Monitor later",IF(AND('Patient Health Records'!AI771="Critical",'Patient Health Records'!AH771="No"),"Ask for readmission","No action")))</f>
        <v>No action</v>
      </c>
      <c r="U771" s="36"/>
      <c r="V771" s="36"/>
      <c r="W771" s="2" t="str">
        <f>_xlfn.XLOOKUP('Patient Demographics'!N771,Facts!$B$2:$B$10,Facts!$A$2:$A$10,FALSE)</f>
        <v>Tamil Nadu</v>
      </c>
      <c r="X771" t="str">
        <f t="shared" si="76"/>
        <v xml:space="preserve">Aarav </v>
      </c>
      <c r="Y771" t="str" cm="1">
        <f t="array" ref="Y771:AA771">_xlfn.TEXTSPLIT(C771," ")</f>
        <v>Aarav</v>
      </c>
      <c r="Z771" t="str">
        <v>Dev</v>
      </c>
      <c r="AA771" t="str">
        <v>Reddy</v>
      </c>
    </row>
    <row r="772" spans="1:27" ht="15.75" customHeight="1" x14ac:dyDescent="0.35">
      <c r="A772" s="2" t="s">
        <v>1169</v>
      </c>
      <c r="B772" s="2" t="s">
        <v>1170</v>
      </c>
      <c r="C772" s="2" t="str">
        <f t="shared" si="77"/>
        <v>Vivaan Raj Mehta</v>
      </c>
      <c r="D772" s="2" t="str">
        <f t="shared" si="75"/>
        <v>PID0771_Vivaan.pdf</v>
      </c>
      <c r="E772" s="2" t="s">
        <v>24</v>
      </c>
      <c r="F772" s="15" t="s">
        <v>28</v>
      </c>
      <c r="G772" s="56">
        <f t="shared" si="78"/>
        <v>32508</v>
      </c>
      <c r="H772" s="54">
        <f t="shared" si="79"/>
        <v>1988</v>
      </c>
      <c r="I772" s="54">
        <f t="shared" si="80"/>
        <v>38</v>
      </c>
      <c r="J772" s="54" t="str" cm="1">
        <f t="array" ref="J772">_xlfn.IFS(AND(I772&gt;20,I772&lt;=30),"Young adult",AND(I772&gt;30,I772&lt;=45),"Adult",AND(I772&gt;45,I772&lt;=60),"Senior",AND(I772&gt;60,I772&lt;90),"super senior",TRUE,"Died")</f>
        <v>Adult</v>
      </c>
      <c r="K772" s="3">
        <v>2</v>
      </c>
      <c r="L772" s="2" t="s">
        <v>29</v>
      </c>
      <c r="M772" s="2" t="s">
        <v>71</v>
      </c>
      <c r="N772" s="2" t="str">
        <f>VLOOKUP(L772,Facts!$A$2:$B$10,2,FALSE)</f>
        <v>North</v>
      </c>
      <c r="O772" s="2"/>
      <c r="P772" s="2"/>
      <c r="Q772" s="36" t="str">
        <f>IF(AND(K772&lt;=5,'Billing Details'!H772&gt;=10000),"High Priority","Regularfollowup")</f>
        <v>Regularfollowup</v>
      </c>
      <c r="R772" s="36"/>
      <c r="S772" s="36"/>
      <c r="T772" s="36" t="str">
        <f>IF(AND(Q772="High Priority",'Patient Health Records'!AH772="Yes",'Patient Health Records'!AI772="Critical"), "Need Immediate attention", IF(AND('Patient Health Records'!AI772&lt;&gt;"Critical", 'Patient Health Records'!AH772="Yes"),"Monitor later",IF(AND('Patient Health Records'!AI772="Critical",'Patient Health Records'!AH772="No"),"Ask for readmission","No action")))</f>
        <v>Monitor later</v>
      </c>
      <c r="U772" s="36"/>
      <c r="V772" s="36"/>
      <c r="W772" s="2" t="str">
        <f>_xlfn.XLOOKUP('Patient Demographics'!N772,Facts!$B$2:$B$10,Facts!$A$2:$A$10,FALSE)</f>
        <v>Punjab</v>
      </c>
      <c r="X772" t="str">
        <f t="shared" si="76"/>
        <v xml:space="preserve">Vivaan </v>
      </c>
      <c r="Y772" t="str" cm="1">
        <f t="array" ref="Y772:AA772">_xlfn.TEXTSPLIT(C772," ")</f>
        <v>Vivaan</v>
      </c>
      <c r="Z772" t="str">
        <v>Raj</v>
      </c>
      <c r="AA772" t="str">
        <v>Mehta</v>
      </c>
    </row>
    <row r="773" spans="1:27" ht="15.75" customHeight="1" x14ac:dyDescent="0.35">
      <c r="A773" s="2" t="s">
        <v>1171</v>
      </c>
      <c r="B773" s="2" t="s">
        <v>1172</v>
      </c>
      <c r="C773" s="2" t="str">
        <f t="shared" si="77"/>
        <v>Aditya Sharma</v>
      </c>
      <c r="D773" s="2" t="str">
        <f t="shared" si="75"/>
        <v>PID0772_Aditya.pdf</v>
      </c>
      <c r="E773" s="2" t="s">
        <v>24</v>
      </c>
      <c r="F773" s="15" t="s">
        <v>70</v>
      </c>
      <c r="G773" s="56">
        <f t="shared" si="78"/>
        <v>25203</v>
      </c>
      <c r="H773" s="54">
        <f t="shared" si="79"/>
        <v>1968</v>
      </c>
      <c r="I773" s="54">
        <f t="shared" si="80"/>
        <v>58</v>
      </c>
      <c r="J773" s="54" t="str" cm="1">
        <f t="array" ref="J773">_xlfn.IFS(AND(I773&gt;20,I773&lt;=30),"Young adult",AND(I773&gt;30,I773&lt;=45),"Adult",AND(I773&gt;45,I773&lt;=60),"Senior",AND(I773&gt;60,I773&lt;90),"super senior",TRUE,"Died")</f>
        <v>Senior</v>
      </c>
      <c r="K773" s="3">
        <v>0.5</v>
      </c>
      <c r="L773" s="2" t="s">
        <v>29</v>
      </c>
      <c r="M773" s="2" t="s">
        <v>21</v>
      </c>
      <c r="N773" s="2" t="str">
        <f>VLOOKUP(L773,Facts!$A$2:$B$10,2,FALSE)</f>
        <v>North</v>
      </c>
      <c r="O773" s="2"/>
      <c r="P773" s="2"/>
      <c r="Q773" s="36" t="str">
        <f>IF(AND(K773&lt;=5,'Billing Details'!H773&gt;=10000),"High Priority","Regularfollowup")</f>
        <v>Regularfollowup</v>
      </c>
      <c r="R773" s="36"/>
      <c r="S773" s="36"/>
      <c r="T773" s="36" t="str">
        <f>IF(AND(Q773="High Priority",'Patient Health Records'!AH773="Yes",'Patient Health Records'!AI773="Critical"), "Need Immediate attention", IF(AND('Patient Health Records'!AI773&lt;&gt;"Critical", 'Patient Health Records'!AH773="Yes"),"Monitor later",IF(AND('Patient Health Records'!AI773="Critical",'Patient Health Records'!AH773="No"),"Ask for readmission","No action")))</f>
        <v>No action</v>
      </c>
      <c r="U773" s="36"/>
      <c r="V773" s="36"/>
      <c r="W773" s="2" t="str">
        <f>_xlfn.XLOOKUP('Patient Demographics'!N773,Facts!$B$2:$B$10,Facts!$A$2:$A$10,FALSE)</f>
        <v>Punjab</v>
      </c>
      <c r="X773" t="str">
        <f t="shared" si="76"/>
        <v xml:space="preserve">Aditya </v>
      </c>
      <c r="Y773" t="str" cm="1">
        <f t="array" ref="Y773:Z773">_xlfn.TEXTSPLIT(C773," ")</f>
        <v>Aditya</v>
      </c>
      <c r="Z773" t="str">
        <v>Sharma</v>
      </c>
    </row>
    <row r="774" spans="1:27" ht="15.75" customHeight="1" x14ac:dyDescent="0.35">
      <c r="A774" s="2" t="s">
        <v>1173</v>
      </c>
      <c r="B774" s="2" t="s">
        <v>67</v>
      </c>
      <c r="C774" s="2" t="str">
        <f t="shared" si="77"/>
        <v>Shreya Sharma</v>
      </c>
      <c r="D774" s="2" t="str">
        <f t="shared" si="75"/>
        <v>PID0773_Shreya.pdf</v>
      </c>
      <c r="E774" s="2" t="s">
        <v>9</v>
      </c>
      <c r="F774" s="15" t="s">
        <v>15</v>
      </c>
      <c r="G774" s="56">
        <f t="shared" si="78"/>
        <v>19724</v>
      </c>
      <c r="H774" s="54">
        <f t="shared" si="79"/>
        <v>1953</v>
      </c>
      <c r="I774" s="54">
        <f t="shared" si="80"/>
        <v>73</v>
      </c>
      <c r="J774" s="54" t="str" cm="1">
        <f t="array" ref="J774">_xlfn.IFS(AND(I774&gt;20,I774&lt;=30),"Young adult",AND(I774&gt;30,I774&lt;=45),"Adult",AND(I774&gt;45,I774&lt;=60),"Senior",AND(I774&gt;60,I774&lt;90),"super senior",TRUE,"Died")</f>
        <v>super senior</v>
      </c>
      <c r="K774" s="3">
        <v>9</v>
      </c>
      <c r="L774" s="2" t="s">
        <v>16</v>
      </c>
      <c r="M774" s="2" t="s">
        <v>12</v>
      </c>
      <c r="N774" s="2" t="str">
        <f>VLOOKUP(L774,Facts!$A$2:$B$10,2,FALSE)</f>
        <v>West</v>
      </c>
      <c r="O774" s="2"/>
      <c r="P774" s="2"/>
      <c r="Q774" s="36" t="str">
        <f>IF(AND(K774&lt;=5,'Billing Details'!H774&gt;=10000),"High Priority","Regularfollowup")</f>
        <v>Regularfollowup</v>
      </c>
      <c r="R774" s="36"/>
      <c r="S774" s="36"/>
      <c r="T774" s="36" t="str">
        <f>IF(AND(Q774="High Priority",'Patient Health Records'!AH774="Yes",'Patient Health Records'!AI774="Critical"), "Need Immediate attention", IF(AND('Patient Health Records'!AI774&lt;&gt;"Critical", 'Patient Health Records'!AH774="Yes"),"Monitor later",IF(AND('Patient Health Records'!AI774="Critical",'Patient Health Records'!AH774="No"),"Ask for readmission","No action")))</f>
        <v>No action</v>
      </c>
      <c r="U774" s="36"/>
      <c r="V774" s="36"/>
      <c r="W774" s="2" t="str">
        <f>_xlfn.XLOOKUP('Patient Demographics'!N774,Facts!$B$2:$B$10,Facts!$A$2:$A$10,FALSE)</f>
        <v>Maharashtra</v>
      </c>
      <c r="X774" t="str">
        <f t="shared" si="76"/>
        <v xml:space="preserve">Shreya </v>
      </c>
      <c r="Y774" t="str" cm="1">
        <f t="array" ref="Y774:Z774">_xlfn.TEXTSPLIT(C774," ")</f>
        <v>Shreya</v>
      </c>
      <c r="Z774" t="str">
        <v>Sharma</v>
      </c>
    </row>
    <row r="775" spans="1:27" ht="15.75" customHeight="1" x14ac:dyDescent="0.35">
      <c r="A775" s="2" t="s">
        <v>1174</v>
      </c>
      <c r="B775" s="2" t="s">
        <v>18</v>
      </c>
      <c r="C775" s="2" t="str">
        <f t="shared" si="77"/>
        <v>Isha Raj Reddy</v>
      </c>
      <c r="D775" s="2" t="str">
        <f t="shared" si="75"/>
        <v>PID0774_Isha.pdf</v>
      </c>
      <c r="E775" s="2" t="s">
        <v>9</v>
      </c>
      <c r="F775" s="15" t="s">
        <v>62</v>
      </c>
      <c r="G775" s="56">
        <f t="shared" si="78"/>
        <v>30682</v>
      </c>
      <c r="H775" s="54">
        <f t="shared" si="79"/>
        <v>1984</v>
      </c>
      <c r="I775" s="54">
        <f t="shared" si="80"/>
        <v>42</v>
      </c>
      <c r="J775" s="54" t="str" cm="1">
        <f t="array" ref="J775">_xlfn.IFS(AND(I775&gt;20,I775&lt;=30),"Young adult",AND(I775&gt;30,I775&lt;=45),"Adult",AND(I775&gt;45,I775&lt;=60),"Senior",AND(I775&gt;60,I775&lt;90),"super senior",TRUE,"Died")</f>
        <v>Adult</v>
      </c>
      <c r="K775" s="3">
        <v>9</v>
      </c>
      <c r="L775" s="2" t="s">
        <v>60</v>
      </c>
      <c r="M775" s="2" t="s">
        <v>71</v>
      </c>
      <c r="N775" s="2" t="str">
        <f>VLOOKUP(L775,Facts!$A$2:$B$10,2,FALSE)</f>
        <v>West</v>
      </c>
      <c r="O775" s="2"/>
      <c r="P775" s="2"/>
      <c r="Q775" s="36" t="str">
        <f>IF(AND(K775&lt;=5,'Billing Details'!H775&gt;=10000),"High Priority","Regularfollowup")</f>
        <v>Regularfollowup</v>
      </c>
      <c r="R775" s="36"/>
      <c r="S775" s="36"/>
      <c r="T775" s="36" t="str">
        <f>IF(AND(Q775="High Priority",'Patient Health Records'!AH775="Yes",'Patient Health Records'!AI775="Critical"), "Need Immediate attention", IF(AND('Patient Health Records'!AI775&lt;&gt;"Critical", 'Patient Health Records'!AH775="Yes"),"Monitor later",IF(AND('Patient Health Records'!AI775="Critical",'Patient Health Records'!AH775="No"),"Ask for readmission","No action")))</f>
        <v>No action</v>
      </c>
      <c r="U775" s="36"/>
      <c r="V775" s="36"/>
      <c r="W775" s="2" t="str">
        <f>_xlfn.XLOOKUP('Patient Demographics'!N775,Facts!$B$2:$B$10,Facts!$A$2:$A$10,FALSE)</f>
        <v>Maharashtra</v>
      </c>
      <c r="X775" t="str">
        <f t="shared" si="76"/>
        <v xml:space="preserve">Isha </v>
      </c>
      <c r="Y775" t="str" cm="1">
        <f t="array" ref="Y775:AA775">_xlfn.TEXTSPLIT(C775," ")</f>
        <v>Isha</v>
      </c>
      <c r="Z775" t="str">
        <v>Raj</v>
      </c>
      <c r="AA775" t="str">
        <v>Reddy</v>
      </c>
    </row>
    <row r="776" spans="1:27" ht="15.75" customHeight="1" x14ac:dyDescent="0.35">
      <c r="A776" s="2" t="s">
        <v>1175</v>
      </c>
      <c r="B776" s="2" t="s">
        <v>1176</v>
      </c>
      <c r="C776" s="2" t="str">
        <f t="shared" si="77"/>
        <v>Riya Raj Mehta</v>
      </c>
      <c r="D776" s="2" t="str">
        <f t="shared" si="75"/>
        <v>PID0775_Riya.pdf</v>
      </c>
      <c r="E776" s="2" t="s">
        <v>9</v>
      </c>
      <c r="F776" s="15" t="s">
        <v>28</v>
      </c>
      <c r="G776" s="56">
        <f t="shared" si="78"/>
        <v>32508</v>
      </c>
      <c r="H776" s="54">
        <f t="shared" si="79"/>
        <v>1988</v>
      </c>
      <c r="I776" s="54">
        <f t="shared" si="80"/>
        <v>38</v>
      </c>
      <c r="J776" s="54" t="str" cm="1">
        <f t="array" ref="J776">_xlfn.IFS(AND(I776&gt;20,I776&lt;=30),"Young adult",AND(I776&gt;30,I776&lt;=45),"Adult",AND(I776&gt;45,I776&lt;=60),"Senior",AND(I776&gt;60,I776&lt;90),"super senior",TRUE,"Died")</f>
        <v>Adult</v>
      </c>
      <c r="K776" s="3">
        <v>7</v>
      </c>
      <c r="L776" s="2" t="s">
        <v>37</v>
      </c>
      <c r="M776" s="2" t="s">
        <v>12</v>
      </c>
      <c r="N776" s="2" t="str">
        <f>VLOOKUP(L776,Facts!$A$2:$B$10,2,FALSE)</f>
        <v>South</v>
      </c>
      <c r="O776" s="2"/>
      <c r="P776" s="2"/>
      <c r="Q776" s="36" t="str">
        <f>IF(AND(K776&lt;=5,'Billing Details'!H776&gt;=10000),"High Priority","Regularfollowup")</f>
        <v>Regularfollowup</v>
      </c>
      <c r="R776" s="36"/>
      <c r="S776" s="36"/>
      <c r="T776" s="36" t="str">
        <f>IF(AND(Q776="High Priority",'Patient Health Records'!AH776="Yes",'Patient Health Records'!AI776="Critical"), "Need Immediate attention", IF(AND('Patient Health Records'!AI776&lt;&gt;"Critical", 'Patient Health Records'!AH776="Yes"),"Monitor later",IF(AND('Patient Health Records'!AI776="Critical",'Patient Health Records'!AH776="No"),"Ask for readmission","No action")))</f>
        <v>Monitor later</v>
      </c>
      <c r="U776" s="36"/>
      <c r="V776" s="36"/>
      <c r="W776" s="2" t="str">
        <f>_xlfn.XLOOKUP('Patient Demographics'!N776,Facts!$B$2:$B$10,Facts!$A$2:$A$10,FALSE)</f>
        <v>Tamil Nadu</v>
      </c>
      <c r="X776" t="str">
        <f t="shared" si="76"/>
        <v xml:space="preserve">Riya </v>
      </c>
      <c r="Y776" t="str" cm="1">
        <f t="array" ref="Y776:AA776">_xlfn.TEXTSPLIT(C776," ")</f>
        <v>Riya</v>
      </c>
      <c r="Z776" t="str">
        <v>Raj</v>
      </c>
      <c r="AA776" t="str">
        <v>Mehta</v>
      </c>
    </row>
    <row r="777" spans="1:27" ht="15.75" customHeight="1" x14ac:dyDescent="0.35">
      <c r="A777" s="2" t="s">
        <v>1177</v>
      </c>
      <c r="B777" s="2" t="s">
        <v>67</v>
      </c>
      <c r="C777" s="2" t="str">
        <f t="shared" si="77"/>
        <v>Shreya Sharma</v>
      </c>
      <c r="D777" s="2" t="str">
        <f t="shared" si="75"/>
        <v>PID0776_Shreya.pdf</v>
      </c>
      <c r="E777" s="2" t="s">
        <v>9</v>
      </c>
      <c r="F777" s="15" t="s">
        <v>41</v>
      </c>
      <c r="G777" s="56">
        <f t="shared" si="78"/>
        <v>28855</v>
      </c>
      <c r="H777" s="54">
        <f t="shared" si="79"/>
        <v>1978</v>
      </c>
      <c r="I777" s="54">
        <f t="shared" si="80"/>
        <v>48</v>
      </c>
      <c r="J777" s="54" t="str" cm="1">
        <f t="array" ref="J777">_xlfn.IFS(AND(I777&gt;20,I777&lt;=30),"Young adult",AND(I777&gt;30,I777&lt;=45),"Adult",AND(I777&gt;45,I777&lt;=60),"Senior",AND(I777&gt;60,I777&lt;90),"super senior",TRUE,"Died")</f>
        <v>Senior</v>
      </c>
      <c r="K777" s="3">
        <v>40</v>
      </c>
      <c r="L777" s="2" t="s">
        <v>60</v>
      </c>
      <c r="M777" s="2" t="s">
        <v>12</v>
      </c>
      <c r="N777" s="2" t="str">
        <f>VLOOKUP(L777,Facts!$A$2:$B$10,2,FALSE)</f>
        <v>West</v>
      </c>
      <c r="O777" s="2"/>
      <c r="P777" s="2"/>
      <c r="Q777" s="36" t="str">
        <f>IF(AND(K777&lt;=5,'Billing Details'!H777&gt;=10000),"High Priority","Regularfollowup")</f>
        <v>Regularfollowup</v>
      </c>
      <c r="R777" s="36"/>
      <c r="S777" s="36"/>
      <c r="T777" s="36" t="str">
        <f>IF(AND(Q777="High Priority",'Patient Health Records'!AH777="Yes",'Patient Health Records'!AI777="Critical"), "Need Immediate attention", IF(AND('Patient Health Records'!AI777&lt;&gt;"Critical", 'Patient Health Records'!AH777="Yes"),"Monitor later",IF(AND('Patient Health Records'!AI777="Critical",'Patient Health Records'!AH777="No"),"Ask for readmission","No action")))</f>
        <v>Monitor later</v>
      </c>
      <c r="U777" s="36"/>
      <c r="V777" s="36"/>
      <c r="W777" s="2" t="str">
        <f>_xlfn.XLOOKUP('Patient Demographics'!N777,Facts!$B$2:$B$10,Facts!$A$2:$A$10,FALSE)</f>
        <v>Maharashtra</v>
      </c>
      <c r="X777" t="str">
        <f t="shared" si="76"/>
        <v xml:space="preserve">Shreya </v>
      </c>
      <c r="Y777" t="str" cm="1">
        <f t="array" ref="Y777:Z777">_xlfn.TEXTSPLIT(C777," ")</f>
        <v>Shreya</v>
      </c>
      <c r="Z777" t="str">
        <v>Sharma</v>
      </c>
    </row>
    <row r="778" spans="1:27" ht="15.75" customHeight="1" x14ac:dyDescent="0.35">
      <c r="A778" s="2" t="s">
        <v>1178</v>
      </c>
      <c r="B778" s="2" t="s">
        <v>405</v>
      </c>
      <c r="C778" s="2" t="str">
        <f t="shared" si="77"/>
        <v>Aanya Gupta</v>
      </c>
      <c r="D778" s="2" t="str">
        <f t="shared" si="75"/>
        <v>PID0777_Aanya.pdf</v>
      </c>
      <c r="E778" s="2" t="s">
        <v>9</v>
      </c>
      <c r="F778" s="15" t="s">
        <v>41</v>
      </c>
      <c r="G778" s="56">
        <f t="shared" si="78"/>
        <v>28855</v>
      </c>
      <c r="H778" s="54">
        <f t="shared" si="79"/>
        <v>1978</v>
      </c>
      <c r="I778" s="54">
        <f t="shared" si="80"/>
        <v>48</v>
      </c>
      <c r="J778" s="54" t="str" cm="1">
        <f t="array" ref="J778">_xlfn.IFS(AND(I778&gt;20,I778&lt;=30),"Young adult",AND(I778&gt;30,I778&lt;=45),"Adult",AND(I778&gt;45,I778&lt;=60),"Senior",AND(I778&gt;60,I778&lt;90),"super senior",TRUE,"Died")</f>
        <v>Senior</v>
      </c>
      <c r="K778" s="3">
        <v>30</v>
      </c>
      <c r="L778" s="2" t="s">
        <v>60</v>
      </c>
      <c r="M778" s="2" t="s">
        <v>71</v>
      </c>
      <c r="N778" s="2" t="str">
        <f>VLOOKUP(L778,Facts!$A$2:$B$10,2,FALSE)</f>
        <v>West</v>
      </c>
      <c r="O778" s="2"/>
      <c r="P778" s="2"/>
      <c r="Q778" s="36" t="str">
        <f>IF(AND(K778&lt;=5,'Billing Details'!H778&gt;=10000),"High Priority","Regularfollowup")</f>
        <v>Regularfollowup</v>
      </c>
      <c r="R778" s="36"/>
      <c r="S778" s="36"/>
      <c r="T778" s="36" t="str">
        <f>IF(AND(Q778="High Priority",'Patient Health Records'!AH778="Yes",'Patient Health Records'!AI778="Critical"), "Need Immediate attention", IF(AND('Patient Health Records'!AI778&lt;&gt;"Critical", 'Patient Health Records'!AH778="Yes"),"Monitor later",IF(AND('Patient Health Records'!AI778="Critical",'Patient Health Records'!AH778="No"),"Ask for readmission","No action")))</f>
        <v>No action</v>
      </c>
      <c r="U778" s="36"/>
      <c r="V778" s="36"/>
      <c r="W778" s="2" t="str">
        <f>_xlfn.XLOOKUP('Patient Demographics'!N778,Facts!$B$2:$B$10,Facts!$A$2:$A$10,FALSE)</f>
        <v>Maharashtra</v>
      </c>
      <c r="X778" t="str">
        <f t="shared" si="76"/>
        <v xml:space="preserve">Aanya </v>
      </c>
      <c r="Y778" t="str" cm="1">
        <f t="array" ref="Y778:Z778">_xlfn.TEXTSPLIT(C778," ")</f>
        <v>Aanya</v>
      </c>
      <c r="Z778" t="str">
        <v>Gupta</v>
      </c>
    </row>
    <row r="779" spans="1:27" ht="15.75" customHeight="1" x14ac:dyDescent="0.35">
      <c r="A779" s="2" t="s">
        <v>1179</v>
      </c>
      <c r="B779" s="2" t="s">
        <v>104</v>
      </c>
      <c r="C779" s="2" t="str">
        <f t="shared" si="77"/>
        <v>Riya Gupta</v>
      </c>
      <c r="D779" s="2" t="str">
        <f t="shared" si="75"/>
        <v>PID0778_Riya.pdf</v>
      </c>
      <c r="E779" s="2" t="s">
        <v>9</v>
      </c>
      <c r="F779" s="15" t="s">
        <v>65</v>
      </c>
      <c r="G779" s="56">
        <f t="shared" si="78"/>
        <v>25203</v>
      </c>
      <c r="H779" s="54">
        <f t="shared" si="79"/>
        <v>1968</v>
      </c>
      <c r="I779" s="54">
        <f t="shared" si="80"/>
        <v>58</v>
      </c>
      <c r="J779" s="54" t="str" cm="1">
        <f t="array" ref="J779">_xlfn.IFS(AND(I779&gt;20,I779&lt;=30),"Young adult",AND(I779&gt;30,I779&lt;=45),"Adult",AND(I779&gt;45,I779&lt;=60),"Senior",AND(I779&gt;60,I779&lt;90),"super senior",TRUE,"Died")</f>
        <v>Senior</v>
      </c>
      <c r="K779" s="3">
        <v>5</v>
      </c>
      <c r="L779" s="2" t="s">
        <v>60</v>
      </c>
      <c r="M779" s="2" t="s">
        <v>71</v>
      </c>
      <c r="N779" s="2" t="str">
        <f>VLOOKUP(L779,Facts!$A$2:$B$10,2,FALSE)</f>
        <v>West</v>
      </c>
      <c r="O779" s="2"/>
      <c r="P779" s="2"/>
      <c r="Q779" s="36" t="str">
        <f>IF(AND(K779&lt;=5,'Billing Details'!H779&gt;=10000),"High Priority","Regularfollowup")</f>
        <v>Regularfollowup</v>
      </c>
      <c r="R779" s="36"/>
      <c r="S779" s="36"/>
      <c r="T779" s="36" t="str">
        <f>IF(AND(Q779="High Priority",'Patient Health Records'!AH779="Yes",'Patient Health Records'!AI779="Critical"), "Need Immediate attention", IF(AND('Patient Health Records'!AI779&lt;&gt;"Critical", 'Patient Health Records'!AH779="Yes"),"Monitor later",IF(AND('Patient Health Records'!AI779="Critical",'Patient Health Records'!AH779="No"),"Ask for readmission","No action")))</f>
        <v>Monitor later</v>
      </c>
      <c r="U779" s="36"/>
      <c r="V779" s="36"/>
      <c r="W779" s="2" t="str">
        <f>_xlfn.XLOOKUP('Patient Demographics'!N779,Facts!$B$2:$B$10,Facts!$A$2:$A$10,FALSE)</f>
        <v>Maharashtra</v>
      </c>
      <c r="X779" t="str">
        <f t="shared" si="76"/>
        <v xml:space="preserve">Riya </v>
      </c>
      <c r="Y779" t="str" cm="1">
        <f t="array" ref="Y779:Z779">_xlfn.TEXTSPLIT(C779," ")</f>
        <v>Riya</v>
      </c>
      <c r="Z779" t="str">
        <v>Gupta</v>
      </c>
    </row>
    <row r="780" spans="1:27" ht="15.75" customHeight="1" x14ac:dyDescent="0.35">
      <c r="A780" s="2" t="s">
        <v>1180</v>
      </c>
      <c r="B780" s="2" t="s">
        <v>455</v>
      </c>
      <c r="C780" s="2" t="str">
        <f t="shared" si="77"/>
        <v>Riya Patel</v>
      </c>
      <c r="D780" s="2" t="str">
        <f t="shared" si="75"/>
        <v>PID0779_Riya.pdf</v>
      </c>
      <c r="E780" s="2" t="s">
        <v>9</v>
      </c>
      <c r="F780" s="15" t="s">
        <v>19</v>
      </c>
      <c r="G780" s="56">
        <f t="shared" si="78"/>
        <v>34334</v>
      </c>
      <c r="H780" s="54">
        <f t="shared" si="79"/>
        <v>1993</v>
      </c>
      <c r="I780" s="54">
        <f t="shared" si="80"/>
        <v>33</v>
      </c>
      <c r="J780" s="54" t="str" cm="1">
        <f t="array" ref="J780">_xlfn.IFS(AND(I780&gt;20,I780&lt;=30),"Young adult",AND(I780&gt;30,I780&lt;=45),"Adult",AND(I780&gt;45,I780&lt;=60),"Senior",AND(I780&gt;60,I780&lt;90),"super senior",TRUE,"Died")</f>
        <v>Adult</v>
      </c>
      <c r="K780" s="3">
        <v>30</v>
      </c>
      <c r="L780" s="2" t="s">
        <v>45</v>
      </c>
      <c r="M780" s="2" t="s">
        <v>38</v>
      </c>
      <c r="N780" s="2" t="str">
        <f>VLOOKUP(L780,Facts!$A$2:$B$10,2,FALSE)</f>
        <v>East</v>
      </c>
      <c r="O780" s="2"/>
      <c r="P780" s="2"/>
      <c r="Q780" s="36" t="str">
        <f>IF(AND(K780&lt;=5,'Billing Details'!H780&gt;=10000),"High Priority","Regularfollowup")</f>
        <v>Regularfollowup</v>
      </c>
      <c r="R780" s="36"/>
      <c r="S780" s="36"/>
      <c r="T780" s="36" t="str">
        <f>IF(AND(Q780="High Priority",'Patient Health Records'!AH780="Yes",'Patient Health Records'!AI780="Critical"), "Need Immediate attention", IF(AND('Patient Health Records'!AI780&lt;&gt;"Critical", 'Patient Health Records'!AH780="Yes"),"Monitor later",IF(AND('Patient Health Records'!AI780="Critical",'Patient Health Records'!AH780="No"),"Ask for readmission","No action")))</f>
        <v>No action</v>
      </c>
      <c r="U780" s="36"/>
      <c r="V780" s="36"/>
      <c r="W780" s="2" t="str">
        <f>_xlfn.XLOOKUP('Patient Demographics'!N780,Facts!$B$2:$B$10,Facts!$A$2:$A$10,FALSE)</f>
        <v>West Bengal</v>
      </c>
      <c r="X780" t="str">
        <f t="shared" si="76"/>
        <v xml:space="preserve">Riya </v>
      </c>
      <c r="Y780" t="str" cm="1">
        <f t="array" ref="Y780:Z780">_xlfn.TEXTSPLIT(C780," ")</f>
        <v>Riya</v>
      </c>
      <c r="Z780" t="str">
        <v>Patel</v>
      </c>
    </row>
    <row r="781" spans="1:27" ht="15.75" customHeight="1" x14ac:dyDescent="0.35">
      <c r="A781" s="2" t="s">
        <v>1181</v>
      </c>
      <c r="B781" s="2" t="s">
        <v>467</v>
      </c>
      <c r="C781" s="2" t="str">
        <f t="shared" si="77"/>
        <v>Shreya Gupta</v>
      </c>
      <c r="D781" s="2" t="str">
        <f t="shared" si="75"/>
        <v>PID0780_Shreya.pdf</v>
      </c>
      <c r="E781" s="2" t="s">
        <v>9</v>
      </c>
      <c r="F781" s="15" t="s">
        <v>940</v>
      </c>
      <c r="G781" s="56">
        <f t="shared" si="78"/>
        <v>31412</v>
      </c>
      <c r="H781" s="54">
        <f t="shared" si="79"/>
        <v>1985</v>
      </c>
      <c r="I781" s="54">
        <f t="shared" si="80"/>
        <v>41</v>
      </c>
      <c r="J781" s="54" t="str" cm="1">
        <f t="array" ref="J781">_xlfn.IFS(AND(I781&gt;20,I781&lt;=30),"Young adult",AND(I781&gt;30,I781&lt;=45),"Adult",AND(I781&gt;45,I781&lt;=60),"Senior",AND(I781&gt;60,I781&lt;90),"super senior",TRUE,"Died")</f>
        <v>Adult</v>
      </c>
      <c r="K781" s="3">
        <v>120</v>
      </c>
      <c r="L781" s="2" t="s">
        <v>11</v>
      </c>
      <c r="M781" s="2" t="s">
        <v>21</v>
      </c>
      <c r="N781" s="2" t="str">
        <f>VLOOKUP(L781,Facts!$A$2:$B$10,2,FALSE)</f>
        <v>South</v>
      </c>
      <c r="O781" s="2"/>
      <c r="P781" s="2"/>
      <c r="Q781" s="36" t="str">
        <f>IF(AND(K781&lt;=5,'Billing Details'!H781&gt;=10000),"High Priority","Regularfollowup")</f>
        <v>Regularfollowup</v>
      </c>
      <c r="R781" s="36"/>
      <c r="S781" s="36"/>
      <c r="T781" s="36" t="str">
        <f>IF(AND(Q781="High Priority",'Patient Health Records'!AH781="Yes",'Patient Health Records'!AI781="Critical"), "Need Immediate attention", IF(AND('Patient Health Records'!AI781&lt;&gt;"Critical", 'Patient Health Records'!AH781="Yes"),"Monitor later",IF(AND('Patient Health Records'!AI781="Critical",'Patient Health Records'!AH781="No"),"Ask for readmission","No action")))</f>
        <v>No action</v>
      </c>
      <c r="U781" s="36"/>
      <c r="V781" s="36"/>
      <c r="W781" s="2" t="str">
        <f>_xlfn.XLOOKUP('Patient Demographics'!N781,Facts!$B$2:$B$10,Facts!$A$2:$A$10,FALSE)</f>
        <v>Tamil Nadu</v>
      </c>
      <c r="X781" t="str">
        <f t="shared" si="76"/>
        <v xml:space="preserve">Shreya </v>
      </c>
      <c r="Y781" t="str" cm="1">
        <f t="array" ref="Y781:Z781">_xlfn.TEXTSPLIT(C781," ")</f>
        <v>Shreya</v>
      </c>
      <c r="Z781" t="str">
        <v>Gupta</v>
      </c>
    </row>
    <row r="782" spans="1:27" ht="15.75" customHeight="1" x14ac:dyDescent="0.35">
      <c r="A782" s="2" t="s">
        <v>1182</v>
      </c>
      <c r="B782" s="2" t="s">
        <v>226</v>
      </c>
      <c r="C782" s="2" t="str">
        <f t="shared" si="77"/>
        <v>Aarav Raj Gupta</v>
      </c>
      <c r="D782" s="2" t="str">
        <f t="shared" si="75"/>
        <v>PID0781_Aarav.pdf</v>
      </c>
      <c r="E782" s="2" t="s">
        <v>24</v>
      </c>
      <c r="F782" s="15" t="s">
        <v>48</v>
      </c>
      <c r="G782" s="56">
        <f t="shared" si="78"/>
        <v>23377</v>
      </c>
      <c r="H782" s="54">
        <f t="shared" si="79"/>
        <v>1964</v>
      </c>
      <c r="I782" s="54">
        <f t="shared" si="80"/>
        <v>62</v>
      </c>
      <c r="J782" s="54" t="str" cm="1">
        <f t="array" ref="J782">_xlfn.IFS(AND(I782&gt;20,I782&lt;=30),"Young adult",AND(I782&gt;30,I782&lt;=45),"Adult",AND(I782&gt;45,I782&lt;=60),"Senior",AND(I782&gt;60,I782&lt;90),"super senior",TRUE,"Died")</f>
        <v>super senior</v>
      </c>
      <c r="K782" s="3">
        <v>7</v>
      </c>
      <c r="L782" s="2" t="s">
        <v>25</v>
      </c>
      <c r="M782" s="2" t="s">
        <v>71</v>
      </c>
      <c r="N782" s="2" t="str">
        <f>VLOOKUP(L782,Facts!$A$2:$B$10,2,FALSE)</f>
        <v>South</v>
      </c>
      <c r="O782" s="2"/>
      <c r="P782" s="2"/>
      <c r="Q782" s="36" t="str">
        <f>IF(AND(K782&lt;=5,'Billing Details'!H782&gt;=10000),"High Priority","Regularfollowup")</f>
        <v>Regularfollowup</v>
      </c>
      <c r="R782" s="36"/>
      <c r="S782" s="36"/>
      <c r="T782" s="36" t="str">
        <f>IF(AND(Q782="High Priority",'Patient Health Records'!AH782="Yes",'Patient Health Records'!AI782="Critical"), "Need Immediate attention", IF(AND('Patient Health Records'!AI782&lt;&gt;"Critical", 'Patient Health Records'!AH782="Yes"),"Monitor later",IF(AND('Patient Health Records'!AI782="Critical",'Patient Health Records'!AH782="No"),"Ask for readmission","No action")))</f>
        <v>Monitor later</v>
      </c>
      <c r="U782" s="36"/>
      <c r="V782" s="36"/>
      <c r="W782" s="2" t="str">
        <f>_xlfn.XLOOKUP('Patient Demographics'!N782,Facts!$B$2:$B$10,Facts!$A$2:$A$10,FALSE)</f>
        <v>Tamil Nadu</v>
      </c>
      <c r="X782" t="str">
        <f t="shared" si="76"/>
        <v xml:space="preserve">Aarav </v>
      </c>
      <c r="Y782" t="str" cm="1">
        <f t="array" ref="Y782:AA782">_xlfn.TEXTSPLIT(C782," ")</f>
        <v>Aarav</v>
      </c>
      <c r="Z782" t="str">
        <v>Raj</v>
      </c>
      <c r="AA782" t="str">
        <v>Gupta</v>
      </c>
    </row>
    <row r="783" spans="1:27" ht="15.75" customHeight="1" x14ac:dyDescent="0.35">
      <c r="A783" s="2" t="s">
        <v>1183</v>
      </c>
      <c r="B783" s="2" t="s">
        <v>455</v>
      </c>
      <c r="C783" s="2" t="str">
        <f t="shared" si="77"/>
        <v>Riya Patel</v>
      </c>
      <c r="D783" s="2" t="str">
        <f t="shared" si="75"/>
        <v>PID0782_Riya.pdf</v>
      </c>
      <c r="E783" s="2" t="s">
        <v>9</v>
      </c>
      <c r="F783" s="15" t="s">
        <v>65</v>
      </c>
      <c r="G783" s="56">
        <f t="shared" si="78"/>
        <v>25203</v>
      </c>
      <c r="H783" s="54">
        <f t="shared" si="79"/>
        <v>1968</v>
      </c>
      <c r="I783" s="54">
        <f t="shared" si="80"/>
        <v>58</v>
      </c>
      <c r="J783" s="54" t="str" cm="1">
        <f t="array" ref="J783">_xlfn.IFS(AND(I783&gt;20,I783&lt;=30),"Young adult",AND(I783&gt;30,I783&lt;=45),"Adult",AND(I783&gt;45,I783&lt;=60),"Senior",AND(I783&gt;60,I783&lt;90),"super senior",TRUE,"Died")</f>
        <v>Senior</v>
      </c>
      <c r="K783" s="3">
        <v>15</v>
      </c>
      <c r="L783" s="2" t="s">
        <v>11</v>
      </c>
      <c r="M783" s="2" t="s">
        <v>21</v>
      </c>
      <c r="N783" s="2" t="str">
        <f>VLOOKUP(L783,Facts!$A$2:$B$10,2,FALSE)</f>
        <v>South</v>
      </c>
      <c r="O783" s="2"/>
      <c r="P783" s="2"/>
      <c r="Q783" s="36" t="str">
        <f>IF(AND(K783&lt;=5,'Billing Details'!H783&gt;=10000),"High Priority","Regularfollowup")</f>
        <v>Regularfollowup</v>
      </c>
      <c r="R783" s="36"/>
      <c r="S783" s="36"/>
      <c r="T783" s="36" t="str">
        <f>IF(AND(Q783="High Priority",'Patient Health Records'!AH783="Yes",'Patient Health Records'!AI783="Critical"), "Need Immediate attention", IF(AND('Patient Health Records'!AI783&lt;&gt;"Critical", 'Patient Health Records'!AH783="Yes"),"Monitor later",IF(AND('Patient Health Records'!AI783="Critical",'Patient Health Records'!AH783="No"),"Ask for readmission","No action")))</f>
        <v>Ask for readmission</v>
      </c>
      <c r="U783" s="36"/>
      <c r="V783" s="36"/>
      <c r="W783" s="2" t="str">
        <f>_xlfn.XLOOKUP('Patient Demographics'!N783,Facts!$B$2:$B$10,Facts!$A$2:$A$10,FALSE)</f>
        <v>Tamil Nadu</v>
      </c>
      <c r="X783" t="str">
        <f t="shared" si="76"/>
        <v xml:space="preserve">Riya </v>
      </c>
      <c r="Y783" t="str" cm="1">
        <f t="array" ref="Y783:Z783">_xlfn.TEXTSPLIT(C783," ")</f>
        <v>Riya</v>
      </c>
      <c r="Z783" t="str">
        <v>Patel</v>
      </c>
    </row>
    <row r="784" spans="1:27" ht="15.75" customHeight="1" x14ac:dyDescent="0.35">
      <c r="A784" s="2" t="s">
        <v>1184</v>
      </c>
      <c r="B784" s="2" t="s">
        <v>262</v>
      </c>
      <c r="C784" s="2" t="str">
        <f t="shared" si="77"/>
        <v>Isha Reddy</v>
      </c>
      <c r="D784" s="2" t="str">
        <f t="shared" si="75"/>
        <v>PID0783_Isha.pdf</v>
      </c>
      <c r="E784" s="2" t="s">
        <v>9</v>
      </c>
      <c r="F784" s="15" t="s">
        <v>441</v>
      </c>
      <c r="G784" s="56">
        <f t="shared" si="78"/>
        <v>16072</v>
      </c>
      <c r="H784" s="54">
        <f t="shared" si="79"/>
        <v>1944</v>
      </c>
      <c r="I784" s="54">
        <f t="shared" si="80"/>
        <v>82</v>
      </c>
      <c r="J784" s="54" t="str" cm="1">
        <f t="array" ref="J784">_xlfn.IFS(AND(I784&gt;20,I784&lt;=30),"Young adult",AND(I784&gt;30,I784&lt;=45),"Adult",AND(I784&gt;45,I784&lt;=60),"Senior",AND(I784&gt;60,I784&lt;90),"super senior",TRUE,"Died")</f>
        <v>super senior</v>
      </c>
      <c r="K784" s="3">
        <v>40</v>
      </c>
      <c r="L784" s="2" t="s">
        <v>25</v>
      </c>
      <c r="M784" s="2" t="s">
        <v>12</v>
      </c>
      <c r="N784" s="2" t="str">
        <f>VLOOKUP(L784,Facts!$A$2:$B$10,2,FALSE)</f>
        <v>South</v>
      </c>
      <c r="O784" s="2"/>
      <c r="P784" s="2"/>
      <c r="Q784" s="36" t="str">
        <f>IF(AND(K784&lt;=5,'Billing Details'!H784&gt;=10000),"High Priority","Regularfollowup")</f>
        <v>Regularfollowup</v>
      </c>
      <c r="R784" s="36"/>
      <c r="S784" s="36"/>
      <c r="T784" s="36" t="str">
        <f>IF(AND(Q784="High Priority",'Patient Health Records'!AH784="Yes",'Patient Health Records'!AI784="Critical"), "Need Immediate attention", IF(AND('Patient Health Records'!AI784&lt;&gt;"Critical", 'Patient Health Records'!AH784="Yes"),"Monitor later",IF(AND('Patient Health Records'!AI784="Critical",'Patient Health Records'!AH784="No"),"Ask for readmission","No action")))</f>
        <v>Ask for readmission</v>
      </c>
      <c r="U784" s="36"/>
      <c r="V784" s="36"/>
      <c r="W784" s="2" t="str">
        <f>_xlfn.XLOOKUP('Patient Demographics'!N784,Facts!$B$2:$B$10,Facts!$A$2:$A$10,FALSE)</f>
        <v>Tamil Nadu</v>
      </c>
      <c r="X784" t="str">
        <f t="shared" si="76"/>
        <v xml:space="preserve">Isha </v>
      </c>
      <c r="Y784" t="str" cm="1">
        <f t="array" ref="Y784:Z784">_xlfn.TEXTSPLIT(C784," ")</f>
        <v>Isha</v>
      </c>
      <c r="Z784" t="str">
        <v>Reddy</v>
      </c>
    </row>
    <row r="785" spans="1:27" ht="15.75" customHeight="1" x14ac:dyDescent="0.35">
      <c r="A785" s="2" t="s">
        <v>1185</v>
      </c>
      <c r="B785" s="2" t="s">
        <v>1186</v>
      </c>
      <c r="C785" s="2" t="str">
        <f t="shared" si="77"/>
        <v>Krishna Kumar Reddy</v>
      </c>
      <c r="D785" s="2" t="str">
        <f t="shared" si="75"/>
        <v>PID0784_Krishna.pdf</v>
      </c>
      <c r="E785" s="2" t="s">
        <v>24</v>
      </c>
      <c r="F785" s="15" t="s">
        <v>41</v>
      </c>
      <c r="G785" s="56">
        <f t="shared" si="78"/>
        <v>28855</v>
      </c>
      <c r="H785" s="54">
        <f t="shared" si="79"/>
        <v>1978</v>
      </c>
      <c r="I785" s="54">
        <f t="shared" si="80"/>
        <v>48</v>
      </c>
      <c r="J785" s="54" t="str" cm="1">
        <f t="array" ref="J785">_xlfn.IFS(AND(I785&gt;20,I785&lt;=30),"Young adult",AND(I785&gt;30,I785&lt;=45),"Adult",AND(I785&gt;45,I785&lt;=60),"Senior",AND(I785&gt;60,I785&lt;90),"super senior",TRUE,"Died")</f>
        <v>Senior</v>
      </c>
      <c r="K785" s="3">
        <v>15</v>
      </c>
      <c r="L785" s="2" t="s">
        <v>20</v>
      </c>
      <c r="M785" s="2" t="s">
        <v>21</v>
      </c>
      <c r="N785" s="2" t="str">
        <f>VLOOKUP(L785,Facts!$A$2:$B$10,2,FALSE)</f>
        <v>North</v>
      </c>
      <c r="O785" s="2"/>
      <c r="P785" s="2"/>
      <c r="Q785" s="36" t="str">
        <f>IF(AND(K785&lt;=5,'Billing Details'!H785&gt;=10000),"High Priority","Regularfollowup")</f>
        <v>Regularfollowup</v>
      </c>
      <c r="R785" s="36"/>
      <c r="S785" s="36"/>
      <c r="T785" s="36" t="str">
        <f>IF(AND(Q785="High Priority",'Patient Health Records'!AH785="Yes",'Patient Health Records'!AI785="Critical"), "Need Immediate attention", IF(AND('Patient Health Records'!AI785&lt;&gt;"Critical", 'Patient Health Records'!AH785="Yes"),"Monitor later",IF(AND('Patient Health Records'!AI785="Critical",'Patient Health Records'!AH785="No"),"Ask for readmission","No action")))</f>
        <v>No action</v>
      </c>
      <c r="U785" s="36"/>
      <c r="V785" s="36"/>
      <c r="W785" s="2" t="str">
        <f>_xlfn.XLOOKUP('Patient Demographics'!N785,Facts!$B$2:$B$10,Facts!$A$2:$A$10,FALSE)</f>
        <v>Punjab</v>
      </c>
      <c r="X785" t="str">
        <f t="shared" si="76"/>
        <v xml:space="preserve">Krishna </v>
      </c>
      <c r="Y785" t="str" cm="1">
        <f t="array" ref="Y785:AA785">_xlfn.TEXTSPLIT(C785," ")</f>
        <v>Krishna</v>
      </c>
      <c r="Z785" t="str">
        <v>Kumar</v>
      </c>
      <c r="AA785" t="str">
        <v>Reddy</v>
      </c>
    </row>
    <row r="786" spans="1:27" ht="15.75" customHeight="1" x14ac:dyDescent="0.35">
      <c r="A786" s="2" t="s">
        <v>1187</v>
      </c>
      <c r="B786" s="2" t="s">
        <v>530</v>
      </c>
      <c r="C786" s="2" t="str">
        <f t="shared" si="77"/>
        <v>Shreya Patel</v>
      </c>
      <c r="D786" s="2" t="str">
        <f t="shared" si="75"/>
        <v>PID0785_Shreya.pdf</v>
      </c>
      <c r="E786" s="2" t="s">
        <v>9</v>
      </c>
      <c r="F786" s="15" t="s">
        <v>15</v>
      </c>
      <c r="G786" s="56">
        <f t="shared" si="78"/>
        <v>19724</v>
      </c>
      <c r="H786" s="54">
        <f t="shared" si="79"/>
        <v>1953</v>
      </c>
      <c r="I786" s="54">
        <f t="shared" si="80"/>
        <v>73</v>
      </c>
      <c r="J786" s="54" t="str" cm="1">
        <f t="array" ref="J786">_xlfn.IFS(AND(I786&gt;20,I786&lt;=30),"Young adult",AND(I786&gt;30,I786&lt;=45),"Adult",AND(I786&gt;45,I786&lt;=60),"Senior",AND(I786&gt;60,I786&lt;90),"super senior",TRUE,"Died")</f>
        <v>super senior</v>
      </c>
      <c r="K786" s="3">
        <v>2</v>
      </c>
      <c r="L786" s="2" t="s">
        <v>29</v>
      </c>
      <c r="M786" s="2" t="s">
        <v>12</v>
      </c>
      <c r="N786" s="2" t="str">
        <f>VLOOKUP(L786,Facts!$A$2:$B$10,2,FALSE)</f>
        <v>North</v>
      </c>
      <c r="O786" s="2"/>
      <c r="P786" s="2"/>
      <c r="Q786" s="36" t="str">
        <f>IF(AND(K786&lt;=5,'Billing Details'!H786&gt;=10000),"High Priority","Regularfollowup")</f>
        <v>High Priority</v>
      </c>
      <c r="R786" s="36"/>
      <c r="S786" s="36"/>
      <c r="T786" s="36" t="str">
        <f>IF(AND(Q786="High Priority",'Patient Health Records'!AH786="Yes",'Patient Health Records'!AI786="Critical"), "Need Immediate attention", IF(AND('Patient Health Records'!AI786&lt;&gt;"Critical", 'Patient Health Records'!AH786="Yes"),"Monitor later",IF(AND('Patient Health Records'!AI786="Critical",'Patient Health Records'!AH786="No"),"Ask for readmission","No action")))</f>
        <v>No action</v>
      </c>
      <c r="U786" s="36"/>
      <c r="V786" s="36"/>
      <c r="W786" s="2" t="str">
        <f>_xlfn.XLOOKUP('Patient Demographics'!N786,Facts!$B$2:$B$10,Facts!$A$2:$A$10,FALSE)</f>
        <v>Punjab</v>
      </c>
      <c r="X786" t="str">
        <f t="shared" si="76"/>
        <v xml:space="preserve">Shreya </v>
      </c>
      <c r="Y786" t="str" cm="1">
        <f t="array" ref="Y786:Z786">_xlfn.TEXTSPLIT(C786," ")</f>
        <v>Shreya</v>
      </c>
      <c r="Z786" t="str">
        <v>Patel</v>
      </c>
    </row>
    <row r="787" spans="1:27" ht="15.75" customHeight="1" x14ac:dyDescent="0.35">
      <c r="A787" s="2" t="s">
        <v>1188</v>
      </c>
      <c r="B787" s="2" t="s">
        <v>1189</v>
      </c>
      <c r="C787" s="2" t="str">
        <f t="shared" si="77"/>
        <v>Isha Kumar Gupta</v>
      </c>
      <c r="D787" s="2" t="str">
        <f t="shared" si="75"/>
        <v>PID0786_Isha.pdf</v>
      </c>
      <c r="E787" s="2" t="s">
        <v>9</v>
      </c>
      <c r="F787" s="15" t="s">
        <v>122</v>
      </c>
      <c r="G787" s="56">
        <f t="shared" si="78"/>
        <v>34334</v>
      </c>
      <c r="H787" s="54">
        <f t="shared" si="79"/>
        <v>1993</v>
      </c>
      <c r="I787" s="54">
        <f t="shared" si="80"/>
        <v>33</v>
      </c>
      <c r="J787" s="54" t="str" cm="1">
        <f t="array" ref="J787">_xlfn.IFS(AND(I787&gt;20,I787&lt;=30),"Young adult",AND(I787&gt;30,I787&lt;=45),"Adult",AND(I787&gt;45,I787&lt;=60),"Senior",AND(I787&gt;60,I787&lt;90),"super senior",TRUE,"Died")</f>
        <v>Adult</v>
      </c>
      <c r="K787" s="3">
        <v>30</v>
      </c>
      <c r="L787" s="2" t="s">
        <v>25</v>
      </c>
      <c r="M787" s="2" t="s">
        <v>12</v>
      </c>
      <c r="N787" s="2" t="str">
        <f>VLOOKUP(L787,Facts!$A$2:$B$10,2,FALSE)</f>
        <v>South</v>
      </c>
      <c r="O787" s="2"/>
      <c r="P787" s="2"/>
      <c r="Q787" s="36" t="str">
        <f>IF(AND(K787&lt;=5,'Billing Details'!H787&gt;=10000),"High Priority","Regularfollowup")</f>
        <v>Regularfollowup</v>
      </c>
      <c r="R787" s="36"/>
      <c r="S787" s="36"/>
      <c r="T787" s="36" t="str">
        <f>IF(AND(Q787="High Priority",'Patient Health Records'!AH787="Yes",'Patient Health Records'!AI787="Critical"), "Need Immediate attention", IF(AND('Patient Health Records'!AI787&lt;&gt;"Critical", 'Patient Health Records'!AH787="Yes"),"Monitor later",IF(AND('Patient Health Records'!AI787="Critical",'Patient Health Records'!AH787="No"),"Ask for readmission","No action")))</f>
        <v>No action</v>
      </c>
      <c r="U787" s="36"/>
      <c r="V787" s="36"/>
      <c r="W787" s="2" t="str">
        <f>_xlfn.XLOOKUP('Patient Demographics'!N787,Facts!$B$2:$B$10,Facts!$A$2:$A$10,FALSE)</f>
        <v>Tamil Nadu</v>
      </c>
      <c r="X787" t="str">
        <f t="shared" si="76"/>
        <v xml:space="preserve">Isha </v>
      </c>
      <c r="Y787" t="str" cm="1">
        <f t="array" ref="Y787:AA787">_xlfn.TEXTSPLIT(C787," ")</f>
        <v>Isha</v>
      </c>
      <c r="Z787" t="str">
        <v>Kumar</v>
      </c>
      <c r="AA787" t="str">
        <v>Gupta</v>
      </c>
    </row>
    <row r="788" spans="1:27" ht="15.75" customHeight="1" x14ac:dyDescent="0.35">
      <c r="A788" s="2" t="s">
        <v>1190</v>
      </c>
      <c r="B788" s="2" t="s">
        <v>91</v>
      </c>
      <c r="C788" s="2" t="str">
        <f t="shared" si="77"/>
        <v>Krishna Sharma</v>
      </c>
      <c r="D788" s="2" t="str">
        <f t="shared" si="75"/>
        <v>PID0787_Krishna.pdf</v>
      </c>
      <c r="E788" s="2" t="s">
        <v>24</v>
      </c>
      <c r="F788" s="15" t="s">
        <v>15</v>
      </c>
      <c r="G788" s="56">
        <f t="shared" si="78"/>
        <v>19724</v>
      </c>
      <c r="H788" s="54">
        <f t="shared" si="79"/>
        <v>1953</v>
      </c>
      <c r="I788" s="54">
        <f t="shared" si="80"/>
        <v>73</v>
      </c>
      <c r="J788" s="54" t="str" cm="1">
        <f t="array" ref="J788">_xlfn.IFS(AND(I788&gt;20,I788&lt;=30),"Young adult",AND(I788&gt;30,I788&lt;=45),"Adult",AND(I788&gt;45,I788&lt;=60),"Senior",AND(I788&gt;60,I788&lt;90),"super senior",TRUE,"Died")</f>
        <v>super senior</v>
      </c>
      <c r="K788" s="3">
        <v>20</v>
      </c>
      <c r="L788" s="2" t="s">
        <v>25</v>
      </c>
      <c r="M788" s="2" t="s">
        <v>71</v>
      </c>
      <c r="N788" s="2" t="str">
        <f>VLOOKUP(L788,Facts!$A$2:$B$10,2,FALSE)</f>
        <v>South</v>
      </c>
      <c r="O788" s="2"/>
      <c r="P788" s="2"/>
      <c r="Q788" s="36" t="str">
        <f>IF(AND(K788&lt;=5,'Billing Details'!H788&gt;=10000),"High Priority","Regularfollowup")</f>
        <v>Regularfollowup</v>
      </c>
      <c r="R788" s="36"/>
      <c r="S788" s="36"/>
      <c r="T788" s="36" t="str">
        <f>IF(AND(Q788="High Priority",'Patient Health Records'!AH788="Yes",'Patient Health Records'!AI788="Critical"), "Need Immediate attention", IF(AND('Patient Health Records'!AI788&lt;&gt;"Critical", 'Patient Health Records'!AH788="Yes"),"Monitor later",IF(AND('Patient Health Records'!AI788="Critical",'Patient Health Records'!AH788="No"),"Ask for readmission","No action")))</f>
        <v>No action</v>
      </c>
      <c r="U788" s="36"/>
      <c r="V788" s="36"/>
      <c r="W788" s="2" t="str">
        <f>_xlfn.XLOOKUP('Patient Demographics'!N788,Facts!$B$2:$B$10,Facts!$A$2:$A$10,FALSE)</f>
        <v>Tamil Nadu</v>
      </c>
      <c r="X788" t="str">
        <f t="shared" si="76"/>
        <v xml:space="preserve">Krishna </v>
      </c>
      <c r="Y788" t="str" cm="1">
        <f t="array" ref="Y788:Z788">_xlfn.TEXTSPLIT(C788," ")</f>
        <v>Krishna</v>
      </c>
      <c r="Z788" t="str">
        <v>Sharma</v>
      </c>
    </row>
    <row r="789" spans="1:27" ht="15.75" customHeight="1" x14ac:dyDescent="0.35">
      <c r="A789" s="2" t="s">
        <v>1191</v>
      </c>
      <c r="B789" s="2" t="s">
        <v>69</v>
      </c>
      <c r="C789" s="2" t="str">
        <f t="shared" si="77"/>
        <v>Krishna Patel</v>
      </c>
      <c r="D789" s="2" t="str">
        <f t="shared" si="75"/>
        <v>PID0788_Krishna.pdf</v>
      </c>
      <c r="E789" s="2" t="s">
        <v>24</v>
      </c>
      <c r="F789" s="15" t="s">
        <v>516</v>
      </c>
      <c r="G789" s="56">
        <f t="shared" si="78"/>
        <v>35065</v>
      </c>
      <c r="H789" s="54">
        <f t="shared" si="79"/>
        <v>1996</v>
      </c>
      <c r="I789" s="54">
        <f t="shared" si="80"/>
        <v>30</v>
      </c>
      <c r="J789" s="54" t="str" cm="1">
        <f t="array" ref="J789">_xlfn.IFS(AND(I789&gt;20,I789&lt;=30),"Young adult",AND(I789&gt;30,I789&lt;=45),"Adult",AND(I789&gt;45,I789&lt;=60),"Senior",AND(I789&gt;60,I789&lt;90),"super senior",TRUE,"Died")</f>
        <v>Young adult</v>
      </c>
      <c r="K789" s="3">
        <v>9</v>
      </c>
      <c r="L789" s="2" t="s">
        <v>45</v>
      </c>
      <c r="M789" s="2" t="s">
        <v>38</v>
      </c>
      <c r="N789" s="2" t="str">
        <f>VLOOKUP(L789,Facts!$A$2:$B$10,2,FALSE)</f>
        <v>East</v>
      </c>
      <c r="O789" s="2"/>
      <c r="P789" s="2"/>
      <c r="Q789" s="36" t="str">
        <f>IF(AND(K789&lt;=5,'Billing Details'!H789&gt;=10000),"High Priority","Regularfollowup")</f>
        <v>Regularfollowup</v>
      </c>
      <c r="R789" s="36"/>
      <c r="S789" s="36"/>
      <c r="T789" s="36" t="str">
        <f>IF(AND(Q789="High Priority",'Patient Health Records'!AH789="Yes",'Patient Health Records'!AI789="Critical"), "Need Immediate attention", IF(AND('Patient Health Records'!AI789&lt;&gt;"Critical", 'Patient Health Records'!AH789="Yes"),"Monitor later",IF(AND('Patient Health Records'!AI789="Critical",'Patient Health Records'!AH789="No"),"Ask for readmission","No action")))</f>
        <v>No action</v>
      </c>
      <c r="U789" s="36"/>
      <c r="V789" s="36"/>
      <c r="W789" s="2" t="str">
        <f>_xlfn.XLOOKUP('Patient Demographics'!N789,Facts!$B$2:$B$10,Facts!$A$2:$A$10,FALSE)</f>
        <v>West Bengal</v>
      </c>
      <c r="X789" t="str">
        <f t="shared" si="76"/>
        <v xml:space="preserve">Krishna </v>
      </c>
      <c r="Y789" t="str" cm="1">
        <f t="array" ref="Y789:Z789">_xlfn.TEXTSPLIT(C789," ")</f>
        <v>Krishna</v>
      </c>
      <c r="Z789" t="str">
        <v>Patel</v>
      </c>
    </row>
    <row r="790" spans="1:27" ht="15.75" customHeight="1" x14ac:dyDescent="0.35">
      <c r="A790" s="2" t="s">
        <v>1192</v>
      </c>
      <c r="B790" s="2" t="s">
        <v>1193</v>
      </c>
      <c r="C790" s="2" t="str">
        <f t="shared" si="77"/>
        <v>Riya Reddy</v>
      </c>
      <c r="D790" s="2" t="str">
        <f t="shared" si="75"/>
        <v>PID0789_Riya.pdf</v>
      </c>
      <c r="E790" s="2" t="s">
        <v>9</v>
      </c>
      <c r="F790" s="15" t="s">
        <v>15</v>
      </c>
      <c r="G790" s="56">
        <f t="shared" si="78"/>
        <v>19724</v>
      </c>
      <c r="H790" s="54">
        <f t="shared" si="79"/>
        <v>1953</v>
      </c>
      <c r="I790" s="54">
        <f t="shared" si="80"/>
        <v>73</v>
      </c>
      <c r="J790" s="54" t="str" cm="1">
        <f t="array" ref="J790">_xlfn.IFS(AND(I790&gt;20,I790&lt;=30),"Young adult",AND(I790&gt;30,I790&lt;=45),"Adult",AND(I790&gt;45,I790&lt;=60),"Senior",AND(I790&gt;60,I790&lt;90),"super senior",TRUE,"Died")</f>
        <v>super senior</v>
      </c>
      <c r="K790" s="3">
        <v>3</v>
      </c>
      <c r="L790" s="2" t="s">
        <v>29</v>
      </c>
      <c r="M790" s="2" t="s">
        <v>21</v>
      </c>
      <c r="N790" s="2" t="str">
        <f>VLOOKUP(L790,Facts!$A$2:$B$10,2,FALSE)</f>
        <v>North</v>
      </c>
      <c r="O790" s="2"/>
      <c r="P790" s="2"/>
      <c r="Q790" s="36" t="str">
        <f>IF(AND(K790&lt;=5,'Billing Details'!H790&gt;=10000),"High Priority","Regularfollowup")</f>
        <v>High Priority</v>
      </c>
      <c r="R790" s="36"/>
      <c r="S790" s="36"/>
      <c r="T790" s="36" t="str">
        <f>IF(AND(Q790="High Priority",'Patient Health Records'!AH790="Yes",'Patient Health Records'!AI790="Critical"), "Need Immediate attention", IF(AND('Patient Health Records'!AI790&lt;&gt;"Critical", 'Patient Health Records'!AH790="Yes"),"Monitor later",IF(AND('Patient Health Records'!AI790="Critical",'Patient Health Records'!AH790="No"),"Ask for readmission","No action")))</f>
        <v>Monitor later</v>
      </c>
      <c r="U790" s="36"/>
      <c r="V790" s="36"/>
      <c r="W790" s="2" t="str">
        <f>_xlfn.XLOOKUP('Patient Demographics'!N790,Facts!$B$2:$B$10,Facts!$A$2:$A$10,FALSE)</f>
        <v>Punjab</v>
      </c>
      <c r="X790" t="str">
        <f t="shared" si="76"/>
        <v xml:space="preserve">Riya </v>
      </c>
      <c r="Y790" t="str" cm="1">
        <f t="array" ref="Y790:Z790">_xlfn.TEXTSPLIT(C790," ")</f>
        <v>Riya</v>
      </c>
      <c r="Z790" t="str">
        <v>Reddy</v>
      </c>
    </row>
    <row r="791" spans="1:27" ht="15.75" customHeight="1" x14ac:dyDescent="0.35">
      <c r="A791" s="2" t="s">
        <v>1194</v>
      </c>
      <c r="B791" s="2" t="s">
        <v>1195</v>
      </c>
      <c r="C791" s="2" t="str">
        <f t="shared" si="77"/>
        <v>Vivaan Priya Patel</v>
      </c>
      <c r="D791" s="2" t="str">
        <f t="shared" si="75"/>
        <v>PID0790_Vivaan.pdf</v>
      </c>
      <c r="E791" s="2" t="s">
        <v>24</v>
      </c>
      <c r="F791" s="15" t="s">
        <v>28</v>
      </c>
      <c r="G791" s="56">
        <f t="shared" si="78"/>
        <v>32508</v>
      </c>
      <c r="H791" s="54">
        <f t="shared" si="79"/>
        <v>1988</v>
      </c>
      <c r="I791" s="54">
        <f t="shared" si="80"/>
        <v>38</v>
      </c>
      <c r="J791" s="54" t="str" cm="1">
        <f t="array" ref="J791">_xlfn.IFS(AND(I791&gt;20,I791&lt;=30),"Young adult",AND(I791&gt;30,I791&lt;=45),"Adult",AND(I791&gt;45,I791&lt;=60),"Senior",AND(I791&gt;60,I791&lt;90),"super senior",TRUE,"Died")</f>
        <v>Adult</v>
      </c>
      <c r="K791" s="3">
        <v>5</v>
      </c>
      <c r="L791" s="2" t="s">
        <v>60</v>
      </c>
      <c r="M791" s="2" t="s">
        <v>71</v>
      </c>
      <c r="N791" s="2" t="str">
        <f>VLOOKUP(L791,Facts!$A$2:$B$10,2,FALSE)</f>
        <v>West</v>
      </c>
      <c r="O791" s="2"/>
      <c r="P791" s="2"/>
      <c r="Q791" s="36" t="str">
        <f>IF(AND(K791&lt;=5,'Billing Details'!H791&gt;=10000),"High Priority","Regularfollowup")</f>
        <v>Regularfollowup</v>
      </c>
      <c r="R791" s="36"/>
      <c r="S791" s="36"/>
      <c r="T791" s="36" t="str">
        <f>IF(AND(Q791="High Priority",'Patient Health Records'!AH791="Yes",'Patient Health Records'!AI791="Critical"), "Need Immediate attention", IF(AND('Patient Health Records'!AI791&lt;&gt;"Critical", 'Patient Health Records'!AH791="Yes"),"Monitor later",IF(AND('Patient Health Records'!AI791="Critical",'Patient Health Records'!AH791="No"),"Ask for readmission","No action")))</f>
        <v>Monitor later</v>
      </c>
      <c r="U791" s="36"/>
      <c r="V791" s="36"/>
      <c r="W791" s="2" t="str">
        <f>_xlfn.XLOOKUP('Patient Demographics'!N791,Facts!$B$2:$B$10,Facts!$A$2:$A$10,FALSE)</f>
        <v>Maharashtra</v>
      </c>
      <c r="X791" t="str">
        <f t="shared" si="76"/>
        <v xml:space="preserve">Vivaan </v>
      </c>
      <c r="Y791" t="str" cm="1">
        <f t="array" ref="Y791:AA791">_xlfn.TEXTSPLIT(C791," ")</f>
        <v>Vivaan</v>
      </c>
      <c r="Z791" t="str">
        <v>Priya</v>
      </c>
      <c r="AA791" t="str">
        <v>Patel</v>
      </c>
    </row>
    <row r="792" spans="1:27" ht="15.75" customHeight="1" x14ac:dyDescent="0.35">
      <c r="A792" s="2" t="s">
        <v>1196</v>
      </c>
      <c r="B792" s="2" t="s">
        <v>144</v>
      </c>
      <c r="C792" s="2" t="str">
        <f t="shared" si="77"/>
        <v>Isha Patel</v>
      </c>
      <c r="D792" s="2" t="str">
        <f t="shared" si="75"/>
        <v>PID0791_Isha.pdf</v>
      </c>
      <c r="E792" s="2" t="s">
        <v>9</v>
      </c>
      <c r="F792" s="15" t="s">
        <v>65</v>
      </c>
      <c r="G792" s="56">
        <f t="shared" si="78"/>
        <v>25203</v>
      </c>
      <c r="H792" s="54">
        <f t="shared" si="79"/>
        <v>1968</v>
      </c>
      <c r="I792" s="54">
        <f t="shared" si="80"/>
        <v>58</v>
      </c>
      <c r="J792" s="54" t="str" cm="1">
        <f t="array" ref="J792">_xlfn.IFS(AND(I792&gt;20,I792&lt;=30),"Young adult",AND(I792&gt;30,I792&lt;=45),"Adult",AND(I792&gt;45,I792&lt;=60),"Senior",AND(I792&gt;60,I792&lt;90),"super senior",TRUE,"Died")</f>
        <v>Senior</v>
      </c>
      <c r="K792" s="3">
        <v>20</v>
      </c>
      <c r="L792" s="2" t="s">
        <v>37</v>
      </c>
      <c r="M792" s="2" t="s">
        <v>12</v>
      </c>
      <c r="N792" s="2" t="str">
        <f>VLOOKUP(L792,Facts!$A$2:$B$10,2,FALSE)</f>
        <v>South</v>
      </c>
      <c r="O792" s="2"/>
      <c r="P792" s="2"/>
      <c r="Q792" s="36" t="str">
        <f>IF(AND(K792&lt;=5,'Billing Details'!H792&gt;=10000),"High Priority","Regularfollowup")</f>
        <v>Regularfollowup</v>
      </c>
      <c r="R792" s="36"/>
      <c r="S792" s="36"/>
      <c r="T792" s="36" t="str">
        <f>IF(AND(Q792="High Priority",'Patient Health Records'!AH792="Yes",'Patient Health Records'!AI792="Critical"), "Need Immediate attention", IF(AND('Patient Health Records'!AI792&lt;&gt;"Critical", 'Patient Health Records'!AH792="Yes"),"Monitor later",IF(AND('Patient Health Records'!AI792="Critical",'Patient Health Records'!AH792="No"),"Ask for readmission","No action")))</f>
        <v>No action</v>
      </c>
      <c r="U792" s="36"/>
      <c r="V792" s="36"/>
      <c r="W792" s="2" t="str">
        <f>_xlfn.XLOOKUP('Patient Demographics'!N792,Facts!$B$2:$B$10,Facts!$A$2:$A$10,FALSE)</f>
        <v>Tamil Nadu</v>
      </c>
      <c r="X792" t="str">
        <f t="shared" si="76"/>
        <v xml:space="preserve">Isha </v>
      </c>
      <c r="Y792" t="str" cm="1">
        <f t="array" ref="Y792:Z792">_xlfn.TEXTSPLIT(C792," ")</f>
        <v>Isha</v>
      </c>
      <c r="Z792" t="str">
        <v>Patel</v>
      </c>
    </row>
    <row r="793" spans="1:27" ht="15.75" customHeight="1" x14ac:dyDescent="0.35">
      <c r="A793" s="2" t="s">
        <v>1197</v>
      </c>
      <c r="B793" s="2" t="s">
        <v>845</v>
      </c>
      <c r="C793" s="2" t="str">
        <f t="shared" si="77"/>
        <v>Aanya Gupta</v>
      </c>
      <c r="D793" s="2" t="str">
        <f t="shared" si="75"/>
        <v>PID0792_Aanya.pdf</v>
      </c>
      <c r="E793" s="2" t="s">
        <v>9</v>
      </c>
      <c r="F793" s="15" t="s">
        <v>940</v>
      </c>
      <c r="G793" s="56">
        <f t="shared" si="78"/>
        <v>31412</v>
      </c>
      <c r="H793" s="54">
        <f t="shared" si="79"/>
        <v>1985</v>
      </c>
      <c r="I793" s="54">
        <f t="shared" si="80"/>
        <v>41</v>
      </c>
      <c r="J793" s="54" t="str" cm="1">
        <f t="array" ref="J793">_xlfn.IFS(AND(I793&gt;20,I793&lt;=30),"Young adult",AND(I793&gt;30,I793&lt;=45),"Adult",AND(I793&gt;45,I793&lt;=60),"Senior",AND(I793&gt;60,I793&lt;90),"super senior",TRUE,"Died")</f>
        <v>Adult</v>
      </c>
      <c r="K793" s="3">
        <v>4</v>
      </c>
      <c r="L793" s="2" t="s">
        <v>25</v>
      </c>
      <c r="M793" s="2" t="s">
        <v>12</v>
      </c>
      <c r="N793" s="2" t="str">
        <f>VLOOKUP(L793,Facts!$A$2:$B$10,2,FALSE)</f>
        <v>South</v>
      </c>
      <c r="O793" s="2"/>
      <c r="P793" s="2"/>
      <c r="Q793" s="36" t="str">
        <f>IF(AND(K793&lt;=5,'Billing Details'!H793&gt;=10000),"High Priority","Regularfollowup")</f>
        <v>Regularfollowup</v>
      </c>
      <c r="R793" s="36"/>
      <c r="S793" s="36"/>
      <c r="T793" s="36" t="str">
        <f>IF(AND(Q793="High Priority",'Patient Health Records'!AH793="Yes",'Patient Health Records'!AI793="Critical"), "Need Immediate attention", IF(AND('Patient Health Records'!AI793&lt;&gt;"Critical", 'Patient Health Records'!AH793="Yes"),"Monitor later",IF(AND('Patient Health Records'!AI793="Critical",'Patient Health Records'!AH793="No"),"Ask for readmission","No action")))</f>
        <v>No action</v>
      </c>
      <c r="U793" s="36"/>
      <c r="V793" s="36"/>
      <c r="W793" s="2" t="str">
        <f>_xlfn.XLOOKUP('Patient Demographics'!N793,Facts!$B$2:$B$10,Facts!$A$2:$A$10,FALSE)</f>
        <v>Tamil Nadu</v>
      </c>
      <c r="X793" t="str">
        <f t="shared" si="76"/>
        <v xml:space="preserve">Aanya </v>
      </c>
      <c r="Y793" t="str" cm="1">
        <f t="array" ref="Y793:Z793">_xlfn.TEXTSPLIT(C793," ")</f>
        <v>Aanya</v>
      </c>
      <c r="Z793" t="str">
        <v>Gupta</v>
      </c>
    </row>
    <row r="794" spans="1:27" ht="15.75" customHeight="1" x14ac:dyDescent="0.35">
      <c r="A794" s="2" t="s">
        <v>1198</v>
      </c>
      <c r="B794" s="2" t="s">
        <v>1199</v>
      </c>
      <c r="C794" s="2" t="str">
        <f t="shared" si="77"/>
        <v>Isha Raj Mehta</v>
      </c>
      <c r="D794" s="2" t="str">
        <f t="shared" si="75"/>
        <v>PID0793_Isha.pdf</v>
      </c>
      <c r="E794" s="2" t="s">
        <v>9</v>
      </c>
      <c r="F794" s="15" t="s">
        <v>441</v>
      </c>
      <c r="G794" s="56">
        <f t="shared" si="78"/>
        <v>16072</v>
      </c>
      <c r="H794" s="54">
        <f t="shared" si="79"/>
        <v>1944</v>
      </c>
      <c r="I794" s="54">
        <f t="shared" si="80"/>
        <v>82</v>
      </c>
      <c r="J794" s="54" t="str" cm="1">
        <f t="array" ref="J794">_xlfn.IFS(AND(I794&gt;20,I794&lt;=30),"Young adult",AND(I794&gt;30,I794&lt;=45),"Adult",AND(I794&gt;45,I794&lt;=60),"Senior",AND(I794&gt;60,I794&lt;90),"super senior",TRUE,"Died")</f>
        <v>super senior</v>
      </c>
      <c r="K794" s="3">
        <v>30</v>
      </c>
      <c r="L794" s="2" t="s">
        <v>11</v>
      </c>
      <c r="M794" s="2" t="s">
        <v>12</v>
      </c>
      <c r="N794" s="2" t="str">
        <f>VLOOKUP(L794,Facts!$A$2:$B$10,2,FALSE)</f>
        <v>South</v>
      </c>
      <c r="O794" s="2"/>
      <c r="P794" s="2"/>
      <c r="Q794" s="36" t="str">
        <f>IF(AND(K794&lt;=5,'Billing Details'!H794&gt;=10000),"High Priority","Regularfollowup")</f>
        <v>Regularfollowup</v>
      </c>
      <c r="R794" s="36"/>
      <c r="S794" s="36"/>
      <c r="T794" s="36" t="str">
        <f>IF(AND(Q794="High Priority",'Patient Health Records'!AH794="Yes",'Patient Health Records'!AI794="Critical"), "Need Immediate attention", IF(AND('Patient Health Records'!AI794&lt;&gt;"Critical", 'Patient Health Records'!AH794="Yes"),"Monitor later",IF(AND('Patient Health Records'!AI794="Critical",'Patient Health Records'!AH794="No"),"Ask for readmission","No action")))</f>
        <v>No action</v>
      </c>
      <c r="U794" s="36"/>
      <c r="V794" s="36"/>
      <c r="W794" s="2" t="str">
        <f>_xlfn.XLOOKUP('Patient Demographics'!N794,Facts!$B$2:$B$10,Facts!$A$2:$A$10,FALSE)</f>
        <v>Tamil Nadu</v>
      </c>
      <c r="X794" t="str">
        <f t="shared" si="76"/>
        <v xml:space="preserve">Isha </v>
      </c>
      <c r="Y794" t="str" cm="1">
        <f t="array" ref="Y794:AA794">_xlfn.TEXTSPLIT(C794," ")</f>
        <v>Isha</v>
      </c>
      <c r="Z794" t="str">
        <v>Raj</v>
      </c>
      <c r="AA794" t="str">
        <v>Mehta</v>
      </c>
    </row>
    <row r="795" spans="1:27" ht="15.75" customHeight="1" x14ac:dyDescent="0.35">
      <c r="A795" s="2" t="s">
        <v>1200</v>
      </c>
      <c r="B795" s="2" t="s">
        <v>485</v>
      </c>
      <c r="C795" s="2" t="str">
        <f t="shared" si="77"/>
        <v>Diya Reddy</v>
      </c>
      <c r="D795" s="2" t="str">
        <f t="shared" si="75"/>
        <v>PID0794_Diya.pdf</v>
      </c>
      <c r="E795" s="2" t="s">
        <v>9</v>
      </c>
      <c r="F795" s="15" t="s">
        <v>164</v>
      </c>
      <c r="G795" s="56">
        <f t="shared" si="78"/>
        <v>21550</v>
      </c>
      <c r="H795" s="54">
        <f t="shared" si="79"/>
        <v>1958</v>
      </c>
      <c r="I795" s="54">
        <f t="shared" si="80"/>
        <v>68</v>
      </c>
      <c r="J795" s="54" t="str" cm="1">
        <f t="array" ref="J795">_xlfn.IFS(AND(I795&gt;20,I795&lt;=30),"Young adult",AND(I795&gt;30,I795&lt;=45),"Adult",AND(I795&gt;45,I795&lt;=60),"Senior",AND(I795&gt;60,I795&lt;90),"super senior",TRUE,"Died")</f>
        <v>super senior</v>
      </c>
      <c r="K795" s="3">
        <v>7</v>
      </c>
      <c r="L795" s="2" t="s">
        <v>60</v>
      </c>
      <c r="M795" s="2" t="s">
        <v>71</v>
      </c>
      <c r="N795" s="2" t="str">
        <f>VLOOKUP(L795,Facts!$A$2:$B$10,2,FALSE)</f>
        <v>West</v>
      </c>
      <c r="O795" s="2"/>
      <c r="P795" s="2"/>
      <c r="Q795" s="36" t="str">
        <f>IF(AND(K795&lt;=5,'Billing Details'!H795&gt;=10000),"High Priority","Regularfollowup")</f>
        <v>Regularfollowup</v>
      </c>
      <c r="R795" s="36"/>
      <c r="S795" s="36"/>
      <c r="T795" s="36" t="str">
        <f>IF(AND(Q795="High Priority",'Patient Health Records'!AH795="Yes",'Patient Health Records'!AI795="Critical"), "Need Immediate attention", IF(AND('Patient Health Records'!AI795&lt;&gt;"Critical", 'Patient Health Records'!AH795="Yes"),"Monitor later",IF(AND('Patient Health Records'!AI795="Critical",'Patient Health Records'!AH795="No"),"Ask for readmission","No action")))</f>
        <v>No action</v>
      </c>
      <c r="U795" s="36"/>
      <c r="V795" s="36"/>
      <c r="W795" s="2" t="str">
        <f>_xlfn.XLOOKUP('Patient Demographics'!N795,Facts!$B$2:$B$10,Facts!$A$2:$A$10,FALSE)</f>
        <v>Maharashtra</v>
      </c>
      <c r="X795" t="str">
        <f t="shared" si="76"/>
        <v xml:space="preserve">Diya </v>
      </c>
      <c r="Y795" t="str" cm="1">
        <f t="array" ref="Y795:Z795">_xlfn.TEXTSPLIT(C795," ")</f>
        <v>Diya</v>
      </c>
      <c r="Z795" t="str">
        <v>Reddy</v>
      </c>
    </row>
    <row r="796" spans="1:27" ht="15.75" customHeight="1" x14ac:dyDescent="0.35">
      <c r="A796" s="2" t="s">
        <v>1201</v>
      </c>
      <c r="B796" s="2" t="s">
        <v>568</v>
      </c>
      <c r="C796" s="2" t="str">
        <f t="shared" si="77"/>
        <v>Aditya Gupta</v>
      </c>
      <c r="D796" s="2" t="str">
        <f t="shared" si="75"/>
        <v>PID0795_Aditya.pdf</v>
      </c>
      <c r="E796" s="2" t="s">
        <v>24</v>
      </c>
      <c r="F796" s="15" t="s">
        <v>28</v>
      </c>
      <c r="G796" s="56">
        <f t="shared" si="78"/>
        <v>32508</v>
      </c>
      <c r="H796" s="54">
        <f t="shared" si="79"/>
        <v>1988</v>
      </c>
      <c r="I796" s="54">
        <f t="shared" si="80"/>
        <v>38</v>
      </c>
      <c r="J796" s="54" t="str" cm="1">
        <f t="array" ref="J796">_xlfn.IFS(AND(I796&gt;20,I796&lt;=30),"Young adult",AND(I796&gt;30,I796&lt;=45),"Adult",AND(I796&gt;45,I796&lt;=60),"Senior",AND(I796&gt;60,I796&lt;90),"super senior",TRUE,"Died")</f>
        <v>Adult</v>
      </c>
      <c r="K796" s="3">
        <v>250</v>
      </c>
      <c r="L796" s="2" t="s">
        <v>37</v>
      </c>
      <c r="M796" s="2" t="s">
        <v>12</v>
      </c>
      <c r="N796" s="2" t="str">
        <f>VLOOKUP(L796,Facts!$A$2:$B$10,2,FALSE)</f>
        <v>South</v>
      </c>
      <c r="O796" s="2"/>
      <c r="P796" s="2"/>
      <c r="Q796" s="36" t="str">
        <f>IF(AND(K796&lt;=5,'Billing Details'!H796&gt;=10000),"High Priority","Regularfollowup")</f>
        <v>Regularfollowup</v>
      </c>
      <c r="R796" s="36"/>
      <c r="S796" s="36"/>
      <c r="T796" s="36" t="str">
        <f>IF(AND(Q796="High Priority",'Patient Health Records'!AH796="Yes",'Patient Health Records'!AI796="Critical"), "Need Immediate attention", IF(AND('Patient Health Records'!AI796&lt;&gt;"Critical", 'Patient Health Records'!AH796="Yes"),"Monitor later",IF(AND('Patient Health Records'!AI796="Critical",'Patient Health Records'!AH796="No"),"Ask for readmission","No action")))</f>
        <v>No action</v>
      </c>
      <c r="U796" s="36"/>
      <c r="V796" s="36"/>
      <c r="W796" s="2" t="str">
        <f>_xlfn.XLOOKUP('Patient Demographics'!N796,Facts!$B$2:$B$10,Facts!$A$2:$A$10,FALSE)</f>
        <v>Tamil Nadu</v>
      </c>
      <c r="X796" t="str">
        <f t="shared" si="76"/>
        <v xml:space="preserve">Aditya </v>
      </c>
      <c r="Y796" t="str" cm="1">
        <f t="array" ref="Y796:Z796">_xlfn.TEXTSPLIT(C796," ")</f>
        <v>Aditya</v>
      </c>
      <c r="Z796" t="str">
        <v>Gupta</v>
      </c>
    </row>
    <row r="797" spans="1:27" ht="15.75" customHeight="1" x14ac:dyDescent="0.35">
      <c r="A797" s="2" t="s">
        <v>1202</v>
      </c>
      <c r="B797" s="2" t="s">
        <v>246</v>
      </c>
      <c r="C797" s="2" t="str">
        <f t="shared" si="77"/>
        <v>Riya Sharma</v>
      </c>
      <c r="D797" s="2" t="str">
        <f t="shared" si="75"/>
        <v>PID0796_Riya.pdf</v>
      </c>
      <c r="E797" s="2" t="s">
        <v>9</v>
      </c>
      <c r="F797" s="15" t="s">
        <v>55</v>
      </c>
      <c r="G797" s="56">
        <f t="shared" si="78"/>
        <v>29951</v>
      </c>
      <c r="H797" s="54">
        <f t="shared" si="79"/>
        <v>1981</v>
      </c>
      <c r="I797" s="54">
        <f t="shared" si="80"/>
        <v>45</v>
      </c>
      <c r="J797" s="54" t="str" cm="1">
        <f t="array" ref="J797">_xlfn.IFS(AND(I797&gt;20,I797&lt;=30),"Young adult",AND(I797&gt;30,I797&lt;=45),"Adult",AND(I797&gt;45,I797&lt;=60),"Senior",AND(I797&gt;60,I797&lt;90),"super senior",TRUE,"Died")</f>
        <v>Adult</v>
      </c>
      <c r="K797" s="3">
        <v>40</v>
      </c>
      <c r="L797" s="2" t="s">
        <v>11</v>
      </c>
      <c r="M797" s="2" t="s">
        <v>12</v>
      </c>
      <c r="N797" s="2" t="str">
        <f>VLOOKUP(L797,Facts!$A$2:$B$10,2,FALSE)</f>
        <v>South</v>
      </c>
      <c r="O797" s="2"/>
      <c r="P797" s="2"/>
      <c r="Q797" s="36" t="str">
        <f>IF(AND(K797&lt;=5,'Billing Details'!H797&gt;=10000),"High Priority","Regularfollowup")</f>
        <v>Regularfollowup</v>
      </c>
      <c r="R797" s="36"/>
      <c r="S797" s="36"/>
      <c r="T797" s="36" t="str">
        <f>IF(AND(Q797="High Priority",'Patient Health Records'!AH797="Yes",'Patient Health Records'!AI797="Critical"), "Need Immediate attention", IF(AND('Patient Health Records'!AI797&lt;&gt;"Critical", 'Patient Health Records'!AH797="Yes"),"Monitor later",IF(AND('Patient Health Records'!AI797="Critical",'Patient Health Records'!AH797="No"),"Ask for readmission","No action")))</f>
        <v>Ask for readmission</v>
      </c>
      <c r="U797" s="36"/>
      <c r="V797" s="36"/>
      <c r="W797" s="2" t="str">
        <f>_xlfn.XLOOKUP('Patient Demographics'!N797,Facts!$B$2:$B$10,Facts!$A$2:$A$10,FALSE)</f>
        <v>Tamil Nadu</v>
      </c>
      <c r="X797" t="str">
        <f t="shared" si="76"/>
        <v xml:space="preserve">Riya </v>
      </c>
      <c r="Y797" t="str" cm="1">
        <f t="array" ref="Y797:Z797">_xlfn.TEXTSPLIT(C797," ")</f>
        <v>Riya</v>
      </c>
      <c r="Z797" t="str">
        <v>Sharma</v>
      </c>
    </row>
    <row r="798" spans="1:27" ht="15.75" customHeight="1" x14ac:dyDescent="0.35">
      <c r="A798" s="2" t="s">
        <v>1203</v>
      </c>
      <c r="B798" s="2" t="s">
        <v>464</v>
      </c>
      <c r="C798" s="2" t="str">
        <f t="shared" si="77"/>
        <v>Aanya Sharma</v>
      </c>
      <c r="D798" s="2" t="str">
        <f t="shared" si="75"/>
        <v>PID0797_Aanya.pdf</v>
      </c>
      <c r="E798" s="2" t="s">
        <v>9</v>
      </c>
      <c r="F798" s="15" t="s">
        <v>28</v>
      </c>
      <c r="G798" s="56">
        <f t="shared" si="78"/>
        <v>32508</v>
      </c>
      <c r="H798" s="54">
        <f t="shared" si="79"/>
        <v>1988</v>
      </c>
      <c r="I798" s="54">
        <f t="shared" si="80"/>
        <v>38</v>
      </c>
      <c r="J798" s="54" t="str" cm="1">
        <f t="array" ref="J798">_xlfn.IFS(AND(I798&gt;20,I798&lt;=30),"Young adult",AND(I798&gt;30,I798&lt;=45),"Adult",AND(I798&gt;45,I798&lt;=60),"Senior",AND(I798&gt;60,I798&lt;90),"super senior",TRUE,"Died")</f>
        <v>Adult</v>
      </c>
      <c r="K798" s="3">
        <v>25</v>
      </c>
      <c r="L798" s="2" t="s">
        <v>45</v>
      </c>
      <c r="M798" s="2" t="s">
        <v>38</v>
      </c>
      <c r="N798" s="2" t="str">
        <f>VLOOKUP(L798,Facts!$A$2:$B$10,2,FALSE)</f>
        <v>East</v>
      </c>
      <c r="O798" s="2"/>
      <c r="P798" s="2"/>
      <c r="Q798" s="36" t="str">
        <f>IF(AND(K798&lt;=5,'Billing Details'!H798&gt;=10000),"High Priority","Regularfollowup")</f>
        <v>Regularfollowup</v>
      </c>
      <c r="R798" s="36"/>
      <c r="S798" s="36"/>
      <c r="T798" s="36" t="str">
        <f>IF(AND(Q798="High Priority",'Patient Health Records'!AH798="Yes",'Patient Health Records'!AI798="Critical"), "Need Immediate attention", IF(AND('Patient Health Records'!AI798&lt;&gt;"Critical", 'Patient Health Records'!AH798="Yes"),"Monitor later",IF(AND('Patient Health Records'!AI798="Critical",'Patient Health Records'!AH798="No"),"Ask for readmission","No action")))</f>
        <v>Monitor later</v>
      </c>
      <c r="U798" s="36"/>
      <c r="V798" s="36"/>
      <c r="W798" s="2" t="str">
        <f>_xlfn.XLOOKUP('Patient Demographics'!N798,Facts!$B$2:$B$10,Facts!$A$2:$A$10,FALSE)</f>
        <v>West Bengal</v>
      </c>
      <c r="X798" t="str">
        <f t="shared" si="76"/>
        <v xml:space="preserve">Aanya </v>
      </c>
      <c r="Y798" t="str" cm="1">
        <f t="array" ref="Y798:Z798">_xlfn.TEXTSPLIT(C798," ")</f>
        <v>Aanya</v>
      </c>
      <c r="Z798" t="str">
        <v>Sharma</v>
      </c>
    </row>
    <row r="799" spans="1:27" ht="15.75" customHeight="1" x14ac:dyDescent="0.35">
      <c r="A799" s="2" t="s">
        <v>1204</v>
      </c>
      <c r="B799" s="2" t="s">
        <v>390</v>
      </c>
      <c r="C799" s="2" t="str">
        <f t="shared" si="77"/>
        <v>Sai Gupta</v>
      </c>
      <c r="D799" s="2" t="str">
        <f t="shared" si="75"/>
        <v>PID0798_Sai.pdf</v>
      </c>
      <c r="E799" s="2" t="s">
        <v>24</v>
      </c>
      <c r="F799" s="15" t="s">
        <v>199</v>
      </c>
      <c r="G799" s="56">
        <f t="shared" si="78"/>
        <v>26299</v>
      </c>
      <c r="H799" s="54">
        <f t="shared" si="79"/>
        <v>1972</v>
      </c>
      <c r="I799" s="54">
        <f t="shared" si="80"/>
        <v>54</v>
      </c>
      <c r="J799" s="54" t="str" cm="1">
        <f t="array" ref="J799">_xlfn.IFS(AND(I799&gt;20,I799&lt;=30),"Young adult",AND(I799&gt;30,I799&lt;=45),"Adult",AND(I799&gt;45,I799&lt;=60),"Senior",AND(I799&gt;60,I799&lt;90),"super senior",TRUE,"Died")</f>
        <v>Senior</v>
      </c>
      <c r="K799" s="3">
        <v>2</v>
      </c>
      <c r="L799" s="2" t="s">
        <v>11</v>
      </c>
      <c r="M799" s="2" t="s">
        <v>12</v>
      </c>
      <c r="N799" s="2" t="str">
        <f>VLOOKUP(L799,Facts!$A$2:$B$10,2,FALSE)</f>
        <v>South</v>
      </c>
      <c r="O799" s="2"/>
      <c r="P799" s="2"/>
      <c r="Q799" s="36" t="str">
        <f>IF(AND(K799&lt;=5,'Billing Details'!H799&gt;=10000),"High Priority","Regularfollowup")</f>
        <v>High Priority</v>
      </c>
      <c r="R799" s="36"/>
      <c r="S799" s="36"/>
      <c r="T799" s="36" t="str">
        <f>IF(AND(Q799="High Priority",'Patient Health Records'!AH799="Yes",'Patient Health Records'!AI799="Critical"), "Need Immediate attention", IF(AND('Patient Health Records'!AI799&lt;&gt;"Critical", 'Patient Health Records'!AH799="Yes"),"Monitor later",IF(AND('Patient Health Records'!AI799="Critical",'Patient Health Records'!AH799="No"),"Ask for readmission","No action")))</f>
        <v>Ask for readmission</v>
      </c>
      <c r="U799" s="36"/>
      <c r="V799" s="36"/>
      <c r="W799" s="2" t="str">
        <f>_xlfn.XLOOKUP('Patient Demographics'!N799,Facts!$B$2:$B$10,Facts!$A$2:$A$10,FALSE)</f>
        <v>Tamil Nadu</v>
      </c>
      <c r="X799" t="str">
        <f t="shared" si="76"/>
        <v xml:space="preserve">Sai </v>
      </c>
      <c r="Y799" t="str" cm="1">
        <f t="array" ref="Y799:Z799">_xlfn.TEXTSPLIT(C799," ")</f>
        <v>Sai</v>
      </c>
      <c r="Z799" t="str">
        <v>Gupta</v>
      </c>
    </row>
    <row r="800" spans="1:27" ht="15.75" customHeight="1" x14ac:dyDescent="0.35">
      <c r="A800" s="2" t="s">
        <v>1205</v>
      </c>
      <c r="B800" s="2" t="s">
        <v>1206</v>
      </c>
      <c r="C800" s="2" t="str">
        <f t="shared" si="77"/>
        <v>Shreya Singh Reddy</v>
      </c>
      <c r="D800" s="2" t="str">
        <f t="shared" si="75"/>
        <v>PID0799_Shreya.pdf</v>
      </c>
      <c r="E800" s="2" t="s">
        <v>9</v>
      </c>
      <c r="F800" s="15" t="s">
        <v>65</v>
      </c>
      <c r="G800" s="56">
        <f t="shared" si="78"/>
        <v>25203</v>
      </c>
      <c r="H800" s="54">
        <f t="shared" si="79"/>
        <v>1968</v>
      </c>
      <c r="I800" s="54">
        <f t="shared" si="80"/>
        <v>58</v>
      </c>
      <c r="J800" s="54" t="str" cm="1">
        <f t="array" ref="J800">_xlfn.IFS(AND(I800&gt;20,I800&lt;=30),"Young adult",AND(I800&gt;30,I800&lt;=45),"Adult",AND(I800&gt;45,I800&lt;=60),"Senior",AND(I800&gt;60,I800&lt;90),"super senior",TRUE,"Died")</f>
        <v>Senior</v>
      </c>
      <c r="K800" s="3">
        <v>25</v>
      </c>
      <c r="L800" s="2" t="s">
        <v>20</v>
      </c>
      <c r="M800" s="2" t="s">
        <v>71</v>
      </c>
      <c r="N800" s="2" t="str">
        <f>VLOOKUP(L800,Facts!$A$2:$B$10,2,FALSE)</f>
        <v>North</v>
      </c>
      <c r="O800" s="2"/>
      <c r="P800" s="2"/>
      <c r="Q800" s="36" t="str">
        <f>IF(AND(K800&lt;=5,'Billing Details'!H800&gt;=10000),"High Priority","Regularfollowup")</f>
        <v>Regularfollowup</v>
      </c>
      <c r="R800" s="36"/>
      <c r="S800" s="36"/>
      <c r="T800" s="36" t="str">
        <f>IF(AND(Q800="High Priority",'Patient Health Records'!AH800="Yes",'Patient Health Records'!AI800="Critical"), "Need Immediate attention", IF(AND('Patient Health Records'!AI800&lt;&gt;"Critical", 'Patient Health Records'!AH800="Yes"),"Monitor later",IF(AND('Patient Health Records'!AI800="Critical",'Patient Health Records'!AH800="No"),"Ask for readmission","No action")))</f>
        <v>Monitor later</v>
      </c>
      <c r="U800" s="36"/>
      <c r="V800" s="36"/>
      <c r="W800" s="2" t="str">
        <f>_xlfn.XLOOKUP('Patient Demographics'!N800,Facts!$B$2:$B$10,Facts!$A$2:$A$10,FALSE)</f>
        <v>Punjab</v>
      </c>
      <c r="X800" t="str">
        <f t="shared" si="76"/>
        <v xml:space="preserve">Shreya </v>
      </c>
      <c r="Y800" t="str" cm="1">
        <f t="array" ref="Y800:AA800">_xlfn.TEXTSPLIT(C800," ")</f>
        <v>Shreya</v>
      </c>
      <c r="Z800" t="str">
        <v>Singh</v>
      </c>
      <c r="AA800" t="str">
        <v>Reddy</v>
      </c>
    </row>
    <row r="801" spans="1:27" ht="15.75" customHeight="1" x14ac:dyDescent="0.35">
      <c r="A801" s="2" t="s">
        <v>1207</v>
      </c>
      <c r="B801" s="2" t="s">
        <v>203</v>
      </c>
      <c r="C801" s="2" t="str">
        <f t="shared" si="77"/>
        <v>Aditya Singh Mehta</v>
      </c>
      <c r="D801" s="2" t="str">
        <f t="shared" si="75"/>
        <v>PID0800_Aditya.pdf</v>
      </c>
      <c r="E801" s="2" t="s">
        <v>24</v>
      </c>
      <c r="F801" s="15" t="s">
        <v>10</v>
      </c>
      <c r="G801" s="56">
        <f t="shared" si="78"/>
        <v>27029</v>
      </c>
      <c r="H801" s="54">
        <f t="shared" si="79"/>
        <v>1973</v>
      </c>
      <c r="I801" s="54">
        <f t="shared" si="80"/>
        <v>53</v>
      </c>
      <c r="J801" s="54" t="str" cm="1">
        <f t="array" ref="J801">_xlfn.IFS(AND(I801&gt;20,I801&lt;=30),"Young adult",AND(I801&gt;30,I801&lt;=45),"Adult",AND(I801&gt;45,I801&lt;=60),"Senior",AND(I801&gt;60,I801&lt;90),"super senior",TRUE,"Died")</f>
        <v>Senior</v>
      </c>
      <c r="K801" s="3">
        <v>20</v>
      </c>
      <c r="L801" s="2" t="s">
        <v>60</v>
      </c>
      <c r="M801" s="2" t="s">
        <v>21</v>
      </c>
      <c r="N801" s="2" t="str">
        <f>VLOOKUP(L801,Facts!$A$2:$B$10,2,FALSE)</f>
        <v>West</v>
      </c>
      <c r="O801" s="2"/>
      <c r="P801" s="2"/>
      <c r="Q801" s="36" t="str">
        <f>IF(AND(K801&lt;=5,'Billing Details'!H801&gt;=10000),"High Priority","Regularfollowup")</f>
        <v>Regularfollowup</v>
      </c>
      <c r="R801" s="36"/>
      <c r="S801" s="36"/>
      <c r="T801" s="36" t="str">
        <f>IF(AND(Q801="High Priority",'Patient Health Records'!AH801="Yes",'Patient Health Records'!AI801="Critical"), "Need Immediate attention", IF(AND('Patient Health Records'!AI801&lt;&gt;"Critical", 'Patient Health Records'!AH801="Yes"),"Monitor later",IF(AND('Patient Health Records'!AI801="Critical",'Patient Health Records'!AH801="No"),"Ask for readmission","No action")))</f>
        <v>No action</v>
      </c>
      <c r="U801" s="36"/>
      <c r="V801" s="36"/>
      <c r="W801" s="2" t="str">
        <f>_xlfn.XLOOKUP('Patient Demographics'!N801,Facts!$B$2:$B$10,Facts!$A$2:$A$10,FALSE)</f>
        <v>Maharashtra</v>
      </c>
      <c r="X801" t="str">
        <f t="shared" si="76"/>
        <v xml:space="preserve">Aditya </v>
      </c>
      <c r="Y801" t="str" cm="1">
        <f t="array" ref="Y801:AA801">_xlfn.TEXTSPLIT(C801," ")</f>
        <v>Aditya</v>
      </c>
      <c r="Z801" t="str">
        <v>Singh</v>
      </c>
      <c r="AA801" t="str">
        <v>Mehta</v>
      </c>
    </row>
    <row r="802" spans="1:27" ht="15.75" customHeight="1" x14ac:dyDescent="0.35">
      <c r="A802" s="2" t="s">
        <v>1208</v>
      </c>
      <c r="B802" s="2" t="s">
        <v>273</v>
      </c>
      <c r="C802" s="2" t="str">
        <f t="shared" si="77"/>
        <v>Riya Mehta</v>
      </c>
      <c r="D802" s="2" t="str">
        <f t="shared" si="75"/>
        <v>PID0801_Riya.pdf</v>
      </c>
      <c r="E802" s="2" t="s">
        <v>9</v>
      </c>
      <c r="F802" s="15" t="s">
        <v>109</v>
      </c>
      <c r="G802" s="56">
        <f t="shared" si="78"/>
        <v>32508</v>
      </c>
      <c r="H802" s="54">
        <f t="shared" si="79"/>
        <v>1988</v>
      </c>
      <c r="I802" s="54">
        <f t="shared" si="80"/>
        <v>38</v>
      </c>
      <c r="J802" s="54" t="str" cm="1">
        <f t="array" ref="J802">_xlfn.IFS(AND(I802&gt;20,I802&lt;=30),"Young adult",AND(I802&gt;30,I802&lt;=45),"Adult",AND(I802&gt;45,I802&lt;=60),"Senior",AND(I802&gt;60,I802&lt;90),"super senior",TRUE,"Died")</f>
        <v>Adult</v>
      </c>
      <c r="K802" s="3">
        <v>15</v>
      </c>
      <c r="L802" s="2" t="s">
        <v>60</v>
      </c>
      <c r="M802" s="2" t="s">
        <v>71</v>
      </c>
      <c r="N802" s="2" t="str">
        <f>VLOOKUP(L802,Facts!$A$2:$B$10,2,FALSE)</f>
        <v>West</v>
      </c>
      <c r="O802" s="2"/>
      <c r="P802" s="2"/>
      <c r="Q802" s="36" t="str">
        <f>IF(AND(K802&lt;=5,'Billing Details'!H802&gt;=10000),"High Priority","Regularfollowup")</f>
        <v>Regularfollowup</v>
      </c>
      <c r="R802" s="36"/>
      <c r="S802" s="36"/>
      <c r="T802" s="36" t="str">
        <f>IF(AND(Q802="High Priority",'Patient Health Records'!AH802="Yes",'Patient Health Records'!AI802="Critical"), "Need Immediate attention", IF(AND('Patient Health Records'!AI802&lt;&gt;"Critical", 'Patient Health Records'!AH802="Yes"),"Monitor later",IF(AND('Patient Health Records'!AI802="Critical",'Patient Health Records'!AH802="No"),"Ask for readmission","No action")))</f>
        <v>Monitor later</v>
      </c>
      <c r="U802" s="36"/>
      <c r="V802" s="36"/>
      <c r="W802" s="2" t="str">
        <f>_xlfn.XLOOKUP('Patient Demographics'!N802,Facts!$B$2:$B$10,Facts!$A$2:$A$10,FALSE)</f>
        <v>Maharashtra</v>
      </c>
      <c r="X802" t="str">
        <f t="shared" si="76"/>
        <v xml:space="preserve">Riya </v>
      </c>
      <c r="Y802" t="str" cm="1">
        <f t="array" ref="Y802:Z802">_xlfn.TEXTSPLIT(C802," ")</f>
        <v>Riya</v>
      </c>
      <c r="Z802" t="str">
        <v>Mehta</v>
      </c>
    </row>
    <row r="803" spans="1:27" ht="15.75" customHeight="1" x14ac:dyDescent="0.35">
      <c r="A803" s="2" t="s">
        <v>1209</v>
      </c>
      <c r="B803" s="2" t="s">
        <v>264</v>
      </c>
      <c r="C803" s="2" t="str">
        <f t="shared" si="77"/>
        <v>Aditya Reddy</v>
      </c>
      <c r="D803" s="2" t="str">
        <f t="shared" si="75"/>
        <v>PID0802_Aditya.pdf</v>
      </c>
      <c r="E803" s="2" t="s">
        <v>24</v>
      </c>
      <c r="F803" s="15" t="s">
        <v>62</v>
      </c>
      <c r="G803" s="56">
        <f t="shared" si="78"/>
        <v>30682</v>
      </c>
      <c r="H803" s="54">
        <f t="shared" si="79"/>
        <v>1984</v>
      </c>
      <c r="I803" s="54">
        <f t="shared" si="80"/>
        <v>42</v>
      </c>
      <c r="J803" s="54" t="str" cm="1">
        <f t="array" ref="J803">_xlfn.IFS(AND(I803&gt;20,I803&lt;=30),"Young adult",AND(I803&gt;30,I803&lt;=45),"Adult",AND(I803&gt;45,I803&lt;=60),"Senior",AND(I803&gt;60,I803&lt;90),"super senior",TRUE,"Died")</f>
        <v>Adult</v>
      </c>
      <c r="K803" s="3">
        <v>20</v>
      </c>
      <c r="L803" s="2" t="s">
        <v>60</v>
      </c>
      <c r="M803" s="2" t="s">
        <v>71</v>
      </c>
      <c r="N803" s="2" t="str">
        <f>VLOOKUP(L803,Facts!$A$2:$B$10,2,FALSE)</f>
        <v>West</v>
      </c>
      <c r="O803" s="2"/>
      <c r="P803" s="2"/>
      <c r="Q803" s="36" t="str">
        <f>IF(AND(K803&lt;=5,'Billing Details'!H803&gt;=10000),"High Priority","Regularfollowup")</f>
        <v>Regularfollowup</v>
      </c>
      <c r="R803" s="36"/>
      <c r="S803" s="36"/>
      <c r="T803" s="36" t="str">
        <f>IF(AND(Q803="High Priority",'Patient Health Records'!AH803="Yes",'Patient Health Records'!AI803="Critical"), "Need Immediate attention", IF(AND('Patient Health Records'!AI803&lt;&gt;"Critical", 'Patient Health Records'!AH803="Yes"),"Monitor later",IF(AND('Patient Health Records'!AI803="Critical",'Patient Health Records'!AH803="No"),"Ask for readmission","No action")))</f>
        <v>No action</v>
      </c>
      <c r="U803" s="36"/>
      <c r="V803" s="36"/>
      <c r="W803" s="2" t="str">
        <f>_xlfn.XLOOKUP('Patient Demographics'!N803,Facts!$B$2:$B$10,Facts!$A$2:$A$10,FALSE)</f>
        <v>Maharashtra</v>
      </c>
      <c r="X803" t="str">
        <f t="shared" si="76"/>
        <v xml:space="preserve">Aditya </v>
      </c>
      <c r="Y803" t="str" cm="1">
        <f t="array" ref="Y803:Z803">_xlfn.TEXTSPLIT(C803," ")</f>
        <v>Aditya</v>
      </c>
      <c r="Z803" t="str">
        <v>Reddy</v>
      </c>
    </row>
    <row r="804" spans="1:27" ht="15.75" customHeight="1" x14ac:dyDescent="0.35">
      <c r="A804" s="2" t="s">
        <v>1210</v>
      </c>
      <c r="B804" s="2" t="s">
        <v>1211</v>
      </c>
      <c r="C804" s="2" t="str">
        <f t="shared" si="77"/>
        <v>Aarav Reddy</v>
      </c>
      <c r="D804" s="2" t="str">
        <f t="shared" si="75"/>
        <v>PID0803_Aarav.pdf</v>
      </c>
      <c r="E804" s="2" t="s">
        <v>24</v>
      </c>
      <c r="F804" s="15" t="s">
        <v>48</v>
      </c>
      <c r="G804" s="56">
        <f t="shared" si="78"/>
        <v>23377</v>
      </c>
      <c r="H804" s="54">
        <f t="shared" si="79"/>
        <v>1964</v>
      </c>
      <c r="I804" s="54">
        <f t="shared" si="80"/>
        <v>62</v>
      </c>
      <c r="J804" s="54" t="str" cm="1">
        <f t="array" ref="J804">_xlfn.IFS(AND(I804&gt;20,I804&lt;=30),"Young adult",AND(I804&gt;30,I804&lt;=45),"Adult",AND(I804&gt;45,I804&lt;=60),"Senior",AND(I804&gt;60,I804&lt;90),"super senior",TRUE,"Died")</f>
        <v>super senior</v>
      </c>
      <c r="K804" s="3">
        <v>25</v>
      </c>
      <c r="L804" s="2" t="s">
        <v>45</v>
      </c>
      <c r="M804" s="2" t="s">
        <v>38</v>
      </c>
      <c r="N804" s="2" t="str">
        <f>VLOOKUP(L804,Facts!$A$2:$B$10,2,FALSE)</f>
        <v>East</v>
      </c>
      <c r="O804" s="2"/>
      <c r="P804" s="2"/>
      <c r="Q804" s="36" t="str">
        <f>IF(AND(K804&lt;=5,'Billing Details'!H804&gt;=10000),"High Priority","Regularfollowup")</f>
        <v>Regularfollowup</v>
      </c>
      <c r="R804" s="36"/>
      <c r="S804" s="36"/>
      <c r="T804" s="36" t="str">
        <f>IF(AND(Q804="High Priority",'Patient Health Records'!AH804="Yes",'Patient Health Records'!AI804="Critical"), "Need Immediate attention", IF(AND('Patient Health Records'!AI804&lt;&gt;"Critical", 'Patient Health Records'!AH804="Yes"),"Monitor later",IF(AND('Patient Health Records'!AI804="Critical",'Patient Health Records'!AH804="No"),"Ask for readmission","No action")))</f>
        <v>Monitor later</v>
      </c>
      <c r="U804" s="36"/>
      <c r="V804" s="36"/>
      <c r="W804" s="2" t="str">
        <f>_xlfn.XLOOKUP('Patient Demographics'!N804,Facts!$B$2:$B$10,Facts!$A$2:$A$10,FALSE)</f>
        <v>West Bengal</v>
      </c>
      <c r="X804" t="str">
        <f t="shared" si="76"/>
        <v xml:space="preserve">Aarav </v>
      </c>
      <c r="Y804" t="str" cm="1">
        <f t="array" ref="Y804:Z804">_xlfn.TEXTSPLIT(C804," ")</f>
        <v>Aarav</v>
      </c>
      <c r="Z804" t="str">
        <v>Reddy</v>
      </c>
    </row>
    <row r="805" spans="1:27" ht="15.75" customHeight="1" x14ac:dyDescent="0.35">
      <c r="A805" s="2" t="s">
        <v>1212</v>
      </c>
      <c r="B805" s="2" t="s">
        <v>262</v>
      </c>
      <c r="C805" s="2" t="str">
        <f t="shared" si="77"/>
        <v>Isha Reddy</v>
      </c>
      <c r="D805" s="2" t="str">
        <f t="shared" si="75"/>
        <v>PID0804_Isha.pdf</v>
      </c>
      <c r="E805" s="2" t="s">
        <v>9</v>
      </c>
      <c r="F805" s="15" t="s">
        <v>319</v>
      </c>
      <c r="G805" s="56">
        <f t="shared" si="78"/>
        <v>36160</v>
      </c>
      <c r="H805" s="54">
        <f t="shared" si="79"/>
        <v>1998</v>
      </c>
      <c r="I805" s="54">
        <f t="shared" si="80"/>
        <v>28</v>
      </c>
      <c r="J805" s="54" t="str" cm="1">
        <f t="array" ref="J805">_xlfn.IFS(AND(I805&gt;20,I805&lt;=30),"Young adult",AND(I805&gt;30,I805&lt;=45),"Adult",AND(I805&gt;45,I805&lt;=60),"Senior",AND(I805&gt;60,I805&lt;90),"super senior",TRUE,"Died")</f>
        <v>Young adult</v>
      </c>
      <c r="K805" s="3">
        <v>7</v>
      </c>
      <c r="L805" s="2" t="s">
        <v>25</v>
      </c>
      <c r="M805" s="2" t="s">
        <v>12</v>
      </c>
      <c r="N805" s="2" t="str">
        <f>VLOOKUP(L805,Facts!$A$2:$B$10,2,FALSE)</f>
        <v>South</v>
      </c>
      <c r="O805" s="2"/>
      <c r="P805" s="2"/>
      <c r="Q805" s="36" t="str">
        <f>IF(AND(K805&lt;=5,'Billing Details'!H805&gt;=10000),"High Priority","Regularfollowup")</f>
        <v>Regularfollowup</v>
      </c>
      <c r="R805" s="36"/>
      <c r="S805" s="36"/>
      <c r="T805" s="36" t="str">
        <f>IF(AND(Q805="High Priority",'Patient Health Records'!AH805="Yes",'Patient Health Records'!AI805="Critical"), "Need Immediate attention", IF(AND('Patient Health Records'!AI805&lt;&gt;"Critical", 'Patient Health Records'!AH805="Yes"),"Monitor later",IF(AND('Patient Health Records'!AI805="Critical",'Patient Health Records'!AH805="No"),"Ask for readmission","No action")))</f>
        <v>No action</v>
      </c>
      <c r="U805" s="36"/>
      <c r="V805" s="36"/>
      <c r="W805" s="2" t="str">
        <f>_xlfn.XLOOKUP('Patient Demographics'!N805,Facts!$B$2:$B$10,Facts!$A$2:$A$10,FALSE)</f>
        <v>Tamil Nadu</v>
      </c>
      <c r="X805" t="str">
        <f t="shared" si="76"/>
        <v xml:space="preserve">Isha </v>
      </c>
      <c r="Y805" t="str" cm="1">
        <f t="array" ref="Y805:Z805">_xlfn.TEXTSPLIT(C805," ")</f>
        <v>Isha</v>
      </c>
      <c r="Z805" t="str">
        <v>Reddy</v>
      </c>
    </row>
    <row r="806" spans="1:27" ht="15.75" customHeight="1" x14ac:dyDescent="0.35">
      <c r="A806" s="2" t="s">
        <v>1213</v>
      </c>
      <c r="B806" s="2" t="s">
        <v>1114</v>
      </c>
      <c r="C806" s="2" t="str">
        <f t="shared" si="77"/>
        <v>Shreya Kumar Mehta</v>
      </c>
      <c r="D806" s="2" t="str">
        <f t="shared" si="75"/>
        <v>PID0805_Shreya.pdf</v>
      </c>
      <c r="E806" s="2" t="s">
        <v>9</v>
      </c>
      <c r="F806" s="15" t="s">
        <v>65</v>
      </c>
      <c r="G806" s="56">
        <f t="shared" si="78"/>
        <v>25203</v>
      </c>
      <c r="H806" s="54">
        <f t="shared" si="79"/>
        <v>1968</v>
      </c>
      <c r="I806" s="54">
        <f t="shared" si="80"/>
        <v>58</v>
      </c>
      <c r="J806" s="54" t="str" cm="1">
        <f t="array" ref="J806">_xlfn.IFS(AND(I806&gt;20,I806&lt;=30),"Young adult",AND(I806&gt;30,I806&lt;=45),"Adult",AND(I806&gt;45,I806&lt;=60),"Senior",AND(I806&gt;60,I806&lt;90),"super senior",TRUE,"Died")</f>
        <v>Senior</v>
      </c>
      <c r="K806" s="3">
        <v>40</v>
      </c>
      <c r="L806" s="2" t="s">
        <v>20</v>
      </c>
      <c r="M806" s="2" t="s">
        <v>21</v>
      </c>
      <c r="N806" s="2" t="str">
        <f>VLOOKUP(L806,Facts!$A$2:$B$10,2,FALSE)</f>
        <v>North</v>
      </c>
      <c r="O806" s="2"/>
      <c r="P806" s="2"/>
      <c r="Q806" s="36" t="str">
        <f>IF(AND(K806&lt;=5,'Billing Details'!H806&gt;=10000),"High Priority","Regularfollowup")</f>
        <v>Regularfollowup</v>
      </c>
      <c r="R806" s="36"/>
      <c r="S806" s="36"/>
      <c r="T806" s="36" t="str">
        <f>IF(AND(Q806="High Priority",'Patient Health Records'!AH806="Yes",'Patient Health Records'!AI806="Critical"), "Need Immediate attention", IF(AND('Patient Health Records'!AI806&lt;&gt;"Critical", 'Patient Health Records'!AH806="Yes"),"Monitor later",IF(AND('Patient Health Records'!AI806="Critical",'Patient Health Records'!AH806="No"),"Ask for readmission","No action")))</f>
        <v>No action</v>
      </c>
      <c r="U806" s="36"/>
      <c r="V806" s="36"/>
      <c r="W806" s="2" t="str">
        <f>_xlfn.XLOOKUP('Patient Demographics'!N806,Facts!$B$2:$B$10,Facts!$A$2:$A$10,FALSE)</f>
        <v>Punjab</v>
      </c>
      <c r="X806" t="str">
        <f t="shared" si="76"/>
        <v xml:space="preserve">Shreya </v>
      </c>
      <c r="Y806" t="str" cm="1">
        <f t="array" ref="Y806:AA806">_xlfn.TEXTSPLIT(C806," ")</f>
        <v>Shreya</v>
      </c>
      <c r="Z806" t="str">
        <v>Kumar</v>
      </c>
      <c r="AA806" t="str">
        <v>Mehta</v>
      </c>
    </row>
    <row r="807" spans="1:27" ht="15.75" customHeight="1" x14ac:dyDescent="0.35">
      <c r="A807" s="2" t="s">
        <v>1214</v>
      </c>
      <c r="B807" s="2" t="s">
        <v>411</v>
      </c>
      <c r="C807" s="2" t="str">
        <f t="shared" si="77"/>
        <v>Vivaan Sharma</v>
      </c>
      <c r="D807" s="2" t="str">
        <f t="shared" si="75"/>
        <v>PID0806_Vivaan.pdf</v>
      </c>
      <c r="E807" s="2" t="s">
        <v>24</v>
      </c>
      <c r="F807" s="15" t="s">
        <v>87</v>
      </c>
      <c r="G807" s="56">
        <f t="shared" si="78"/>
        <v>28855</v>
      </c>
      <c r="H807" s="54">
        <f t="shared" si="79"/>
        <v>1978</v>
      </c>
      <c r="I807" s="54">
        <f t="shared" si="80"/>
        <v>48</v>
      </c>
      <c r="J807" s="54" t="str" cm="1">
        <f t="array" ref="J807">_xlfn.IFS(AND(I807&gt;20,I807&lt;=30),"Young adult",AND(I807&gt;30,I807&lt;=45),"Adult",AND(I807&gt;45,I807&lt;=60),"Senior",AND(I807&gt;60,I807&lt;90),"super senior",TRUE,"Died")</f>
        <v>Senior</v>
      </c>
      <c r="K807" s="3">
        <v>25</v>
      </c>
      <c r="L807" s="2" t="s">
        <v>20</v>
      </c>
      <c r="M807" s="2" t="s">
        <v>21</v>
      </c>
      <c r="N807" s="2" t="str">
        <f>VLOOKUP(L807,Facts!$A$2:$B$10,2,FALSE)</f>
        <v>North</v>
      </c>
      <c r="O807" s="2"/>
      <c r="P807" s="2"/>
      <c r="Q807" s="36" t="str">
        <f>IF(AND(K807&lt;=5,'Billing Details'!H807&gt;=10000),"High Priority","Regularfollowup")</f>
        <v>Regularfollowup</v>
      </c>
      <c r="R807" s="36"/>
      <c r="S807" s="36"/>
      <c r="T807" s="36" t="str">
        <f>IF(AND(Q807="High Priority",'Patient Health Records'!AH807="Yes",'Patient Health Records'!AI807="Critical"), "Need Immediate attention", IF(AND('Patient Health Records'!AI807&lt;&gt;"Critical", 'Patient Health Records'!AH807="Yes"),"Monitor later",IF(AND('Patient Health Records'!AI807="Critical",'Patient Health Records'!AH807="No"),"Ask for readmission","No action")))</f>
        <v>Monitor later</v>
      </c>
      <c r="U807" s="36"/>
      <c r="V807" s="36"/>
      <c r="W807" s="2" t="str">
        <f>_xlfn.XLOOKUP('Patient Demographics'!N807,Facts!$B$2:$B$10,Facts!$A$2:$A$10,FALSE)</f>
        <v>Punjab</v>
      </c>
      <c r="X807" t="str">
        <f t="shared" si="76"/>
        <v xml:space="preserve">Vivaan </v>
      </c>
      <c r="Y807" t="str" cm="1">
        <f t="array" ref="Y807:Z807">_xlfn.TEXTSPLIT(C807," ")</f>
        <v>Vivaan</v>
      </c>
      <c r="Z807" t="str">
        <v>Sharma</v>
      </c>
    </row>
    <row r="808" spans="1:27" ht="15.75" customHeight="1" x14ac:dyDescent="0.35">
      <c r="A808" s="2" t="s">
        <v>1215</v>
      </c>
      <c r="B808" s="2" t="s">
        <v>139</v>
      </c>
      <c r="C808" s="2" t="str">
        <f t="shared" si="77"/>
        <v>Krishna Mehta</v>
      </c>
      <c r="D808" s="2" t="str">
        <f t="shared" si="75"/>
        <v>PID0807_Krishna.pdf</v>
      </c>
      <c r="E808" s="2" t="s">
        <v>24</v>
      </c>
      <c r="F808" s="15" t="s">
        <v>36</v>
      </c>
      <c r="G808" s="56">
        <f t="shared" si="78"/>
        <v>34699</v>
      </c>
      <c r="H808" s="54">
        <f t="shared" si="79"/>
        <v>1994</v>
      </c>
      <c r="I808" s="54">
        <f t="shared" si="80"/>
        <v>32</v>
      </c>
      <c r="J808" s="54" t="str" cm="1">
        <f t="array" ref="J808">_xlfn.IFS(AND(I808&gt;20,I808&lt;=30),"Young adult",AND(I808&gt;30,I808&lt;=45),"Adult",AND(I808&gt;45,I808&lt;=60),"Senior",AND(I808&gt;60,I808&lt;90),"super senior",TRUE,"Died")</f>
        <v>Adult</v>
      </c>
      <c r="K808" s="3">
        <v>20</v>
      </c>
      <c r="L808" s="2" t="s">
        <v>45</v>
      </c>
      <c r="M808" s="2" t="s">
        <v>38</v>
      </c>
      <c r="N808" s="2" t="str">
        <f>VLOOKUP(L808,Facts!$A$2:$B$10,2,FALSE)</f>
        <v>East</v>
      </c>
      <c r="O808" s="2"/>
      <c r="P808" s="2"/>
      <c r="Q808" s="36" t="str">
        <f>IF(AND(K808&lt;=5,'Billing Details'!H808&gt;=10000),"High Priority","Regularfollowup")</f>
        <v>Regularfollowup</v>
      </c>
      <c r="R808" s="36"/>
      <c r="S808" s="36"/>
      <c r="T808" s="36" t="str">
        <f>IF(AND(Q808="High Priority",'Patient Health Records'!AH808="Yes",'Patient Health Records'!AI808="Critical"), "Need Immediate attention", IF(AND('Patient Health Records'!AI808&lt;&gt;"Critical", 'Patient Health Records'!AH808="Yes"),"Monitor later",IF(AND('Patient Health Records'!AI808="Critical",'Patient Health Records'!AH808="No"),"Ask for readmission","No action")))</f>
        <v>Monitor later</v>
      </c>
      <c r="U808" s="36"/>
      <c r="V808" s="36"/>
      <c r="W808" s="2" t="str">
        <f>_xlfn.XLOOKUP('Patient Demographics'!N808,Facts!$B$2:$B$10,Facts!$A$2:$A$10,FALSE)</f>
        <v>West Bengal</v>
      </c>
      <c r="X808" t="str">
        <f t="shared" si="76"/>
        <v xml:space="preserve">Krishna </v>
      </c>
      <c r="Y808" t="str" cm="1">
        <f t="array" ref="Y808:Z808">_xlfn.TEXTSPLIT(C808," ")</f>
        <v>Krishna</v>
      </c>
      <c r="Z808" t="str">
        <v>Mehta</v>
      </c>
    </row>
    <row r="809" spans="1:27" ht="15.75" customHeight="1" x14ac:dyDescent="0.35">
      <c r="A809" s="2" t="s">
        <v>1216</v>
      </c>
      <c r="B809" s="2" t="s">
        <v>671</v>
      </c>
      <c r="C809" s="2" t="str">
        <f t="shared" si="77"/>
        <v>Isha Gupta</v>
      </c>
      <c r="D809" s="2" t="str">
        <f t="shared" si="75"/>
        <v>PID0808_Isha.pdf</v>
      </c>
      <c r="E809" s="2" t="s">
        <v>9</v>
      </c>
      <c r="F809" s="15" t="s">
        <v>93</v>
      </c>
      <c r="G809" s="56">
        <f t="shared" si="78"/>
        <v>36160</v>
      </c>
      <c r="H809" s="54">
        <f t="shared" si="79"/>
        <v>1998</v>
      </c>
      <c r="I809" s="54">
        <f t="shared" si="80"/>
        <v>28</v>
      </c>
      <c r="J809" s="54" t="str" cm="1">
        <f t="array" ref="J809">_xlfn.IFS(AND(I809&gt;20,I809&lt;=30),"Young adult",AND(I809&gt;30,I809&lt;=45),"Adult",AND(I809&gt;45,I809&lt;=60),"Senior",AND(I809&gt;60,I809&lt;90),"super senior",TRUE,"Died")</f>
        <v>Young adult</v>
      </c>
      <c r="K809" s="3">
        <v>20</v>
      </c>
      <c r="L809" s="2" t="s">
        <v>37</v>
      </c>
      <c r="M809" s="2" t="s">
        <v>12</v>
      </c>
      <c r="N809" s="2" t="str">
        <f>VLOOKUP(L809,Facts!$A$2:$B$10,2,FALSE)</f>
        <v>South</v>
      </c>
      <c r="O809" s="2"/>
      <c r="P809" s="2"/>
      <c r="Q809" s="36" t="str">
        <f>IF(AND(K809&lt;=5,'Billing Details'!H809&gt;=10000),"High Priority","Regularfollowup")</f>
        <v>Regularfollowup</v>
      </c>
      <c r="R809" s="36"/>
      <c r="S809" s="36"/>
      <c r="T809" s="36" t="str">
        <f>IF(AND(Q809="High Priority",'Patient Health Records'!AH809="Yes",'Patient Health Records'!AI809="Critical"), "Need Immediate attention", IF(AND('Patient Health Records'!AI809&lt;&gt;"Critical", 'Patient Health Records'!AH809="Yes"),"Monitor later",IF(AND('Patient Health Records'!AI809="Critical",'Patient Health Records'!AH809="No"),"Ask for readmission","No action")))</f>
        <v>No action</v>
      </c>
      <c r="U809" s="36"/>
      <c r="V809" s="36"/>
      <c r="W809" s="2" t="str">
        <f>_xlfn.XLOOKUP('Patient Demographics'!N809,Facts!$B$2:$B$10,Facts!$A$2:$A$10,FALSE)</f>
        <v>Tamil Nadu</v>
      </c>
      <c r="X809" t="str">
        <f t="shared" si="76"/>
        <v xml:space="preserve">Isha </v>
      </c>
      <c r="Y809" t="str" cm="1">
        <f t="array" ref="Y809:Z809">_xlfn.TEXTSPLIT(C809," ")</f>
        <v>Isha</v>
      </c>
      <c r="Z809" t="str">
        <v>Gupta</v>
      </c>
    </row>
    <row r="810" spans="1:27" ht="15.75" customHeight="1" x14ac:dyDescent="0.35">
      <c r="A810" s="2" t="s">
        <v>1217</v>
      </c>
      <c r="B810" s="2" t="s">
        <v>1218</v>
      </c>
      <c r="C810" s="2" t="str">
        <f t="shared" si="77"/>
        <v>Aarav Dev Patel</v>
      </c>
      <c r="D810" s="2" t="str">
        <f t="shared" si="75"/>
        <v>PID0809_Aarav.pdf</v>
      </c>
      <c r="E810" s="2" t="s">
        <v>24</v>
      </c>
      <c r="F810" s="15" t="s">
        <v>563</v>
      </c>
      <c r="G810" s="56">
        <f t="shared" si="78"/>
        <v>24838</v>
      </c>
      <c r="H810" s="54">
        <f t="shared" si="79"/>
        <v>1968</v>
      </c>
      <c r="I810" s="54">
        <f t="shared" si="80"/>
        <v>58</v>
      </c>
      <c r="J810" s="54" t="str" cm="1">
        <f t="array" ref="J810">_xlfn.IFS(AND(I810&gt;20,I810&lt;=30),"Young adult",AND(I810&gt;30,I810&lt;=45),"Adult",AND(I810&gt;45,I810&lt;=60),"Senior",AND(I810&gt;60,I810&lt;90),"super senior",TRUE,"Died")</f>
        <v>Senior</v>
      </c>
      <c r="K810" s="3">
        <v>7</v>
      </c>
      <c r="L810" s="2" t="s">
        <v>16</v>
      </c>
      <c r="M810" s="2" t="s">
        <v>71</v>
      </c>
      <c r="N810" s="2" t="str">
        <f>VLOOKUP(L810,Facts!$A$2:$B$10,2,FALSE)</f>
        <v>West</v>
      </c>
      <c r="O810" s="2"/>
      <c r="P810" s="2"/>
      <c r="Q810" s="36" t="str">
        <f>IF(AND(K810&lt;=5,'Billing Details'!H810&gt;=10000),"High Priority","Regularfollowup")</f>
        <v>Regularfollowup</v>
      </c>
      <c r="R810" s="36"/>
      <c r="S810" s="36"/>
      <c r="T810" s="36" t="str">
        <f>IF(AND(Q810="High Priority",'Patient Health Records'!AH810="Yes",'Patient Health Records'!AI810="Critical"), "Need Immediate attention", IF(AND('Patient Health Records'!AI810&lt;&gt;"Critical", 'Patient Health Records'!AH810="Yes"),"Monitor later",IF(AND('Patient Health Records'!AI810="Critical",'Patient Health Records'!AH810="No"),"Ask for readmission","No action")))</f>
        <v>No action</v>
      </c>
      <c r="U810" s="36"/>
      <c r="V810" s="36"/>
      <c r="W810" s="2" t="str">
        <f>_xlfn.XLOOKUP('Patient Demographics'!N810,Facts!$B$2:$B$10,Facts!$A$2:$A$10,FALSE)</f>
        <v>Maharashtra</v>
      </c>
      <c r="X810" t="str">
        <f t="shared" si="76"/>
        <v xml:space="preserve">Aarav </v>
      </c>
      <c r="Y810" t="str" cm="1">
        <f t="array" ref="Y810:AA810">_xlfn.TEXTSPLIT(C810," ")</f>
        <v>Aarav</v>
      </c>
      <c r="Z810" t="str">
        <v>Dev</v>
      </c>
      <c r="AA810" t="str">
        <v>Patel</v>
      </c>
    </row>
    <row r="811" spans="1:27" ht="15.75" customHeight="1" x14ac:dyDescent="0.35">
      <c r="A811" s="2" t="s">
        <v>1219</v>
      </c>
      <c r="B811" s="2" t="s">
        <v>67</v>
      </c>
      <c r="C811" s="2" t="str">
        <f t="shared" si="77"/>
        <v>Shreya Sharma</v>
      </c>
      <c r="D811" s="2" t="str">
        <f t="shared" si="75"/>
        <v>PID0810_Shreya.pdf</v>
      </c>
      <c r="E811" s="2" t="s">
        <v>9</v>
      </c>
      <c r="F811" s="15" t="s">
        <v>62</v>
      </c>
      <c r="G811" s="56">
        <f t="shared" si="78"/>
        <v>30682</v>
      </c>
      <c r="H811" s="54">
        <f t="shared" si="79"/>
        <v>1984</v>
      </c>
      <c r="I811" s="54">
        <f t="shared" si="80"/>
        <v>42</v>
      </c>
      <c r="J811" s="54" t="str" cm="1">
        <f t="array" ref="J811">_xlfn.IFS(AND(I811&gt;20,I811&lt;=30),"Young adult",AND(I811&gt;30,I811&lt;=45),"Adult",AND(I811&gt;45,I811&lt;=60),"Senior",AND(I811&gt;60,I811&lt;90),"super senior",TRUE,"Died")</f>
        <v>Adult</v>
      </c>
      <c r="K811" s="3">
        <v>12</v>
      </c>
      <c r="L811" s="2" t="s">
        <v>37</v>
      </c>
      <c r="M811" s="2" t="s">
        <v>12</v>
      </c>
      <c r="N811" s="2" t="str">
        <f>VLOOKUP(L811,Facts!$A$2:$B$10,2,FALSE)</f>
        <v>South</v>
      </c>
      <c r="O811" s="2"/>
      <c r="P811" s="2"/>
      <c r="Q811" s="36" t="str">
        <f>IF(AND(K811&lt;=5,'Billing Details'!H811&gt;=10000),"High Priority","Regularfollowup")</f>
        <v>Regularfollowup</v>
      </c>
      <c r="R811" s="36"/>
      <c r="S811" s="36"/>
      <c r="T811" s="36" t="str">
        <f>IF(AND(Q811="High Priority",'Patient Health Records'!AH811="Yes",'Patient Health Records'!AI811="Critical"), "Need Immediate attention", IF(AND('Patient Health Records'!AI811&lt;&gt;"Critical", 'Patient Health Records'!AH811="Yes"),"Monitor later",IF(AND('Patient Health Records'!AI811="Critical",'Patient Health Records'!AH811="No"),"Ask for readmission","No action")))</f>
        <v>No action</v>
      </c>
      <c r="U811" s="36"/>
      <c r="V811" s="36"/>
      <c r="W811" s="2" t="str">
        <f>_xlfn.XLOOKUP('Patient Demographics'!N811,Facts!$B$2:$B$10,Facts!$A$2:$A$10,FALSE)</f>
        <v>Tamil Nadu</v>
      </c>
      <c r="X811" t="str">
        <f t="shared" si="76"/>
        <v xml:space="preserve">Shreya </v>
      </c>
      <c r="Y811" t="str" cm="1">
        <f t="array" ref="Y811:Z811">_xlfn.TEXTSPLIT(C811," ")</f>
        <v>Shreya</v>
      </c>
      <c r="Z811" t="str">
        <v>Sharma</v>
      </c>
    </row>
    <row r="812" spans="1:27" ht="15.75" customHeight="1" x14ac:dyDescent="0.35">
      <c r="A812" s="2" t="s">
        <v>1220</v>
      </c>
      <c r="B812" s="2" t="s">
        <v>1221</v>
      </c>
      <c r="C812" s="2" t="str">
        <f t="shared" si="77"/>
        <v>Sai Reddy</v>
      </c>
      <c r="D812" s="2" t="str">
        <f t="shared" si="75"/>
        <v>PID0811_Sai.pdf</v>
      </c>
      <c r="E812" s="2" t="s">
        <v>24</v>
      </c>
      <c r="F812" s="15" t="s">
        <v>10</v>
      </c>
      <c r="G812" s="56">
        <f t="shared" si="78"/>
        <v>27029</v>
      </c>
      <c r="H812" s="54">
        <f t="shared" si="79"/>
        <v>1973</v>
      </c>
      <c r="I812" s="54">
        <f t="shared" si="80"/>
        <v>53</v>
      </c>
      <c r="J812" s="54" t="str" cm="1">
        <f t="array" ref="J812">_xlfn.IFS(AND(I812&gt;20,I812&lt;=30),"Young adult",AND(I812&gt;30,I812&lt;=45),"Adult",AND(I812&gt;45,I812&lt;=60),"Senior",AND(I812&gt;60,I812&lt;90),"super senior",TRUE,"Died")</f>
        <v>Senior</v>
      </c>
      <c r="K812" s="3">
        <v>20</v>
      </c>
      <c r="L812" s="2" t="s">
        <v>60</v>
      </c>
      <c r="M812" s="2" t="s">
        <v>71</v>
      </c>
      <c r="N812" s="2" t="str">
        <f>VLOOKUP(L812,Facts!$A$2:$B$10,2,FALSE)</f>
        <v>West</v>
      </c>
      <c r="O812" s="2"/>
      <c r="P812" s="2"/>
      <c r="Q812" s="36" t="str">
        <f>IF(AND(K812&lt;=5,'Billing Details'!H812&gt;=10000),"High Priority","Regularfollowup")</f>
        <v>Regularfollowup</v>
      </c>
      <c r="R812" s="36"/>
      <c r="S812" s="36"/>
      <c r="T812" s="36" t="str">
        <f>IF(AND(Q812="High Priority",'Patient Health Records'!AH812="Yes",'Patient Health Records'!AI812="Critical"), "Need Immediate attention", IF(AND('Patient Health Records'!AI812&lt;&gt;"Critical", 'Patient Health Records'!AH812="Yes"),"Monitor later",IF(AND('Patient Health Records'!AI812="Critical",'Patient Health Records'!AH812="No"),"Ask for readmission","No action")))</f>
        <v>No action</v>
      </c>
      <c r="U812" s="36"/>
      <c r="V812" s="36"/>
      <c r="W812" s="2" t="str">
        <f>_xlfn.XLOOKUP('Patient Demographics'!N812,Facts!$B$2:$B$10,Facts!$A$2:$A$10,FALSE)</f>
        <v>Maharashtra</v>
      </c>
      <c r="X812" t="str">
        <f t="shared" si="76"/>
        <v xml:space="preserve">Sai </v>
      </c>
      <c r="Y812" t="str" cm="1">
        <f t="array" ref="Y812:Z812">_xlfn.TEXTSPLIT(C812," ")</f>
        <v>Sai</v>
      </c>
      <c r="Z812" t="str">
        <v>Reddy</v>
      </c>
    </row>
    <row r="813" spans="1:27" ht="15.75" customHeight="1" x14ac:dyDescent="0.35">
      <c r="A813" s="2" t="s">
        <v>1222</v>
      </c>
      <c r="B813" s="2" t="s">
        <v>1223</v>
      </c>
      <c r="C813" s="2" t="str">
        <f t="shared" si="77"/>
        <v>Aanya Priya Patel</v>
      </c>
      <c r="D813" s="2" t="str">
        <f t="shared" si="75"/>
        <v>PID0812_Aanya.pdf</v>
      </c>
      <c r="E813" s="2" t="s">
        <v>9</v>
      </c>
      <c r="F813" s="15" t="s">
        <v>28</v>
      </c>
      <c r="G813" s="56">
        <f t="shared" si="78"/>
        <v>32508</v>
      </c>
      <c r="H813" s="54">
        <f t="shared" si="79"/>
        <v>1988</v>
      </c>
      <c r="I813" s="54">
        <f t="shared" si="80"/>
        <v>38</v>
      </c>
      <c r="J813" s="54" t="str" cm="1">
        <f t="array" ref="J813">_xlfn.IFS(AND(I813&gt;20,I813&lt;=30),"Young adult",AND(I813&gt;30,I813&lt;=45),"Adult",AND(I813&gt;45,I813&lt;=60),"Senior",AND(I813&gt;60,I813&lt;90),"super senior",TRUE,"Died")</f>
        <v>Adult</v>
      </c>
      <c r="K813" s="3">
        <v>25</v>
      </c>
      <c r="L813" s="2" t="s">
        <v>45</v>
      </c>
      <c r="M813" s="2" t="s">
        <v>12</v>
      </c>
      <c r="N813" s="2" t="str">
        <f>VLOOKUP(L813,Facts!$A$2:$B$10,2,FALSE)</f>
        <v>East</v>
      </c>
      <c r="O813" s="2"/>
      <c r="P813" s="2"/>
      <c r="Q813" s="36" t="str">
        <f>IF(AND(K813&lt;=5,'Billing Details'!H813&gt;=10000),"High Priority","Regularfollowup")</f>
        <v>Regularfollowup</v>
      </c>
      <c r="R813" s="36"/>
      <c r="S813" s="36"/>
      <c r="T813" s="36" t="str">
        <f>IF(AND(Q813="High Priority",'Patient Health Records'!AH813="Yes",'Patient Health Records'!AI813="Critical"), "Need Immediate attention", IF(AND('Patient Health Records'!AI813&lt;&gt;"Critical", 'Patient Health Records'!AH813="Yes"),"Monitor later",IF(AND('Patient Health Records'!AI813="Critical",'Patient Health Records'!AH813="No"),"Ask for readmission","No action")))</f>
        <v>No action</v>
      </c>
      <c r="U813" s="36"/>
      <c r="V813" s="36"/>
      <c r="W813" s="2" t="str">
        <f>_xlfn.XLOOKUP('Patient Demographics'!N813,Facts!$B$2:$B$10,Facts!$A$2:$A$10,FALSE)</f>
        <v>West Bengal</v>
      </c>
      <c r="X813" t="str">
        <f t="shared" si="76"/>
        <v xml:space="preserve">Aanya </v>
      </c>
      <c r="Y813" t="str" cm="1">
        <f t="array" ref="Y813:AA813">_xlfn.TEXTSPLIT(C813," ")</f>
        <v>Aanya</v>
      </c>
      <c r="Z813" t="str">
        <v>Priya</v>
      </c>
      <c r="AA813" t="str">
        <v>Patel</v>
      </c>
    </row>
    <row r="814" spans="1:27" ht="15.75" customHeight="1" x14ac:dyDescent="0.35">
      <c r="A814" s="2" t="s">
        <v>1224</v>
      </c>
      <c r="B814" s="2" t="s">
        <v>1225</v>
      </c>
      <c r="C814" s="2" t="str">
        <f t="shared" si="77"/>
        <v>Vivaan Patel</v>
      </c>
      <c r="D814" s="2" t="str">
        <f t="shared" si="75"/>
        <v>PID0813_Vivaan.pdf</v>
      </c>
      <c r="E814" s="2" t="s">
        <v>24</v>
      </c>
      <c r="F814" s="15" t="s">
        <v>36</v>
      </c>
      <c r="G814" s="56">
        <f t="shared" si="78"/>
        <v>34699</v>
      </c>
      <c r="H814" s="54">
        <f t="shared" si="79"/>
        <v>1994</v>
      </c>
      <c r="I814" s="54">
        <f t="shared" si="80"/>
        <v>32</v>
      </c>
      <c r="J814" s="54" t="str" cm="1">
        <f t="array" ref="J814">_xlfn.IFS(AND(I814&gt;20,I814&lt;=30),"Young adult",AND(I814&gt;30,I814&lt;=45),"Adult",AND(I814&gt;45,I814&lt;=60),"Senior",AND(I814&gt;60,I814&lt;90),"super senior",TRUE,"Died")</f>
        <v>Adult</v>
      </c>
      <c r="K814" s="3">
        <v>20</v>
      </c>
      <c r="L814" s="2" t="s">
        <v>20</v>
      </c>
      <c r="M814" s="2" t="s">
        <v>21</v>
      </c>
      <c r="N814" s="2" t="str">
        <f>VLOOKUP(L814,Facts!$A$2:$B$10,2,FALSE)</f>
        <v>North</v>
      </c>
      <c r="O814" s="2"/>
      <c r="P814" s="2"/>
      <c r="Q814" s="36" t="str">
        <f>IF(AND(K814&lt;=5,'Billing Details'!H814&gt;=10000),"High Priority","Regularfollowup")</f>
        <v>Regularfollowup</v>
      </c>
      <c r="R814" s="36"/>
      <c r="S814" s="36"/>
      <c r="T814" s="36" t="str">
        <f>IF(AND(Q814="High Priority",'Patient Health Records'!AH814="Yes",'Patient Health Records'!AI814="Critical"), "Need Immediate attention", IF(AND('Patient Health Records'!AI814&lt;&gt;"Critical", 'Patient Health Records'!AH814="Yes"),"Monitor later",IF(AND('Patient Health Records'!AI814="Critical",'Patient Health Records'!AH814="No"),"Ask for readmission","No action")))</f>
        <v>Ask for readmission</v>
      </c>
      <c r="U814" s="36"/>
      <c r="V814" s="36"/>
      <c r="W814" s="2" t="str">
        <f>_xlfn.XLOOKUP('Patient Demographics'!N814,Facts!$B$2:$B$10,Facts!$A$2:$A$10,FALSE)</f>
        <v>Punjab</v>
      </c>
      <c r="X814" t="str">
        <f t="shared" si="76"/>
        <v xml:space="preserve">Vivaan </v>
      </c>
      <c r="Y814" t="str" cm="1">
        <f t="array" ref="Y814:Z814">_xlfn.TEXTSPLIT(C814," ")</f>
        <v>Vivaan</v>
      </c>
      <c r="Z814" t="str">
        <v>Patel</v>
      </c>
    </row>
    <row r="815" spans="1:27" ht="15.75" customHeight="1" x14ac:dyDescent="0.35">
      <c r="A815" s="2" t="s">
        <v>1226</v>
      </c>
      <c r="B815" s="2" t="s">
        <v>906</v>
      </c>
      <c r="C815" s="2" t="str">
        <f t="shared" si="77"/>
        <v>Vivaan Patel</v>
      </c>
      <c r="D815" s="2" t="str">
        <f t="shared" si="75"/>
        <v>PID0814_Vivaan.pdf</v>
      </c>
      <c r="E815" s="2" t="s">
        <v>24</v>
      </c>
      <c r="F815" s="15" t="s">
        <v>48</v>
      </c>
      <c r="G815" s="56">
        <f t="shared" si="78"/>
        <v>23377</v>
      </c>
      <c r="H815" s="54">
        <f t="shared" si="79"/>
        <v>1964</v>
      </c>
      <c r="I815" s="54">
        <f t="shared" si="80"/>
        <v>62</v>
      </c>
      <c r="J815" s="54" t="str" cm="1">
        <f t="array" ref="J815">_xlfn.IFS(AND(I815&gt;20,I815&lt;=30),"Young adult",AND(I815&gt;30,I815&lt;=45),"Adult",AND(I815&gt;45,I815&lt;=60),"Senior",AND(I815&gt;60,I815&lt;90),"super senior",TRUE,"Died")</f>
        <v>super senior</v>
      </c>
      <c r="K815" s="3">
        <v>7</v>
      </c>
      <c r="L815" s="2" t="s">
        <v>60</v>
      </c>
      <c r="M815" s="2" t="s">
        <v>71</v>
      </c>
      <c r="N815" s="2" t="str">
        <f>VLOOKUP(L815,Facts!$A$2:$B$10,2,FALSE)</f>
        <v>West</v>
      </c>
      <c r="O815" s="2"/>
      <c r="P815" s="2"/>
      <c r="Q815" s="36" t="str">
        <f>IF(AND(K815&lt;=5,'Billing Details'!H815&gt;=10000),"High Priority","Regularfollowup")</f>
        <v>Regularfollowup</v>
      </c>
      <c r="R815" s="36"/>
      <c r="S815" s="36"/>
      <c r="T815" s="36" t="str">
        <f>IF(AND(Q815="High Priority",'Patient Health Records'!AH815="Yes",'Patient Health Records'!AI815="Critical"), "Need Immediate attention", IF(AND('Patient Health Records'!AI815&lt;&gt;"Critical", 'Patient Health Records'!AH815="Yes"),"Monitor later",IF(AND('Patient Health Records'!AI815="Critical",'Patient Health Records'!AH815="No"),"Ask for readmission","No action")))</f>
        <v>No action</v>
      </c>
      <c r="U815" s="36"/>
      <c r="V815" s="36"/>
      <c r="W815" s="2" t="str">
        <f>_xlfn.XLOOKUP('Patient Demographics'!N815,Facts!$B$2:$B$10,Facts!$A$2:$A$10,FALSE)</f>
        <v>Maharashtra</v>
      </c>
      <c r="X815" t="str">
        <f t="shared" si="76"/>
        <v xml:space="preserve">Vivaan </v>
      </c>
      <c r="Y815" t="str" cm="1">
        <f t="array" ref="Y815:Z815">_xlfn.TEXTSPLIT(C815," ")</f>
        <v>Vivaan</v>
      </c>
      <c r="Z815" t="str">
        <v>Patel</v>
      </c>
    </row>
    <row r="816" spans="1:27" ht="15.75" customHeight="1" x14ac:dyDescent="0.35">
      <c r="A816" s="2" t="s">
        <v>1227</v>
      </c>
      <c r="B816" s="2" t="s">
        <v>1228</v>
      </c>
      <c r="C816" s="2" t="str">
        <f t="shared" si="77"/>
        <v>Aditya Dev Mehta</v>
      </c>
      <c r="D816" s="2" t="str">
        <f t="shared" si="75"/>
        <v>PID0815_Aditya.pdf</v>
      </c>
      <c r="E816" s="2" t="s">
        <v>24</v>
      </c>
      <c r="F816" s="15" t="s">
        <v>65</v>
      </c>
      <c r="G816" s="56">
        <f t="shared" si="78"/>
        <v>25203</v>
      </c>
      <c r="H816" s="54">
        <f t="shared" si="79"/>
        <v>1968</v>
      </c>
      <c r="I816" s="54">
        <f t="shared" si="80"/>
        <v>58</v>
      </c>
      <c r="J816" s="54" t="str" cm="1">
        <f t="array" ref="J816">_xlfn.IFS(AND(I816&gt;20,I816&lt;=30),"Young adult",AND(I816&gt;30,I816&lt;=45),"Adult",AND(I816&gt;45,I816&lt;=60),"Senior",AND(I816&gt;60,I816&lt;90),"super senior",TRUE,"Died")</f>
        <v>Senior</v>
      </c>
      <c r="K816" s="3">
        <v>120</v>
      </c>
      <c r="L816" s="2" t="s">
        <v>45</v>
      </c>
      <c r="M816" s="2" t="s">
        <v>38</v>
      </c>
      <c r="N816" s="2" t="str">
        <f>VLOOKUP(L816,Facts!$A$2:$B$10,2,FALSE)</f>
        <v>East</v>
      </c>
      <c r="O816" s="2"/>
      <c r="P816" s="2"/>
      <c r="Q816" s="36" t="str">
        <f>IF(AND(K816&lt;=5,'Billing Details'!H816&gt;=10000),"High Priority","Regularfollowup")</f>
        <v>Regularfollowup</v>
      </c>
      <c r="R816" s="36"/>
      <c r="S816" s="36"/>
      <c r="T816" s="36" t="str">
        <f>IF(AND(Q816="High Priority",'Patient Health Records'!AH816="Yes",'Patient Health Records'!AI816="Critical"), "Need Immediate attention", IF(AND('Patient Health Records'!AI816&lt;&gt;"Critical", 'Patient Health Records'!AH816="Yes"),"Monitor later",IF(AND('Patient Health Records'!AI816="Critical",'Patient Health Records'!AH816="No"),"Ask for readmission","No action")))</f>
        <v>No action</v>
      </c>
      <c r="U816" s="36"/>
      <c r="V816" s="36"/>
      <c r="W816" s="2" t="str">
        <f>_xlfn.XLOOKUP('Patient Demographics'!N816,Facts!$B$2:$B$10,Facts!$A$2:$A$10,FALSE)</f>
        <v>West Bengal</v>
      </c>
      <c r="X816" t="str">
        <f t="shared" si="76"/>
        <v xml:space="preserve">Aditya </v>
      </c>
      <c r="Y816" t="str" cm="1">
        <f t="array" ref="Y816:AA816">_xlfn.TEXTSPLIT(C816," ")</f>
        <v>Aditya</v>
      </c>
      <c r="Z816" t="str">
        <v>Dev</v>
      </c>
      <c r="AA816" t="str">
        <v>Mehta</v>
      </c>
    </row>
    <row r="817" spans="1:27" ht="15.75" customHeight="1" x14ac:dyDescent="0.35">
      <c r="A817" s="2" t="s">
        <v>1229</v>
      </c>
      <c r="B817" s="2" t="s">
        <v>1230</v>
      </c>
      <c r="C817" s="2" t="str">
        <f t="shared" si="77"/>
        <v>Krishna Kumar Reddy</v>
      </c>
      <c r="D817" s="2" t="str">
        <f t="shared" si="75"/>
        <v>PID0816_Krishna.pdf</v>
      </c>
      <c r="E817" s="2" t="s">
        <v>24</v>
      </c>
      <c r="F817" s="15" t="s">
        <v>19</v>
      </c>
      <c r="G817" s="56">
        <f t="shared" si="78"/>
        <v>34334</v>
      </c>
      <c r="H817" s="54">
        <f t="shared" si="79"/>
        <v>1993</v>
      </c>
      <c r="I817" s="54">
        <f t="shared" si="80"/>
        <v>33</v>
      </c>
      <c r="J817" s="54" t="str" cm="1">
        <f t="array" ref="J817">_xlfn.IFS(AND(I817&gt;20,I817&lt;=30),"Young adult",AND(I817&gt;30,I817&lt;=45),"Adult",AND(I817&gt;45,I817&lt;=60),"Senior",AND(I817&gt;60,I817&lt;90),"super senior",TRUE,"Died")</f>
        <v>Adult</v>
      </c>
      <c r="K817" s="3">
        <v>9</v>
      </c>
      <c r="L817" s="2" t="s">
        <v>20</v>
      </c>
      <c r="M817" s="2" t="s">
        <v>71</v>
      </c>
      <c r="N817" s="2" t="str">
        <f>VLOOKUP(L817,Facts!$A$2:$B$10,2,FALSE)</f>
        <v>North</v>
      </c>
      <c r="O817" s="2"/>
      <c r="P817" s="2"/>
      <c r="Q817" s="36" t="str">
        <f>IF(AND(K817&lt;=5,'Billing Details'!H817&gt;=10000),"High Priority","Regularfollowup")</f>
        <v>Regularfollowup</v>
      </c>
      <c r="R817" s="36"/>
      <c r="S817" s="36"/>
      <c r="T817" s="36" t="str">
        <f>IF(AND(Q817="High Priority",'Patient Health Records'!AH817="Yes",'Patient Health Records'!AI817="Critical"), "Need Immediate attention", IF(AND('Patient Health Records'!AI817&lt;&gt;"Critical", 'Patient Health Records'!AH817="Yes"),"Monitor later",IF(AND('Patient Health Records'!AI817="Critical",'Patient Health Records'!AH817="No"),"Ask for readmission","No action")))</f>
        <v>No action</v>
      </c>
      <c r="U817" s="36"/>
      <c r="V817" s="36"/>
      <c r="W817" s="2" t="str">
        <f>_xlfn.XLOOKUP('Patient Demographics'!N817,Facts!$B$2:$B$10,Facts!$A$2:$A$10,FALSE)</f>
        <v>Punjab</v>
      </c>
      <c r="X817" t="str">
        <f t="shared" si="76"/>
        <v xml:space="preserve">Krishna </v>
      </c>
      <c r="Y817" t="str" cm="1">
        <f t="array" ref="Y817:AA817">_xlfn.TEXTSPLIT(C817," ")</f>
        <v>Krishna</v>
      </c>
      <c r="Z817" t="str">
        <v>Kumar</v>
      </c>
      <c r="AA817" t="str">
        <v>Reddy</v>
      </c>
    </row>
    <row r="818" spans="1:27" ht="15.75" customHeight="1" x14ac:dyDescent="0.35">
      <c r="A818" s="2" t="s">
        <v>1231</v>
      </c>
      <c r="B818" s="2" t="s">
        <v>50</v>
      </c>
      <c r="C818" s="2" t="str">
        <f t="shared" si="77"/>
        <v>Aditya Sharma</v>
      </c>
      <c r="D818" s="2" t="str">
        <f t="shared" si="75"/>
        <v>PID0817_Aditya.pdf</v>
      </c>
      <c r="E818" s="2" t="s">
        <v>24</v>
      </c>
      <c r="F818" s="15" t="s">
        <v>109</v>
      </c>
      <c r="G818" s="56">
        <f t="shared" si="78"/>
        <v>32508</v>
      </c>
      <c r="H818" s="54">
        <f t="shared" si="79"/>
        <v>1988</v>
      </c>
      <c r="I818" s="54">
        <f t="shared" si="80"/>
        <v>38</v>
      </c>
      <c r="J818" s="54" t="str" cm="1">
        <f t="array" ref="J818">_xlfn.IFS(AND(I818&gt;20,I818&lt;=30),"Young adult",AND(I818&gt;30,I818&lt;=45),"Adult",AND(I818&gt;45,I818&lt;=60),"Senior",AND(I818&gt;60,I818&lt;90),"super senior",TRUE,"Died")</f>
        <v>Adult</v>
      </c>
      <c r="K818" s="3">
        <v>5</v>
      </c>
      <c r="L818" s="2" t="s">
        <v>16</v>
      </c>
      <c r="M818" s="2" t="s">
        <v>71</v>
      </c>
      <c r="N818" s="2" t="str">
        <f>VLOOKUP(L818,Facts!$A$2:$B$10,2,FALSE)</f>
        <v>West</v>
      </c>
      <c r="O818" s="2"/>
      <c r="P818" s="2"/>
      <c r="Q818" s="36" t="str">
        <f>IF(AND(K818&lt;=5,'Billing Details'!H818&gt;=10000),"High Priority","Regularfollowup")</f>
        <v>Regularfollowup</v>
      </c>
      <c r="R818" s="36"/>
      <c r="S818" s="36"/>
      <c r="T818" s="36" t="str">
        <f>IF(AND(Q818="High Priority",'Patient Health Records'!AH818="Yes",'Patient Health Records'!AI818="Critical"), "Need Immediate attention", IF(AND('Patient Health Records'!AI818&lt;&gt;"Critical", 'Patient Health Records'!AH818="Yes"),"Monitor later",IF(AND('Patient Health Records'!AI818="Critical",'Patient Health Records'!AH818="No"),"Ask for readmission","No action")))</f>
        <v>Ask for readmission</v>
      </c>
      <c r="U818" s="36"/>
      <c r="V818" s="36"/>
      <c r="W818" s="2" t="str">
        <f>_xlfn.XLOOKUP('Patient Demographics'!N818,Facts!$B$2:$B$10,Facts!$A$2:$A$10,FALSE)</f>
        <v>Maharashtra</v>
      </c>
      <c r="X818" t="str">
        <f t="shared" si="76"/>
        <v xml:space="preserve">Aditya </v>
      </c>
      <c r="Y818" t="str" cm="1">
        <f t="array" ref="Y818:Z818">_xlfn.TEXTSPLIT(C818," ")</f>
        <v>Aditya</v>
      </c>
      <c r="Z818" t="str">
        <v>Sharma</v>
      </c>
    </row>
    <row r="819" spans="1:27" ht="15.75" customHeight="1" x14ac:dyDescent="0.35">
      <c r="A819" s="2" t="s">
        <v>1232</v>
      </c>
      <c r="B819" s="2" t="s">
        <v>1233</v>
      </c>
      <c r="C819" s="2" t="str">
        <f t="shared" si="77"/>
        <v>Diya Dev Gupta</v>
      </c>
      <c r="D819" s="2" t="str">
        <f t="shared" si="75"/>
        <v>PID0818_Diya.pdf</v>
      </c>
      <c r="E819" s="2" t="s">
        <v>9</v>
      </c>
      <c r="F819" s="15" t="s">
        <v>10</v>
      </c>
      <c r="G819" s="56">
        <f t="shared" si="78"/>
        <v>27029</v>
      </c>
      <c r="H819" s="54">
        <f t="shared" si="79"/>
        <v>1973</v>
      </c>
      <c r="I819" s="54">
        <f t="shared" si="80"/>
        <v>53</v>
      </c>
      <c r="J819" s="54" t="str" cm="1">
        <f t="array" ref="J819">_xlfn.IFS(AND(I819&gt;20,I819&lt;=30),"Young adult",AND(I819&gt;30,I819&lt;=45),"Adult",AND(I819&gt;45,I819&lt;=60),"Senior",AND(I819&gt;60,I819&lt;90),"super senior",TRUE,"Died")</f>
        <v>Senior</v>
      </c>
      <c r="K819" s="3">
        <v>9</v>
      </c>
      <c r="L819" s="2" t="s">
        <v>20</v>
      </c>
      <c r="M819" s="2" t="s">
        <v>12</v>
      </c>
      <c r="N819" s="2" t="str">
        <f>VLOOKUP(L819,Facts!$A$2:$B$10,2,FALSE)</f>
        <v>North</v>
      </c>
      <c r="O819" s="2"/>
      <c r="P819" s="2"/>
      <c r="Q819" s="36" t="str">
        <f>IF(AND(K819&lt;=5,'Billing Details'!H819&gt;=10000),"High Priority","Regularfollowup")</f>
        <v>Regularfollowup</v>
      </c>
      <c r="R819" s="36"/>
      <c r="S819" s="36"/>
      <c r="T819" s="36" t="str">
        <f>IF(AND(Q819="High Priority",'Patient Health Records'!AH819="Yes",'Patient Health Records'!AI819="Critical"), "Need Immediate attention", IF(AND('Patient Health Records'!AI819&lt;&gt;"Critical", 'Patient Health Records'!AH819="Yes"),"Monitor later",IF(AND('Patient Health Records'!AI819="Critical",'Patient Health Records'!AH819="No"),"Ask for readmission","No action")))</f>
        <v>No action</v>
      </c>
      <c r="U819" s="36"/>
      <c r="V819" s="36"/>
      <c r="W819" s="2" t="str">
        <f>_xlfn.XLOOKUP('Patient Demographics'!N819,Facts!$B$2:$B$10,Facts!$A$2:$A$10,FALSE)</f>
        <v>Punjab</v>
      </c>
      <c r="X819" t="str">
        <f t="shared" si="76"/>
        <v xml:space="preserve">Diya </v>
      </c>
      <c r="Y819" t="str" cm="1">
        <f t="array" ref="Y819:AA819">_xlfn.TEXTSPLIT(C819," ")</f>
        <v>Diya</v>
      </c>
      <c r="Z819" t="str">
        <v>Dev</v>
      </c>
      <c r="AA819" t="str">
        <v>Gupta</v>
      </c>
    </row>
    <row r="820" spans="1:27" ht="15.75" customHeight="1" x14ac:dyDescent="0.35">
      <c r="A820" s="2" t="s">
        <v>1234</v>
      </c>
      <c r="B820" s="2" t="s">
        <v>133</v>
      </c>
      <c r="C820" s="2" t="str">
        <f t="shared" si="77"/>
        <v>Sai Patel</v>
      </c>
      <c r="D820" s="2" t="str">
        <f t="shared" si="75"/>
        <v>PID0819_Sai.pdf</v>
      </c>
      <c r="E820" s="2" t="s">
        <v>24</v>
      </c>
      <c r="F820" s="15" t="s">
        <v>28</v>
      </c>
      <c r="G820" s="56">
        <f t="shared" si="78"/>
        <v>32508</v>
      </c>
      <c r="H820" s="54">
        <f t="shared" si="79"/>
        <v>1988</v>
      </c>
      <c r="I820" s="54">
        <f t="shared" si="80"/>
        <v>38</v>
      </c>
      <c r="J820" s="54" t="str" cm="1">
        <f t="array" ref="J820">_xlfn.IFS(AND(I820&gt;20,I820&lt;=30),"Young adult",AND(I820&gt;30,I820&lt;=45),"Adult",AND(I820&gt;45,I820&lt;=60),"Senior",AND(I820&gt;60,I820&lt;90),"super senior",TRUE,"Died")</f>
        <v>Adult</v>
      </c>
      <c r="K820" s="3">
        <v>25</v>
      </c>
      <c r="L820" s="2" t="s">
        <v>37</v>
      </c>
      <c r="M820" s="2" t="s">
        <v>71</v>
      </c>
      <c r="N820" s="2" t="str">
        <f>VLOOKUP(L820,Facts!$A$2:$B$10,2,FALSE)</f>
        <v>South</v>
      </c>
      <c r="O820" s="2"/>
      <c r="P820" s="2"/>
      <c r="Q820" s="36" t="str">
        <f>IF(AND(K820&lt;=5,'Billing Details'!H820&gt;=10000),"High Priority","Regularfollowup")</f>
        <v>Regularfollowup</v>
      </c>
      <c r="R820" s="36"/>
      <c r="S820" s="36"/>
      <c r="T820" s="36" t="str">
        <f>IF(AND(Q820="High Priority",'Patient Health Records'!AH820="Yes",'Patient Health Records'!AI820="Critical"), "Need Immediate attention", IF(AND('Patient Health Records'!AI820&lt;&gt;"Critical", 'Patient Health Records'!AH820="Yes"),"Monitor later",IF(AND('Patient Health Records'!AI820="Critical",'Patient Health Records'!AH820="No"),"Ask for readmission","No action")))</f>
        <v>No action</v>
      </c>
      <c r="U820" s="36"/>
      <c r="V820" s="36"/>
      <c r="W820" s="2" t="str">
        <f>_xlfn.XLOOKUP('Patient Demographics'!N820,Facts!$B$2:$B$10,Facts!$A$2:$A$10,FALSE)</f>
        <v>Tamil Nadu</v>
      </c>
      <c r="X820" t="str">
        <f t="shared" si="76"/>
        <v xml:space="preserve">Sai </v>
      </c>
      <c r="Y820" t="str" cm="1">
        <f t="array" ref="Y820:Z820">_xlfn.TEXTSPLIT(C820," ")</f>
        <v>Sai</v>
      </c>
      <c r="Z820" t="str">
        <v>Patel</v>
      </c>
    </row>
    <row r="821" spans="1:27" ht="15.75" customHeight="1" x14ac:dyDescent="0.35">
      <c r="A821" s="2" t="s">
        <v>1235</v>
      </c>
      <c r="B821" s="2" t="s">
        <v>169</v>
      </c>
      <c r="C821" s="2" t="str">
        <f t="shared" si="77"/>
        <v>Sai Reddy</v>
      </c>
      <c r="D821" s="2" t="str">
        <f t="shared" si="75"/>
        <v>PID0820_Sai.pdf</v>
      </c>
      <c r="E821" s="2" t="s">
        <v>24</v>
      </c>
      <c r="F821" s="15" t="s">
        <v>62</v>
      </c>
      <c r="G821" s="56">
        <f t="shared" si="78"/>
        <v>30682</v>
      </c>
      <c r="H821" s="54">
        <f t="shared" si="79"/>
        <v>1984</v>
      </c>
      <c r="I821" s="54">
        <f t="shared" si="80"/>
        <v>42</v>
      </c>
      <c r="J821" s="54" t="str" cm="1">
        <f t="array" ref="J821">_xlfn.IFS(AND(I821&gt;20,I821&lt;=30),"Young adult",AND(I821&gt;30,I821&lt;=45),"Adult",AND(I821&gt;45,I821&lt;=60),"Senior",AND(I821&gt;60,I821&lt;90),"super senior",TRUE,"Died")</f>
        <v>Adult</v>
      </c>
      <c r="K821" s="3">
        <v>3</v>
      </c>
      <c r="L821" s="2" t="s">
        <v>45</v>
      </c>
      <c r="M821" s="2" t="s">
        <v>38</v>
      </c>
      <c r="N821" s="2" t="str">
        <f>VLOOKUP(L821,Facts!$A$2:$B$10,2,FALSE)</f>
        <v>East</v>
      </c>
      <c r="O821" s="2"/>
      <c r="P821" s="2"/>
      <c r="Q821" s="36" t="str">
        <f>IF(AND(K821&lt;=5,'Billing Details'!H821&gt;=10000),"High Priority","Regularfollowup")</f>
        <v>Regularfollowup</v>
      </c>
      <c r="R821" s="36"/>
      <c r="S821" s="36"/>
      <c r="T821" s="36" t="str">
        <f>IF(AND(Q821="High Priority",'Patient Health Records'!AH821="Yes",'Patient Health Records'!AI821="Critical"), "Need Immediate attention", IF(AND('Patient Health Records'!AI821&lt;&gt;"Critical", 'Patient Health Records'!AH821="Yes"),"Monitor later",IF(AND('Patient Health Records'!AI821="Critical",'Patient Health Records'!AH821="No"),"Ask for readmission","No action")))</f>
        <v>Ask for readmission</v>
      </c>
      <c r="U821" s="36"/>
      <c r="V821" s="36"/>
      <c r="W821" s="2" t="str">
        <f>_xlfn.XLOOKUP('Patient Demographics'!N821,Facts!$B$2:$B$10,Facts!$A$2:$A$10,FALSE)</f>
        <v>West Bengal</v>
      </c>
      <c r="X821" t="str">
        <f t="shared" si="76"/>
        <v xml:space="preserve">Sai </v>
      </c>
      <c r="Y821" t="str" cm="1">
        <f t="array" ref="Y821:Z821">_xlfn.TEXTSPLIT(C821," ")</f>
        <v>Sai</v>
      </c>
      <c r="Z821" t="str">
        <v>Reddy</v>
      </c>
    </row>
    <row r="822" spans="1:27" ht="15.75" customHeight="1" x14ac:dyDescent="0.35">
      <c r="A822" s="2" t="s">
        <v>1236</v>
      </c>
      <c r="B822" s="2" t="s">
        <v>904</v>
      </c>
      <c r="C822" s="2" t="str">
        <f t="shared" si="77"/>
        <v>Aditya Reddy</v>
      </c>
      <c r="D822" s="2" t="str">
        <f t="shared" si="75"/>
        <v>PID0821_Aditya.pdf</v>
      </c>
      <c r="E822" s="2" t="s">
        <v>24</v>
      </c>
      <c r="F822" s="15" t="s">
        <v>41</v>
      </c>
      <c r="G822" s="56">
        <f t="shared" si="78"/>
        <v>28855</v>
      </c>
      <c r="H822" s="54">
        <f t="shared" si="79"/>
        <v>1978</v>
      </c>
      <c r="I822" s="54">
        <f t="shared" si="80"/>
        <v>48</v>
      </c>
      <c r="J822" s="54" t="str" cm="1">
        <f t="array" ref="J822">_xlfn.IFS(AND(I822&gt;20,I822&lt;=30),"Young adult",AND(I822&gt;30,I822&lt;=45),"Adult",AND(I822&gt;45,I822&lt;=60),"Senior",AND(I822&gt;60,I822&lt;90),"super senior",TRUE,"Died")</f>
        <v>Senior</v>
      </c>
      <c r="K822" s="3">
        <v>2</v>
      </c>
      <c r="L822" s="2" t="s">
        <v>11</v>
      </c>
      <c r="M822" s="2" t="s">
        <v>71</v>
      </c>
      <c r="N822" s="2" t="str">
        <f>VLOOKUP(L822,Facts!$A$2:$B$10,2,FALSE)</f>
        <v>South</v>
      </c>
      <c r="O822" s="2"/>
      <c r="P822" s="2"/>
      <c r="Q822" s="36" t="str">
        <f>IF(AND(K822&lt;=5,'Billing Details'!H822&gt;=10000),"High Priority","Regularfollowup")</f>
        <v>High Priority</v>
      </c>
      <c r="R822" s="36"/>
      <c r="S822" s="36"/>
      <c r="T822" s="36" t="str">
        <f>IF(AND(Q822="High Priority",'Patient Health Records'!AH822="Yes",'Patient Health Records'!AI822="Critical"), "Need Immediate attention", IF(AND('Patient Health Records'!AI822&lt;&gt;"Critical", 'Patient Health Records'!AH822="Yes"),"Monitor later",IF(AND('Patient Health Records'!AI822="Critical",'Patient Health Records'!AH822="No"),"Ask for readmission","No action")))</f>
        <v>No action</v>
      </c>
      <c r="U822" s="36"/>
      <c r="V822" s="36"/>
      <c r="W822" s="2" t="str">
        <f>_xlfn.XLOOKUP('Patient Demographics'!N822,Facts!$B$2:$B$10,Facts!$A$2:$A$10,FALSE)</f>
        <v>Tamil Nadu</v>
      </c>
      <c r="X822" t="str">
        <f t="shared" si="76"/>
        <v xml:space="preserve">Aditya </v>
      </c>
      <c r="Y822" t="str" cm="1">
        <f t="array" ref="Y822:Z822">_xlfn.TEXTSPLIT(C822," ")</f>
        <v>Aditya</v>
      </c>
      <c r="Z822" t="str">
        <v>Reddy</v>
      </c>
    </row>
    <row r="823" spans="1:27" ht="15.75" customHeight="1" x14ac:dyDescent="0.35">
      <c r="A823" s="2" t="s">
        <v>1237</v>
      </c>
      <c r="B823" s="2" t="s">
        <v>173</v>
      </c>
      <c r="C823" s="2" t="str">
        <f t="shared" si="77"/>
        <v>Riya Reddy</v>
      </c>
      <c r="D823" s="2" t="str">
        <f t="shared" si="75"/>
        <v>PID0822_Riya.pdf</v>
      </c>
      <c r="E823" s="2" t="s">
        <v>9</v>
      </c>
      <c r="F823" s="15" t="s">
        <v>65</v>
      </c>
      <c r="G823" s="56">
        <f t="shared" si="78"/>
        <v>25203</v>
      </c>
      <c r="H823" s="54">
        <f t="shared" si="79"/>
        <v>1968</v>
      </c>
      <c r="I823" s="54">
        <f t="shared" si="80"/>
        <v>58</v>
      </c>
      <c r="J823" s="54" t="str" cm="1">
        <f t="array" ref="J823">_xlfn.IFS(AND(I823&gt;20,I823&lt;=30),"Young adult",AND(I823&gt;30,I823&lt;=45),"Adult",AND(I823&gt;45,I823&lt;=60),"Senior",AND(I823&gt;60,I823&lt;90),"super senior",TRUE,"Died")</f>
        <v>Senior</v>
      </c>
      <c r="K823" s="3">
        <v>25</v>
      </c>
      <c r="L823" s="2" t="s">
        <v>11</v>
      </c>
      <c r="M823" s="2" t="s">
        <v>12</v>
      </c>
      <c r="N823" s="2" t="str">
        <f>VLOOKUP(L823,Facts!$A$2:$B$10,2,FALSE)</f>
        <v>South</v>
      </c>
      <c r="O823" s="2"/>
      <c r="P823" s="2"/>
      <c r="Q823" s="36" t="str">
        <f>IF(AND(K823&lt;=5,'Billing Details'!H823&gt;=10000),"High Priority","Regularfollowup")</f>
        <v>Regularfollowup</v>
      </c>
      <c r="R823" s="36"/>
      <c r="S823" s="36"/>
      <c r="T823" s="36" t="str">
        <f>IF(AND(Q823="High Priority",'Patient Health Records'!AH823="Yes",'Patient Health Records'!AI823="Critical"), "Need Immediate attention", IF(AND('Patient Health Records'!AI823&lt;&gt;"Critical", 'Patient Health Records'!AH823="Yes"),"Monitor later",IF(AND('Patient Health Records'!AI823="Critical",'Patient Health Records'!AH823="No"),"Ask for readmission","No action")))</f>
        <v>No action</v>
      </c>
      <c r="U823" s="36"/>
      <c r="V823" s="36"/>
      <c r="W823" s="2" t="str">
        <f>_xlfn.XLOOKUP('Patient Demographics'!N823,Facts!$B$2:$B$10,Facts!$A$2:$A$10,FALSE)</f>
        <v>Tamil Nadu</v>
      </c>
      <c r="X823" t="str">
        <f t="shared" si="76"/>
        <v xml:space="preserve">Riya </v>
      </c>
      <c r="Y823" t="str" cm="1">
        <f t="array" ref="Y823:Z823">_xlfn.TEXTSPLIT(C823," ")</f>
        <v>Riya</v>
      </c>
      <c r="Z823" t="str">
        <v>Reddy</v>
      </c>
    </row>
    <row r="824" spans="1:27" ht="15.75" customHeight="1" x14ac:dyDescent="0.35">
      <c r="A824" s="2" t="s">
        <v>1238</v>
      </c>
      <c r="B824" s="2" t="s">
        <v>1239</v>
      </c>
      <c r="C824" s="2" t="str">
        <f t="shared" si="77"/>
        <v>Aditya Reddy</v>
      </c>
      <c r="D824" s="2" t="str">
        <f t="shared" si="75"/>
        <v>PID0823_Aditya.pdf</v>
      </c>
      <c r="E824" s="2" t="s">
        <v>24</v>
      </c>
      <c r="F824" s="15" t="s">
        <v>48</v>
      </c>
      <c r="G824" s="56">
        <f t="shared" si="78"/>
        <v>23377</v>
      </c>
      <c r="H824" s="54">
        <f t="shared" si="79"/>
        <v>1964</v>
      </c>
      <c r="I824" s="54">
        <f t="shared" si="80"/>
        <v>62</v>
      </c>
      <c r="J824" s="54" t="str" cm="1">
        <f t="array" ref="J824">_xlfn.IFS(AND(I824&gt;20,I824&lt;=30),"Young adult",AND(I824&gt;30,I824&lt;=45),"Adult",AND(I824&gt;45,I824&lt;=60),"Senior",AND(I824&gt;60,I824&lt;90),"super senior",TRUE,"Died")</f>
        <v>super senior</v>
      </c>
      <c r="K824" s="3">
        <v>40</v>
      </c>
      <c r="L824" s="2" t="s">
        <v>45</v>
      </c>
      <c r="M824" s="2" t="s">
        <v>21</v>
      </c>
      <c r="N824" s="2" t="str">
        <f>VLOOKUP(L824,Facts!$A$2:$B$10,2,FALSE)</f>
        <v>East</v>
      </c>
      <c r="O824" s="2"/>
      <c r="P824" s="2"/>
      <c r="Q824" s="36" t="str">
        <f>IF(AND(K824&lt;=5,'Billing Details'!H824&gt;=10000),"High Priority","Regularfollowup")</f>
        <v>Regularfollowup</v>
      </c>
      <c r="R824" s="36"/>
      <c r="S824" s="36"/>
      <c r="T824" s="36" t="str">
        <f>IF(AND(Q824="High Priority",'Patient Health Records'!AH824="Yes",'Patient Health Records'!AI824="Critical"), "Need Immediate attention", IF(AND('Patient Health Records'!AI824&lt;&gt;"Critical", 'Patient Health Records'!AH824="Yes"),"Monitor later",IF(AND('Patient Health Records'!AI824="Critical",'Patient Health Records'!AH824="No"),"Ask for readmission","No action")))</f>
        <v>No action</v>
      </c>
      <c r="U824" s="36"/>
      <c r="V824" s="36"/>
      <c r="W824" s="2" t="str">
        <f>_xlfn.XLOOKUP('Patient Demographics'!N824,Facts!$B$2:$B$10,Facts!$A$2:$A$10,FALSE)</f>
        <v>West Bengal</v>
      </c>
      <c r="X824" t="str">
        <f t="shared" si="76"/>
        <v xml:space="preserve">Aditya </v>
      </c>
      <c r="Y824" t="str" cm="1">
        <f t="array" ref="Y824:Z824">_xlfn.TEXTSPLIT(C824," ")</f>
        <v>Aditya</v>
      </c>
      <c r="Z824" t="str">
        <v>Reddy</v>
      </c>
    </row>
    <row r="825" spans="1:27" ht="15.75" customHeight="1" x14ac:dyDescent="0.35">
      <c r="A825" s="2" t="s">
        <v>1240</v>
      </c>
      <c r="B825" s="2" t="s">
        <v>136</v>
      </c>
      <c r="C825" s="2" t="str">
        <f t="shared" si="77"/>
        <v>Vivaan Mehta</v>
      </c>
      <c r="D825" s="2" t="str">
        <f t="shared" si="75"/>
        <v>PID0824_Vivaan.pdf</v>
      </c>
      <c r="E825" s="2" t="s">
        <v>24</v>
      </c>
      <c r="F825" s="15" t="s">
        <v>28</v>
      </c>
      <c r="G825" s="56">
        <f t="shared" si="78"/>
        <v>32508</v>
      </c>
      <c r="H825" s="54">
        <f t="shared" si="79"/>
        <v>1988</v>
      </c>
      <c r="I825" s="54">
        <f t="shared" si="80"/>
        <v>38</v>
      </c>
      <c r="J825" s="54" t="str" cm="1">
        <f t="array" ref="J825">_xlfn.IFS(AND(I825&gt;20,I825&lt;=30),"Young adult",AND(I825&gt;30,I825&lt;=45),"Adult",AND(I825&gt;45,I825&lt;=60),"Senior",AND(I825&gt;60,I825&lt;90),"super senior",TRUE,"Died")</f>
        <v>Adult</v>
      </c>
      <c r="K825" s="3">
        <v>12</v>
      </c>
      <c r="L825" s="2" t="s">
        <v>45</v>
      </c>
      <c r="M825" s="2" t="s">
        <v>38</v>
      </c>
      <c r="N825" s="2" t="str">
        <f>VLOOKUP(L825,Facts!$A$2:$B$10,2,FALSE)</f>
        <v>East</v>
      </c>
      <c r="O825" s="2"/>
      <c r="P825" s="2"/>
      <c r="Q825" s="36" t="str">
        <f>IF(AND(K825&lt;=5,'Billing Details'!H825&gt;=10000),"High Priority","Regularfollowup")</f>
        <v>Regularfollowup</v>
      </c>
      <c r="R825" s="36"/>
      <c r="S825" s="36"/>
      <c r="T825" s="36" t="str">
        <f>IF(AND(Q825="High Priority",'Patient Health Records'!AH825="Yes",'Patient Health Records'!AI825="Critical"), "Need Immediate attention", IF(AND('Patient Health Records'!AI825&lt;&gt;"Critical", 'Patient Health Records'!AH825="Yes"),"Monitor later",IF(AND('Patient Health Records'!AI825="Critical",'Patient Health Records'!AH825="No"),"Ask for readmission","No action")))</f>
        <v>No action</v>
      </c>
      <c r="U825" s="36"/>
      <c r="V825" s="36"/>
      <c r="W825" s="2" t="str">
        <f>_xlfn.XLOOKUP('Patient Demographics'!N825,Facts!$B$2:$B$10,Facts!$A$2:$A$10,FALSE)</f>
        <v>West Bengal</v>
      </c>
      <c r="X825" t="str">
        <f t="shared" si="76"/>
        <v xml:space="preserve">Vivaan </v>
      </c>
      <c r="Y825" t="str" cm="1">
        <f t="array" ref="Y825:Z825">_xlfn.TEXTSPLIT(C825," ")</f>
        <v>Vivaan</v>
      </c>
      <c r="Z825" t="str">
        <v>Mehta</v>
      </c>
    </row>
    <row r="826" spans="1:27" ht="15.75" customHeight="1" x14ac:dyDescent="0.35">
      <c r="A826" s="2" t="s">
        <v>1241</v>
      </c>
      <c r="B826" s="2" t="s">
        <v>100</v>
      </c>
      <c r="C826" s="2" t="str">
        <f t="shared" si="77"/>
        <v>Aditya Mehta</v>
      </c>
      <c r="D826" s="2" t="str">
        <f t="shared" si="75"/>
        <v>PID0825_Aditya.pdf</v>
      </c>
      <c r="E826" s="2" t="s">
        <v>24</v>
      </c>
      <c r="F826" s="15" t="s">
        <v>155</v>
      </c>
      <c r="G826" s="56">
        <f t="shared" si="78"/>
        <v>30682</v>
      </c>
      <c r="H826" s="54">
        <f t="shared" si="79"/>
        <v>1984</v>
      </c>
      <c r="I826" s="54">
        <f t="shared" si="80"/>
        <v>42</v>
      </c>
      <c r="J826" s="54" t="str" cm="1">
        <f t="array" ref="J826">_xlfn.IFS(AND(I826&gt;20,I826&lt;=30),"Young adult",AND(I826&gt;30,I826&lt;=45),"Adult",AND(I826&gt;45,I826&lt;=60),"Senior",AND(I826&gt;60,I826&lt;90),"super senior",TRUE,"Died")</f>
        <v>Adult</v>
      </c>
      <c r="K826" s="3">
        <v>40</v>
      </c>
      <c r="L826" s="2" t="s">
        <v>16</v>
      </c>
      <c r="M826" s="2" t="s">
        <v>71</v>
      </c>
      <c r="N826" s="2" t="str">
        <f>VLOOKUP(L826,Facts!$A$2:$B$10,2,FALSE)</f>
        <v>West</v>
      </c>
      <c r="O826" s="2"/>
      <c r="P826" s="2"/>
      <c r="Q826" s="36" t="str">
        <f>IF(AND(K826&lt;=5,'Billing Details'!H826&gt;=10000),"High Priority","Regularfollowup")</f>
        <v>Regularfollowup</v>
      </c>
      <c r="R826" s="36"/>
      <c r="S826" s="36"/>
      <c r="T826" s="36" t="str">
        <f>IF(AND(Q826="High Priority",'Patient Health Records'!AH826="Yes",'Patient Health Records'!AI826="Critical"), "Need Immediate attention", IF(AND('Patient Health Records'!AI826&lt;&gt;"Critical", 'Patient Health Records'!AH826="Yes"),"Monitor later",IF(AND('Patient Health Records'!AI826="Critical",'Patient Health Records'!AH826="No"),"Ask for readmission","No action")))</f>
        <v>Monitor later</v>
      </c>
      <c r="U826" s="36"/>
      <c r="V826" s="36"/>
      <c r="W826" s="2" t="str">
        <f>_xlfn.XLOOKUP('Patient Demographics'!N826,Facts!$B$2:$B$10,Facts!$A$2:$A$10,FALSE)</f>
        <v>Maharashtra</v>
      </c>
      <c r="X826" t="str">
        <f t="shared" si="76"/>
        <v xml:space="preserve">Aditya </v>
      </c>
      <c r="Y826" t="str" cm="1">
        <f t="array" ref="Y826:Z826">_xlfn.TEXTSPLIT(C826," ")</f>
        <v>Aditya</v>
      </c>
      <c r="Z826" t="str">
        <v>Mehta</v>
      </c>
    </row>
    <row r="827" spans="1:27" ht="15.75" customHeight="1" x14ac:dyDescent="0.35">
      <c r="A827" s="2" t="s">
        <v>1242</v>
      </c>
      <c r="B827" s="2" t="s">
        <v>136</v>
      </c>
      <c r="C827" s="2" t="str">
        <f t="shared" si="77"/>
        <v>Vivaan Mehta</v>
      </c>
      <c r="D827" s="2" t="str">
        <f t="shared" si="75"/>
        <v>PID0826_Vivaan.pdf</v>
      </c>
      <c r="E827" s="2" t="s">
        <v>24</v>
      </c>
      <c r="F827" s="15" t="s">
        <v>41</v>
      </c>
      <c r="G827" s="56">
        <f t="shared" si="78"/>
        <v>28855</v>
      </c>
      <c r="H827" s="54">
        <f t="shared" si="79"/>
        <v>1978</v>
      </c>
      <c r="I827" s="54">
        <f t="shared" si="80"/>
        <v>48</v>
      </c>
      <c r="J827" s="54" t="str" cm="1">
        <f t="array" ref="J827">_xlfn.IFS(AND(I827&gt;20,I827&lt;=30),"Young adult",AND(I827&gt;30,I827&lt;=45),"Adult",AND(I827&gt;45,I827&lt;=60),"Senior",AND(I827&gt;60,I827&lt;90),"super senior",TRUE,"Died")</f>
        <v>Senior</v>
      </c>
      <c r="K827" s="3"/>
      <c r="L827" s="2" t="s">
        <v>25</v>
      </c>
      <c r="M827" s="2" t="s">
        <v>12</v>
      </c>
      <c r="N827" s="2" t="str">
        <f>VLOOKUP(L827,Facts!$A$2:$B$10,2,FALSE)</f>
        <v>South</v>
      </c>
      <c r="O827" s="2"/>
      <c r="P827" s="2"/>
      <c r="Q827" s="36" t="str">
        <f>IF(AND(K827&lt;=5,'Billing Details'!H827&gt;=10000),"High Priority","Regularfollowup")</f>
        <v>Regularfollowup</v>
      </c>
      <c r="R827" s="36"/>
      <c r="S827" s="36"/>
      <c r="T827" s="36" t="str">
        <f>IF(AND(Q827="High Priority",'Patient Health Records'!AH827="Yes",'Patient Health Records'!AI827="Critical"), "Need Immediate attention", IF(AND('Patient Health Records'!AI827&lt;&gt;"Critical", 'Patient Health Records'!AH827="Yes"),"Monitor later",IF(AND('Patient Health Records'!AI827="Critical",'Patient Health Records'!AH827="No"),"Ask for readmission","No action")))</f>
        <v>No action</v>
      </c>
      <c r="U827" s="36"/>
      <c r="V827" s="36"/>
      <c r="W827" s="2" t="str">
        <f>_xlfn.XLOOKUP('Patient Demographics'!N827,Facts!$B$2:$B$10,Facts!$A$2:$A$10,FALSE)</f>
        <v>Tamil Nadu</v>
      </c>
      <c r="X827" t="str">
        <f t="shared" si="76"/>
        <v xml:space="preserve">Vivaan </v>
      </c>
      <c r="Y827" t="str" cm="1">
        <f t="array" ref="Y827:Z827">_xlfn.TEXTSPLIT(C827," ")</f>
        <v>Vivaan</v>
      </c>
      <c r="Z827" t="str">
        <v>Mehta</v>
      </c>
    </row>
    <row r="828" spans="1:27" ht="15.75" customHeight="1" x14ac:dyDescent="0.35">
      <c r="A828" s="2" t="s">
        <v>1243</v>
      </c>
      <c r="B828" s="2" t="s">
        <v>230</v>
      </c>
      <c r="C828" s="2" t="str">
        <f t="shared" si="77"/>
        <v>Diya Patel</v>
      </c>
      <c r="D828" s="2" t="str">
        <f t="shared" si="75"/>
        <v>PID0827_Diya.pdf</v>
      </c>
      <c r="E828" s="2" t="s">
        <v>9</v>
      </c>
      <c r="F828" s="15" t="s">
        <v>164</v>
      </c>
      <c r="G828" s="56">
        <f t="shared" si="78"/>
        <v>21550</v>
      </c>
      <c r="H828" s="54">
        <f t="shared" si="79"/>
        <v>1958</v>
      </c>
      <c r="I828" s="54">
        <f t="shared" si="80"/>
        <v>68</v>
      </c>
      <c r="J828" s="54" t="str" cm="1">
        <f t="array" ref="J828">_xlfn.IFS(AND(I828&gt;20,I828&lt;=30),"Young adult",AND(I828&gt;30,I828&lt;=45),"Adult",AND(I828&gt;45,I828&lt;=60),"Senior",AND(I828&gt;60,I828&lt;90),"super senior",TRUE,"Died")</f>
        <v>super senior</v>
      </c>
      <c r="K828" s="3">
        <v>1</v>
      </c>
      <c r="L828" s="2" t="s">
        <v>29</v>
      </c>
      <c r="M828" s="2" t="s">
        <v>71</v>
      </c>
      <c r="N828" s="2" t="str">
        <f>VLOOKUP(L828,Facts!$A$2:$B$10,2,FALSE)</f>
        <v>North</v>
      </c>
      <c r="O828" s="2"/>
      <c r="P828" s="2"/>
      <c r="Q828" s="36" t="str">
        <f>IF(AND(K828&lt;=5,'Billing Details'!H828&gt;=10000),"High Priority","Regularfollowup")</f>
        <v>High Priority</v>
      </c>
      <c r="R828" s="36"/>
      <c r="S828" s="36"/>
      <c r="T828" s="36" t="str">
        <f>IF(AND(Q828="High Priority",'Patient Health Records'!AH828="Yes",'Patient Health Records'!AI828="Critical"), "Need Immediate attention", IF(AND('Patient Health Records'!AI828&lt;&gt;"Critical", 'Patient Health Records'!AH828="Yes"),"Monitor later",IF(AND('Patient Health Records'!AI828="Critical",'Patient Health Records'!AH828="No"),"Ask for readmission","No action")))</f>
        <v>Monitor later</v>
      </c>
      <c r="U828" s="36"/>
      <c r="V828" s="36"/>
      <c r="W828" s="2" t="str">
        <f>_xlfn.XLOOKUP('Patient Demographics'!N828,Facts!$B$2:$B$10,Facts!$A$2:$A$10,FALSE)</f>
        <v>Punjab</v>
      </c>
      <c r="X828" t="str">
        <f t="shared" si="76"/>
        <v xml:space="preserve">Diya </v>
      </c>
      <c r="Y828" t="str" cm="1">
        <f t="array" ref="Y828:Z828">_xlfn.TEXTSPLIT(C828," ")</f>
        <v>Diya</v>
      </c>
      <c r="Z828" t="str">
        <v>Patel</v>
      </c>
    </row>
    <row r="829" spans="1:27" ht="15.75" customHeight="1" x14ac:dyDescent="0.35">
      <c r="A829" s="2" t="s">
        <v>1244</v>
      </c>
      <c r="B829" s="2" t="s">
        <v>1245</v>
      </c>
      <c r="C829" s="2" t="str">
        <f t="shared" si="77"/>
        <v>Sai Gupta</v>
      </c>
      <c r="D829" s="2" t="str">
        <f t="shared" si="75"/>
        <v>PID0828_Sai.pdf</v>
      </c>
      <c r="E829" s="2" t="s">
        <v>24</v>
      </c>
      <c r="F829" s="15" t="s">
        <v>116</v>
      </c>
      <c r="G829" s="56">
        <f t="shared" si="78"/>
        <v>27029</v>
      </c>
      <c r="H829" s="54">
        <f t="shared" si="79"/>
        <v>1973</v>
      </c>
      <c r="I829" s="54">
        <f t="shared" si="80"/>
        <v>53</v>
      </c>
      <c r="J829" s="54" t="str" cm="1">
        <f t="array" ref="J829">_xlfn.IFS(AND(I829&gt;20,I829&lt;=30),"Young adult",AND(I829&gt;30,I829&lt;=45),"Adult",AND(I829&gt;45,I829&lt;=60),"Senior",AND(I829&gt;60,I829&lt;90),"super senior",TRUE,"Died")</f>
        <v>Senior</v>
      </c>
      <c r="K829" s="3">
        <v>5</v>
      </c>
      <c r="L829" s="2" t="s">
        <v>25</v>
      </c>
      <c r="M829" s="2" t="s">
        <v>21</v>
      </c>
      <c r="N829" s="2" t="str">
        <f>VLOOKUP(L829,Facts!$A$2:$B$10,2,FALSE)</f>
        <v>South</v>
      </c>
      <c r="O829" s="2"/>
      <c r="P829" s="2"/>
      <c r="Q829" s="36" t="str">
        <f>IF(AND(K829&lt;=5,'Billing Details'!H829&gt;=10000),"High Priority","Regularfollowup")</f>
        <v>Regularfollowup</v>
      </c>
      <c r="R829" s="36"/>
      <c r="S829" s="36"/>
      <c r="T829" s="36" t="str">
        <f>IF(AND(Q829="High Priority",'Patient Health Records'!AH829="Yes",'Patient Health Records'!AI829="Critical"), "Need Immediate attention", IF(AND('Patient Health Records'!AI829&lt;&gt;"Critical", 'Patient Health Records'!AH829="Yes"),"Monitor later",IF(AND('Patient Health Records'!AI829="Critical",'Patient Health Records'!AH829="No"),"Ask for readmission","No action")))</f>
        <v>Monitor later</v>
      </c>
      <c r="U829" s="36"/>
      <c r="V829" s="36"/>
      <c r="W829" s="2" t="str">
        <f>_xlfn.XLOOKUP('Patient Demographics'!N829,Facts!$B$2:$B$10,Facts!$A$2:$A$10,FALSE)</f>
        <v>Tamil Nadu</v>
      </c>
      <c r="X829" t="str">
        <f t="shared" si="76"/>
        <v xml:space="preserve">Sai </v>
      </c>
      <c r="Y829" t="str" cm="1">
        <f t="array" ref="Y829:Z829">_xlfn.TEXTSPLIT(C829," ")</f>
        <v>Sai</v>
      </c>
      <c r="Z829" t="str">
        <v>Gupta</v>
      </c>
    </row>
    <row r="830" spans="1:27" ht="15.75" customHeight="1" x14ac:dyDescent="0.35">
      <c r="A830" s="2" t="s">
        <v>1246</v>
      </c>
      <c r="B830" s="2" t="s">
        <v>485</v>
      </c>
      <c r="C830" s="2" t="str">
        <f t="shared" si="77"/>
        <v>Diya Reddy</v>
      </c>
      <c r="D830" s="2" t="str">
        <f t="shared" si="75"/>
        <v>PID0829_Diya.pdf</v>
      </c>
      <c r="E830" s="2" t="s">
        <v>9</v>
      </c>
      <c r="F830" s="15" t="s">
        <v>28</v>
      </c>
      <c r="G830" s="56">
        <f t="shared" si="78"/>
        <v>32508</v>
      </c>
      <c r="H830" s="54">
        <f t="shared" si="79"/>
        <v>1988</v>
      </c>
      <c r="I830" s="54">
        <f t="shared" si="80"/>
        <v>38</v>
      </c>
      <c r="J830" s="54" t="str" cm="1">
        <f t="array" ref="J830">_xlfn.IFS(AND(I830&gt;20,I830&lt;=30),"Young adult",AND(I830&gt;30,I830&lt;=45),"Adult",AND(I830&gt;45,I830&lt;=60),"Senior",AND(I830&gt;60,I830&lt;90),"super senior",TRUE,"Died")</f>
        <v>Adult</v>
      </c>
      <c r="K830" s="3">
        <v>150</v>
      </c>
      <c r="L830" s="2" t="s">
        <v>37</v>
      </c>
      <c r="M830" s="2" t="s">
        <v>12</v>
      </c>
      <c r="N830" s="2" t="str">
        <f>VLOOKUP(L830,Facts!$A$2:$B$10,2,FALSE)</f>
        <v>South</v>
      </c>
      <c r="O830" s="2"/>
      <c r="P830" s="2"/>
      <c r="Q830" s="36" t="str">
        <f>IF(AND(K830&lt;=5,'Billing Details'!H830&gt;=10000),"High Priority","Regularfollowup")</f>
        <v>Regularfollowup</v>
      </c>
      <c r="R830" s="36"/>
      <c r="S830" s="36"/>
      <c r="T830" s="36" t="str">
        <f>IF(AND(Q830="High Priority",'Patient Health Records'!AH830="Yes",'Patient Health Records'!AI830="Critical"), "Need Immediate attention", IF(AND('Patient Health Records'!AI830&lt;&gt;"Critical", 'Patient Health Records'!AH830="Yes"),"Monitor later",IF(AND('Patient Health Records'!AI830="Critical",'Patient Health Records'!AH830="No"),"Ask for readmission","No action")))</f>
        <v>Monitor later</v>
      </c>
      <c r="U830" s="36"/>
      <c r="V830" s="36"/>
      <c r="W830" s="2" t="str">
        <f>_xlfn.XLOOKUP('Patient Demographics'!N830,Facts!$B$2:$B$10,Facts!$A$2:$A$10,FALSE)</f>
        <v>Tamil Nadu</v>
      </c>
      <c r="X830" t="str">
        <f t="shared" si="76"/>
        <v xml:space="preserve">Diya </v>
      </c>
      <c r="Y830" t="str" cm="1">
        <f t="array" ref="Y830:Z830">_xlfn.TEXTSPLIT(C830," ")</f>
        <v>Diya</v>
      </c>
      <c r="Z830" t="str">
        <v>Reddy</v>
      </c>
    </row>
    <row r="831" spans="1:27" ht="15.75" customHeight="1" x14ac:dyDescent="0.35">
      <c r="A831" s="2" t="s">
        <v>1247</v>
      </c>
      <c r="B831" s="2" t="s">
        <v>136</v>
      </c>
      <c r="C831" s="2" t="str">
        <f t="shared" si="77"/>
        <v>Vivaan Mehta</v>
      </c>
      <c r="D831" s="2" t="str">
        <f t="shared" si="75"/>
        <v>PID0830_Vivaan.pdf</v>
      </c>
      <c r="E831" s="2" t="s">
        <v>24</v>
      </c>
      <c r="F831" s="15" t="s">
        <v>109</v>
      </c>
      <c r="G831" s="56">
        <f t="shared" si="78"/>
        <v>32508</v>
      </c>
      <c r="H831" s="54">
        <f t="shared" si="79"/>
        <v>1988</v>
      </c>
      <c r="I831" s="54">
        <f t="shared" si="80"/>
        <v>38</v>
      </c>
      <c r="J831" s="54" t="str" cm="1">
        <f t="array" ref="J831">_xlfn.IFS(AND(I831&gt;20,I831&lt;=30),"Young adult",AND(I831&gt;30,I831&lt;=45),"Adult",AND(I831&gt;45,I831&lt;=60),"Senior",AND(I831&gt;60,I831&lt;90),"super senior",TRUE,"Died")</f>
        <v>Adult</v>
      </c>
      <c r="K831" s="3">
        <v>15</v>
      </c>
      <c r="L831" s="2" t="s">
        <v>25</v>
      </c>
      <c r="M831" s="2" t="s">
        <v>12</v>
      </c>
      <c r="N831" s="2" t="str">
        <f>VLOOKUP(L831,Facts!$A$2:$B$10,2,FALSE)</f>
        <v>South</v>
      </c>
      <c r="O831" s="2"/>
      <c r="P831" s="2"/>
      <c r="Q831" s="36" t="str">
        <f>IF(AND(K831&lt;=5,'Billing Details'!H831&gt;=10000),"High Priority","Regularfollowup")</f>
        <v>Regularfollowup</v>
      </c>
      <c r="R831" s="36"/>
      <c r="S831" s="36"/>
      <c r="T831" s="36" t="str">
        <f>IF(AND(Q831="High Priority",'Patient Health Records'!AH831="Yes",'Patient Health Records'!AI831="Critical"), "Need Immediate attention", IF(AND('Patient Health Records'!AI831&lt;&gt;"Critical", 'Patient Health Records'!AH831="Yes"),"Monitor later",IF(AND('Patient Health Records'!AI831="Critical",'Patient Health Records'!AH831="No"),"Ask for readmission","No action")))</f>
        <v>No action</v>
      </c>
      <c r="U831" s="36"/>
      <c r="V831" s="36"/>
      <c r="W831" s="2" t="str">
        <f>_xlfn.XLOOKUP('Patient Demographics'!N831,Facts!$B$2:$B$10,Facts!$A$2:$A$10,FALSE)</f>
        <v>Tamil Nadu</v>
      </c>
      <c r="X831" t="str">
        <f t="shared" si="76"/>
        <v xml:space="preserve">Vivaan </v>
      </c>
      <c r="Y831" t="str" cm="1">
        <f t="array" ref="Y831:Z831">_xlfn.TEXTSPLIT(C831," ")</f>
        <v>Vivaan</v>
      </c>
      <c r="Z831" t="str">
        <v>Mehta</v>
      </c>
    </row>
    <row r="832" spans="1:27" ht="15.75" customHeight="1" x14ac:dyDescent="0.35">
      <c r="A832" s="2" t="s">
        <v>1248</v>
      </c>
      <c r="B832" s="2" t="s">
        <v>436</v>
      </c>
      <c r="C832" s="2" t="str">
        <f t="shared" si="77"/>
        <v>Shreya Patel</v>
      </c>
      <c r="D832" s="2" t="str">
        <f t="shared" si="75"/>
        <v>PID0831_Shreya.pdf</v>
      </c>
      <c r="E832" s="2" t="s">
        <v>9</v>
      </c>
      <c r="F832" s="15" t="s">
        <v>155</v>
      </c>
      <c r="G832" s="56">
        <f t="shared" si="78"/>
        <v>30682</v>
      </c>
      <c r="H832" s="54">
        <f t="shared" si="79"/>
        <v>1984</v>
      </c>
      <c r="I832" s="54">
        <f t="shared" si="80"/>
        <v>42</v>
      </c>
      <c r="J832" s="54" t="str" cm="1">
        <f t="array" ref="J832">_xlfn.IFS(AND(I832&gt;20,I832&lt;=30),"Young adult",AND(I832&gt;30,I832&lt;=45),"Adult",AND(I832&gt;45,I832&lt;=60),"Senior",AND(I832&gt;60,I832&lt;90),"super senior",TRUE,"Died")</f>
        <v>Adult</v>
      </c>
      <c r="K832" s="3">
        <v>2</v>
      </c>
      <c r="L832" s="2" t="s">
        <v>29</v>
      </c>
      <c r="M832" s="2" t="s">
        <v>21</v>
      </c>
      <c r="N832" s="2" t="str">
        <f>VLOOKUP(L832,Facts!$A$2:$B$10,2,FALSE)</f>
        <v>North</v>
      </c>
      <c r="O832" s="2"/>
      <c r="P832" s="2"/>
      <c r="Q832" s="36" t="str">
        <f>IF(AND(K832&lt;=5,'Billing Details'!H832&gt;=10000),"High Priority","Regularfollowup")</f>
        <v>High Priority</v>
      </c>
      <c r="R832" s="36"/>
      <c r="S832" s="36"/>
      <c r="T832" s="36" t="str">
        <f>IF(AND(Q832="High Priority",'Patient Health Records'!AH832="Yes",'Patient Health Records'!AI832="Critical"), "Need Immediate attention", IF(AND('Patient Health Records'!AI832&lt;&gt;"Critical", 'Patient Health Records'!AH832="Yes"),"Monitor later",IF(AND('Patient Health Records'!AI832="Critical",'Patient Health Records'!AH832="No"),"Ask for readmission","No action")))</f>
        <v>Need Immediate attention</v>
      </c>
      <c r="U832" s="36"/>
      <c r="V832" s="36"/>
      <c r="W832" s="2" t="str">
        <f>_xlfn.XLOOKUP('Patient Demographics'!N832,Facts!$B$2:$B$10,Facts!$A$2:$A$10,FALSE)</f>
        <v>Punjab</v>
      </c>
      <c r="X832" t="str">
        <f t="shared" si="76"/>
        <v xml:space="preserve">Shreya </v>
      </c>
      <c r="Y832" t="str" cm="1">
        <f t="array" ref="Y832:Z832">_xlfn.TEXTSPLIT(C832," ")</f>
        <v>Shreya</v>
      </c>
      <c r="Z832" t="str">
        <v>Patel</v>
      </c>
    </row>
    <row r="833" spans="1:27" ht="15.75" customHeight="1" x14ac:dyDescent="0.35">
      <c r="A833" s="2" t="s">
        <v>1249</v>
      </c>
      <c r="B833" s="2" t="s">
        <v>175</v>
      </c>
      <c r="C833" s="2" t="str">
        <f t="shared" si="77"/>
        <v>Sai Sharma</v>
      </c>
      <c r="D833" s="2" t="str">
        <f t="shared" si="75"/>
        <v>PID0832_Sai.pdf</v>
      </c>
      <c r="E833" s="2" t="s">
        <v>24</v>
      </c>
      <c r="F833" s="15" t="s">
        <v>41</v>
      </c>
      <c r="G833" s="56">
        <f t="shared" si="78"/>
        <v>28855</v>
      </c>
      <c r="H833" s="54">
        <f t="shared" si="79"/>
        <v>1978</v>
      </c>
      <c r="I833" s="54">
        <f t="shared" si="80"/>
        <v>48</v>
      </c>
      <c r="J833" s="54" t="str" cm="1">
        <f t="array" ref="J833">_xlfn.IFS(AND(I833&gt;20,I833&lt;=30),"Young adult",AND(I833&gt;30,I833&lt;=45),"Adult",AND(I833&gt;45,I833&lt;=60),"Senior",AND(I833&gt;60,I833&lt;90),"super senior",TRUE,"Died")</f>
        <v>Senior</v>
      </c>
      <c r="K833" s="3">
        <v>25</v>
      </c>
      <c r="L833" s="2" t="s">
        <v>25</v>
      </c>
      <c r="M833" s="2" t="s">
        <v>21</v>
      </c>
      <c r="N833" s="2" t="str">
        <f>VLOOKUP(L833,Facts!$A$2:$B$10,2,FALSE)</f>
        <v>South</v>
      </c>
      <c r="O833" s="2"/>
      <c r="P833" s="2"/>
      <c r="Q833" s="36" t="str">
        <f>IF(AND(K833&lt;=5,'Billing Details'!H833&gt;=10000),"High Priority","Regularfollowup")</f>
        <v>Regularfollowup</v>
      </c>
      <c r="R833" s="36"/>
      <c r="S833" s="36"/>
      <c r="T833" s="36" t="str">
        <f>IF(AND(Q833="High Priority",'Patient Health Records'!AH833="Yes",'Patient Health Records'!AI833="Critical"), "Need Immediate attention", IF(AND('Patient Health Records'!AI833&lt;&gt;"Critical", 'Patient Health Records'!AH833="Yes"),"Monitor later",IF(AND('Patient Health Records'!AI833="Critical",'Patient Health Records'!AH833="No"),"Ask for readmission","No action")))</f>
        <v>Monitor later</v>
      </c>
      <c r="U833" s="36"/>
      <c r="V833" s="36"/>
      <c r="W833" s="2" t="str">
        <f>_xlfn.XLOOKUP('Patient Demographics'!N833,Facts!$B$2:$B$10,Facts!$A$2:$A$10,FALSE)</f>
        <v>Tamil Nadu</v>
      </c>
      <c r="X833" t="str">
        <f t="shared" si="76"/>
        <v xml:space="preserve">Sai </v>
      </c>
      <c r="Y833" t="str" cm="1">
        <f t="array" ref="Y833:Z833">_xlfn.TEXTSPLIT(C833," ")</f>
        <v>Sai</v>
      </c>
      <c r="Z833" t="str">
        <v>Sharma</v>
      </c>
    </row>
    <row r="834" spans="1:27" ht="15.75" customHeight="1" x14ac:dyDescent="0.35">
      <c r="A834" s="2" t="s">
        <v>1250</v>
      </c>
      <c r="B834" s="2" t="s">
        <v>213</v>
      </c>
      <c r="C834" s="2" t="str">
        <f t="shared" si="77"/>
        <v>Krishna Gupta</v>
      </c>
      <c r="D834" s="2" t="str">
        <f t="shared" ref="D834:D897" si="81">_xlfn.CONCAT(A834,"_",Y834,".pdf")</f>
        <v>PID0833_Krishna.pdf</v>
      </c>
      <c r="E834" s="2" t="s">
        <v>24</v>
      </c>
      <c r="F834" s="15" t="s">
        <v>109</v>
      </c>
      <c r="G834" s="56">
        <f t="shared" si="78"/>
        <v>32508</v>
      </c>
      <c r="H834" s="54">
        <f t="shared" si="79"/>
        <v>1988</v>
      </c>
      <c r="I834" s="54">
        <f t="shared" si="80"/>
        <v>38</v>
      </c>
      <c r="J834" s="54" t="str" cm="1">
        <f t="array" ref="J834">_xlfn.IFS(AND(I834&gt;20,I834&lt;=30),"Young adult",AND(I834&gt;30,I834&lt;=45),"Adult",AND(I834&gt;45,I834&lt;=60),"Senior",AND(I834&gt;60,I834&lt;90),"super senior",TRUE,"Died")</f>
        <v>Adult</v>
      </c>
      <c r="K834" s="3">
        <v>12</v>
      </c>
      <c r="L834" s="2" t="s">
        <v>25</v>
      </c>
      <c r="M834" s="2" t="s">
        <v>21</v>
      </c>
      <c r="N834" s="2" t="str">
        <f>VLOOKUP(L834,Facts!$A$2:$B$10,2,FALSE)</f>
        <v>South</v>
      </c>
      <c r="O834" s="2"/>
      <c r="P834" s="2"/>
      <c r="Q834" s="36" t="str">
        <f>IF(AND(K834&lt;=5,'Billing Details'!H834&gt;=10000),"High Priority","Regularfollowup")</f>
        <v>Regularfollowup</v>
      </c>
      <c r="R834" s="36"/>
      <c r="S834" s="36"/>
      <c r="T834" s="36" t="str">
        <f>IF(AND(Q834="High Priority",'Patient Health Records'!AH834="Yes",'Patient Health Records'!AI834="Critical"), "Need Immediate attention", IF(AND('Patient Health Records'!AI834&lt;&gt;"Critical", 'Patient Health Records'!AH834="Yes"),"Monitor later",IF(AND('Patient Health Records'!AI834="Critical",'Patient Health Records'!AH834="No"),"Ask for readmission","No action")))</f>
        <v>Monitor later</v>
      </c>
      <c r="U834" s="36"/>
      <c r="V834" s="36"/>
      <c r="W834" s="2" t="str">
        <f>_xlfn.XLOOKUP('Patient Demographics'!N834,Facts!$B$2:$B$10,Facts!$A$2:$A$10,FALSE)</f>
        <v>Tamil Nadu</v>
      </c>
      <c r="X834" t="str">
        <f t="shared" ref="X834:X897" si="82">LEFT(C834,FIND(" ",C834))</f>
        <v xml:space="preserve">Krishna </v>
      </c>
      <c r="Y834" t="str" cm="1">
        <f t="array" ref="Y834:Z834">_xlfn.TEXTSPLIT(C834," ")</f>
        <v>Krishna</v>
      </c>
      <c r="Z834" t="str">
        <v>Gupta</v>
      </c>
    </row>
    <row r="835" spans="1:27" ht="15.75" customHeight="1" x14ac:dyDescent="0.35">
      <c r="A835" s="2" t="s">
        <v>1251</v>
      </c>
      <c r="B835" s="2" t="s">
        <v>943</v>
      </c>
      <c r="C835" s="2" t="str">
        <f t="shared" ref="C835:C898" si="83">TRIM(B835)</f>
        <v>Aanya Patel</v>
      </c>
      <c r="D835" s="2" t="str">
        <f t="shared" si="81"/>
        <v>PID0834_Aanya.pdf</v>
      </c>
      <c r="E835" s="2" t="s">
        <v>9</v>
      </c>
      <c r="F835" s="15" t="s">
        <v>15</v>
      </c>
      <c r="G835" s="56">
        <f t="shared" ref="G835:G898" si="84">DATEVALUE(F835)</f>
        <v>19724</v>
      </c>
      <c r="H835" s="54">
        <f t="shared" ref="H835:H898" si="85">YEAR(G835)</f>
        <v>1953</v>
      </c>
      <c r="I835" s="54">
        <f t="shared" ref="I835:I898" si="86">2026-H835</f>
        <v>73</v>
      </c>
      <c r="J835" s="54" t="str" cm="1">
        <f t="array" ref="J835">_xlfn.IFS(AND(I835&gt;20,I835&lt;=30),"Young adult",AND(I835&gt;30,I835&lt;=45),"Adult",AND(I835&gt;45,I835&lt;=60),"Senior",AND(I835&gt;60,I835&lt;90),"super senior",TRUE,"Died")</f>
        <v>super senior</v>
      </c>
      <c r="K835" s="3">
        <v>120</v>
      </c>
      <c r="L835" s="2" t="s">
        <v>45</v>
      </c>
      <c r="M835" s="2" t="s">
        <v>21</v>
      </c>
      <c r="N835" s="2" t="str">
        <f>VLOOKUP(L835,Facts!$A$2:$B$10,2,FALSE)</f>
        <v>East</v>
      </c>
      <c r="O835" s="2"/>
      <c r="P835" s="2"/>
      <c r="Q835" s="36" t="str">
        <f>IF(AND(K835&lt;=5,'Billing Details'!H835&gt;=10000),"High Priority","Regularfollowup")</f>
        <v>Regularfollowup</v>
      </c>
      <c r="R835" s="36"/>
      <c r="S835" s="36"/>
      <c r="T835" s="36" t="str">
        <f>IF(AND(Q835="High Priority",'Patient Health Records'!AH835="Yes",'Patient Health Records'!AI835="Critical"), "Need Immediate attention", IF(AND('Patient Health Records'!AI835&lt;&gt;"Critical", 'Patient Health Records'!AH835="Yes"),"Monitor later",IF(AND('Patient Health Records'!AI835="Critical",'Patient Health Records'!AH835="No"),"Ask for readmission","No action")))</f>
        <v>No action</v>
      </c>
      <c r="U835" s="36"/>
      <c r="V835" s="36"/>
      <c r="W835" s="2" t="str">
        <f>_xlfn.XLOOKUP('Patient Demographics'!N835,Facts!$B$2:$B$10,Facts!$A$2:$A$10,FALSE)</f>
        <v>West Bengal</v>
      </c>
      <c r="X835" t="str">
        <f t="shared" si="82"/>
        <v xml:space="preserve">Aanya </v>
      </c>
      <c r="Y835" t="str" cm="1">
        <f t="array" ref="Y835:Z835">_xlfn.TEXTSPLIT(C835," ")</f>
        <v>Aanya</v>
      </c>
      <c r="Z835" t="str">
        <v>Patel</v>
      </c>
    </row>
    <row r="836" spans="1:27" ht="15.75" customHeight="1" x14ac:dyDescent="0.35">
      <c r="A836" s="2" t="s">
        <v>1252</v>
      </c>
      <c r="B836" s="2" t="s">
        <v>152</v>
      </c>
      <c r="C836" s="2" t="str">
        <f t="shared" si="83"/>
        <v>Isha Patel</v>
      </c>
      <c r="D836" s="2" t="str">
        <f t="shared" si="81"/>
        <v>PID0835_Isha.pdf</v>
      </c>
      <c r="E836" s="2" t="s">
        <v>9</v>
      </c>
      <c r="F836" s="15" t="s">
        <v>41</v>
      </c>
      <c r="G836" s="56">
        <f t="shared" si="84"/>
        <v>28855</v>
      </c>
      <c r="H836" s="54">
        <f t="shared" si="85"/>
        <v>1978</v>
      </c>
      <c r="I836" s="54">
        <f t="shared" si="86"/>
        <v>48</v>
      </c>
      <c r="J836" s="54" t="str" cm="1">
        <f t="array" ref="J836">_xlfn.IFS(AND(I836&gt;20,I836&lt;=30),"Young adult",AND(I836&gt;30,I836&lt;=45),"Adult",AND(I836&gt;45,I836&lt;=60),"Senior",AND(I836&gt;60,I836&lt;90),"super senior",TRUE,"Died")</f>
        <v>Senior</v>
      </c>
      <c r="K836" s="3">
        <v>40</v>
      </c>
      <c r="L836" s="2" t="s">
        <v>11</v>
      </c>
      <c r="M836" s="2" t="s">
        <v>38</v>
      </c>
      <c r="N836" s="2" t="str">
        <f>VLOOKUP(L836,Facts!$A$2:$B$10,2,FALSE)</f>
        <v>South</v>
      </c>
      <c r="O836" s="2"/>
      <c r="P836" s="2"/>
      <c r="Q836" s="36" t="str">
        <f>IF(AND(K836&lt;=5,'Billing Details'!H836&gt;=10000),"High Priority","Regularfollowup")</f>
        <v>Regularfollowup</v>
      </c>
      <c r="R836" s="36"/>
      <c r="S836" s="36"/>
      <c r="T836" s="36" t="str">
        <f>IF(AND(Q836="High Priority",'Patient Health Records'!AH836="Yes",'Patient Health Records'!AI836="Critical"), "Need Immediate attention", IF(AND('Patient Health Records'!AI836&lt;&gt;"Critical", 'Patient Health Records'!AH836="Yes"),"Monitor later",IF(AND('Patient Health Records'!AI836="Critical",'Patient Health Records'!AH836="No"),"Ask for readmission","No action")))</f>
        <v>No action</v>
      </c>
      <c r="U836" s="36"/>
      <c r="V836" s="36"/>
      <c r="W836" s="2" t="str">
        <f>_xlfn.XLOOKUP('Patient Demographics'!N836,Facts!$B$2:$B$10,Facts!$A$2:$A$10,FALSE)</f>
        <v>Tamil Nadu</v>
      </c>
      <c r="X836" t="str">
        <f t="shared" si="82"/>
        <v xml:space="preserve">Isha </v>
      </c>
      <c r="Y836" t="str" cm="1">
        <f t="array" ref="Y836:Z836">_xlfn.TEXTSPLIT(C836," ")</f>
        <v>Isha</v>
      </c>
      <c r="Z836" t="str">
        <v>Patel</v>
      </c>
    </row>
    <row r="837" spans="1:27" ht="15.75" customHeight="1" x14ac:dyDescent="0.35">
      <c r="A837" s="2" t="s">
        <v>1253</v>
      </c>
      <c r="B837" s="2" t="s">
        <v>1131</v>
      </c>
      <c r="C837" s="2" t="str">
        <f t="shared" si="83"/>
        <v>Vivaan Sharma</v>
      </c>
      <c r="D837" s="2" t="str">
        <f t="shared" si="81"/>
        <v>PID0836_Vivaan.pdf</v>
      </c>
      <c r="E837" s="2" t="s">
        <v>24</v>
      </c>
      <c r="F837" s="15" t="s">
        <v>940</v>
      </c>
      <c r="G837" s="56">
        <f t="shared" si="84"/>
        <v>31412</v>
      </c>
      <c r="H837" s="54">
        <f t="shared" si="85"/>
        <v>1985</v>
      </c>
      <c r="I837" s="54">
        <f t="shared" si="86"/>
        <v>41</v>
      </c>
      <c r="J837" s="54" t="str" cm="1">
        <f t="array" ref="J837">_xlfn.IFS(AND(I837&gt;20,I837&lt;=30),"Young adult",AND(I837&gt;30,I837&lt;=45),"Adult",AND(I837&gt;45,I837&lt;=60),"Senior",AND(I837&gt;60,I837&lt;90),"super senior",TRUE,"Died")</f>
        <v>Adult</v>
      </c>
      <c r="K837" s="3">
        <v>20</v>
      </c>
      <c r="L837" s="2" t="s">
        <v>16</v>
      </c>
      <c r="M837" s="2" t="s">
        <v>38</v>
      </c>
      <c r="N837" s="2" t="str">
        <f>VLOOKUP(L837,Facts!$A$2:$B$10,2,FALSE)</f>
        <v>West</v>
      </c>
      <c r="O837" s="2"/>
      <c r="P837" s="2"/>
      <c r="Q837" s="36" t="str">
        <f>IF(AND(K837&lt;=5,'Billing Details'!H837&gt;=10000),"High Priority","Regularfollowup")</f>
        <v>Regularfollowup</v>
      </c>
      <c r="R837" s="36"/>
      <c r="S837" s="36"/>
      <c r="T837" s="36" t="str">
        <f>IF(AND(Q837="High Priority",'Patient Health Records'!AH837="Yes",'Patient Health Records'!AI837="Critical"), "Need Immediate attention", IF(AND('Patient Health Records'!AI837&lt;&gt;"Critical", 'Patient Health Records'!AH837="Yes"),"Monitor later",IF(AND('Patient Health Records'!AI837="Critical",'Patient Health Records'!AH837="No"),"Ask for readmission","No action")))</f>
        <v>Monitor later</v>
      </c>
      <c r="U837" s="36"/>
      <c r="V837" s="36"/>
      <c r="W837" s="2" t="str">
        <f>_xlfn.XLOOKUP('Patient Demographics'!N837,Facts!$B$2:$B$10,Facts!$A$2:$A$10,FALSE)</f>
        <v>Maharashtra</v>
      </c>
      <c r="X837" t="str">
        <f t="shared" si="82"/>
        <v xml:space="preserve">Vivaan </v>
      </c>
      <c r="Y837" t="str" cm="1">
        <f t="array" ref="Y837:Z837">_xlfn.TEXTSPLIT(C837," ")</f>
        <v>Vivaan</v>
      </c>
      <c r="Z837" t="str">
        <v>Sharma</v>
      </c>
    </row>
    <row r="838" spans="1:27" ht="15.75" customHeight="1" x14ac:dyDescent="0.35">
      <c r="A838" s="2" t="s">
        <v>1254</v>
      </c>
      <c r="B838" s="2" t="s">
        <v>224</v>
      </c>
      <c r="C838" s="2" t="str">
        <f t="shared" si="83"/>
        <v>Aditya Gupta</v>
      </c>
      <c r="D838" s="2" t="str">
        <f t="shared" si="81"/>
        <v>PID0837_Aditya.pdf</v>
      </c>
      <c r="E838" s="2" t="s">
        <v>24</v>
      </c>
      <c r="F838" s="15" t="s">
        <v>93</v>
      </c>
      <c r="G838" s="56">
        <f t="shared" si="84"/>
        <v>36160</v>
      </c>
      <c r="H838" s="54">
        <f t="shared" si="85"/>
        <v>1998</v>
      </c>
      <c r="I838" s="54">
        <f t="shared" si="86"/>
        <v>28</v>
      </c>
      <c r="J838" s="54" t="str" cm="1">
        <f t="array" ref="J838">_xlfn.IFS(AND(I838&gt;20,I838&lt;=30),"Young adult",AND(I838&gt;30,I838&lt;=45),"Adult",AND(I838&gt;45,I838&lt;=60),"Senior",AND(I838&gt;60,I838&lt;90),"super senior",TRUE,"Died")</f>
        <v>Young adult</v>
      </c>
      <c r="K838" s="3">
        <v>25</v>
      </c>
      <c r="L838" s="2" t="s">
        <v>37</v>
      </c>
      <c r="M838" s="2" t="s">
        <v>71</v>
      </c>
      <c r="N838" s="2" t="str">
        <f>VLOOKUP(L838,Facts!$A$2:$B$10,2,FALSE)</f>
        <v>South</v>
      </c>
      <c r="O838" s="2"/>
      <c r="P838" s="2"/>
      <c r="Q838" s="36" t="str">
        <f>IF(AND(K838&lt;=5,'Billing Details'!H838&gt;=10000),"High Priority","Regularfollowup")</f>
        <v>Regularfollowup</v>
      </c>
      <c r="R838" s="36"/>
      <c r="S838" s="36"/>
      <c r="T838" s="36" t="str">
        <f>IF(AND(Q838="High Priority",'Patient Health Records'!AH838="Yes",'Patient Health Records'!AI838="Critical"), "Need Immediate attention", IF(AND('Patient Health Records'!AI838&lt;&gt;"Critical", 'Patient Health Records'!AH838="Yes"),"Monitor later",IF(AND('Patient Health Records'!AI838="Critical",'Patient Health Records'!AH838="No"),"Ask for readmission","No action")))</f>
        <v>Ask for readmission</v>
      </c>
      <c r="U838" s="36"/>
      <c r="V838" s="36"/>
      <c r="W838" s="2" t="str">
        <f>_xlfn.XLOOKUP('Patient Demographics'!N838,Facts!$B$2:$B$10,Facts!$A$2:$A$10,FALSE)</f>
        <v>Tamil Nadu</v>
      </c>
      <c r="X838" t="str">
        <f t="shared" si="82"/>
        <v xml:space="preserve">Aditya </v>
      </c>
      <c r="Y838" t="str" cm="1">
        <f t="array" ref="Y838:Z838">_xlfn.TEXTSPLIT(C838," ")</f>
        <v>Aditya</v>
      </c>
      <c r="Z838" t="str">
        <v>Gupta</v>
      </c>
    </row>
    <row r="839" spans="1:27" ht="15.75" customHeight="1" x14ac:dyDescent="0.35">
      <c r="A839" s="2" t="s">
        <v>1255</v>
      </c>
      <c r="B839" s="2" t="s">
        <v>392</v>
      </c>
      <c r="C839" s="2" t="str">
        <f t="shared" si="83"/>
        <v>Vivaan Singh Patel</v>
      </c>
      <c r="D839" s="2" t="str">
        <f t="shared" si="81"/>
        <v>PID0838_Vivaan.pdf</v>
      </c>
      <c r="E839" s="2" t="s">
        <v>24</v>
      </c>
      <c r="F839" s="15" t="s">
        <v>15</v>
      </c>
      <c r="G839" s="56">
        <f t="shared" si="84"/>
        <v>19724</v>
      </c>
      <c r="H839" s="54">
        <f t="shared" si="85"/>
        <v>1953</v>
      </c>
      <c r="I839" s="54">
        <f t="shared" si="86"/>
        <v>73</v>
      </c>
      <c r="J839" s="54" t="str" cm="1">
        <f t="array" ref="J839">_xlfn.IFS(AND(I839&gt;20,I839&lt;=30),"Young adult",AND(I839&gt;30,I839&lt;=45),"Adult",AND(I839&gt;45,I839&lt;=60),"Senior",AND(I839&gt;60,I839&lt;90),"super senior",TRUE,"Died")</f>
        <v>super senior</v>
      </c>
      <c r="K839" s="3">
        <v>12</v>
      </c>
      <c r="L839" s="2" t="s">
        <v>60</v>
      </c>
      <c r="M839" s="2" t="s">
        <v>71</v>
      </c>
      <c r="N839" s="2" t="str">
        <f>VLOOKUP(L839,Facts!$A$2:$B$10,2,FALSE)</f>
        <v>West</v>
      </c>
      <c r="O839" s="2"/>
      <c r="P839" s="2"/>
      <c r="Q839" s="36" t="str">
        <f>IF(AND(K839&lt;=5,'Billing Details'!H839&gt;=10000),"High Priority","Regularfollowup")</f>
        <v>Regularfollowup</v>
      </c>
      <c r="R839" s="36"/>
      <c r="S839" s="36"/>
      <c r="T839" s="36" t="str">
        <f>IF(AND(Q839="High Priority",'Patient Health Records'!AH839="Yes",'Patient Health Records'!AI839="Critical"), "Need Immediate attention", IF(AND('Patient Health Records'!AI839&lt;&gt;"Critical", 'Patient Health Records'!AH839="Yes"),"Monitor later",IF(AND('Patient Health Records'!AI839="Critical",'Patient Health Records'!AH839="No"),"Ask for readmission","No action")))</f>
        <v>No action</v>
      </c>
      <c r="U839" s="36"/>
      <c r="V839" s="36"/>
      <c r="W839" s="2" t="str">
        <f>_xlfn.XLOOKUP('Patient Demographics'!N839,Facts!$B$2:$B$10,Facts!$A$2:$A$10,FALSE)</f>
        <v>Maharashtra</v>
      </c>
      <c r="X839" t="str">
        <f t="shared" si="82"/>
        <v xml:space="preserve">Vivaan </v>
      </c>
      <c r="Y839" t="str" cm="1">
        <f t="array" ref="Y839:AA839">_xlfn.TEXTSPLIT(C839," ")</f>
        <v>Vivaan</v>
      </c>
      <c r="Z839" t="str">
        <v>Singh</v>
      </c>
      <c r="AA839" t="str">
        <v>Patel</v>
      </c>
    </row>
    <row r="840" spans="1:27" ht="15.75" customHeight="1" x14ac:dyDescent="0.35">
      <c r="A840" s="2" t="s">
        <v>1256</v>
      </c>
      <c r="B840" s="2" t="s">
        <v>100</v>
      </c>
      <c r="C840" s="2" t="str">
        <f t="shared" si="83"/>
        <v>Aditya Mehta</v>
      </c>
      <c r="D840" s="2" t="str">
        <f t="shared" si="81"/>
        <v>PID0839_Aditya.pdf</v>
      </c>
      <c r="E840" s="2" t="s">
        <v>24</v>
      </c>
      <c r="F840" s="15" t="s">
        <v>55</v>
      </c>
      <c r="G840" s="56">
        <f t="shared" si="84"/>
        <v>29951</v>
      </c>
      <c r="H840" s="54">
        <f t="shared" si="85"/>
        <v>1981</v>
      </c>
      <c r="I840" s="54">
        <f t="shared" si="86"/>
        <v>45</v>
      </c>
      <c r="J840" s="54" t="str" cm="1">
        <f t="array" ref="J840">_xlfn.IFS(AND(I840&gt;20,I840&lt;=30),"Young adult",AND(I840&gt;30,I840&lt;=45),"Adult",AND(I840&gt;45,I840&lt;=60),"Senior",AND(I840&gt;60,I840&lt;90),"super senior",TRUE,"Died")</f>
        <v>Adult</v>
      </c>
      <c r="K840" s="3">
        <v>30</v>
      </c>
      <c r="L840" s="2" t="s">
        <v>11</v>
      </c>
      <c r="M840" s="2" t="s">
        <v>12</v>
      </c>
      <c r="N840" s="2" t="str">
        <f>VLOOKUP(L840,Facts!$A$2:$B$10,2,FALSE)</f>
        <v>South</v>
      </c>
      <c r="O840" s="2"/>
      <c r="P840" s="2"/>
      <c r="Q840" s="36" t="str">
        <f>IF(AND(K840&lt;=5,'Billing Details'!H840&gt;=10000),"High Priority","Regularfollowup")</f>
        <v>Regularfollowup</v>
      </c>
      <c r="R840" s="36"/>
      <c r="S840" s="36"/>
      <c r="T840" s="36" t="str">
        <f>IF(AND(Q840="High Priority",'Patient Health Records'!AH840="Yes",'Patient Health Records'!AI840="Critical"), "Need Immediate attention", IF(AND('Patient Health Records'!AI840&lt;&gt;"Critical", 'Patient Health Records'!AH840="Yes"),"Monitor later",IF(AND('Patient Health Records'!AI840="Critical",'Patient Health Records'!AH840="No"),"Ask for readmission","No action")))</f>
        <v>Monitor later</v>
      </c>
      <c r="U840" s="36"/>
      <c r="V840" s="36"/>
      <c r="W840" s="2" t="str">
        <f>_xlfn.XLOOKUP('Patient Demographics'!N840,Facts!$B$2:$B$10,Facts!$A$2:$A$10,FALSE)</f>
        <v>Tamil Nadu</v>
      </c>
      <c r="X840" t="str">
        <f t="shared" si="82"/>
        <v xml:space="preserve">Aditya </v>
      </c>
      <c r="Y840" t="str" cm="1">
        <f t="array" ref="Y840:Z840">_xlfn.TEXTSPLIT(C840," ")</f>
        <v>Aditya</v>
      </c>
      <c r="Z840" t="str">
        <v>Mehta</v>
      </c>
    </row>
    <row r="841" spans="1:27" ht="15.75" customHeight="1" x14ac:dyDescent="0.35">
      <c r="A841" s="2" t="s">
        <v>1257</v>
      </c>
      <c r="B841" s="2" t="s">
        <v>1258</v>
      </c>
      <c r="C841" s="2" t="str">
        <f t="shared" si="83"/>
        <v>Krishna Priya Sharma</v>
      </c>
      <c r="D841" s="2" t="str">
        <f t="shared" si="81"/>
        <v>PID0840_Krishna.pdf</v>
      </c>
      <c r="E841" s="2" t="s">
        <v>24</v>
      </c>
      <c r="F841" s="15" t="s">
        <v>114</v>
      </c>
      <c r="G841" s="56">
        <f t="shared" si="84"/>
        <v>29951</v>
      </c>
      <c r="H841" s="54">
        <f t="shared" si="85"/>
        <v>1981</v>
      </c>
      <c r="I841" s="54">
        <f t="shared" si="86"/>
        <v>45</v>
      </c>
      <c r="J841" s="54" t="str" cm="1">
        <f t="array" ref="J841">_xlfn.IFS(AND(I841&gt;20,I841&lt;=30),"Young adult",AND(I841&gt;30,I841&lt;=45),"Adult",AND(I841&gt;45,I841&lt;=60),"Senior",AND(I841&gt;60,I841&lt;90),"super senior",TRUE,"Died")</f>
        <v>Adult</v>
      </c>
      <c r="K841" s="3">
        <v>12</v>
      </c>
      <c r="L841" s="2" t="s">
        <v>37</v>
      </c>
      <c r="M841" s="2" t="s">
        <v>12</v>
      </c>
      <c r="N841" s="2" t="str">
        <f>VLOOKUP(L841,Facts!$A$2:$B$10,2,FALSE)</f>
        <v>South</v>
      </c>
      <c r="O841" s="2"/>
      <c r="P841" s="2"/>
      <c r="Q841" s="36" t="str">
        <f>IF(AND(K841&lt;=5,'Billing Details'!H841&gt;=10000),"High Priority","Regularfollowup")</f>
        <v>Regularfollowup</v>
      </c>
      <c r="R841" s="36"/>
      <c r="S841" s="36"/>
      <c r="T841" s="36" t="str">
        <f>IF(AND(Q841="High Priority",'Patient Health Records'!AH841="Yes",'Patient Health Records'!AI841="Critical"), "Need Immediate attention", IF(AND('Patient Health Records'!AI841&lt;&gt;"Critical", 'Patient Health Records'!AH841="Yes"),"Monitor later",IF(AND('Patient Health Records'!AI841="Critical",'Patient Health Records'!AH841="No"),"Ask for readmission","No action")))</f>
        <v>No action</v>
      </c>
      <c r="U841" s="36"/>
      <c r="V841" s="36"/>
      <c r="W841" s="2" t="str">
        <f>_xlfn.XLOOKUP('Patient Demographics'!N841,Facts!$B$2:$B$10,Facts!$A$2:$A$10,FALSE)</f>
        <v>Tamil Nadu</v>
      </c>
      <c r="X841" t="str">
        <f t="shared" si="82"/>
        <v xml:space="preserve">Krishna </v>
      </c>
      <c r="Y841" t="str" cm="1">
        <f t="array" ref="Y841:AA841">_xlfn.TEXTSPLIT(C841," ")</f>
        <v>Krishna</v>
      </c>
      <c r="Z841" t="str">
        <v>Priya</v>
      </c>
      <c r="AA841" t="str">
        <v>Sharma</v>
      </c>
    </row>
    <row r="842" spans="1:27" ht="15.75" customHeight="1" x14ac:dyDescent="0.35">
      <c r="A842" s="2" t="s">
        <v>1259</v>
      </c>
      <c r="B842" s="2" t="s">
        <v>1260</v>
      </c>
      <c r="C842" s="2" t="str">
        <f t="shared" si="83"/>
        <v>Sai Mehta</v>
      </c>
      <c r="D842" s="2" t="str">
        <f t="shared" si="81"/>
        <v>PID0841_Sai.pdf</v>
      </c>
      <c r="E842" s="2" t="s">
        <v>24</v>
      </c>
      <c r="F842" s="15" t="s">
        <v>148</v>
      </c>
      <c r="G842" s="56">
        <f t="shared" si="84"/>
        <v>26299</v>
      </c>
      <c r="H842" s="54">
        <f t="shared" si="85"/>
        <v>1972</v>
      </c>
      <c r="I842" s="54">
        <f t="shared" si="86"/>
        <v>54</v>
      </c>
      <c r="J842" s="54" t="str" cm="1">
        <f t="array" ref="J842">_xlfn.IFS(AND(I842&gt;20,I842&lt;=30),"Young adult",AND(I842&gt;30,I842&lt;=45),"Adult",AND(I842&gt;45,I842&lt;=60),"Senior",AND(I842&gt;60,I842&lt;90),"super senior",TRUE,"Died")</f>
        <v>Senior</v>
      </c>
      <c r="K842" s="3">
        <v>20</v>
      </c>
      <c r="L842" s="2" t="s">
        <v>20</v>
      </c>
      <c r="M842" s="2" t="s">
        <v>21</v>
      </c>
      <c r="N842" s="2" t="str">
        <f>VLOOKUP(L842,Facts!$A$2:$B$10,2,FALSE)</f>
        <v>North</v>
      </c>
      <c r="O842" s="2"/>
      <c r="P842" s="2"/>
      <c r="Q842" s="36" t="str">
        <f>IF(AND(K842&lt;=5,'Billing Details'!H842&gt;=10000),"High Priority","Regularfollowup")</f>
        <v>Regularfollowup</v>
      </c>
      <c r="R842" s="36"/>
      <c r="S842" s="36"/>
      <c r="T842" s="36" t="str">
        <f>IF(AND(Q842="High Priority",'Patient Health Records'!AH842="Yes",'Patient Health Records'!AI842="Critical"), "Need Immediate attention", IF(AND('Patient Health Records'!AI842&lt;&gt;"Critical", 'Patient Health Records'!AH842="Yes"),"Monitor later",IF(AND('Patient Health Records'!AI842="Critical",'Patient Health Records'!AH842="No"),"Ask for readmission","No action")))</f>
        <v>No action</v>
      </c>
      <c r="U842" s="36"/>
      <c r="V842" s="36"/>
      <c r="W842" s="2" t="str">
        <f>_xlfn.XLOOKUP('Patient Demographics'!N842,Facts!$B$2:$B$10,Facts!$A$2:$A$10,FALSE)</f>
        <v>Punjab</v>
      </c>
      <c r="X842" t="str">
        <f t="shared" si="82"/>
        <v xml:space="preserve">Sai </v>
      </c>
      <c r="Y842" t="str" cm="1">
        <f t="array" ref="Y842:Z842">_xlfn.TEXTSPLIT(C842," ")</f>
        <v>Sai</v>
      </c>
      <c r="Z842" t="str">
        <v>Mehta</v>
      </c>
    </row>
    <row r="843" spans="1:27" ht="15.75" customHeight="1" x14ac:dyDescent="0.35">
      <c r="A843" s="2" t="s">
        <v>1261</v>
      </c>
      <c r="B843" s="2" t="s">
        <v>1262</v>
      </c>
      <c r="C843" s="2" t="str">
        <f t="shared" si="83"/>
        <v>Riya Dev Gupta</v>
      </c>
      <c r="D843" s="2" t="str">
        <f t="shared" si="81"/>
        <v>PID0842_Riya.pdf</v>
      </c>
      <c r="E843" s="2" t="s">
        <v>9</v>
      </c>
      <c r="F843" s="15" t="s">
        <v>28</v>
      </c>
      <c r="G843" s="56">
        <f t="shared" si="84"/>
        <v>32508</v>
      </c>
      <c r="H843" s="54">
        <f t="shared" si="85"/>
        <v>1988</v>
      </c>
      <c r="I843" s="54">
        <f t="shared" si="86"/>
        <v>38</v>
      </c>
      <c r="J843" s="54" t="str" cm="1">
        <f t="array" ref="J843">_xlfn.IFS(AND(I843&gt;20,I843&lt;=30),"Young adult",AND(I843&gt;30,I843&lt;=45),"Adult",AND(I843&gt;45,I843&lt;=60),"Senior",AND(I843&gt;60,I843&lt;90),"super senior",TRUE,"Died")</f>
        <v>Adult</v>
      </c>
      <c r="K843" s="3">
        <v>7</v>
      </c>
      <c r="L843" s="2" t="s">
        <v>11</v>
      </c>
      <c r="M843" s="2" t="s">
        <v>21</v>
      </c>
      <c r="N843" s="2" t="str">
        <f>VLOOKUP(L843,Facts!$A$2:$B$10,2,FALSE)</f>
        <v>South</v>
      </c>
      <c r="O843" s="2"/>
      <c r="P843" s="2"/>
      <c r="Q843" s="36" t="str">
        <f>IF(AND(K843&lt;=5,'Billing Details'!H843&gt;=10000),"High Priority","Regularfollowup")</f>
        <v>Regularfollowup</v>
      </c>
      <c r="R843" s="36"/>
      <c r="S843" s="36"/>
      <c r="T843" s="36" t="str">
        <f>IF(AND(Q843="High Priority",'Patient Health Records'!AH843="Yes",'Patient Health Records'!AI843="Critical"), "Need Immediate attention", IF(AND('Patient Health Records'!AI843&lt;&gt;"Critical", 'Patient Health Records'!AH843="Yes"),"Monitor later",IF(AND('Patient Health Records'!AI843="Critical",'Patient Health Records'!AH843="No"),"Ask for readmission","No action")))</f>
        <v>Ask for readmission</v>
      </c>
      <c r="U843" s="36"/>
      <c r="V843" s="36"/>
      <c r="W843" s="2" t="str">
        <f>_xlfn.XLOOKUP('Patient Demographics'!N843,Facts!$B$2:$B$10,Facts!$A$2:$A$10,FALSE)</f>
        <v>Tamil Nadu</v>
      </c>
      <c r="X843" t="str">
        <f t="shared" si="82"/>
        <v xml:space="preserve">Riya </v>
      </c>
      <c r="Y843" t="str" cm="1">
        <f t="array" ref="Y843:AA843">_xlfn.TEXTSPLIT(C843," ")</f>
        <v>Riya</v>
      </c>
      <c r="Z843" t="str">
        <v>Dev</v>
      </c>
      <c r="AA843" t="str">
        <v>Gupta</v>
      </c>
    </row>
    <row r="844" spans="1:27" ht="15.75" customHeight="1" x14ac:dyDescent="0.35">
      <c r="A844" s="2" t="s">
        <v>1263</v>
      </c>
      <c r="B844" s="2" t="s">
        <v>104</v>
      </c>
      <c r="C844" s="2" t="str">
        <f t="shared" si="83"/>
        <v>Riya Gupta</v>
      </c>
      <c r="D844" s="2" t="str">
        <f t="shared" si="81"/>
        <v>PID0843_Riya.pdf</v>
      </c>
      <c r="E844" s="2" t="s">
        <v>9</v>
      </c>
      <c r="F844" s="15" t="s">
        <v>62</v>
      </c>
      <c r="G844" s="56">
        <f t="shared" si="84"/>
        <v>30682</v>
      </c>
      <c r="H844" s="54">
        <f t="shared" si="85"/>
        <v>1984</v>
      </c>
      <c r="I844" s="54">
        <f t="shared" si="86"/>
        <v>42</v>
      </c>
      <c r="J844" s="54" t="str" cm="1">
        <f t="array" ref="J844">_xlfn.IFS(AND(I844&gt;20,I844&lt;=30),"Young adult",AND(I844&gt;30,I844&lt;=45),"Adult",AND(I844&gt;45,I844&lt;=60),"Senior",AND(I844&gt;60,I844&lt;90),"super senior",TRUE,"Died")</f>
        <v>Adult</v>
      </c>
      <c r="K844" s="3">
        <v>400</v>
      </c>
      <c r="L844" s="2" t="s">
        <v>11</v>
      </c>
      <c r="M844" s="2" t="s">
        <v>12</v>
      </c>
      <c r="N844" s="2" t="str">
        <f>VLOOKUP(L844,Facts!$A$2:$B$10,2,FALSE)</f>
        <v>South</v>
      </c>
      <c r="O844" s="2"/>
      <c r="P844" s="2"/>
      <c r="Q844" s="36" t="str">
        <f>IF(AND(K844&lt;=5,'Billing Details'!H844&gt;=10000),"High Priority","Regularfollowup")</f>
        <v>Regularfollowup</v>
      </c>
      <c r="R844" s="36"/>
      <c r="S844" s="36"/>
      <c r="T844" s="36" t="str">
        <f>IF(AND(Q844="High Priority",'Patient Health Records'!AH844="Yes",'Patient Health Records'!AI844="Critical"), "Need Immediate attention", IF(AND('Patient Health Records'!AI844&lt;&gt;"Critical", 'Patient Health Records'!AH844="Yes"),"Monitor later",IF(AND('Patient Health Records'!AI844="Critical",'Patient Health Records'!AH844="No"),"Ask for readmission","No action")))</f>
        <v>Monitor later</v>
      </c>
      <c r="U844" s="36"/>
      <c r="V844" s="36"/>
      <c r="W844" s="2" t="str">
        <f>_xlfn.XLOOKUP('Patient Demographics'!N844,Facts!$B$2:$B$10,Facts!$A$2:$A$10,FALSE)</f>
        <v>Tamil Nadu</v>
      </c>
      <c r="X844" t="str">
        <f t="shared" si="82"/>
        <v xml:space="preserve">Riya </v>
      </c>
      <c r="Y844" t="str" cm="1">
        <f t="array" ref="Y844:Z844">_xlfn.TEXTSPLIT(C844," ")</f>
        <v>Riya</v>
      </c>
      <c r="Z844" t="str">
        <v>Gupta</v>
      </c>
    </row>
    <row r="845" spans="1:27" ht="15.75" customHeight="1" x14ac:dyDescent="0.35">
      <c r="A845" s="2" t="s">
        <v>1264</v>
      </c>
      <c r="B845" s="2" t="s">
        <v>863</v>
      </c>
      <c r="C845" s="2" t="str">
        <f t="shared" si="83"/>
        <v>Sai Gupta</v>
      </c>
      <c r="D845" s="2" t="str">
        <f t="shared" si="81"/>
        <v>PID0844_Sai.pdf</v>
      </c>
      <c r="E845" s="2" t="s">
        <v>24</v>
      </c>
      <c r="F845" s="15" t="s">
        <v>298</v>
      </c>
      <c r="G845" s="56">
        <f t="shared" si="84"/>
        <v>19724</v>
      </c>
      <c r="H845" s="54">
        <f t="shared" si="85"/>
        <v>1953</v>
      </c>
      <c r="I845" s="54">
        <f t="shared" si="86"/>
        <v>73</v>
      </c>
      <c r="J845" s="54" t="str" cm="1">
        <f t="array" ref="J845">_xlfn.IFS(AND(I845&gt;20,I845&lt;=30),"Young adult",AND(I845&gt;30,I845&lt;=45),"Adult",AND(I845&gt;45,I845&lt;=60),"Senior",AND(I845&gt;60,I845&lt;90),"super senior",TRUE,"Died")</f>
        <v>super senior</v>
      </c>
      <c r="K845" s="3">
        <v>20</v>
      </c>
      <c r="L845" s="2" t="s">
        <v>16</v>
      </c>
      <c r="M845" s="2" t="s">
        <v>71</v>
      </c>
      <c r="N845" s="2" t="str">
        <f>VLOOKUP(L845,Facts!$A$2:$B$10,2,FALSE)</f>
        <v>West</v>
      </c>
      <c r="O845" s="2"/>
      <c r="P845" s="2"/>
      <c r="Q845" s="36" t="str">
        <f>IF(AND(K845&lt;=5,'Billing Details'!H845&gt;=10000),"High Priority","Regularfollowup")</f>
        <v>Regularfollowup</v>
      </c>
      <c r="R845" s="36"/>
      <c r="S845" s="36"/>
      <c r="T845" s="36" t="str">
        <f>IF(AND(Q845="High Priority",'Patient Health Records'!AH845="Yes",'Patient Health Records'!AI845="Critical"), "Need Immediate attention", IF(AND('Patient Health Records'!AI845&lt;&gt;"Critical", 'Patient Health Records'!AH845="Yes"),"Monitor later",IF(AND('Patient Health Records'!AI845="Critical",'Patient Health Records'!AH845="No"),"Ask for readmission","No action")))</f>
        <v>Ask for readmission</v>
      </c>
      <c r="U845" s="36"/>
      <c r="V845" s="36"/>
      <c r="W845" s="2" t="str">
        <f>_xlfn.XLOOKUP('Patient Demographics'!N845,Facts!$B$2:$B$10,Facts!$A$2:$A$10,FALSE)</f>
        <v>Maharashtra</v>
      </c>
      <c r="X845" t="str">
        <f t="shared" si="82"/>
        <v xml:space="preserve">Sai </v>
      </c>
      <c r="Y845" t="str" cm="1">
        <f t="array" ref="Y845:Z845">_xlfn.TEXTSPLIT(C845," ")</f>
        <v>Sai</v>
      </c>
      <c r="Z845" t="str">
        <v>Gupta</v>
      </c>
    </row>
    <row r="846" spans="1:27" ht="15.75" customHeight="1" x14ac:dyDescent="0.35">
      <c r="A846" s="2" t="s">
        <v>1265</v>
      </c>
      <c r="B846" s="2" t="s">
        <v>1266</v>
      </c>
      <c r="C846" s="2" t="str">
        <f t="shared" si="83"/>
        <v>Shreya Kumar Patel</v>
      </c>
      <c r="D846" s="2" t="str">
        <f t="shared" si="81"/>
        <v>PID0845_Shreya.pdf</v>
      </c>
      <c r="E846" s="2" t="s">
        <v>9</v>
      </c>
      <c r="F846" s="15" t="s">
        <v>65</v>
      </c>
      <c r="G846" s="56">
        <f t="shared" si="84"/>
        <v>25203</v>
      </c>
      <c r="H846" s="54">
        <f t="shared" si="85"/>
        <v>1968</v>
      </c>
      <c r="I846" s="54">
        <f t="shared" si="86"/>
        <v>58</v>
      </c>
      <c r="J846" s="54" t="str" cm="1">
        <f t="array" ref="J846">_xlfn.IFS(AND(I846&gt;20,I846&lt;=30),"Young adult",AND(I846&gt;30,I846&lt;=45),"Adult",AND(I846&gt;45,I846&lt;=60),"Senior",AND(I846&gt;60,I846&lt;90),"super senior",TRUE,"Died")</f>
        <v>Senior</v>
      </c>
      <c r="K846" s="3">
        <v>3</v>
      </c>
      <c r="L846" s="2" t="s">
        <v>29</v>
      </c>
      <c r="M846" s="2" t="s">
        <v>71</v>
      </c>
      <c r="N846" s="2" t="str">
        <f>VLOOKUP(L846,Facts!$A$2:$B$10,2,FALSE)</f>
        <v>North</v>
      </c>
      <c r="O846" s="2"/>
      <c r="P846" s="2"/>
      <c r="Q846" s="36" t="str">
        <f>IF(AND(K846&lt;=5,'Billing Details'!H846&gt;=10000),"High Priority","Regularfollowup")</f>
        <v>Regularfollowup</v>
      </c>
      <c r="R846" s="36"/>
      <c r="S846" s="36"/>
      <c r="T846" s="36" t="str">
        <f>IF(AND(Q846="High Priority",'Patient Health Records'!AH846="Yes",'Patient Health Records'!AI846="Critical"), "Need Immediate attention", IF(AND('Patient Health Records'!AI846&lt;&gt;"Critical", 'Patient Health Records'!AH846="Yes"),"Monitor later",IF(AND('Patient Health Records'!AI846="Critical",'Patient Health Records'!AH846="No"),"Ask for readmission","No action")))</f>
        <v>Monitor later</v>
      </c>
      <c r="U846" s="36"/>
      <c r="V846" s="36"/>
      <c r="W846" s="2" t="str">
        <f>_xlfn.XLOOKUP('Patient Demographics'!N846,Facts!$B$2:$B$10,Facts!$A$2:$A$10,FALSE)</f>
        <v>Punjab</v>
      </c>
      <c r="X846" t="str">
        <f t="shared" si="82"/>
        <v xml:space="preserve">Shreya </v>
      </c>
      <c r="Y846" t="str" cm="1">
        <f t="array" ref="Y846:AA846">_xlfn.TEXTSPLIT(C846," ")</f>
        <v>Shreya</v>
      </c>
      <c r="Z846" t="str">
        <v>Kumar</v>
      </c>
      <c r="AA846" t="str">
        <v>Patel</v>
      </c>
    </row>
    <row r="847" spans="1:27" ht="15.75" customHeight="1" x14ac:dyDescent="0.35">
      <c r="A847" s="2" t="s">
        <v>1267</v>
      </c>
      <c r="B847" s="2" t="s">
        <v>682</v>
      </c>
      <c r="C847" s="2" t="str">
        <f t="shared" si="83"/>
        <v>Sai Kumar Gupta</v>
      </c>
      <c r="D847" s="2" t="str">
        <f t="shared" si="81"/>
        <v>PID0846_Sai.pdf</v>
      </c>
      <c r="E847" s="2" t="s">
        <v>24</v>
      </c>
      <c r="F847" s="15" t="s">
        <v>55</v>
      </c>
      <c r="G847" s="56">
        <f t="shared" si="84"/>
        <v>29951</v>
      </c>
      <c r="H847" s="54">
        <f t="shared" si="85"/>
        <v>1981</v>
      </c>
      <c r="I847" s="54">
        <f t="shared" si="86"/>
        <v>45</v>
      </c>
      <c r="J847" s="54" t="str" cm="1">
        <f t="array" ref="J847">_xlfn.IFS(AND(I847&gt;20,I847&lt;=30),"Young adult",AND(I847&gt;30,I847&lt;=45),"Adult",AND(I847&gt;45,I847&lt;=60),"Senior",AND(I847&gt;60,I847&lt;90),"super senior",TRUE,"Died")</f>
        <v>Adult</v>
      </c>
      <c r="K847" s="3">
        <v>15</v>
      </c>
      <c r="L847" s="2" t="s">
        <v>20</v>
      </c>
      <c r="M847" s="2" t="s">
        <v>71</v>
      </c>
      <c r="N847" s="2" t="str">
        <f>VLOOKUP(L847,Facts!$A$2:$B$10,2,FALSE)</f>
        <v>North</v>
      </c>
      <c r="O847" s="2"/>
      <c r="P847" s="2"/>
      <c r="Q847" s="36" t="str">
        <f>IF(AND(K847&lt;=5,'Billing Details'!H847&gt;=10000),"High Priority","Regularfollowup")</f>
        <v>Regularfollowup</v>
      </c>
      <c r="R847" s="36"/>
      <c r="S847" s="36"/>
      <c r="T847" s="36" t="str">
        <f>IF(AND(Q847="High Priority",'Patient Health Records'!AH847="Yes",'Patient Health Records'!AI847="Critical"), "Need Immediate attention", IF(AND('Patient Health Records'!AI847&lt;&gt;"Critical", 'Patient Health Records'!AH847="Yes"),"Monitor later",IF(AND('Patient Health Records'!AI847="Critical",'Patient Health Records'!AH847="No"),"Ask for readmission","No action")))</f>
        <v>Ask for readmission</v>
      </c>
      <c r="U847" s="36"/>
      <c r="V847" s="36"/>
      <c r="W847" s="2" t="str">
        <f>_xlfn.XLOOKUP('Patient Demographics'!N847,Facts!$B$2:$B$10,Facts!$A$2:$A$10,FALSE)</f>
        <v>Punjab</v>
      </c>
      <c r="X847" t="str">
        <f t="shared" si="82"/>
        <v xml:space="preserve">Sai </v>
      </c>
      <c r="Y847" t="str" cm="1">
        <f t="array" ref="Y847:AA847">_xlfn.TEXTSPLIT(C847," ")</f>
        <v>Sai</v>
      </c>
      <c r="Z847" t="str">
        <v>Kumar</v>
      </c>
      <c r="AA847" t="str">
        <v>Gupta</v>
      </c>
    </row>
    <row r="848" spans="1:27" ht="15.75" customHeight="1" x14ac:dyDescent="0.35">
      <c r="A848" s="2" t="s">
        <v>1268</v>
      </c>
      <c r="B848" s="2" t="s">
        <v>173</v>
      </c>
      <c r="C848" s="2" t="str">
        <f t="shared" si="83"/>
        <v>Riya Reddy</v>
      </c>
      <c r="D848" s="2" t="str">
        <f t="shared" si="81"/>
        <v>PID0847_Riya.pdf</v>
      </c>
      <c r="E848" s="2" t="s">
        <v>9</v>
      </c>
      <c r="F848" s="15" t="s">
        <v>260</v>
      </c>
      <c r="G848" s="56">
        <f t="shared" si="84"/>
        <v>21550</v>
      </c>
      <c r="H848" s="54">
        <f t="shared" si="85"/>
        <v>1958</v>
      </c>
      <c r="I848" s="54">
        <f t="shared" si="86"/>
        <v>68</v>
      </c>
      <c r="J848" s="54" t="str" cm="1">
        <f t="array" ref="J848">_xlfn.IFS(AND(I848&gt;20,I848&lt;=30),"Young adult",AND(I848&gt;30,I848&lt;=45),"Adult",AND(I848&gt;45,I848&lt;=60),"Senior",AND(I848&gt;60,I848&lt;90),"super senior",TRUE,"Died")</f>
        <v>super senior</v>
      </c>
      <c r="K848" s="3">
        <v>3</v>
      </c>
      <c r="L848" s="2" t="s">
        <v>20</v>
      </c>
      <c r="M848" s="2" t="s">
        <v>71</v>
      </c>
      <c r="N848" s="2" t="str">
        <f>VLOOKUP(L848,Facts!$A$2:$B$10,2,FALSE)</f>
        <v>North</v>
      </c>
      <c r="O848" s="2"/>
      <c r="P848" s="2"/>
      <c r="Q848" s="36" t="str">
        <f>IF(AND(K848&lt;=5,'Billing Details'!H848&gt;=10000),"High Priority","Regularfollowup")</f>
        <v>High Priority</v>
      </c>
      <c r="R848" s="36"/>
      <c r="S848" s="36"/>
      <c r="T848" s="36" t="str">
        <f>IF(AND(Q848="High Priority",'Patient Health Records'!AH848="Yes",'Patient Health Records'!AI848="Critical"), "Need Immediate attention", IF(AND('Patient Health Records'!AI848&lt;&gt;"Critical", 'Patient Health Records'!AH848="Yes"),"Monitor later",IF(AND('Patient Health Records'!AI848="Critical",'Patient Health Records'!AH848="No"),"Ask for readmission","No action")))</f>
        <v>No action</v>
      </c>
      <c r="U848" s="36"/>
      <c r="V848" s="36"/>
      <c r="W848" s="2" t="str">
        <f>_xlfn.XLOOKUP('Patient Demographics'!N848,Facts!$B$2:$B$10,Facts!$A$2:$A$10,FALSE)</f>
        <v>Punjab</v>
      </c>
      <c r="X848" t="str">
        <f t="shared" si="82"/>
        <v xml:space="preserve">Riya </v>
      </c>
      <c r="Y848" t="str" cm="1">
        <f t="array" ref="Y848:Z848">_xlfn.TEXTSPLIT(C848," ")</f>
        <v>Riya</v>
      </c>
      <c r="Z848" t="str">
        <v>Reddy</v>
      </c>
    </row>
    <row r="849" spans="1:27" ht="15.75" customHeight="1" x14ac:dyDescent="0.35">
      <c r="A849" s="2" t="s">
        <v>1269</v>
      </c>
      <c r="B849" s="2" t="s">
        <v>310</v>
      </c>
      <c r="C849" s="2" t="str">
        <f t="shared" si="83"/>
        <v>Riya Sharma</v>
      </c>
      <c r="D849" s="2" t="str">
        <f t="shared" si="81"/>
        <v>PID0848_Riya.pdf</v>
      </c>
      <c r="E849" s="2" t="s">
        <v>9</v>
      </c>
      <c r="F849" s="15" t="s">
        <v>28</v>
      </c>
      <c r="G849" s="56">
        <f t="shared" si="84"/>
        <v>32508</v>
      </c>
      <c r="H849" s="54">
        <f t="shared" si="85"/>
        <v>1988</v>
      </c>
      <c r="I849" s="54">
        <f t="shared" si="86"/>
        <v>38</v>
      </c>
      <c r="J849" s="54" t="str" cm="1">
        <f t="array" ref="J849">_xlfn.IFS(AND(I849&gt;20,I849&lt;=30),"Young adult",AND(I849&gt;30,I849&lt;=45),"Adult",AND(I849&gt;45,I849&lt;=60),"Senior",AND(I849&gt;60,I849&lt;90),"super senior",TRUE,"Died")</f>
        <v>Adult</v>
      </c>
      <c r="K849" s="3">
        <v>9</v>
      </c>
      <c r="L849" s="2" t="s">
        <v>45</v>
      </c>
      <c r="M849" s="2" t="s">
        <v>38</v>
      </c>
      <c r="N849" s="2" t="str">
        <f>VLOOKUP(L849,Facts!$A$2:$B$10,2,FALSE)</f>
        <v>East</v>
      </c>
      <c r="O849" s="2"/>
      <c r="P849" s="2"/>
      <c r="Q849" s="36" t="str">
        <f>IF(AND(K849&lt;=5,'Billing Details'!H849&gt;=10000),"High Priority","Regularfollowup")</f>
        <v>Regularfollowup</v>
      </c>
      <c r="R849" s="36"/>
      <c r="S849" s="36"/>
      <c r="T849" s="36" t="str">
        <f>IF(AND(Q849="High Priority",'Patient Health Records'!AH849="Yes",'Patient Health Records'!AI849="Critical"), "Need Immediate attention", IF(AND('Patient Health Records'!AI849&lt;&gt;"Critical", 'Patient Health Records'!AH849="Yes"),"Monitor later",IF(AND('Patient Health Records'!AI849="Critical",'Patient Health Records'!AH849="No"),"Ask for readmission","No action")))</f>
        <v>Monitor later</v>
      </c>
      <c r="U849" s="36"/>
      <c r="V849" s="36"/>
      <c r="W849" s="2" t="str">
        <f>_xlfn.XLOOKUP('Patient Demographics'!N849,Facts!$B$2:$B$10,Facts!$A$2:$A$10,FALSE)</f>
        <v>West Bengal</v>
      </c>
      <c r="X849" t="str">
        <f t="shared" si="82"/>
        <v xml:space="preserve">Riya </v>
      </c>
      <c r="Y849" t="str" cm="1">
        <f t="array" ref="Y849:Z849">_xlfn.TEXTSPLIT(C849," ")</f>
        <v>Riya</v>
      </c>
      <c r="Z849" t="str">
        <v>Sharma</v>
      </c>
    </row>
    <row r="850" spans="1:27" ht="15.75" customHeight="1" x14ac:dyDescent="0.35">
      <c r="A850" s="2" t="s">
        <v>1270</v>
      </c>
      <c r="B850" s="2" t="s">
        <v>40</v>
      </c>
      <c r="C850" s="2" t="str">
        <f t="shared" si="83"/>
        <v>Diya Mehta</v>
      </c>
      <c r="D850" s="2" t="str">
        <f t="shared" si="81"/>
        <v>PID0849_Diya.pdf</v>
      </c>
      <c r="E850" s="2" t="s">
        <v>9</v>
      </c>
      <c r="F850" s="15" t="s">
        <v>48</v>
      </c>
      <c r="G850" s="56">
        <f t="shared" si="84"/>
        <v>23377</v>
      </c>
      <c r="H850" s="54">
        <f t="shared" si="85"/>
        <v>1964</v>
      </c>
      <c r="I850" s="54">
        <f t="shared" si="86"/>
        <v>62</v>
      </c>
      <c r="J850" s="54" t="str" cm="1">
        <f t="array" ref="J850">_xlfn.IFS(AND(I850&gt;20,I850&lt;=30),"Young adult",AND(I850&gt;30,I850&lt;=45),"Adult",AND(I850&gt;45,I850&lt;=60),"Senior",AND(I850&gt;60,I850&lt;90),"super senior",TRUE,"Died")</f>
        <v>super senior</v>
      </c>
      <c r="K850" s="3">
        <v>20</v>
      </c>
      <c r="L850" s="2" t="s">
        <v>45</v>
      </c>
      <c r="M850" s="2" t="s">
        <v>38</v>
      </c>
      <c r="N850" s="2" t="str">
        <f>VLOOKUP(L850,Facts!$A$2:$B$10,2,FALSE)</f>
        <v>East</v>
      </c>
      <c r="O850" s="2"/>
      <c r="P850" s="2"/>
      <c r="Q850" s="36" t="str">
        <f>IF(AND(K850&lt;=5,'Billing Details'!H850&gt;=10000),"High Priority","Regularfollowup")</f>
        <v>Regularfollowup</v>
      </c>
      <c r="R850" s="36"/>
      <c r="S850" s="36"/>
      <c r="T850" s="36" t="str">
        <f>IF(AND(Q850="High Priority",'Patient Health Records'!AH850="Yes",'Patient Health Records'!AI850="Critical"), "Need Immediate attention", IF(AND('Patient Health Records'!AI850&lt;&gt;"Critical", 'Patient Health Records'!AH850="Yes"),"Monitor later",IF(AND('Patient Health Records'!AI850="Critical",'Patient Health Records'!AH850="No"),"Ask for readmission","No action")))</f>
        <v>No action</v>
      </c>
      <c r="U850" s="36"/>
      <c r="V850" s="36"/>
      <c r="W850" s="2" t="str">
        <f>_xlfn.XLOOKUP('Patient Demographics'!N850,Facts!$B$2:$B$10,Facts!$A$2:$A$10,FALSE)</f>
        <v>West Bengal</v>
      </c>
      <c r="X850" t="str">
        <f t="shared" si="82"/>
        <v xml:space="preserve">Diya </v>
      </c>
      <c r="Y850" t="str" cm="1">
        <f t="array" ref="Y850:Z850">_xlfn.TEXTSPLIT(C850," ")</f>
        <v>Diya</v>
      </c>
      <c r="Z850" t="str">
        <v>Mehta</v>
      </c>
    </row>
    <row r="851" spans="1:27" ht="15.75" customHeight="1" x14ac:dyDescent="0.35">
      <c r="A851" s="2" t="s">
        <v>1271</v>
      </c>
      <c r="B851" s="2" t="s">
        <v>906</v>
      </c>
      <c r="C851" s="2" t="str">
        <f t="shared" si="83"/>
        <v>Vivaan Patel</v>
      </c>
      <c r="D851" s="2" t="str">
        <f t="shared" si="81"/>
        <v>PID0850_Vivaan.pdf</v>
      </c>
      <c r="E851" s="2" t="s">
        <v>24</v>
      </c>
      <c r="F851" s="15" t="s">
        <v>109</v>
      </c>
      <c r="G851" s="56">
        <f t="shared" si="84"/>
        <v>32508</v>
      </c>
      <c r="H851" s="54">
        <f t="shared" si="85"/>
        <v>1988</v>
      </c>
      <c r="I851" s="54">
        <f t="shared" si="86"/>
        <v>38</v>
      </c>
      <c r="J851" s="54" t="str" cm="1">
        <f t="array" ref="J851">_xlfn.IFS(AND(I851&gt;20,I851&lt;=30),"Young adult",AND(I851&gt;30,I851&lt;=45),"Adult",AND(I851&gt;45,I851&lt;=60),"Senior",AND(I851&gt;60,I851&lt;90),"super senior",TRUE,"Died")</f>
        <v>Adult</v>
      </c>
      <c r="K851" s="3">
        <v>9</v>
      </c>
      <c r="L851" s="2" t="s">
        <v>45</v>
      </c>
      <c r="M851" s="2" t="s">
        <v>38</v>
      </c>
      <c r="N851" s="2" t="str">
        <f>VLOOKUP(L851,Facts!$A$2:$B$10,2,FALSE)</f>
        <v>East</v>
      </c>
      <c r="O851" s="2"/>
      <c r="P851" s="2"/>
      <c r="Q851" s="36" t="str">
        <f>IF(AND(K851&lt;=5,'Billing Details'!H851&gt;=10000),"High Priority","Regularfollowup")</f>
        <v>Regularfollowup</v>
      </c>
      <c r="R851" s="36"/>
      <c r="S851" s="36"/>
      <c r="T851" s="36" t="str">
        <f>IF(AND(Q851="High Priority",'Patient Health Records'!AH851="Yes",'Patient Health Records'!AI851="Critical"), "Need Immediate attention", IF(AND('Patient Health Records'!AI851&lt;&gt;"Critical", 'Patient Health Records'!AH851="Yes"),"Monitor later",IF(AND('Patient Health Records'!AI851="Critical",'Patient Health Records'!AH851="No"),"Ask for readmission","No action")))</f>
        <v>No action</v>
      </c>
      <c r="U851" s="36"/>
      <c r="V851" s="36"/>
      <c r="W851" s="2" t="str">
        <f>_xlfn.XLOOKUP('Patient Demographics'!N851,Facts!$B$2:$B$10,Facts!$A$2:$A$10,FALSE)</f>
        <v>West Bengal</v>
      </c>
      <c r="X851" t="str">
        <f t="shared" si="82"/>
        <v xml:space="preserve">Vivaan </v>
      </c>
      <c r="Y851" t="str" cm="1">
        <f t="array" ref="Y851:Z851">_xlfn.TEXTSPLIT(C851," ")</f>
        <v>Vivaan</v>
      </c>
      <c r="Z851" t="str">
        <v>Patel</v>
      </c>
    </row>
    <row r="852" spans="1:27" ht="15.75" customHeight="1" x14ac:dyDescent="0.35">
      <c r="A852" s="2" t="s">
        <v>1272</v>
      </c>
      <c r="B852" s="2" t="s">
        <v>230</v>
      </c>
      <c r="C852" s="2" t="str">
        <f t="shared" si="83"/>
        <v>Diya Patel</v>
      </c>
      <c r="D852" s="2" t="str">
        <f t="shared" si="81"/>
        <v>PID0851_Diya.pdf</v>
      </c>
      <c r="E852" s="2" t="s">
        <v>9</v>
      </c>
      <c r="F852" s="15" t="s">
        <v>10</v>
      </c>
      <c r="G852" s="56">
        <f t="shared" si="84"/>
        <v>27029</v>
      </c>
      <c r="H852" s="54">
        <f t="shared" si="85"/>
        <v>1973</v>
      </c>
      <c r="I852" s="54">
        <f t="shared" si="86"/>
        <v>53</v>
      </c>
      <c r="J852" s="54" t="str" cm="1">
        <f t="array" ref="J852">_xlfn.IFS(AND(I852&gt;20,I852&lt;=30),"Young adult",AND(I852&gt;30,I852&lt;=45),"Adult",AND(I852&gt;45,I852&lt;=60),"Senior",AND(I852&gt;60,I852&lt;90),"super senior",TRUE,"Died")</f>
        <v>Senior</v>
      </c>
      <c r="K852" s="3">
        <v>5</v>
      </c>
      <c r="L852" s="2" t="s">
        <v>20</v>
      </c>
      <c r="M852" s="2" t="s">
        <v>12</v>
      </c>
      <c r="N852" s="2" t="str">
        <f>VLOOKUP(L852,Facts!$A$2:$B$10,2,FALSE)</f>
        <v>North</v>
      </c>
      <c r="O852" s="2"/>
      <c r="P852" s="2"/>
      <c r="Q852" s="36" t="str">
        <f>IF(AND(K852&lt;=5,'Billing Details'!H852&gt;=10000),"High Priority","Regularfollowup")</f>
        <v>High Priority</v>
      </c>
      <c r="R852" s="36"/>
      <c r="S852" s="36"/>
      <c r="T852" s="36" t="str">
        <f>IF(AND(Q852="High Priority",'Patient Health Records'!AH852="Yes",'Patient Health Records'!AI852="Critical"), "Need Immediate attention", IF(AND('Patient Health Records'!AI852&lt;&gt;"Critical", 'Patient Health Records'!AH852="Yes"),"Monitor later",IF(AND('Patient Health Records'!AI852="Critical",'Patient Health Records'!AH852="No"),"Ask for readmission","No action")))</f>
        <v>Need Immediate attention</v>
      </c>
      <c r="U852" s="36"/>
      <c r="V852" s="36"/>
      <c r="W852" s="2" t="str">
        <f>_xlfn.XLOOKUP('Patient Demographics'!N852,Facts!$B$2:$B$10,Facts!$A$2:$A$10,FALSE)</f>
        <v>Punjab</v>
      </c>
      <c r="X852" t="str">
        <f t="shared" si="82"/>
        <v xml:space="preserve">Diya </v>
      </c>
      <c r="Y852" t="str" cm="1">
        <f t="array" ref="Y852:Z852">_xlfn.TEXTSPLIT(C852," ")</f>
        <v>Diya</v>
      </c>
      <c r="Z852" t="str">
        <v>Patel</v>
      </c>
    </row>
    <row r="853" spans="1:27" ht="15.75" customHeight="1" x14ac:dyDescent="0.35">
      <c r="A853" s="2" t="s">
        <v>1273</v>
      </c>
      <c r="B853" s="2" t="s">
        <v>171</v>
      </c>
      <c r="C853" s="2" t="str">
        <f t="shared" si="83"/>
        <v>Aanya Mehta</v>
      </c>
      <c r="D853" s="2" t="str">
        <f t="shared" si="81"/>
        <v>PID0852_Aanya.pdf</v>
      </c>
      <c r="E853" s="2" t="s">
        <v>9</v>
      </c>
      <c r="F853" s="15" t="s">
        <v>351</v>
      </c>
      <c r="G853" s="56">
        <f t="shared" si="84"/>
        <v>38352</v>
      </c>
      <c r="H853" s="54">
        <f t="shared" si="85"/>
        <v>2004</v>
      </c>
      <c r="I853" s="54">
        <f t="shared" si="86"/>
        <v>22</v>
      </c>
      <c r="J853" s="54" t="str" cm="1">
        <f t="array" ref="J853">_xlfn.IFS(AND(I853&gt;20,I853&lt;=30),"Young adult",AND(I853&gt;30,I853&lt;=45),"Adult",AND(I853&gt;45,I853&lt;=60),"Senior",AND(I853&gt;60,I853&lt;90),"super senior",TRUE,"Died")</f>
        <v>Young adult</v>
      </c>
      <c r="K853" s="3">
        <v>9</v>
      </c>
      <c r="L853" s="2" t="s">
        <v>11</v>
      </c>
      <c r="M853" s="2" t="s">
        <v>12</v>
      </c>
      <c r="N853" s="2" t="str">
        <f>VLOOKUP(L853,Facts!$A$2:$B$10,2,FALSE)</f>
        <v>South</v>
      </c>
      <c r="O853" s="2"/>
      <c r="P853" s="2"/>
      <c r="Q853" s="36" t="str">
        <f>IF(AND(K853&lt;=5,'Billing Details'!H853&gt;=10000),"High Priority","Regularfollowup")</f>
        <v>Regularfollowup</v>
      </c>
      <c r="R853" s="36"/>
      <c r="S853" s="36"/>
      <c r="T853" s="36" t="str">
        <f>IF(AND(Q853="High Priority",'Patient Health Records'!AH853="Yes",'Patient Health Records'!AI853="Critical"), "Need Immediate attention", IF(AND('Patient Health Records'!AI853&lt;&gt;"Critical", 'Patient Health Records'!AH853="Yes"),"Monitor later",IF(AND('Patient Health Records'!AI853="Critical",'Patient Health Records'!AH853="No"),"Ask for readmission","No action")))</f>
        <v>Ask for readmission</v>
      </c>
      <c r="U853" s="36"/>
      <c r="V853" s="36"/>
      <c r="W853" s="2" t="str">
        <f>_xlfn.XLOOKUP('Patient Demographics'!N853,Facts!$B$2:$B$10,Facts!$A$2:$A$10,FALSE)</f>
        <v>Tamil Nadu</v>
      </c>
      <c r="X853" t="str">
        <f t="shared" si="82"/>
        <v xml:space="preserve">Aanya </v>
      </c>
      <c r="Y853" t="str" cm="1">
        <f t="array" ref="Y853:Z853">_xlfn.TEXTSPLIT(C853," ")</f>
        <v>Aanya</v>
      </c>
      <c r="Z853" t="str">
        <v>Mehta</v>
      </c>
    </row>
    <row r="854" spans="1:27" ht="15.75" customHeight="1" x14ac:dyDescent="0.35">
      <c r="A854" s="2" t="s">
        <v>1274</v>
      </c>
      <c r="B854" s="2" t="s">
        <v>8</v>
      </c>
      <c r="C854" s="2" t="str">
        <f t="shared" si="83"/>
        <v>Shreya Reddy</v>
      </c>
      <c r="D854" s="2" t="str">
        <f t="shared" si="81"/>
        <v>PID0853_Shreya.pdf</v>
      </c>
      <c r="E854" s="2" t="s">
        <v>9</v>
      </c>
      <c r="F854" s="15" t="s">
        <v>55</v>
      </c>
      <c r="G854" s="56">
        <f t="shared" si="84"/>
        <v>29951</v>
      </c>
      <c r="H854" s="54">
        <f t="shared" si="85"/>
        <v>1981</v>
      </c>
      <c r="I854" s="54">
        <f t="shared" si="86"/>
        <v>45</v>
      </c>
      <c r="J854" s="54" t="str" cm="1">
        <f t="array" ref="J854">_xlfn.IFS(AND(I854&gt;20,I854&lt;=30),"Young adult",AND(I854&gt;30,I854&lt;=45),"Adult",AND(I854&gt;45,I854&lt;=60),"Senior",AND(I854&gt;60,I854&lt;90),"super senior",TRUE,"Died")</f>
        <v>Adult</v>
      </c>
      <c r="K854" s="3">
        <v>5</v>
      </c>
      <c r="L854" s="2" t="s">
        <v>60</v>
      </c>
      <c r="M854" s="2" t="s">
        <v>71</v>
      </c>
      <c r="N854" s="2" t="str">
        <f>VLOOKUP(L854,Facts!$A$2:$B$10,2,FALSE)</f>
        <v>West</v>
      </c>
      <c r="O854" s="2"/>
      <c r="P854" s="2"/>
      <c r="Q854" s="36" t="str">
        <f>IF(AND(K854&lt;=5,'Billing Details'!H854&gt;=10000),"High Priority","Regularfollowup")</f>
        <v>High Priority</v>
      </c>
      <c r="R854" s="36"/>
      <c r="S854" s="36"/>
      <c r="T854" s="36" t="str">
        <f>IF(AND(Q854="High Priority",'Patient Health Records'!AH854="Yes",'Patient Health Records'!AI854="Critical"), "Need Immediate attention", IF(AND('Patient Health Records'!AI854&lt;&gt;"Critical", 'Patient Health Records'!AH854="Yes"),"Monitor later",IF(AND('Patient Health Records'!AI854="Critical",'Patient Health Records'!AH854="No"),"Ask for readmission","No action")))</f>
        <v>Ask for readmission</v>
      </c>
      <c r="U854" s="36"/>
      <c r="V854" s="36"/>
      <c r="W854" s="2" t="str">
        <f>_xlfn.XLOOKUP('Patient Demographics'!N854,Facts!$B$2:$B$10,Facts!$A$2:$A$10,FALSE)</f>
        <v>Maharashtra</v>
      </c>
      <c r="X854" t="str">
        <f t="shared" si="82"/>
        <v xml:space="preserve">Shreya </v>
      </c>
      <c r="Y854" t="str" cm="1">
        <f t="array" ref="Y854:Z854">_xlfn.TEXTSPLIT(C854," ")</f>
        <v>Shreya</v>
      </c>
      <c r="Z854" t="str">
        <v>Reddy</v>
      </c>
    </row>
    <row r="855" spans="1:27" ht="15.75" customHeight="1" x14ac:dyDescent="0.35">
      <c r="A855" s="2" t="s">
        <v>1275</v>
      </c>
      <c r="B855" s="2" t="s">
        <v>173</v>
      </c>
      <c r="C855" s="2" t="str">
        <f t="shared" si="83"/>
        <v>Riya Reddy</v>
      </c>
      <c r="D855" s="2" t="str">
        <f t="shared" si="81"/>
        <v>PID0854_Riya.pdf</v>
      </c>
      <c r="E855" s="2" t="s">
        <v>9</v>
      </c>
      <c r="F855" s="15" t="s">
        <v>155</v>
      </c>
      <c r="G855" s="56">
        <f t="shared" si="84"/>
        <v>30682</v>
      </c>
      <c r="H855" s="54">
        <f t="shared" si="85"/>
        <v>1984</v>
      </c>
      <c r="I855" s="54">
        <f t="shared" si="86"/>
        <v>42</v>
      </c>
      <c r="J855" s="54" t="str" cm="1">
        <f t="array" ref="J855">_xlfn.IFS(AND(I855&gt;20,I855&lt;=30),"Young adult",AND(I855&gt;30,I855&lt;=45),"Adult",AND(I855&gt;45,I855&lt;=60),"Senior",AND(I855&gt;60,I855&lt;90),"super senior",TRUE,"Died")</f>
        <v>Adult</v>
      </c>
      <c r="K855" s="3">
        <v>15</v>
      </c>
      <c r="L855" s="2" t="s">
        <v>37</v>
      </c>
      <c r="M855" s="2" t="s">
        <v>21</v>
      </c>
      <c r="N855" s="2" t="str">
        <f>VLOOKUP(L855,Facts!$A$2:$B$10,2,FALSE)</f>
        <v>South</v>
      </c>
      <c r="O855" s="2"/>
      <c r="P855" s="2"/>
      <c r="Q855" s="36" t="str">
        <f>IF(AND(K855&lt;=5,'Billing Details'!H855&gt;=10000),"High Priority","Regularfollowup")</f>
        <v>Regularfollowup</v>
      </c>
      <c r="R855" s="36"/>
      <c r="S855" s="36"/>
      <c r="T855" s="36" t="str">
        <f>IF(AND(Q855="High Priority",'Patient Health Records'!AH855="Yes",'Patient Health Records'!AI855="Critical"), "Need Immediate attention", IF(AND('Patient Health Records'!AI855&lt;&gt;"Critical", 'Patient Health Records'!AH855="Yes"),"Monitor later",IF(AND('Patient Health Records'!AI855="Critical",'Patient Health Records'!AH855="No"),"Ask for readmission","No action")))</f>
        <v>No action</v>
      </c>
      <c r="U855" s="36"/>
      <c r="V855" s="36"/>
      <c r="W855" s="2" t="str">
        <f>_xlfn.XLOOKUP('Patient Demographics'!N855,Facts!$B$2:$B$10,Facts!$A$2:$A$10,FALSE)</f>
        <v>Tamil Nadu</v>
      </c>
      <c r="X855" t="str">
        <f t="shared" si="82"/>
        <v xml:space="preserve">Riya </v>
      </c>
      <c r="Y855" t="str" cm="1">
        <f t="array" ref="Y855:Z855">_xlfn.TEXTSPLIT(C855," ")</f>
        <v>Riya</v>
      </c>
      <c r="Z855" t="str">
        <v>Reddy</v>
      </c>
    </row>
    <row r="856" spans="1:27" ht="15.75" customHeight="1" x14ac:dyDescent="0.35">
      <c r="A856" s="2" t="s">
        <v>1276</v>
      </c>
      <c r="B856" s="2" t="s">
        <v>139</v>
      </c>
      <c r="C856" s="2" t="str">
        <f t="shared" si="83"/>
        <v>Krishna Mehta</v>
      </c>
      <c r="D856" s="2" t="str">
        <f t="shared" si="81"/>
        <v>PID0855_Krishna.pdf</v>
      </c>
      <c r="E856" s="2" t="s">
        <v>24</v>
      </c>
      <c r="F856" s="15" t="s">
        <v>19</v>
      </c>
      <c r="G856" s="56">
        <f t="shared" si="84"/>
        <v>34334</v>
      </c>
      <c r="H856" s="54">
        <f t="shared" si="85"/>
        <v>1993</v>
      </c>
      <c r="I856" s="54">
        <f t="shared" si="86"/>
        <v>33</v>
      </c>
      <c r="J856" s="54" t="str" cm="1">
        <f t="array" ref="J856">_xlfn.IFS(AND(I856&gt;20,I856&lt;=30),"Young adult",AND(I856&gt;30,I856&lt;=45),"Adult",AND(I856&gt;45,I856&lt;=60),"Senior",AND(I856&gt;60,I856&lt;90),"super senior",TRUE,"Died")</f>
        <v>Adult</v>
      </c>
      <c r="K856" s="3">
        <v>250</v>
      </c>
      <c r="L856" s="2" t="s">
        <v>25</v>
      </c>
      <c r="M856" s="2" t="s">
        <v>38</v>
      </c>
      <c r="N856" s="2" t="str">
        <f>VLOOKUP(L856,Facts!$A$2:$B$10,2,FALSE)</f>
        <v>South</v>
      </c>
      <c r="O856" s="2"/>
      <c r="P856" s="2"/>
      <c r="Q856" s="36" t="str">
        <f>IF(AND(K856&lt;=5,'Billing Details'!H856&gt;=10000),"High Priority","Regularfollowup")</f>
        <v>Regularfollowup</v>
      </c>
      <c r="R856" s="36"/>
      <c r="S856" s="36"/>
      <c r="T856" s="36" t="str">
        <f>IF(AND(Q856="High Priority",'Patient Health Records'!AH856="Yes",'Patient Health Records'!AI856="Critical"), "Need Immediate attention", IF(AND('Patient Health Records'!AI856&lt;&gt;"Critical", 'Patient Health Records'!AH856="Yes"),"Monitor later",IF(AND('Patient Health Records'!AI856="Critical",'Patient Health Records'!AH856="No"),"Ask for readmission","No action")))</f>
        <v>Ask for readmission</v>
      </c>
      <c r="U856" s="36"/>
      <c r="V856" s="36"/>
      <c r="W856" s="2" t="str">
        <f>_xlfn.XLOOKUP('Patient Demographics'!N856,Facts!$B$2:$B$10,Facts!$A$2:$A$10,FALSE)</f>
        <v>Tamil Nadu</v>
      </c>
      <c r="X856" t="str">
        <f t="shared" si="82"/>
        <v xml:space="preserve">Krishna </v>
      </c>
      <c r="Y856" t="str" cm="1">
        <f t="array" ref="Y856:Z856">_xlfn.TEXTSPLIT(C856," ")</f>
        <v>Krishna</v>
      </c>
      <c r="Z856" t="str">
        <v>Mehta</v>
      </c>
    </row>
    <row r="857" spans="1:27" ht="15.75" customHeight="1" x14ac:dyDescent="0.35">
      <c r="A857" s="2" t="s">
        <v>1277</v>
      </c>
      <c r="B857" s="2" t="s">
        <v>169</v>
      </c>
      <c r="C857" s="2" t="str">
        <f t="shared" si="83"/>
        <v>Sai Reddy</v>
      </c>
      <c r="D857" s="2" t="str">
        <f t="shared" si="81"/>
        <v>PID0856_Sai.pdf</v>
      </c>
      <c r="E857" s="2" t="s">
        <v>24</v>
      </c>
      <c r="F857" s="15" t="s">
        <v>32</v>
      </c>
      <c r="G857" s="56">
        <f t="shared" si="84"/>
        <v>14245</v>
      </c>
      <c r="H857" s="54">
        <f t="shared" si="85"/>
        <v>1938</v>
      </c>
      <c r="I857" s="54">
        <f t="shared" si="86"/>
        <v>88</v>
      </c>
      <c r="J857" s="54" t="str" cm="1">
        <f t="array" ref="J857">_xlfn.IFS(AND(I857&gt;20,I857&lt;=30),"Young adult",AND(I857&gt;30,I857&lt;=45),"Adult",AND(I857&gt;45,I857&lt;=60),"Senior",AND(I857&gt;60,I857&lt;90),"super senior",TRUE,"Died")</f>
        <v>super senior</v>
      </c>
      <c r="K857" s="3">
        <v>10</v>
      </c>
      <c r="L857" s="2" t="s">
        <v>29</v>
      </c>
      <c r="M857" s="2" t="s">
        <v>21</v>
      </c>
      <c r="N857" s="2" t="str">
        <f>VLOOKUP(L857,Facts!$A$2:$B$10,2,FALSE)</f>
        <v>North</v>
      </c>
      <c r="O857" s="2"/>
      <c r="P857" s="2"/>
      <c r="Q857" s="36" t="str">
        <f>IF(AND(K857&lt;=5,'Billing Details'!H857&gt;=10000),"High Priority","Regularfollowup")</f>
        <v>Regularfollowup</v>
      </c>
      <c r="R857" s="36"/>
      <c r="S857" s="36"/>
      <c r="T857" s="36" t="str">
        <f>IF(AND(Q857="High Priority",'Patient Health Records'!AH857="Yes",'Patient Health Records'!AI857="Critical"), "Need Immediate attention", IF(AND('Patient Health Records'!AI857&lt;&gt;"Critical", 'Patient Health Records'!AH857="Yes"),"Monitor later",IF(AND('Patient Health Records'!AI857="Critical",'Patient Health Records'!AH857="No"),"Ask for readmission","No action")))</f>
        <v>No action</v>
      </c>
      <c r="U857" s="36"/>
      <c r="V857" s="36"/>
      <c r="W857" s="2" t="str">
        <f>_xlfn.XLOOKUP('Patient Demographics'!N857,Facts!$B$2:$B$10,Facts!$A$2:$A$10,FALSE)</f>
        <v>Punjab</v>
      </c>
      <c r="X857" t="str">
        <f t="shared" si="82"/>
        <v xml:space="preserve">Sai </v>
      </c>
      <c r="Y857" t="str" cm="1">
        <f t="array" ref="Y857:Z857">_xlfn.TEXTSPLIT(C857," ")</f>
        <v>Sai</v>
      </c>
      <c r="Z857" t="str">
        <v>Reddy</v>
      </c>
    </row>
    <row r="858" spans="1:27" ht="15.75" customHeight="1" x14ac:dyDescent="0.35">
      <c r="A858" s="2" t="s">
        <v>1278</v>
      </c>
      <c r="B858" s="2" t="s">
        <v>111</v>
      </c>
      <c r="C858" s="2" t="str">
        <f t="shared" si="83"/>
        <v>Isha Kumar Sharma</v>
      </c>
      <c r="D858" s="2" t="str">
        <f t="shared" si="81"/>
        <v>PID0857_Isha.pdf</v>
      </c>
      <c r="E858" s="2" t="s">
        <v>9</v>
      </c>
      <c r="F858" s="15" t="s">
        <v>10</v>
      </c>
      <c r="G858" s="56">
        <f t="shared" si="84"/>
        <v>27029</v>
      </c>
      <c r="H858" s="54">
        <f t="shared" si="85"/>
        <v>1973</v>
      </c>
      <c r="I858" s="54">
        <f t="shared" si="86"/>
        <v>53</v>
      </c>
      <c r="J858" s="54" t="str" cm="1">
        <f t="array" ref="J858">_xlfn.IFS(AND(I858&gt;20,I858&lt;=30),"Young adult",AND(I858&gt;30,I858&lt;=45),"Adult",AND(I858&gt;45,I858&lt;=60),"Senior",AND(I858&gt;60,I858&lt;90),"super senior",TRUE,"Died")</f>
        <v>Senior</v>
      </c>
      <c r="K858" s="3">
        <v>9</v>
      </c>
      <c r="L858" s="2" t="s">
        <v>60</v>
      </c>
      <c r="M858" s="2" t="s">
        <v>38</v>
      </c>
      <c r="N858" s="2" t="str">
        <f>VLOOKUP(L858,Facts!$A$2:$B$10,2,FALSE)</f>
        <v>West</v>
      </c>
      <c r="O858" s="2"/>
      <c r="P858" s="2"/>
      <c r="Q858" s="36" t="str">
        <f>IF(AND(K858&lt;=5,'Billing Details'!H858&gt;=10000),"High Priority","Regularfollowup")</f>
        <v>Regularfollowup</v>
      </c>
      <c r="R858" s="36"/>
      <c r="S858" s="36"/>
      <c r="T858" s="36" t="str">
        <f>IF(AND(Q858="High Priority",'Patient Health Records'!AH858="Yes",'Patient Health Records'!AI858="Critical"), "Need Immediate attention", IF(AND('Patient Health Records'!AI858&lt;&gt;"Critical", 'Patient Health Records'!AH858="Yes"),"Monitor later",IF(AND('Patient Health Records'!AI858="Critical",'Patient Health Records'!AH858="No"),"Ask for readmission","No action")))</f>
        <v>No action</v>
      </c>
      <c r="U858" s="36"/>
      <c r="V858" s="36"/>
      <c r="W858" s="2" t="str">
        <f>_xlfn.XLOOKUP('Patient Demographics'!N858,Facts!$B$2:$B$10,Facts!$A$2:$A$10,FALSE)</f>
        <v>Maharashtra</v>
      </c>
      <c r="X858" t="str">
        <f t="shared" si="82"/>
        <v xml:space="preserve">Isha </v>
      </c>
      <c r="Y858" t="str" cm="1">
        <f t="array" ref="Y858:AA858">_xlfn.TEXTSPLIT(C858," ")</f>
        <v>Isha</v>
      </c>
      <c r="Z858" t="str">
        <v>Kumar</v>
      </c>
      <c r="AA858" t="str">
        <v>Sharma</v>
      </c>
    </row>
    <row r="859" spans="1:27" ht="15.75" customHeight="1" x14ac:dyDescent="0.35">
      <c r="A859" s="2" t="s">
        <v>1279</v>
      </c>
      <c r="B859" s="2" t="s">
        <v>1280</v>
      </c>
      <c r="C859" s="2" t="str">
        <f t="shared" si="83"/>
        <v>Aditya Priya Reddy</v>
      </c>
      <c r="D859" s="2" t="str">
        <f t="shared" si="81"/>
        <v>PID0858_Aditya.pdf</v>
      </c>
      <c r="E859" s="2" t="s">
        <v>24</v>
      </c>
      <c r="F859" s="15" t="s">
        <v>109</v>
      </c>
      <c r="G859" s="56">
        <f t="shared" si="84"/>
        <v>32508</v>
      </c>
      <c r="H859" s="54">
        <f t="shared" si="85"/>
        <v>1988</v>
      </c>
      <c r="I859" s="54">
        <f t="shared" si="86"/>
        <v>38</v>
      </c>
      <c r="J859" s="54" t="str" cm="1">
        <f t="array" ref="J859">_xlfn.IFS(AND(I859&gt;20,I859&lt;=30),"Young adult",AND(I859&gt;30,I859&lt;=45),"Adult",AND(I859&gt;45,I859&lt;=60),"Senior",AND(I859&gt;60,I859&lt;90),"super senior",TRUE,"Died")</f>
        <v>Adult</v>
      </c>
      <c r="K859" s="3">
        <v>7</v>
      </c>
      <c r="L859" s="2" t="s">
        <v>16</v>
      </c>
      <c r="M859" s="2" t="s">
        <v>71</v>
      </c>
      <c r="N859" s="2" t="str">
        <f>VLOOKUP(L859,Facts!$A$2:$B$10,2,FALSE)</f>
        <v>West</v>
      </c>
      <c r="O859" s="2"/>
      <c r="P859" s="2"/>
      <c r="Q859" s="36" t="str">
        <f>IF(AND(K859&lt;=5,'Billing Details'!H859&gt;=10000),"High Priority","Regularfollowup")</f>
        <v>Regularfollowup</v>
      </c>
      <c r="R859" s="36"/>
      <c r="S859" s="36"/>
      <c r="T859" s="36" t="str">
        <f>IF(AND(Q859="High Priority",'Patient Health Records'!AH859="Yes",'Patient Health Records'!AI859="Critical"), "Need Immediate attention", IF(AND('Patient Health Records'!AI859&lt;&gt;"Critical", 'Patient Health Records'!AH859="Yes"),"Monitor later",IF(AND('Patient Health Records'!AI859="Critical",'Patient Health Records'!AH859="No"),"Ask for readmission","No action")))</f>
        <v>Monitor later</v>
      </c>
      <c r="U859" s="36"/>
      <c r="V859" s="36"/>
      <c r="W859" s="2" t="str">
        <f>_xlfn.XLOOKUP('Patient Demographics'!N859,Facts!$B$2:$B$10,Facts!$A$2:$A$10,FALSE)</f>
        <v>Maharashtra</v>
      </c>
      <c r="X859" t="str">
        <f t="shared" si="82"/>
        <v xml:space="preserve">Aditya </v>
      </c>
      <c r="Y859" t="str" cm="1">
        <f t="array" ref="Y859:AA859">_xlfn.TEXTSPLIT(C859," ")</f>
        <v>Aditya</v>
      </c>
      <c r="Z859" t="str">
        <v>Priya</v>
      </c>
      <c r="AA859" t="str">
        <v>Reddy</v>
      </c>
    </row>
    <row r="860" spans="1:27" ht="15.75" customHeight="1" x14ac:dyDescent="0.35">
      <c r="A860" s="2" t="s">
        <v>1281</v>
      </c>
      <c r="B860" s="2" t="s">
        <v>100</v>
      </c>
      <c r="C860" s="2" t="str">
        <f t="shared" si="83"/>
        <v>Aditya Mehta</v>
      </c>
      <c r="D860" s="2" t="str">
        <f t="shared" si="81"/>
        <v>PID0859_Aditya.pdf</v>
      </c>
      <c r="E860" s="2" t="s">
        <v>24</v>
      </c>
      <c r="F860" s="15" t="s">
        <v>122</v>
      </c>
      <c r="G860" s="56">
        <f t="shared" si="84"/>
        <v>34334</v>
      </c>
      <c r="H860" s="54">
        <f t="shared" si="85"/>
        <v>1993</v>
      </c>
      <c r="I860" s="54">
        <f t="shared" si="86"/>
        <v>33</v>
      </c>
      <c r="J860" s="54" t="str" cm="1">
        <f t="array" ref="J860">_xlfn.IFS(AND(I860&gt;20,I860&lt;=30),"Young adult",AND(I860&gt;30,I860&lt;=45),"Adult",AND(I860&gt;45,I860&lt;=60),"Senior",AND(I860&gt;60,I860&lt;90),"super senior",TRUE,"Died")</f>
        <v>Adult</v>
      </c>
      <c r="K860" s="3">
        <v>25</v>
      </c>
      <c r="L860" s="2" t="s">
        <v>20</v>
      </c>
      <c r="M860" s="2" t="s">
        <v>71</v>
      </c>
      <c r="N860" s="2" t="str">
        <f>VLOOKUP(L860,Facts!$A$2:$B$10,2,FALSE)</f>
        <v>North</v>
      </c>
      <c r="O860" s="2"/>
      <c r="P860" s="2"/>
      <c r="Q860" s="36" t="str">
        <f>IF(AND(K860&lt;=5,'Billing Details'!H860&gt;=10000),"High Priority","Regularfollowup")</f>
        <v>Regularfollowup</v>
      </c>
      <c r="R860" s="36"/>
      <c r="S860" s="36"/>
      <c r="T860" s="36" t="str">
        <f>IF(AND(Q860="High Priority",'Patient Health Records'!AH860="Yes",'Patient Health Records'!AI860="Critical"), "Need Immediate attention", IF(AND('Patient Health Records'!AI860&lt;&gt;"Critical", 'Patient Health Records'!AH860="Yes"),"Monitor later",IF(AND('Patient Health Records'!AI860="Critical",'Patient Health Records'!AH860="No"),"Ask for readmission","No action")))</f>
        <v>No action</v>
      </c>
      <c r="U860" s="36"/>
      <c r="V860" s="36"/>
      <c r="W860" s="2" t="str">
        <f>_xlfn.XLOOKUP('Patient Demographics'!N860,Facts!$B$2:$B$10,Facts!$A$2:$A$10,FALSE)</f>
        <v>Punjab</v>
      </c>
      <c r="X860" t="str">
        <f t="shared" si="82"/>
        <v xml:space="preserve">Aditya </v>
      </c>
      <c r="Y860" t="str" cm="1">
        <f t="array" ref="Y860:Z860">_xlfn.TEXTSPLIT(C860," ")</f>
        <v>Aditya</v>
      </c>
      <c r="Z860" t="str">
        <v>Mehta</v>
      </c>
    </row>
    <row r="861" spans="1:27" ht="15.75" customHeight="1" x14ac:dyDescent="0.35">
      <c r="A861" s="2" t="s">
        <v>1282</v>
      </c>
      <c r="B861" s="2" t="s">
        <v>1283</v>
      </c>
      <c r="C861" s="2" t="str">
        <f t="shared" si="83"/>
        <v>Aditya Raj Patel</v>
      </c>
      <c r="D861" s="2" t="str">
        <f t="shared" si="81"/>
        <v>PID0860_Aditya.pdf</v>
      </c>
      <c r="E861" s="2" t="s">
        <v>24</v>
      </c>
      <c r="F861" s="15" t="s">
        <v>19</v>
      </c>
      <c r="G861" s="56">
        <f t="shared" si="84"/>
        <v>34334</v>
      </c>
      <c r="H861" s="54">
        <f t="shared" si="85"/>
        <v>1993</v>
      </c>
      <c r="I861" s="54">
        <f t="shared" si="86"/>
        <v>33</v>
      </c>
      <c r="J861" s="54" t="str" cm="1">
        <f t="array" ref="J861">_xlfn.IFS(AND(I861&gt;20,I861&lt;=30),"Young adult",AND(I861&gt;30,I861&lt;=45),"Adult",AND(I861&gt;45,I861&lt;=60),"Senior",AND(I861&gt;60,I861&lt;90),"super senior",TRUE,"Died")</f>
        <v>Adult</v>
      </c>
      <c r="K861" s="3">
        <v>12</v>
      </c>
      <c r="L861" s="2" t="s">
        <v>20</v>
      </c>
      <c r="M861" s="2" t="s">
        <v>21</v>
      </c>
      <c r="N861" s="2" t="str">
        <f>VLOOKUP(L861,Facts!$A$2:$B$10,2,FALSE)</f>
        <v>North</v>
      </c>
      <c r="O861" s="2"/>
      <c r="P861" s="2"/>
      <c r="Q861" s="36" t="str">
        <f>IF(AND(K861&lt;=5,'Billing Details'!H861&gt;=10000),"High Priority","Regularfollowup")</f>
        <v>Regularfollowup</v>
      </c>
      <c r="R861" s="36"/>
      <c r="S861" s="36"/>
      <c r="T861" s="36" t="str">
        <f>IF(AND(Q861="High Priority",'Patient Health Records'!AH861="Yes",'Patient Health Records'!AI861="Critical"), "Need Immediate attention", IF(AND('Patient Health Records'!AI861&lt;&gt;"Critical", 'Patient Health Records'!AH861="Yes"),"Monitor later",IF(AND('Patient Health Records'!AI861="Critical",'Patient Health Records'!AH861="No"),"Ask for readmission","No action")))</f>
        <v>No action</v>
      </c>
      <c r="U861" s="36"/>
      <c r="V861" s="36"/>
      <c r="W861" s="2" t="str">
        <f>_xlfn.XLOOKUP('Patient Demographics'!N861,Facts!$B$2:$B$10,Facts!$A$2:$A$10,FALSE)</f>
        <v>Punjab</v>
      </c>
      <c r="X861" t="str">
        <f t="shared" si="82"/>
        <v xml:space="preserve">Aditya </v>
      </c>
      <c r="Y861" t="str" cm="1">
        <f t="array" ref="Y861:AA861">_xlfn.TEXTSPLIT(C861," ")</f>
        <v>Aditya</v>
      </c>
      <c r="Z861" t="str">
        <v>Raj</v>
      </c>
      <c r="AA861" t="str">
        <v>Patel</v>
      </c>
    </row>
    <row r="862" spans="1:27" ht="15.75" customHeight="1" x14ac:dyDescent="0.35">
      <c r="A862" s="2" t="s">
        <v>1284</v>
      </c>
      <c r="B862" s="2" t="s">
        <v>91</v>
      </c>
      <c r="C862" s="2" t="str">
        <f t="shared" si="83"/>
        <v>Krishna Sharma</v>
      </c>
      <c r="D862" s="2" t="str">
        <f t="shared" si="81"/>
        <v>PID0861_Krishna.pdf</v>
      </c>
      <c r="E862" s="2" t="s">
        <v>24</v>
      </c>
      <c r="F862" s="15" t="s">
        <v>15</v>
      </c>
      <c r="G862" s="56">
        <f t="shared" si="84"/>
        <v>19724</v>
      </c>
      <c r="H862" s="54">
        <f t="shared" si="85"/>
        <v>1953</v>
      </c>
      <c r="I862" s="54">
        <f t="shared" si="86"/>
        <v>73</v>
      </c>
      <c r="J862" s="54" t="str" cm="1">
        <f t="array" ref="J862">_xlfn.IFS(AND(I862&gt;20,I862&lt;=30),"Young adult",AND(I862&gt;30,I862&lt;=45),"Adult",AND(I862&gt;45,I862&lt;=60),"Senior",AND(I862&gt;60,I862&lt;90),"super senior",TRUE,"Died")</f>
        <v>super senior</v>
      </c>
      <c r="K862" s="3">
        <v>9</v>
      </c>
      <c r="L862" s="2" t="s">
        <v>16</v>
      </c>
      <c r="M862" s="2" t="s">
        <v>38</v>
      </c>
      <c r="N862" s="2" t="str">
        <f>VLOOKUP(L862,Facts!$A$2:$B$10,2,FALSE)</f>
        <v>West</v>
      </c>
      <c r="O862" s="2"/>
      <c r="P862" s="2"/>
      <c r="Q862" s="36" t="str">
        <f>IF(AND(K862&lt;=5,'Billing Details'!H862&gt;=10000),"High Priority","Regularfollowup")</f>
        <v>Regularfollowup</v>
      </c>
      <c r="R862" s="36"/>
      <c r="S862" s="36"/>
      <c r="T862" s="36" t="str">
        <f>IF(AND(Q862="High Priority",'Patient Health Records'!AH862="Yes",'Patient Health Records'!AI862="Critical"), "Need Immediate attention", IF(AND('Patient Health Records'!AI862&lt;&gt;"Critical", 'Patient Health Records'!AH862="Yes"),"Monitor later",IF(AND('Patient Health Records'!AI862="Critical",'Patient Health Records'!AH862="No"),"Ask for readmission","No action")))</f>
        <v>No action</v>
      </c>
      <c r="U862" s="36"/>
      <c r="V862" s="36"/>
      <c r="W862" s="2" t="str">
        <f>_xlfn.XLOOKUP('Patient Demographics'!N862,Facts!$B$2:$B$10,Facts!$A$2:$A$10,FALSE)</f>
        <v>Maharashtra</v>
      </c>
      <c r="X862" t="str">
        <f t="shared" si="82"/>
        <v xml:space="preserve">Krishna </v>
      </c>
      <c r="Y862" t="str" cm="1">
        <f t="array" ref="Y862:Z862">_xlfn.TEXTSPLIT(C862," ")</f>
        <v>Krishna</v>
      </c>
      <c r="Z862" t="str">
        <v>Sharma</v>
      </c>
    </row>
    <row r="863" spans="1:27" ht="15.75" customHeight="1" x14ac:dyDescent="0.35">
      <c r="A863" s="2" t="s">
        <v>1285</v>
      </c>
      <c r="B863" s="2" t="s">
        <v>152</v>
      </c>
      <c r="C863" s="2" t="str">
        <f t="shared" si="83"/>
        <v>Isha Patel</v>
      </c>
      <c r="D863" s="2" t="str">
        <f t="shared" si="81"/>
        <v>PID0862_Isha.pdf</v>
      </c>
      <c r="E863" s="2" t="s">
        <v>9</v>
      </c>
      <c r="F863" s="15" t="s">
        <v>36</v>
      </c>
      <c r="G863" s="56">
        <f t="shared" si="84"/>
        <v>34699</v>
      </c>
      <c r="H863" s="54">
        <f t="shared" si="85"/>
        <v>1994</v>
      </c>
      <c r="I863" s="54">
        <f t="shared" si="86"/>
        <v>32</v>
      </c>
      <c r="J863" s="54" t="str" cm="1">
        <f t="array" ref="J863">_xlfn.IFS(AND(I863&gt;20,I863&lt;=30),"Young adult",AND(I863&gt;30,I863&lt;=45),"Adult",AND(I863&gt;45,I863&lt;=60),"Senior",AND(I863&gt;60,I863&lt;90),"super senior",TRUE,"Died")</f>
        <v>Adult</v>
      </c>
      <c r="K863" s="3">
        <v>2</v>
      </c>
      <c r="L863" s="2" t="s">
        <v>29</v>
      </c>
      <c r="M863" s="2" t="s">
        <v>21</v>
      </c>
      <c r="N863" s="2" t="str">
        <f>VLOOKUP(L863,Facts!$A$2:$B$10,2,FALSE)</f>
        <v>North</v>
      </c>
      <c r="O863" s="2"/>
      <c r="P863" s="2"/>
      <c r="Q863" s="36" t="str">
        <f>IF(AND(K863&lt;=5,'Billing Details'!H863&gt;=10000),"High Priority","Regularfollowup")</f>
        <v>Regularfollowup</v>
      </c>
      <c r="R863" s="36"/>
      <c r="S863" s="36"/>
      <c r="T863" s="36" t="str">
        <f>IF(AND(Q863="High Priority",'Patient Health Records'!AH863="Yes",'Patient Health Records'!AI863="Critical"), "Need Immediate attention", IF(AND('Patient Health Records'!AI863&lt;&gt;"Critical", 'Patient Health Records'!AH863="Yes"),"Monitor later",IF(AND('Patient Health Records'!AI863="Critical",'Patient Health Records'!AH863="No"),"Ask for readmission","No action")))</f>
        <v>Ask for readmission</v>
      </c>
      <c r="U863" s="36"/>
      <c r="V863" s="36"/>
      <c r="W863" s="2" t="str">
        <f>_xlfn.XLOOKUP('Patient Demographics'!N863,Facts!$B$2:$B$10,Facts!$A$2:$A$10,FALSE)</f>
        <v>Punjab</v>
      </c>
      <c r="X863" t="str">
        <f t="shared" si="82"/>
        <v xml:space="preserve">Isha </v>
      </c>
      <c r="Y863" t="str" cm="1">
        <f t="array" ref="Y863:Z863">_xlfn.TEXTSPLIT(C863," ")</f>
        <v>Isha</v>
      </c>
      <c r="Z863" t="str">
        <v>Patel</v>
      </c>
    </row>
    <row r="864" spans="1:27" ht="15.75" customHeight="1" x14ac:dyDescent="0.35">
      <c r="A864" s="2" t="s">
        <v>1286</v>
      </c>
      <c r="B864" s="2" t="s">
        <v>335</v>
      </c>
      <c r="C864" s="2" t="str">
        <f t="shared" si="83"/>
        <v>Krishna Reddy</v>
      </c>
      <c r="D864" s="2" t="str">
        <f t="shared" si="81"/>
        <v>PID0863_Krishna.pdf</v>
      </c>
      <c r="E864" s="2" t="s">
        <v>24</v>
      </c>
      <c r="F864" s="15" t="s">
        <v>32</v>
      </c>
      <c r="G864" s="56">
        <f t="shared" si="84"/>
        <v>14245</v>
      </c>
      <c r="H864" s="54">
        <f t="shared" si="85"/>
        <v>1938</v>
      </c>
      <c r="I864" s="54">
        <f t="shared" si="86"/>
        <v>88</v>
      </c>
      <c r="J864" s="54" t="str" cm="1">
        <f t="array" ref="J864">_xlfn.IFS(AND(I864&gt;20,I864&lt;=30),"Young adult",AND(I864&gt;30,I864&lt;=45),"Adult",AND(I864&gt;45,I864&lt;=60),"Senior",AND(I864&gt;60,I864&lt;90),"super senior",TRUE,"Died")</f>
        <v>super senior</v>
      </c>
      <c r="K864" s="3">
        <v>12</v>
      </c>
      <c r="L864" s="2" t="s">
        <v>60</v>
      </c>
      <c r="M864" s="2" t="s">
        <v>71</v>
      </c>
      <c r="N864" s="2" t="str">
        <f>VLOOKUP(L864,Facts!$A$2:$B$10,2,FALSE)</f>
        <v>West</v>
      </c>
      <c r="O864" s="2"/>
      <c r="P864" s="2"/>
      <c r="Q864" s="36" t="str">
        <f>IF(AND(K864&lt;=5,'Billing Details'!H864&gt;=10000),"High Priority","Regularfollowup")</f>
        <v>Regularfollowup</v>
      </c>
      <c r="R864" s="36"/>
      <c r="S864" s="36"/>
      <c r="T864" s="36" t="str">
        <f>IF(AND(Q864="High Priority",'Patient Health Records'!AH864="Yes",'Patient Health Records'!AI864="Critical"), "Need Immediate attention", IF(AND('Patient Health Records'!AI864&lt;&gt;"Critical", 'Patient Health Records'!AH864="Yes"),"Monitor later",IF(AND('Patient Health Records'!AI864="Critical",'Patient Health Records'!AH864="No"),"Ask for readmission","No action")))</f>
        <v>Monitor later</v>
      </c>
      <c r="U864" s="36"/>
      <c r="V864" s="36"/>
      <c r="W864" s="2" t="str">
        <f>_xlfn.XLOOKUP('Patient Demographics'!N864,Facts!$B$2:$B$10,Facts!$A$2:$A$10,FALSE)</f>
        <v>Maharashtra</v>
      </c>
      <c r="X864" t="str">
        <f t="shared" si="82"/>
        <v xml:space="preserve">Krishna </v>
      </c>
      <c r="Y864" t="str" cm="1">
        <f t="array" ref="Y864:Z864">_xlfn.TEXTSPLIT(C864," ")</f>
        <v>Krishna</v>
      </c>
      <c r="Z864" t="str">
        <v>Reddy</v>
      </c>
    </row>
    <row r="865" spans="1:27" ht="15.75" customHeight="1" x14ac:dyDescent="0.35">
      <c r="A865" s="2" t="s">
        <v>1287</v>
      </c>
      <c r="B865" s="2" t="s">
        <v>1288</v>
      </c>
      <c r="C865" s="2" t="str">
        <f t="shared" si="83"/>
        <v>Vivaan Dev Sharma</v>
      </c>
      <c r="D865" s="2" t="str">
        <f t="shared" si="81"/>
        <v>PID0864_Vivaan.pdf</v>
      </c>
      <c r="E865" s="2" t="s">
        <v>24</v>
      </c>
      <c r="F865" s="15" t="s">
        <v>164</v>
      </c>
      <c r="G865" s="56">
        <f t="shared" si="84"/>
        <v>21550</v>
      </c>
      <c r="H865" s="54">
        <f t="shared" si="85"/>
        <v>1958</v>
      </c>
      <c r="I865" s="54">
        <f t="shared" si="86"/>
        <v>68</v>
      </c>
      <c r="J865" s="54" t="str" cm="1">
        <f t="array" ref="J865">_xlfn.IFS(AND(I865&gt;20,I865&lt;=30),"Young adult",AND(I865&gt;30,I865&lt;=45),"Adult",AND(I865&gt;45,I865&lt;=60),"Senior",AND(I865&gt;60,I865&lt;90),"super senior",TRUE,"Died")</f>
        <v>super senior</v>
      </c>
      <c r="K865" s="3">
        <v>5</v>
      </c>
      <c r="L865" s="2" t="s">
        <v>20</v>
      </c>
      <c r="M865" s="2" t="s">
        <v>21</v>
      </c>
      <c r="N865" s="2" t="str">
        <f>VLOOKUP(L865,Facts!$A$2:$B$10,2,FALSE)</f>
        <v>North</v>
      </c>
      <c r="O865" s="2"/>
      <c r="P865" s="2"/>
      <c r="Q865" s="36" t="str">
        <f>IF(AND(K865&lt;=5,'Billing Details'!H865&gt;=10000),"High Priority","Regularfollowup")</f>
        <v>Regularfollowup</v>
      </c>
      <c r="R865" s="36"/>
      <c r="S865" s="36"/>
      <c r="T865" s="36" t="str">
        <f>IF(AND(Q865="High Priority",'Patient Health Records'!AH865="Yes",'Patient Health Records'!AI865="Critical"), "Need Immediate attention", IF(AND('Patient Health Records'!AI865&lt;&gt;"Critical", 'Patient Health Records'!AH865="Yes"),"Monitor later",IF(AND('Patient Health Records'!AI865="Critical",'Patient Health Records'!AH865="No"),"Ask for readmission","No action")))</f>
        <v>Monitor later</v>
      </c>
      <c r="U865" s="36"/>
      <c r="V865" s="36"/>
      <c r="W865" s="2" t="str">
        <f>_xlfn.XLOOKUP('Patient Demographics'!N865,Facts!$B$2:$B$10,Facts!$A$2:$A$10,FALSE)</f>
        <v>Punjab</v>
      </c>
      <c r="X865" t="str">
        <f t="shared" si="82"/>
        <v xml:space="preserve">Vivaan </v>
      </c>
      <c r="Y865" t="str" cm="1">
        <f t="array" ref="Y865:AA865">_xlfn.TEXTSPLIT(C865," ")</f>
        <v>Vivaan</v>
      </c>
      <c r="Z865" t="str">
        <v>Dev</v>
      </c>
      <c r="AA865" t="str">
        <v>Sharma</v>
      </c>
    </row>
    <row r="866" spans="1:27" ht="15.75" customHeight="1" x14ac:dyDescent="0.35">
      <c r="A866" s="2" t="s">
        <v>1289</v>
      </c>
      <c r="B866" s="2" t="s">
        <v>194</v>
      </c>
      <c r="C866" s="2" t="str">
        <f t="shared" si="83"/>
        <v>Sai Reddy</v>
      </c>
      <c r="D866" s="2" t="str">
        <f t="shared" si="81"/>
        <v>PID0865_Sai.pdf</v>
      </c>
      <c r="E866" s="2" t="s">
        <v>24</v>
      </c>
      <c r="F866" s="15" t="s">
        <v>41</v>
      </c>
      <c r="G866" s="56">
        <f t="shared" si="84"/>
        <v>28855</v>
      </c>
      <c r="H866" s="54">
        <f t="shared" si="85"/>
        <v>1978</v>
      </c>
      <c r="I866" s="54">
        <f t="shared" si="86"/>
        <v>48</v>
      </c>
      <c r="J866" s="54" t="str" cm="1">
        <f t="array" ref="J866">_xlfn.IFS(AND(I866&gt;20,I866&lt;=30),"Young adult",AND(I866&gt;30,I866&lt;=45),"Adult",AND(I866&gt;45,I866&lt;=60),"Senior",AND(I866&gt;60,I866&lt;90),"super senior",TRUE,"Died")</f>
        <v>Senior</v>
      </c>
      <c r="K866" s="3">
        <v>3</v>
      </c>
      <c r="L866" s="2" t="s">
        <v>20</v>
      </c>
      <c r="M866" s="2" t="s">
        <v>21</v>
      </c>
      <c r="N866" s="2" t="str">
        <f>VLOOKUP(L866,Facts!$A$2:$B$10,2,FALSE)</f>
        <v>North</v>
      </c>
      <c r="O866" s="2"/>
      <c r="P866" s="2"/>
      <c r="Q866" s="36" t="str">
        <f>IF(AND(K866&lt;=5,'Billing Details'!H866&gt;=10000),"High Priority","Regularfollowup")</f>
        <v>Regularfollowup</v>
      </c>
      <c r="R866" s="36"/>
      <c r="S866" s="36"/>
      <c r="T866" s="36" t="str">
        <f>IF(AND(Q866="High Priority",'Patient Health Records'!AH866="Yes",'Patient Health Records'!AI866="Critical"), "Need Immediate attention", IF(AND('Patient Health Records'!AI866&lt;&gt;"Critical", 'Patient Health Records'!AH866="Yes"),"Monitor later",IF(AND('Patient Health Records'!AI866="Critical",'Patient Health Records'!AH866="No"),"Ask for readmission","No action")))</f>
        <v>Monitor later</v>
      </c>
      <c r="U866" s="36"/>
      <c r="V866" s="36"/>
      <c r="W866" s="2" t="str">
        <f>_xlfn.XLOOKUP('Patient Demographics'!N866,Facts!$B$2:$B$10,Facts!$A$2:$A$10,FALSE)</f>
        <v>Punjab</v>
      </c>
      <c r="X866" t="str">
        <f t="shared" si="82"/>
        <v xml:space="preserve">Sai </v>
      </c>
      <c r="Y866" t="str" cm="1">
        <f t="array" ref="Y866:Z866">_xlfn.TEXTSPLIT(C866," ")</f>
        <v>Sai</v>
      </c>
      <c r="Z866" t="str">
        <v>Reddy</v>
      </c>
    </row>
    <row r="867" spans="1:27" ht="15.75" customHeight="1" x14ac:dyDescent="0.35">
      <c r="A867" s="2" t="s">
        <v>1290</v>
      </c>
      <c r="B867" s="2" t="s">
        <v>452</v>
      </c>
      <c r="C867" s="2" t="str">
        <f t="shared" si="83"/>
        <v>Aarav Patel</v>
      </c>
      <c r="D867" s="2" t="str">
        <f t="shared" si="81"/>
        <v>PID0866_Aarav.pdf</v>
      </c>
      <c r="E867" s="2" t="s">
        <v>24</v>
      </c>
      <c r="F867" s="15" t="s">
        <v>164</v>
      </c>
      <c r="G867" s="56">
        <f t="shared" si="84"/>
        <v>21550</v>
      </c>
      <c r="H867" s="54">
        <f t="shared" si="85"/>
        <v>1958</v>
      </c>
      <c r="I867" s="54">
        <f t="shared" si="86"/>
        <v>68</v>
      </c>
      <c r="J867" s="54" t="str" cm="1">
        <f t="array" ref="J867">_xlfn.IFS(AND(I867&gt;20,I867&lt;=30),"Young adult",AND(I867&gt;30,I867&lt;=45),"Adult",AND(I867&gt;45,I867&lt;=60),"Senior",AND(I867&gt;60,I867&lt;90),"super senior",TRUE,"Died")</f>
        <v>super senior</v>
      </c>
      <c r="K867" s="3">
        <v>20</v>
      </c>
      <c r="L867" s="2" t="s">
        <v>25</v>
      </c>
      <c r="M867" s="2" t="s">
        <v>12</v>
      </c>
      <c r="N867" s="2" t="str">
        <f>VLOOKUP(L867,Facts!$A$2:$B$10,2,FALSE)</f>
        <v>South</v>
      </c>
      <c r="O867" s="2"/>
      <c r="P867" s="2"/>
      <c r="Q867" s="36" t="str">
        <f>IF(AND(K867&lt;=5,'Billing Details'!H867&gt;=10000),"High Priority","Regularfollowup")</f>
        <v>Regularfollowup</v>
      </c>
      <c r="R867" s="36"/>
      <c r="S867" s="36"/>
      <c r="T867" s="36" t="str">
        <f>IF(AND(Q867="High Priority",'Patient Health Records'!AH867="Yes",'Patient Health Records'!AI867="Critical"), "Need Immediate attention", IF(AND('Patient Health Records'!AI867&lt;&gt;"Critical", 'Patient Health Records'!AH867="Yes"),"Monitor later",IF(AND('Patient Health Records'!AI867="Critical",'Patient Health Records'!AH867="No"),"Ask for readmission","No action")))</f>
        <v>No action</v>
      </c>
      <c r="U867" s="36"/>
      <c r="V867" s="36"/>
      <c r="W867" s="2" t="str">
        <f>_xlfn.XLOOKUP('Patient Demographics'!N867,Facts!$B$2:$B$10,Facts!$A$2:$A$10,FALSE)</f>
        <v>Tamil Nadu</v>
      </c>
      <c r="X867" t="str">
        <f t="shared" si="82"/>
        <v xml:space="preserve">Aarav </v>
      </c>
      <c r="Y867" t="str" cm="1">
        <f t="array" ref="Y867:Z867">_xlfn.TEXTSPLIT(C867," ")</f>
        <v>Aarav</v>
      </c>
      <c r="Z867" t="str">
        <v>Patel</v>
      </c>
    </row>
    <row r="868" spans="1:27" ht="15.75" customHeight="1" x14ac:dyDescent="0.35">
      <c r="A868" s="2" t="s">
        <v>1291</v>
      </c>
      <c r="B868" s="2" t="s">
        <v>904</v>
      </c>
      <c r="C868" s="2" t="str">
        <f t="shared" si="83"/>
        <v>Aditya Reddy</v>
      </c>
      <c r="D868" s="2" t="str">
        <f t="shared" si="81"/>
        <v>PID0867_Aditya.pdf</v>
      </c>
      <c r="E868" s="2" t="s">
        <v>24</v>
      </c>
      <c r="F868" s="15" t="s">
        <v>62</v>
      </c>
      <c r="G868" s="56">
        <f t="shared" si="84"/>
        <v>30682</v>
      </c>
      <c r="H868" s="54">
        <f t="shared" si="85"/>
        <v>1984</v>
      </c>
      <c r="I868" s="54">
        <f t="shared" si="86"/>
        <v>42</v>
      </c>
      <c r="J868" s="54" t="str" cm="1">
        <f t="array" ref="J868">_xlfn.IFS(AND(I868&gt;20,I868&lt;=30),"Young adult",AND(I868&gt;30,I868&lt;=45),"Adult",AND(I868&gt;45,I868&lt;=60),"Senior",AND(I868&gt;60,I868&lt;90),"super senior",TRUE,"Died")</f>
        <v>Adult</v>
      </c>
      <c r="K868" s="3">
        <v>9</v>
      </c>
      <c r="L868" s="2" t="s">
        <v>37</v>
      </c>
      <c r="M868" s="2" t="s">
        <v>12</v>
      </c>
      <c r="N868" s="2" t="str">
        <f>VLOOKUP(L868,Facts!$A$2:$B$10,2,FALSE)</f>
        <v>South</v>
      </c>
      <c r="O868" s="2"/>
      <c r="P868" s="2"/>
      <c r="Q868" s="36" t="str">
        <f>IF(AND(K868&lt;=5,'Billing Details'!H868&gt;=10000),"High Priority","Regularfollowup")</f>
        <v>Regularfollowup</v>
      </c>
      <c r="R868" s="36"/>
      <c r="S868" s="36"/>
      <c r="T868" s="36" t="str">
        <f>IF(AND(Q868="High Priority",'Patient Health Records'!AH868="Yes",'Patient Health Records'!AI868="Critical"), "Need Immediate attention", IF(AND('Patient Health Records'!AI868&lt;&gt;"Critical", 'Patient Health Records'!AH868="Yes"),"Monitor later",IF(AND('Patient Health Records'!AI868="Critical",'Patient Health Records'!AH868="No"),"Ask for readmission","No action")))</f>
        <v>Monitor later</v>
      </c>
      <c r="U868" s="36"/>
      <c r="V868" s="36"/>
      <c r="W868" s="2" t="str">
        <f>_xlfn.XLOOKUP('Patient Demographics'!N868,Facts!$B$2:$B$10,Facts!$A$2:$A$10,FALSE)</f>
        <v>Tamil Nadu</v>
      </c>
      <c r="X868" t="str">
        <f t="shared" si="82"/>
        <v xml:space="preserve">Aditya </v>
      </c>
      <c r="Y868" t="str" cm="1">
        <f t="array" ref="Y868:Z868">_xlfn.TEXTSPLIT(C868," ")</f>
        <v>Aditya</v>
      </c>
      <c r="Z868" t="str">
        <v>Reddy</v>
      </c>
    </row>
    <row r="869" spans="1:27" ht="15.75" customHeight="1" x14ac:dyDescent="0.35">
      <c r="A869" s="2" t="s">
        <v>1292</v>
      </c>
      <c r="B869" s="2" t="s">
        <v>1293</v>
      </c>
      <c r="C869" s="2" t="str">
        <f t="shared" si="83"/>
        <v>Krishna Gupta</v>
      </c>
      <c r="D869" s="2" t="str">
        <f t="shared" si="81"/>
        <v>PID0868_Krishna.pdf</v>
      </c>
      <c r="E869" s="2" t="s">
        <v>24</v>
      </c>
      <c r="F869" s="15" t="s">
        <v>10</v>
      </c>
      <c r="G869" s="56">
        <f t="shared" si="84"/>
        <v>27029</v>
      </c>
      <c r="H869" s="54">
        <f t="shared" si="85"/>
        <v>1973</v>
      </c>
      <c r="I869" s="54">
        <f t="shared" si="86"/>
        <v>53</v>
      </c>
      <c r="J869" s="54" t="str" cm="1">
        <f t="array" ref="J869">_xlfn.IFS(AND(I869&gt;20,I869&lt;=30),"Young adult",AND(I869&gt;30,I869&lt;=45),"Adult",AND(I869&gt;45,I869&lt;=60),"Senior",AND(I869&gt;60,I869&lt;90),"super senior",TRUE,"Died")</f>
        <v>Senior</v>
      </c>
      <c r="K869" s="3">
        <v>9</v>
      </c>
      <c r="L869" s="2" t="s">
        <v>45</v>
      </c>
      <c r="M869" s="2" t="s">
        <v>21</v>
      </c>
      <c r="N869" s="2" t="str">
        <f>VLOOKUP(L869,Facts!$A$2:$B$10,2,FALSE)</f>
        <v>East</v>
      </c>
      <c r="O869" s="2"/>
      <c r="P869" s="2"/>
      <c r="Q869" s="36" t="str">
        <f>IF(AND(K869&lt;=5,'Billing Details'!H869&gt;=10000),"High Priority","Regularfollowup")</f>
        <v>Regularfollowup</v>
      </c>
      <c r="R869" s="36"/>
      <c r="S869" s="36"/>
      <c r="T869" s="36" t="str">
        <f>IF(AND(Q869="High Priority",'Patient Health Records'!AH869="Yes",'Patient Health Records'!AI869="Critical"), "Need Immediate attention", IF(AND('Patient Health Records'!AI869&lt;&gt;"Critical", 'Patient Health Records'!AH869="Yes"),"Monitor later",IF(AND('Patient Health Records'!AI869="Critical",'Patient Health Records'!AH869="No"),"Ask for readmission","No action")))</f>
        <v>No action</v>
      </c>
      <c r="U869" s="36"/>
      <c r="V869" s="36"/>
      <c r="W869" s="2" t="str">
        <f>_xlfn.XLOOKUP('Patient Demographics'!N869,Facts!$B$2:$B$10,Facts!$A$2:$A$10,FALSE)</f>
        <v>West Bengal</v>
      </c>
      <c r="X869" t="str">
        <f t="shared" si="82"/>
        <v xml:space="preserve">Krishna </v>
      </c>
      <c r="Y869" t="str" cm="1">
        <f t="array" ref="Y869:Z869">_xlfn.TEXTSPLIT(C869," ")</f>
        <v>Krishna</v>
      </c>
      <c r="Z869" t="str">
        <v>Gupta</v>
      </c>
    </row>
    <row r="870" spans="1:27" ht="15.75" customHeight="1" x14ac:dyDescent="0.35">
      <c r="A870" s="2" t="s">
        <v>1294</v>
      </c>
      <c r="B870" s="2" t="s">
        <v>201</v>
      </c>
      <c r="C870" s="2" t="str">
        <f t="shared" si="83"/>
        <v>Sai Mehta</v>
      </c>
      <c r="D870" s="2" t="str">
        <f t="shared" si="81"/>
        <v>PID0869_Sai.pdf</v>
      </c>
      <c r="E870" s="2" t="s">
        <v>24</v>
      </c>
      <c r="F870" s="15" t="s">
        <v>28</v>
      </c>
      <c r="G870" s="56">
        <f t="shared" si="84"/>
        <v>32508</v>
      </c>
      <c r="H870" s="54">
        <f t="shared" si="85"/>
        <v>1988</v>
      </c>
      <c r="I870" s="54">
        <f t="shared" si="86"/>
        <v>38</v>
      </c>
      <c r="J870" s="54" t="str" cm="1">
        <f t="array" ref="J870">_xlfn.IFS(AND(I870&gt;20,I870&lt;=30),"Young adult",AND(I870&gt;30,I870&lt;=45),"Adult",AND(I870&gt;45,I870&lt;=60),"Senior",AND(I870&gt;60,I870&lt;90),"super senior",TRUE,"Died")</f>
        <v>Adult</v>
      </c>
      <c r="K870" s="3">
        <v>25</v>
      </c>
      <c r="L870" s="2" t="s">
        <v>37</v>
      </c>
      <c r="M870" s="2" t="s">
        <v>12</v>
      </c>
      <c r="N870" s="2" t="str">
        <f>VLOOKUP(L870,Facts!$A$2:$B$10,2,FALSE)</f>
        <v>South</v>
      </c>
      <c r="O870" s="2"/>
      <c r="P870" s="2"/>
      <c r="Q870" s="36" t="str">
        <f>IF(AND(K870&lt;=5,'Billing Details'!H870&gt;=10000),"High Priority","Regularfollowup")</f>
        <v>Regularfollowup</v>
      </c>
      <c r="R870" s="36"/>
      <c r="S870" s="36"/>
      <c r="T870" s="36" t="str">
        <f>IF(AND(Q870="High Priority",'Patient Health Records'!AH870="Yes",'Patient Health Records'!AI870="Critical"), "Need Immediate attention", IF(AND('Patient Health Records'!AI870&lt;&gt;"Critical", 'Patient Health Records'!AH870="Yes"),"Monitor later",IF(AND('Patient Health Records'!AI870="Critical",'Patient Health Records'!AH870="No"),"Ask for readmission","No action")))</f>
        <v>Monitor later</v>
      </c>
      <c r="U870" s="36"/>
      <c r="V870" s="36"/>
      <c r="W870" s="2" t="str">
        <f>_xlfn.XLOOKUP('Patient Demographics'!N870,Facts!$B$2:$B$10,Facts!$A$2:$A$10,FALSE)</f>
        <v>Tamil Nadu</v>
      </c>
      <c r="X870" t="str">
        <f t="shared" si="82"/>
        <v xml:space="preserve">Sai </v>
      </c>
      <c r="Y870" t="str" cm="1">
        <f t="array" ref="Y870:Z870">_xlfn.TEXTSPLIT(C870," ")</f>
        <v>Sai</v>
      </c>
      <c r="Z870" t="str">
        <v>Mehta</v>
      </c>
    </row>
    <row r="871" spans="1:27" ht="15.75" customHeight="1" x14ac:dyDescent="0.35">
      <c r="A871" s="2" t="s">
        <v>1295</v>
      </c>
      <c r="B871" s="2" t="s">
        <v>1296</v>
      </c>
      <c r="C871" s="2" t="str">
        <f t="shared" si="83"/>
        <v>Aarav Gupta</v>
      </c>
      <c r="D871" s="2" t="str">
        <f t="shared" si="81"/>
        <v>PID0870_Aarav.pdf</v>
      </c>
      <c r="E871" s="2" t="s">
        <v>24</v>
      </c>
      <c r="F871" s="15" t="s">
        <v>28</v>
      </c>
      <c r="G871" s="56">
        <f t="shared" si="84"/>
        <v>32508</v>
      </c>
      <c r="H871" s="54">
        <f t="shared" si="85"/>
        <v>1988</v>
      </c>
      <c r="I871" s="54">
        <f t="shared" si="86"/>
        <v>38</v>
      </c>
      <c r="J871" s="54" t="str" cm="1">
        <f t="array" ref="J871">_xlfn.IFS(AND(I871&gt;20,I871&lt;=30),"Young adult",AND(I871&gt;30,I871&lt;=45),"Adult",AND(I871&gt;45,I871&lt;=60),"Senior",AND(I871&gt;60,I871&lt;90),"super senior",TRUE,"Died")</f>
        <v>Adult</v>
      </c>
      <c r="K871" s="3">
        <v>9</v>
      </c>
      <c r="L871" s="2" t="s">
        <v>37</v>
      </c>
      <c r="M871" s="2" t="s">
        <v>12</v>
      </c>
      <c r="N871" s="2" t="str">
        <f>VLOOKUP(L871,Facts!$A$2:$B$10,2,FALSE)</f>
        <v>South</v>
      </c>
      <c r="O871" s="2"/>
      <c r="P871" s="2"/>
      <c r="Q871" s="36" t="str">
        <f>IF(AND(K871&lt;=5,'Billing Details'!H871&gt;=10000),"High Priority","Regularfollowup")</f>
        <v>Regularfollowup</v>
      </c>
      <c r="R871" s="36"/>
      <c r="S871" s="36"/>
      <c r="T871" s="36" t="str">
        <f>IF(AND(Q871="High Priority",'Patient Health Records'!AH871="Yes",'Patient Health Records'!AI871="Critical"), "Need Immediate attention", IF(AND('Patient Health Records'!AI871&lt;&gt;"Critical", 'Patient Health Records'!AH871="Yes"),"Monitor later",IF(AND('Patient Health Records'!AI871="Critical",'Patient Health Records'!AH871="No"),"Ask for readmission","No action")))</f>
        <v>No action</v>
      </c>
      <c r="U871" s="36"/>
      <c r="V871" s="36"/>
      <c r="W871" s="2" t="str">
        <f>_xlfn.XLOOKUP('Patient Demographics'!N871,Facts!$B$2:$B$10,Facts!$A$2:$A$10,FALSE)</f>
        <v>Tamil Nadu</v>
      </c>
      <c r="X871" t="str">
        <f t="shared" si="82"/>
        <v xml:space="preserve">Aarav </v>
      </c>
      <c r="Y871" t="str" cm="1">
        <f t="array" ref="Y871:Z871">_xlfn.TEXTSPLIT(C871," ")</f>
        <v>Aarav</v>
      </c>
      <c r="Z871" t="str">
        <v>Gupta</v>
      </c>
    </row>
    <row r="872" spans="1:27" ht="15.75" customHeight="1" x14ac:dyDescent="0.35">
      <c r="A872" s="2" t="s">
        <v>1297</v>
      </c>
      <c r="B872" s="2" t="s">
        <v>171</v>
      </c>
      <c r="C872" s="2" t="str">
        <f t="shared" si="83"/>
        <v>Aanya Mehta</v>
      </c>
      <c r="D872" s="2" t="str">
        <f t="shared" si="81"/>
        <v>PID0871_Aanya.pdf</v>
      </c>
      <c r="E872" s="2" t="s">
        <v>9</v>
      </c>
      <c r="F872" s="15" t="s">
        <v>70</v>
      </c>
      <c r="G872" s="56">
        <f t="shared" si="84"/>
        <v>25203</v>
      </c>
      <c r="H872" s="54">
        <f t="shared" si="85"/>
        <v>1968</v>
      </c>
      <c r="I872" s="54">
        <f t="shared" si="86"/>
        <v>58</v>
      </c>
      <c r="J872" s="54" t="str" cm="1">
        <f t="array" ref="J872">_xlfn.IFS(AND(I872&gt;20,I872&lt;=30),"Young adult",AND(I872&gt;30,I872&lt;=45),"Adult",AND(I872&gt;45,I872&lt;=60),"Senior",AND(I872&gt;60,I872&lt;90),"super senior",TRUE,"Died")</f>
        <v>Senior</v>
      </c>
      <c r="K872" s="3">
        <v>15</v>
      </c>
      <c r="L872" s="2" t="s">
        <v>20</v>
      </c>
      <c r="M872" s="2" t="s">
        <v>21</v>
      </c>
      <c r="N872" s="2" t="str">
        <f>VLOOKUP(L872,Facts!$A$2:$B$10,2,FALSE)</f>
        <v>North</v>
      </c>
      <c r="O872" s="2"/>
      <c r="P872" s="2"/>
      <c r="Q872" s="36" t="str">
        <f>IF(AND(K872&lt;=5,'Billing Details'!H872&gt;=10000),"High Priority","Regularfollowup")</f>
        <v>Regularfollowup</v>
      </c>
      <c r="R872" s="36"/>
      <c r="S872" s="36"/>
      <c r="T872" s="36" t="str">
        <f>IF(AND(Q872="High Priority",'Patient Health Records'!AH872="Yes",'Patient Health Records'!AI872="Critical"), "Need Immediate attention", IF(AND('Patient Health Records'!AI872&lt;&gt;"Critical", 'Patient Health Records'!AH872="Yes"),"Monitor later",IF(AND('Patient Health Records'!AI872="Critical",'Patient Health Records'!AH872="No"),"Ask for readmission","No action")))</f>
        <v>Monitor later</v>
      </c>
      <c r="U872" s="36"/>
      <c r="V872" s="36"/>
      <c r="W872" s="2" t="str">
        <f>_xlfn.XLOOKUP('Patient Demographics'!N872,Facts!$B$2:$B$10,Facts!$A$2:$A$10,FALSE)</f>
        <v>Punjab</v>
      </c>
      <c r="X872" t="str">
        <f t="shared" si="82"/>
        <v xml:space="preserve">Aanya </v>
      </c>
      <c r="Y872" t="str" cm="1">
        <f t="array" ref="Y872:Z872">_xlfn.TEXTSPLIT(C872," ")</f>
        <v>Aanya</v>
      </c>
      <c r="Z872" t="str">
        <v>Mehta</v>
      </c>
    </row>
    <row r="873" spans="1:27" ht="15.75" customHeight="1" x14ac:dyDescent="0.35">
      <c r="A873" s="2" t="s">
        <v>1298</v>
      </c>
      <c r="B873" s="2" t="s">
        <v>1299</v>
      </c>
      <c r="C873" s="2" t="str">
        <f t="shared" si="83"/>
        <v>Isha Mehta</v>
      </c>
      <c r="D873" s="2" t="str">
        <f t="shared" si="81"/>
        <v>PID0872_Isha.pdf</v>
      </c>
      <c r="E873" s="2" t="s">
        <v>9</v>
      </c>
      <c r="F873" s="15" t="s">
        <v>62</v>
      </c>
      <c r="G873" s="56">
        <f t="shared" si="84"/>
        <v>30682</v>
      </c>
      <c r="H873" s="54">
        <f t="shared" si="85"/>
        <v>1984</v>
      </c>
      <c r="I873" s="54">
        <f t="shared" si="86"/>
        <v>42</v>
      </c>
      <c r="J873" s="54" t="str" cm="1">
        <f t="array" ref="J873">_xlfn.IFS(AND(I873&gt;20,I873&lt;=30),"Young adult",AND(I873&gt;30,I873&lt;=45),"Adult",AND(I873&gt;45,I873&lt;=60),"Senior",AND(I873&gt;60,I873&lt;90),"super senior",TRUE,"Died")</f>
        <v>Adult</v>
      </c>
      <c r="K873" s="3">
        <v>1</v>
      </c>
      <c r="L873" s="2" t="s">
        <v>29</v>
      </c>
      <c r="M873" s="2" t="s">
        <v>21</v>
      </c>
      <c r="N873" s="2" t="str">
        <f>VLOOKUP(L873,Facts!$A$2:$B$10,2,FALSE)</f>
        <v>North</v>
      </c>
      <c r="O873" s="2"/>
      <c r="P873" s="2"/>
      <c r="Q873" s="36" t="str">
        <f>IF(AND(K873&lt;=5,'Billing Details'!H873&gt;=10000),"High Priority","Regularfollowup")</f>
        <v>Regularfollowup</v>
      </c>
      <c r="R873" s="36"/>
      <c r="S873" s="36"/>
      <c r="T873" s="36" t="str">
        <f>IF(AND(Q873="High Priority",'Patient Health Records'!AH873="Yes",'Patient Health Records'!AI873="Critical"), "Need Immediate attention", IF(AND('Patient Health Records'!AI873&lt;&gt;"Critical", 'Patient Health Records'!AH873="Yes"),"Monitor later",IF(AND('Patient Health Records'!AI873="Critical",'Patient Health Records'!AH873="No"),"Ask for readmission","No action")))</f>
        <v>No action</v>
      </c>
      <c r="U873" s="36"/>
      <c r="V873" s="36"/>
      <c r="W873" s="2" t="str">
        <f>_xlfn.XLOOKUP('Patient Demographics'!N873,Facts!$B$2:$B$10,Facts!$A$2:$A$10,FALSE)</f>
        <v>Punjab</v>
      </c>
      <c r="X873" t="str">
        <f t="shared" si="82"/>
        <v xml:space="preserve">Isha </v>
      </c>
      <c r="Y873" t="str" cm="1">
        <f t="array" ref="Y873:Z873">_xlfn.TEXTSPLIT(C873," ")</f>
        <v>Isha</v>
      </c>
      <c r="Z873" t="str">
        <v>Mehta</v>
      </c>
    </row>
    <row r="874" spans="1:27" ht="15.75" customHeight="1" x14ac:dyDescent="0.35">
      <c r="A874" s="2" t="s">
        <v>1300</v>
      </c>
      <c r="B874" s="2" t="s">
        <v>1301</v>
      </c>
      <c r="C874" s="2" t="str">
        <f t="shared" si="83"/>
        <v>Sai Patel</v>
      </c>
      <c r="D874" s="2" t="str">
        <f t="shared" si="81"/>
        <v>PID0873_Sai.pdf</v>
      </c>
      <c r="E874" s="2" t="s">
        <v>24</v>
      </c>
      <c r="F874" s="15" t="s">
        <v>116</v>
      </c>
      <c r="G874" s="56">
        <f t="shared" si="84"/>
        <v>27029</v>
      </c>
      <c r="H874" s="54">
        <f t="shared" si="85"/>
        <v>1973</v>
      </c>
      <c r="I874" s="54">
        <f t="shared" si="86"/>
        <v>53</v>
      </c>
      <c r="J874" s="54" t="str" cm="1">
        <f t="array" ref="J874">_xlfn.IFS(AND(I874&gt;20,I874&lt;=30),"Young adult",AND(I874&gt;30,I874&lt;=45),"Adult",AND(I874&gt;45,I874&lt;=60),"Senior",AND(I874&gt;60,I874&lt;90),"super senior",TRUE,"Died")</f>
        <v>Senior</v>
      </c>
      <c r="K874" s="3">
        <v>30</v>
      </c>
      <c r="L874" s="2" t="s">
        <v>25</v>
      </c>
      <c r="M874" s="2" t="s">
        <v>12</v>
      </c>
      <c r="N874" s="2" t="str">
        <f>VLOOKUP(L874,Facts!$A$2:$B$10,2,FALSE)</f>
        <v>South</v>
      </c>
      <c r="O874" s="2"/>
      <c r="P874" s="2"/>
      <c r="Q874" s="36" t="str">
        <f>IF(AND(K874&lt;=5,'Billing Details'!H874&gt;=10000),"High Priority","Regularfollowup")</f>
        <v>Regularfollowup</v>
      </c>
      <c r="R874" s="36"/>
      <c r="S874" s="36"/>
      <c r="T874" s="36" t="str">
        <f>IF(AND(Q874="High Priority",'Patient Health Records'!AH874="Yes",'Patient Health Records'!AI874="Critical"), "Need Immediate attention", IF(AND('Patient Health Records'!AI874&lt;&gt;"Critical", 'Patient Health Records'!AH874="Yes"),"Monitor later",IF(AND('Patient Health Records'!AI874="Critical",'Patient Health Records'!AH874="No"),"Ask for readmission","No action")))</f>
        <v>No action</v>
      </c>
      <c r="U874" s="36"/>
      <c r="V874" s="36"/>
      <c r="W874" s="2" t="str">
        <f>_xlfn.XLOOKUP('Patient Demographics'!N874,Facts!$B$2:$B$10,Facts!$A$2:$A$10,FALSE)</f>
        <v>Tamil Nadu</v>
      </c>
      <c r="X874" t="str">
        <f t="shared" si="82"/>
        <v xml:space="preserve">Sai </v>
      </c>
      <c r="Y874" t="str" cm="1">
        <f t="array" ref="Y874:Z874">_xlfn.TEXTSPLIT(C874," ")</f>
        <v>Sai</v>
      </c>
      <c r="Z874" t="str">
        <v>Patel</v>
      </c>
    </row>
    <row r="875" spans="1:27" ht="15.75" customHeight="1" x14ac:dyDescent="0.35">
      <c r="A875" s="2" t="s">
        <v>1302</v>
      </c>
      <c r="B875" s="2" t="s">
        <v>67</v>
      </c>
      <c r="C875" s="2" t="str">
        <f t="shared" si="83"/>
        <v>Shreya Sharma</v>
      </c>
      <c r="D875" s="2" t="str">
        <f t="shared" si="81"/>
        <v>PID0874_Shreya.pdf</v>
      </c>
      <c r="E875" s="2" t="s">
        <v>9</v>
      </c>
      <c r="F875" s="15" t="s">
        <v>19</v>
      </c>
      <c r="G875" s="56">
        <f t="shared" si="84"/>
        <v>34334</v>
      </c>
      <c r="H875" s="54">
        <f t="shared" si="85"/>
        <v>1993</v>
      </c>
      <c r="I875" s="54">
        <f t="shared" si="86"/>
        <v>33</v>
      </c>
      <c r="J875" s="54" t="str" cm="1">
        <f t="array" ref="J875">_xlfn.IFS(AND(I875&gt;20,I875&lt;=30),"Young adult",AND(I875&gt;30,I875&lt;=45),"Adult",AND(I875&gt;45,I875&lt;=60),"Senior",AND(I875&gt;60,I875&lt;90),"super senior",TRUE,"Died")</f>
        <v>Adult</v>
      </c>
      <c r="K875" s="3">
        <v>15</v>
      </c>
      <c r="L875" s="2" t="s">
        <v>37</v>
      </c>
      <c r="M875" s="2" t="s">
        <v>12</v>
      </c>
      <c r="N875" s="2" t="str">
        <f>VLOOKUP(L875,Facts!$A$2:$B$10,2,FALSE)</f>
        <v>South</v>
      </c>
      <c r="O875" s="2"/>
      <c r="P875" s="2"/>
      <c r="Q875" s="36" t="str">
        <f>IF(AND(K875&lt;=5,'Billing Details'!H875&gt;=10000),"High Priority","Regularfollowup")</f>
        <v>Regularfollowup</v>
      </c>
      <c r="R875" s="36"/>
      <c r="S875" s="36"/>
      <c r="T875" s="36" t="str">
        <f>IF(AND(Q875="High Priority",'Patient Health Records'!AH875="Yes",'Patient Health Records'!AI875="Critical"), "Need Immediate attention", IF(AND('Patient Health Records'!AI875&lt;&gt;"Critical", 'Patient Health Records'!AH875="Yes"),"Monitor later",IF(AND('Patient Health Records'!AI875="Critical",'Patient Health Records'!AH875="No"),"Ask for readmission","No action")))</f>
        <v>No action</v>
      </c>
      <c r="U875" s="36"/>
      <c r="V875" s="36"/>
      <c r="W875" s="2" t="str">
        <f>_xlfn.XLOOKUP('Patient Demographics'!N875,Facts!$B$2:$B$10,Facts!$A$2:$A$10,FALSE)</f>
        <v>Tamil Nadu</v>
      </c>
      <c r="X875" t="str">
        <f t="shared" si="82"/>
        <v xml:space="preserve">Shreya </v>
      </c>
      <c r="Y875" t="str" cm="1">
        <f t="array" ref="Y875:Z875">_xlfn.TEXTSPLIT(C875," ")</f>
        <v>Shreya</v>
      </c>
      <c r="Z875" t="str">
        <v>Sharma</v>
      </c>
    </row>
    <row r="876" spans="1:27" ht="15.75" customHeight="1" x14ac:dyDescent="0.35">
      <c r="A876" s="2" t="s">
        <v>1303</v>
      </c>
      <c r="B876" s="2" t="s">
        <v>8</v>
      </c>
      <c r="C876" s="2" t="str">
        <f t="shared" si="83"/>
        <v>Shreya Reddy</v>
      </c>
      <c r="D876" s="2" t="str">
        <f t="shared" si="81"/>
        <v>PID0875_Shreya.pdf</v>
      </c>
      <c r="E876" s="2" t="s">
        <v>9</v>
      </c>
      <c r="F876" s="15" t="s">
        <v>55</v>
      </c>
      <c r="G876" s="56">
        <f t="shared" si="84"/>
        <v>29951</v>
      </c>
      <c r="H876" s="54">
        <f t="shared" si="85"/>
        <v>1981</v>
      </c>
      <c r="I876" s="54">
        <f t="shared" si="86"/>
        <v>45</v>
      </c>
      <c r="J876" s="54" t="str" cm="1">
        <f t="array" ref="J876">_xlfn.IFS(AND(I876&gt;20,I876&lt;=30),"Young adult",AND(I876&gt;30,I876&lt;=45),"Adult",AND(I876&gt;45,I876&lt;=60),"Senior",AND(I876&gt;60,I876&lt;90),"super senior",TRUE,"Died")</f>
        <v>Adult</v>
      </c>
      <c r="K876" s="3">
        <v>12</v>
      </c>
      <c r="L876" s="2" t="s">
        <v>11</v>
      </c>
      <c r="M876" s="2" t="s">
        <v>12</v>
      </c>
      <c r="N876" s="2" t="str">
        <f>VLOOKUP(L876,Facts!$A$2:$B$10,2,FALSE)</f>
        <v>South</v>
      </c>
      <c r="O876" s="2"/>
      <c r="P876" s="2"/>
      <c r="Q876" s="36" t="str">
        <f>IF(AND(K876&lt;=5,'Billing Details'!H876&gt;=10000),"High Priority","Regularfollowup")</f>
        <v>Regularfollowup</v>
      </c>
      <c r="R876" s="36"/>
      <c r="S876" s="36"/>
      <c r="T876" s="36" t="str">
        <f>IF(AND(Q876="High Priority",'Patient Health Records'!AH876="Yes",'Patient Health Records'!AI876="Critical"), "Need Immediate attention", IF(AND('Patient Health Records'!AI876&lt;&gt;"Critical", 'Patient Health Records'!AH876="Yes"),"Monitor later",IF(AND('Patient Health Records'!AI876="Critical",'Patient Health Records'!AH876="No"),"Ask for readmission","No action")))</f>
        <v>No action</v>
      </c>
      <c r="U876" s="36"/>
      <c r="V876" s="36"/>
      <c r="W876" s="2" t="str">
        <f>_xlfn.XLOOKUP('Patient Demographics'!N876,Facts!$B$2:$B$10,Facts!$A$2:$A$10,FALSE)</f>
        <v>Tamil Nadu</v>
      </c>
      <c r="X876" t="str">
        <f t="shared" si="82"/>
        <v xml:space="preserve">Shreya </v>
      </c>
      <c r="Y876" t="str" cm="1">
        <f t="array" ref="Y876:Z876">_xlfn.TEXTSPLIT(C876," ")</f>
        <v>Shreya</v>
      </c>
      <c r="Z876" t="str">
        <v>Reddy</v>
      </c>
    </row>
    <row r="877" spans="1:27" ht="15.75" customHeight="1" x14ac:dyDescent="0.35">
      <c r="A877" s="2" t="s">
        <v>1304</v>
      </c>
      <c r="B877" s="2" t="s">
        <v>1305</v>
      </c>
      <c r="C877" s="2" t="str">
        <f t="shared" si="83"/>
        <v>Riya Singh Patel</v>
      </c>
      <c r="D877" s="2" t="str">
        <f t="shared" si="81"/>
        <v>PID0876_Riya.pdf</v>
      </c>
      <c r="E877" s="2" t="s">
        <v>9</v>
      </c>
      <c r="F877" s="15" t="s">
        <v>15</v>
      </c>
      <c r="G877" s="56">
        <f t="shared" si="84"/>
        <v>19724</v>
      </c>
      <c r="H877" s="54">
        <f t="shared" si="85"/>
        <v>1953</v>
      </c>
      <c r="I877" s="54">
        <f t="shared" si="86"/>
        <v>73</v>
      </c>
      <c r="J877" s="54" t="str" cm="1">
        <f t="array" ref="J877">_xlfn.IFS(AND(I877&gt;20,I877&lt;=30),"Young adult",AND(I877&gt;30,I877&lt;=45),"Adult",AND(I877&gt;45,I877&lt;=60),"Senior",AND(I877&gt;60,I877&lt;90),"super senior",TRUE,"Died")</f>
        <v>super senior</v>
      </c>
      <c r="K877" s="3">
        <v>12</v>
      </c>
      <c r="L877" s="2" t="s">
        <v>16</v>
      </c>
      <c r="M877" s="2" t="s">
        <v>71</v>
      </c>
      <c r="N877" s="2" t="str">
        <f>VLOOKUP(L877,Facts!$A$2:$B$10,2,FALSE)</f>
        <v>West</v>
      </c>
      <c r="O877" s="2"/>
      <c r="P877" s="2"/>
      <c r="Q877" s="36" t="str">
        <f>IF(AND(K877&lt;=5,'Billing Details'!H877&gt;=10000),"High Priority","Regularfollowup")</f>
        <v>Regularfollowup</v>
      </c>
      <c r="R877" s="36"/>
      <c r="S877" s="36"/>
      <c r="T877" s="36" t="str">
        <f>IF(AND(Q877="High Priority",'Patient Health Records'!AH877="Yes",'Patient Health Records'!AI877="Critical"), "Need Immediate attention", IF(AND('Patient Health Records'!AI877&lt;&gt;"Critical", 'Patient Health Records'!AH877="Yes"),"Monitor later",IF(AND('Patient Health Records'!AI877="Critical",'Patient Health Records'!AH877="No"),"Ask for readmission","No action")))</f>
        <v>Monitor later</v>
      </c>
      <c r="U877" s="36"/>
      <c r="V877" s="36"/>
      <c r="W877" s="2" t="str">
        <f>_xlfn.XLOOKUP('Patient Demographics'!N877,Facts!$B$2:$B$10,Facts!$A$2:$A$10,FALSE)</f>
        <v>Maharashtra</v>
      </c>
      <c r="X877" t="str">
        <f t="shared" si="82"/>
        <v xml:space="preserve">Riya </v>
      </c>
      <c r="Y877" t="str" cm="1">
        <f t="array" ref="Y877:AA877">_xlfn.TEXTSPLIT(C877," ")</f>
        <v>Riya</v>
      </c>
      <c r="Z877" t="str">
        <v>Singh</v>
      </c>
      <c r="AA877" t="str">
        <v>Patel</v>
      </c>
    </row>
    <row r="878" spans="1:27" ht="15.75" customHeight="1" x14ac:dyDescent="0.35">
      <c r="A878" s="2" t="s">
        <v>1306</v>
      </c>
      <c r="B878" s="2" t="s">
        <v>118</v>
      </c>
      <c r="C878" s="2" t="str">
        <f t="shared" si="83"/>
        <v>Isha Kumar Reddy</v>
      </c>
      <c r="D878" s="2" t="str">
        <f t="shared" si="81"/>
        <v>PID0877_Isha.pdf</v>
      </c>
      <c r="E878" s="2" t="s">
        <v>9</v>
      </c>
      <c r="F878" s="15" t="s">
        <v>1307</v>
      </c>
      <c r="G878" s="56">
        <f t="shared" si="84"/>
        <v>33604</v>
      </c>
      <c r="H878" s="54">
        <f t="shared" si="85"/>
        <v>1992</v>
      </c>
      <c r="I878" s="54">
        <f t="shared" si="86"/>
        <v>34</v>
      </c>
      <c r="J878" s="54" t="str" cm="1">
        <f t="array" ref="J878">_xlfn.IFS(AND(I878&gt;20,I878&lt;=30),"Young adult",AND(I878&gt;30,I878&lt;=45),"Adult",AND(I878&gt;45,I878&lt;=60),"Senior",AND(I878&gt;60,I878&lt;90),"super senior",TRUE,"Died")</f>
        <v>Adult</v>
      </c>
      <c r="K878" s="3">
        <v>9</v>
      </c>
      <c r="L878" s="2" t="s">
        <v>37</v>
      </c>
      <c r="M878" s="2" t="s">
        <v>12</v>
      </c>
      <c r="N878" s="2" t="str">
        <f>VLOOKUP(L878,Facts!$A$2:$B$10,2,FALSE)</f>
        <v>South</v>
      </c>
      <c r="O878" s="2"/>
      <c r="P878" s="2"/>
      <c r="Q878" s="36" t="str">
        <f>IF(AND(K878&lt;=5,'Billing Details'!H878&gt;=10000),"High Priority","Regularfollowup")</f>
        <v>Regularfollowup</v>
      </c>
      <c r="R878" s="36"/>
      <c r="S878" s="36"/>
      <c r="T878" s="36" t="str">
        <f>IF(AND(Q878="High Priority",'Patient Health Records'!AH878="Yes",'Patient Health Records'!AI878="Critical"), "Need Immediate attention", IF(AND('Patient Health Records'!AI878&lt;&gt;"Critical", 'Patient Health Records'!AH878="Yes"),"Monitor later",IF(AND('Patient Health Records'!AI878="Critical",'Patient Health Records'!AH878="No"),"Ask for readmission","No action")))</f>
        <v>No action</v>
      </c>
      <c r="U878" s="36"/>
      <c r="V878" s="36"/>
      <c r="W878" s="2" t="str">
        <f>_xlfn.XLOOKUP('Patient Demographics'!N878,Facts!$B$2:$B$10,Facts!$A$2:$A$10,FALSE)</f>
        <v>Tamil Nadu</v>
      </c>
      <c r="X878" t="str">
        <f t="shared" si="82"/>
        <v xml:space="preserve">Isha </v>
      </c>
      <c r="Y878" t="str" cm="1">
        <f t="array" ref="Y878:AA878">_xlfn.TEXTSPLIT(C878," ")</f>
        <v>Isha</v>
      </c>
      <c r="Z878" t="str">
        <v>Kumar</v>
      </c>
      <c r="AA878" t="str">
        <v>Reddy</v>
      </c>
    </row>
    <row r="879" spans="1:27" ht="15.75" customHeight="1" x14ac:dyDescent="0.35">
      <c r="A879" s="2" t="s">
        <v>1308</v>
      </c>
      <c r="B879" s="2" t="s">
        <v>246</v>
      </c>
      <c r="C879" s="2" t="str">
        <f t="shared" si="83"/>
        <v>Riya Sharma</v>
      </c>
      <c r="D879" s="2" t="str">
        <f t="shared" si="81"/>
        <v>PID0878_Riya.pdf</v>
      </c>
      <c r="E879" s="2" t="s">
        <v>9</v>
      </c>
      <c r="F879" s="15" t="s">
        <v>122</v>
      </c>
      <c r="G879" s="56">
        <f t="shared" si="84"/>
        <v>34334</v>
      </c>
      <c r="H879" s="54">
        <f t="shared" si="85"/>
        <v>1993</v>
      </c>
      <c r="I879" s="54">
        <f t="shared" si="86"/>
        <v>33</v>
      </c>
      <c r="J879" s="54" t="str" cm="1">
        <f t="array" ref="J879">_xlfn.IFS(AND(I879&gt;20,I879&lt;=30),"Young adult",AND(I879&gt;30,I879&lt;=45),"Adult",AND(I879&gt;45,I879&lt;=60),"Senior",AND(I879&gt;60,I879&lt;90),"super senior",TRUE,"Died")</f>
        <v>Adult</v>
      </c>
      <c r="K879" s="3">
        <v>7</v>
      </c>
      <c r="L879" s="2" t="s">
        <v>16</v>
      </c>
      <c r="M879" s="2" t="s">
        <v>12</v>
      </c>
      <c r="N879" s="2" t="str">
        <f>VLOOKUP(L879,Facts!$A$2:$B$10,2,FALSE)</f>
        <v>West</v>
      </c>
      <c r="O879" s="2"/>
      <c r="P879" s="2"/>
      <c r="Q879" s="36" t="str">
        <f>IF(AND(K879&lt;=5,'Billing Details'!H879&gt;=10000),"High Priority","Regularfollowup")</f>
        <v>Regularfollowup</v>
      </c>
      <c r="R879" s="36"/>
      <c r="S879" s="36"/>
      <c r="T879" s="36" t="str">
        <f>IF(AND(Q879="High Priority",'Patient Health Records'!AH879="Yes",'Patient Health Records'!AI879="Critical"), "Need Immediate attention", IF(AND('Patient Health Records'!AI879&lt;&gt;"Critical", 'Patient Health Records'!AH879="Yes"),"Monitor later",IF(AND('Patient Health Records'!AI879="Critical",'Patient Health Records'!AH879="No"),"Ask for readmission","No action")))</f>
        <v>No action</v>
      </c>
      <c r="U879" s="36"/>
      <c r="V879" s="36"/>
      <c r="W879" s="2" t="str">
        <f>_xlfn.XLOOKUP('Patient Demographics'!N879,Facts!$B$2:$B$10,Facts!$A$2:$A$10,FALSE)</f>
        <v>Maharashtra</v>
      </c>
      <c r="X879" t="str">
        <f t="shared" si="82"/>
        <v xml:space="preserve">Riya </v>
      </c>
      <c r="Y879" t="str" cm="1">
        <f t="array" ref="Y879:Z879">_xlfn.TEXTSPLIT(C879," ")</f>
        <v>Riya</v>
      </c>
      <c r="Z879" t="str">
        <v>Sharma</v>
      </c>
    </row>
    <row r="880" spans="1:27" ht="15.75" customHeight="1" x14ac:dyDescent="0.35">
      <c r="A880" s="2" t="s">
        <v>1309</v>
      </c>
      <c r="B880" s="2" t="s">
        <v>211</v>
      </c>
      <c r="C880" s="2" t="str">
        <f t="shared" si="83"/>
        <v>Vivaan Gupta</v>
      </c>
      <c r="D880" s="2" t="str">
        <f t="shared" si="81"/>
        <v>PID0879_Vivaan.pdf</v>
      </c>
      <c r="E880" s="2" t="s">
        <v>24</v>
      </c>
      <c r="F880" s="15" t="s">
        <v>10</v>
      </c>
      <c r="G880" s="56">
        <f t="shared" si="84"/>
        <v>27029</v>
      </c>
      <c r="H880" s="54">
        <f t="shared" si="85"/>
        <v>1973</v>
      </c>
      <c r="I880" s="54">
        <f t="shared" si="86"/>
        <v>53</v>
      </c>
      <c r="J880" s="54" t="str" cm="1">
        <f t="array" ref="J880">_xlfn.IFS(AND(I880&gt;20,I880&lt;=30),"Young adult",AND(I880&gt;30,I880&lt;=45),"Adult",AND(I880&gt;45,I880&lt;=60),"Senior",AND(I880&gt;60,I880&lt;90),"super senior",TRUE,"Died")</f>
        <v>Senior</v>
      </c>
      <c r="K880" s="3">
        <v>12</v>
      </c>
      <c r="L880" s="2" t="s">
        <v>45</v>
      </c>
      <c r="M880" s="2" t="s">
        <v>12</v>
      </c>
      <c r="N880" s="2" t="str">
        <f>VLOOKUP(L880,Facts!$A$2:$B$10,2,FALSE)</f>
        <v>East</v>
      </c>
      <c r="O880" s="2"/>
      <c r="P880" s="2"/>
      <c r="Q880" s="36" t="str">
        <f>IF(AND(K880&lt;=5,'Billing Details'!H880&gt;=10000),"High Priority","Regularfollowup")</f>
        <v>Regularfollowup</v>
      </c>
      <c r="R880" s="36"/>
      <c r="S880" s="36"/>
      <c r="T880" s="36" t="str">
        <f>IF(AND(Q880="High Priority",'Patient Health Records'!AH880="Yes",'Patient Health Records'!AI880="Critical"), "Need Immediate attention", IF(AND('Patient Health Records'!AI880&lt;&gt;"Critical", 'Patient Health Records'!AH880="Yes"),"Monitor later",IF(AND('Patient Health Records'!AI880="Critical",'Patient Health Records'!AH880="No"),"Ask for readmission","No action")))</f>
        <v>Ask for readmission</v>
      </c>
      <c r="U880" s="36"/>
      <c r="V880" s="36"/>
      <c r="W880" s="2" t="str">
        <f>_xlfn.XLOOKUP('Patient Demographics'!N880,Facts!$B$2:$B$10,Facts!$A$2:$A$10,FALSE)</f>
        <v>West Bengal</v>
      </c>
      <c r="X880" t="str">
        <f t="shared" si="82"/>
        <v xml:space="preserve">Vivaan </v>
      </c>
      <c r="Y880" t="str" cm="1">
        <f t="array" ref="Y880:Z880">_xlfn.TEXTSPLIT(C880," ")</f>
        <v>Vivaan</v>
      </c>
      <c r="Z880" t="str">
        <v>Gupta</v>
      </c>
    </row>
    <row r="881" spans="1:27" ht="15.75" customHeight="1" x14ac:dyDescent="0.35">
      <c r="A881" s="2" t="s">
        <v>1310</v>
      </c>
      <c r="B881" s="2" t="s">
        <v>525</v>
      </c>
      <c r="C881" s="2" t="str">
        <f t="shared" si="83"/>
        <v>Vivaan Dev Gupta</v>
      </c>
      <c r="D881" s="2" t="str">
        <f t="shared" si="81"/>
        <v>PID0880_Vivaan.pdf</v>
      </c>
      <c r="E881" s="2" t="s">
        <v>24</v>
      </c>
      <c r="F881" s="15" t="s">
        <v>62</v>
      </c>
      <c r="G881" s="56">
        <f t="shared" si="84"/>
        <v>30682</v>
      </c>
      <c r="H881" s="54">
        <f t="shared" si="85"/>
        <v>1984</v>
      </c>
      <c r="I881" s="54">
        <f t="shared" si="86"/>
        <v>42</v>
      </c>
      <c r="J881" s="54" t="str" cm="1">
        <f t="array" ref="J881">_xlfn.IFS(AND(I881&gt;20,I881&lt;=30),"Young adult",AND(I881&gt;30,I881&lt;=45),"Adult",AND(I881&gt;45,I881&lt;=60),"Senior",AND(I881&gt;60,I881&lt;90),"super senior",TRUE,"Died")</f>
        <v>Adult</v>
      </c>
      <c r="K881" s="3">
        <v>3</v>
      </c>
      <c r="L881" s="2" t="s">
        <v>29</v>
      </c>
      <c r="M881" s="2" t="s">
        <v>21</v>
      </c>
      <c r="N881" s="2" t="str">
        <f>VLOOKUP(L881,Facts!$A$2:$B$10,2,FALSE)</f>
        <v>North</v>
      </c>
      <c r="O881" s="2"/>
      <c r="P881" s="2"/>
      <c r="Q881" s="36" t="str">
        <f>IF(AND(K881&lt;=5,'Billing Details'!H881&gt;=10000),"High Priority","Regularfollowup")</f>
        <v>High Priority</v>
      </c>
      <c r="R881" s="36"/>
      <c r="S881" s="36"/>
      <c r="T881" s="36" t="str">
        <f>IF(AND(Q881="High Priority",'Patient Health Records'!AH881="Yes",'Patient Health Records'!AI881="Critical"), "Need Immediate attention", IF(AND('Patient Health Records'!AI881&lt;&gt;"Critical", 'Patient Health Records'!AH881="Yes"),"Monitor later",IF(AND('Patient Health Records'!AI881="Critical",'Patient Health Records'!AH881="No"),"Ask for readmission","No action")))</f>
        <v>Need Immediate attention</v>
      </c>
      <c r="U881" s="36"/>
      <c r="V881" s="36"/>
      <c r="W881" s="2" t="str">
        <f>_xlfn.XLOOKUP('Patient Demographics'!N881,Facts!$B$2:$B$10,Facts!$A$2:$A$10,FALSE)</f>
        <v>Punjab</v>
      </c>
      <c r="X881" t="str">
        <f t="shared" si="82"/>
        <v xml:space="preserve">Vivaan </v>
      </c>
      <c r="Y881" t="str" cm="1">
        <f t="array" ref="Y881:AA881">_xlfn.TEXTSPLIT(C881," ")</f>
        <v>Vivaan</v>
      </c>
      <c r="Z881" t="str">
        <v>Dev</v>
      </c>
      <c r="AA881" t="str">
        <v>Gupta</v>
      </c>
    </row>
    <row r="882" spans="1:27" ht="15.75" customHeight="1" x14ac:dyDescent="0.35">
      <c r="A882" s="2" t="s">
        <v>1311</v>
      </c>
      <c r="B882" s="2" t="s">
        <v>1312</v>
      </c>
      <c r="C882" s="2" t="str">
        <f t="shared" si="83"/>
        <v>Vivaan Reddy</v>
      </c>
      <c r="D882" s="2" t="str">
        <f t="shared" si="81"/>
        <v>PID0881_Vivaan.pdf</v>
      </c>
      <c r="E882" s="2" t="s">
        <v>24</v>
      </c>
      <c r="F882" s="15" t="s">
        <v>109</v>
      </c>
      <c r="G882" s="56">
        <f t="shared" si="84"/>
        <v>32508</v>
      </c>
      <c r="H882" s="54">
        <f t="shared" si="85"/>
        <v>1988</v>
      </c>
      <c r="I882" s="54">
        <f t="shared" si="86"/>
        <v>38</v>
      </c>
      <c r="J882" s="54" t="str" cm="1">
        <f t="array" ref="J882">_xlfn.IFS(AND(I882&gt;20,I882&lt;=30),"Young adult",AND(I882&gt;30,I882&lt;=45),"Adult",AND(I882&gt;45,I882&lt;=60),"Senior",AND(I882&gt;60,I882&lt;90),"super senior",TRUE,"Died")</f>
        <v>Adult</v>
      </c>
      <c r="K882" s="3">
        <v>4</v>
      </c>
      <c r="L882" s="2" t="s">
        <v>29</v>
      </c>
      <c r="M882" s="2" t="s">
        <v>21</v>
      </c>
      <c r="N882" s="2" t="str">
        <f>VLOOKUP(L882,Facts!$A$2:$B$10,2,FALSE)</f>
        <v>North</v>
      </c>
      <c r="O882" s="2"/>
      <c r="P882" s="2"/>
      <c r="Q882" s="36" t="str">
        <f>IF(AND(K882&lt;=5,'Billing Details'!H882&gt;=10000),"High Priority","Regularfollowup")</f>
        <v>Regularfollowup</v>
      </c>
      <c r="R882" s="36"/>
      <c r="S882" s="36"/>
      <c r="T882" s="36" t="str">
        <f>IF(AND(Q882="High Priority",'Patient Health Records'!AH882="Yes",'Patient Health Records'!AI882="Critical"), "Need Immediate attention", IF(AND('Patient Health Records'!AI882&lt;&gt;"Critical", 'Patient Health Records'!AH882="Yes"),"Monitor later",IF(AND('Patient Health Records'!AI882="Critical",'Patient Health Records'!AH882="No"),"Ask for readmission","No action")))</f>
        <v>Ask for readmission</v>
      </c>
      <c r="U882" s="36"/>
      <c r="V882" s="36"/>
      <c r="W882" s="2" t="str">
        <f>_xlfn.XLOOKUP('Patient Demographics'!N882,Facts!$B$2:$B$10,Facts!$A$2:$A$10,FALSE)</f>
        <v>Punjab</v>
      </c>
      <c r="X882" t="str">
        <f t="shared" si="82"/>
        <v xml:space="preserve">Vivaan </v>
      </c>
      <c r="Y882" t="str" cm="1">
        <f t="array" ref="Y882:Z882">_xlfn.TEXTSPLIT(C882," ")</f>
        <v>Vivaan</v>
      </c>
      <c r="Z882" t="str">
        <v>Reddy</v>
      </c>
    </row>
    <row r="883" spans="1:27" ht="15.75" customHeight="1" x14ac:dyDescent="0.35">
      <c r="A883" s="2" t="s">
        <v>1313</v>
      </c>
      <c r="B883" s="2" t="s">
        <v>73</v>
      </c>
      <c r="C883" s="2" t="str">
        <f t="shared" si="83"/>
        <v>Aanya Reddy</v>
      </c>
      <c r="D883" s="2" t="str">
        <f t="shared" si="81"/>
        <v>PID0882_Aanya.pdf</v>
      </c>
      <c r="E883" s="2" t="s">
        <v>9</v>
      </c>
      <c r="F883" s="15" t="s">
        <v>10</v>
      </c>
      <c r="G883" s="56">
        <f t="shared" si="84"/>
        <v>27029</v>
      </c>
      <c r="H883" s="54">
        <f t="shared" si="85"/>
        <v>1973</v>
      </c>
      <c r="I883" s="54">
        <f t="shared" si="86"/>
        <v>53</v>
      </c>
      <c r="J883" s="54" t="str" cm="1">
        <f t="array" ref="J883">_xlfn.IFS(AND(I883&gt;20,I883&lt;=30),"Young adult",AND(I883&gt;30,I883&lt;=45),"Adult",AND(I883&gt;45,I883&lt;=60),"Senior",AND(I883&gt;60,I883&lt;90),"super senior",TRUE,"Died")</f>
        <v>Senior</v>
      </c>
      <c r="K883" s="3">
        <v>7</v>
      </c>
      <c r="L883" s="2" t="s">
        <v>16</v>
      </c>
      <c r="M883" s="2" t="s">
        <v>71</v>
      </c>
      <c r="N883" s="2" t="str">
        <f>VLOOKUP(L883,Facts!$A$2:$B$10,2,FALSE)</f>
        <v>West</v>
      </c>
      <c r="O883" s="2"/>
      <c r="P883" s="2"/>
      <c r="Q883" s="36" t="str">
        <f>IF(AND(K883&lt;=5,'Billing Details'!H883&gt;=10000),"High Priority","Regularfollowup")</f>
        <v>Regularfollowup</v>
      </c>
      <c r="R883" s="36"/>
      <c r="S883" s="36"/>
      <c r="T883" s="36" t="str">
        <f>IF(AND(Q883="High Priority",'Patient Health Records'!AH883="Yes",'Patient Health Records'!AI883="Critical"), "Need Immediate attention", IF(AND('Patient Health Records'!AI883&lt;&gt;"Critical", 'Patient Health Records'!AH883="Yes"),"Monitor later",IF(AND('Patient Health Records'!AI883="Critical",'Patient Health Records'!AH883="No"),"Ask for readmission","No action")))</f>
        <v>No action</v>
      </c>
      <c r="U883" s="36"/>
      <c r="V883" s="36"/>
      <c r="W883" s="2" t="str">
        <f>_xlfn.XLOOKUP('Patient Demographics'!N883,Facts!$B$2:$B$10,Facts!$A$2:$A$10,FALSE)</f>
        <v>Maharashtra</v>
      </c>
      <c r="X883" t="str">
        <f t="shared" si="82"/>
        <v xml:space="preserve">Aanya </v>
      </c>
      <c r="Y883" t="str" cm="1">
        <f t="array" ref="Y883:Z883">_xlfn.TEXTSPLIT(C883," ")</f>
        <v>Aanya</v>
      </c>
      <c r="Z883" t="str">
        <v>Reddy</v>
      </c>
    </row>
    <row r="884" spans="1:27" ht="15.75" customHeight="1" x14ac:dyDescent="0.35">
      <c r="A884" s="2" t="s">
        <v>1314</v>
      </c>
      <c r="B884" s="2" t="s">
        <v>147</v>
      </c>
      <c r="C884" s="2" t="str">
        <f t="shared" si="83"/>
        <v>Aarav Reddy</v>
      </c>
      <c r="D884" s="2" t="str">
        <f t="shared" si="81"/>
        <v>PID0883_Aarav.pdf</v>
      </c>
      <c r="E884" s="2" t="s">
        <v>24</v>
      </c>
      <c r="F884" s="15" t="s">
        <v>516</v>
      </c>
      <c r="G884" s="56">
        <f t="shared" si="84"/>
        <v>35065</v>
      </c>
      <c r="H884" s="54">
        <f t="shared" si="85"/>
        <v>1996</v>
      </c>
      <c r="I884" s="54">
        <f t="shared" si="86"/>
        <v>30</v>
      </c>
      <c r="J884" s="54" t="str" cm="1">
        <f t="array" ref="J884">_xlfn.IFS(AND(I884&gt;20,I884&lt;=30),"Young adult",AND(I884&gt;30,I884&lt;=45),"Adult",AND(I884&gt;45,I884&lt;=60),"Senior",AND(I884&gt;60,I884&lt;90),"super senior",TRUE,"Died")</f>
        <v>Young adult</v>
      </c>
      <c r="K884" s="3">
        <v>2</v>
      </c>
      <c r="L884" s="2" t="s">
        <v>29</v>
      </c>
      <c r="M884" s="2" t="s">
        <v>71</v>
      </c>
      <c r="N884" s="2" t="str">
        <f>VLOOKUP(L884,Facts!$A$2:$B$10,2,FALSE)</f>
        <v>North</v>
      </c>
      <c r="O884" s="2"/>
      <c r="P884" s="2"/>
      <c r="Q884" s="36" t="str">
        <f>IF(AND(K884&lt;=5,'Billing Details'!H884&gt;=10000),"High Priority","Regularfollowup")</f>
        <v>Regularfollowup</v>
      </c>
      <c r="R884" s="36"/>
      <c r="S884" s="36"/>
      <c r="T884" s="36" t="str">
        <f>IF(AND(Q884="High Priority",'Patient Health Records'!AH884="Yes",'Patient Health Records'!AI884="Critical"), "Need Immediate attention", IF(AND('Patient Health Records'!AI884&lt;&gt;"Critical", 'Patient Health Records'!AH884="Yes"),"Monitor later",IF(AND('Patient Health Records'!AI884="Critical",'Patient Health Records'!AH884="No"),"Ask for readmission","No action")))</f>
        <v>Ask for readmission</v>
      </c>
      <c r="U884" s="36"/>
      <c r="V884" s="36"/>
      <c r="W884" s="2" t="str">
        <f>_xlfn.XLOOKUP('Patient Demographics'!N884,Facts!$B$2:$B$10,Facts!$A$2:$A$10,FALSE)</f>
        <v>Punjab</v>
      </c>
      <c r="X884" t="str">
        <f t="shared" si="82"/>
        <v xml:space="preserve">Aarav </v>
      </c>
      <c r="Y884" t="str" cm="1">
        <f t="array" ref="Y884:Z884">_xlfn.TEXTSPLIT(C884," ")</f>
        <v>Aarav</v>
      </c>
      <c r="Z884" t="str">
        <v>Reddy</v>
      </c>
    </row>
    <row r="885" spans="1:27" ht="15.75" customHeight="1" x14ac:dyDescent="0.35">
      <c r="A885" s="2" t="s">
        <v>1315</v>
      </c>
      <c r="B885" s="2" t="s">
        <v>753</v>
      </c>
      <c r="C885" s="2" t="str">
        <f t="shared" si="83"/>
        <v>Isha Sharma</v>
      </c>
      <c r="D885" s="2" t="str">
        <f t="shared" si="81"/>
        <v>PID0884_Isha.pdf</v>
      </c>
      <c r="E885" s="2" t="s">
        <v>9</v>
      </c>
      <c r="F885" s="15" t="s">
        <v>87</v>
      </c>
      <c r="G885" s="56">
        <f t="shared" si="84"/>
        <v>28855</v>
      </c>
      <c r="H885" s="54">
        <f t="shared" si="85"/>
        <v>1978</v>
      </c>
      <c r="I885" s="54">
        <f t="shared" si="86"/>
        <v>48</v>
      </c>
      <c r="J885" s="54" t="str" cm="1">
        <f t="array" ref="J885">_xlfn.IFS(AND(I885&gt;20,I885&lt;=30),"Young adult",AND(I885&gt;30,I885&lt;=45),"Adult",AND(I885&gt;45,I885&lt;=60),"Senior",AND(I885&gt;60,I885&lt;90),"super senior",TRUE,"Died")</f>
        <v>Senior</v>
      </c>
      <c r="K885" s="3">
        <v>15</v>
      </c>
      <c r="L885" s="2" t="s">
        <v>37</v>
      </c>
      <c r="M885" s="2" t="s">
        <v>12</v>
      </c>
      <c r="N885" s="2" t="str">
        <f>VLOOKUP(L885,Facts!$A$2:$B$10,2,FALSE)</f>
        <v>South</v>
      </c>
      <c r="O885" s="2"/>
      <c r="P885" s="2"/>
      <c r="Q885" s="36" t="str">
        <f>IF(AND(K885&lt;=5,'Billing Details'!H885&gt;=10000),"High Priority","Regularfollowup")</f>
        <v>Regularfollowup</v>
      </c>
      <c r="R885" s="36"/>
      <c r="S885" s="36"/>
      <c r="T885" s="36" t="str">
        <f>IF(AND(Q885="High Priority",'Patient Health Records'!AH885="Yes",'Patient Health Records'!AI885="Critical"), "Need Immediate attention", IF(AND('Patient Health Records'!AI885&lt;&gt;"Critical", 'Patient Health Records'!AH885="Yes"),"Monitor later",IF(AND('Patient Health Records'!AI885="Critical",'Patient Health Records'!AH885="No"),"Ask for readmission","No action")))</f>
        <v>No action</v>
      </c>
      <c r="U885" s="36"/>
      <c r="V885" s="36"/>
      <c r="W885" s="2" t="str">
        <f>_xlfn.XLOOKUP('Patient Demographics'!N885,Facts!$B$2:$B$10,Facts!$A$2:$A$10,FALSE)</f>
        <v>Tamil Nadu</v>
      </c>
      <c r="X885" t="str">
        <f t="shared" si="82"/>
        <v xml:space="preserve">Isha </v>
      </c>
      <c r="Y885" t="str" cm="1">
        <f t="array" ref="Y885:Z885">_xlfn.TEXTSPLIT(C885," ")</f>
        <v>Isha</v>
      </c>
      <c r="Z885" t="str">
        <v>Sharma</v>
      </c>
    </row>
    <row r="886" spans="1:27" ht="15.75" customHeight="1" x14ac:dyDescent="0.35">
      <c r="A886" s="2" t="s">
        <v>1316</v>
      </c>
      <c r="B886" s="2" t="s">
        <v>14</v>
      </c>
      <c r="C886" s="2" t="str">
        <f t="shared" si="83"/>
        <v>Isha Sharma</v>
      </c>
      <c r="D886" s="2" t="str">
        <f t="shared" si="81"/>
        <v>PID0885_Isha.pdf</v>
      </c>
      <c r="E886" s="2" t="s">
        <v>9</v>
      </c>
      <c r="F886" s="15" t="s">
        <v>70</v>
      </c>
      <c r="G886" s="56">
        <f t="shared" si="84"/>
        <v>25203</v>
      </c>
      <c r="H886" s="54">
        <f t="shared" si="85"/>
        <v>1968</v>
      </c>
      <c r="I886" s="54">
        <f t="shared" si="86"/>
        <v>58</v>
      </c>
      <c r="J886" s="54" t="str" cm="1">
        <f t="array" ref="J886">_xlfn.IFS(AND(I886&gt;20,I886&lt;=30),"Young adult",AND(I886&gt;30,I886&lt;=45),"Adult",AND(I886&gt;45,I886&lt;=60),"Senior",AND(I886&gt;60,I886&lt;90),"super senior",TRUE,"Died")</f>
        <v>Senior</v>
      </c>
      <c r="K886" s="3">
        <v>2</v>
      </c>
      <c r="L886" s="2" t="s">
        <v>25</v>
      </c>
      <c r="M886" s="2" t="s">
        <v>12</v>
      </c>
      <c r="N886" s="2" t="str">
        <f>VLOOKUP(L886,Facts!$A$2:$B$10,2,FALSE)</f>
        <v>South</v>
      </c>
      <c r="O886" s="2"/>
      <c r="P886" s="2"/>
      <c r="Q886" s="36" t="str">
        <f>IF(AND(K886&lt;=5,'Billing Details'!H886&gt;=10000),"High Priority","Regularfollowup")</f>
        <v>Regularfollowup</v>
      </c>
      <c r="R886" s="36"/>
      <c r="S886" s="36"/>
      <c r="T886" s="36" t="str">
        <f>IF(AND(Q886="High Priority",'Patient Health Records'!AH886="Yes",'Patient Health Records'!AI886="Critical"), "Need Immediate attention", IF(AND('Patient Health Records'!AI886&lt;&gt;"Critical", 'Patient Health Records'!AH886="Yes"),"Monitor later",IF(AND('Patient Health Records'!AI886="Critical",'Patient Health Records'!AH886="No"),"Ask for readmission","No action")))</f>
        <v>Ask for readmission</v>
      </c>
      <c r="U886" s="36"/>
      <c r="V886" s="36"/>
      <c r="W886" s="2" t="str">
        <f>_xlfn.XLOOKUP('Patient Demographics'!N886,Facts!$B$2:$B$10,Facts!$A$2:$A$10,FALSE)</f>
        <v>Tamil Nadu</v>
      </c>
      <c r="X886" t="str">
        <f t="shared" si="82"/>
        <v xml:space="preserve">Isha </v>
      </c>
      <c r="Y886" t="str" cm="1">
        <f t="array" ref="Y886:Z886">_xlfn.TEXTSPLIT(C886," ")</f>
        <v>Isha</v>
      </c>
      <c r="Z886" t="str">
        <v>Sharma</v>
      </c>
    </row>
    <row r="887" spans="1:27" ht="15.75" customHeight="1" x14ac:dyDescent="0.35">
      <c r="A887" s="2" t="s">
        <v>1317</v>
      </c>
      <c r="B887" s="2" t="s">
        <v>1299</v>
      </c>
      <c r="C887" s="2" t="str">
        <f t="shared" si="83"/>
        <v>Isha Mehta</v>
      </c>
      <c r="D887" s="2" t="str">
        <f t="shared" si="81"/>
        <v>PID0886_Isha.pdf</v>
      </c>
      <c r="E887" s="2" t="s">
        <v>9</v>
      </c>
      <c r="F887" s="15" t="s">
        <v>55</v>
      </c>
      <c r="G887" s="56">
        <f t="shared" si="84"/>
        <v>29951</v>
      </c>
      <c r="H887" s="54">
        <f t="shared" si="85"/>
        <v>1981</v>
      </c>
      <c r="I887" s="54">
        <f t="shared" si="86"/>
        <v>45</v>
      </c>
      <c r="J887" s="54" t="str" cm="1">
        <f t="array" ref="J887">_xlfn.IFS(AND(I887&gt;20,I887&lt;=30),"Young adult",AND(I887&gt;30,I887&lt;=45),"Adult",AND(I887&gt;45,I887&lt;=60),"Senior",AND(I887&gt;60,I887&lt;90),"super senior",TRUE,"Died")</f>
        <v>Adult</v>
      </c>
      <c r="K887" s="3">
        <v>5</v>
      </c>
      <c r="L887" s="2" t="s">
        <v>16</v>
      </c>
      <c r="M887" s="2" t="s">
        <v>71</v>
      </c>
      <c r="N887" s="2" t="str">
        <f>VLOOKUP(L887,Facts!$A$2:$B$10,2,FALSE)</f>
        <v>West</v>
      </c>
      <c r="O887" s="2"/>
      <c r="P887" s="2"/>
      <c r="Q887" s="36" t="str">
        <f>IF(AND(K887&lt;=5,'Billing Details'!H887&gt;=10000),"High Priority","Regularfollowup")</f>
        <v>High Priority</v>
      </c>
      <c r="R887" s="36"/>
      <c r="S887" s="36"/>
      <c r="T887" s="36" t="str">
        <f>IF(AND(Q887="High Priority",'Patient Health Records'!AH887="Yes",'Patient Health Records'!AI887="Critical"), "Need Immediate attention", IF(AND('Patient Health Records'!AI887&lt;&gt;"Critical", 'Patient Health Records'!AH887="Yes"),"Monitor later",IF(AND('Patient Health Records'!AI887="Critical",'Patient Health Records'!AH887="No"),"Ask for readmission","No action")))</f>
        <v>No action</v>
      </c>
      <c r="U887" s="36"/>
      <c r="V887" s="36"/>
      <c r="W887" s="2" t="str">
        <f>_xlfn.XLOOKUP('Patient Demographics'!N887,Facts!$B$2:$B$10,Facts!$A$2:$A$10,FALSE)</f>
        <v>Maharashtra</v>
      </c>
      <c r="X887" t="str">
        <f t="shared" si="82"/>
        <v xml:space="preserve">Isha </v>
      </c>
      <c r="Y887" t="str" cm="1">
        <f t="array" ref="Y887:Z887">_xlfn.TEXTSPLIT(C887," ")</f>
        <v>Isha</v>
      </c>
      <c r="Z887" t="str">
        <v>Mehta</v>
      </c>
    </row>
    <row r="888" spans="1:27" ht="15.75" customHeight="1" x14ac:dyDescent="0.35">
      <c r="A888" s="2" t="s">
        <v>1318</v>
      </c>
      <c r="B888" s="2" t="s">
        <v>129</v>
      </c>
      <c r="C888" s="2" t="str">
        <f t="shared" si="83"/>
        <v>Vivaan Sharma</v>
      </c>
      <c r="D888" s="2" t="str">
        <f t="shared" si="81"/>
        <v>PID0887_Vivaan.pdf</v>
      </c>
      <c r="E888" s="2" t="s">
        <v>24</v>
      </c>
      <c r="F888" s="15" t="s">
        <v>48</v>
      </c>
      <c r="G888" s="56">
        <f t="shared" si="84"/>
        <v>23377</v>
      </c>
      <c r="H888" s="54">
        <f t="shared" si="85"/>
        <v>1964</v>
      </c>
      <c r="I888" s="54">
        <f t="shared" si="86"/>
        <v>62</v>
      </c>
      <c r="J888" s="54" t="str" cm="1">
        <f t="array" ref="J888">_xlfn.IFS(AND(I888&gt;20,I888&lt;=30),"Young adult",AND(I888&gt;30,I888&lt;=45),"Adult",AND(I888&gt;45,I888&lt;=60),"Senior",AND(I888&gt;60,I888&lt;90),"super senior",TRUE,"Died")</f>
        <v>super senior</v>
      </c>
      <c r="K888" s="3">
        <v>12</v>
      </c>
      <c r="L888" s="2" t="s">
        <v>16</v>
      </c>
      <c r="M888" s="2" t="s">
        <v>71</v>
      </c>
      <c r="N888" s="2" t="str">
        <f>VLOOKUP(L888,Facts!$A$2:$B$10,2,FALSE)</f>
        <v>West</v>
      </c>
      <c r="O888" s="2"/>
      <c r="P888" s="2"/>
      <c r="Q888" s="36" t="str">
        <f>IF(AND(K888&lt;=5,'Billing Details'!H888&gt;=10000),"High Priority","Regularfollowup")</f>
        <v>Regularfollowup</v>
      </c>
      <c r="R888" s="36"/>
      <c r="S888" s="36"/>
      <c r="T888" s="36" t="str">
        <f>IF(AND(Q888="High Priority",'Patient Health Records'!AH888="Yes",'Patient Health Records'!AI888="Critical"), "Need Immediate attention", IF(AND('Patient Health Records'!AI888&lt;&gt;"Critical", 'Patient Health Records'!AH888="Yes"),"Monitor later",IF(AND('Patient Health Records'!AI888="Critical",'Patient Health Records'!AH888="No"),"Ask for readmission","No action")))</f>
        <v>Monitor later</v>
      </c>
      <c r="U888" s="36"/>
      <c r="V888" s="36"/>
      <c r="W888" s="2" t="str">
        <f>_xlfn.XLOOKUP('Patient Demographics'!N888,Facts!$B$2:$B$10,Facts!$A$2:$A$10,FALSE)</f>
        <v>Maharashtra</v>
      </c>
      <c r="X888" t="str">
        <f t="shared" si="82"/>
        <v xml:space="preserve">Vivaan </v>
      </c>
      <c r="Y888" t="str" cm="1">
        <f t="array" ref="Y888:Z888">_xlfn.TEXTSPLIT(C888," ")</f>
        <v>Vivaan</v>
      </c>
      <c r="Z888" t="str">
        <v>Sharma</v>
      </c>
    </row>
    <row r="889" spans="1:27" ht="15.75" customHeight="1" x14ac:dyDescent="0.35">
      <c r="A889" s="2" t="s">
        <v>1319</v>
      </c>
      <c r="B889" s="2" t="s">
        <v>104</v>
      </c>
      <c r="C889" s="2" t="str">
        <f t="shared" si="83"/>
        <v>Riya Gupta</v>
      </c>
      <c r="D889" s="2" t="str">
        <f t="shared" si="81"/>
        <v>PID0888_Riya.pdf</v>
      </c>
      <c r="E889" s="2" t="s">
        <v>9</v>
      </c>
      <c r="F889" s="15" t="s">
        <v>93</v>
      </c>
      <c r="G889" s="56">
        <f t="shared" si="84"/>
        <v>36160</v>
      </c>
      <c r="H889" s="54">
        <f t="shared" si="85"/>
        <v>1998</v>
      </c>
      <c r="I889" s="54">
        <f t="shared" si="86"/>
        <v>28</v>
      </c>
      <c r="J889" s="54" t="str" cm="1">
        <f t="array" ref="J889">_xlfn.IFS(AND(I889&gt;20,I889&lt;=30),"Young adult",AND(I889&gt;30,I889&lt;=45),"Adult",AND(I889&gt;45,I889&lt;=60),"Senior",AND(I889&gt;60,I889&lt;90),"super senior",TRUE,"Died")</f>
        <v>Young adult</v>
      </c>
      <c r="K889" s="3">
        <v>12</v>
      </c>
      <c r="L889" s="2" t="s">
        <v>16</v>
      </c>
      <c r="M889" s="2" t="s">
        <v>21</v>
      </c>
      <c r="N889" s="2" t="str">
        <f>VLOOKUP(L889,Facts!$A$2:$B$10,2,FALSE)</f>
        <v>West</v>
      </c>
      <c r="O889" s="2"/>
      <c r="P889" s="2"/>
      <c r="Q889" s="36" t="str">
        <f>IF(AND(K889&lt;=5,'Billing Details'!H889&gt;=10000),"High Priority","Regularfollowup")</f>
        <v>Regularfollowup</v>
      </c>
      <c r="R889" s="36"/>
      <c r="S889" s="36"/>
      <c r="T889" s="36" t="str">
        <f>IF(AND(Q889="High Priority",'Patient Health Records'!AH889="Yes",'Patient Health Records'!AI889="Critical"), "Need Immediate attention", IF(AND('Patient Health Records'!AI889&lt;&gt;"Critical", 'Patient Health Records'!AH889="Yes"),"Monitor later",IF(AND('Patient Health Records'!AI889="Critical",'Patient Health Records'!AH889="No"),"Ask for readmission","No action")))</f>
        <v>Monitor later</v>
      </c>
      <c r="U889" s="36"/>
      <c r="V889" s="36"/>
      <c r="W889" s="2" t="str">
        <f>_xlfn.XLOOKUP('Patient Demographics'!N889,Facts!$B$2:$B$10,Facts!$A$2:$A$10,FALSE)</f>
        <v>Maharashtra</v>
      </c>
      <c r="X889" t="str">
        <f t="shared" si="82"/>
        <v xml:space="preserve">Riya </v>
      </c>
      <c r="Y889" t="str" cm="1">
        <f t="array" ref="Y889:Z889">_xlfn.TEXTSPLIT(C889," ")</f>
        <v>Riya</v>
      </c>
      <c r="Z889" t="str">
        <v>Gupta</v>
      </c>
    </row>
    <row r="890" spans="1:27" ht="15.75" customHeight="1" x14ac:dyDescent="0.35">
      <c r="A890" s="2" t="s">
        <v>1320</v>
      </c>
      <c r="B890" s="2" t="s">
        <v>100</v>
      </c>
      <c r="C890" s="2" t="str">
        <f t="shared" si="83"/>
        <v>Aditya Mehta</v>
      </c>
      <c r="D890" s="2" t="str">
        <f t="shared" si="81"/>
        <v>PID0889_Aditya.pdf</v>
      </c>
      <c r="E890" s="2" t="s">
        <v>24</v>
      </c>
      <c r="F890" s="15" t="s">
        <v>127</v>
      </c>
      <c r="G890" s="56">
        <f t="shared" si="84"/>
        <v>31412</v>
      </c>
      <c r="H890" s="54">
        <f t="shared" si="85"/>
        <v>1985</v>
      </c>
      <c r="I890" s="54">
        <f t="shared" si="86"/>
        <v>41</v>
      </c>
      <c r="J890" s="54" t="str" cm="1">
        <f t="array" ref="J890">_xlfn.IFS(AND(I890&gt;20,I890&lt;=30),"Young adult",AND(I890&gt;30,I890&lt;=45),"Adult",AND(I890&gt;45,I890&lt;=60),"Senior",AND(I890&gt;60,I890&lt;90),"super senior",TRUE,"Died")</f>
        <v>Adult</v>
      </c>
      <c r="K890" s="3">
        <v>15</v>
      </c>
      <c r="L890" s="2" t="s">
        <v>25</v>
      </c>
      <c r="M890" s="2" t="s">
        <v>12</v>
      </c>
      <c r="N890" s="2" t="str">
        <f>VLOOKUP(L890,Facts!$A$2:$B$10,2,FALSE)</f>
        <v>South</v>
      </c>
      <c r="O890" s="2"/>
      <c r="P890" s="2"/>
      <c r="Q890" s="36" t="str">
        <f>IF(AND(K890&lt;=5,'Billing Details'!H890&gt;=10000),"High Priority","Regularfollowup")</f>
        <v>Regularfollowup</v>
      </c>
      <c r="R890" s="36"/>
      <c r="S890" s="36"/>
      <c r="T890" s="36" t="str">
        <f>IF(AND(Q890="High Priority",'Patient Health Records'!AH890="Yes",'Patient Health Records'!AI890="Critical"), "Need Immediate attention", IF(AND('Patient Health Records'!AI890&lt;&gt;"Critical", 'Patient Health Records'!AH890="Yes"),"Monitor later",IF(AND('Patient Health Records'!AI890="Critical",'Patient Health Records'!AH890="No"),"Ask for readmission","No action")))</f>
        <v>Ask for readmission</v>
      </c>
      <c r="U890" s="36"/>
      <c r="V890" s="36"/>
      <c r="W890" s="2" t="str">
        <f>_xlfn.XLOOKUP('Patient Demographics'!N890,Facts!$B$2:$B$10,Facts!$A$2:$A$10,FALSE)</f>
        <v>Tamil Nadu</v>
      </c>
      <c r="X890" t="str">
        <f t="shared" si="82"/>
        <v xml:space="preserve">Aditya </v>
      </c>
      <c r="Y890" t="str" cm="1">
        <f t="array" ref="Y890:Z890">_xlfn.TEXTSPLIT(C890," ")</f>
        <v>Aditya</v>
      </c>
      <c r="Z890" t="str">
        <v>Mehta</v>
      </c>
    </row>
    <row r="891" spans="1:27" ht="15.75" customHeight="1" x14ac:dyDescent="0.35">
      <c r="A891" s="2" t="s">
        <v>1321</v>
      </c>
      <c r="B891" s="2" t="s">
        <v>1322</v>
      </c>
      <c r="C891" s="2" t="str">
        <f t="shared" si="83"/>
        <v>Aarav Kumar Reddy</v>
      </c>
      <c r="D891" s="2" t="str">
        <f t="shared" si="81"/>
        <v>PID0890_Aarav.pdf</v>
      </c>
      <c r="E891" s="2" t="s">
        <v>24</v>
      </c>
      <c r="F891" s="15" t="s">
        <v>28</v>
      </c>
      <c r="G891" s="56">
        <f t="shared" si="84"/>
        <v>32508</v>
      </c>
      <c r="H891" s="54">
        <f t="shared" si="85"/>
        <v>1988</v>
      </c>
      <c r="I891" s="54">
        <f t="shared" si="86"/>
        <v>38</v>
      </c>
      <c r="J891" s="54" t="str" cm="1">
        <f t="array" ref="J891">_xlfn.IFS(AND(I891&gt;20,I891&lt;=30),"Young adult",AND(I891&gt;30,I891&lt;=45),"Adult",AND(I891&gt;45,I891&lt;=60),"Senior",AND(I891&gt;60,I891&lt;90),"super senior",TRUE,"Died")</f>
        <v>Adult</v>
      </c>
      <c r="K891" s="3">
        <v>40</v>
      </c>
      <c r="L891" s="2" t="s">
        <v>16</v>
      </c>
      <c r="M891" s="2" t="s">
        <v>21</v>
      </c>
      <c r="N891" s="2" t="str">
        <f>VLOOKUP(L891,Facts!$A$2:$B$10,2,FALSE)</f>
        <v>West</v>
      </c>
      <c r="O891" s="2"/>
      <c r="P891" s="2"/>
      <c r="Q891" s="36" t="str">
        <f>IF(AND(K891&lt;=5,'Billing Details'!H891&gt;=10000),"High Priority","Regularfollowup")</f>
        <v>Regularfollowup</v>
      </c>
      <c r="R891" s="36"/>
      <c r="S891" s="36"/>
      <c r="T891" s="36" t="str">
        <f>IF(AND(Q891="High Priority",'Patient Health Records'!AH891="Yes",'Patient Health Records'!AI891="Critical"), "Need Immediate attention", IF(AND('Patient Health Records'!AI891&lt;&gt;"Critical", 'Patient Health Records'!AH891="Yes"),"Monitor later",IF(AND('Patient Health Records'!AI891="Critical",'Patient Health Records'!AH891="No"),"Ask for readmission","No action")))</f>
        <v>No action</v>
      </c>
      <c r="U891" s="36"/>
      <c r="V891" s="36"/>
      <c r="W891" s="2" t="str">
        <f>_xlfn.XLOOKUP('Patient Demographics'!N891,Facts!$B$2:$B$10,Facts!$A$2:$A$10,FALSE)</f>
        <v>Maharashtra</v>
      </c>
      <c r="X891" t="str">
        <f t="shared" si="82"/>
        <v xml:space="preserve">Aarav </v>
      </c>
      <c r="Y891" t="str" cm="1">
        <f t="array" ref="Y891:AA891">_xlfn.TEXTSPLIT(C891," ")</f>
        <v>Aarav</v>
      </c>
      <c r="Z891" t="str">
        <v>Kumar</v>
      </c>
      <c r="AA891" t="str">
        <v>Reddy</v>
      </c>
    </row>
    <row r="892" spans="1:27" ht="15.75" customHeight="1" x14ac:dyDescent="0.35">
      <c r="A892" s="2" t="s">
        <v>1323</v>
      </c>
      <c r="B892" s="2" t="s">
        <v>1245</v>
      </c>
      <c r="C892" s="2" t="str">
        <f t="shared" si="83"/>
        <v>Sai Gupta</v>
      </c>
      <c r="D892" s="2" t="str">
        <f t="shared" si="81"/>
        <v>PID0891_Sai.pdf</v>
      </c>
      <c r="E892" s="2" t="s">
        <v>24</v>
      </c>
      <c r="F892" s="15" t="s">
        <v>55</v>
      </c>
      <c r="G892" s="56">
        <f t="shared" si="84"/>
        <v>29951</v>
      </c>
      <c r="H892" s="54">
        <f t="shared" si="85"/>
        <v>1981</v>
      </c>
      <c r="I892" s="54">
        <f t="shared" si="86"/>
        <v>45</v>
      </c>
      <c r="J892" s="54" t="str" cm="1">
        <f t="array" ref="J892">_xlfn.IFS(AND(I892&gt;20,I892&lt;=30),"Young adult",AND(I892&gt;30,I892&lt;=45),"Adult",AND(I892&gt;45,I892&lt;=60),"Senior",AND(I892&gt;60,I892&lt;90),"super senior",TRUE,"Died")</f>
        <v>Adult</v>
      </c>
      <c r="K892" s="3">
        <v>2</v>
      </c>
      <c r="L892" s="2" t="s">
        <v>29</v>
      </c>
      <c r="M892" s="2" t="s">
        <v>12</v>
      </c>
      <c r="N892" s="2" t="str">
        <f>VLOOKUP(L892,Facts!$A$2:$B$10,2,FALSE)</f>
        <v>North</v>
      </c>
      <c r="O892" s="2"/>
      <c r="P892" s="2"/>
      <c r="Q892" s="36" t="str">
        <f>IF(AND(K892&lt;=5,'Billing Details'!H892&gt;=10000),"High Priority","Regularfollowup")</f>
        <v>Regularfollowup</v>
      </c>
      <c r="R892" s="36"/>
      <c r="S892" s="36"/>
      <c r="T892" s="36" t="str">
        <f>IF(AND(Q892="High Priority",'Patient Health Records'!AH892="Yes",'Patient Health Records'!AI892="Critical"), "Need Immediate attention", IF(AND('Patient Health Records'!AI892&lt;&gt;"Critical", 'Patient Health Records'!AH892="Yes"),"Monitor later",IF(AND('Patient Health Records'!AI892="Critical",'Patient Health Records'!AH892="No"),"Ask for readmission","No action")))</f>
        <v>No action</v>
      </c>
      <c r="U892" s="36"/>
      <c r="V892" s="36"/>
      <c r="W892" s="2" t="str">
        <f>_xlfn.XLOOKUP('Patient Demographics'!N892,Facts!$B$2:$B$10,Facts!$A$2:$A$10,FALSE)</f>
        <v>Punjab</v>
      </c>
      <c r="X892" t="str">
        <f t="shared" si="82"/>
        <v xml:space="preserve">Sai </v>
      </c>
      <c r="Y892" t="str" cm="1">
        <f t="array" ref="Y892:Z892">_xlfn.TEXTSPLIT(C892," ")</f>
        <v>Sai</v>
      </c>
      <c r="Z892" t="str">
        <v>Gupta</v>
      </c>
    </row>
    <row r="893" spans="1:27" ht="15.75" customHeight="1" x14ac:dyDescent="0.35">
      <c r="A893" s="2" t="s">
        <v>1324</v>
      </c>
      <c r="B893" s="2" t="s">
        <v>1325</v>
      </c>
      <c r="C893" s="2" t="str">
        <f t="shared" si="83"/>
        <v>Sai Dev Reddy</v>
      </c>
      <c r="D893" s="2" t="str">
        <f t="shared" si="81"/>
        <v>PID0892_Sai.pdf</v>
      </c>
      <c r="E893" s="2" t="s">
        <v>24</v>
      </c>
      <c r="F893" s="15" t="s">
        <v>41</v>
      </c>
      <c r="G893" s="56">
        <f t="shared" si="84"/>
        <v>28855</v>
      </c>
      <c r="H893" s="54">
        <f t="shared" si="85"/>
        <v>1978</v>
      </c>
      <c r="I893" s="54">
        <f t="shared" si="86"/>
        <v>48</v>
      </c>
      <c r="J893" s="54" t="str" cm="1">
        <f t="array" ref="J893">_xlfn.IFS(AND(I893&gt;20,I893&lt;=30),"Young adult",AND(I893&gt;30,I893&lt;=45),"Adult",AND(I893&gt;45,I893&lt;=60),"Senior",AND(I893&gt;60,I893&lt;90),"super senior",TRUE,"Died")</f>
        <v>Senior</v>
      </c>
      <c r="K893" s="3">
        <v>12</v>
      </c>
      <c r="L893" s="2" t="s">
        <v>45</v>
      </c>
      <c r="M893" s="2" t="s">
        <v>38</v>
      </c>
      <c r="N893" s="2" t="str">
        <f>VLOOKUP(L893,Facts!$A$2:$B$10,2,FALSE)</f>
        <v>East</v>
      </c>
      <c r="O893" s="2"/>
      <c r="P893" s="2"/>
      <c r="Q893" s="36" t="str">
        <f>IF(AND(K893&lt;=5,'Billing Details'!H893&gt;=10000),"High Priority","Regularfollowup")</f>
        <v>Regularfollowup</v>
      </c>
      <c r="R893" s="36"/>
      <c r="S893" s="36"/>
      <c r="T893" s="36" t="str">
        <f>IF(AND(Q893="High Priority",'Patient Health Records'!AH893="Yes",'Patient Health Records'!AI893="Critical"), "Need Immediate attention", IF(AND('Patient Health Records'!AI893&lt;&gt;"Critical", 'Patient Health Records'!AH893="Yes"),"Monitor later",IF(AND('Patient Health Records'!AI893="Critical",'Patient Health Records'!AH893="No"),"Ask for readmission","No action")))</f>
        <v>No action</v>
      </c>
      <c r="U893" s="36"/>
      <c r="V893" s="36"/>
      <c r="W893" s="2" t="str">
        <f>_xlfn.XLOOKUP('Patient Demographics'!N893,Facts!$B$2:$B$10,Facts!$A$2:$A$10,FALSE)</f>
        <v>West Bengal</v>
      </c>
      <c r="X893" t="str">
        <f t="shared" si="82"/>
        <v xml:space="preserve">Sai </v>
      </c>
      <c r="Y893" t="str" cm="1">
        <f t="array" ref="Y893:AA893">_xlfn.TEXTSPLIT(C893," ")</f>
        <v>Sai</v>
      </c>
      <c r="Z893" t="str">
        <v>Dev</v>
      </c>
      <c r="AA893" t="str">
        <v>Reddy</v>
      </c>
    </row>
    <row r="894" spans="1:27" ht="15.75" customHeight="1" x14ac:dyDescent="0.35">
      <c r="A894" s="2" t="s">
        <v>1326</v>
      </c>
      <c r="B894" s="2" t="s">
        <v>100</v>
      </c>
      <c r="C894" s="2" t="str">
        <f t="shared" si="83"/>
        <v>Aditya Mehta</v>
      </c>
      <c r="D894" s="2" t="str">
        <f t="shared" si="81"/>
        <v>PID0893_Aditya.pdf</v>
      </c>
      <c r="E894" s="2" t="s">
        <v>24</v>
      </c>
      <c r="F894" s="15" t="s">
        <v>28</v>
      </c>
      <c r="G894" s="56">
        <f t="shared" si="84"/>
        <v>32508</v>
      </c>
      <c r="H894" s="54">
        <f t="shared" si="85"/>
        <v>1988</v>
      </c>
      <c r="I894" s="54">
        <f t="shared" si="86"/>
        <v>38</v>
      </c>
      <c r="J894" s="54" t="str" cm="1">
        <f t="array" ref="J894">_xlfn.IFS(AND(I894&gt;20,I894&lt;=30),"Young adult",AND(I894&gt;30,I894&lt;=45),"Adult",AND(I894&gt;45,I894&lt;=60),"Senior",AND(I894&gt;60,I894&lt;90),"super senior",TRUE,"Died")</f>
        <v>Adult</v>
      </c>
      <c r="K894" s="3">
        <v>3</v>
      </c>
      <c r="L894" s="2" t="s">
        <v>11</v>
      </c>
      <c r="M894" s="2" t="s">
        <v>71</v>
      </c>
      <c r="N894" s="2" t="str">
        <f>VLOOKUP(L894,Facts!$A$2:$B$10,2,FALSE)</f>
        <v>South</v>
      </c>
      <c r="O894" s="2"/>
      <c r="P894" s="2"/>
      <c r="Q894" s="36" t="str">
        <f>IF(AND(K894&lt;=5,'Billing Details'!H894&gt;=10000),"High Priority","Regularfollowup")</f>
        <v>High Priority</v>
      </c>
      <c r="R894" s="36"/>
      <c r="S894" s="36"/>
      <c r="T894" s="36" t="str">
        <f>IF(AND(Q894="High Priority",'Patient Health Records'!AH894="Yes",'Patient Health Records'!AI894="Critical"), "Need Immediate attention", IF(AND('Patient Health Records'!AI894&lt;&gt;"Critical", 'Patient Health Records'!AH894="Yes"),"Monitor later",IF(AND('Patient Health Records'!AI894="Critical",'Patient Health Records'!AH894="No"),"Ask for readmission","No action")))</f>
        <v>Monitor later</v>
      </c>
      <c r="U894" s="36"/>
      <c r="V894" s="36"/>
      <c r="W894" s="2" t="str">
        <f>_xlfn.XLOOKUP('Patient Demographics'!N894,Facts!$B$2:$B$10,Facts!$A$2:$A$10,FALSE)</f>
        <v>Tamil Nadu</v>
      </c>
      <c r="X894" t="str">
        <f t="shared" si="82"/>
        <v xml:space="preserve">Aditya </v>
      </c>
      <c r="Y894" t="str" cm="1">
        <f t="array" ref="Y894:Z894">_xlfn.TEXTSPLIT(C894," ")</f>
        <v>Aditya</v>
      </c>
      <c r="Z894" t="str">
        <v>Mehta</v>
      </c>
    </row>
    <row r="895" spans="1:27" ht="15.75" customHeight="1" x14ac:dyDescent="0.35">
      <c r="A895" s="2" t="s">
        <v>1327</v>
      </c>
      <c r="B895" s="2" t="s">
        <v>136</v>
      </c>
      <c r="C895" s="2" t="str">
        <f t="shared" si="83"/>
        <v>Vivaan Mehta</v>
      </c>
      <c r="D895" s="2" t="str">
        <f t="shared" si="81"/>
        <v>PID0894_Vivaan.pdf</v>
      </c>
      <c r="E895" s="2" t="s">
        <v>24</v>
      </c>
      <c r="F895" s="15" t="s">
        <v>28</v>
      </c>
      <c r="G895" s="56">
        <f t="shared" si="84"/>
        <v>32508</v>
      </c>
      <c r="H895" s="54">
        <f t="shared" si="85"/>
        <v>1988</v>
      </c>
      <c r="I895" s="54">
        <f t="shared" si="86"/>
        <v>38</v>
      </c>
      <c r="J895" s="54" t="str" cm="1">
        <f t="array" ref="J895">_xlfn.IFS(AND(I895&gt;20,I895&lt;=30),"Young adult",AND(I895&gt;30,I895&lt;=45),"Adult",AND(I895&gt;45,I895&lt;=60),"Senior",AND(I895&gt;60,I895&lt;90),"super senior",TRUE,"Died")</f>
        <v>Adult</v>
      </c>
      <c r="K895" s="3">
        <v>12</v>
      </c>
      <c r="L895" s="2" t="s">
        <v>11</v>
      </c>
      <c r="M895" s="2" t="s">
        <v>12</v>
      </c>
      <c r="N895" s="2" t="str">
        <f>VLOOKUP(L895,Facts!$A$2:$B$10,2,FALSE)</f>
        <v>South</v>
      </c>
      <c r="O895" s="2"/>
      <c r="P895" s="2"/>
      <c r="Q895" s="36" t="str">
        <f>IF(AND(K895&lt;=5,'Billing Details'!H895&gt;=10000),"High Priority","Regularfollowup")</f>
        <v>Regularfollowup</v>
      </c>
      <c r="R895" s="36"/>
      <c r="S895" s="36"/>
      <c r="T895" s="36" t="str">
        <f>IF(AND(Q895="High Priority",'Patient Health Records'!AH895="Yes",'Patient Health Records'!AI895="Critical"), "Need Immediate attention", IF(AND('Patient Health Records'!AI895&lt;&gt;"Critical", 'Patient Health Records'!AH895="Yes"),"Monitor later",IF(AND('Patient Health Records'!AI895="Critical",'Patient Health Records'!AH895="No"),"Ask for readmission","No action")))</f>
        <v>No action</v>
      </c>
      <c r="U895" s="36"/>
      <c r="V895" s="36"/>
      <c r="W895" s="2" t="str">
        <f>_xlfn.XLOOKUP('Patient Demographics'!N895,Facts!$B$2:$B$10,Facts!$A$2:$A$10,FALSE)</f>
        <v>Tamil Nadu</v>
      </c>
      <c r="X895" t="str">
        <f t="shared" si="82"/>
        <v xml:space="preserve">Vivaan </v>
      </c>
      <c r="Y895" t="str" cm="1">
        <f t="array" ref="Y895:Z895">_xlfn.TEXTSPLIT(C895," ")</f>
        <v>Vivaan</v>
      </c>
      <c r="Z895" t="str">
        <v>Mehta</v>
      </c>
    </row>
    <row r="896" spans="1:27" ht="15.75" customHeight="1" x14ac:dyDescent="0.35">
      <c r="A896" s="2" t="s">
        <v>1328</v>
      </c>
      <c r="B896" s="2" t="s">
        <v>147</v>
      </c>
      <c r="C896" s="2" t="str">
        <f t="shared" si="83"/>
        <v>Aarav Reddy</v>
      </c>
      <c r="D896" s="2" t="str">
        <f t="shared" si="81"/>
        <v>PID0895_Aarav.pdf</v>
      </c>
      <c r="E896" s="2" t="s">
        <v>24</v>
      </c>
      <c r="F896" s="15" t="s">
        <v>41</v>
      </c>
      <c r="G896" s="56">
        <f t="shared" si="84"/>
        <v>28855</v>
      </c>
      <c r="H896" s="54">
        <f t="shared" si="85"/>
        <v>1978</v>
      </c>
      <c r="I896" s="54">
        <f t="shared" si="86"/>
        <v>48</v>
      </c>
      <c r="J896" s="54" t="str" cm="1">
        <f t="array" ref="J896">_xlfn.IFS(AND(I896&gt;20,I896&lt;=30),"Young adult",AND(I896&gt;30,I896&lt;=45),"Adult",AND(I896&gt;45,I896&lt;=60),"Senior",AND(I896&gt;60,I896&lt;90),"super senior",TRUE,"Died")</f>
        <v>Senior</v>
      </c>
      <c r="K896" s="3">
        <v>4</v>
      </c>
      <c r="L896" s="2" t="s">
        <v>11</v>
      </c>
      <c r="M896" s="2" t="s">
        <v>21</v>
      </c>
      <c r="N896" s="2" t="str">
        <f>VLOOKUP(L896,Facts!$A$2:$B$10,2,FALSE)</f>
        <v>South</v>
      </c>
      <c r="O896" s="2"/>
      <c r="P896" s="2"/>
      <c r="Q896" s="36" t="str">
        <f>IF(AND(K896&lt;=5,'Billing Details'!H896&gt;=10000),"High Priority","Regularfollowup")</f>
        <v>Regularfollowup</v>
      </c>
      <c r="R896" s="36"/>
      <c r="S896" s="36"/>
      <c r="T896" s="36" t="str">
        <f>IF(AND(Q896="High Priority",'Patient Health Records'!AH896="Yes",'Patient Health Records'!AI896="Critical"), "Need Immediate attention", IF(AND('Patient Health Records'!AI896&lt;&gt;"Critical", 'Patient Health Records'!AH896="Yes"),"Monitor later",IF(AND('Patient Health Records'!AI896="Critical",'Patient Health Records'!AH896="No"),"Ask for readmission","No action")))</f>
        <v>No action</v>
      </c>
      <c r="U896" s="36"/>
      <c r="V896" s="36"/>
      <c r="W896" s="2" t="str">
        <f>_xlfn.XLOOKUP('Patient Demographics'!N896,Facts!$B$2:$B$10,Facts!$A$2:$A$10,FALSE)</f>
        <v>Tamil Nadu</v>
      </c>
      <c r="X896" t="str">
        <f t="shared" si="82"/>
        <v xml:space="preserve">Aarav </v>
      </c>
      <c r="Y896" t="str" cm="1">
        <f t="array" ref="Y896:Z896">_xlfn.TEXTSPLIT(C896," ")</f>
        <v>Aarav</v>
      </c>
      <c r="Z896" t="str">
        <v>Reddy</v>
      </c>
    </row>
    <row r="897" spans="1:27" ht="15.75" customHeight="1" x14ac:dyDescent="0.35">
      <c r="A897" s="2" t="s">
        <v>1329</v>
      </c>
      <c r="B897" s="2" t="s">
        <v>154</v>
      </c>
      <c r="C897" s="2" t="str">
        <f t="shared" si="83"/>
        <v>Vivaan Reddy</v>
      </c>
      <c r="D897" s="2" t="str">
        <f t="shared" si="81"/>
        <v>PID0896_Vivaan.pdf</v>
      </c>
      <c r="E897" s="2" t="s">
        <v>24</v>
      </c>
      <c r="F897" s="15" t="s">
        <v>41</v>
      </c>
      <c r="G897" s="56">
        <f t="shared" si="84"/>
        <v>28855</v>
      </c>
      <c r="H897" s="54">
        <f t="shared" si="85"/>
        <v>1978</v>
      </c>
      <c r="I897" s="54">
        <f t="shared" si="86"/>
        <v>48</v>
      </c>
      <c r="J897" s="54" t="str" cm="1">
        <f t="array" ref="J897">_xlfn.IFS(AND(I897&gt;20,I897&lt;=30),"Young adult",AND(I897&gt;30,I897&lt;=45),"Adult",AND(I897&gt;45,I897&lt;=60),"Senior",AND(I897&gt;60,I897&lt;90),"super senior",TRUE,"Died")</f>
        <v>Senior</v>
      </c>
      <c r="K897" s="3">
        <v>1</v>
      </c>
      <c r="L897" s="2" t="s">
        <v>29</v>
      </c>
      <c r="M897" s="2" t="s">
        <v>71</v>
      </c>
      <c r="N897" s="2" t="str">
        <f>VLOOKUP(L897,Facts!$A$2:$B$10,2,FALSE)</f>
        <v>North</v>
      </c>
      <c r="O897" s="2"/>
      <c r="P897" s="2"/>
      <c r="Q897" s="36" t="str">
        <f>IF(AND(K897&lt;=5,'Billing Details'!H897&gt;=10000),"High Priority","Regularfollowup")</f>
        <v>High Priority</v>
      </c>
      <c r="R897" s="36"/>
      <c r="S897" s="36"/>
      <c r="T897" s="36" t="str">
        <f>IF(AND(Q897="High Priority",'Patient Health Records'!AH897="Yes",'Patient Health Records'!AI897="Critical"), "Need Immediate attention", IF(AND('Patient Health Records'!AI897&lt;&gt;"Critical", 'Patient Health Records'!AH897="Yes"),"Monitor later",IF(AND('Patient Health Records'!AI897="Critical",'Patient Health Records'!AH897="No"),"Ask for readmission","No action")))</f>
        <v>Ask for readmission</v>
      </c>
      <c r="U897" s="36"/>
      <c r="V897" s="36"/>
      <c r="W897" s="2" t="str">
        <f>_xlfn.XLOOKUP('Patient Demographics'!N897,Facts!$B$2:$B$10,Facts!$A$2:$A$10,FALSE)</f>
        <v>Punjab</v>
      </c>
      <c r="X897" t="str">
        <f t="shared" si="82"/>
        <v xml:space="preserve">Vivaan </v>
      </c>
      <c r="Y897" t="str" cm="1">
        <f t="array" ref="Y897:Z897">_xlfn.TEXTSPLIT(C897," ")</f>
        <v>Vivaan</v>
      </c>
      <c r="Z897" t="str">
        <v>Reddy</v>
      </c>
    </row>
    <row r="898" spans="1:27" ht="15.75" customHeight="1" x14ac:dyDescent="0.35">
      <c r="A898" s="2" t="s">
        <v>1330</v>
      </c>
      <c r="B898" s="2" t="s">
        <v>8</v>
      </c>
      <c r="C898" s="2" t="str">
        <f t="shared" si="83"/>
        <v>Shreya Reddy</v>
      </c>
      <c r="D898" s="2" t="str">
        <f t="shared" ref="D898:D961" si="87">_xlfn.CONCAT(A898,"_",Y898,".pdf")</f>
        <v>PID0897_Shreya.pdf</v>
      </c>
      <c r="E898" s="2" t="s">
        <v>9</v>
      </c>
      <c r="F898" s="15" t="s">
        <v>55</v>
      </c>
      <c r="G898" s="56">
        <f t="shared" si="84"/>
        <v>29951</v>
      </c>
      <c r="H898" s="54">
        <f t="shared" si="85"/>
        <v>1981</v>
      </c>
      <c r="I898" s="54">
        <f t="shared" si="86"/>
        <v>45</v>
      </c>
      <c r="J898" s="54" t="str" cm="1">
        <f t="array" ref="J898">_xlfn.IFS(AND(I898&gt;20,I898&lt;=30),"Young adult",AND(I898&gt;30,I898&lt;=45),"Adult",AND(I898&gt;45,I898&lt;=60),"Senior",AND(I898&gt;60,I898&lt;90),"super senior",TRUE,"Died")</f>
        <v>Adult</v>
      </c>
      <c r="K898" s="3">
        <v>2</v>
      </c>
      <c r="L898" s="2" t="s">
        <v>29</v>
      </c>
      <c r="M898" s="2" t="s">
        <v>21</v>
      </c>
      <c r="N898" s="2" t="str">
        <f>VLOOKUP(L898,Facts!$A$2:$B$10,2,FALSE)</f>
        <v>North</v>
      </c>
      <c r="O898" s="2"/>
      <c r="P898" s="2"/>
      <c r="Q898" s="36" t="str">
        <f>IF(AND(K898&lt;=5,'Billing Details'!H898&gt;=10000),"High Priority","Regularfollowup")</f>
        <v>High Priority</v>
      </c>
      <c r="R898" s="36"/>
      <c r="S898" s="36"/>
      <c r="T898" s="36" t="str">
        <f>IF(AND(Q898="High Priority",'Patient Health Records'!AH898="Yes",'Patient Health Records'!AI898="Critical"), "Need Immediate attention", IF(AND('Patient Health Records'!AI898&lt;&gt;"Critical", 'Patient Health Records'!AH898="Yes"),"Monitor later",IF(AND('Patient Health Records'!AI898="Critical",'Patient Health Records'!AH898="No"),"Ask for readmission","No action")))</f>
        <v>No action</v>
      </c>
      <c r="U898" s="36"/>
      <c r="V898" s="36"/>
      <c r="W898" s="2" t="str">
        <f>_xlfn.XLOOKUP('Patient Demographics'!N898,Facts!$B$2:$B$10,Facts!$A$2:$A$10,FALSE)</f>
        <v>Punjab</v>
      </c>
      <c r="X898" t="str">
        <f t="shared" ref="X898:X961" si="88">LEFT(C898,FIND(" ",C898))</f>
        <v xml:space="preserve">Shreya </v>
      </c>
      <c r="Y898" t="str" cm="1">
        <f t="array" ref="Y898:Z898">_xlfn.TEXTSPLIT(C898," ")</f>
        <v>Shreya</v>
      </c>
      <c r="Z898" t="str">
        <v>Reddy</v>
      </c>
    </row>
    <row r="899" spans="1:27" ht="15.75" customHeight="1" x14ac:dyDescent="0.35">
      <c r="A899" s="2" t="s">
        <v>1331</v>
      </c>
      <c r="B899" s="2" t="s">
        <v>144</v>
      </c>
      <c r="C899" s="2" t="str">
        <f t="shared" ref="C899:C962" si="89">TRIM(B899)</f>
        <v>Isha Patel</v>
      </c>
      <c r="D899" s="2" t="str">
        <f t="shared" si="87"/>
        <v>PID0898_Isha.pdf</v>
      </c>
      <c r="E899" s="2" t="s">
        <v>9</v>
      </c>
      <c r="F899" s="15" t="s">
        <v>164</v>
      </c>
      <c r="G899" s="56">
        <f t="shared" ref="G899:G962" si="90">DATEVALUE(F899)</f>
        <v>21550</v>
      </c>
      <c r="H899" s="54">
        <f t="shared" ref="H899:H962" si="91">YEAR(G899)</f>
        <v>1958</v>
      </c>
      <c r="I899" s="54">
        <f t="shared" ref="I899:I962" si="92">2026-H899</f>
        <v>68</v>
      </c>
      <c r="J899" s="54" t="str" cm="1">
        <f t="array" ref="J899">_xlfn.IFS(AND(I899&gt;20,I899&lt;=30),"Young adult",AND(I899&gt;30,I899&lt;=45),"Adult",AND(I899&gt;45,I899&lt;=60),"Senior",AND(I899&gt;60,I899&lt;90),"super senior",TRUE,"Died")</f>
        <v>super senior</v>
      </c>
      <c r="K899" s="3">
        <v>12</v>
      </c>
      <c r="L899" s="2" t="s">
        <v>45</v>
      </c>
      <c r="M899" s="2" t="s">
        <v>38</v>
      </c>
      <c r="N899" s="2" t="str">
        <f>VLOOKUP(L899,Facts!$A$2:$B$10,2,FALSE)</f>
        <v>East</v>
      </c>
      <c r="O899" s="2"/>
      <c r="P899" s="2"/>
      <c r="Q899" s="36" t="str">
        <f>IF(AND(K899&lt;=5,'Billing Details'!H899&gt;=10000),"High Priority","Regularfollowup")</f>
        <v>Regularfollowup</v>
      </c>
      <c r="R899" s="36"/>
      <c r="S899" s="36"/>
      <c r="T899" s="36" t="str">
        <f>IF(AND(Q899="High Priority",'Patient Health Records'!AH899="Yes",'Patient Health Records'!AI899="Critical"), "Need Immediate attention", IF(AND('Patient Health Records'!AI899&lt;&gt;"Critical", 'Patient Health Records'!AH899="Yes"),"Monitor later",IF(AND('Patient Health Records'!AI899="Critical",'Patient Health Records'!AH899="No"),"Ask for readmission","No action")))</f>
        <v>No action</v>
      </c>
      <c r="U899" s="36"/>
      <c r="V899" s="36"/>
      <c r="W899" s="2" t="str">
        <f>_xlfn.XLOOKUP('Patient Demographics'!N899,Facts!$B$2:$B$10,Facts!$A$2:$A$10,FALSE)</f>
        <v>West Bengal</v>
      </c>
      <c r="X899" t="str">
        <f t="shared" si="88"/>
        <v xml:space="preserve">Isha </v>
      </c>
      <c r="Y899" t="str" cm="1">
        <f t="array" ref="Y899:Z899">_xlfn.TEXTSPLIT(C899," ")</f>
        <v>Isha</v>
      </c>
      <c r="Z899" t="str">
        <v>Patel</v>
      </c>
    </row>
    <row r="900" spans="1:27" ht="15.75" customHeight="1" x14ac:dyDescent="0.35">
      <c r="A900" s="2" t="s">
        <v>1332</v>
      </c>
      <c r="B900" s="2" t="s">
        <v>896</v>
      </c>
      <c r="C900" s="2" t="str">
        <f t="shared" si="89"/>
        <v>Shreya Kumar Gupta</v>
      </c>
      <c r="D900" s="2" t="str">
        <f t="shared" si="87"/>
        <v>PID0899_Shreya.pdf</v>
      </c>
      <c r="E900" s="2" t="s">
        <v>9</v>
      </c>
      <c r="F900" s="15" t="s">
        <v>55</v>
      </c>
      <c r="G900" s="56">
        <f t="shared" si="90"/>
        <v>29951</v>
      </c>
      <c r="H900" s="54">
        <f t="shared" si="91"/>
        <v>1981</v>
      </c>
      <c r="I900" s="54">
        <f t="shared" si="92"/>
        <v>45</v>
      </c>
      <c r="J900" s="54" t="str" cm="1">
        <f t="array" ref="J900">_xlfn.IFS(AND(I900&gt;20,I900&lt;=30),"Young adult",AND(I900&gt;30,I900&lt;=45),"Adult",AND(I900&gt;45,I900&lt;=60),"Senior",AND(I900&gt;60,I900&lt;90),"super senior",TRUE,"Died")</f>
        <v>Adult</v>
      </c>
      <c r="K900" s="3">
        <v>20</v>
      </c>
      <c r="L900" s="2" t="s">
        <v>37</v>
      </c>
      <c r="M900" s="2" t="s">
        <v>12</v>
      </c>
      <c r="N900" s="2" t="str">
        <f>VLOOKUP(L900,Facts!$A$2:$B$10,2,FALSE)</f>
        <v>South</v>
      </c>
      <c r="O900" s="2"/>
      <c r="P900" s="2"/>
      <c r="Q900" s="36" t="str">
        <f>IF(AND(K900&lt;=5,'Billing Details'!H900&gt;=10000),"High Priority","Regularfollowup")</f>
        <v>Regularfollowup</v>
      </c>
      <c r="R900" s="36"/>
      <c r="S900" s="36"/>
      <c r="T900" s="36" t="str">
        <f>IF(AND(Q900="High Priority",'Patient Health Records'!AH900="Yes",'Patient Health Records'!AI900="Critical"), "Need Immediate attention", IF(AND('Patient Health Records'!AI900&lt;&gt;"Critical", 'Patient Health Records'!AH900="Yes"),"Monitor later",IF(AND('Patient Health Records'!AI900="Critical",'Patient Health Records'!AH900="No"),"Ask for readmission","No action")))</f>
        <v>Ask for readmission</v>
      </c>
      <c r="U900" s="36"/>
      <c r="V900" s="36"/>
      <c r="W900" s="2" t="str">
        <f>_xlfn.XLOOKUP('Patient Demographics'!N900,Facts!$B$2:$B$10,Facts!$A$2:$A$10,FALSE)</f>
        <v>Tamil Nadu</v>
      </c>
      <c r="X900" t="str">
        <f t="shared" si="88"/>
        <v xml:space="preserve">Shreya </v>
      </c>
      <c r="Y900" t="str" cm="1">
        <f t="array" ref="Y900:AA900">_xlfn.TEXTSPLIT(C900," ")</f>
        <v>Shreya</v>
      </c>
      <c r="Z900" t="str">
        <v>Kumar</v>
      </c>
      <c r="AA900" t="str">
        <v>Gupta</v>
      </c>
    </row>
    <row r="901" spans="1:27" ht="15.75" customHeight="1" x14ac:dyDescent="0.35">
      <c r="A901" s="2" t="s">
        <v>1333</v>
      </c>
      <c r="B901" s="2" t="s">
        <v>129</v>
      </c>
      <c r="C901" s="2" t="str">
        <f t="shared" si="89"/>
        <v>Vivaan Sharma</v>
      </c>
      <c r="D901" s="2" t="str">
        <f t="shared" si="87"/>
        <v>PID0900_Vivaan.pdf</v>
      </c>
      <c r="E901" s="2" t="s">
        <v>24</v>
      </c>
      <c r="F901" s="15" t="s">
        <v>41</v>
      </c>
      <c r="G901" s="56">
        <f t="shared" si="90"/>
        <v>28855</v>
      </c>
      <c r="H901" s="54">
        <f t="shared" si="91"/>
        <v>1978</v>
      </c>
      <c r="I901" s="54">
        <f t="shared" si="92"/>
        <v>48</v>
      </c>
      <c r="J901" s="54" t="str" cm="1">
        <f t="array" ref="J901">_xlfn.IFS(AND(I901&gt;20,I901&lt;=30),"Young adult",AND(I901&gt;30,I901&lt;=45),"Adult",AND(I901&gt;45,I901&lt;=60),"Senior",AND(I901&gt;60,I901&lt;90),"super senior",TRUE,"Died")</f>
        <v>Senior</v>
      </c>
      <c r="K901" s="3">
        <v>9</v>
      </c>
      <c r="L901" s="2" t="s">
        <v>60</v>
      </c>
      <c r="M901" s="2" t="s">
        <v>71</v>
      </c>
      <c r="N901" s="2" t="str">
        <f>VLOOKUP(L901,Facts!$A$2:$B$10,2,FALSE)</f>
        <v>West</v>
      </c>
      <c r="O901" s="2"/>
      <c r="P901" s="2"/>
      <c r="Q901" s="36" t="str">
        <f>IF(AND(K901&lt;=5,'Billing Details'!H901&gt;=10000),"High Priority","Regularfollowup")</f>
        <v>Regularfollowup</v>
      </c>
      <c r="R901" s="36"/>
      <c r="S901" s="36"/>
      <c r="T901" s="36" t="str">
        <f>IF(AND(Q901="High Priority",'Patient Health Records'!AH901="Yes",'Patient Health Records'!AI901="Critical"), "Need Immediate attention", IF(AND('Patient Health Records'!AI901&lt;&gt;"Critical", 'Patient Health Records'!AH901="Yes"),"Monitor later",IF(AND('Patient Health Records'!AI901="Critical",'Patient Health Records'!AH901="No"),"Ask for readmission","No action")))</f>
        <v>Ask for readmission</v>
      </c>
      <c r="U901" s="36"/>
      <c r="V901" s="36"/>
      <c r="W901" s="2" t="str">
        <f>_xlfn.XLOOKUP('Patient Demographics'!N901,Facts!$B$2:$B$10,Facts!$A$2:$A$10,FALSE)</f>
        <v>Maharashtra</v>
      </c>
      <c r="X901" t="str">
        <f t="shared" si="88"/>
        <v xml:space="preserve">Vivaan </v>
      </c>
      <c r="Y901" t="str" cm="1">
        <f t="array" ref="Y901:Z901">_xlfn.TEXTSPLIT(C901," ")</f>
        <v>Vivaan</v>
      </c>
      <c r="Z901" t="str">
        <v>Sharma</v>
      </c>
    </row>
    <row r="902" spans="1:27" ht="15.75" customHeight="1" x14ac:dyDescent="0.35">
      <c r="A902" s="2" t="s">
        <v>1334</v>
      </c>
      <c r="B902" s="2" t="s">
        <v>1335</v>
      </c>
      <c r="C902" s="2" t="str">
        <f t="shared" si="89"/>
        <v>Krishna Sharma</v>
      </c>
      <c r="D902" s="2" t="str">
        <f t="shared" si="87"/>
        <v>PID0901_Krishna.pdf</v>
      </c>
      <c r="E902" s="2" t="s">
        <v>24</v>
      </c>
      <c r="F902" s="15" t="s">
        <v>319</v>
      </c>
      <c r="G902" s="56">
        <f t="shared" si="90"/>
        <v>36160</v>
      </c>
      <c r="H902" s="54">
        <f t="shared" si="91"/>
        <v>1998</v>
      </c>
      <c r="I902" s="54">
        <f t="shared" si="92"/>
        <v>28</v>
      </c>
      <c r="J902" s="54" t="str" cm="1">
        <f t="array" ref="J902">_xlfn.IFS(AND(I902&gt;20,I902&lt;=30),"Young adult",AND(I902&gt;30,I902&lt;=45),"Adult",AND(I902&gt;45,I902&lt;=60),"Senior",AND(I902&gt;60,I902&lt;90),"super senior",TRUE,"Died")</f>
        <v>Young adult</v>
      </c>
      <c r="K902" s="3">
        <v>7</v>
      </c>
      <c r="L902" s="2" t="s">
        <v>45</v>
      </c>
      <c r="M902" s="2" t="s">
        <v>71</v>
      </c>
      <c r="N902" s="2" t="str">
        <f>VLOOKUP(L902,Facts!$A$2:$B$10,2,FALSE)</f>
        <v>East</v>
      </c>
      <c r="O902" s="2"/>
      <c r="P902" s="2"/>
      <c r="Q902" s="36" t="str">
        <f>IF(AND(K902&lt;=5,'Billing Details'!H902&gt;=10000),"High Priority","Regularfollowup")</f>
        <v>Regularfollowup</v>
      </c>
      <c r="R902" s="36"/>
      <c r="S902" s="36"/>
      <c r="T902" s="36" t="str">
        <f>IF(AND(Q902="High Priority",'Patient Health Records'!AH902="Yes",'Patient Health Records'!AI902="Critical"), "Need Immediate attention", IF(AND('Patient Health Records'!AI902&lt;&gt;"Critical", 'Patient Health Records'!AH902="Yes"),"Monitor later",IF(AND('Patient Health Records'!AI902="Critical",'Patient Health Records'!AH902="No"),"Ask for readmission","No action")))</f>
        <v>Monitor later</v>
      </c>
      <c r="U902" s="36"/>
      <c r="V902" s="36"/>
      <c r="W902" s="2" t="str">
        <f>_xlfn.XLOOKUP('Patient Demographics'!N902,Facts!$B$2:$B$10,Facts!$A$2:$A$10,FALSE)</f>
        <v>West Bengal</v>
      </c>
      <c r="X902" t="str">
        <f t="shared" si="88"/>
        <v xml:space="preserve">Krishna </v>
      </c>
      <c r="Y902" t="str" cm="1">
        <f t="array" ref="Y902:Z902">_xlfn.TEXTSPLIT(C902," ")</f>
        <v>Krishna</v>
      </c>
      <c r="Z902" t="str">
        <v>Sharma</v>
      </c>
    </row>
    <row r="903" spans="1:27" ht="15.75" customHeight="1" x14ac:dyDescent="0.35">
      <c r="A903" s="2" t="s">
        <v>1336</v>
      </c>
      <c r="B903" s="2" t="s">
        <v>1337</v>
      </c>
      <c r="C903" s="2" t="str">
        <f t="shared" si="89"/>
        <v>Aanya Raj Sharma</v>
      </c>
      <c r="D903" s="2" t="str">
        <f t="shared" si="87"/>
        <v>PID0902_Aanya.pdf</v>
      </c>
      <c r="E903" s="2" t="s">
        <v>9</v>
      </c>
      <c r="F903" s="15" t="s">
        <v>109</v>
      </c>
      <c r="G903" s="56">
        <f t="shared" si="90"/>
        <v>32508</v>
      </c>
      <c r="H903" s="54">
        <f t="shared" si="91"/>
        <v>1988</v>
      </c>
      <c r="I903" s="54">
        <f t="shared" si="92"/>
        <v>38</v>
      </c>
      <c r="J903" s="54" t="str" cm="1">
        <f t="array" ref="J903">_xlfn.IFS(AND(I903&gt;20,I903&lt;=30),"Young adult",AND(I903&gt;30,I903&lt;=45),"Adult",AND(I903&gt;45,I903&lt;=60),"Senior",AND(I903&gt;60,I903&lt;90),"super senior",TRUE,"Died")</f>
        <v>Adult</v>
      </c>
      <c r="K903" s="3">
        <v>0.5</v>
      </c>
      <c r="L903" s="2" t="s">
        <v>29</v>
      </c>
      <c r="M903" s="2" t="s">
        <v>71</v>
      </c>
      <c r="N903" s="2" t="str">
        <f>VLOOKUP(L903,Facts!$A$2:$B$10,2,FALSE)</f>
        <v>North</v>
      </c>
      <c r="O903" s="2"/>
      <c r="P903" s="2"/>
      <c r="Q903" s="36" t="str">
        <f>IF(AND(K903&lt;=5,'Billing Details'!H903&gt;=10000),"High Priority","Regularfollowup")</f>
        <v>Regularfollowup</v>
      </c>
      <c r="R903" s="36"/>
      <c r="S903" s="36"/>
      <c r="T903" s="36" t="str">
        <f>IF(AND(Q903="High Priority",'Patient Health Records'!AH903="Yes",'Patient Health Records'!AI903="Critical"), "Need Immediate attention", IF(AND('Patient Health Records'!AI903&lt;&gt;"Critical", 'Patient Health Records'!AH903="Yes"),"Monitor later",IF(AND('Patient Health Records'!AI903="Critical",'Patient Health Records'!AH903="No"),"Ask for readmission","No action")))</f>
        <v>No action</v>
      </c>
      <c r="U903" s="36"/>
      <c r="V903" s="36"/>
      <c r="W903" s="2" t="str">
        <f>_xlfn.XLOOKUP('Patient Demographics'!N903,Facts!$B$2:$B$10,Facts!$A$2:$A$10,FALSE)</f>
        <v>Punjab</v>
      </c>
      <c r="X903" t="str">
        <f t="shared" si="88"/>
        <v xml:space="preserve">Aanya </v>
      </c>
      <c r="Y903" t="str" cm="1">
        <f t="array" ref="Y903:AA903">_xlfn.TEXTSPLIT(C903," ")</f>
        <v>Aanya</v>
      </c>
      <c r="Z903" t="str">
        <v>Raj</v>
      </c>
      <c r="AA903" t="str">
        <v>Sharma</v>
      </c>
    </row>
    <row r="904" spans="1:27" ht="15.75" customHeight="1" x14ac:dyDescent="0.35">
      <c r="A904" s="2" t="s">
        <v>1338</v>
      </c>
      <c r="B904" s="2" t="s">
        <v>1339</v>
      </c>
      <c r="C904" s="2" t="str">
        <f t="shared" si="89"/>
        <v>Krishna Dev Gupta</v>
      </c>
      <c r="D904" s="2" t="str">
        <f t="shared" si="87"/>
        <v>PID0903_Krishna.pdf</v>
      </c>
      <c r="E904" s="2" t="s">
        <v>24</v>
      </c>
      <c r="F904" s="15" t="s">
        <v>55</v>
      </c>
      <c r="G904" s="56">
        <f t="shared" si="90"/>
        <v>29951</v>
      </c>
      <c r="H904" s="54">
        <f t="shared" si="91"/>
        <v>1981</v>
      </c>
      <c r="I904" s="54">
        <f t="shared" si="92"/>
        <v>45</v>
      </c>
      <c r="J904" s="54" t="str" cm="1">
        <f t="array" ref="J904">_xlfn.IFS(AND(I904&gt;20,I904&lt;=30),"Young adult",AND(I904&gt;30,I904&lt;=45),"Adult",AND(I904&gt;45,I904&lt;=60),"Senior",AND(I904&gt;60,I904&lt;90),"super senior",TRUE,"Died")</f>
        <v>Adult</v>
      </c>
      <c r="K904" s="3">
        <v>5</v>
      </c>
      <c r="L904" s="2" t="s">
        <v>60</v>
      </c>
      <c r="M904" s="2" t="s">
        <v>12</v>
      </c>
      <c r="N904" s="2" t="str">
        <f>VLOOKUP(L904,Facts!$A$2:$B$10,2,FALSE)</f>
        <v>West</v>
      </c>
      <c r="O904" s="2"/>
      <c r="P904" s="2"/>
      <c r="Q904" s="36" t="str">
        <f>IF(AND(K904&lt;=5,'Billing Details'!H904&gt;=10000),"High Priority","Regularfollowup")</f>
        <v>Regularfollowup</v>
      </c>
      <c r="R904" s="36"/>
      <c r="S904" s="36"/>
      <c r="T904" s="36" t="str">
        <f>IF(AND(Q904="High Priority",'Patient Health Records'!AH904="Yes",'Patient Health Records'!AI904="Critical"), "Need Immediate attention", IF(AND('Patient Health Records'!AI904&lt;&gt;"Critical", 'Patient Health Records'!AH904="Yes"),"Monitor later",IF(AND('Patient Health Records'!AI904="Critical",'Patient Health Records'!AH904="No"),"Ask for readmission","No action")))</f>
        <v>No action</v>
      </c>
      <c r="U904" s="36"/>
      <c r="V904" s="36"/>
      <c r="W904" s="2" t="str">
        <f>_xlfn.XLOOKUP('Patient Demographics'!N904,Facts!$B$2:$B$10,Facts!$A$2:$A$10,FALSE)</f>
        <v>Maharashtra</v>
      </c>
      <c r="X904" t="str">
        <f t="shared" si="88"/>
        <v xml:space="preserve">Krishna </v>
      </c>
      <c r="Y904" t="str" cm="1">
        <f t="array" ref="Y904:AA904">_xlfn.TEXTSPLIT(C904," ")</f>
        <v>Krishna</v>
      </c>
      <c r="Z904" t="str">
        <v>Dev</v>
      </c>
      <c r="AA904" t="str">
        <v>Gupta</v>
      </c>
    </row>
    <row r="905" spans="1:27" ht="15.75" customHeight="1" x14ac:dyDescent="0.35">
      <c r="A905" s="2" t="s">
        <v>1340</v>
      </c>
      <c r="B905" s="2" t="s">
        <v>1341</v>
      </c>
      <c r="C905" s="2" t="str">
        <f t="shared" si="89"/>
        <v>Aarav Dev Sharma</v>
      </c>
      <c r="D905" s="2" t="str">
        <f t="shared" si="87"/>
        <v>PID0904_Aarav.pdf</v>
      </c>
      <c r="E905" s="2" t="s">
        <v>24</v>
      </c>
      <c r="F905" s="15" t="s">
        <v>116</v>
      </c>
      <c r="G905" s="56">
        <f t="shared" si="90"/>
        <v>27029</v>
      </c>
      <c r="H905" s="54">
        <f t="shared" si="91"/>
        <v>1973</v>
      </c>
      <c r="I905" s="54">
        <f t="shared" si="92"/>
        <v>53</v>
      </c>
      <c r="J905" s="54" t="str" cm="1">
        <f t="array" ref="J905">_xlfn.IFS(AND(I905&gt;20,I905&lt;=30),"Young adult",AND(I905&gt;30,I905&lt;=45),"Adult",AND(I905&gt;45,I905&lt;=60),"Senior",AND(I905&gt;60,I905&lt;90),"super senior",TRUE,"Died")</f>
        <v>Senior</v>
      </c>
      <c r="K905" s="3">
        <v>250</v>
      </c>
      <c r="L905" s="2" t="s">
        <v>20</v>
      </c>
      <c r="M905" s="2" t="s">
        <v>38</v>
      </c>
      <c r="N905" s="2" t="str">
        <f>VLOOKUP(L905,Facts!$A$2:$B$10,2,FALSE)</f>
        <v>North</v>
      </c>
      <c r="O905" s="2"/>
      <c r="P905" s="2"/>
      <c r="Q905" s="36" t="str">
        <f>IF(AND(K905&lt;=5,'Billing Details'!H905&gt;=10000),"High Priority","Regularfollowup")</f>
        <v>Regularfollowup</v>
      </c>
      <c r="R905" s="36"/>
      <c r="S905" s="36"/>
      <c r="T905" s="36" t="str">
        <f>IF(AND(Q905="High Priority",'Patient Health Records'!AH905="Yes",'Patient Health Records'!AI905="Critical"), "Need Immediate attention", IF(AND('Patient Health Records'!AI905&lt;&gt;"Critical", 'Patient Health Records'!AH905="Yes"),"Monitor later",IF(AND('Patient Health Records'!AI905="Critical",'Patient Health Records'!AH905="No"),"Ask for readmission","No action")))</f>
        <v>No action</v>
      </c>
      <c r="U905" s="36"/>
      <c r="V905" s="36"/>
      <c r="W905" s="2" t="str">
        <f>_xlfn.XLOOKUP('Patient Demographics'!N905,Facts!$B$2:$B$10,Facts!$A$2:$A$10,FALSE)</f>
        <v>Punjab</v>
      </c>
      <c r="X905" t="str">
        <f t="shared" si="88"/>
        <v xml:space="preserve">Aarav </v>
      </c>
      <c r="Y905" t="str" cm="1">
        <f t="array" ref="Y905:AA905">_xlfn.TEXTSPLIT(C905," ")</f>
        <v>Aarav</v>
      </c>
      <c r="Z905" t="str">
        <v>Dev</v>
      </c>
      <c r="AA905" t="str">
        <v>Sharma</v>
      </c>
    </row>
    <row r="906" spans="1:27" ht="15.75" customHeight="1" x14ac:dyDescent="0.35">
      <c r="A906" s="2" t="s">
        <v>1342</v>
      </c>
      <c r="B906" s="2" t="s">
        <v>175</v>
      </c>
      <c r="C906" s="2" t="str">
        <f t="shared" si="89"/>
        <v>Sai Sharma</v>
      </c>
      <c r="D906" s="2" t="str">
        <f t="shared" si="87"/>
        <v>PID0905_Sai.pdf</v>
      </c>
      <c r="E906" s="2" t="s">
        <v>24</v>
      </c>
      <c r="F906" s="15" t="s">
        <v>10</v>
      </c>
      <c r="G906" s="56">
        <f t="shared" si="90"/>
        <v>27029</v>
      </c>
      <c r="H906" s="54">
        <f t="shared" si="91"/>
        <v>1973</v>
      </c>
      <c r="I906" s="54">
        <f t="shared" si="92"/>
        <v>53</v>
      </c>
      <c r="J906" s="54" t="str" cm="1">
        <f t="array" ref="J906">_xlfn.IFS(AND(I906&gt;20,I906&lt;=30),"Young adult",AND(I906&gt;30,I906&lt;=45),"Adult",AND(I906&gt;45,I906&lt;=60),"Senior",AND(I906&gt;60,I906&lt;90),"super senior",TRUE,"Died")</f>
        <v>Senior</v>
      </c>
      <c r="K906" s="3">
        <v>5</v>
      </c>
      <c r="L906" s="2" t="s">
        <v>20</v>
      </c>
      <c r="M906" s="2" t="s">
        <v>21</v>
      </c>
      <c r="N906" s="2" t="str">
        <f>VLOOKUP(L906,Facts!$A$2:$B$10,2,FALSE)</f>
        <v>North</v>
      </c>
      <c r="O906" s="2"/>
      <c r="P906" s="2"/>
      <c r="Q906" s="36" t="str">
        <f>IF(AND(K906&lt;=5,'Billing Details'!H906&gt;=10000),"High Priority","Regularfollowup")</f>
        <v>High Priority</v>
      </c>
      <c r="R906" s="36"/>
      <c r="S906" s="36"/>
      <c r="T906" s="36" t="str">
        <f>IF(AND(Q906="High Priority",'Patient Health Records'!AH906="Yes",'Patient Health Records'!AI906="Critical"), "Need Immediate attention", IF(AND('Patient Health Records'!AI906&lt;&gt;"Critical", 'Patient Health Records'!AH906="Yes"),"Monitor later",IF(AND('Patient Health Records'!AI906="Critical",'Patient Health Records'!AH906="No"),"Ask for readmission","No action")))</f>
        <v>Monitor later</v>
      </c>
      <c r="U906" s="36"/>
      <c r="V906" s="36"/>
      <c r="W906" s="2" t="str">
        <f>_xlfn.XLOOKUP('Patient Demographics'!N906,Facts!$B$2:$B$10,Facts!$A$2:$A$10,FALSE)</f>
        <v>Punjab</v>
      </c>
      <c r="X906" t="str">
        <f t="shared" si="88"/>
        <v xml:space="preserve">Sai </v>
      </c>
      <c r="Y906" t="str" cm="1">
        <f t="array" ref="Y906:Z906">_xlfn.TEXTSPLIT(C906," ")</f>
        <v>Sai</v>
      </c>
      <c r="Z906" t="str">
        <v>Sharma</v>
      </c>
    </row>
    <row r="907" spans="1:27" ht="15.75" customHeight="1" x14ac:dyDescent="0.35">
      <c r="A907" s="2" t="s">
        <v>1343</v>
      </c>
      <c r="B907" s="2" t="s">
        <v>228</v>
      </c>
      <c r="C907" s="2" t="str">
        <f t="shared" si="89"/>
        <v>Aarav Patel</v>
      </c>
      <c r="D907" s="2" t="str">
        <f t="shared" si="87"/>
        <v>PID0906_Aarav.pdf</v>
      </c>
      <c r="E907" s="2" t="s">
        <v>24</v>
      </c>
      <c r="F907" s="15" t="s">
        <v>28</v>
      </c>
      <c r="G907" s="56">
        <f t="shared" si="90"/>
        <v>32508</v>
      </c>
      <c r="H907" s="54">
        <f t="shared" si="91"/>
        <v>1988</v>
      </c>
      <c r="I907" s="54">
        <f t="shared" si="92"/>
        <v>38</v>
      </c>
      <c r="J907" s="54" t="str" cm="1">
        <f t="array" ref="J907">_xlfn.IFS(AND(I907&gt;20,I907&lt;=30),"Young adult",AND(I907&gt;30,I907&lt;=45),"Adult",AND(I907&gt;45,I907&lt;=60),"Senior",AND(I907&gt;60,I907&lt;90),"super senior",TRUE,"Died")</f>
        <v>Adult</v>
      </c>
      <c r="K907" s="3">
        <v>5</v>
      </c>
      <c r="L907" s="2" t="s">
        <v>25</v>
      </c>
      <c r="M907" s="2" t="s">
        <v>71</v>
      </c>
      <c r="N907" s="2" t="str">
        <f>VLOOKUP(L907,Facts!$A$2:$B$10,2,FALSE)</f>
        <v>South</v>
      </c>
      <c r="O907" s="2"/>
      <c r="P907" s="2"/>
      <c r="Q907" s="36" t="str">
        <f>IF(AND(K907&lt;=5,'Billing Details'!H907&gt;=10000),"High Priority","Regularfollowup")</f>
        <v>High Priority</v>
      </c>
      <c r="R907" s="36"/>
      <c r="S907" s="36"/>
      <c r="T907" s="36" t="str">
        <f>IF(AND(Q907="High Priority",'Patient Health Records'!AH907="Yes",'Patient Health Records'!AI907="Critical"), "Need Immediate attention", IF(AND('Patient Health Records'!AI907&lt;&gt;"Critical", 'Patient Health Records'!AH907="Yes"),"Monitor later",IF(AND('Patient Health Records'!AI907="Critical",'Patient Health Records'!AH907="No"),"Ask for readmission","No action")))</f>
        <v>Monitor later</v>
      </c>
      <c r="U907" s="36"/>
      <c r="V907" s="36"/>
      <c r="W907" s="2" t="str">
        <f>_xlfn.XLOOKUP('Patient Demographics'!N907,Facts!$B$2:$B$10,Facts!$A$2:$A$10,FALSE)</f>
        <v>Tamil Nadu</v>
      </c>
      <c r="X907" t="str">
        <f t="shared" si="88"/>
        <v xml:space="preserve">Aarav </v>
      </c>
      <c r="Y907" t="str" cm="1">
        <f t="array" ref="Y907:Z907">_xlfn.TEXTSPLIT(C907," ")</f>
        <v>Aarav</v>
      </c>
      <c r="Z907" t="str">
        <v>Patel</v>
      </c>
    </row>
    <row r="908" spans="1:27" ht="15.75" customHeight="1" x14ac:dyDescent="0.35">
      <c r="A908" s="2" t="s">
        <v>1344</v>
      </c>
      <c r="B908" s="2" t="s">
        <v>1345</v>
      </c>
      <c r="C908" s="2" t="str">
        <f t="shared" si="89"/>
        <v>Aditya Singh Reddy</v>
      </c>
      <c r="D908" s="2" t="str">
        <f t="shared" si="87"/>
        <v>PID0907_Aditya.pdf</v>
      </c>
      <c r="E908" s="2" t="s">
        <v>24</v>
      </c>
      <c r="F908" s="15" t="s">
        <v>116</v>
      </c>
      <c r="G908" s="56">
        <f t="shared" si="90"/>
        <v>27029</v>
      </c>
      <c r="H908" s="54">
        <f t="shared" si="91"/>
        <v>1973</v>
      </c>
      <c r="I908" s="54">
        <f t="shared" si="92"/>
        <v>53</v>
      </c>
      <c r="J908" s="54" t="str" cm="1">
        <f t="array" ref="J908">_xlfn.IFS(AND(I908&gt;20,I908&lt;=30),"Young adult",AND(I908&gt;30,I908&lt;=45),"Adult",AND(I908&gt;45,I908&lt;=60),"Senior",AND(I908&gt;60,I908&lt;90),"super senior",TRUE,"Died")</f>
        <v>Senior</v>
      </c>
      <c r="K908" s="3">
        <v>9</v>
      </c>
      <c r="L908" s="2" t="s">
        <v>45</v>
      </c>
      <c r="M908" s="2" t="s">
        <v>71</v>
      </c>
      <c r="N908" s="2" t="str">
        <f>VLOOKUP(L908,Facts!$A$2:$B$10,2,FALSE)</f>
        <v>East</v>
      </c>
      <c r="O908" s="2"/>
      <c r="P908" s="2"/>
      <c r="Q908" s="36" t="str">
        <f>IF(AND(K908&lt;=5,'Billing Details'!H908&gt;=10000),"High Priority","Regularfollowup")</f>
        <v>Regularfollowup</v>
      </c>
      <c r="R908" s="36"/>
      <c r="S908" s="36"/>
      <c r="T908" s="36" t="str">
        <f>IF(AND(Q908="High Priority",'Patient Health Records'!AH908="Yes",'Patient Health Records'!AI908="Critical"), "Need Immediate attention", IF(AND('Patient Health Records'!AI908&lt;&gt;"Critical", 'Patient Health Records'!AH908="Yes"),"Monitor later",IF(AND('Patient Health Records'!AI908="Critical",'Patient Health Records'!AH908="No"),"Ask for readmission","No action")))</f>
        <v>Monitor later</v>
      </c>
      <c r="U908" s="36"/>
      <c r="V908" s="36"/>
      <c r="W908" s="2" t="str">
        <f>_xlfn.XLOOKUP('Patient Demographics'!N908,Facts!$B$2:$B$10,Facts!$A$2:$A$10,FALSE)</f>
        <v>West Bengal</v>
      </c>
      <c r="X908" t="str">
        <f t="shared" si="88"/>
        <v xml:space="preserve">Aditya </v>
      </c>
      <c r="Y908" t="str" cm="1">
        <f t="array" ref="Y908:AA908">_xlfn.TEXTSPLIT(C908," ")</f>
        <v>Aditya</v>
      </c>
      <c r="Z908" t="str">
        <v>Singh</v>
      </c>
      <c r="AA908" t="str">
        <v>Reddy</v>
      </c>
    </row>
    <row r="909" spans="1:27" ht="15.75" customHeight="1" x14ac:dyDescent="0.35">
      <c r="A909" s="2" t="s">
        <v>1346</v>
      </c>
      <c r="B909" s="2" t="s">
        <v>574</v>
      </c>
      <c r="C909" s="2" t="str">
        <f t="shared" si="89"/>
        <v>Shreya Dev Patel</v>
      </c>
      <c r="D909" s="2" t="str">
        <f t="shared" si="87"/>
        <v>PID0908_Shreya.pdf</v>
      </c>
      <c r="E909" s="2" t="s">
        <v>9</v>
      </c>
      <c r="F909" s="15" t="s">
        <v>164</v>
      </c>
      <c r="G909" s="56">
        <f t="shared" si="90"/>
        <v>21550</v>
      </c>
      <c r="H909" s="54">
        <f t="shared" si="91"/>
        <v>1958</v>
      </c>
      <c r="I909" s="54">
        <f t="shared" si="92"/>
        <v>68</v>
      </c>
      <c r="J909" s="54" t="str" cm="1">
        <f t="array" ref="J909">_xlfn.IFS(AND(I909&gt;20,I909&lt;=30),"Young adult",AND(I909&gt;30,I909&lt;=45),"Adult",AND(I909&gt;45,I909&lt;=60),"Senior",AND(I909&gt;60,I909&lt;90),"super senior",TRUE,"Died")</f>
        <v>super senior</v>
      </c>
      <c r="K909" s="3">
        <v>40</v>
      </c>
      <c r="L909" s="2" t="s">
        <v>45</v>
      </c>
      <c r="M909" s="2" t="s">
        <v>38</v>
      </c>
      <c r="N909" s="2" t="str">
        <f>VLOOKUP(L909,Facts!$A$2:$B$10,2,FALSE)</f>
        <v>East</v>
      </c>
      <c r="O909" s="2"/>
      <c r="P909" s="2"/>
      <c r="Q909" s="36" t="str">
        <f>IF(AND(K909&lt;=5,'Billing Details'!H909&gt;=10000),"High Priority","Regularfollowup")</f>
        <v>Regularfollowup</v>
      </c>
      <c r="R909" s="36"/>
      <c r="S909" s="36"/>
      <c r="T909" s="36" t="str">
        <f>IF(AND(Q909="High Priority",'Patient Health Records'!AH909="Yes",'Patient Health Records'!AI909="Critical"), "Need Immediate attention", IF(AND('Patient Health Records'!AI909&lt;&gt;"Critical", 'Patient Health Records'!AH909="Yes"),"Monitor later",IF(AND('Patient Health Records'!AI909="Critical",'Patient Health Records'!AH909="No"),"Ask for readmission","No action")))</f>
        <v>Ask for readmission</v>
      </c>
      <c r="U909" s="36"/>
      <c r="V909" s="36"/>
      <c r="W909" s="2" t="str">
        <f>_xlfn.XLOOKUP('Patient Demographics'!N909,Facts!$B$2:$B$10,Facts!$A$2:$A$10,FALSE)</f>
        <v>West Bengal</v>
      </c>
      <c r="X909" t="str">
        <f t="shared" si="88"/>
        <v xml:space="preserve">Shreya </v>
      </c>
      <c r="Y909" t="str" cm="1">
        <f t="array" ref="Y909:AA909">_xlfn.TEXTSPLIT(C909," ")</f>
        <v>Shreya</v>
      </c>
      <c r="Z909" t="str">
        <v>Dev</v>
      </c>
      <c r="AA909" t="str">
        <v>Patel</v>
      </c>
    </row>
    <row r="910" spans="1:27" ht="15.75" customHeight="1" x14ac:dyDescent="0.35">
      <c r="A910" s="2" t="s">
        <v>1347</v>
      </c>
      <c r="B910" s="2" t="s">
        <v>579</v>
      </c>
      <c r="C910" s="2" t="str">
        <f t="shared" si="89"/>
        <v>Riya Priya Sharma</v>
      </c>
      <c r="D910" s="2" t="str">
        <f t="shared" si="87"/>
        <v>PID0909_Riya.pdf</v>
      </c>
      <c r="E910" s="2" t="s">
        <v>9</v>
      </c>
      <c r="F910" s="15" t="s">
        <v>74</v>
      </c>
      <c r="G910" s="56">
        <f t="shared" si="90"/>
        <v>29586</v>
      </c>
      <c r="H910" s="54">
        <f t="shared" si="91"/>
        <v>1980</v>
      </c>
      <c r="I910" s="54">
        <f t="shared" si="92"/>
        <v>46</v>
      </c>
      <c r="J910" s="54" t="str" cm="1">
        <f t="array" ref="J910">_xlfn.IFS(AND(I910&gt;20,I910&lt;=30),"Young adult",AND(I910&gt;30,I910&lt;=45),"Adult",AND(I910&gt;45,I910&lt;=60),"Senior",AND(I910&gt;60,I910&lt;90),"super senior",TRUE,"Died")</f>
        <v>Senior</v>
      </c>
      <c r="K910" s="3">
        <v>2</v>
      </c>
      <c r="L910" s="2" t="s">
        <v>29</v>
      </c>
      <c r="M910" s="2" t="s">
        <v>21</v>
      </c>
      <c r="N910" s="2" t="str">
        <f>VLOOKUP(L910,Facts!$A$2:$B$10,2,FALSE)</f>
        <v>North</v>
      </c>
      <c r="O910" s="2"/>
      <c r="P910" s="2"/>
      <c r="Q910" s="36" t="str">
        <f>IF(AND(K910&lt;=5,'Billing Details'!H910&gt;=10000),"High Priority","Regularfollowup")</f>
        <v>High Priority</v>
      </c>
      <c r="R910" s="36"/>
      <c r="S910" s="36"/>
      <c r="T910" s="36" t="str">
        <f>IF(AND(Q910="High Priority",'Patient Health Records'!AH910="Yes",'Patient Health Records'!AI910="Critical"), "Need Immediate attention", IF(AND('Patient Health Records'!AI910&lt;&gt;"Critical", 'Patient Health Records'!AH910="Yes"),"Monitor later",IF(AND('Patient Health Records'!AI910="Critical",'Patient Health Records'!AH910="No"),"Ask for readmission","No action")))</f>
        <v>Monitor later</v>
      </c>
      <c r="U910" s="36"/>
      <c r="V910" s="36"/>
      <c r="W910" s="2" t="str">
        <f>_xlfn.XLOOKUP('Patient Demographics'!N910,Facts!$B$2:$B$10,Facts!$A$2:$A$10,FALSE)</f>
        <v>Punjab</v>
      </c>
      <c r="X910" t="str">
        <f t="shared" si="88"/>
        <v xml:space="preserve">Riya </v>
      </c>
      <c r="Y910" t="str" cm="1">
        <f t="array" ref="Y910:AA910">_xlfn.TEXTSPLIT(C910," ")</f>
        <v>Riya</v>
      </c>
      <c r="Z910" t="str">
        <v>Priya</v>
      </c>
      <c r="AA910" t="str">
        <v>Sharma</v>
      </c>
    </row>
    <row r="911" spans="1:27" ht="15.75" customHeight="1" x14ac:dyDescent="0.35">
      <c r="A911" s="2" t="s">
        <v>1348</v>
      </c>
      <c r="B911" s="2" t="s">
        <v>246</v>
      </c>
      <c r="C911" s="2" t="str">
        <f t="shared" si="89"/>
        <v>Riya Sharma</v>
      </c>
      <c r="D911" s="2" t="str">
        <f t="shared" si="87"/>
        <v>PID0910_Riya.pdf</v>
      </c>
      <c r="E911" s="2" t="s">
        <v>9</v>
      </c>
      <c r="F911" s="15" t="s">
        <v>93</v>
      </c>
      <c r="G911" s="56">
        <f t="shared" si="90"/>
        <v>36160</v>
      </c>
      <c r="H911" s="54">
        <f t="shared" si="91"/>
        <v>1998</v>
      </c>
      <c r="I911" s="54">
        <f t="shared" si="92"/>
        <v>28</v>
      </c>
      <c r="J911" s="54" t="str" cm="1">
        <f t="array" ref="J911">_xlfn.IFS(AND(I911&gt;20,I911&lt;=30),"Young adult",AND(I911&gt;30,I911&lt;=45),"Adult",AND(I911&gt;45,I911&lt;=60),"Senior",AND(I911&gt;60,I911&lt;90),"super senior",TRUE,"Died")</f>
        <v>Young adult</v>
      </c>
      <c r="K911" s="3">
        <v>20</v>
      </c>
      <c r="L911" s="2" t="s">
        <v>37</v>
      </c>
      <c r="M911" s="2" t="s">
        <v>21</v>
      </c>
      <c r="N911" s="2" t="str">
        <f>VLOOKUP(L911,Facts!$A$2:$B$10,2,FALSE)</f>
        <v>South</v>
      </c>
      <c r="O911" s="2"/>
      <c r="P911" s="2"/>
      <c r="Q911" s="36" t="str">
        <f>IF(AND(K911&lt;=5,'Billing Details'!H911&gt;=10000),"High Priority","Regularfollowup")</f>
        <v>Regularfollowup</v>
      </c>
      <c r="R911" s="36"/>
      <c r="S911" s="36"/>
      <c r="T911" s="36" t="str">
        <f>IF(AND(Q911="High Priority",'Patient Health Records'!AH911="Yes",'Patient Health Records'!AI911="Critical"), "Need Immediate attention", IF(AND('Patient Health Records'!AI911&lt;&gt;"Critical", 'Patient Health Records'!AH911="Yes"),"Monitor later",IF(AND('Patient Health Records'!AI911="Critical",'Patient Health Records'!AH911="No"),"Ask for readmission","No action")))</f>
        <v>No action</v>
      </c>
      <c r="U911" s="36"/>
      <c r="V911" s="36"/>
      <c r="W911" s="2" t="str">
        <f>_xlfn.XLOOKUP('Patient Demographics'!N911,Facts!$B$2:$B$10,Facts!$A$2:$A$10,FALSE)</f>
        <v>Tamil Nadu</v>
      </c>
      <c r="X911" t="str">
        <f t="shared" si="88"/>
        <v xml:space="preserve">Riya </v>
      </c>
      <c r="Y911" t="str" cm="1">
        <f t="array" ref="Y911:Z911">_xlfn.TEXTSPLIT(C911," ")</f>
        <v>Riya</v>
      </c>
      <c r="Z911" t="str">
        <v>Sharma</v>
      </c>
    </row>
    <row r="912" spans="1:27" ht="15.75" customHeight="1" x14ac:dyDescent="0.35">
      <c r="A912" s="2" t="s">
        <v>1349</v>
      </c>
      <c r="B912" s="2" t="s">
        <v>1350</v>
      </c>
      <c r="C912" s="2" t="str">
        <f t="shared" si="89"/>
        <v>Aarav Dev Mehta</v>
      </c>
      <c r="D912" s="2" t="str">
        <f t="shared" si="87"/>
        <v>PID0911_Aarav.pdf</v>
      </c>
      <c r="E912" s="2" t="s">
        <v>24</v>
      </c>
      <c r="F912" s="15" t="s">
        <v>19</v>
      </c>
      <c r="G912" s="56">
        <f t="shared" si="90"/>
        <v>34334</v>
      </c>
      <c r="H912" s="54">
        <f t="shared" si="91"/>
        <v>1993</v>
      </c>
      <c r="I912" s="54">
        <f t="shared" si="92"/>
        <v>33</v>
      </c>
      <c r="J912" s="54" t="str" cm="1">
        <f t="array" ref="J912">_xlfn.IFS(AND(I912&gt;20,I912&lt;=30),"Young adult",AND(I912&gt;30,I912&lt;=45),"Adult",AND(I912&gt;45,I912&lt;=60),"Senior",AND(I912&gt;60,I912&lt;90),"super senior",TRUE,"Died")</f>
        <v>Adult</v>
      </c>
      <c r="K912" s="3">
        <v>25</v>
      </c>
      <c r="L912" s="2" t="s">
        <v>37</v>
      </c>
      <c r="M912" s="2" t="s">
        <v>12</v>
      </c>
      <c r="N912" s="2" t="str">
        <f>VLOOKUP(L912,Facts!$A$2:$B$10,2,FALSE)</f>
        <v>South</v>
      </c>
      <c r="O912" s="2"/>
      <c r="P912" s="2"/>
      <c r="Q912" s="36" t="str">
        <f>IF(AND(K912&lt;=5,'Billing Details'!H912&gt;=10000),"High Priority","Regularfollowup")</f>
        <v>Regularfollowup</v>
      </c>
      <c r="R912" s="36"/>
      <c r="S912" s="36"/>
      <c r="T912" s="36" t="str">
        <f>IF(AND(Q912="High Priority",'Patient Health Records'!AH912="Yes",'Patient Health Records'!AI912="Critical"), "Need Immediate attention", IF(AND('Patient Health Records'!AI912&lt;&gt;"Critical", 'Patient Health Records'!AH912="Yes"),"Monitor later",IF(AND('Patient Health Records'!AI912="Critical",'Patient Health Records'!AH912="No"),"Ask for readmission","No action")))</f>
        <v>Ask for readmission</v>
      </c>
      <c r="U912" s="36"/>
      <c r="V912" s="36"/>
      <c r="W912" s="2" t="str">
        <f>_xlfn.XLOOKUP('Patient Demographics'!N912,Facts!$B$2:$B$10,Facts!$A$2:$A$10,FALSE)</f>
        <v>Tamil Nadu</v>
      </c>
      <c r="X912" t="str">
        <f t="shared" si="88"/>
        <v xml:space="preserve">Aarav </v>
      </c>
      <c r="Y912" t="str" cm="1">
        <f t="array" ref="Y912:AA912">_xlfn.TEXTSPLIT(C912," ")</f>
        <v>Aarav</v>
      </c>
      <c r="Z912" t="str">
        <v>Dev</v>
      </c>
      <c r="AA912" t="str">
        <v>Mehta</v>
      </c>
    </row>
    <row r="913" spans="1:27" ht="15.75" customHeight="1" x14ac:dyDescent="0.35">
      <c r="A913" s="2" t="s">
        <v>1351</v>
      </c>
      <c r="B913" s="2" t="s">
        <v>405</v>
      </c>
      <c r="C913" s="2" t="str">
        <f t="shared" si="89"/>
        <v>Aanya Gupta</v>
      </c>
      <c r="D913" s="2" t="str">
        <f t="shared" si="87"/>
        <v>PID0912_Aanya.pdf</v>
      </c>
      <c r="E913" s="2" t="s">
        <v>9</v>
      </c>
      <c r="F913" s="15" t="s">
        <v>10</v>
      </c>
      <c r="G913" s="56">
        <f t="shared" si="90"/>
        <v>27029</v>
      </c>
      <c r="H913" s="54">
        <f t="shared" si="91"/>
        <v>1973</v>
      </c>
      <c r="I913" s="54">
        <f t="shared" si="92"/>
        <v>53</v>
      </c>
      <c r="J913" s="54" t="str" cm="1">
        <f t="array" ref="J913">_xlfn.IFS(AND(I913&gt;20,I913&lt;=30),"Young adult",AND(I913&gt;30,I913&lt;=45),"Adult",AND(I913&gt;45,I913&lt;=60),"Senior",AND(I913&gt;60,I913&lt;90),"super senior",TRUE,"Died")</f>
        <v>Senior</v>
      </c>
      <c r="K913" s="3">
        <v>9</v>
      </c>
      <c r="L913" s="2" t="s">
        <v>45</v>
      </c>
      <c r="M913" s="2" t="s">
        <v>38</v>
      </c>
      <c r="N913" s="2" t="str">
        <f>VLOOKUP(L913,Facts!$A$2:$B$10,2,FALSE)</f>
        <v>East</v>
      </c>
      <c r="O913" s="2"/>
      <c r="P913" s="2"/>
      <c r="Q913" s="36" t="str">
        <f>IF(AND(K913&lt;=5,'Billing Details'!H913&gt;=10000),"High Priority","Regularfollowup")</f>
        <v>Regularfollowup</v>
      </c>
      <c r="R913" s="36"/>
      <c r="S913" s="36"/>
      <c r="T913" s="36" t="str">
        <f>IF(AND(Q913="High Priority",'Patient Health Records'!AH913="Yes",'Patient Health Records'!AI913="Critical"), "Need Immediate attention", IF(AND('Patient Health Records'!AI913&lt;&gt;"Critical", 'Patient Health Records'!AH913="Yes"),"Monitor later",IF(AND('Patient Health Records'!AI913="Critical",'Patient Health Records'!AH913="No"),"Ask for readmission","No action")))</f>
        <v>Monitor later</v>
      </c>
      <c r="U913" s="36"/>
      <c r="V913" s="36"/>
      <c r="W913" s="2" t="str">
        <f>_xlfn.XLOOKUP('Patient Demographics'!N913,Facts!$B$2:$B$10,Facts!$A$2:$A$10,FALSE)</f>
        <v>West Bengal</v>
      </c>
      <c r="X913" t="str">
        <f t="shared" si="88"/>
        <v xml:space="preserve">Aanya </v>
      </c>
      <c r="Y913" t="str" cm="1">
        <f t="array" ref="Y913:Z913">_xlfn.TEXTSPLIT(C913," ")</f>
        <v>Aanya</v>
      </c>
      <c r="Z913" t="str">
        <v>Gupta</v>
      </c>
    </row>
    <row r="914" spans="1:27" ht="15.75" customHeight="1" x14ac:dyDescent="0.35">
      <c r="A914" s="2" t="s">
        <v>1352</v>
      </c>
      <c r="B914" s="2" t="s">
        <v>669</v>
      </c>
      <c r="C914" s="2" t="str">
        <f t="shared" si="89"/>
        <v>Aditya Sharma</v>
      </c>
      <c r="D914" s="2" t="str">
        <f t="shared" si="87"/>
        <v>PID0913_Aditya.pdf</v>
      </c>
      <c r="E914" s="2" t="s">
        <v>24</v>
      </c>
      <c r="F914" s="15" t="s">
        <v>41</v>
      </c>
      <c r="G914" s="56">
        <f t="shared" si="90"/>
        <v>28855</v>
      </c>
      <c r="H914" s="54">
        <f t="shared" si="91"/>
        <v>1978</v>
      </c>
      <c r="I914" s="54">
        <f t="shared" si="92"/>
        <v>48</v>
      </c>
      <c r="J914" s="54" t="str" cm="1">
        <f t="array" ref="J914">_xlfn.IFS(AND(I914&gt;20,I914&lt;=30),"Young adult",AND(I914&gt;30,I914&lt;=45),"Adult",AND(I914&gt;45,I914&lt;=60),"Senior",AND(I914&gt;60,I914&lt;90),"super senior",TRUE,"Died")</f>
        <v>Senior</v>
      </c>
      <c r="K914" s="3">
        <v>15</v>
      </c>
      <c r="L914" s="2" t="s">
        <v>60</v>
      </c>
      <c r="M914" s="2" t="s">
        <v>12</v>
      </c>
      <c r="N914" s="2" t="str">
        <f>VLOOKUP(L914,Facts!$A$2:$B$10,2,FALSE)</f>
        <v>West</v>
      </c>
      <c r="O914" s="2"/>
      <c r="P914" s="2"/>
      <c r="Q914" s="36" t="str">
        <f>IF(AND(K914&lt;=5,'Billing Details'!H914&gt;=10000),"High Priority","Regularfollowup")</f>
        <v>Regularfollowup</v>
      </c>
      <c r="R914" s="36"/>
      <c r="S914" s="36"/>
      <c r="T914" s="36" t="str">
        <f>IF(AND(Q914="High Priority",'Patient Health Records'!AH914="Yes",'Patient Health Records'!AI914="Critical"), "Need Immediate attention", IF(AND('Patient Health Records'!AI914&lt;&gt;"Critical", 'Patient Health Records'!AH914="Yes"),"Monitor later",IF(AND('Patient Health Records'!AI914="Critical",'Patient Health Records'!AH914="No"),"Ask for readmission","No action")))</f>
        <v>Ask for readmission</v>
      </c>
      <c r="U914" s="36"/>
      <c r="V914" s="36"/>
      <c r="W914" s="2" t="str">
        <f>_xlfn.XLOOKUP('Patient Demographics'!N914,Facts!$B$2:$B$10,Facts!$A$2:$A$10,FALSE)</f>
        <v>Maharashtra</v>
      </c>
      <c r="X914" t="str">
        <f t="shared" si="88"/>
        <v xml:space="preserve">Aditya </v>
      </c>
      <c r="Y914" t="str" cm="1">
        <f t="array" ref="Y914:Z914">_xlfn.TEXTSPLIT(C914," ")</f>
        <v>Aditya</v>
      </c>
      <c r="Z914" t="str">
        <v>Sharma</v>
      </c>
    </row>
    <row r="915" spans="1:27" ht="15.75" customHeight="1" x14ac:dyDescent="0.35">
      <c r="A915" s="2" t="s">
        <v>1353</v>
      </c>
      <c r="B915" s="2" t="s">
        <v>1354</v>
      </c>
      <c r="C915" s="2" t="str">
        <f t="shared" si="89"/>
        <v>Isha Sharma</v>
      </c>
      <c r="D915" s="2" t="str">
        <f t="shared" si="87"/>
        <v>PID0914_Isha.pdf</v>
      </c>
      <c r="E915" s="2" t="s">
        <v>9</v>
      </c>
      <c r="F915" s="15" t="s">
        <v>122</v>
      </c>
      <c r="G915" s="56">
        <f t="shared" si="90"/>
        <v>34334</v>
      </c>
      <c r="H915" s="54">
        <f t="shared" si="91"/>
        <v>1993</v>
      </c>
      <c r="I915" s="54">
        <f t="shared" si="92"/>
        <v>33</v>
      </c>
      <c r="J915" s="54" t="str" cm="1">
        <f t="array" ref="J915">_xlfn.IFS(AND(I915&gt;20,I915&lt;=30),"Young adult",AND(I915&gt;30,I915&lt;=45),"Adult",AND(I915&gt;45,I915&lt;=60),"Senior",AND(I915&gt;60,I915&lt;90),"super senior",TRUE,"Died")</f>
        <v>Adult</v>
      </c>
      <c r="K915" s="3">
        <v>30</v>
      </c>
      <c r="L915" s="2" t="s">
        <v>20</v>
      </c>
      <c r="M915" s="2" t="s">
        <v>12</v>
      </c>
      <c r="N915" s="2" t="str">
        <f>VLOOKUP(L915,Facts!$A$2:$B$10,2,FALSE)</f>
        <v>North</v>
      </c>
      <c r="O915" s="2"/>
      <c r="P915" s="2"/>
      <c r="Q915" s="36" t="str">
        <f>IF(AND(K915&lt;=5,'Billing Details'!H915&gt;=10000),"High Priority","Regularfollowup")</f>
        <v>Regularfollowup</v>
      </c>
      <c r="R915" s="36"/>
      <c r="S915" s="36"/>
      <c r="T915" s="36" t="str">
        <f>IF(AND(Q915="High Priority",'Patient Health Records'!AH915="Yes",'Patient Health Records'!AI915="Critical"), "Need Immediate attention", IF(AND('Patient Health Records'!AI915&lt;&gt;"Critical", 'Patient Health Records'!AH915="Yes"),"Monitor later",IF(AND('Patient Health Records'!AI915="Critical",'Patient Health Records'!AH915="No"),"Ask for readmission","No action")))</f>
        <v>No action</v>
      </c>
      <c r="U915" s="36"/>
      <c r="V915" s="36"/>
      <c r="W915" s="2" t="str">
        <f>_xlfn.XLOOKUP('Patient Demographics'!N915,Facts!$B$2:$B$10,Facts!$A$2:$A$10,FALSE)</f>
        <v>Punjab</v>
      </c>
      <c r="X915" t="str">
        <f t="shared" si="88"/>
        <v xml:space="preserve">Isha </v>
      </c>
      <c r="Y915" t="str" cm="1">
        <f t="array" ref="Y915:Z915">_xlfn.TEXTSPLIT(C915," ")</f>
        <v>Isha</v>
      </c>
      <c r="Z915" t="str">
        <v>Sharma</v>
      </c>
    </row>
    <row r="916" spans="1:27" ht="15.75" customHeight="1" x14ac:dyDescent="0.35">
      <c r="A916" s="2" t="s">
        <v>1355</v>
      </c>
      <c r="B916" s="2" t="s">
        <v>1356</v>
      </c>
      <c r="C916" s="2" t="str">
        <f t="shared" si="89"/>
        <v>Riya Sharma</v>
      </c>
      <c r="D916" s="2" t="str">
        <f t="shared" si="87"/>
        <v>PID0915_Riya.pdf</v>
      </c>
      <c r="E916" s="2" t="s">
        <v>9</v>
      </c>
      <c r="F916" s="15" t="s">
        <v>41</v>
      </c>
      <c r="G916" s="56">
        <f t="shared" si="90"/>
        <v>28855</v>
      </c>
      <c r="H916" s="54">
        <f t="shared" si="91"/>
        <v>1978</v>
      </c>
      <c r="I916" s="54">
        <f t="shared" si="92"/>
        <v>48</v>
      </c>
      <c r="J916" s="54" t="str" cm="1">
        <f t="array" ref="J916">_xlfn.IFS(AND(I916&gt;20,I916&lt;=30),"Young adult",AND(I916&gt;30,I916&lt;=45),"Adult",AND(I916&gt;45,I916&lt;=60),"Senior",AND(I916&gt;60,I916&lt;90),"super senior",TRUE,"Died")</f>
        <v>Senior</v>
      </c>
      <c r="K916" s="3">
        <v>2</v>
      </c>
      <c r="L916" s="2" t="s">
        <v>29</v>
      </c>
      <c r="M916" s="2" t="s">
        <v>21</v>
      </c>
      <c r="N916" s="2" t="str">
        <f>VLOOKUP(L916,Facts!$A$2:$B$10,2,FALSE)</f>
        <v>North</v>
      </c>
      <c r="O916" s="2"/>
      <c r="P916" s="2"/>
      <c r="Q916" s="36" t="str">
        <f>IF(AND(K916&lt;=5,'Billing Details'!H916&gt;=10000),"High Priority","Regularfollowup")</f>
        <v>High Priority</v>
      </c>
      <c r="R916" s="36"/>
      <c r="S916" s="36"/>
      <c r="T916" s="36" t="str">
        <f>IF(AND(Q916="High Priority",'Patient Health Records'!AH916="Yes",'Patient Health Records'!AI916="Critical"), "Need Immediate attention", IF(AND('Patient Health Records'!AI916&lt;&gt;"Critical", 'Patient Health Records'!AH916="Yes"),"Monitor later",IF(AND('Patient Health Records'!AI916="Critical",'Patient Health Records'!AH916="No"),"Ask for readmission","No action")))</f>
        <v>Monitor later</v>
      </c>
      <c r="U916" s="36"/>
      <c r="V916" s="36"/>
      <c r="W916" s="2" t="str">
        <f>_xlfn.XLOOKUP('Patient Demographics'!N916,Facts!$B$2:$B$10,Facts!$A$2:$A$10,FALSE)</f>
        <v>Punjab</v>
      </c>
      <c r="X916" t="str">
        <f t="shared" si="88"/>
        <v xml:space="preserve">Riya </v>
      </c>
      <c r="Y916" t="str" cm="1">
        <f t="array" ref="Y916:Z916">_xlfn.TEXTSPLIT(C916," ")</f>
        <v>Riya</v>
      </c>
      <c r="Z916" t="str">
        <v>Sharma</v>
      </c>
    </row>
    <row r="917" spans="1:27" ht="15.75" customHeight="1" x14ac:dyDescent="0.35">
      <c r="A917" s="2" t="s">
        <v>1357</v>
      </c>
      <c r="B917" s="2" t="s">
        <v>1358</v>
      </c>
      <c r="C917" s="2" t="str">
        <f t="shared" si="89"/>
        <v>Aditya Priya Reddy</v>
      </c>
      <c r="D917" s="2" t="str">
        <f t="shared" si="87"/>
        <v>PID0916_Aditya.pdf</v>
      </c>
      <c r="E917" s="2" t="s">
        <v>24</v>
      </c>
      <c r="F917" s="15" t="s">
        <v>10</v>
      </c>
      <c r="G917" s="56">
        <f t="shared" si="90"/>
        <v>27029</v>
      </c>
      <c r="H917" s="54">
        <f t="shared" si="91"/>
        <v>1973</v>
      </c>
      <c r="I917" s="54">
        <f t="shared" si="92"/>
        <v>53</v>
      </c>
      <c r="J917" s="54" t="str" cm="1">
        <f t="array" ref="J917">_xlfn.IFS(AND(I917&gt;20,I917&lt;=30),"Young adult",AND(I917&gt;30,I917&lt;=45),"Adult",AND(I917&gt;45,I917&lt;=60),"Senior",AND(I917&gt;60,I917&lt;90),"super senior",TRUE,"Died")</f>
        <v>Senior</v>
      </c>
      <c r="K917" s="3">
        <v>40</v>
      </c>
      <c r="L917" s="2" t="s">
        <v>25</v>
      </c>
      <c r="M917" s="2" t="s">
        <v>12</v>
      </c>
      <c r="N917" s="2" t="str">
        <f>VLOOKUP(L917,Facts!$A$2:$B$10,2,FALSE)</f>
        <v>South</v>
      </c>
      <c r="O917" s="2"/>
      <c r="P917" s="2"/>
      <c r="Q917" s="36" t="str">
        <f>IF(AND(K917&lt;=5,'Billing Details'!H917&gt;=10000),"High Priority","Regularfollowup")</f>
        <v>Regularfollowup</v>
      </c>
      <c r="R917" s="36"/>
      <c r="S917" s="36"/>
      <c r="T917" s="36" t="str">
        <f>IF(AND(Q917="High Priority",'Patient Health Records'!AH917="Yes",'Patient Health Records'!AI917="Critical"), "Need Immediate attention", IF(AND('Patient Health Records'!AI917&lt;&gt;"Critical", 'Patient Health Records'!AH917="Yes"),"Monitor later",IF(AND('Patient Health Records'!AI917="Critical",'Patient Health Records'!AH917="No"),"Ask for readmission","No action")))</f>
        <v>No action</v>
      </c>
      <c r="U917" s="36"/>
      <c r="V917" s="36"/>
      <c r="W917" s="2" t="str">
        <f>_xlfn.XLOOKUP('Patient Demographics'!N917,Facts!$B$2:$B$10,Facts!$A$2:$A$10,FALSE)</f>
        <v>Tamil Nadu</v>
      </c>
      <c r="X917" t="str">
        <f t="shared" si="88"/>
        <v xml:space="preserve">Aditya </v>
      </c>
      <c r="Y917" t="str" cm="1">
        <f t="array" ref="Y917:AA917">_xlfn.TEXTSPLIT(C917," ")</f>
        <v>Aditya</v>
      </c>
      <c r="Z917" t="str">
        <v>Priya</v>
      </c>
      <c r="AA917" t="str">
        <v>Reddy</v>
      </c>
    </row>
    <row r="918" spans="1:27" ht="15.75" customHeight="1" x14ac:dyDescent="0.35">
      <c r="A918" s="2" t="s">
        <v>1359</v>
      </c>
      <c r="B918" s="2" t="s">
        <v>106</v>
      </c>
      <c r="C918" s="2" t="str">
        <f t="shared" si="89"/>
        <v>Aanya Priya Sharma</v>
      </c>
      <c r="D918" s="2" t="str">
        <f t="shared" si="87"/>
        <v>PID0917_Aanya.pdf</v>
      </c>
      <c r="E918" s="2" t="s">
        <v>9</v>
      </c>
      <c r="F918" s="15" t="s">
        <v>164</v>
      </c>
      <c r="G918" s="56">
        <f t="shared" si="90"/>
        <v>21550</v>
      </c>
      <c r="H918" s="54">
        <f t="shared" si="91"/>
        <v>1958</v>
      </c>
      <c r="I918" s="54">
        <f t="shared" si="92"/>
        <v>68</v>
      </c>
      <c r="J918" s="54" t="str" cm="1">
        <f t="array" ref="J918">_xlfn.IFS(AND(I918&gt;20,I918&lt;=30),"Young adult",AND(I918&gt;30,I918&lt;=45),"Adult",AND(I918&gt;45,I918&lt;=60),"Senior",AND(I918&gt;60,I918&lt;90),"super senior",TRUE,"Died")</f>
        <v>super senior</v>
      </c>
      <c r="K918" s="3">
        <v>12</v>
      </c>
      <c r="L918" s="2" t="s">
        <v>11</v>
      </c>
      <c r="M918" s="2" t="s">
        <v>12</v>
      </c>
      <c r="N918" s="2" t="str">
        <f>VLOOKUP(L918,Facts!$A$2:$B$10,2,FALSE)</f>
        <v>South</v>
      </c>
      <c r="O918" s="2"/>
      <c r="P918" s="2"/>
      <c r="Q918" s="36" t="str">
        <f>IF(AND(K918&lt;=5,'Billing Details'!H918&gt;=10000),"High Priority","Regularfollowup")</f>
        <v>Regularfollowup</v>
      </c>
      <c r="R918" s="36"/>
      <c r="S918" s="36"/>
      <c r="T918" s="36" t="str">
        <f>IF(AND(Q918="High Priority",'Patient Health Records'!AH918="Yes",'Patient Health Records'!AI918="Critical"), "Need Immediate attention", IF(AND('Patient Health Records'!AI918&lt;&gt;"Critical", 'Patient Health Records'!AH918="Yes"),"Monitor later",IF(AND('Patient Health Records'!AI918="Critical",'Patient Health Records'!AH918="No"),"Ask for readmission","No action")))</f>
        <v>Monitor later</v>
      </c>
      <c r="U918" s="36"/>
      <c r="V918" s="36"/>
      <c r="W918" s="2" t="str">
        <f>_xlfn.XLOOKUP('Patient Demographics'!N918,Facts!$B$2:$B$10,Facts!$A$2:$A$10,FALSE)</f>
        <v>Tamil Nadu</v>
      </c>
      <c r="X918" t="str">
        <f t="shared" si="88"/>
        <v xml:space="preserve">Aanya </v>
      </c>
      <c r="Y918" t="str" cm="1">
        <f t="array" ref="Y918:AA918">_xlfn.TEXTSPLIT(C918," ")</f>
        <v>Aanya</v>
      </c>
      <c r="Z918" t="str">
        <v>Priya</v>
      </c>
      <c r="AA918" t="str">
        <v>Sharma</v>
      </c>
    </row>
    <row r="919" spans="1:27" ht="15.75" customHeight="1" x14ac:dyDescent="0.35">
      <c r="A919" s="2" t="s">
        <v>1360</v>
      </c>
      <c r="B919" s="2" t="s">
        <v>100</v>
      </c>
      <c r="C919" s="2" t="str">
        <f t="shared" si="89"/>
        <v>Aditya Mehta</v>
      </c>
      <c r="D919" s="2" t="str">
        <f t="shared" si="87"/>
        <v>PID0918_Aditya.pdf</v>
      </c>
      <c r="E919" s="2" t="s">
        <v>24</v>
      </c>
      <c r="F919" s="15" t="s">
        <v>116</v>
      </c>
      <c r="G919" s="56">
        <f t="shared" si="90"/>
        <v>27029</v>
      </c>
      <c r="H919" s="54">
        <f t="shared" si="91"/>
        <v>1973</v>
      </c>
      <c r="I919" s="54">
        <f t="shared" si="92"/>
        <v>53</v>
      </c>
      <c r="J919" s="54" t="str" cm="1">
        <f t="array" ref="J919">_xlfn.IFS(AND(I919&gt;20,I919&lt;=30),"Young adult",AND(I919&gt;30,I919&lt;=45),"Adult",AND(I919&gt;45,I919&lt;=60),"Senior",AND(I919&gt;60,I919&lt;90),"super senior",TRUE,"Died")</f>
        <v>Senior</v>
      </c>
      <c r="K919" s="3">
        <v>12</v>
      </c>
      <c r="L919" s="2" t="s">
        <v>25</v>
      </c>
      <c r="M919" s="2" t="s">
        <v>71</v>
      </c>
      <c r="N919" s="2" t="str">
        <f>VLOOKUP(L919,Facts!$A$2:$B$10,2,FALSE)</f>
        <v>South</v>
      </c>
      <c r="O919" s="2"/>
      <c r="P919" s="2"/>
      <c r="Q919" s="36" t="str">
        <f>IF(AND(K919&lt;=5,'Billing Details'!H919&gt;=10000),"High Priority","Regularfollowup")</f>
        <v>Regularfollowup</v>
      </c>
      <c r="R919" s="36"/>
      <c r="S919" s="36"/>
      <c r="T919" s="36" t="str">
        <f>IF(AND(Q919="High Priority",'Patient Health Records'!AH919="Yes",'Patient Health Records'!AI919="Critical"), "Need Immediate attention", IF(AND('Patient Health Records'!AI919&lt;&gt;"Critical", 'Patient Health Records'!AH919="Yes"),"Monitor later",IF(AND('Patient Health Records'!AI919="Critical",'Patient Health Records'!AH919="No"),"Ask for readmission","No action")))</f>
        <v>No action</v>
      </c>
      <c r="U919" s="36"/>
      <c r="V919" s="36"/>
      <c r="W919" s="2" t="str">
        <f>_xlfn.XLOOKUP('Patient Demographics'!N919,Facts!$B$2:$B$10,Facts!$A$2:$A$10,FALSE)</f>
        <v>Tamil Nadu</v>
      </c>
      <c r="X919" t="str">
        <f t="shared" si="88"/>
        <v xml:space="preserve">Aditya </v>
      </c>
      <c r="Y919" t="str" cm="1">
        <f t="array" ref="Y919:Z919">_xlfn.TEXTSPLIT(C919," ")</f>
        <v>Aditya</v>
      </c>
      <c r="Z919" t="str">
        <v>Mehta</v>
      </c>
    </row>
    <row r="920" spans="1:27" ht="15.75" customHeight="1" x14ac:dyDescent="0.35">
      <c r="A920" s="2" t="s">
        <v>1361</v>
      </c>
      <c r="B920" s="2" t="s">
        <v>1362</v>
      </c>
      <c r="C920" s="2" t="str">
        <f t="shared" si="89"/>
        <v>Sai Kumar Sharma</v>
      </c>
      <c r="D920" s="2" t="str">
        <f t="shared" si="87"/>
        <v>PID0919_Sai.pdf</v>
      </c>
      <c r="E920" s="2" t="s">
        <v>24</v>
      </c>
      <c r="F920" s="15" t="s">
        <v>28</v>
      </c>
      <c r="G920" s="56">
        <f t="shared" si="90"/>
        <v>32508</v>
      </c>
      <c r="H920" s="54">
        <f t="shared" si="91"/>
        <v>1988</v>
      </c>
      <c r="I920" s="54">
        <f t="shared" si="92"/>
        <v>38</v>
      </c>
      <c r="J920" s="54" t="str" cm="1">
        <f t="array" ref="J920">_xlfn.IFS(AND(I920&gt;20,I920&lt;=30),"Young adult",AND(I920&gt;30,I920&lt;=45),"Adult",AND(I920&gt;45,I920&lt;=60),"Senior",AND(I920&gt;60,I920&lt;90),"super senior",TRUE,"Died")</f>
        <v>Adult</v>
      </c>
      <c r="K920" s="3">
        <v>30</v>
      </c>
      <c r="L920" s="2" t="s">
        <v>45</v>
      </c>
      <c r="M920" s="2" t="s">
        <v>38</v>
      </c>
      <c r="N920" s="2" t="str">
        <f>VLOOKUP(L920,Facts!$A$2:$B$10,2,FALSE)</f>
        <v>East</v>
      </c>
      <c r="O920" s="2"/>
      <c r="P920" s="2"/>
      <c r="Q920" s="36" t="str">
        <f>IF(AND(K920&lt;=5,'Billing Details'!H920&gt;=10000),"High Priority","Regularfollowup")</f>
        <v>Regularfollowup</v>
      </c>
      <c r="R920" s="36"/>
      <c r="S920" s="36"/>
      <c r="T920" s="36" t="str">
        <f>IF(AND(Q920="High Priority",'Patient Health Records'!AH920="Yes",'Patient Health Records'!AI920="Critical"), "Need Immediate attention", IF(AND('Patient Health Records'!AI920&lt;&gt;"Critical", 'Patient Health Records'!AH920="Yes"),"Monitor later",IF(AND('Patient Health Records'!AI920="Critical",'Patient Health Records'!AH920="No"),"Ask for readmission","No action")))</f>
        <v>No action</v>
      </c>
      <c r="U920" s="36"/>
      <c r="V920" s="36"/>
      <c r="W920" s="2" t="str">
        <f>_xlfn.XLOOKUP('Patient Demographics'!N920,Facts!$B$2:$B$10,Facts!$A$2:$A$10,FALSE)</f>
        <v>West Bengal</v>
      </c>
      <c r="X920" t="str">
        <f t="shared" si="88"/>
        <v xml:space="preserve">Sai </v>
      </c>
      <c r="Y920" t="str" cm="1">
        <f t="array" ref="Y920:AA920">_xlfn.TEXTSPLIT(C920," ")</f>
        <v>Sai</v>
      </c>
      <c r="Z920" t="str">
        <v>Kumar</v>
      </c>
      <c r="AA920" t="str">
        <v>Sharma</v>
      </c>
    </row>
    <row r="921" spans="1:27" ht="15.75" customHeight="1" x14ac:dyDescent="0.35">
      <c r="A921" s="2" t="s">
        <v>1363</v>
      </c>
      <c r="B921" s="2" t="s">
        <v>326</v>
      </c>
      <c r="C921" s="2" t="str">
        <f t="shared" si="89"/>
        <v>Shreya Mehta</v>
      </c>
      <c r="D921" s="2" t="str">
        <f t="shared" si="87"/>
        <v>PID0920_Shreya.pdf</v>
      </c>
      <c r="E921" s="2" t="s">
        <v>9</v>
      </c>
      <c r="F921" s="15" t="s">
        <v>28</v>
      </c>
      <c r="G921" s="56">
        <f t="shared" si="90"/>
        <v>32508</v>
      </c>
      <c r="H921" s="54">
        <f t="shared" si="91"/>
        <v>1988</v>
      </c>
      <c r="I921" s="54">
        <f t="shared" si="92"/>
        <v>38</v>
      </c>
      <c r="J921" s="54" t="str" cm="1">
        <f t="array" ref="J921">_xlfn.IFS(AND(I921&gt;20,I921&lt;=30),"Young adult",AND(I921&gt;30,I921&lt;=45),"Adult",AND(I921&gt;45,I921&lt;=60),"Senior",AND(I921&gt;60,I921&lt;90),"super senior",TRUE,"Died")</f>
        <v>Adult</v>
      </c>
      <c r="K921" s="3">
        <v>7</v>
      </c>
      <c r="L921" s="2" t="s">
        <v>45</v>
      </c>
      <c r="M921" s="2" t="s">
        <v>38</v>
      </c>
      <c r="N921" s="2" t="str">
        <f>VLOOKUP(L921,Facts!$A$2:$B$10,2,FALSE)</f>
        <v>East</v>
      </c>
      <c r="O921" s="2"/>
      <c r="P921" s="2"/>
      <c r="Q921" s="36" t="str">
        <f>IF(AND(K921&lt;=5,'Billing Details'!H921&gt;=10000),"High Priority","Regularfollowup")</f>
        <v>Regularfollowup</v>
      </c>
      <c r="R921" s="36"/>
      <c r="S921" s="36"/>
      <c r="T921" s="36" t="str">
        <f>IF(AND(Q921="High Priority",'Patient Health Records'!AH921="Yes",'Patient Health Records'!AI921="Critical"), "Need Immediate attention", IF(AND('Patient Health Records'!AI921&lt;&gt;"Critical", 'Patient Health Records'!AH921="Yes"),"Monitor later",IF(AND('Patient Health Records'!AI921="Critical",'Patient Health Records'!AH921="No"),"Ask for readmission","No action")))</f>
        <v>No action</v>
      </c>
      <c r="U921" s="36"/>
      <c r="V921" s="36"/>
      <c r="W921" s="2" t="str">
        <f>_xlfn.XLOOKUP('Patient Demographics'!N921,Facts!$B$2:$B$10,Facts!$A$2:$A$10,FALSE)</f>
        <v>West Bengal</v>
      </c>
      <c r="X921" t="str">
        <f t="shared" si="88"/>
        <v xml:space="preserve">Shreya </v>
      </c>
      <c r="Y921" t="str" cm="1">
        <f t="array" ref="Y921:Z921">_xlfn.TEXTSPLIT(C921," ")</f>
        <v>Shreya</v>
      </c>
      <c r="Z921" t="str">
        <v>Mehta</v>
      </c>
    </row>
    <row r="922" spans="1:27" ht="15.75" customHeight="1" x14ac:dyDescent="0.35">
      <c r="A922" s="2" t="s">
        <v>1364</v>
      </c>
      <c r="B922" s="2" t="s">
        <v>691</v>
      </c>
      <c r="C922" s="2" t="str">
        <f t="shared" si="89"/>
        <v>Riya Gupta</v>
      </c>
      <c r="D922" s="2" t="str">
        <f t="shared" si="87"/>
        <v>PID0921_Riya.pdf</v>
      </c>
      <c r="E922" s="2" t="s">
        <v>9</v>
      </c>
      <c r="F922" s="15" t="s">
        <v>122</v>
      </c>
      <c r="G922" s="56">
        <f t="shared" si="90"/>
        <v>34334</v>
      </c>
      <c r="H922" s="54">
        <f t="shared" si="91"/>
        <v>1993</v>
      </c>
      <c r="I922" s="54">
        <f t="shared" si="92"/>
        <v>33</v>
      </c>
      <c r="J922" s="54" t="str" cm="1">
        <f t="array" ref="J922">_xlfn.IFS(AND(I922&gt;20,I922&lt;=30),"Young adult",AND(I922&gt;30,I922&lt;=45),"Adult",AND(I922&gt;45,I922&lt;=60),"Senior",AND(I922&gt;60,I922&lt;90),"super senior",TRUE,"Died")</f>
        <v>Adult</v>
      </c>
      <c r="K922" s="3">
        <v>20</v>
      </c>
      <c r="L922" s="2" t="s">
        <v>25</v>
      </c>
      <c r="M922" s="2" t="s">
        <v>12</v>
      </c>
      <c r="N922" s="2" t="str">
        <f>VLOOKUP(L922,Facts!$A$2:$B$10,2,FALSE)</f>
        <v>South</v>
      </c>
      <c r="O922" s="2"/>
      <c r="P922" s="2"/>
      <c r="Q922" s="36" t="str">
        <f>IF(AND(K922&lt;=5,'Billing Details'!H922&gt;=10000),"High Priority","Regularfollowup")</f>
        <v>Regularfollowup</v>
      </c>
      <c r="R922" s="36"/>
      <c r="S922" s="36"/>
      <c r="T922" s="36" t="str">
        <f>IF(AND(Q922="High Priority",'Patient Health Records'!AH922="Yes",'Patient Health Records'!AI922="Critical"), "Need Immediate attention", IF(AND('Patient Health Records'!AI922&lt;&gt;"Critical", 'Patient Health Records'!AH922="Yes"),"Monitor later",IF(AND('Patient Health Records'!AI922="Critical",'Patient Health Records'!AH922="No"),"Ask for readmission","No action")))</f>
        <v>Ask for readmission</v>
      </c>
      <c r="U922" s="36"/>
      <c r="V922" s="36"/>
      <c r="W922" s="2" t="str">
        <f>_xlfn.XLOOKUP('Patient Demographics'!N922,Facts!$B$2:$B$10,Facts!$A$2:$A$10,FALSE)</f>
        <v>Tamil Nadu</v>
      </c>
      <c r="X922" t="str">
        <f t="shared" si="88"/>
        <v xml:space="preserve">Riya </v>
      </c>
      <c r="Y922" t="str" cm="1">
        <f t="array" ref="Y922:Z922">_xlfn.TEXTSPLIT(C922," ")</f>
        <v>Riya</v>
      </c>
      <c r="Z922" t="str">
        <v>Gupta</v>
      </c>
    </row>
    <row r="923" spans="1:27" ht="15.75" customHeight="1" x14ac:dyDescent="0.35">
      <c r="A923" s="2" t="s">
        <v>1365</v>
      </c>
      <c r="B923" s="2" t="s">
        <v>1239</v>
      </c>
      <c r="C923" s="2" t="str">
        <f t="shared" si="89"/>
        <v>Aditya Reddy</v>
      </c>
      <c r="D923" s="2" t="str">
        <f t="shared" si="87"/>
        <v>PID0922_Aditya.pdf</v>
      </c>
      <c r="E923" s="2" t="s">
        <v>24</v>
      </c>
      <c r="F923" s="15" t="s">
        <v>102</v>
      </c>
      <c r="G923" s="56">
        <f t="shared" si="90"/>
        <v>27760</v>
      </c>
      <c r="H923" s="54">
        <f t="shared" si="91"/>
        <v>1976</v>
      </c>
      <c r="I923" s="54">
        <f t="shared" si="92"/>
        <v>50</v>
      </c>
      <c r="J923" s="54" t="str" cm="1">
        <f t="array" ref="J923">_xlfn.IFS(AND(I923&gt;20,I923&lt;=30),"Young adult",AND(I923&gt;30,I923&lt;=45),"Adult",AND(I923&gt;45,I923&lt;=60),"Senior",AND(I923&gt;60,I923&lt;90),"super senior",TRUE,"Died")</f>
        <v>Senior</v>
      </c>
      <c r="K923" s="3">
        <v>20</v>
      </c>
      <c r="L923" s="2" t="s">
        <v>37</v>
      </c>
      <c r="M923" s="2" t="s">
        <v>12</v>
      </c>
      <c r="N923" s="2" t="str">
        <f>VLOOKUP(L923,Facts!$A$2:$B$10,2,FALSE)</f>
        <v>South</v>
      </c>
      <c r="O923" s="2"/>
      <c r="P923" s="2"/>
      <c r="Q923" s="36" t="str">
        <f>IF(AND(K923&lt;=5,'Billing Details'!H923&gt;=10000),"High Priority","Regularfollowup")</f>
        <v>Regularfollowup</v>
      </c>
      <c r="R923" s="36"/>
      <c r="S923" s="36"/>
      <c r="T923" s="36" t="str">
        <f>IF(AND(Q923="High Priority",'Patient Health Records'!AH923="Yes",'Patient Health Records'!AI923="Critical"), "Need Immediate attention", IF(AND('Patient Health Records'!AI923&lt;&gt;"Critical", 'Patient Health Records'!AH923="Yes"),"Monitor later",IF(AND('Patient Health Records'!AI923="Critical",'Patient Health Records'!AH923="No"),"Ask for readmission","No action")))</f>
        <v>Monitor later</v>
      </c>
      <c r="U923" s="36"/>
      <c r="V923" s="36"/>
      <c r="W923" s="2" t="str">
        <f>_xlfn.XLOOKUP('Patient Demographics'!N923,Facts!$B$2:$B$10,Facts!$A$2:$A$10,FALSE)</f>
        <v>Tamil Nadu</v>
      </c>
      <c r="X923" t="str">
        <f t="shared" si="88"/>
        <v xml:space="preserve">Aditya </v>
      </c>
      <c r="Y923" t="str" cm="1">
        <f t="array" ref="Y923:Z923">_xlfn.TEXTSPLIT(C923," ")</f>
        <v>Aditya</v>
      </c>
      <c r="Z923" t="str">
        <v>Reddy</v>
      </c>
    </row>
    <row r="924" spans="1:27" ht="15.75" customHeight="1" x14ac:dyDescent="0.35">
      <c r="A924" s="2" t="s">
        <v>1366</v>
      </c>
      <c r="B924" s="2" t="s">
        <v>487</v>
      </c>
      <c r="C924" s="2" t="str">
        <f t="shared" si="89"/>
        <v>Shreya Sharma</v>
      </c>
      <c r="D924" s="2" t="str">
        <f t="shared" si="87"/>
        <v>PID0923_Shreya.pdf</v>
      </c>
      <c r="E924" s="2" t="s">
        <v>9</v>
      </c>
      <c r="F924" s="15" t="s">
        <v>736</v>
      </c>
      <c r="G924" s="56">
        <f t="shared" si="90"/>
        <v>31047</v>
      </c>
      <c r="H924" s="54">
        <f t="shared" si="91"/>
        <v>1984</v>
      </c>
      <c r="I924" s="54">
        <f t="shared" si="92"/>
        <v>42</v>
      </c>
      <c r="J924" s="54" t="str" cm="1">
        <f t="array" ref="J924">_xlfn.IFS(AND(I924&gt;20,I924&lt;=30),"Young adult",AND(I924&gt;30,I924&lt;=45),"Adult",AND(I924&gt;45,I924&lt;=60),"Senior",AND(I924&gt;60,I924&lt;90),"super senior",TRUE,"Died")</f>
        <v>Adult</v>
      </c>
      <c r="K924" s="3">
        <v>3</v>
      </c>
      <c r="L924" s="2" t="s">
        <v>11</v>
      </c>
      <c r="M924" s="2" t="s">
        <v>12</v>
      </c>
      <c r="N924" s="2" t="str">
        <f>VLOOKUP(L924,Facts!$A$2:$B$10,2,FALSE)</f>
        <v>South</v>
      </c>
      <c r="O924" s="2"/>
      <c r="P924" s="2"/>
      <c r="Q924" s="36" t="str">
        <f>IF(AND(K924&lt;=5,'Billing Details'!H924&gt;=10000),"High Priority","Regularfollowup")</f>
        <v>Regularfollowup</v>
      </c>
      <c r="R924" s="36"/>
      <c r="S924" s="36"/>
      <c r="T924" s="36" t="str">
        <f>IF(AND(Q924="High Priority",'Patient Health Records'!AH924="Yes",'Patient Health Records'!AI924="Critical"), "Need Immediate attention", IF(AND('Patient Health Records'!AI924&lt;&gt;"Critical", 'Patient Health Records'!AH924="Yes"),"Monitor later",IF(AND('Patient Health Records'!AI924="Critical",'Patient Health Records'!AH924="No"),"Ask for readmission","No action")))</f>
        <v>No action</v>
      </c>
      <c r="U924" s="36"/>
      <c r="V924" s="36"/>
      <c r="W924" s="2" t="str">
        <f>_xlfn.XLOOKUP('Patient Demographics'!N924,Facts!$B$2:$B$10,Facts!$A$2:$A$10,FALSE)</f>
        <v>Tamil Nadu</v>
      </c>
      <c r="X924" t="str">
        <f t="shared" si="88"/>
        <v xml:space="preserve">Shreya </v>
      </c>
      <c r="Y924" t="str" cm="1">
        <f t="array" ref="Y924:Z924">_xlfn.TEXTSPLIT(C924," ")</f>
        <v>Shreya</v>
      </c>
      <c r="Z924" t="str">
        <v>Sharma</v>
      </c>
    </row>
    <row r="925" spans="1:27" ht="15.75" customHeight="1" x14ac:dyDescent="0.35">
      <c r="A925" s="2" t="s">
        <v>1367</v>
      </c>
      <c r="B925" s="2" t="s">
        <v>1122</v>
      </c>
      <c r="C925" s="2" t="str">
        <f t="shared" si="89"/>
        <v>Krishna Patel</v>
      </c>
      <c r="D925" s="2" t="str">
        <f t="shared" si="87"/>
        <v>PID0924_Krishna.pdf</v>
      </c>
      <c r="E925" s="2" t="s">
        <v>24</v>
      </c>
      <c r="F925" s="15" t="s">
        <v>87</v>
      </c>
      <c r="G925" s="56">
        <f t="shared" si="90"/>
        <v>28855</v>
      </c>
      <c r="H925" s="54">
        <f t="shared" si="91"/>
        <v>1978</v>
      </c>
      <c r="I925" s="54">
        <f t="shared" si="92"/>
        <v>48</v>
      </c>
      <c r="J925" s="54" t="str" cm="1">
        <f t="array" ref="J925">_xlfn.IFS(AND(I925&gt;20,I925&lt;=30),"Young adult",AND(I925&gt;30,I925&lt;=45),"Adult",AND(I925&gt;45,I925&lt;=60),"Senior",AND(I925&gt;60,I925&lt;90),"super senior",TRUE,"Died")</f>
        <v>Senior</v>
      </c>
      <c r="K925" s="3">
        <v>150</v>
      </c>
      <c r="L925" s="2" t="s">
        <v>60</v>
      </c>
      <c r="M925" s="2" t="s">
        <v>71</v>
      </c>
      <c r="N925" s="2" t="str">
        <f>VLOOKUP(L925,Facts!$A$2:$B$10,2,FALSE)</f>
        <v>West</v>
      </c>
      <c r="O925" s="2"/>
      <c r="P925" s="2"/>
      <c r="Q925" s="36" t="str">
        <f>IF(AND(K925&lt;=5,'Billing Details'!H925&gt;=10000),"High Priority","Regularfollowup")</f>
        <v>Regularfollowup</v>
      </c>
      <c r="R925" s="36"/>
      <c r="S925" s="36"/>
      <c r="T925" s="36" t="str">
        <f>IF(AND(Q925="High Priority",'Patient Health Records'!AH925="Yes",'Patient Health Records'!AI925="Critical"), "Need Immediate attention", IF(AND('Patient Health Records'!AI925&lt;&gt;"Critical", 'Patient Health Records'!AH925="Yes"),"Monitor later",IF(AND('Patient Health Records'!AI925="Critical",'Patient Health Records'!AH925="No"),"Ask for readmission","No action")))</f>
        <v>No action</v>
      </c>
      <c r="U925" s="36"/>
      <c r="V925" s="36"/>
      <c r="W925" s="2" t="str">
        <f>_xlfn.XLOOKUP('Patient Demographics'!N925,Facts!$B$2:$B$10,Facts!$A$2:$A$10,FALSE)</f>
        <v>Maharashtra</v>
      </c>
      <c r="X925" t="str">
        <f t="shared" si="88"/>
        <v xml:space="preserve">Krishna </v>
      </c>
      <c r="Y925" t="str" cm="1">
        <f t="array" ref="Y925:Z925">_xlfn.TEXTSPLIT(C925," ")</f>
        <v>Krishna</v>
      </c>
      <c r="Z925" t="str">
        <v>Patel</v>
      </c>
    </row>
    <row r="926" spans="1:27" ht="15.75" customHeight="1" x14ac:dyDescent="0.35">
      <c r="A926" s="2" t="s">
        <v>1368</v>
      </c>
      <c r="B926" s="2" t="s">
        <v>1369</v>
      </c>
      <c r="C926" s="2" t="str">
        <f t="shared" si="89"/>
        <v>Aarav Raj Patel</v>
      </c>
      <c r="D926" s="2" t="str">
        <f t="shared" si="87"/>
        <v>PID0925_Aarav.pdf</v>
      </c>
      <c r="E926" s="2" t="s">
        <v>24</v>
      </c>
      <c r="F926" s="15" t="s">
        <v>1370</v>
      </c>
      <c r="G926" s="56">
        <f t="shared" si="90"/>
        <v>24472</v>
      </c>
      <c r="H926" s="54">
        <f t="shared" si="91"/>
        <v>1966</v>
      </c>
      <c r="I926" s="54">
        <f t="shared" si="92"/>
        <v>60</v>
      </c>
      <c r="J926" s="54" t="str" cm="1">
        <f t="array" ref="J926">_xlfn.IFS(AND(I926&gt;20,I926&lt;=30),"Young adult",AND(I926&gt;30,I926&lt;=45),"Adult",AND(I926&gt;45,I926&lt;=60),"Senior",AND(I926&gt;60,I926&lt;90),"super senior",TRUE,"Died")</f>
        <v>Senior</v>
      </c>
      <c r="K926" s="3">
        <v>400</v>
      </c>
      <c r="L926" s="2" t="s">
        <v>16</v>
      </c>
      <c r="M926" s="2" t="s">
        <v>71</v>
      </c>
      <c r="N926" s="2" t="str">
        <f>VLOOKUP(L926,Facts!$A$2:$B$10,2,FALSE)</f>
        <v>West</v>
      </c>
      <c r="O926" s="2"/>
      <c r="P926" s="2"/>
      <c r="Q926" s="36" t="str">
        <f>IF(AND(K926&lt;=5,'Billing Details'!H926&gt;=10000),"High Priority","Regularfollowup")</f>
        <v>Regularfollowup</v>
      </c>
      <c r="R926" s="36"/>
      <c r="S926" s="36"/>
      <c r="T926" s="36" t="str">
        <f>IF(AND(Q926="High Priority",'Patient Health Records'!AH926="Yes",'Patient Health Records'!AI926="Critical"), "Need Immediate attention", IF(AND('Patient Health Records'!AI926&lt;&gt;"Critical", 'Patient Health Records'!AH926="Yes"),"Monitor later",IF(AND('Patient Health Records'!AI926="Critical",'Patient Health Records'!AH926="No"),"Ask for readmission","No action")))</f>
        <v>Monitor later</v>
      </c>
      <c r="U926" s="36"/>
      <c r="V926" s="36"/>
      <c r="W926" s="2" t="str">
        <f>_xlfn.XLOOKUP('Patient Demographics'!N926,Facts!$B$2:$B$10,Facts!$A$2:$A$10,FALSE)</f>
        <v>Maharashtra</v>
      </c>
      <c r="X926" t="str">
        <f t="shared" si="88"/>
        <v xml:space="preserve">Aarav </v>
      </c>
      <c r="Y926" t="str" cm="1">
        <f t="array" ref="Y926:AA926">_xlfn.TEXTSPLIT(C926," ")</f>
        <v>Aarav</v>
      </c>
      <c r="Z926" t="str">
        <v>Raj</v>
      </c>
      <c r="AA926" t="str">
        <v>Patel</v>
      </c>
    </row>
    <row r="927" spans="1:27" ht="15.75" customHeight="1" x14ac:dyDescent="0.35">
      <c r="A927" s="2" t="s">
        <v>1371</v>
      </c>
      <c r="B927" s="2" t="s">
        <v>1195</v>
      </c>
      <c r="C927" s="2" t="str">
        <f t="shared" si="89"/>
        <v>Vivaan Priya Patel</v>
      </c>
      <c r="D927" s="2" t="str">
        <f t="shared" si="87"/>
        <v>PID0926_Vivaan.pdf</v>
      </c>
      <c r="E927" s="2" t="s">
        <v>24</v>
      </c>
      <c r="F927" s="15" t="s">
        <v>55</v>
      </c>
      <c r="G927" s="56">
        <f t="shared" si="90"/>
        <v>29951</v>
      </c>
      <c r="H927" s="54">
        <f t="shared" si="91"/>
        <v>1981</v>
      </c>
      <c r="I927" s="54">
        <f t="shared" si="92"/>
        <v>45</v>
      </c>
      <c r="J927" s="54" t="str" cm="1">
        <f t="array" ref="J927">_xlfn.IFS(AND(I927&gt;20,I927&lt;=30),"Young adult",AND(I927&gt;30,I927&lt;=45),"Adult",AND(I927&gt;45,I927&lt;=60),"Senior",AND(I927&gt;60,I927&lt;90),"super senior",TRUE,"Died")</f>
        <v>Adult</v>
      </c>
      <c r="K927" s="3">
        <v>15</v>
      </c>
      <c r="L927" s="2" t="s">
        <v>37</v>
      </c>
      <c r="M927" s="2" t="s">
        <v>12</v>
      </c>
      <c r="N927" s="2" t="str">
        <f>VLOOKUP(L927,Facts!$A$2:$B$10,2,FALSE)</f>
        <v>South</v>
      </c>
      <c r="O927" s="2"/>
      <c r="P927" s="2"/>
      <c r="Q927" s="36" t="str">
        <f>IF(AND(K927&lt;=5,'Billing Details'!H927&gt;=10000),"High Priority","Regularfollowup")</f>
        <v>Regularfollowup</v>
      </c>
      <c r="R927" s="36"/>
      <c r="S927" s="36"/>
      <c r="T927" s="36" t="str">
        <f>IF(AND(Q927="High Priority",'Patient Health Records'!AH927="Yes",'Patient Health Records'!AI927="Critical"), "Need Immediate attention", IF(AND('Patient Health Records'!AI927&lt;&gt;"Critical", 'Patient Health Records'!AH927="Yes"),"Monitor later",IF(AND('Patient Health Records'!AI927="Critical",'Patient Health Records'!AH927="No"),"Ask for readmission","No action")))</f>
        <v>No action</v>
      </c>
      <c r="U927" s="36"/>
      <c r="V927" s="36"/>
      <c r="W927" s="2" t="str">
        <f>_xlfn.XLOOKUP('Patient Demographics'!N927,Facts!$B$2:$B$10,Facts!$A$2:$A$10,FALSE)</f>
        <v>Tamil Nadu</v>
      </c>
      <c r="X927" t="str">
        <f t="shared" si="88"/>
        <v xml:space="preserve">Vivaan </v>
      </c>
      <c r="Y927" t="str" cm="1">
        <f t="array" ref="Y927:AA927">_xlfn.TEXTSPLIT(C927," ")</f>
        <v>Vivaan</v>
      </c>
      <c r="Z927" t="str">
        <v>Priya</v>
      </c>
      <c r="AA927" t="str">
        <v>Patel</v>
      </c>
    </row>
    <row r="928" spans="1:27" ht="15.75" customHeight="1" x14ac:dyDescent="0.35">
      <c r="A928" s="2" t="s">
        <v>1372</v>
      </c>
      <c r="B928" s="2" t="s">
        <v>221</v>
      </c>
      <c r="C928" s="2" t="str">
        <f t="shared" si="89"/>
        <v>Aanya Patel</v>
      </c>
      <c r="D928" s="2" t="str">
        <f t="shared" si="87"/>
        <v>PID0927_Aanya.pdf</v>
      </c>
      <c r="E928" s="2" t="s">
        <v>9</v>
      </c>
      <c r="F928" s="15" t="s">
        <v>10</v>
      </c>
      <c r="G928" s="56">
        <f t="shared" si="90"/>
        <v>27029</v>
      </c>
      <c r="H928" s="54">
        <f t="shared" si="91"/>
        <v>1973</v>
      </c>
      <c r="I928" s="54">
        <f t="shared" si="92"/>
        <v>53</v>
      </c>
      <c r="J928" s="54" t="str" cm="1">
        <f t="array" ref="J928">_xlfn.IFS(AND(I928&gt;20,I928&lt;=30),"Young adult",AND(I928&gt;30,I928&lt;=45),"Adult",AND(I928&gt;45,I928&lt;=60),"Senior",AND(I928&gt;60,I928&lt;90),"super senior",TRUE,"Died")</f>
        <v>Senior</v>
      </c>
      <c r="K928" s="3">
        <v>20</v>
      </c>
      <c r="L928" s="2" t="s">
        <v>25</v>
      </c>
      <c r="M928" s="2" t="s">
        <v>12</v>
      </c>
      <c r="N928" s="2" t="str">
        <f>VLOOKUP(L928,Facts!$A$2:$B$10,2,FALSE)</f>
        <v>South</v>
      </c>
      <c r="O928" s="2"/>
      <c r="P928" s="2"/>
      <c r="Q928" s="36" t="str">
        <f>IF(AND(K928&lt;=5,'Billing Details'!H928&gt;=10000),"High Priority","Regularfollowup")</f>
        <v>Regularfollowup</v>
      </c>
      <c r="R928" s="36"/>
      <c r="S928" s="36"/>
      <c r="T928" s="36" t="str">
        <f>IF(AND(Q928="High Priority",'Patient Health Records'!AH928="Yes",'Patient Health Records'!AI928="Critical"), "Need Immediate attention", IF(AND('Patient Health Records'!AI928&lt;&gt;"Critical", 'Patient Health Records'!AH928="Yes"),"Monitor later",IF(AND('Patient Health Records'!AI928="Critical",'Patient Health Records'!AH928="No"),"Ask for readmission","No action")))</f>
        <v>Monitor later</v>
      </c>
      <c r="U928" s="36"/>
      <c r="V928" s="36"/>
      <c r="W928" s="2" t="str">
        <f>_xlfn.XLOOKUP('Patient Demographics'!N928,Facts!$B$2:$B$10,Facts!$A$2:$A$10,FALSE)</f>
        <v>Tamil Nadu</v>
      </c>
      <c r="X928" t="str">
        <f t="shared" si="88"/>
        <v xml:space="preserve">Aanya </v>
      </c>
      <c r="Y928" t="str" cm="1">
        <f t="array" ref="Y928:Z928">_xlfn.TEXTSPLIT(C928," ")</f>
        <v>Aanya</v>
      </c>
      <c r="Z928" t="str">
        <v>Patel</v>
      </c>
    </row>
    <row r="929" spans="1:27" ht="15.75" customHeight="1" x14ac:dyDescent="0.35">
      <c r="A929" s="2" t="s">
        <v>1373</v>
      </c>
      <c r="B929" s="2" t="s">
        <v>726</v>
      </c>
      <c r="C929" s="2" t="str">
        <f t="shared" si="89"/>
        <v>Sai Dev Sharma</v>
      </c>
      <c r="D929" s="2" t="str">
        <f t="shared" si="87"/>
        <v>PID0928_Sai.pdf</v>
      </c>
      <c r="E929" s="2" t="s">
        <v>24</v>
      </c>
      <c r="F929" s="15" t="s">
        <v>48</v>
      </c>
      <c r="G929" s="56">
        <f t="shared" si="90"/>
        <v>23377</v>
      </c>
      <c r="H929" s="54">
        <f t="shared" si="91"/>
        <v>1964</v>
      </c>
      <c r="I929" s="54">
        <f t="shared" si="92"/>
        <v>62</v>
      </c>
      <c r="J929" s="54" t="str" cm="1">
        <f t="array" ref="J929">_xlfn.IFS(AND(I929&gt;20,I929&lt;=30),"Young adult",AND(I929&gt;30,I929&lt;=45),"Adult",AND(I929&gt;45,I929&lt;=60),"Senior",AND(I929&gt;60,I929&lt;90),"super senior",TRUE,"Died")</f>
        <v>super senior</v>
      </c>
      <c r="K929" s="3">
        <v>5</v>
      </c>
      <c r="L929" s="2" t="s">
        <v>45</v>
      </c>
      <c r="M929" s="2" t="s">
        <v>38</v>
      </c>
      <c r="N929" s="2" t="str">
        <f>VLOOKUP(L929,Facts!$A$2:$B$10,2,FALSE)</f>
        <v>East</v>
      </c>
      <c r="O929" s="2"/>
      <c r="P929" s="2"/>
      <c r="Q929" s="36" t="str">
        <f>IF(AND(K929&lt;=5,'Billing Details'!H929&gt;=10000),"High Priority","Regularfollowup")</f>
        <v>High Priority</v>
      </c>
      <c r="R929" s="36"/>
      <c r="S929" s="36"/>
      <c r="T929" s="36" t="str">
        <f>IF(AND(Q929="High Priority",'Patient Health Records'!AH929="Yes",'Patient Health Records'!AI929="Critical"), "Need Immediate attention", IF(AND('Patient Health Records'!AI929&lt;&gt;"Critical", 'Patient Health Records'!AH929="Yes"),"Monitor later",IF(AND('Patient Health Records'!AI929="Critical",'Patient Health Records'!AH929="No"),"Ask for readmission","No action")))</f>
        <v>No action</v>
      </c>
      <c r="U929" s="36"/>
      <c r="V929" s="36"/>
      <c r="W929" s="2" t="str">
        <f>_xlfn.XLOOKUP('Patient Demographics'!N929,Facts!$B$2:$B$10,Facts!$A$2:$A$10,FALSE)</f>
        <v>West Bengal</v>
      </c>
      <c r="X929" t="str">
        <f t="shared" si="88"/>
        <v xml:space="preserve">Sai </v>
      </c>
      <c r="Y929" t="str" cm="1">
        <f t="array" ref="Y929:AA929">_xlfn.TEXTSPLIT(C929," ")</f>
        <v>Sai</v>
      </c>
      <c r="Z929" t="str">
        <v>Dev</v>
      </c>
      <c r="AA929" t="str">
        <v>Sharma</v>
      </c>
    </row>
    <row r="930" spans="1:27" ht="15.75" customHeight="1" x14ac:dyDescent="0.35">
      <c r="A930" s="2" t="s">
        <v>1374</v>
      </c>
      <c r="B930" s="2" t="s">
        <v>1375</v>
      </c>
      <c r="C930" s="2" t="str">
        <f t="shared" si="89"/>
        <v>Aditya Dev Mehta</v>
      </c>
      <c r="D930" s="2" t="str">
        <f t="shared" si="87"/>
        <v>PID0929_Aditya.pdf</v>
      </c>
      <c r="E930" s="2" t="s">
        <v>24</v>
      </c>
      <c r="F930" s="15" t="s">
        <v>10</v>
      </c>
      <c r="G930" s="56">
        <f t="shared" si="90"/>
        <v>27029</v>
      </c>
      <c r="H930" s="54">
        <f t="shared" si="91"/>
        <v>1973</v>
      </c>
      <c r="I930" s="54">
        <f t="shared" si="92"/>
        <v>53</v>
      </c>
      <c r="J930" s="54" t="str" cm="1">
        <f t="array" ref="J930">_xlfn.IFS(AND(I930&gt;20,I930&lt;=30),"Young adult",AND(I930&gt;30,I930&lt;=45),"Adult",AND(I930&gt;45,I930&lt;=60),"Senior",AND(I930&gt;60,I930&lt;90),"super senior",TRUE,"Died")</f>
        <v>Senior</v>
      </c>
      <c r="K930" s="3">
        <v>5</v>
      </c>
      <c r="L930" s="2" t="s">
        <v>37</v>
      </c>
      <c r="M930" s="2" t="s">
        <v>12</v>
      </c>
      <c r="N930" s="2" t="str">
        <f>VLOOKUP(L930,Facts!$A$2:$B$10,2,FALSE)</f>
        <v>South</v>
      </c>
      <c r="O930" s="2"/>
      <c r="P930" s="2"/>
      <c r="Q930" s="36" t="str">
        <f>IF(AND(K930&lt;=5,'Billing Details'!H930&gt;=10000),"High Priority","Regularfollowup")</f>
        <v>High Priority</v>
      </c>
      <c r="R930" s="36"/>
      <c r="S930" s="36"/>
      <c r="T930" s="36" t="str">
        <f>IF(AND(Q930="High Priority",'Patient Health Records'!AH930="Yes",'Patient Health Records'!AI930="Critical"), "Need Immediate attention", IF(AND('Patient Health Records'!AI930&lt;&gt;"Critical", 'Patient Health Records'!AH930="Yes"),"Monitor later",IF(AND('Patient Health Records'!AI930="Critical",'Patient Health Records'!AH930="No"),"Ask for readmission","No action")))</f>
        <v>Need Immediate attention</v>
      </c>
      <c r="U930" s="36"/>
      <c r="V930" s="36"/>
      <c r="W930" s="2" t="str">
        <f>_xlfn.XLOOKUP('Patient Demographics'!N930,Facts!$B$2:$B$10,Facts!$A$2:$A$10,FALSE)</f>
        <v>Tamil Nadu</v>
      </c>
      <c r="X930" t="str">
        <f t="shared" si="88"/>
        <v xml:space="preserve">Aditya </v>
      </c>
      <c r="Y930" t="str" cm="1">
        <f t="array" ref="Y930:AA930">_xlfn.TEXTSPLIT(C930," ")</f>
        <v>Aditya</v>
      </c>
      <c r="Z930" t="str">
        <v>Dev</v>
      </c>
      <c r="AA930" t="str">
        <v>Mehta</v>
      </c>
    </row>
    <row r="931" spans="1:27" ht="15.75" customHeight="1" x14ac:dyDescent="0.35">
      <c r="A931" s="2" t="s">
        <v>1376</v>
      </c>
      <c r="B931" s="2" t="s">
        <v>302</v>
      </c>
      <c r="C931" s="2" t="str">
        <f t="shared" si="89"/>
        <v>Vivaan Gupta</v>
      </c>
      <c r="D931" s="2" t="str">
        <f t="shared" si="87"/>
        <v>PID0930_Vivaan.pdf</v>
      </c>
      <c r="E931" s="2" t="s">
        <v>24</v>
      </c>
      <c r="F931" s="15" t="s">
        <v>10</v>
      </c>
      <c r="G931" s="56">
        <f t="shared" si="90"/>
        <v>27029</v>
      </c>
      <c r="H931" s="54">
        <f t="shared" si="91"/>
        <v>1973</v>
      </c>
      <c r="I931" s="54">
        <f t="shared" si="92"/>
        <v>53</v>
      </c>
      <c r="J931" s="54" t="str" cm="1">
        <f t="array" ref="J931">_xlfn.IFS(AND(I931&gt;20,I931&lt;=30),"Young adult",AND(I931&gt;30,I931&lt;=45),"Adult",AND(I931&gt;45,I931&lt;=60),"Senior",AND(I931&gt;60,I931&lt;90),"super senior",TRUE,"Died")</f>
        <v>Senior</v>
      </c>
      <c r="K931" s="3">
        <v>20</v>
      </c>
      <c r="L931" s="2" t="s">
        <v>37</v>
      </c>
      <c r="M931" s="2" t="s">
        <v>12</v>
      </c>
      <c r="N931" s="2" t="str">
        <f>VLOOKUP(L931,Facts!$A$2:$B$10,2,FALSE)</f>
        <v>South</v>
      </c>
      <c r="O931" s="2"/>
      <c r="P931" s="2"/>
      <c r="Q931" s="36" t="str">
        <f>IF(AND(K931&lt;=5,'Billing Details'!H931&gt;=10000),"High Priority","Regularfollowup")</f>
        <v>Regularfollowup</v>
      </c>
      <c r="R931" s="36"/>
      <c r="S931" s="36"/>
      <c r="T931" s="36" t="str">
        <f>IF(AND(Q931="High Priority",'Patient Health Records'!AH931="Yes",'Patient Health Records'!AI931="Critical"), "Need Immediate attention", IF(AND('Patient Health Records'!AI931&lt;&gt;"Critical", 'Patient Health Records'!AH931="Yes"),"Monitor later",IF(AND('Patient Health Records'!AI931="Critical",'Patient Health Records'!AH931="No"),"Ask for readmission","No action")))</f>
        <v>No action</v>
      </c>
      <c r="U931" s="36"/>
      <c r="V931" s="36"/>
      <c r="W931" s="2" t="str">
        <f>_xlfn.XLOOKUP('Patient Demographics'!N931,Facts!$B$2:$B$10,Facts!$A$2:$A$10,FALSE)</f>
        <v>Tamil Nadu</v>
      </c>
      <c r="X931" t="str">
        <f t="shared" si="88"/>
        <v xml:space="preserve">Vivaan </v>
      </c>
      <c r="Y931" t="str" cm="1">
        <f t="array" ref="Y931:Z931">_xlfn.TEXTSPLIT(C931," ")</f>
        <v>Vivaan</v>
      </c>
      <c r="Z931" t="str">
        <v>Gupta</v>
      </c>
    </row>
    <row r="932" spans="1:27" ht="15.75" customHeight="1" x14ac:dyDescent="0.35">
      <c r="A932" s="2" t="s">
        <v>1377</v>
      </c>
      <c r="B932" s="2" t="s">
        <v>234</v>
      </c>
      <c r="C932" s="2" t="str">
        <f t="shared" si="89"/>
        <v>Diya Gupta</v>
      </c>
      <c r="D932" s="2" t="str">
        <f t="shared" si="87"/>
        <v>PID0931_Diya.pdf</v>
      </c>
      <c r="E932" s="2" t="s">
        <v>9</v>
      </c>
      <c r="F932" s="15" t="s">
        <v>127</v>
      </c>
      <c r="G932" s="56">
        <f t="shared" si="90"/>
        <v>31412</v>
      </c>
      <c r="H932" s="54">
        <f t="shared" si="91"/>
        <v>1985</v>
      </c>
      <c r="I932" s="54">
        <f t="shared" si="92"/>
        <v>41</v>
      </c>
      <c r="J932" s="54" t="str" cm="1">
        <f t="array" ref="J932">_xlfn.IFS(AND(I932&gt;20,I932&lt;=30),"Young adult",AND(I932&gt;30,I932&lt;=45),"Adult",AND(I932&gt;45,I932&lt;=60),"Senior",AND(I932&gt;60,I932&lt;90),"super senior",TRUE,"Died")</f>
        <v>Adult</v>
      </c>
      <c r="K932" s="3">
        <v>7</v>
      </c>
      <c r="L932" s="2" t="s">
        <v>37</v>
      </c>
      <c r="M932" s="2" t="s">
        <v>12</v>
      </c>
      <c r="N932" s="2" t="str">
        <f>VLOOKUP(L932,Facts!$A$2:$B$10,2,FALSE)</f>
        <v>South</v>
      </c>
      <c r="O932" s="2"/>
      <c r="P932" s="2"/>
      <c r="Q932" s="36" t="str">
        <f>IF(AND(K932&lt;=5,'Billing Details'!H932&gt;=10000),"High Priority","Regularfollowup")</f>
        <v>Regularfollowup</v>
      </c>
      <c r="R932" s="36"/>
      <c r="S932" s="36"/>
      <c r="T932" s="36" t="str">
        <f>IF(AND(Q932="High Priority",'Patient Health Records'!AH932="Yes",'Patient Health Records'!AI932="Critical"), "Need Immediate attention", IF(AND('Patient Health Records'!AI932&lt;&gt;"Critical", 'Patient Health Records'!AH932="Yes"),"Monitor later",IF(AND('Patient Health Records'!AI932="Critical",'Patient Health Records'!AH932="No"),"Ask for readmission","No action")))</f>
        <v>No action</v>
      </c>
      <c r="U932" s="36"/>
      <c r="V932" s="36"/>
      <c r="W932" s="2" t="str">
        <f>_xlfn.XLOOKUP('Patient Demographics'!N932,Facts!$B$2:$B$10,Facts!$A$2:$A$10,FALSE)</f>
        <v>Tamil Nadu</v>
      </c>
      <c r="X932" t="str">
        <f t="shared" si="88"/>
        <v xml:space="preserve">Diya </v>
      </c>
      <c r="Y932" t="str" cm="1">
        <f t="array" ref="Y932:Z932">_xlfn.TEXTSPLIT(C932," ")</f>
        <v>Diya</v>
      </c>
      <c r="Z932" t="str">
        <v>Gupta</v>
      </c>
    </row>
    <row r="933" spans="1:27" ht="15.75" customHeight="1" x14ac:dyDescent="0.35">
      <c r="A933" s="2" t="s">
        <v>1378</v>
      </c>
      <c r="B933" s="2" t="s">
        <v>390</v>
      </c>
      <c r="C933" s="2" t="str">
        <f t="shared" si="89"/>
        <v>Sai Gupta</v>
      </c>
      <c r="D933" s="2" t="str">
        <f t="shared" si="87"/>
        <v>PID0932_Sai.pdf</v>
      </c>
      <c r="E933" s="2" t="s">
        <v>24</v>
      </c>
      <c r="F933" s="15" t="s">
        <v>32</v>
      </c>
      <c r="G933" s="56">
        <f t="shared" si="90"/>
        <v>14245</v>
      </c>
      <c r="H933" s="54">
        <f t="shared" si="91"/>
        <v>1938</v>
      </c>
      <c r="I933" s="54">
        <f t="shared" si="92"/>
        <v>88</v>
      </c>
      <c r="J933" s="54" t="str" cm="1">
        <f t="array" ref="J933">_xlfn.IFS(AND(I933&gt;20,I933&lt;=30),"Young adult",AND(I933&gt;30,I933&lt;=45),"Adult",AND(I933&gt;45,I933&lt;=60),"Senior",AND(I933&gt;60,I933&lt;90),"super senior",TRUE,"Died")</f>
        <v>super senior</v>
      </c>
      <c r="K933" s="3">
        <v>50</v>
      </c>
      <c r="L933" s="2" t="s">
        <v>16</v>
      </c>
      <c r="M933" s="2" t="s">
        <v>71</v>
      </c>
      <c r="N933" s="2" t="str">
        <f>VLOOKUP(L933,Facts!$A$2:$B$10,2,FALSE)</f>
        <v>West</v>
      </c>
      <c r="O933" s="2"/>
      <c r="P933" s="2"/>
      <c r="Q933" s="36" t="str">
        <f>IF(AND(K933&lt;=5,'Billing Details'!H933&gt;=10000),"High Priority","Regularfollowup")</f>
        <v>Regularfollowup</v>
      </c>
      <c r="R933" s="36"/>
      <c r="S933" s="36"/>
      <c r="T933" s="36" t="str">
        <f>IF(AND(Q933="High Priority",'Patient Health Records'!AH933="Yes",'Patient Health Records'!AI933="Critical"), "Need Immediate attention", IF(AND('Patient Health Records'!AI933&lt;&gt;"Critical", 'Patient Health Records'!AH933="Yes"),"Monitor later",IF(AND('Patient Health Records'!AI933="Critical",'Patient Health Records'!AH933="No"),"Ask for readmission","No action")))</f>
        <v>No action</v>
      </c>
      <c r="U933" s="36"/>
      <c r="V933" s="36"/>
      <c r="W933" s="2" t="str">
        <f>_xlfn.XLOOKUP('Patient Demographics'!N933,Facts!$B$2:$B$10,Facts!$A$2:$A$10,FALSE)</f>
        <v>Maharashtra</v>
      </c>
      <c r="X933" t="str">
        <f t="shared" si="88"/>
        <v xml:space="preserve">Sai </v>
      </c>
      <c r="Y933" t="str" cm="1">
        <f t="array" ref="Y933:Z933">_xlfn.TEXTSPLIT(C933," ")</f>
        <v>Sai</v>
      </c>
      <c r="Z933" t="str">
        <v>Gupta</v>
      </c>
    </row>
    <row r="934" spans="1:27" ht="15.75" customHeight="1" x14ac:dyDescent="0.35">
      <c r="A934" s="2" t="s">
        <v>1379</v>
      </c>
      <c r="B934" s="2" t="s">
        <v>201</v>
      </c>
      <c r="C934" s="2" t="str">
        <f t="shared" si="89"/>
        <v>Sai Mehta</v>
      </c>
      <c r="D934" s="2" t="str">
        <f t="shared" si="87"/>
        <v>PID0933_Sai.pdf</v>
      </c>
      <c r="E934" s="2" t="s">
        <v>24</v>
      </c>
      <c r="F934" s="15" t="s">
        <v>41</v>
      </c>
      <c r="G934" s="56">
        <f t="shared" si="90"/>
        <v>28855</v>
      </c>
      <c r="H934" s="54">
        <f t="shared" si="91"/>
        <v>1978</v>
      </c>
      <c r="I934" s="54">
        <f t="shared" si="92"/>
        <v>48</v>
      </c>
      <c r="J934" s="54" t="str" cm="1">
        <f t="array" ref="J934">_xlfn.IFS(AND(I934&gt;20,I934&lt;=30),"Young adult",AND(I934&gt;30,I934&lt;=45),"Adult",AND(I934&gt;45,I934&lt;=60),"Senior",AND(I934&gt;60,I934&lt;90),"super senior",TRUE,"Died")</f>
        <v>Senior</v>
      </c>
      <c r="K934" s="3">
        <v>9</v>
      </c>
      <c r="L934" s="2" t="s">
        <v>11</v>
      </c>
      <c r="M934" s="2" t="s">
        <v>12</v>
      </c>
      <c r="N934" s="2" t="str">
        <f>VLOOKUP(L934,Facts!$A$2:$B$10,2,FALSE)</f>
        <v>South</v>
      </c>
      <c r="O934" s="2"/>
      <c r="P934" s="2"/>
      <c r="Q934" s="36" t="str">
        <f>IF(AND(K934&lt;=5,'Billing Details'!H934&gt;=10000),"High Priority","Regularfollowup")</f>
        <v>Regularfollowup</v>
      </c>
      <c r="R934" s="36"/>
      <c r="S934" s="36"/>
      <c r="T934" s="36" t="str">
        <f>IF(AND(Q934="High Priority",'Patient Health Records'!AH934="Yes",'Patient Health Records'!AI934="Critical"), "Need Immediate attention", IF(AND('Patient Health Records'!AI934&lt;&gt;"Critical", 'Patient Health Records'!AH934="Yes"),"Monitor later",IF(AND('Patient Health Records'!AI934="Critical",'Patient Health Records'!AH934="No"),"Ask for readmission","No action")))</f>
        <v>Monitor later</v>
      </c>
      <c r="U934" s="36"/>
      <c r="V934" s="36"/>
      <c r="W934" s="2" t="str">
        <f>_xlfn.XLOOKUP('Patient Demographics'!N934,Facts!$B$2:$B$10,Facts!$A$2:$A$10,FALSE)</f>
        <v>Tamil Nadu</v>
      </c>
      <c r="X934" t="str">
        <f t="shared" si="88"/>
        <v xml:space="preserve">Sai </v>
      </c>
      <c r="Y934" t="str" cm="1">
        <f t="array" ref="Y934:Z934">_xlfn.TEXTSPLIT(C934," ")</f>
        <v>Sai</v>
      </c>
      <c r="Z934" t="str">
        <v>Mehta</v>
      </c>
    </row>
    <row r="935" spans="1:27" ht="15.75" customHeight="1" x14ac:dyDescent="0.35">
      <c r="A935" s="2" t="s">
        <v>1380</v>
      </c>
      <c r="B935" s="2" t="s">
        <v>169</v>
      </c>
      <c r="C935" s="2" t="str">
        <f t="shared" si="89"/>
        <v>Sai Reddy</v>
      </c>
      <c r="D935" s="2" t="str">
        <f t="shared" si="87"/>
        <v>PID0934_Sai.pdf</v>
      </c>
      <c r="E935" s="2" t="s">
        <v>24</v>
      </c>
      <c r="F935" s="15" t="s">
        <v>122</v>
      </c>
      <c r="G935" s="56">
        <f t="shared" si="90"/>
        <v>34334</v>
      </c>
      <c r="H935" s="54">
        <f t="shared" si="91"/>
        <v>1993</v>
      </c>
      <c r="I935" s="54">
        <f t="shared" si="92"/>
        <v>33</v>
      </c>
      <c r="J935" s="54" t="str" cm="1">
        <f t="array" ref="J935">_xlfn.IFS(AND(I935&gt;20,I935&lt;=30),"Young adult",AND(I935&gt;30,I935&lt;=45),"Adult",AND(I935&gt;45,I935&lt;=60),"Senior",AND(I935&gt;60,I935&lt;90),"super senior",TRUE,"Died")</f>
        <v>Adult</v>
      </c>
      <c r="K935" s="3">
        <v>25</v>
      </c>
      <c r="L935" s="2" t="s">
        <v>25</v>
      </c>
      <c r="M935" s="2" t="s">
        <v>71</v>
      </c>
      <c r="N935" s="2" t="str">
        <f>VLOOKUP(L935,Facts!$A$2:$B$10,2,FALSE)</f>
        <v>South</v>
      </c>
      <c r="O935" s="2"/>
      <c r="P935" s="2"/>
      <c r="Q935" s="36" t="str">
        <f>IF(AND(K935&lt;=5,'Billing Details'!H935&gt;=10000),"High Priority","Regularfollowup")</f>
        <v>Regularfollowup</v>
      </c>
      <c r="R935" s="36"/>
      <c r="S935" s="36"/>
      <c r="T935" s="36" t="str">
        <f>IF(AND(Q935="High Priority",'Patient Health Records'!AH935="Yes",'Patient Health Records'!AI935="Critical"), "Need Immediate attention", IF(AND('Patient Health Records'!AI935&lt;&gt;"Critical", 'Patient Health Records'!AH935="Yes"),"Monitor later",IF(AND('Patient Health Records'!AI935="Critical",'Patient Health Records'!AH935="No"),"Ask for readmission","No action")))</f>
        <v>Monitor later</v>
      </c>
      <c r="U935" s="36"/>
      <c r="V935" s="36"/>
      <c r="W935" s="2" t="str">
        <f>_xlfn.XLOOKUP('Patient Demographics'!N935,Facts!$B$2:$B$10,Facts!$A$2:$A$10,FALSE)</f>
        <v>Tamil Nadu</v>
      </c>
      <c r="X935" t="str">
        <f t="shared" si="88"/>
        <v xml:space="preserve">Sai </v>
      </c>
      <c r="Y935" t="str" cm="1">
        <f t="array" ref="Y935:Z935">_xlfn.TEXTSPLIT(C935," ")</f>
        <v>Sai</v>
      </c>
      <c r="Z935" t="str">
        <v>Reddy</v>
      </c>
    </row>
    <row r="936" spans="1:27" ht="15.75" customHeight="1" x14ac:dyDescent="0.35">
      <c r="A936" s="2" t="s">
        <v>1381</v>
      </c>
      <c r="B936" s="2" t="s">
        <v>147</v>
      </c>
      <c r="C936" s="2" t="str">
        <f t="shared" si="89"/>
        <v>Aarav Reddy</v>
      </c>
      <c r="D936" s="2" t="str">
        <f t="shared" si="87"/>
        <v>PID0935_Aarav.pdf</v>
      </c>
      <c r="E936" s="2" t="s">
        <v>24</v>
      </c>
      <c r="F936" s="15" t="s">
        <v>102</v>
      </c>
      <c r="G936" s="56">
        <f t="shared" si="90"/>
        <v>27760</v>
      </c>
      <c r="H936" s="54">
        <f t="shared" si="91"/>
        <v>1976</v>
      </c>
      <c r="I936" s="54">
        <f t="shared" si="92"/>
        <v>50</v>
      </c>
      <c r="J936" s="54" t="str" cm="1">
        <f t="array" ref="J936">_xlfn.IFS(AND(I936&gt;20,I936&lt;=30),"Young adult",AND(I936&gt;30,I936&lt;=45),"Adult",AND(I936&gt;45,I936&lt;=60),"Senior",AND(I936&gt;60,I936&lt;90),"super senior",TRUE,"Died")</f>
        <v>Senior</v>
      </c>
      <c r="K936" s="3"/>
      <c r="L936" s="2" t="s">
        <v>60</v>
      </c>
      <c r="M936" s="2" t="s">
        <v>71</v>
      </c>
      <c r="N936" s="2" t="str">
        <f>VLOOKUP(L936,Facts!$A$2:$B$10,2,FALSE)</f>
        <v>West</v>
      </c>
      <c r="O936" s="2"/>
      <c r="P936" s="2"/>
      <c r="Q936" s="36" t="str">
        <f>IF(AND(K936&lt;=5,'Billing Details'!H936&gt;=10000),"High Priority","Regularfollowup")</f>
        <v>Regularfollowup</v>
      </c>
      <c r="R936" s="36"/>
      <c r="S936" s="36"/>
      <c r="T936" s="36" t="str">
        <f>IF(AND(Q936="High Priority",'Patient Health Records'!AH936="Yes",'Patient Health Records'!AI936="Critical"), "Need Immediate attention", IF(AND('Patient Health Records'!AI936&lt;&gt;"Critical", 'Patient Health Records'!AH936="Yes"),"Monitor later",IF(AND('Patient Health Records'!AI936="Critical",'Patient Health Records'!AH936="No"),"Ask for readmission","No action")))</f>
        <v>Monitor later</v>
      </c>
      <c r="U936" s="36"/>
      <c r="V936" s="36"/>
      <c r="W936" s="2" t="str">
        <f>_xlfn.XLOOKUP('Patient Demographics'!N936,Facts!$B$2:$B$10,Facts!$A$2:$A$10,FALSE)</f>
        <v>Maharashtra</v>
      </c>
      <c r="X936" t="str">
        <f t="shared" si="88"/>
        <v xml:space="preserve">Aarav </v>
      </c>
      <c r="Y936" t="str" cm="1">
        <f t="array" ref="Y936:Z936">_xlfn.TEXTSPLIT(C936," ")</f>
        <v>Aarav</v>
      </c>
      <c r="Z936" t="str">
        <v>Reddy</v>
      </c>
    </row>
    <row r="937" spans="1:27" ht="15.75" customHeight="1" x14ac:dyDescent="0.35">
      <c r="A937" s="2" t="s">
        <v>1382</v>
      </c>
      <c r="B937" s="2" t="s">
        <v>133</v>
      </c>
      <c r="C937" s="2" t="str">
        <f t="shared" si="89"/>
        <v>Sai Patel</v>
      </c>
      <c r="D937" s="2" t="str">
        <f t="shared" si="87"/>
        <v>PID0936_Sai.pdf</v>
      </c>
      <c r="E937" s="2" t="s">
        <v>24</v>
      </c>
      <c r="F937" s="15" t="s">
        <v>48</v>
      </c>
      <c r="G937" s="56">
        <f t="shared" si="90"/>
        <v>23377</v>
      </c>
      <c r="H937" s="54">
        <f t="shared" si="91"/>
        <v>1964</v>
      </c>
      <c r="I937" s="54">
        <f t="shared" si="92"/>
        <v>62</v>
      </c>
      <c r="J937" s="54" t="str" cm="1">
        <f t="array" ref="J937">_xlfn.IFS(AND(I937&gt;20,I937&lt;=30),"Young adult",AND(I937&gt;30,I937&lt;=45),"Adult",AND(I937&gt;45,I937&lt;=60),"Senior",AND(I937&gt;60,I937&lt;90),"super senior",TRUE,"Died")</f>
        <v>super senior</v>
      </c>
      <c r="K937" s="3">
        <v>12</v>
      </c>
      <c r="L937" s="2" t="s">
        <v>37</v>
      </c>
      <c r="M937" s="2" t="s">
        <v>21</v>
      </c>
      <c r="N937" s="2" t="str">
        <f>VLOOKUP(L937,Facts!$A$2:$B$10,2,FALSE)</f>
        <v>South</v>
      </c>
      <c r="O937" s="2"/>
      <c r="P937" s="2"/>
      <c r="Q937" s="36" t="str">
        <f>IF(AND(K937&lt;=5,'Billing Details'!H937&gt;=10000),"High Priority","Regularfollowup")</f>
        <v>Regularfollowup</v>
      </c>
      <c r="R937" s="36"/>
      <c r="S937" s="36"/>
      <c r="T937" s="36" t="str">
        <f>IF(AND(Q937="High Priority",'Patient Health Records'!AH937="Yes",'Patient Health Records'!AI937="Critical"), "Need Immediate attention", IF(AND('Patient Health Records'!AI937&lt;&gt;"Critical", 'Patient Health Records'!AH937="Yes"),"Monitor later",IF(AND('Patient Health Records'!AI937="Critical",'Patient Health Records'!AH937="No"),"Ask for readmission","No action")))</f>
        <v>No action</v>
      </c>
      <c r="U937" s="36"/>
      <c r="V937" s="36"/>
      <c r="W937" s="2" t="str">
        <f>_xlfn.XLOOKUP('Patient Demographics'!N937,Facts!$B$2:$B$10,Facts!$A$2:$A$10,FALSE)</f>
        <v>Tamil Nadu</v>
      </c>
      <c r="X937" t="str">
        <f t="shared" si="88"/>
        <v xml:space="preserve">Sai </v>
      </c>
      <c r="Y937" t="str" cm="1">
        <f t="array" ref="Y937:Z937">_xlfn.TEXTSPLIT(C937," ")</f>
        <v>Sai</v>
      </c>
      <c r="Z937" t="str">
        <v>Patel</v>
      </c>
    </row>
    <row r="938" spans="1:27" ht="15.75" customHeight="1" x14ac:dyDescent="0.35">
      <c r="A938" s="2" t="s">
        <v>1383</v>
      </c>
      <c r="B938" s="2" t="s">
        <v>1384</v>
      </c>
      <c r="C938" s="2" t="str">
        <f t="shared" si="89"/>
        <v>Aditya Gupta</v>
      </c>
      <c r="D938" s="2" t="str">
        <f t="shared" si="87"/>
        <v>PID0937_Aditya.pdf</v>
      </c>
      <c r="E938" s="2" t="s">
        <v>24</v>
      </c>
      <c r="F938" s="15" t="s">
        <v>10</v>
      </c>
      <c r="G938" s="56">
        <f t="shared" si="90"/>
        <v>27029</v>
      </c>
      <c r="H938" s="54">
        <f t="shared" si="91"/>
        <v>1973</v>
      </c>
      <c r="I938" s="54">
        <f t="shared" si="92"/>
        <v>53</v>
      </c>
      <c r="J938" s="54" t="str" cm="1">
        <f t="array" ref="J938">_xlfn.IFS(AND(I938&gt;20,I938&lt;=30),"Young adult",AND(I938&gt;30,I938&lt;=45),"Adult",AND(I938&gt;45,I938&lt;=60),"Senior",AND(I938&gt;60,I938&lt;90),"super senior",TRUE,"Died")</f>
        <v>Senior</v>
      </c>
      <c r="K938" s="3">
        <v>5</v>
      </c>
      <c r="L938" s="2" t="s">
        <v>45</v>
      </c>
      <c r="M938" s="2" t="s">
        <v>12</v>
      </c>
      <c r="N938" s="2" t="str">
        <f>VLOOKUP(L938,Facts!$A$2:$B$10,2,FALSE)</f>
        <v>East</v>
      </c>
      <c r="O938" s="2"/>
      <c r="P938" s="2"/>
      <c r="Q938" s="36" t="str">
        <f>IF(AND(K938&lt;=5,'Billing Details'!H938&gt;=10000),"High Priority","Regularfollowup")</f>
        <v>High Priority</v>
      </c>
      <c r="R938" s="36"/>
      <c r="S938" s="36"/>
      <c r="T938" s="36" t="str">
        <f>IF(AND(Q938="High Priority",'Patient Health Records'!AH938="Yes",'Patient Health Records'!AI938="Critical"), "Need Immediate attention", IF(AND('Patient Health Records'!AI938&lt;&gt;"Critical", 'Patient Health Records'!AH938="Yes"),"Monitor later",IF(AND('Patient Health Records'!AI938="Critical",'Patient Health Records'!AH938="No"),"Ask for readmission","No action")))</f>
        <v>Ask for readmission</v>
      </c>
      <c r="U938" s="36"/>
      <c r="V938" s="36"/>
      <c r="W938" s="2" t="str">
        <f>_xlfn.XLOOKUP('Patient Demographics'!N938,Facts!$B$2:$B$10,Facts!$A$2:$A$10,FALSE)</f>
        <v>West Bengal</v>
      </c>
      <c r="X938" t="str">
        <f t="shared" si="88"/>
        <v xml:space="preserve">Aditya </v>
      </c>
      <c r="Y938" t="str" cm="1">
        <f t="array" ref="Y938:Z938">_xlfn.TEXTSPLIT(C938," ")</f>
        <v>Aditya</v>
      </c>
      <c r="Z938" t="str">
        <v>Gupta</v>
      </c>
    </row>
    <row r="939" spans="1:27" ht="15.75" customHeight="1" x14ac:dyDescent="0.35">
      <c r="A939" s="2" t="s">
        <v>1385</v>
      </c>
      <c r="B939" s="2" t="s">
        <v>388</v>
      </c>
      <c r="C939" s="2" t="str">
        <f t="shared" si="89"/>
        <v>Diya Singh Sharma</v>
      </c>
      <c r="D939" s="2" t="str">
        <f t="shared" si="87"/>
        <v>PID0938_Diya.pdf</v>
      </c>
      <c r="E939" s="2" t="s">
        <v>9</v>
      </c>
      <c r="F939" s="15" t="s">
        <v>109</v>
      </c>
      <c r="G939" s="56">
        <f t="shared" si="90"/>
        <v>32508</v>
      </c>
      <c r="H939" s="54">
        <f t="shared" si="91"/>
        <v>1988</v>
      </c>
      <c r="I939" s="54">
        <f t="shared" si="92"/>
        <v>38</v>
      </c>
      <c r="J939" s="54" t="str" cm="1">
        <f t="array" ref="J939">_xlfn.IFS(AND(I939&gt;20,I939&lt;=30),"Young adult",AND(I939&gt;30,I939&lt;=45),"Adult",AND(I939&gt;45,I939&lt;=60),"Senior",AND(I939&gt;60,I939&lt;90),"super senior",TRUE,"Died")</f>
        <v>Adult</v>
      </c>
      <c r="K939" s="3">
        <v>15</v>
      </c>
      <c r="L939" s="2" t="s">
        <v>20</v>
      </c>
      <c r="M939" s="2" t="s">
        <v>21</v>
      </c>
      <c r="N939" s="2" t="str">
        <f>VLOOKUP(L939,Facts!$A$2:$B$10,2,FALSE)</f>
        <v>North</v>
      </c>
      <c r="O939" s="2"/>
      <c r="P939" s="2"/>
      <c r="Q939" s="36" t="str">
        <f>IF(AND(K939&lt;=5,'Billing Details'!H939&gt;=10000),"High Priority","Regularfollowup")</f>
        <v>Regularfollowup</v>
      </c>
      <c r="R939" s="36"/>
      <c r="S939" s="36"/>
      <c r="T939" s="36" t="str">
        <f>IF(AND(Q939="High Priority",'Patient Health Records'!AH939="Yes",'Patient Health Records'!AI939="Critical"), "Need Immediate attention", IF(AND('Patient Health Records'!AI939&lt;&gt;"Critical", 'Patient Health Records'!AH939="Yes"),"Monitor later",IF(AND('Patient Health Records'!AI939="Critical",'Patient Health Records'!AH939="No"),"Ask for readmission","No action")))</f>
        <v>Ask for readmission</v>
      </c>
      <c r="U939" s="36"/>
      <c r="V939" s="36"/>
      <c r="W939" s="2" t="str">
        <f>_xlfn.XLOOKUP('Patient Demographics'!N939,Facts!$B$2:$B$10,Facts!$A$2:$A$10,FALSE)</f>
        <v>Punjab</v>
      </c>
      <c r="X939" t="str">
        <f t="shared" si="88"/>
        <v xml:space="preserve">Diya </v>
      </c>
      <c r="Y939" t="str" cm="1">
        <f t="array" ref="Y939:AA939">_xlfn.TEXTSPLIT(C939," ")</f>
        <v>Diya</v>
      </c>
      <c r="Z939" t="str">
        <v>Singh</v>
      </c>
      <c r="AA939" t="str">
        <v>Sharma</v>
      </c>
    </row>
    <row r="940" spans="1:27" ht="15.75" customHeight="1" x14ac:dyDescent="0.35">
      <c r="A940" s="2" t="s">
        <v>1386</v>
      </c>
      <c r="B940" s="2" t="s">
        <v>1387</v>
      </c>
      <c r="C940" s="2" t="str">
        <f t="shared" si="89"/>
        <v>Krishna Gupta</v>
      </c>
      <c r="D940" s="2" t="str">
        <f t="shared" si="87"/>
        <v>PID0939_Krishna.pdf</v>
      </c>
      <c r="E940" s="2" t="s">
        <v>24</v>
      </c>
      <c r="F940" s="15" t="s">
        <v>122</v>
      </c>
      <c r="G940" s="56">
        <f t="shared" si="90"/>
        <v>34334</v>
      </c>
      <c r="H940" s="54">
        <f t="shared" si="91"/>
        <v>1993</v>
      </c>
      <c r="I940" s="54">
        <f t="shared" si="92"/>
        <v>33</v>
      </c>
      <c r="J940" s="54" t="str" cm="1">
        <f t="array" ref="J940">_xlfn.IFS(AND(I940&gt;20,I940&lt;=30),"Young adult",AND(I940&gt;30,I940&lt;=45),"Adult",AND(I940&gt;45,I940&lt;=60),"Senior",AND(I940&gt;60,I940&lt;90),"super senior",TRUE,"Died")</f>
        <v>Adult</v>
      </c>
      <c r="K940" s="3">
        <v>20</v>
      </c>
      <c r="L940" s="2" t="s">
        <v>60</v>
      </c>
      <c r="M940" s="2" t="s">
        <v>21</v>
      </c>
      <c r="N940" s="2" t="str">
        <f>VLOOKUP(L940,Facts!$A$2:$B$10,2,FALSE)</f>
        <v>West</v>
      </c>
      <c r="O940" s="2"/>
      <c r="P940" s="2"/>
      <c r="Q940" s="36" t="str">
        <f>IF(AND(K940&lt;=5,'Billing Details'!H940&gt;=10000),"High Priority","Regularfollowup")</f>
        <v>Regularfollowup</v>
      </c>
      <c r="R940" s="36"/>
      <c r="S940" s="36"/>
      <c r="T940" s="36" t="str">
        <f>IF(AND(Q940="High Priority",'Patient Health Records'!AH940="Yes",'Patient Health Records'!AI940="Critical"), "Need Immediate attention", IF(AND('Patient Health Records'!AI940&lt;&gt;"Critical", 'Patient Health Records'!AH940="Yes"),"Monitor later",IF(AND('Patient Health Records'!AI940="Critical",'Patient Health Records'!AH940="No"),"Ask for readmission","No action")))</f>
        <v>No action</v>
      </c>
      <c r="U940" s="36"/>
      <c r="V940" s="36"/>
      <c r="W940" s="2" t="str">
        <f>_xlfn.XLOOKUP('Patient Demographics'!N940,Facts!$B$2:$B$10,Facts!$A$2:$A$10,FALSE)</f>
        <v>Maharashtra</v>
      </c>
      <c r="X940" t="str">
        <f t="shared" si="88"/>
        <v xml:space="preserve">Krishna </v>
      </c>
      <c r="Y940" t="str" cm="1">
        <f t="array" ref="Y940:Z940">_xlfn.TEXTSPLIT(C940," ")</f>
        <v>Krishna</v>
      </c>
      <c r="Z940" t="str">
        <v>Gupta</v>
      </c>
    </row>
    <row r="941" spans="1:27" ht="15.75" customHeight="1" x14ac:dyDescent="0.35">
      <c r="A941" s="2" t="s">
        <v>1388</v>
      </c>
      <c r="B941" s="2" t="s">
        <v>950</v>
      </c>
      <c r="C941" s="2" t="str">
        <f t="shared" si="89"/>
        <v>Aarav Raj Sharma</v>
      </c>
      <c r="D941" s="2" t="str">
        <f t="shared" si="87"/>
        <v>PID0940_Aarav.pdf</v>
      </c>
      <c r="E941" s="2" t="s">
        <v>24</v>
      </c>
      <c r="F941" s="15" t="s">
        <v>10</v>
      </c>
      <c r="G941" s="56">
        <f t="shared" si="90"/>
        <v>27029</v>
      </c>
      <c r="H941" s="54">
        <f t="shared" si="91"/>
        <v>1973</v>
      </c>
      <c r="I941" s="54">
        <f t="shared" si="92"/>
        <v>53</v>
      </c>
      <c r="J941" s="54" t="str" cm="1">
        <f t="array" ref="J941">_xlfn.IFS(AND(I941&gt;20,I941&lt;=30),"Young adult",AND(I941&gt;30,I941&lt;=45),"Adult",AND(I941&gt;45,I941&lt;=60),"Senior",AND(I941&gt;60,I941&lt;90),"super senior",TRUE,"Died")</f>
        <v>Senior</v>
      </c>
      <c r="K941" s="3">
        <v>5</v>
      </c>
      <c r="L941" s="2" t="s">
        <v>45</v>
      </c>
      <c r="M941" s="2" t="s">
        <v>12</v>
      </c>
      <c r="N941" s="2" t="str">
        <f>VLOOKUP(L941,Facts!$A$2:$B$10,2,FALSE)</f>
        <v>East</v>
      </c>
      <c r="O941" s="2"/>
      <c r="P941" s="2"/>
      <c r="Q941" s="36" t="str">
        <f>IF(AND(K941&lt;=5,'Billing Details'!H941&gt;=10000),"High Priority","Regularfollowup")</f>
        <v>High Priority</v>
      </c>
      <c r="R941" s="36"/>
      <c r="S941" s="36"/>
      <c r="T941" s="36" t="str">
        <f>IF(AND(Q941="High Priority",'Patient Health Records'!AH941="Yes",'Patient Health Records'!AI941="Critical"), "Need Immediate attention", IF(AND('Patient Health Records'!AI941&lt;&gt;"Critical", 'Patient Health Records'!AH941="Yes"),"Monitor later",IF(AND('Patient Health Records'!AI941="Critical",'Patient Health Records'!AH941="No"),"Ask for readmission","No action")))</f>
        <v>No action</v>
      </c>
      <c r="U941" s="36"/>
      <c r="V941" s="36"/>
      <c r="W941" s="2" t="str">
        <f>_xlfn.XLOOKUP('Patient Demographics'!N941,Facts!$B$2:$B$10,Facts!$A$2:$A$10,FALSE)</f>
        <v>West Bengal</v>
      </c>
      <c r="X941" t="str">
        <f t="shared" si="88"/>
        <v xml:space="preserve">Aarav </v>
      </c>
      <c r="Y941" t="str" cm="1">
        <f t="array" ref="Y941:AA941">_xlfn.TEXTSPLIT(C941," ")</f>
        <v>Aarav</v>
      </c>
      <c r="Z941" t="str">
        <v>Raj</v>
      </c>
      <c r="AA941" t="str">
        <v>Sharma</v>
      </c>
    </row>
    <row r="942" spans="1:27" ht="15.75" customHeight="1" x14ac:dyDescent="0.35">
      <c r="A942" s="2" t="s">
        <v>1389</v>
      </c>
      <c r="B942" s="2" t="s">
        <v>96</v>
      </c>
      <c r="C942" s="2" t="str">
        <f t="shared" si="89"/>
        <v>Isha Gupta</v>
      </c>
      <c r="D942" s="2" t="str">
        <f t="shared" si="87"/>
        <v>PID0941_Isha.pdf</v>
      </c>
      <c r="E942" s="2" t="s">
        <v>9</v>
      </c>
      <c r="F942" s="15" t="s">
        <v>116</v>
      </c>
      <c r="G942" s="56">
        <f t="shared" si="90"/>
        <v>27029</v>
      </c>
      <c r="H942" s="54">
        <f t="shared" si="91"/>
        <v>1973</v>
      </c>
      <c r="I942" s="54">
        <f t="shared" si="92"/>
        <v>53</v>
      </c>
      <c r="J942" s="54" t="str" cm="1">
        <f t="array" ref="J942">_xlfn.IFS(AND(I942&gt;20,I942&lt;=30),"Young adult",AND(I942&gt;30,I942&lt;=45),"Adult",AND(I942&gt;45,I942&lt;=60),"Senior",AND(I942&gt;60,I942&lt;90),"super senior",TRUE,"Died")</f>
        <v>Senior</v>
      </c>
      <c r="K942" s="3">
        <v>20</v>
      </c>
      <c r="L942" s="2" t="s">
        <v>20</v>
      </c>
      <c r="M942" s="2" t="s">
        <v>21</v>
      </c>
      <c r="N942" s="2" t="str">
        <f>VLOOKUP(L942,Facts!$A$2:$B$10,2,FALSE)</f>
        <v>North</v>
      </c>
      <c r="O942" s="2"/>
      <c r="P942" s="2"/>
      <c r="Q942" s="36" t="str">
        <f>IF(AND(K942&lt;=5,'Billing Details'!H942&gt;=10000),"High Priority","Regularfollowup")</f>
        <v>Regularfollowup</v>
      </c>
      <c r="R942" s="36"/>
      <c r="S942" s="36"/>
      <c r="T942" s="36" t="str">
        <f>IF(AND(Q942="High Priority",'Patient Health Records'!AH942="Yes",'Patient Health Records'!AI942="Critical"), "Need Immediate attention", IF(AND('Patient Health Records'!AI942&lt;&gt;"Critical", 'Patient Health Records'!AH942="Yes"),"Monitor later",IF(AND('Patient Health Records'!AI942="Critical",'Patient Health Records'!AH942="No"),"Ask for readmission","No action")))</f>
        <v>Monitor later</v>
      </c>
      <c r="U942" s="36"/>
      <c r="V942" s="36"/>
      <c r="W942" s="2" t="str">
        <f>_xlfn.XLOOKUP('Patient Demographics'!N942,Facts!$B$2:$B$10,Facts!$A$2:$A$10,FALSE)</f>
        <v>Punjab</v>
      </c>
      <c r="X942" t="str">
        <f t="shared" si="88"/>
        <v xml:space="preserve">Isha </v>
      </c>
      <c r="Y942" t="str" cm="1">
        <f t="array" ref="Y942:Z942">_xlfn.TEXTSPLIT(C942," ")</f>
        <v>Isha</v>
      </c>
      <c r="Z942" t="str">
        <v>Gupta</v>
      </c>
    </row>
    <row r="943" spans="1:27" ht="15.75" customHeight="1" x14ac:dyDescent="0.35">
      <c r="A943" s="2" t="s">
        <v>1390</v>
      </c>
      <c r="B943" s="2" t="s">
        <v>1391</v>
      </c>
      <c r="C943" s="2" t="str">
        <f t="shared" si="89"/>
        <v>Krishna Priya Reddy</v>
      </c>
      <c r="D943" s="2" t="str">
        <f t="shared" si="87"/>
        <v>PID0942_Krishna.pdf</v>
      </c>
      <c r="E943" s="2" t="s">
        <v>24</v>
      </c>
      <c r="F943" s="15" t="s">
        <v>155</v>
      </c>
      <c r="G943" s="56">
        <f t="shared" si="90"/>
        <v>30682</v>
      </c>
      <c r="H943" s="54">
        <f t="shared" si="91"/>
        <v>1984</v>
      </c>
      <c r="I943" s="54">
        <f t="shared" si="92"/>
        <v>42</v>
      </c>
      <c r="J943" s="54" t="str" cm="1">
        <f t="array" ref="J943">_xlfn.IFS(AND(I943&gt;20,I943&lt;=30),"Young adult",AND(I943&gt;30,I943&lt;=45),"Adult",AND(I943&gt;45,I943&lt;=60),"Senior",AND(I943&gt;60,I943&lt;90),"super senior",TRUE,"Died")</f>
        <v>Adult</v>
      </c>
      <c r="K943" s="3">
        <v>9</v>
      </c>
      <c r="L943" s="2" t="s">
        <v>45</v>
      </c>
      <c r="M943" s="2" t="s">
        <v>21</v>
      </c>
      <c r="N943" s="2" t="str">
        <f>VLOOKUP(L943,Facts!$A$2:$B$10,2,FALSE)</f>
        <v>East</v>
      </c>
      <c r="O943" s="2"/>
      <c r="P943" s="2"/>
      <c r="Q943" s="36" t="str">
        <f>IF(AND(K943&lt;=5,'Billing Details'!H943&gt;=10000),"High Priority","Regularfollowup")</f>
        <v>Regularfollowup</v>
      </c>
      <c r="R943" s="36"/>
      <c r="S943" s="36"/>
      <c r="T943" s="36" t="str">
        <f>IF(AND(Q943="High Priority",'Patient Health Records'!AH943="Yes",'Patient Health Records'!AI943="Critical"), "Need Immediate attention", IF(AND('Patient Health Records'!AI943&lt;&gt;"Critical", 'Patient Health Records'!AH943="Yes"),"Monitor later",IF(AND('Patient Health Records'!AI943="Critical",'Patient Health Records'!AH943="No"),"Ask for readmission","No action")))</f>
        <v>No action</v>
      </c>
      <c r="U943" s="36"/>
      <c r="V943" s="36"/>
      <c r="W943" s="2" t="str">
        <f>_xlfn.XLOOKUP('Patient Demographics'!N943,Facts!$B$2:$B$10,Facts!$A$2:$A$10,FALSE)</f>
        <v>West Bengal</v>
      </c>
      <c r="X943" t="str">
        <f t="shared" si="88"/>
        <v xml:space="preserve">Krishna </v>
      </c>
      <c r="Y943" t="str" cm="1">
        <f t="array" ref="Y943:AA943">_xlfn.TEXTSPLIT(C943," ")</f>
        <v>Krishna</v>
      </c>
      <c r="Z943" t="str">
        <v>Priya</v>
      </c>
      <c r="AA943" t="str">
        <v>Reddy</v>
      </c>
    </row>
    <row r="944" spans="1:27" ht="15.75" customHeight="1" x14ac:dyDescent="0.35">
      <c r="A944" s="2" t="s">
        <v>1392</v>
      </c>
      <c r="B944" s="2" t="s">
        <v>405</v>
      </c>
      <c r="C944" s="2" t="str">
        <f t="shared" si="89"/>
        <v>Aanya Gupta</v>
      </c>
      <c r="D944" s="2" t="str">
        <f t="shared" si="87"/>
        <v>PID0943_Aanya.pdf</v>
      </c>
      <c r="E944" s="2" t="s">
        <v>9</v>
      </c>
      <c r="F944" s="15" t="s">
        <v>10</v>
      </c>
      <c r="G944" s="56">
        <f t="shared" si="90"/>
        <v>27029</v>
      </c>
      <c r="H944" s="54">
        <f t="shared" si="91"/>
        <v>1973</v>
      </c>
      <c r="I944" s="54">
        <f t="shared" si="92"/>
        <v>53</v>
      </c>
      <c r="J944" s="54" t="str" cm="1">
        <f t="array" ref="J944">_xlfn.IFS(AND(I944&gt;20,I944&lt;=30),"Young adult",AND(I944&gt;30,I944&lt;=45),"Adult",AND(I944&gt;45,I944&lt;=60),"Senior",AND(I944&gt;60,I944&lt;90),"super senior",TRUE,"Died")</f>
        <v>Senior</v>
      </c>
      <c r="K944" s="3">
        <v>2</v>
      </c>
      <c r="L944" s="2" t="s">
        <v>29</v>
      </c>
      <c r="M944" s="2" t="s">
        <v>21</v>
      </c>
      <c r="N944" s="2" t="str">
        <f>VLOOKUP(L944,Facts!$A$2:$B$10,2,FALSE)</f>
        <v>North</v>
      </c>
      <c r="O944" s="2"/>
      <c r="P944" s="2"/>
      <c r="Q944" s="36" t="str">
        <f>IF(AND(K944&lt;=5,'Billing Details'!H944&gt;=10000),"High Priority","Regularfollowup")</f>
        <v>High Priority</v>
      </c>
      <c r="R944" s="36"/>
      <c r="S944" s="36"/>
      <c r="T944" s="36" t="str">
        <f>IF(AND(Q944="High Priority",'Patient Health Records'!AH944="Yes",'Patient Health Records'!AI944="Critical"), "Need Immediate attention", IF(AND('Patient Health Records'!AI944&lt;&gt;"Critical", 'Patient Health Records'!AH944="Yes"),"Monitor later",IF(AND('Patient Health Records'!AI944="Critical",'Patient Health Records'!AH944="No"),"Ask for readmission","No action")))</f>
        <v>Monitor later</v>
      </c>
      <c r="U944" s="36"/>
      <c r="V944" s="36"/>
      <c r="W944" s="2" t="str">
        <f>_xlfn.XLOOKUP('Patient Demographics'!N944,Facts!$B$2:$B$10,Facts!$A$2:$A$10,FALSE)</f>
        <v>Punjab</v>
      </c>
      <c r="X944" t="str">
        <f t="shared" si="88"/>
        <v xml:space="preserve">Aanya </v>
      </c>
      <c r="Y944" t="str" cm="1">
        <f t="array" ref="Y944:Z944">_xlfn.TEXTSPLIT(C944," ")</f>
        <v>Aanya</v>
      </c>
      <c r="Z944" t="str">
        <v>Gupta</v>
      </c>
    </row>
    <row r="945" spans="1:27" ht="15.75" customHeight="1" x14ac:dyDescent="0.35">
      <c r="A945" s="2" t="s">
        <v>1393</v>
      </c>
      <c r="B945" s="2" t="s">
        <v>1394</v>
      </c>
      <c r="C945" s="2" t="str">
        <f t="shared" si="89"/>
        <v>Krishna Priya Sharma</v>
      </c>
      <c r="D945" s="2" t="str">
        <f t="shared" si="87"/>
        <v>PID0944_Krishna.pdf</v>
      </c>
      <c r="E945" s="2" t="s">
        <v>24</v>
      </c>
      <c r="F945" s="15" t="s">
        <v>15</v>
      </c>
      <c r="G945" s="56">
        <f t="shared" si="90"/>
        <v>19724</v>
      </c>
      <c r="H945" s="54">
        <f t="shared" si="91"/>
        <v>1953</v>
      </c>
      <c r="I945" s="54">
        <f t="shared" si="92"/>
        <v>73</v>
      </c>
      <c r="J945" s="54" t="str" cm="1">
        <f t="array" ref="J945">_xlfn.IFS(AND(I945&gt;20,I945&lt;=30),"Young adult",AND(I945&gt;30,I945&lt;=45),"Adult",AND(I945&gt;45,I945&lt;=60),"Senior",AND(I945&gt;60,I945&lt;90),"super senior",TRUE,"Died")</f>
        <v>super senior</v>
      </c>
      <c r="K945" s="3">
        <v>12</v>
      </c>
      <c r="L945" s="2" t="s">
        <v>16</v>
      </c>
      <c r="M945" s="2" t="s">
        <v>71</v>
      </c>
      <c r="N945" s="2" t="str">
        <f>VLOOKUP(L945,Facts!$A$2:$B$10,2,FALSE)</f>
        <v>West</v>
      </c>
      <c r="O945" s="2"/>
      <c r="P945" s="2"/>
      <c r="Q945" s="36" t="str">
        <f>IF(AND(K945&lt;=5,'Billing Details'!H945&gt;=10000),"High Priority","Regularfollowup")</f>
        <v>Regularfollowup</v>
      </c>
      <c r="R945" s="36"/>
      <c r="S945" s="36"/>
      <c r="T945" s="36" t="str">
        <f>IF(AND(Q945="High Priority",'Patient Health Records'!AH945="Yes",'Patient Health Records'!AI945="Critical"), "Need Immediate attention", IF(AND('Patient Health Records'!AI945&lt;&gt;"Critical", 'Patient Health Records'!AH945="Yes"),"Monitor later",IF(AND('Patient Health Records'!AI945="Critical",'Patient Health Records'!AH945="No"),"Ask for readmission","No action")))</f>
        <v>No action</v>
      </c>
      <c r="U945" s="36"/>
      <c r="V945" s="36"/>
      <c r="W945" s="2" t="str">
        <f>_xlfn.XLOOKUP('Patient Demographics'!N945,Facts!$B$2:$B$10,Facts!$A$2:$A$10,FALSE)</f>
        <v>Maharashtra</v>
      </c>
      <c r="X945" t="str">
        <f t="shared" si="88"/>
        <v xml:space="preserve">Krishna </v>
      </c>
      <c r="Y945" t="str" cm="1">
        <f t="array" ref="Y945:AA945">_xlfn.TEXTSPLIT(C945," ")</f>
        <v>Krishna</v>
      </c>
      <c r="Z945" t="str">
        <v>Priya</v>
      </c>
      <c r="AA945" t="str">
        <v>Sharma</v>
      </c>
    </row>
    <row r="946" spans="1:27" ht="15.75" customHeight="1" x14ac:dyDescent="0.35">
      <c r="A946" s="2" t="s">
        <v>1395</v>
      </c>
      <c r="B946" s="2" t="s">
        <v>1396</v>
      </c>
      <c r="C946" s="2" t="str">
        <f t="shared" si="89"/>
        <v>Diya Raj Mehta</v>
      </c>
      <c r="D946" s="2" t="str">
        <f t="shared" si="87"/>
        <v>PID0945_Diya.pdf</v>
      </c>
      <c r="E946" s="2" t="s">
        <v>9</v>
      </c>
      <c r="F946" s="15" t="s">
        <v>62</v>
      </c>
      <c r="G946" s="56">
        <f t="shared" si="90"/>
        <v>30682</v>
      </c>
      <c r="H946" s="54">
        <f t="shared" si="91"/>
        <v>1984</v>
      </c>
      <c r="I946" s="54">
        <f t="shared" si="92"/>
        <v>42</v>
      </c>
      <c r="J946" s="54" t="str" cm="1">
        <f t="array" ref="J946">_xlfn.IFS(AND(I946&gt;20,I946&lt;=30),"Young adult",AND(I946&gt;30,I946&lt;=45),"Adult",AND(I946&gt;45,I946&lt;=60),"Senior",AND(I946&gt;60,I946&lt;90),"super senior",TRUE,"Died")</f>
        <v>Adult</v>
      </c>
      <c r="K946" s="3">
        <v>2</v>
      </c>
      <c r="L946" s="2" t="s">
        <v>45</v>
      </c>
      <c r="M946" s="2" t="s">
        <v>38</v>
      </c>
      <c r="N946" s="2" t="str">
        <f>VLOOKUP(L946,Facts!$A$2:$B$10,2,FALSE)</f>
        <v>East</v>
      </c>
      <c r="O946" s="2"/>
      <c r="P946" s="2"/>
      <c r="Q946" s="36" t="str">
        <f>IF(AND(K946&lt;=5,'Billing Details'!H946&gt;=10000),"High Priority","Regularfollowup")</f>
        <v>High Priority</v>
      </c>
      <c r="R946" s="36"/>
      <c r="S946" s="36"/>
      <c r="T946" s="36" t="str">
        <f>IF(AND(Q946="High Priority",'Patient Health Records'!AH946="Yes",'Patient Health Records'!AI946="Critical"), "Need Immediate attention", IF(AND('Patient Health Records'!AI946&lt;&gt;"Critical", 'Patient Health Records'!AH946="Yes"),"Monitor later",IF(AND('Patient Health Records'!AI946="Critical",'Patient Health Records'!AH946="No"),"Ask for readmission","No action")))</f>
        <v>No action</v>
      </c>
      <c r="U946" s="36"/>
      <c r="V946" s="36"/>
      <c r="W946" s="2" t="str">
        <f>_xlfn.XLOOKUP('Patient Demographics'!N946,Facts!$B$2:$B$10,Facts!$A$2:$A$10,FALSE)</f>
        <v>West Bengal</v>
      </c>
      <c r="X946" t="str">
        <f t="shared" si="88"/>
        <v xml:space="preserve">Diya </v>
      </c>
      <c r="Y946" t="str" cm="1">
        <f t="array" ref="Y946:AA946">_xlfn.TEXTSPLIT(C946," ")</f>
        <v>Diya</v>
      </c>
      <c r="Z946" t="str">
        <v>Raj</v>
      </c>
      <c r="AA946" t="str">
        <v>Mehta</v>
      </c>
    </row>
    <row r="947" spans="1:27" ht="15.75" customHeight="1" x14ac:dyDescent="0.35">
      <c r="A947" s="2" t="s">
        <v>1397</v>
      </c>
      <c r="B947" s="2" t="s">
        <v>69</v>
      </c>
      <c r="C947" s="2" t="str">
        <f t="shared" si="89"/>
        <v>Krishna Patel</v>
      </c>
      <c r="D947" s="2" t="str">
        <f t="shared" si="87"/>
        <v>PID0946_Krishna.pdf</v>
      </c>
      <c r="E947" s="2" t="s">
        <v>24</v>
      </c>
      <c r="F947" s="15" t="s">
        <v>41</v>
      </c>
      <c r="G947" s="56">
        <f t="shared" si="90"/>
        <v>28855</v>
      </c>
      <c r="H947" s="54">
        <f t="shared" si="91"/>
        <v>1978</v>
      </c>
      <c r="I947" s="54">
        <f t="shared" si="92"/>
        <v>48</v>
      </c>
      <c r="J947" s="54" t="str" cm="1">
        <f t="array" ref="J947">_xlfn.IFS(AND(I947&gt;20,I947&lt;=30),"Young adult",AND(I947&gt;30,I947&lt;=45),"Adult",AND(I947&gt;45,I947&lt;=60),"Senior",AND(I947&gt;60,I947&lt;90),"super senior",TRUE,"Died")</f>
        <v>Senior</v>
      </c>
      <c r="K947" s="3">
        <v>1</v>
      </c>
      <c r="L947" s="2" t="s">
        <v>29</v>
      </c>
      <c r="M947" s="2" t="s">
        <v>71</v>
      </c>
      <c r="N947" s="2" t="str">
        <f>VLOOKUP(L947,Facts!$A$2:$B$10,2,FALSE)</f>
        <v>North</v>
      </c>
      <c r="O947" s="2"/>
      <c r="P947" s="2"/>
      <c r="Q947" s="36" t="str">
        <f>IF(AND(K947&lt;=5,'Billing Details'!H947&gt;=10000),"High Priority","Regularfollowup")</f>
        <v>Regularfollowup</v>
      </c>
      <c r="R947" s="36"/>
      <c r="S947" s="36"/>
      <c r="T947" s="36" t="str">
        <f>IF(AND(Q947="High Priority",'Patient Health Records'!AH947="Yes",'Patient Health Records'!AI947="Critical"), "Need Immediate attention", IF(AND('Patient Health Records'!AI947&lt;&gt;"Critical", 'Patient Health Records'!AH947="Yes"),"Monitor later",IF(AND('Patient Health Records'!AI947="Critical",'Patient Health Records'!AH947="No"),"Ask for readmission","No action")))</f>
        <v>No action</v>
      </c>
      <c r="U947" s="36"/>
      <c r="V947" s="36"/>
      <c r="W947" s="2" t="str">
        <f>_xlfn.XLOOKUP('Patient Demographics'!N947,Facts!$B$2:$B$10,Facts!$A$2:$A$10,FALSE)</f>
        <v>Punjab</v>
      </c>
      <c r="X947" t="str">
        <f t="shared" si="88"/>
        <v xml:space="preserve">Krishna </v>
      </c>
      <c r="Y947" t="str" cm="1">
        <f t="array" ref="Y947:Z947">_xlfn.TEXTSPLIT(C947," ")</f>
        <v>Krishna</v>
      </c>
      <c r="Z947" t="str">
        <v>Patel</v>
      </c>
    </row>
    <row r="948" spans="1:27" ht="15.75" customHeight="1" x14ac:dyDescent="0.35">
      <c r="A948" s="2" t="s">
        <v>1398</v>
      </c>
      <c r="B948" s="2" t="s">
        <v>485</v>
      </c>
      <c r="C948" s="2" t="str">
        <f t="shared" si="89"/>
        <v>Diya Reddy</v>
      </c>
      <c r="D948" s="2" t="str">
        <f t="shared" si="87"/>
        <v>PID0947_Diya.pdf</v>
      </c>
      <c r="E948" s="2" t="s">
        <v>9</v>
      </c>
      <c r="F948" s="15" t="s">
        <v>116</v>
      </c>
      <c r="G948" s="56">
        <f t="shared" si="90"/>
        <v>27029</v>
      </c>
      <c r="H948" s="54">
        <f t="shared" si="91"/>
        <v>1973</v>
      </c>
      <c r="I948" s="54">
        <f t="shared" si="92"/>
        <v>53</v>
      </c>
      <c r="J948" s="54" t="str" cm="1">
        <f t="array" ref="J948">_xlfn.IFS(AND(I948&gt;20,I948&lt;=30),"Young adult",AND(I948&gt;30,I948&lt;=45),"Adult",AND(I948&gt;45,I948&lt;=60),"Senior",AND(I948&gt;60,I948&lt;90),"super senior",TRUE,"Died")</f>
        <v>Senior</v>
      </c>
      <c r="K948" s="3">
        <v>3</v>
      </c>
      <c r="L948" s="2" t="s">
        <v>45</v>
      </c>
      <c r="M948" s="2" t="s">
        <v>12</v>
      </c>
      <c r="N948" s="2" t="str">
        <f>VLOOKUP(L948,Facts!$A$2:$B$10,2,FALSE)</f>
        <v>East</v>
      </c>
      <c r="O948" s="2"/>
      <c r="P948" s="2"/>
      <c r="Q948" s="36" t="str">
        <f>IF(AND(K948&lt;=5,'Billing Details'!H948&gt;=10000),"High Priority","Regularfollowup")</f>
        <v>High Priority</v>
      </c>
      <c r="R948" s="36"/>
      <c r="S948" s="36"/>
      <c r="T948" s="36" t="str">
        <f>IF(AND(Q948="High Priority",'Patient Health Records'!AH948="Yes",'Patient Health Records'!AI948="Critical"), "Need Immediate attention", IF(AND('Patient Health Records'!AI948&lt;&gt;"Critical", 'Patient Health Records'!AH948="Yes"),"Monitor later",IF(AND('Patient Health Records'!AI948="Critical",'Patient Health Records'!AH948="No"),"Ask for readmission","No action")))</f>
        <v>No action</v>
      </c>
      <c r="U948" s="36"/>
      <c r="V948" s="36"/>
      <c r="W948" s="2" t="str">
        <f>_xlfn.XLOOKUP('Patient Demographics'!N948,Facts!$B$2:$B$10,Facts!$A$2:$A$10,FALSE)</f>
        <v>West Bengal</v>
      </c>
      <c r="X948" t="str">
        <f t="shared" si="88"/>
        <v xml:space="preserve">Diya </v>
      </c>
      <c r="Y948" t="str" cm="1">
        <f t="array" ref="Y948:Z948">_xlfn.TEXTSPLIT(C948," ")</f>
        <v>Diya</v>
      </c>
      <c r="Z948" t="str">
        <v>Reddy</v>
      </c>
    </row>
    <row r="949" spans="1:27" ht="15.75" customHeight="1" x14ac:dyDescent="0.35">
      <c r="A949" s="2" t="s">
        <v>1399</v>
      </c>
      <c r="B949" s="2" t="s">
        <v>402</v>
      </c>
      <c r="C949" s="2" t="str">
        <f t="shared" si="89"/>
        <v>Sai Gupta</v>
      </c>
      <c r="D949" s="2" t="str">
        <f t="shared" si="87"/>
        <v>PID0948_Sai.pdf</v>
      </c>
      <c r="E949" s="2" t="s">
        <v>24</v>
      </c>
      <c r="F949" s="15" t="s">
        <v>109</v>
      </c>
      <c r="G949" s="56">
        <f t="shared" si="90"/>
        <v>32508</v>
      </c>
      <c r="H949" s="54">
        <f t="shared" si="91"/>
        <v>1988</v>
      </c>
      <c r="I949" s="54">
        <f t="shared" si="92"/>
        <v>38</v>
      </c>
      <c r="J949" s="54" t="str" cm="1">
        <f t="array" ref="J949">_xlfn.IFS(AND(I949&gt;20,I949&lt;=30),"Young adult",AND(I949&gt;30,I949&lt;=45),"Adult",AND(I949&gt;45,I949&lt;=60),"Senior",AND(I949&gt;60,I949&lt;90),"super senior",TRUE,"Died")</f>
        <v>Adult</v>
      </c>
      <c r="K949" s="3">
        <v>40</v>
      </c>
      <c r="L949" s="2" t="s">
        <v>25</v>
      </c>
      <c r="M949" s="2" t="s">
        <v>12</v>
      </c>
      <c r="N949" s="2" t="str">
        <f>VLOOKUP(L949,Facts!$A$2:$B$10,2,FALSE)</f>
        <v>South</v>
      </c>
      <c r="O949" s="2"/>
      <c r="P949" s="2"/>
      <c r="Q949" s="36" t="str">
        <f>IF(AND(K949&lt;=5,'Billing Details'!H949&gt;=10000),"High Priority","Regularfollowup")</f>
        <v>Regularfollowup</v>
      </c>
      <c r="R949" s="36"/>
      <c r="S949" s="36"/>
      <c r="T949" s="36" t="str">
        <f>IF(AND(Q949="High Priority",'Patient Health Records'!AH949="Yes",'Patient Health Records'!AI949="Critical"), "Need Immediate attention", IF(AND('Patient Health Records'!AI949&lt;&gt;"Critical", 'Patient Health Records'!AH949="Yes"),"Monitor later",IF(AND('Patient Health Records'!AI949="Critical",'Patient Health Records'!AH949="No"),"Ask for readmission","No action")))</f>
        <v>Ask for readmission</v>
      </c>
      <c r="U949" s="36"/>
      <c r="V949" s="36"/>
      <c r="W949" s="2" t="str">
        <f>_xlfn.XLOOKUP('Patient Demographics'!N949,Facts!$B$2:$B$10,Facts!$A$2:$A$10,FALSE)</f>
        <v>Tamil Nadu</v>
      </c>
      <c r="X949" t="str">
        <f t="shared" si="88"/>
        <v xml:space="preserve">Sai </v>
      </c>
      <c r="Y949" t="str" cm="1">
        <f t="array" ref="Y949:Z949">_xlfn.TEXTSPLIT(C949," ")</f>
        <v>Sai</v>
      </c>
      <c r="Z949" t="str">
        <v>Gupta</v>
      </c>
    </row>
    <row r="950" spans="1:27" ht="15.75" customHeight="1" x14ac:dyDescent="0.35">
      <c r="A950" s="2" t="s">
        <v>1400</v>
      </c>
      <c r="B950" s="2" t="s">
        <v>338</v>
      </c>
      <c r="C950" s="2" t="str">
        <f t="shared" si="89"/>
        <v>Aanya Raj Mehta</v>
      </c>
      <c r="D950" s="2" t="str">
        <f t="shared" si="87"/>
        <v>PID0949_Aanya.pdf</v>
      </c>
      <c r="E950" s="2" t="s">
        <v>9</v>
      </c>
      <c r="F950" s="15" t="s">
        <v>65</v>
      </c>
      <c r="G950" s="56">
        <f t="shared" si="90"/>
        <v>25203</v>
      </c>
      <c r="H950" s="54">
        <f t="shared" si="91"/>
        <v>1968</v>
      </c>
      <c r="I950" s="54">
        <f t="shared" si="92"/>
        <v>58</v>
      </c>
      <c r="J950" s="54" t="str" cm="1">
        <f t="array" ref="J950">_xlfn.IFS(AND(I950&gt;20,I950&lt;=30),"Young adult",AND(I950&gt;30,I950&lt;=45),"Adult",AND(I950&gt;45,I950&lt;=60),"Senior",AND(I950&gt;60,I950&lt;90),"super senior",TRUE,"Died")</f>
        <v>Senior</v>
      </c>
      <c r="K950" s="3">
        <v>7</v>
      </c>
      <c r="L950" s="2" t="s">
        <v>16</v>
      </c>
      <c r="M950" s="2" t="s">
        <v>71</v>
      </c>
      <c r="N950" s="2" t="str">
        <f>VLOOKUP(L950,Facts!$A$2:$B$10,2,FALSE)</f>
        <v>West</v>
      </c>
      <c r="O950" s="2"/>
      <c r="P950" s="2"/>
      <c r="Q950" s="36" t="str">
        <f>IF(AND(K950&lt;=5,'Billing Details'!H950&gt;=10000),"High Priority","Regularfollowup")</f>
        <v>Regularfollowup</v>
      </c>
      <c r="R950" s="36"/>
      <c r="S950" s="36"/>
      <c r="T950" s="36" t="str">
        <f>IF(AND(Q950="High Priority",'Patient Health Records'!AH950="Yes",'Patient Health Records'!AI950="Critical"), "Need Immediate attention", IF(AND('Patient Health Records'!AI950&lt;&gt;"Critical", 'Patient Health Records'!AH950="Yes"),"Monitor later",IF(AND('Patient Health Records'!AI950="Critical",'Patient Health Records'!AH950="No"),"Ask for readmission","No action")))</f>
        <v>Ask for readmission</v>
      </c>
      <c r="U950" s="36"/>
      <c r="V950" s="36"/>
      <c r="W950" s="2" t="str">
        <f>_xlfn.XLOOKUP('Patient Demographics'!N950,Facts!$B$2:$B$10,Facts!$A$2:$A$10,FALSE)</f>
        <v>Maharashtra</v>
      </c>
      <c r="X950" t="str">
        <f t="shared" si="88"/>
        <v xml:space="preserve">Aanya </v>
      </c>
      <c r="Y950" t="str" cm="1">
        <f t="array" ref="Y950:AA950">_xlfn.TEXTSPLIT(C950," ")</f>
        <v>Aanya</v>
      </c>
      <c r="Z950" t="str">
        <v>Raj</v>
      </c>
      <c r="AA950" t="str">
        <v>Mehta</v>
      </c>
    </row>
    <row r="951" spans="1:27" ht="15.75" customHeight="1" x14ac:dyDescent="0.35">
      <c r="A951" s="2" t="s">
        <v>1401</v>
      </c>
      <c r="B951" s="2" t="s">
        <v>669</v>
      </c>
      <c r="C951" s="2" t="str">
        <f t="shared" si="89"/>
        <v>Aditya Sharma</v>
      </c>
      <c r="D951" s="2" t="str">
        <f t="shared" si="87"/>
        <v>PID0950_Aditya.pdf</v>
      </c>
      <c r="E951" s="2" t="s">
        <v>24</v>
      </c>
      <c r="F951" s="15" t="s">
        <v>55</v>
      </c>
      <c r="G951" s="56">
        <f t="shared" si="90"/>
        <v>29951</v>
      </c>
      <c r="H951" s="54">
        <f t="shared" si="91"/>
        <v>1981</v>
      </c>
      <c r="I951" s="54">
        <f t="shared" si="92"/>
        <v>45</v>
      </c>
      <c r="J951" s="54" t="str" cm="1">
        <f t="array" ref="J951">_xlfn.IFS(AND(I951&gt;20,I951&lt;=30),"Young adult",AND(I951&gt;30,I951&lt;=45),"Adult",AND(I951&gt;45,I951&lt;=60),"Senior",AND(I951&gt;60,I951&lt;90),"super senior",TRUE,"Died")</f>
        <v>Adult</v>
      </c>
      <c r="K951" s="3">
        <v>70</v>
      </c>
      <c r="L951" s="2" t="s">
        <v>37</v>
      </c>
      <c r="M951" s="2" t="s">
        <v>71</v>
      </c>
      <c r="N951" s="2" t="str">
        <f>VLOOKUP(L951,Facts!$A$2:$B$10,2,FALSE)</f>
        <v>South</v>
      </c>
      <c r="O951" s="2"/>
      <c r="P951" s="2"/>
      <c r="Q951" s="36" t="str">
        <f>IF(AND(K951&lt;=5,'Billing Details'!H951&gt;=10000),"High Priority","Regularfollowup")</f>
        <v>Regularfollowup</v>
      </c>
      <c r="R951" s="36"/>
      <c r="S951" s="36"/>
      <c r="T951" s="36" t="str">
        <f>IF(AND(Q951="High Priority",'Patient Health Records'!AH951="Yes",'Patient Health Records'!AI951="Critical"), "Need Immediate attention", IF(AND('Patient Health Records'!AI951&lt;&gt;"Critical", 'Patient Health Records'!AH951="Yes"),"Monitor later",IF(AND('Patient Health Records'!AI951="Critical",'Patient Health Records'!AH951="No"),"Ask for readmission","No action")))</f>
        <v>Ask for readmission</v>
      </c>
      <c r="U951" s="36"/>
      <c r="V951" s="36"/>
      <c r="W951" s="2" t="str">
        <f>_xlfn.XLOOKUP('Patient Demographics'!N951,Facts!$B$2:$B$10,Facts!$A$2:$A$10,FALSE)</f>
        <v>Tamil Nadu</v>
      </c>
      <c r="X951" t="str">
        <f t="shared" si="88"/>
        <v xml:space="preserve">Aditya </v>
      </c>
      <c r="Y951" t="str" cm="1">
        <f t="array" ref="Y951:Z951">_xlfn.TEXTSPLIT(C951," ")</f>
        <v>Aditya</v>
      </c>
      <c r="Z951" t="str">
        <v>Sharma</v>
      </c>
    </row>
    <row r="952" spans="1:27" ht="15.75" customHeight="1" x14ac:dyDescent="0.35">
      <c r="A952" s="2" t="s">
        <v>1402</v>
      </c>
      <c r="B952" s="2" t="s">
        <v>996</v>
      </c>
      <c r="C952" s="2" t="str">
        <f t="shared" si="89"/>
        <v>Vivaan Gupta</v>
      </c>
      <c r="D952" s="2" t="str">
        <f t="shared" si="87"/>
        <v>PID0951_Vivaan.pdf</v>
      </c>
      <c r="E952" s="2" t="s">
        <v>24</v>
      </c>
      <c r="F952" s="15" t="s">
        <v>116</v>
      </c>
      <c r="G952" s="56">
        <f t="shared" si="90"/>
        <v>27029</v>
      </c>
      <c r="H952" s="54">
        <f t="shared" si="91"/>
        <v>1973</v>
      </c>
      <c r="I952" s="54">
        <f t="shared" si="92"/>
        <v>53</v>
      </c>
      <c r="J952" s="54" t="str" cm="1">
        <f t="array" ref="J952">_xlfn.IFS(AND(I952&gt;20,I952&lt;=30),"Young adult",AND(I952&gt;30,I952&lt;=45),"Adult",AND(I952&gt;45,I952&lt;=60),"Senior",AND(I952&gt;60,I952&lt;90),"super senior",TRUE,"Died")</f>
        <v>Senior</v>
      </c>
      <c r="K952" s="3">
        <v>5</v>
      </c>
      <c r="L952" s="2" t="s">
        <v>45</v>
      </c>
      <c r="M952" s="2" t="s">
        <v>21</v>
      </c>
      <c r="N952" s="2" t="str">
        <f>VLOOKUP(L952,Facts!$A$2:$B$10,2,FALSE)</f>
        <v>East</v>
      </c>
      <c r="O952" s="2"/>
      <c r="P952" s="2"/>
      <c r="Q952" s="36" t="str">
        <f>IF(AND(K952&lt;=5,'Billing Details'!H952&gt;=10000),"High Priority","Regularfollowup")</f>
        <v>High Priority</v>
      </c>
      <c r="R952" s="36"/>
      <c r="S952" s="36"/>
      <c r="T952" s="36" t="str">
        <f>IF(AND(Q952="High Priority",'Patient Health Records'!AH952="Yes",'Patient Health Records'!AI952="Critical"), "Need Immediate attention", IF(AND('Patient Health Records'!AI952&lt;&gt;"Critical", 'Patient Health Records'!AH952="Yes"),"Monitor later",IF(AND('Patient Health Records'!AI952="Critical",'Patient Health Records'!AH952="No"),"Ask for readmission","No action")))</f>
        <v>Ask for readmission</v>
      </c>
      <c r="U952" s="36"/>
      <c r="V952" s="36"/>
      <c r="W952" s="2" t="str">
        <f>_xlfn.XLOOKUP('Patient Demographics'!N952,Facts!$B$2:$B$10,Facts!$A$2:$A$10,FALSE)</f>
        <v>West Bengal</v>
      </c>
      <c r="X952" t="str">
        <f t="shared" si="88"/>
        <v xml:space="preserve">Vivaan </v>
      </c>
      <c r="Y952" t="str" cm="1">
        <f t="array" ref="Y952:Z952">_xlfn.TEXTSPLIT(C952," ")</f>
        <v>Vivaan</v>
      </c>
      <c r="Z952" t="str">
        <v>Gupta</v>
      </c>
    </row>
    <row r="953" spans="1:27" ht="15.75" customHeight="1" x14ac:dyDescent="0.35">
      <c r="A953" s="2" t="s">
        <v>1403</v>
      </c>
      <c r="B953" s="2" t="s">
        <v>201</v>
      </c>
      <c r="C953" s="2" t="str">
        <f t="shared" si="89"/>
        <v>Sai Mehta</v>
      </c>
      <c r="D953" s="2" t="str">
        <f t="shared" si="87"/>
        <v>PID0952_Sai.pdf</v>
      </c>
      <c r="E953" s="2" t="s">
        <v>24</v>
      </c>
      <c r="F953" s="15" t="s">
        <v>164</v>
      </c>
      <c r="G953" s="56">
        <f t="shared" si="90"/>
        <v>21550</v>
      </c>
      <c r="H953" s="54">
        <f t="shared" si="91"/>
        <v>1958</v>
      </c>
      <c r="I953" s="54">
        <f t="shared" si="92"/>
        <v>68</v>
      </c>
      <c r="J953" s="54" t="str" cm="1">
        <f t="array" ref="J953">_xlfn.IFS(AND(I953&gt;20,I953&lt;=30),"Young adult",AND(I953&gt;30,I953&lt;=45),"Adult",AND(I953&gt;45,I953&lt;=60),"Senior",AND(I953&gt;60,I953&lt;90),"super senior",TRUE,"Died")</f>
        <v>super senior</v>
      </c>
      <c r="K953" s="3">
        <v>12</v>
      </c>
      <c r="L953" s="2" t="s">
        <v>16</v>
      </c>
      <c r="M953" s="2" t="s">
        <v>71</v>
      </c>
      <c r="N953" s="2" t="str">
        <f>VLOOKUP(L953,Facts!$A$2:$B$10,2,FALSE)</f>
        <v>West</v>
      </c>
      <c r="O953" s="2"/>
      <c r="P953" s="2"/>
      <c r="Q953" s="36" t="str">
        <f>IF(AND(K953&lt;=5,'Billing Details'!H953&gt;=10000),"High Priority","Regularfollowup")</f>
        <v>Regularfollowup</v>
      </c>
      <c r="R953" s="36"/>
      <c r="S953" s="36"/>
      <c r="T953" s="36" t="str">
        <f>IF(AND(Q953="High Priority",'Patient Health Records'!AH953="Yes",'Patient Health Records'!AI953="Critical"), "Need Immediate attention", IF(AND('Patient Health Records'!AI953&lt;&gt;"Critical", 'Patient Health Records'!AH953="Yes"),"Monitor later",IF(AND('Patient Health Records'!AI953="Critical",'Patient Health Records'!AH953="No"),"Ask for readmission","No action")))</f>
        <v>No action</v>
      </c>
      <c r="U953" s="36"/>
      <c r="V953" s="36"/>
      <c r="W953" s="2" t="str">
        <f>_xlfn.XLOOKUP('Patient Demographics'!N953,Facts!$B$2:$B$10,Facts!$A$2:$A$10,FALSE)</f>
        <v>Maharashtra</v>
      </c>
      <c r="X953" t="str">
        <f t="shared" si="88"/>
        <v xml:space="preserve">Sai </v>
      </c>
      <c r="Y953" t="str" cm="1">
        <f t="array" ref="Y953:Z953">_xlfn.TEXTSPLIT(C953," ")</f>
        <v>Sai</v>
      </c>
      <c r="Z953" t="str">
        <v>Mehta</v>
      </c>
    </row>
    <row r="954" spans="1:27" ht="15.75" customHeight="1" x14ac:dyDescent="0.35">
      <c r="A954" s="2" t="s">
        <v>1404</v>
      </c>
      <c r="B954" s="2" t="s">
        <v>221</v>
      </c>
      <c r="C954" s="2" t="str">
        <f t="shared" si="89"/>
        <v>Aanya Patel</v>
      </c>
      <c r="D954" s="2" t="str">
        <f t="shared" si="87"/>
        <v>PID0953_Aanya.pdf</v>
      </c>
      <c r="E954" s="2" t="s">
        <v>9</v>
      </c>
      <c r="F954" s="15" t="s">
        <v>65</v>
      </c>
      <c r="G954" s="56">
        <f t="shared" si="90"/>
        <v>25203</v>
      </c>
      <c r="H954" s="54">
        <f t="shared" si="91"/>
        <v>1968</v>
      </c>
      <c r="I954" s="54">
        <f t="shared" si="92"/>
        <v>58</v>
      </c>
      <c r="J954" s="54" t="str" cm="1">
        <f t="array" ref="J954">_xlfn.IFS(AND(I954&gt;20,I954&lt;=30),"Young adult",AND(I954&gt;30,I954&lt;=45),"Adult",AND(I954&gt;45,I954&lt;=60),"Senior",AND(I954&gt;60,I954&lt;90),"super senior",TRUE,"Died")</f>
        <v>Senior</v>
      </c>
      <c r="K954" s="3">
        <v>70</v>
      </c>
      <c r="L954" s="2" t="s">
        <v>60</v>
      </c>
      <c r="M954" s="2" t="s">
        <v>71</v>
      </c>
      <c r="N954" s="2" t="str">
        <f>VLOOKUP(L954,Facts!$A$2:$B$10,2,FALSE)</f>
        <v>West</v>
      </c>
      <c r="O954" s="2"/>
      <c r="P954" s="2"/>
      <c r="Q954" s="36" t="str">
        <f>IF(AND(K954&lt;=5,'Billing Details'!H954&gt;=10000),"High Priority","Regularfollowup")</f>
        <v>Regularfollowup</v>
      </c>
      <c r="R954" s="36"/>
      <c r="S954" s="36"/>
      <c r="T954" s="36" t="str">
        <f>IF(AND(Q954="High Priority",'Patient Health Records'!AH954="Yes",'Patient Health Records'!AI954="Critical"), "Need Immediate attention", IF(AND('Patient Health Records'!AI954&lt;&gt;"Critical", 'Patient Health Records'!AH954="Yes"),"Monitor later",IF(AND('Patient Health Records'!AI954="Critical",'Patient Health Records'!AH954="No"),"Ask for readmission","No action")))</f>
        <v>Ask for readmission</v>
      </c>
      <c r="U954" s="36"/>
      <c r="V954" s="36"/>
      <c r="W954" s="2" t="str">
        <f>_xlfn.XLOOKUP('Patient Demographics'!N954,Facts!$B$2:$B$10,Facts!$A$2:$A$10,FALSE)</f>
        <v>Maharashtra</v>
      </c>
      <c r="X954" t="str">
        <f t="shared" si="88"/>
        <v xml:space="preserve">Aanya </v>
      </c>
      <c r="Y954" t="str" cm="1">
        <f t="array" ref="Y954:Z954">_xlfn.TEXTSPLIT(C954," ")</f>
        <v>Aanya</v>
      </c>
      <c r="Z954" t="str">
        <v>Patel</v>
      </c>
    </row>
    <row r="955" spans="1:27" ht="15.75" customHeight="1" x14ac:dyDescent="0.35">
      <c r="A955" s="2" t="s">
        <v>1405</v>
      </c>
      <c r="B955" s="2" t="s">
        <v>73</v>
      </c>
      <c r="C955" s="2" t="str">
        <f t="shared" si="89"/>
        <v>Aanya Reddy</v>
      </c>
      <c r="D955" s="2" t="str">
        <f t="shared" si="87"/>
        <v>PID0954_Aanya.pdf</v>
      </c>
      <c r="E955" s="2" t="s">
        <v>9</v>
      </c>
      <c r="F955" s="15" t="s">
        <v>87</v>
      </c>
      <c r="G955" s="56">
        <f t="shared" si="90"/>
        <v>28855</v>
      </c>
      <c r="H955" s="54">
        <f t="shared" si="91"/>
        <v>1978</v>
      </c>
      <c r="I955" s="54">
        <f t="shared" si="92"/>
        <v>48</v>
      </c>
      <c r="J955" s="54" t="str" cm="1">
        <f t="array" ref="J955">_xlfn.IFS(AND(I955&gt;20,I955&lt;=30),"Young adult",AND(I955&gt;30,I955&lt;=45),"Adult",AND(I955&gt;45,I955&lt;=60),"Senior",AND(I955&gt;60,I955&lt;90),"super senior",TRUE,"Died")</f>
        <v>Senior</v>
      </c>
      <c r="K955" s="3">
        <v>9</v>
      </c>
      <c r="L955" s="2" t="s">
        <v>16</v>
      </c>
      <c r="M955" s="2" t="s">
        <v>71</v>
      </c>
      <c r="N955" s="2" t="str">
        <f>VLOOKUP(L955,Facts!$A$2:$B$10,2,FALSE)</f>
        <v>West</v>
      </c>
      <c r="O955" s="2"/>
      <c r="P955" s="2"/>
      <c r="Q955" s="36" t="str">
        <f>IF(AND(K955&lt;=5,'Billing Details'!H955&gt;=10000),"High Priority","Regularfollowup")</f>
        <v>Regularfollowup</v>
      </c>
      <c r="R955" s="36"/>
      <c r="S955" s="36"/>
      <c r="T955" s="36" t="str">
        <f>IF(AND(Q955="High Priority",'Patient Health Records'!AH955="Yes",'Patient Health Records'!AI955="Critical"), "Need Immediate attention", IF(AND('Patient Health Records'!AI955&lt;&gt;"Critical", 'Patient Health Records'!AH955="Yes"),"Monitor later",IF(AND('Patient Health Records'!AI955="Critical",'Patient Health Records'!AH955="No"),"Ask for readmission","No action")))</f>
        <v>Ask for readmission</v>
      </c>
      <c r="U955" s="36"/>
      <c r="V955" s="36"/>
      <c r="W955" s="2" t="str">
        <f>_xlfn.XLOOKUP('Patient Demographics'!N955,Facts!$B$2:$B$10,Facts!$A$2:$A$10,FALSE)</f>
        <v>Maharashtra</v>
      </c>
      <c r="X955" t="str">
        <f t="shared" si="88"/>
        <v xml:space="preserve">Aanya </v>
      </c>
      <c r="Y955" t="str" cm="1">
        <f t="array" ref="Y955:Z955">_xlfn.TEXTSPLIT(C955," ")</f>
        <v>Aanya</v>
      </c>
      <c r="Z955" t="str">
        <v>Reddy</v>
      </c>
    </row>
    <row r="956" spans="1:27" ht="15.75" customHeight="1" x14ac:dyDescent="0.35">
      <c r="A956" s="2" t="s">
        <v>1406</v>
      </c>
      <c r="B956" s="2" t="s">
        <v>154</v>
      </c>
      <c r="C956" s="2" t="str">
        <f t="shared" si="89"/>
        <v>Vivaan Reddy</v>
      </c>
      <c r="D956" s="2" t="str">
        <f t="shared" si="87"/>
        <v>PID0955_Vivaan.pdf</v>
      </c>
      <c r="E956" s="2" t="s">
        <v>24</v>
      </c>
      <c r="F956" s="15" t="s">
        <v>28</v>
      </c>
      <c r="G956" s="56">
        <f t="shared" si="90"/>
        <v>32508</v>
      </c>
      <c r="H956" s="54">
        <f t="shared" si="91"/>
        <v>1988</v>
      </c>
      <c r="I956" s="54">
        <f t="shared" si="92"/>
        <v>38</v>
      </c>
      <c r="J956" s="54" t="str" cm="1">
        <f t="array" ref="J956">_xlfn.IFS(AND(I956&gt;20,I956&lt;=30),"Young adult",AND(I956&gt;30,I956&lt;=45),"Adult",AND(I956&gt;45,I956&lt;=60),"Senior",AND(I956&gt;60,I956&lt;90),"super senior",TRUE,"Died")</f>
        <v>Adult</v>
      </c>
      <c r="K956" s="3">
        <v>30</v>
      </c>
      <c r="L956" s="2" t="s">
        <v>25</v>
      </c>
      <c r="M956" s="2" t="s">
        <v>21</v>
      </c>
      <c r="N956" s="2" t="str">
        <f>VLOOKUP(L956,Facts!$A$2:$B$10,2,FALSE)</f>
        <v>South</v>
      </c>
      <c r="O956" s="2"/>
      <c r="P956" s="2"/>
      <c r="Q956" s="36" t="str">
        <f>IF(AND(K956&lt;=5,'Billing Details'!H956&gt;=10000),"High Priority","Regularfollowup")</f>
        <v>Regularfollowup</v>
      </c>
      <c r="R956" s="36"/>
      <c r="S956" s="36"/>
      <c r="T956" s="36" t="str">
        <f>IF(AND(Q956="High Priority",'Patient Health Records'!AH956="Yes",'Patient Health Records'!AI956="Critical"), "Need Immediate attention", IF(AND('Patient Health Records'!AI956&lt;&gt;"Critical", 'Patient Health Records'!AH956="Yes"),"Monitor later",IF(AND('Patient Health Records'!AI956="Critical",'Patient Health Records'!AH956="No"),"Ask for readmission","No action")))</f>
        <v>Ask for readmission</v>
      </c>
      <c r="U956" s="36"/>
      <c r="V956" s="36"/>
      <c r="W956" s="2" t="str">
        <f>_xlfn.XLOOKUP('Patient Demographics'!N956,Facts!$B$2:$B$10,Facts!$A$2:$A$10,FALSE)</f>
        <v>Tamil Nadu</v>
      </c>
      <c r="X956" t="str">
        <f t="shared" si="88"/>
        <v xml:space="preserve">Vivaan </v>
      </c>
      <c r="Y956" t="str" cm="1">
        <f t="array" ref="Y956:Z956">_xlfn.TEXTSPLIT(C956," ")</f>
        <v>Vivaan</v>
      </c>
      <c r="Z956" t="str">
        <v>Reddy</v>
      </c>
    </row>
    <row r="957" spans="1:27" ht="15.75" customHeight="1" x14ac:dyDescent="0.35">
      <c r="A957" s="2" t="s">
        <v>1407</v>
      </c>
      <c r="B957" s="2" t="s">
        <v>73</v>
      </c>
      <c r="C957" s="2" t="str">
        <f t="shared" si="89"/>
        <v>Aanya Reddy</v>
      </c>
      <c r="D957" s="2" t="str">
        <f t="shared" si="87"/>
        <v>PID0956_Aanya.pdf</v>
      </c>
      <c r="E957" s="2" t="s">
        <v>9</v>
      </c>
      <c r="F957" s="15" t="s">
        <v>28</v>
      </c>
      <c r="G957" s="56">
        <f t="shared" si="90"/>
        <v>32508</v>
      </c>
      <c r="H957" s="54">
        <f t="shared" si="91"/>
        <v>1988</v>
      </c>
      <c r="I957" s="54">
        <f t="shared" si="92"/>
        <v>38</v>
      </c>
      <c r="J957" s="54" t="str" cm="1">
        <f t="array" ref="J957">_xlfn.IFS(AND(I957&gt;20,I957&lt;=30),"Young adult",AND(I957&gt;30,I957&lt;=45),"Adult",AND(I957&gt;45,I957&lt;=60),"Senior",AND(I957&gt;60,I957&lt;90),"super senior",TRUE,"Died")</f>
        <v>Adult</v>
      </c>
      <c r="K957" s="3">
        <v>15</v>
      </c>
      <c r="L957" s="2" t="s">
        <v>11</v>
      </c>
      <c r="M957" s="2" t="s">
        <v>12</v>
      </c>
      <c r="N957" s="2" t="str">
        <f>VLOOKUP(L957,Facts!$A$2:$B$10,2,FALSE)</f>
        <v>South</v>
      </c>
      <c r="O957" s="2"/>
      <c r="P957" s="2"/>
      <c r="Q957" s="36" t="str">
        <f>IF(AND(K957&lt;=5,'Billing Details'!H957&gt;=10000),"High Priority","Regularfollowup")</f>
        <v>Regularfollowup</v>
      </c>
      <c r="R957" s="36"/>
      <c r="S957" s="36"/>
      <c r="T957" s="36" t="str">
        <f>IF(AND(Q957="High Priority",'Patient Health Records'!AH957="Yes",'Patient Health Records'!AI957="Critical"), "Need Immediate attention", IF(AND('Patient Health Records'!AI957&lt;&gt;"Critical", 'Patient Health Records'!AH957="Yes"),"Monitor later",IF(AND('Patient Health Records'!AI957="Critical",'Patient Health Records'!AH957="No"),"Ask for readmission","No action")))</f>
        <v>Monitor later</v>
      </c>
      <c r="U957" s="36"/>
      <c r="V957" s="36"/>
      <c r="W957" s="2" t="str">
        <f>_xlfn.XLOOKUP('Patient Demographics'!N957,Facts!$B$2:$B$10,Facts!$A$2:$A$10,FALSE)</f>
        <v>Tamil Nadu</v>
      </c>
      <c r="X957" t="str">
        <f t="shared" si="88"/>
        <v xml:space="preserve">Aanya </v>
      </c>
      <c r="Y957" t="str" cm="1">
        <f t="array" ref="Y957:Z957">_xlfn.TEXTSPLIT(C957," ")</f>
        <v>Aanya</v>
      </c>
      <c r="Z957" t="str">
        <v>Reddy</v>
      </c>
    </row>
    <row r="958" spans="1:27" ht="15.75" customHeight="1" x14ac:dyDescent="0.35">
      <c r="A958" s="2" t="s">
        <v>1408</v>
      </c>
      <c r="B958" s="2" t="s">
        <v>485</v>
      </c>
      <c r="C958" s="2" t="str">
        <f t="shared" si="89"/>
        <v>Diya Reddy</v>
      </c>
      <c r="D958" s="2" t="str">
        <f t="shared" si="87"/>
        <v>PID0957_Diya.pdf</v>
      </c>
      <c r="E958" s="2" t="s">
        <v>9</v>
      </c>
      <c r="F958" s="15" t="s">
        <v>41</v>
      </c>
      <c r="G958" s="56">
        <f t="shared" si="90"/>
        <v>28855</v>
      </c>
      <c r="H958" s="54">
        <f t="shared" si="91"/>
        <v>1978</v>
      </c>
      <c r="I958" s="54">
        <f t="shared" si="92"/>
        <v>48</v>
      </c>
      <c r="J958" s="54" t="str" cm="1">
        <f t="array" ref="J958">_xlfn.IFS(AND(I958&gt;20,I958&lt;=30),"Young adult",AND(I958&gt;30,I958&lt;=45),"Adult",AND(I958&gt;45,I958&lt;=60),"Senior",AND(I958&gt;60,I958&lt;90),"super senior",TRUE,"Died")</f>
        <v>Senior</v>
      </c>
      <c r="K958" s="3">
        <v>3</v>
      </c>
      <c r="L958" s="2" t="s">
        <v>45</v>
      </c>
      <c r="M958" s="2" t="s">
        <v>38</v>
      </c>
      <c r="N958" s="2" t="str">
        <f>VLOOKUP(L958,Facts!$A$2:$B$10,2,FALSE)</f>
        <v>East</v>
      </c>
      <c r="O958" s="2"/>
      <c r="P958" s="2"/>
      <c r="Q958" s="36" t="str">
        <f>IF(AND(K958&lt;=5,'Billing Details'!H958&gt;=10000),"High Priority","Regularfollowup")</f>
        <v>High Priority</v>
      </c>
      <c r="R958" s="36"/>
      <c r="S958" s="36"/>
      <c r="T958" s="36" t="str">
        <f>IF(AND(Q958="High Priority",'Patient Health Records'!AH958="Yes",'Patient Health Records'!AI958="Critical"), "Need Immediate attention", IF(AND('Patient Health Records'!AI958&lt;&gt;"Critical", 'Patient Health Records'!AH958="Yes"),"Monitor later",IF(AND('Patient Health Records'!AI958="Critical",'Patient Health Records'!AH958="No"),"Ask for readmission","No action")))</f>
        <v>No action</v>
      </c>
      <c r="U958" s="36"/>
      <c r="V958" s="36"/>
      <c r="W958" s="2" t="str">
        <f>_xlfn.XLOOKUP('Patient Demographics'!N958,Facts!$B$2:$B$10,Facts!$A$2:$A$10,FALSE)</f>
        <v>West Bengal</v>
      </c>
      <c r="X958" t="str">
        <f t="shared" si="88"/>
        <v xml:space="preserve">Diya </v>
      </c>
      <c r="Y958" t="str" cm="1">
        <f t="array" ref="Y958:Z958">_xlfn.TEXTSPLIT(C958," ")</f>
        <v>Diya</v>
      </c>
      <c r="Z958" t="str">
        <v>Reddy</v>
      </c>
    </row>
    <row r="959" spans="1:27" ht="15.75" customHeight="1" x14ac:dyDescent="0.35">
      <c r="A959" s="2" t="s">
        <v>1409</v>
      </c>
      <c r="B959" s="2" t="s">
        <v>246</v>
      </c>
      <c r="C959" s="2" t="str">
        <f t="shared" si="89"/>
        <v>Riya Sharma</v>
      </c>
      <c r="D959" s="2" t="str">
        <f t="shared" si="87"/>
        <v>PID0958_Riya.pdf</v>
      </c>
      <c r="E959" s="2" t="s">
        <v>9</v>
      </c>
      <c r="F959" s="15" t="s">
        <v>19</v>
      </c>
      <c r="G959" s="56">
        <f t="shared" si="90"/>
        <v>34334</v>
      </c>
      <c r="H959" s="54">
        <f t="shared" si="91"/>
        <v>1993</v>
      </c>
      <c r="I959" s="54">
        <f t="shared" si="92"/>
        <v>33</v>
      </c>
      <c r="J959" s="54" t="str" cm="1">
        <f t="array" ref="J959">_xlfn.IFS(AND(I959&gt;20,I959&lt;=30),"Young adult",AND(I959&gt;30,I959&lt;=45),"Adult",AND(I959&gt;45,I959&lt;=60),"Senior",AND(I959&gt;60,I959&lt;90),"super senior",TRUE,"Died")</f>
        <v>Adult</v>
      </c>
      <c r="K959" s="3">
        <v>9</v>
      </c>
      <c r="L959" s="2" t="s">
        <v>25</v>
      </c>
      <c r="M959" s="2" t="s">
        <v>71</v>
      </c>
      <c r="N959" s="2" t="str">
        <f>VLOOKUP(L959,Facts!$A$2:$B$10,2,FALSE)</f>
        <v>South</v>
      </c>
      <c r="O959" s="2"/>
      <c r="P959" s="2"/>
      <c r="Q959" s="36" t="str">
        <f>IF(AND(K959&lt;=5,'Billing Details'!H959&gt;=10000),"High Priority","Regularfollowup")</f>
        <v>Regularfollowup</v>
      </c>
      <c r="R959" s="36"/>
      <c r="S959" s="36"/>
      <c r="T959" s="36" t="str">
        <f>IF(AND(Q959="High Priority",'Patient Health Records'!AH959="Yes",'Patient Health Records'!AI959="Critical"), "Need Immediate attention", IF(AND('Patient Health Records'!AI959&lt;&gt;"Critical", 'Patient Health Records'!AH959="Yes"),"Monitor later",IF(AND('Patient Health Records'!AI959="Critical",'Patient Health Records'!AH959="No"),"Ask for readmission","No action")))</f>
        <v>No action</v>
      </c>
      <c r="U959" s="36"/>
      <c r="V959" s="36"/>
      <c r="W959" s="2" t="str">
        <f>_xlfn.XLOOKUP('Patient Demographics'!N959,Facts!$B$2:$B$10,Facts!$A$2:$A$10,FALSE)</f>
        <v>Tamil Nadu</v>
      </c>
      <c r="X959" t="str">
        <f t="shared" si="88"/>
        <v xml:space="preserve">Riya </v>
      </c>
      <c r="Y959" t="str" cm="1">
        <f t="array" ref="Y959:Z959">_xlfn.TEXTSPLIT(C959," ")</f>
        <v>Riya</v>
      </c>
      <c r="Z959" t="str">
        <v>Sharma</v>
      </c>
    </row>
    <row r="960" spans="1:27" ht="15.75" customHeight="1" x14ac:dyDescent="0.35">
      <c r="A960" s="2" t="s">
        <v>1410</v>
      </c>
      <c r="B960" s="2" t="s">
        <v>228</v>
      </c>
      <c r="C960" s="2" t="str">
        <f t="shared" si="89"/>
        <v>Aarav Patel</v>
      </c>
      <c r="D960" s="2" t="str">
        <f t="shared" si="87"/>
        <v>PID0959_Aarav.pdf</v>
      </c>
      <c r="E960" s="2" t="s">
        <v>24</v>
      </c>
      <c r="F960" s="15" t="s">
        <v>62</v>
      </c>
      <c r="G960" s="56">
        <f t="shared" si="90"/>
        <v>30682</v>
      </c>
      <c r="H960" s="54">
        <f t="shared" si="91"/>
        <v>1984</v>
      </c>
      <c r="I960" s="54">
        <f t="shared" si="92"/>
        <v>42</v>
      </c>
      <c r="J960" s="54" t="str" cm="1">
        <f t="array" ref="J960">_xlfn.IFS(AND(I960&gt;20,I960&lt;=30),"Young adult",AND(I960&gt;30,I960&lt;=45),"Adult",AND(I960&gt;45,I960&lt;=60),"Senior",AND(I960&gt;60,I960&lt;90),"super senior",TRUE,"Died")</f>
        <v>Adult</v>
      </c>
      <c r="K960" s="3">
        <v>20</v>
      </c>
      <c r="L960" s="2" t="s">
        <v>16</v>
      </c>
      <c r="M960" s="2" t="s">
        <v>12</v>
      </c>
      <c r="N960" s="2" t="str">
        <f>VLOOKUP(L960,Facts!$A$2:$B$10,2,FALSE)</f>
        <v>West</v>
      </c>
      <c r="O960" s="2"/>
      <c r="P960" s="2"/>
      <c r="Q960" s="36" t="str">
        <f>IF(AND(K960&lt;=5,'Billing Details'!H960&gt;=10000),"High Priority","Regularfollowup")</f>
        <v>Regularfollowup</v>
      </c>
      <c r="R960" s="36"/>
      <c r="S960" s="36"/>
      <c r="T960" s="36" t="str">
        <f>IF(AND(Q960="High Priority",'Patient Health Records'!AH960="Yes",'Patient Health Records'!AI960="Critical"), "Need Immediate attention", IF(AND('Patient Health Records'!AI960&lt;&gt;"Critical", 'Patient Health Records'!AH960="Yes"),"Monitor later",IF(AND('Patient Health Records'!AI960="Critical",'Patient Health Records'!AH960="No"),"Ask for readmission","No action")))</f>
        <v>No action</v>
      </c>
      <c r="U960" s="36"/>
      <c r="V960" s="36"/>
      <c r="W960" s="2" t="str">
        <f>_xlfn.XLOOKUP('Patient Demographics'!N960,Facts!$B$2:$B$10,Facts!$A$2:$A$10,FALSE)</f>
        <v>Maharashtra</v>
      </c>
      <c r="X960" t="str">
        <f t="shared" si="88"/>
        <v xml:space="preserve">Aarav </v>
      </c>
      <c r="Y960" t="str" cm="1">
        <f t="array" ref="Y960:Z960">_xlfn.TEXTSPLIT(C960," ")</f>
        <v>Aarav</v>
      </c>
      <c r="Z960" t="str">
        <v>Patel</v>
      </c>
    </row>
    <row r="961" spans="1:27" ht="15.75" customHeight="1" x14ac:dyDescent="0.35">
      <c r="A961" s="2" t="s">
        <v>1411</v>
      </c>
      <c r="B961" s="2" t="s">
        <v>1412</v>
      </c>
      <c r="C961" s="2" t="str">
        <f t="shared" si="89"/>
        <v>Krishna Priya Reddy</v>
      </c>
      <c r="D961" s="2" t="str">
        <f t="shared" si="87"/>
        <v>PID0960_Krishna.pdf</v>
      </c>
      <c r="E961" s="2" t="s">
        <v>24</v>
      </c>
      <c r="F961" s="15" t="s">
        <v>44</v>
      </c>
      <c r="G961" s="56">
        <f t="shared" si="90"/>
        <v>34699</v>
      </c>
      <c r="H961" s="54">
        <f t="shared" si="91"/>
        <v>1994</v>
      </c>
      <c r="I961" s="54">
        <f t="shared" si="92"/>
        <v>32</v>
      </c>
      <c r="J961" s="54" t="str" cm="1">
        <f t="array" ref="J961">_xlfn.IFS(AND(I961&gt;20,I961&lt;=30),"Young adult",AND(I961&gt;30,I961&lt;=45),"Adult",AND(I961&gt;45,I961&lt;=60),"Senior",AND(I961&gt;60,I961&lt;90),"super senior",TRUE,"Died")</f>
        <v>Adult</v>
      </c>
      <c r="K961" s="3">
        <v>70</v>
      </c>
      <c r="L961" s="2" t="s">
        <v>16</v>
      </c>
      <c r="M961" s="2" t="s">
        <v>71</v>
      </c>
      <c r="N961" s="2" t="str">
        <f>VLOOKUP(L961,Facts!$A$2:$B$10,2,FALSE)</f>
        <v>West</v>
      </c>
      <c r="O961" s="2"/>
      <c r="P961" s="2"/>
      <c r="Q961" s="36" t="str">
        <f>IF(AND(K961&lt;=5,'Billing Details'!H961&gt;=10000),"High Priority","Regularfollowup")</f>
        <v>Regularfollowup</v>
      </c>
      <c r="R961" s="36"/>
      <c r="S961" s="36"/>
      <c r="T961" s="36" t="str">
        <f>IF(AND(Q961="High Priority",'Patient Health Records'!AH961="Yes",'Patient Health Records'!AI961="Critical"), "Need Immediate attention", IF(AND('Patient Health Records'!AI961&lt;&gt;"Critical", 'Patient Health Records'!AH961="Yes"),"Monitor later",IF(AND('Patient Health Records'!AI961="Critical",'Patient Health Records'!AH961="No"),"Ask for readmission","No action")))</f>
        <v>No action</v>
      </c>
      <c r="U961" s="36"/>
      <c r="V961" s="36"/>
      <c r="W961" s="2" t="str">
        <f>_xlfn.XLOOKUP('Patient Demographics'!N961,Facts!$B$2:$B$10,Facts!$A$2:$A$10,FALSE)</f>
        <v>Maharashtra</v>
      </c>
      <c r="X961" t="str">
        <f t="shared" si="88"/>
        <v xml:space="preserve">Krishna </v>
      </c>
      <c r="Y961" t="str" cm="1">
        <f t="array" ref="Y961:AA961">_xlfn.TEXTSPLIT(C961," ")</f>
        <v>Krishna</v>
      </c>
      <c r="Z961" t="str">
        <v>Priya</v>
      </c>
      <c r="AA961" t="str">
        <v>Reddy</v>
      </c>
    </row>
    <row r="962" spans="1:27" ht="15.75" customHeight="1" x14ac:dyDescent="0.35">
      <c r="A962" s="2" t="s">
        <v>1413</v>
      </c>
      <c r="B962" s="2" t="s">
        <v>169</v>
      </c>
      <c r="C962" s="2" t="str">
        <f t="shared" si="89"/>
        <v>Sai Reddy</v>
      </c>
      <c r="D962" s="2" t="str">
        <f t="shared" ref="D962:D1001" si="93">_xlfn.CONCAT(A962,"_",Y962,".pdf")</f>
        <v>PID0961_Sai.pdf</v>
      </c>
      <c r="E962" s="2" t="s">
        <v>24</v>
      </c>
      <c r="F962" s="15" t="s">
        <v>28</v>
      </c>
      <c r="G962" s="56">
        <f t="shared" si="90"/>
        <v>32508</v>
      </c>
      <c r="H962" s="54">
        <f t="shared" si="91"/>
        <v>1988</v>
      </c>
      <c r="I962" s="54">
        <f t="shared" si="92"/>
        <v>38</v>
      </c>
      <c r="J962" s="54" t="str" cm="1">
        <f t="array" ref="J962">_xlfn.IFS(AND(I962&gt;20,I962&lt;=30),"Young adult",AND(I962&gt;30,I962&lt;=45),"Adult",AND(I962&gt;45,I962&lt;=60),"Senior",AND(I962&gt;60,I962&lt;90),"super senior",TRUE,"Died")</f>
        <v>Adult</v>
      </c>
      <c r="K962" s="3">
        <v>7</v>
      </c>
      <c r="L962" s="2" t="s">
        <v>60</v>
      </c>
      <c r="M962" s="2" t="s">
        <v>71</v>
      </c>
      <c r="N962" s="2" t="str">
        <f>VLOOKUP(L962,Facts!$A$2:$B$10,2,FALSE)</f>
        <v>West</v>
      </c>
      <c r="O962" s="2"/>
      <c r="P962" s="2"/>
      <c r="Q962" s="36" t="str">
        <f>IF(AND(K962&lt;=5,'Billing Details'!H962&gt;=10000),"High Priority","Regularfollowup")</f>
        <v>Regularfollowup</v>
      </c>
      <c r="R962" s="36"/>
      <c r="S962" s="36"/>
      <c r="T962" s="36" t="str">
        <f>IF(AND(Q962="High Priority",'Patient Health Records'!AH962="Yes",'Patient Health Records'!AI962="Critical"), "Need Immediate attention", IF(AND('Patient Health Records'!AI962&lt;&gt;"Critical", 'Patient Health Records'!AH962="Yes"),"Monitor later",IF(AND('Patient Health Records'!AI962="Critical",'Patient Health Records'!AH962="No"),"Ask for readmission","No action")))</f>
        <v>Ask for readmission</v>
      </c>
      <c r="U962" s="36"/>
      <c r="V962" s="36"/>
      <c r="W962" s="2" t="str">
        <f>_xlfn.XLOOKUP('Patient Demographics'!N962,Facts!$B$2:$B$10,Facts!$A$2:$A$10,FALSE)</f>
        <v>Maharashtra</v>
      </c>
      <c r="X962" t="str">
        <f t="shared" ref="X962:X1001" si="94">LEFT(C962,FIND(" ",C962))</f>
        <v xml:space="preserve">Sai </v>
      </c>
      <c r="Y962" t="str" cm="1">
        <f t="array" ref="Y962:Z962">_xlfn.TEXTSPLIT(C962," ")</f>
        <v>Sai</v>
      </c>
      <c r="Z962" t="str">
        <v>Reddy</v>
      </c>
    </row>
    <row r="963" spans="1:27" ht="15.75" customHeight="1" x14ac:dyDescent="0.35">
      <c r="A963" s="2" t="s">
        <v>1414</v>
      </c>
      <c r="B963" s="2" t="s">
        <v>246</v>
      </c>
      <c r="C963" s="2" t="str">
        <f t="shared" ref="C963:C1001" si="95">TRIM(B963)</f>
        <v>Riya Sharma</v>
      </c>
      <c r="D963" s="2" t="str">
        <f t="shared" si="93"/>
        <v>PID0962_Riya.pdf</v>
      </c>
      <c r="E963" s="2" t="s">
        <v>9</v>
      </c>
      <c r="F963" s="15" t="s">
        <v>55</v>
      </c>
      <c r="G963" s="56">
        <f t="shared" ref="G963:G1001" si="96">DATEVALUE(F963)</f>
        <v>29951</v>
      </c>
      <c r="H963" s="54">
        <f t="shared" ref="H963:H1001" si="97">YEAR(G963)</f>
        <v>1981</v>
      </c>
      <c r="I963" s="54">
        <f t="shared" ref="I963:I1001" si="98">2026-H963</f>
        <v>45</v>
      </c>
      <c r="J963" s="54" t="str" cm="1">
        <f t="array" ref="J963">_xlfn.IFS(AND(I963&gt;20,I963&lt;=30),"Young adult",AND(I963&gt;30,I963&lt;=45),"Adult",AND(I963&gt;45,I963&lt;=60),"Senior",AND(I963&gt;60,I963&lt;90),"super senior",TRUE,"Died")</f>
        <v>Adult</v>
      </c>
      <c r="K963" s="3">
        <v>25</v>
      </c>
      <c r="L963" s="2" t="s">
        <v>25</v>
      </c>
      <c r="M963" s="2" t="s">
        <v>12</v>
      </c>
      <c r="N963" s="2" t="str">
        <f>VLOOKUP(L963,Facts!$A$2:$B$10,2,FALSE)</f>
        <v>South</v>
      </c>
      <c r="O963" s="2"/>
      <c r="P963" s="2"/>
      <c r="Q963" s="36" t="str">
        <f>IF(AND(K963&lt;=5,'Billing Details'!H963&gt;=10000),"High Priority","Regularfollowup")</f>
        <v>Regularfollowup</v>
      </c>
      <c r="R963" s="36"/>
      <c r="S963" s="36"/>
      <c r="T963" s="36" t="str">
        <f>IF(AND(Q963="High Priority",'Patient Health Records'!AH963="Yes",'Patient Health Records'!AI963="Critical"), "Need Immediate attention", IF(AND('Patient Health Records'!AI963&lt;&gt;"Critical", 'Patient Health Records'!AH963="Yes"),"Monitor later",IF(AND('Patient Health Records'!AI963="Critical",'Patient Health Records'!AH963="No"),"Ask for readmission","No action")))</f>
        <v>Monitor later</v>
      </c>
      <c r="U963" s="36"/>
      <c r="V963" s="36"/>
      <c r="W963" s="2" t="str">
        <f>_xlfn.XLOOKUP('Patient Demographics'!N963,Facts!$B$2:$B$10,Facts!$A$2:$A$10,FALSE)</f>
        <v>Tamil Nadu</v>
      </c>
      <c r="X963" t="str">
        <f t="shared" si="94"/>
        <v xml:space="preserve">Riya </v>
      </c>
      <c r="Y963" t="str" cm="1">
        <f t="array" ref="Y963:Z963">_xlfn.TEXTSPLIT(C963," ")</f>
        <v>Riya</v>
      </c>
      <c r="Z963" t="str">
        <v>Sharma</v>
      </c>
    </row>
    <row r="964" spans="1:27" ht="15.75" customHeight="1" x14ac:dyDescent="0.35">
      <c r="A964" s="2" t="s">
        <v>1415</v>
      </c>
      <c r="B964" s="2" t="s">
        <v>100</v>
      </c>
      <c r="C964" s="2" t="str">
        <f t="shared" si="95"/>
        <v>Aditya Mehta</v>
      </c>
      <c r="D964" s="2" t="str">
        <f t="shared" si="93"/>
        <v>PID0963_Aditya.pdf</v>
      </c>
      <c r="E964" s="2" t="s">
        <v>24</v>
      </c>
      <c r="F964" s="15" t="s">
        <v>15</v>
      </c>
      <c r="G964" s="56">
        <f t="shared" si="96"/>
        <v>19724</v>
      </c>
      <c r="H964" s="54">
        <f t="shared" si="97"/>
        <v>1953</v>
      </c>
      <c r="I964" s="54">
        <f t="shared" si="98"/>
        <v>73</v>
      </c>
      <c r="J964" s="54" t="str" cm="1">
        <f t="array" ref="J964">_xlfn.IFS(AND(I964&gt;20,I964&lt;=30),"Young adult",AND(I964&gt;30,I964&lt;=45),"Adult",AND(I964&gt;45,I964&lt;=60),"Senior",AND(I964&gt;60,I964&lt;90),"super senior",TRUE,"Died")</f>
        <v>super senior</v>
      </c>
      <c r="K964" s="3">
        <v>20</v>
      </c>
      <c r="L964" s="2" t="s">
        <v>20</v>
      </c>
      <c r="M964" s="2" t="s">
        <v>21</v>
      </c>
      <c r="N964" s="2" t="str">
        <f>VLOOKUP(L964,Facts!$A$2:$B$10,2,FALSE)</f>
        <v>North</v>
      </c>
      <c r="O964" s="2"/>
      <c r="P964" s="2"/>
      <c r="Q964" s="36" t="str">
        <f>IF(AND(K964&lt;=5,'Billing Details'!H964&gt;=10000),"High Priority","Regularfollowup")</f>
        <v>Regularfollowup</v>
      </c>
      <c r="R964" s="36"/>
      <c r="S964" s="36"/>
      <c r="T964" s="36" t="str">
        <f>IF(AND(Q964="High Priority",'Patient Health Records'!AH964="Yes",'Patient Health Records'!AI964="Critical"), "Need Immediate attention", IF(AND('Patient Health Records'!AI964&lt;&gt;"Critical", 'Patient Health Records'!AH964="Yes"),"Monitor later",IF(AND('Patient Health Records'!AI964="Critical",'Patient Health Records'!AH964="No"),"Ask for readmission","No action")))</f>
        <v>No action</v>
      </c>
      <c r="U964" s="36"/>
      <c r="V964" s="36"/>
      <c r="W964" s="2" t="str">
        <f>_xlfn.XLOOKUP('Patient Demographics'!N964,Facts!$B$2:$B$10,Facts!$A$2:$A$10,FALSE)</f>
        <v>Punjab</v>
      </c>
      <c r="X964" t="str">
        <f t="shared" si="94"/>
        <v xml:space="preserve">Aditya </v>
      </c>
      <c r="Y964" t="str" cm="1">
        <f t="array" ref="Y964:Z964">_xlfn.TEXTSPLIT(C964," ")</f>
        <v>Aditya</v>
      </c>
      <c r="Z964" t="str">
        <v>Mehta</v>
      </c>
    </row>
    <row r="965" spans="1:27" ht="15.75" customHeight="1" x14ac:dyDescent="0.35">
      <c r="A965" s="2" t="s">
        <v>1416</v>
      </c>
      <c r="B965" s="2" t="s">
        <v>271</v>
      </c>
      <c r="C965" s="2" t="str">
        <f t="shared" si="95"/>
        <v>Aarav Priya Reddy</v>
      </c>
      <c r="D965" s="2" t="str">
        <f t="shared" si="93"/>
        <v>PID0964_Aarav.pdf</v>
      </c>
      <c r="E965" s="2" t="s">
        <v>24</v>
      </c>
      <c r="F965" s="15" t="s">
        <v>36</v>
      </c>
      <c r="G965" s="56">
        <f t="shared" si="96"/>
        <v>34699</v>
      </c>
      <c r="H965" s="54">
        <f t="shared" si="97"/>
        <v>1994</v>
      </c>
      <c r="I965" s="54">
        <f t="shared" si="98"/>
        <v>32</v>
      </c>
      <c r="J965" s="54" t="str" cm="1">
        <f t="array" ref="J965">_xlfn.IFS(AND(I965&gt;20,I965&lt;=30),"Young adult",AND(I965&gt;30,I965&lt;=45),"Adult",AND(I965&gt;45,I965&lt;=60),"Senior",AND(I965&gt;60,I965&lt;90),"super senior",TRUE,"Died")</f>
        <v>Adult</v>
      </c>
      <c r="K965" s="3">
        <v>70</v>
      </c>
      <c r="L965" s="2" t="s">
        <v>20</v>
      </c>
      <c r="M965" s="2" t="s">
        <v>21</v>
      </c>
      <c r="N965" s="2" t="str">
        <f>VLOOKUP(L965,Facts!$A$2:$B$10,2,FALSE)</f>
        <v>North</v>
      </c>
      <c r="O965" s="2"/>
      <c r="P965" s="2"/>
      <c r="Q965" s="36" t="str">
        <f>IF(AND(K965&lt;=5,'Billing Details'!H965&gt;=10000),"High Priority","Regularfollowup")</f>
        <v>Regularfollowup</v>
      </c>
      <c r="R965" s="36"/>
      <c r="S965" s="36"/>
      <c r="T965" s="36" t="str">
        <f>IF(AND(Q965="High Priority",'Patient Health Records'!AH965="Yes",'Patient Health Records'!AI965="Critical"), "Need Immediate attention", IF(AND('Patient Health Records'!AI965&lt;&gt;"Critical", 'Patient Health Records'!AH965="Yes"),"Monitor later",IF(AND('Patient Health Records'!AI965="Critical",'Patient Health Records'!AH965="No"),"Ask for readmission","No action")))</f>
        <v>No action</v>
      </c>
      <c r="U965" s="36"/>
      <c r="V965" s="36"/>
      <c r="W965" s="2" t="str">
        <f>_xlfn.XLOOKUP('Patient Demographics'!N965,Facts!$B$2:$B$10,Facts!$A$2:$A$10,FALSE)</f>
        <v>Punjab</v>
      </c>
      <c r="X965" t="str">
        <f t="shared" si="94"/>
        <v xml:space="preserve">Aarav </v>
      </c>
      <c r="Y965" t="str" cm="1">
        <f t="array" ref="Y965:AA965">_xlfn.TEXTSPLIT(C965," ")</f>
        <v>Aarav</v>
      </c>
      <c r="Z965" t="str">
        <v>Priya</v>
      </c>
      <c r="AA965" t="str">
        <v>Reddy</v>
      </c>
    </row>
    <row r="966" spans="1:27" ht="15.75" customHeight="1" x14ac:dyDescent="0.35">
      <c r="A966" s="2" t="s">
        <v>1417</v>
      </c>
      <c r="B966" s="2" t="s">
        <v>27</v>
      </c>
      <c r="C966" s="2" t="str">
        <f t="shared" si="95"/>
        <v>Aarav Mehta</v>
      </c>
      <c r="D966" s="2" t="str">
        <f t="shared" si="93"/>
        <v>PID0965_Aarav.pdf</v>
      </c>
      <c r="E966" s="2" t="s">
        <v>24</v>
      </c>
      <c r="F966" s="15" t="s">
        <v>62</v>
      </c>
      <c r="G966" s="56">
        <f t="shared" si="96"/>
        <v>30682</v>
      </c>
      <c r="H966" s="54">
        <f t="shared" si="97"/>
        <v>1984</v>
      </c>
      <c r="I966" s="54">
        <f t="shared" si="98"/>
        <v>42</v>
      </c>
      <c r="J966" s="54" t="str" cm="1">
        <f t="array" ref="J966">_xlfn.IFS(AND(I966&gt;20,I966&lt;=30),"Young adult",AND(I966&gt;30,I966&lt;=45),"Adult",AND(I966&gt;45,I966&lt;=60),"Senior",AND(I966&gt;60,I966&lt;90),"super senior",TRUE,"Died")</f>
        <v>Adult</v>
      </c>
      <c r="K966" s="3">
        <v>3</v>
      </c>
      <c r="L966" s="2" t="s">
        <v>11</v>
      </c>
      <c r="M966" s="2" t="s">
        <v>12</v>
      </c>
      <c r="N966" s="2" t="str">
        <f>VLOOKUP(L966,Facts!$A$2:$B$10,2,FALSE)</f>
        <v>South</v>
      </c>
      <c r="O966" s="2"/>
      <c r="P966" s="2"/>
      <c r="Q966" s="36" t="str">
        <f>IF(AND(K966&lt;=5,'Billing Details'!H966&gt;=10000),"High Priority","Regularfollowup")</f>
        <v>High Priority</v>
      </c>
      <c r="R966" s="36"/>
      <c r="S966" s="36"/>
      <c r="T966" s="36" t="str">
        <f>IF(AND(Q966="High Priority",'Patient Health Records'!AH966="Yes",'Patient Health Records'!AI966="Critical"), "Need Immediate attention", IF(AND('Patient Health Records'!AI966&lt;&gt;"Critical", 'Patient Health Records'!AH966="Yes"),"Monitor later",IF(AND('Patient Health Records'!AI966="Critical",'Patient Health Records'!AH966="No"),"Ask for readmission","No action")))</f>
        <v>Monitor later</v>
      </c>
      <c r="U966" s="36"/>
      <c r="V966" s="36"/>
      <c r="W966" s="2" t="str">
        <f>_xlfn.XLOOKUP('Patient Demographics'!N966,Facts!$B$2:$B$10,Facts!$A$2:$A$10,FALSE)</f>
        <v>Tamil Nadu</v>
      </c>
      <c r="X966" t="str">
        <f t="shared" si="94"/>
        <v xml:space="preserve">Aarav </v>
      </c>
      <c r="Y966" t="str" cm="1">
        <f t="array" ref="Y966:Z966">_xlfn.TEXTSPLIT(C966," ")</f>
        <v>Aarav</v>
      </c>
      <c r="Z966" t="str">
        <v>Mehta</v>
      </c>
    </row>
    <row r="967" spans="1:27" ht="15.75" customHeight="1" x14ac:dyDescent="0.35">
      <c r="A967" s="2" t="s">
        <v>1418</v>
      </c>
      <c r="B967" s="2" t="s">
        <v>181</v>
      </c>
      <c r="C967" s="2" t="str">
        <f t="shared" si="95"/>
        <v>Aditya Patel</v>
      </c>
      <c r="D967" s="2" t="str">
        <f t="shared" si="93"/>
        <v>PID0966_Aditya.pdf</v>
      </c>
      <c r="E967" s="2" t="s">
        <v>24</v>
      </c>
      <c r="F967" s="15" t="s">
        <v>41</v>
      </c>
      <c r="G967" s="56">
        <f t="shared" si="96"/>
        <v>28855</v>
      </c>
      <c r="H967" s="54">
        <f t="shared" si="97"/>
        <v>1978</v>
      </c>
      <c r="I967" s="54">
        <f t="shared" si="98"/>
        <v>48</v>
      </c>
      <c r="J967" s="54" t="str" cm="1">
        <f t="array" ref="J967">_xlfn.IFS(AND(I967&gt;20,I967&lt;=30),"Young adult",AND(I967&gt;30,I967&lt;=45),"Adult",AND(I967&gt;45,I967&lt;=60),"Senior",AND(I967&gt;60,I967&lt;90),"super senior",TRUE,"Died")</f>
        <v>Senior</v>
      </c>
      <c r="K967" s="3">
        <v>40</v>
      </c>
      <c r="L967" s="2" t="s">
        <v>37</v>
      </c>
      <c r="M967" s="2" t="s">
        <v>12</v>
      </c>
      <c r="N967" s="2" t="str">
        <f>VLOOKUP(L967,Facts!$A$2:$B$10,2,FALSE)</f>
        <v>South</v>
      </c>
      <c r="O967" s="2"/>
      <c r="P967" s="2"/>
      <c r="Q967" s="36" t="str">
        <f>IF(AND(K967&lt;=5,'Billing Details'!H967&gt;=10000),"High Priority","Regularfollowup")</f>
        <v>Regularfollowup</v>
      </c>
      <c r="R967" s="36"/>
      <c r="S967" s="36"/>
      <c r="T967" s="36" t="str">
        <f>IF(AND(Q967="High Priority",'Patient Health Records'!AH967="Yes",'Patient Health Records'!AI967="Critical"), "Need Immediate attention", IF(AND('Patient Health Records'!AI967&lt;&gt;"Critical", 'Patient Health Records'!AH967="Yes"),"Monitor later",IF(AND('Patient Health Records'!AI967="Critical",'Patient Health Records'!AH967="No"),"Ask for readmission","No action")))</f>
        <v>No action</v>
      </c>
      <c r="U967" s="36"/>
      <c r="V967" s="36"/>
      <c r="W967" s="2" t="str">
        <f>_xlfn.XLOOKUP('Patient Demographics'!N967,Facts!$B$2:$B$10,Facts!$A$2:$A$10,FALSE)</f>
        <v>Tamil Nadu</v>
      </c>
      <c r="X967" t="str">
        <f t="shared" si="94"/>
        <v xml:space="preserve">Aditya </v>
      </c>
      <c r="Y967" t="str" cm="1">
        <f t="array" ref="Y967:Z967">_xlfn.TEXTSPLIT(C967," ")</f>
        <v>Aditya</v>
      </c>
      <c r="Z967" t="str">
        <v>Patel</v>
      </c>
    </row>
    <row r="968" spans="1:27" ht="15.75" customHeight="1" x14ac:dyDescent="0.35">
      <c r="A968" s="2" t="s">
        <v>1419</v>
      </c>
      <c r="B968" s="2" t="s">
        <v>335</v>
      </c>
      <c r="C968" s="2" t="str">
        <f t="shared" si="95"/>
        <v>Krishna Reddy</v>
      </c>
      <c r="D968" s="2" t="str">
        <f t="shared" si="93"/>
        <v>PID0967_Krishna.pdf</v>
      </c>
      <c r="E968" s="2" t="s">
        <v>24</v>
      </c>
      <c r="F968" s="15" t="s">
        <v>41</v>
      </c>
      <c r="G968" s="56">
        <f t="shared" si="96"/>
        <v>28855</v>
      </c>
      <c r="H968" s="54">
        <f t="shared" si="97"/>
        <v>1978</v>
      </c>
      <c r="I968" s="54">
        <f t="shared" si="98"/>
        <v>48</v>
      </c>
      <c r="J968" s="54" t="str" cm="1">
        <f t="array" ref="J968">_xlfn.IFS(AND(I968&gt;20,I968&lt;=30),"Young adult",AND(I968&gt;30,I968&lt;=45),"Adult",AND(I968&gt;45,I968&lt;=60),"Senior",AND(I968&gt;60,I968&lt;90),"super senior",TRUE,"Died")</f>
        <v>Senior</v>
      </c>
      <c r="K968" s="3">
        <v>4</v>
      </c>
      <c r="L968" s="2" t="s">
        <v>45</v>
      </c>
      <c r="M968" s="2" t="s">
        <v>71</v>
      </c>
      <c r="N968" s="2" t="str">
        <f>VLOOKUP(L968,Facts!$A$2:$B$10,2,FALSE)</f>
        <v>East</v>
      </c>
      <c r="O968" s="2"/>
      <c r="P968" s="2"/>
      <c r="Q968" s="36" t="str">
        <f>IF(AND(K968&lt;=5,'Billing Details'!H968&gt;=10000),"High Priority","Regularfollowup")</f>
        <v>Regularfollowup</v>
      </c>
      <c r="R968" s="36"/>
      <c r="S968" s="36"/>
      <c r="T968" s="36" t="str">
        <f>IF(AND(Q968="High Priority",'Patient Health Records'!AH968="Yes",'Patient Health Records'!AI968="Critical"), "Need Immediate attention", IF(AND('Patient Health Records'!AI968&lt;&gt;"Critical", 'Patient Health Records'!AH968="Yes"),"Monitor later",IF(AND('Patient Health Records'!AI968="Critical",'Patient Health Records'!AH968="No"),"Ask for readmission","No action")))</f>
        <v>Monitor later</v>
      </c>
      <c r="U968" s="36"/>
      <c r="V968" s="36"/>
      <c r="W968" s="2" t="str">
        <f>_xlfn.XLOOKUP('Patient Demographics'!N968,Facts!$B$2:$B$10,Facts!$A$2:$A$10,FALSE)</f>
        <v>West Bengal</v>
      </c>
      <c r="X968" t="str">
        <f t="shared" si="94"/>
        <v xml:space="preserve">Krishna </v>
      </c>
      <c r="Y968" t="str" cm="1">
        <f t="array" ref="Y968:Z968">_xlfn.TEXTSPLIT(C968," ")</f>
        <v>Krishna</v>
      </c>
      <c r="Z968" t="str">
        <v>Reddy</v>
      </c>
    </row>
    <row r="969" spans="1:27" ht="15.75" customHeight="1" x14ac:dyDescent="0.35">
      <c r="A969" s="2" t="s">
        <v>1420</v>
      </c>
      <c r="B969" s="2" t="s">
        <v>467</v>
      </c>
      <c r="C969" s="2" t="str">
        <f t="shared" si="95"/>
        <v>Shreya Gupta</v>
      </c>
      <c r="D969" s="2" t="str">
        <f t="shared" si="93"/>
        <v>PID0968_Shreya.pdf</v>
      </c>
      <c r="E969" s="2" t="s">
        <v>9</v>
      </c>
      <c r="F969" s="15" t="s">
        <v>55</v>
      </c>
      <c r="G969" s="56">
        <f t="shared" si="96"/>
        <v>29951</v>
      </c>
      <c r="H969" s="54">
        <f t="shared" si="97"/>
        <v>1981</v>
      </c>
      <c r="I969" s="54">
        <f t="shared" si="98"/>
        <v>45</v>
      </c>
      <c r="J969" s="54" t="str" cm="1">
        <f t="array" ref="J969">_xlfn.IFS(AND(I969&gt;20,I969&lt;=30),"Young adult",AND(I969&gt;30,I969&lt;=45),"Adult",AND(I969&gt;45,I969&lt;=60),"Senior",AND(I969&gt;60,I969&lt;90),"super senior",TRUE,"Died")</f>
        <v>Adult</v>
      </c>
      <c r="K969" s="3">
        <v>12</v>
      </c>
      <c r="L969" s="2" t="s">
        <v>16</v>
      </c>
      <c r="M969" s="2" t="s">
        <v>38</v>
      </c>
      <c r="N969" s="2" t="str">
        <f>VLOOKUP(L969,Facts!$A$2:$B$10,2,FALSE)</f>
        <v>West</v>
      </c>
      <c r="O969" s="2"/>
      <c r="P969" s="2"/>
      <c r="Q969" s="36" t="str">
        <f>IF(AND(K969&lt;=5,'Billing Details'!H969&gt;=10000),"High Priority","Regularfollowup")</f>
        <v>Regularfollowup</v>
      </c>
      <c r="R969" s="36"/>
      <c r="S969" s="36"/>
      <c r="T969" s="36" t="str">
        <f>IF(AND(Q969="High Priority",'Patient Health Records'!AH969="Yes",'Patient Health Records'!AI969="Critical"), "Need Immediate attention", IF(AND('Patient Health Records'!AI969&lt;&gt;"Critical", 'Patient Health Records'!AH969="Yes"),"Monitor later",IF(AND('Patient Health Records'!AI969="Critical",'Patient Health Records'!AH969="No"),"Ask for readmission","No action")))</f>
        <v>No action</v>
      </c>
      <c r="U969" s="36"/>
      <c r="V969" s="36"/>
      <c r="W969" s="2" t="str">
        <f>_xlfn.XLOOKUP('Patient Demographics'!N969,Facts!$B$2:$B$10,Facts!$A$2:$A$10,FALSE)</f>
        <v>Maharashtra</v>
      </c>
      <c r="X969" t="str">
        <f t="shared" si="94"/>
        <v xml:space="preserve">Shreya </v>
      </c>
      <c r="Y969" t="str" cm="1">
        <f t="array" ref="Y969:Z969">_xlfn.TEXTSPLIT(C969," ")</f>
        <v>Shreya</v>
      </c>
      <c r="Z969" t="str">
        <v>Gupta</v>
      </c>
    </row>
    <row r="970" spans="1:27" ht="15.75" customHeight="1" x14ac:dyDescent="0.35">
      <c r="A970" s="2" t="s">
        <v>1421</v>
      </c>
      <c r="B970" s="2" t="s">
        <v>405</v>
      </c>
      <c r="C970" s="2" t="str">
        <f t="shared" si="95"/>
        <v>Aanya Gupta</v>
      </c>
      <c r="D970" s="2" t="str">
        <f t="shared" si="93"/>
        <v>PID0969_Aanya.pdf</v>
      </c>
      <c r="E970" s="2" t="s">
        <v>9</v>
      </c>
      <c r="F970" s="15" t="s">
        <v>41</v>
      </c>
      <c r="G970" s="56">
        <f t="shared" si="96"/>
        <v>28855</v>
      </c>
      <c r="H970" s="54">
        <f t="shared" si="97"/>
        <v>1978</v>
      </c>
      <c r="I970" s="54">
        <f t="shared" si="98"/>
        <v>48</v>
      </c>
      <c r="J970" s="54" t="str" cm="1">
        <f t="array" ref="J970">_xlfn.IFS(AND(I970&gt;20,I970&lt;=30),"Young adult",AND(I970&gt;30,I970&lt;=45),"Adult",AND(I970&gt;45,I970&lt;=60),"Senior",AND(I970&gt;60,I970&lt;90),"super senior",TRUE,"Died")</f>
        <v>Senior</v>
      </c>
      <c r="K970" s="3">
        <v>2</v>
      </c>
      <c r="L970" s="2" t="s">
        <v>29</v>
      </c>
      <c r="M970" s="2" t="s">
        <v>12</v>
      </c>
      <c r="N970" s="2" t="str">
        <f>VLOOKUP(L970,Facts!$A$2:$B$10,2,FALSE)</f>
        <v>North</v>
      </c>
      <c r="O970" s="2"/>
      <c r="P970" s="2"/>
      <c r="Q970" s="36" t="str">
        <f>IF(AND(K970&lt;=5,'Billing Details'!H970&gt;=10000),"High Priority","Regularfollowup")</f>
        <v>High Priority</v>
      </c>
      <c r="R970" s="36"/>
      <c r="S970" s="36"/>
      <c r="T970" s="36" t="str">
        <f>IF(AND(Q970="High Priority",'Patient Health Records'!AH970="Yes",'Patient Health Records'!AI970="Critical"), "Need Immediate attention", IF(AND('Patient Health Records'!AI970&lt;&gt;"Critical", 'Patient Health Records'!AH970="Yes"),"Monitor later",IF(AND('Patient Health Records'!AI970="Critical",'Patient Health Records'!AH970="No"),"Ask for readmission","No action")))</f>
        <v>Monitor later</v>
      </c>
      <c r="U970" s="36"/>
      <c r="V970" s="36"/>
      <c r="W970" s="2" t="str">
        <f>_xlfn.XLOOKUP('Patient Demographics'!N970,Facts!$B$2:$B$10,Facts!$A$2:$A$10,FALSE)</f>
        <v>Punjab</v>
      </c>
      <c r="X970" t="str">
        <f t="shared" si="94"/>
        <v xml:space="preserve">Aanya </v>
      </c>
      <c r="Y970" t="str" cm="1">
        <f t="array" ref="Y970:Z970">_xlfn.TEXTSPLIT(C970," ")</f>
        <v>Aanya</v>
      </c>
      <c r="Z970" t="str">
        <v>Gupta</v>
      </c>
    </row>
    <row r="971" spans="1:27" ht="15.75" customHeight="1" x14ac:dyDescent="0.35">
      <c r="A971" s="2" t="s">
        <v>1422</v>
      </c>
      <c r="B971" s="2" t="s">
        <v>641</v>
      </c>
      <c r="C971" s="2" t="str">
        <f t="shared" si="95"/>
        <v>Isha Priya Gupta</v>
      </c>
      <c r="D971" s="2" t="str">
        <f t="shared" si="93"/>
        <v>PID0970_Isha.pdf</v>
      </c>
      <c r="E971" s="2" t="s">
        <v>9</v>
      </c>
      <c r="F971" s="15" t="s">
        <v>10</v>
      </c>
      <c r="G971" s="56">
        <f t="shared" si="96"/>
        <v>27029</v>
      </c>
      <c r="H971" s="54">
        <f t="shared" si="97"/>
        <v>1973</v>
      </c>
      <c r="I971" s="54">
        <f t="shared" si="98"/>
        <v>53</v>
      </c>
      <c r="J971" s="54" t="str" cm="1">
        <f t="array" ref="J971">_xlfn.IFS(AND(I971&gt;20,I971&lt;=30),"Young adult",AND(I971&gt;30,I971&lt;=45),"Adult",AND(I971&gt;45,I971&lt;=60),"Senior",AND(I971&gt;60,I971&lt;90),"super senior",TRUE,"Died")</f>
        <v>Senior</v>
      </c>
      <c r="K971" s="3">
        <v>120</v>
      </c>
      <c r="L971" s="2" t="s">
        <v>37</v>
      </c>
      <c r="M971" s="2" t="s">
        <v>12</v>
      </c>
      <c r="N971" s="2" t="str">
        <f>VLOOKUP(L971,Facts!$A$2:$B$10,2,FALSE)</f>
        <v>South</v>
      </c>
      <c r="O971" s="2"/>
      <c r="P971" s="2"/>
      <c r="Q971" s="36" t="str">
        <f>IF(AND(K971&lt;=5,'Billing Details'!H971&gt;=10000),"High Priority","Regularfollowup")</f>
        <v>Regularfollowup</v>
      </c>
      <c r="R971" s="36"/>
      <c r="S971" s="36"/>
      <c r="T971" s="36" t="str">
        <f>IF(AND(Q971="High Priority",'Patient Health Records'!AH971="Yes",'Patient Health Records'!AI971="Critical"), "Need Immediate attention", IF(AND('Patient Health Records'!AI971&lt;&gt;"Critical", 'Patient Health Records'!AH971="Yes"),"Monitor later",IF(AND('Patient Health Records'!AI971="Critical",'Patient Health Records'!AH971="No"),"Ask for readmission","No action")))</f>
        <v>No action</v>
      </c>
      <c r="U971" s="36"/>
      <c r="V971" s="36"/>
      <c r="W971" s="2" t="str">
        <f>_xlfn.XLOOKUP('Patient Demographics'!N971,Facts!$B$2:$B$10,Facts!$A$2:$A$10,FALSE)</f>
        <v>Tamil Nadu</v>
      </c>
      <c r="X971" t="str">
        <f t="shared" si="94"/>
        <v xml:space="preserve">Isha </v>
      </c>
      <c r="Y971" t="str" cm="1">
        <f t="array" ref="Y971:AA971">_xlfn.TEXTSPLIT(C971," ")</f>
        <v>Isha</v>
      </c>
      <c r="Z971" t="str">
        <v>Priya</v>
      </c>
      <c r="AA971" t="str">
        <v>Gupta</v>
      </c>
    </row>
    <row r="972" spans="1:27" ht="15.75" customHeight="1" x14ac:dyDescent="0.35">
      <c r="A972" s="2" t="s">
        <v>1423</v>
      </c>
      <c r="B972" s="2" t="s">
        <v>269</v>
      </c>
      <c r="C972" s="2" t="str">
        <f t="shared" si="95"/>
        <v>Aarav Gupta</v>
      </c>
      <c r="D972" s="2" t="str">
        <f t="shared" si="93"/>
        <v>PID0971_Aarav.pdf</v>
      </c>
      <c r="E972" s="2" t="s">
        <v>24</v>
      </c>
      <c r="F972" s="15" t="s">
        <v>87</v>
      </c>
      <c r="G972" s="56">
        <f t="shared" si="96"/>
        <v>28855</v>
      </c>
      <c r="H972" s="54">
        <f t="shared" si="97"/>
        <v>1978</v>
      </c>
      <c r="I972" s="54">
        <f t="shared" si="98"/>
        <v>48</v>
      </c>
      <c r="J972" s="54" t="str" cm="1">
        <f t="array" ref="J972">_xlfn.IFS(AND(I972&gt;20,I972&lt;=30),"Young adult",AND(I972&gt;30,I972&lt;=45),"Adult",AND(I972&gt;45,I972&lt;=60),"Senior",AND(I972&gt;60,I972&lt;90),"super senior",TRUE,"Died")</f>
        <v>Senior</v>
      </c>
      <c r="K972" s="3">
        <v>30</v>
      </c>
      <c r="L972" s="2" t="s">
        <v>16</v>
      </c>
      <c r="M972" s="2" t="s">
        <v>21</v>
      </c>
      <c r="N972" s="2" t="str">
        <f>VLOOKUP(L972,Facts!$A$2:$B$10,2,FALSE)</f>
        <v>West</v>
      </c>
      <c r="O972" s="2"/>
      <c r="P972" s="2"/>
      <c r="Q972" s="36" t="str">
        <f>IF(AND(K972&lt;=5,'Billing Details'!H972&gt;=10000),"High Priority","Regularfollowup")</f>
        <v>Regularfollowup</v>
      </c>
      <c r="R972" s="36"/>
      <c r="S972" s="36"/>
      <c r="T972" s="36" t="str">
        <f>IF(AND(Q972="High Priority",'Patient Health Records'!AH972="Yes",'Patient Health Records'!AI972="Critical"), "Need Immediate attention", IF(AND('Patient Health Records'!AI972&lt;&gt;"Critical", 'Patient Health Records'!AH972="Yes"),"Monitor later",IF(AND('Patient Health Records'!AI972="Critical",'Patient Health Records'!AH972="No"),"Ask for readmission","No action")))</f>
        <v>Ask for readmission</v>
      </c>
      <c r="U972" s="36"/>
      <c r="V972" s="36"/>
      <c r="W972" s="2" t="str">
        <f>_xlfn.XLOOKUP('Patient Demographics'!N972,Facts!$B$2:$B$10,Facts!$A$2:$A$10,FALSE)</f>
        <v>Maharashtra</v>
      </c>
      <c r="X972" t="str">
        <f t="shared" si="94"/>
        <v xml:space="preserve">Aarav </v>
      </c>
      <c r="Y972" t="str" cm="1">
        <f t="array" ref="Y972:Z972">_xlfn.TEXTSPLIT(C972," ")</f>
        <v>Aarav</v>
      </c>
      <c r="Z972" t="str">
        <v>Gupta</v>
      </c>
    </row>
    <row r="973" spans="1:27" ht="15.75" customHeight="1" x14ac:dyDescent="0.35">
      <c r="A973" s="2" t="s">
        <v>1424</v>
      </c>
      <c r="B973" s="2" t="s">
        <v>555</v>
      </c>
      <c r="C973" s="2" t="str">
        <f t="shared" si="95"/>
        <v>Krishna Kumar Reddy</v>
      </c>
      <c r="D973" s="2" t="str">
        <f t="shared" si="93"/>
        <v>PID0972_Krishna.pdf</v>
      </c>
      <c r="E973" s="2" t="s">
        <v>24</v>
      </c>
      <c r="F973" s="15" t="s">
        <v>10</v>
      </c>
      <c r="G973" s="56">
        <f t="shared" si="96"/>
        <v>27029</v>
      </c>
      <c r="H973" s="54">
        <f t="shared" si="97"/>
        <v>1973</v>
      </c>
      <c r="I973" s="54">
        <f t="shared" si="98"/>
        <v>53</v>
      </c>
      <c r="J973" s="54" t="str" cm="1">
        <f t="array" ref="J973">_xlfn.IFS(AND(I973&gt;20,I973&lt;=30),"Young adult",AND(I973&gt;30,I973&lt;=45),"Adult",AND(I973&gt;45,I973&lt;=60),"Senior",AND(I973&gt;60,I973&lt;90),"super senior",TRUE,"Died")</f>
        <v>Senior</v>
      </c>
      <c r="K973" s="3">
        <v>30</v>
      </c>
      <c r="L973" s="2" t="s">
        <v>60</v>
      </c>
      <c r="M973" s="2" t="s">
        <v>71</v>
      </c>
      <c r="N973" s="2" t="str">
        <f>VLOOKUP(L973,Facts!$A$2:$B$10,2,FALSE)</f>
        <v>West</v>
      </c>
      <c r="O973" s="2"/>
      <c r="P973" s="2"/>
      <c r="Q973" s="36" t="str">
        <f>IF(AND(K973&lt;=5,'Billing Details'!H973&gt;=10000),"High Priority","Regularfollowup")</f>
        <v>Regularfollowup</v>
      </c>
      <c r="R973" s="36"/>
      <c r="S973" s="36"/>
      <c r="T973" s="36" t="str">
        <f>IF(AND(Q973="High Priority",'Patient Health Records'!AH973="Yes",'Patient Health Records'!AI973="Critical"), "Need Immediate attention", IF(AND('Patient Health Records'!AI973&lt;&gt;"Critical", 'Patient Health Records'!AH973="Yes"),"Monitor later",IF(AND('Patient Health Records'!AI973="Critical",'Patient Health Records'!AH973="No"),"Ask for readmission","No action")))</f>
        <v>Monitor later</v>
      </c>
      <c r="U973" s="36"/>
      <c r="V973" s="36"/>
      <c r="W973" s="2" t="str">
        <f>_xlfn.XLOOKUP('Patient Demographics'!N973,Facts!$B$2:$B$10,Facts!$A$2:$A$10,FALSE)</f>
        <v>Maharashtra</v>
      </c>
      <c r="X973" t="str">
        <f t="shared" si="94"/>
        <v xml:space="preserve">Krishna </v>
      </c>
      <c r="Y973" t="str" cm="1">
        <f t="array" ref="Y973:AA973">_xlfn.TEXTSPLIT(C973," ")</f>
        <v>Krishna</v>
      </c>
      <c r="Z973" t="str">
        <v>Kumar</v>
      </c>
      <c r="AA973" t="str">
        <v>Reddy</v>
      </c>
    </row>
    <row r="974" spans="1:27" ht="15.75" customHeight="1" x14ac:dyDescent="0.35">
      <c r="A974" s="2" t="s">
        <v>1425</v>
      </c>
      <c r="B974" s="2" t="s">
        <v>221</v>
      </c>
      <c r="C974" s="2" t="str">
        <f t="shared" si="95"/>
        <v>Aanya Patel</v>
      </c>
      <c r="D974" s="2" t="str">
        <f t="shared" si="93"/>
        <v>PID0973_Aanya.pdf</v>
      </c>
      <c r="E974" s="2" t="s">
        <v>9</v>
      </c>
      <c r="F974" s="15" t="s">
        <v>28</v>
      </c>
      <c r="G974" s="56">
        <f t="shared" si="96"/>
        <v>32508</v>
      </c>
      <c r="H974" s="54">
        <f t="shared" si="97"/>
        <v>1988</v>
      </c>
      <c r="I974" s="54">
        <f t="shared" si="98"/>
        <v>38</v>
      </c>
      <c r="J974" s="54" t="str" cm="1">
        <f t="array" ref="J974">_xlfn.IFS(AND(I974&gt;20,I974&lt;=30),"Young adult",AND(I974&gt;30,I974&lt;=45),"Adult",AND(I974&gt;45,I974&lt;=60),"Senior",AND(I974&gt;60,I974&lt;90),"super senior",TRUE,"Died")</f>
        <v>Adult</v>
      </c>
      <c r="K974" s="3">
        <v>15</v>
      </c>
      <c r="L974" s="2" t="s">
        <v>20</v>
      </c>
      <c r="M974" s="2" t="s">
        <v>21</v>
      </c>
      <c r="N974" s="2" t="str">
        <f>VLOOKUP(L974,Facts!$A$2:$B$10,2,FALSE)</f>
        <v>North</v>
      </c>
      <c r="O974" s="2"/>
      <c r="P974" s="2"/>
      <c r="Q974" s="36" t="str">
        <f>IF(AND(K974&lt;=5,'Billing Details'!H974&gt;=10000),"High Priority","Regularfollowup")</f>
        <v>Regularfollowup</v>
      </c>
      <c r="R974" s="36"/>
      <c r="S974" s="36"/>
      <c r="T974" s="36" t="str">
        <f>IF(AND(Q974="High Priority",'Patient Health Records'!AH974="Yes",'Patient Health Records'!AI974="Critical"), "Need Immediate attention", IF(AND('Patient Health Records'!AI974&lt;&gt;"Critical", 'Patient Health Records'!AH974="Yes"),"Monitor later",IF(AND('Patient Health Records'!AI974="Critical",'Patient Health Records'!AH974="No"),"Ask for readmission","No action")))</f>
        <v>No action</v>
      </c>
      <c r="U974" s="36"/>
      <c r="V974" s="36"/>
      <c r="W974" s="2" t="str">
        <f>_xlfn.XLOOKUP('Patient Demographics'!N974,Facts!$B$2:$B$10,Facts!$A$2:$A$10,FALSE)</f>
        <v>Punjab</v>
      </c>
      <c r="X974" t="str">
        <f t="shared" si="94"/>
        <v xml:space="preserve">Aanya </v>
      </c>
      <c r="Y974" t="str" cm="1">
        <f t="array" ref="Y974:Z974">_xlfn.TEXTSPLIT(C974," ")</f>
        <v>Aanya</v>
      </c>
      <c r="Z974" t="str">
        <v>Patel</v>
      </c>
    </row>
    <row r="975" spans="1:27" ht="15.75" customHeight="1" x14ac:dyDescent="0.35">
      <c r="A975" s="2" t="s">
        <v>1426</v>
      </c>
      <c r="B975" s="2" t="s">
        <v>405</v>
      </c>
      <c r="C975" s="2" t="str">
        <f t="shared" si="95"/>
        <v>Aanya Gupta</v>
      </c>
      <c r="D975" s="2" t="str">
        <f t="shared" si="93"/>
        <v>PID0974_Aanya.pdf</v>
      </c>
      <c r="E975" s="2" t="s">
        <v>9</v>
      </c>
      <c r="F975" s="15" t="s">
        <v>19</v>
      </c>
      <c r="G975" s="56">
        <f t="shared" si="96"/>
        <v>34334</v>
      </c>
      <c r="H975" s="54">
        <f t="shared" si="97"/>
        <v>1993</v>
      </c>
      <c r="I975" s="54">
        <f t="shared" si="98"/>
        <v>33</v>
      </c>
      <c r="J975" s="54" t="str" cm="1">
        <f t="array" ref="J975">_xlfn.IFS(AND(I975&gt;20,I975&lt;=30),"Young adult",AND(I975&gt;30,I975&lt;=45),"Adult",AND(I975&gt;45,I975&lt;=60),"Senior",AND(I975&gt;60,I975&lt;90),"super senior",TRUE,"Died")</f>
        <v>Adult</v>
      </c>
      <c r="K975" s="3">
        <v>7</v>
      </c>
      <c r="L975" s="2" t="s">
        <v>37</v>
      </c>
      <c r="M975" s="2" t="s">
        <v>12</v>
      </c>
      <c r="N975" s="2" t="str">
        <f>VLOOKUP(L975,Facts!$A$2:$B$10,2,FALSE)</f>
        <v>South</v>
      </c>
      <c r="O975" s="2"/>
      <c r="P975" s="2"/>
      <c r="Q975" s="36" t="str">
        <f>IF(AND(K975&lt;=5,'Billing Details'!H975&gt;=10000),"High Priority","Regularfollowup")</f>
        <v>Regularfollowup</v>
      </c>
      <c r="R975" s="36"/>
      <c r="S975" s="36"/>
      <c r="T975" s="36" t="str">
        <f>IF(AND(Q975="High Priority",'Patient Health Records'!AH975="Yes",'Patient Health Records'!AI975="Critical"), "Need Immediate attention", IF(AND('Patient Health Records'!AI975&lt;&gt;"Critical", 'Patient Health Records'!AH975="Yes"),"Monitor later",IF(AND('Patient Health Records'!AI975="Critical",'Patient Health Records'!AH975="No"),"Ask for readmission","No action")))</f>
        <v>Ask for readmission</v>
      </c>
      <c r="U975" s="36"/>
      <c r="V975" s="36"/>
      <c r="W975" s="2" t="str">
        <f>_xlfn.XLOOKUP('Patient Demographics'!N975,Facts!$B$2:$B$10,Facts!$A$2:$A$10,FALSE)</f>
        <v>Tamil Nadu</v>
      </c>
      <c r="X975" t="str">
        <f t="shared" si="94"/>
        <v xml:space="preserve">Aanya </v>
      </c>
      <c r="Y975" t="str" cm="1">
        <f t="array" ref="Y975:Z975">_xlfn.TEXTSPLIT(C975," ")</f>
        <v>Aanya</v>
      </c>
      <c r="Z975" t="str">
        <v>Gupta</v>
      </c>
    </row>
    <row r="976" spans="1:27" ht="15.75" customHeight="1" x14ac:dyDescent="0.35">
      <c r="A976" s="2" t="s">
        <v>1427</v>
      </c>
      <c r="B976" s="2" t="s">
        <v>1428</v>
      </c>
      <c r="C976" s="2" t="str">
        <f t="shared" si="95"/>
        <v>Shreya Dev Patel</v>
      </c>
      <c r="D976" s="2" t="str">
        <f t="shared" si="93"/>
        <v>PID0975_Shreya.pdf</v>
      </c>
      <c r="E976" s="2" t="s">
        <v>9</v>
      </c>
      <c r="F976" s="15" t="s">
        <v>55</v>
      </c>
      <c r="G976" s="56">
        <f t="shared" si="96"/>
        <v>29951</v>
      </c>
      <c r="H976" s="54">
        <f t="shared" si="97"/>
        <v>1981</v>
      </c>
      <c r="I976" s="54">
        <f t="shared" si="98"/>
        <v>45</v>
      </c>
      <c r="J976" s="54" t="str" cm="1">
        <f t="array" ref="J976">_xlfn.IFS(AND(I976&gt;20,I976&lt;=30),"Young adult",AND(I976&gt;30,I976&lt;=45),"Adult",AND(I976&gt;45,I976&lt;=60),"Senior",AND(I976&gt;60,I976&lt;90),"super senior",TRUE,"Died")</f>
        <v>Adult</v>
      </c>
      <c r="K976" s="3">
        <v>3</v>
      </c>
      <c r="L976" s="2" t="s">
        <v>45</v>
      </c>
      <c r="M976" s="2" t="s">
        <v>38</v>
      </c>
      <c r="N976" s="2" t="str">
        <f>VLOOKUP(L976,Facts!$A$2:$B$10,2,FALSE)</f>
        <v>East</v>
      </c>
      <c r="O976" s="2"/>
      <c r="P976" s="2"/>
      <c r="Q976" s="36" t="str">
        <f>IF(AND(K976&lt;=5,'Billing Details'!H976&gt;=10000),"High Priority","Regularfollowup")</f>
        <v>High Priority</v>
      </c>
      <c r="R976" s="36"/>
      <c r="S976" s="36"/>
      <c r="T976" s="36" t="str">
        <f>IF(AND(Q976="High Priority",'Patient Health Records'!AH976="Yes",'Patient Health Records'!AI976="Critical"), "Need Immediate attention", IF(AND('Patient Health Records'!AI976&lt;&gt;"Critical", 'Patient Health Records'!AH976="Yes"),"Monitor later",IF(AND('Patient Health Records'!AI976="Critical",'Patient Health Records'!AH976="No"),"Ask for readmission","No action")))</f>
        <v>Ask for readmission</v>
      </c>
      <c r="U976" s="36"/>
      <c r="V976" s="36"/>
      <c r="W976" s="2" t="str">
        <f>_xlfn.XLOOKUP('Patient Demographics'!N976,Facts!$B$2:$B$10,Facts!$A$2:$A$10,FALSE)</f>
        <v>West Bengal</v>
      </c>
      <c r="X976" t="str">
        <f t="shared" si="94"/>
        <v xml:space="preserve">Shreya </v>
      </c>
      <c r="Y976" t="str" cm="1">
        <f t="array" ref="Y976:AA976">_xlfn.TEXTSPLIT(C976," ")</f>
        <v>Shreya</v>
      </c>
      <c r="Z976" t="str">
        <v>Dev</v>
      </c>
      <c r="AA976" t="str">
        <v>Patel</v>
      </c>
    </row>
    <row r="977" spans="1:27" ht="15.75" customHeight="1" x14ac:dyDescent="0.35">
      <c r="A977" s="2" t="s">
        <v>1429</v>
      </c>
      <c r="B977" s="2" t="s">
        <v>1430</v>
      </c>
      <c r="C977" s="2" t="str">
        <f t="shared" si="95"/>
        <v>Diya Raj Reddy</v>
      </c>
      <c r="D977" s="2" t="str">
        <f t="shared" si="93"/>
        <v>PID0976_Diya.pdf</v>
      </c>
      <c r="E977" s="2" t="s">
        <v>9</v>
      </c>
      <c r="F977" s="15" t="s">
        <v>19</v>
      </c>
      <c r="G977" s="56">
        <f t="shared" si="96"/>
        <v>34334</v>
      </c>
      <c r="H977" s="54">
        <f t="shared" si="97"/>
        <v>1993</v>
      </c>
      <c r="I977" s="54">
        <f t="shared" si="98"/>
        <v>33</v>
      </c>
      <c r="J977" s="54" t="str" cm="1">
        <f t="array" ref="J977">_xlfn.IFS(AND(I977&gt;20,I977&lt;=30),"Young adult",AND(I977&gt;30,I977&lt;=45),"Adult",AND(I977&gt;45,I977&lt;=60),"Senior",AND(I977&gt;60,I977&lt;90),"super senior",TRUE,"Died")</f>
        <v>Adult</v>
      </c>
      <c r="K977" s="3">
        <v>15</v>
      </c>
      <c r="L977" s="2" t="s">
        <v>11</v>
      </c>
      <c r="M977" s="2" t="s">
        <v>12</v>
      </c>
      <c r="N977" s="2" t="str">
        <f>VLOOKUP(L977,Facts!$A$2:$B$10,2,FALSE)</f>
        <v>South</v>
      </c>
      <c r="O977" s="2"/>
      <c r="P977" s="2"/>
      <c r="Q977" s="36" t="str">
        <f>IF(AND(K977&lt;=5,'Billing Details'!H977&gt;=10000),"High Priority","Regularfollowup")</f>
        <v>Regularfollowup</v>
      </c>
      <c r="R977" s="36"/>
      <c r="S977" s="36"/>
      <c r="T977" s="36" t="str">
        <f>IF(AND(Q977="High Priority",'Patient Health Records'!AH977="Yes",'Patient Health Records'!AI977="Critical"), "Need Immediate attention", IF(AND('Patient Health Records'!AI977&lt;&gt;"Critical", 'Patient Health Records'!AH977="Yes"),"Monitor later",IF(AND('Patient Health Records'!AI977="Critical",'Patient Health Records'!AH977="No"),"Ask for readmission","No action")))</f>
        <v>No action</v>
      </c>
      <c r="U977" s="36"/>
      <c r="V977" s="36"/>
      <c r="W977" s="2" t="str">
        <f>_xlfn.XLOOKUP('Patient Demographics'!N977,Facts!$B$2:$B$10,Facts!$A$2:$A$10,FALSE)</f>
        <v>Tamil Nadu</v>
      </c>
      <c r="X977" t="str">
        <f t="shared" si="94"/>
        <v xml:space="preserve">Diya </v>
      </c>
      <c r="Y977" t="str" cm="1">
        <f t="array" ref="Y977:AA977">_xlfn.TEXTSPLIT(C977," ")</f>
        <v>Diya</v>
      </c>
      <c r="Z977" t="str">
        <v>Raj</v>
      </c>
      <c r="AA977" t="str">
        <v>Reddy</v>
      </c>
    </row>
    <row r="978" spans="1:27" ht="15.75" customHeight="1" x14ac:dyDescent="0.35">
      <c r="A978" s="2" t="s">
        <v>1431</v>
      </c>
      <c r="B978" s="2" t="s">
        <v>40</v>
      </c>
      <c r="C978" s="2" t="str">
        <f t="shared" si="95"/>
        <v>Diya Mehta</v>
      </c>
      <c r="D978" s="2" t="str">
        <f t="shared" si="93"/>
        <v>PID0977_Diya.pdf</v>
      </c>
      <c r="E978" s="2" t="s">
        <v>9</v>
      </c>
      <c r="F978" s="15" t="s">
        <v>516</v>
      </c>
      <c r="G978" s="56">
        <f t="shared" si="96"/>
        <v>35065</v>
      </c>
      <c r="H978" s="54">
        <f t="shared" si="97"/>
        <v>1996</v>
      </c>
      <c r="I978" s="54">
        <f t="shared" si="98"/>
        <v>30</v>
      </c>
      <c r="J978" s="54" t="str" cm="1">
        <f t="array" ref="J978">_xlfn.IFS(AND(I978&gt;20,I978&lt;=30),"Young adult",AND(I978&gt;30,I978&lt;=45),"Adult",AND(I978&gt;45,I978&lt;=60),"Senior",AND(I978&gt;60,I978&lt;90),"super senior",TRUE,"Died")</f>
        <v>Young adult</v>
      </c>
      <c r="K978" s="3">
        <v>9</v>
      </c>
      <c r="L978" s="2" t="s">
        <v>25</v>
      </c>
      <c r="M978" s="2" t="s">
        <v>12</v>
      </c>
      <c r="N978" s="2" t="str">
        <f>VLOOKUP(L978,Facts!$A$2:$B$10,2,FALSE)</f>
        <v>South</v>
      </c>
      <c r="O978" s="2"/>
      <c r="P978" s="2"/>
      <c r="Q978" s="36" t="str">
        <f>IF(AND(K978&lt;=5,'Billing Details'!H978&gt;=10000),"High Priority","Regularfollowup")</f>
        <v>Regularfollowup</v>
      </c>
      <c r="R978" s="36"/>
      <c r="S978" s="36"/>
      <c r="T978" s="36" t="str">
        <f>IF(AND(Q978="High Priority",'Patient Health Records'!AH978="Yes",'Patient Health Records'!AI978="Critical"), "Need Immediate attention", IF(AND('Patient Health Records'!AI978&lt;&gt;"Critical", 'Patient Health Records'!AH978="Yes"),"Monitor later",IF(AND('Patient Health Records'!AI978="Critical",'Patient Health Records'!AH978="No"),"Ask for readmission","No action")))</f>
        <v>No action</v>
      </c>
      <c r="U978" s="36"/>
      <c r="V978" s="36"/>
      <c r="W978" s="2" t="str">
        <f>_xlfn.XLOOKUP('Patient Demographics'!N978,Facts!$B$2:$B$10,Facts!$A$2:$A$10,FALSE)</f>
        <v>Tamil Nadu</v>
      </c>
      <c r="X978" t="str">
        <f t="shared" si="94"/>
        <v xml:space="preserve">Diya </v>
      </c>
      <c r="Y978" t="str" cm="1">
        <f t="array" ref="Y978:Z978">_xlfn.TEXTSPLIT(C978," ")</f>
        <v>Diya</v>
      </c>
      <c r="Z978" t="str">
        <v>Mehta</v>
      </c>
    </row>
    <row r="979" spans="1:27" ht="15.75" customHeight="1" x14ac:dyDescent="0.35">
      <c r="A979" s="2" t="s">
        <v>1432</v>
      </c>
      <c r="B979" s="2" t="s">
        <v>234</v>
      </c>
      <c r="C979" s="2" t="str">
        <f t="shared" si="95"/>
        <v>Diya Gupta</v>
      </c>
      <c r="D979" s="2" t="str">
        <f t="shared" si="93"/>
        <v>PID0978_Diya.pdf</v>
      </c>
      <c r="E979" s="2" t="s">
        <v>9</v>
      </c>
      <c r="F979" s="15" t="s">
        <v>28</v>
      </c>
      <c r="G979" s="56">
        <f t="shared" si="96"/>
        <v>32508</v>
      </c>
      <c r="H979" s="54">
        <f t="shared" si="97"/>
        <v>1988</v>
      </c>
      <c r="I979" s="54">
        <f t="shared" si="98"/>
        <v>38</v>
      </c>
      <c r="J979" s="54" t="str" cm="1">
        <f t="array" ref="J979">_xlfn.IFS(AND(I979&gt;20,I979&lt;=30),"Young adult",AND(I979&gt;30,I979&lt;=45),"Adult",AND(I979&gt;45,I979&lt;=60),"Senior",AND(I979&gt;60,I979&lt;90),"super senior",TRUE,"Died")</f>
        <v>Adult</v>
      </c>
      <c r="K979" s="3">
        <v>4</v>
      </c>
      <c r="L979" s="2" t="s">
        <v>29</v>
      </c>
      <c r="M979" s="2" t="s">
        <v>12</v>
      </c>
      <c r="N979" s="2" t="str">
        <f>VLOOKUP(L979,Facts!$A$2:$B$10,2,FALSE)</f>
        <v>North</v>
      </c>
      <c r="O979" s="2"/>
      <c r="P979" s="2"/>
      <c r="Q979" s="36" t="str">
        <f>IF(AND(K979&lt;=5,'Billing Details'!H979&gt;=10000),"High Priority","Regularfollowup")</f>
        <v>High Priority</v>
      </c>
      <c r="R979" s="36"/>
      <c r="S979" s="36"/>
      <c r="T979" s="36" t="str">
        <f>IF(AND(Q979="High Priority",'Patient Health Records'!AH979="Yes",'Patient Health Records'!AI979="Critical"), "Need Immediate attention", IF(AND('Patient Health Records'!AI979&lt;&gt;"Critical", 'Patient Health Records'!AH979="Yes"),"Monitor later",IF(AND('Patient Health Records'!AI979="Critical",'Patient Health Records'!AH979="No"),"Ask for readmission","No action")))</f>
        <v>Ask for readmission</v>
      </c>
      <c r="U979" s="36"/>
      <c r="V979" s="36"/>
      <c r="W979" s="2" t="str">
        <f>_xlfn.XLOOKUP('Patient Demographics'!N979,Facts!$B$2:$B$10,Facts!$A$2:$A$10,FALSE)</f>
        <v>Punjab</v>
      </c>
      <c r="X979" t="str">
        <f t="shared" si="94"/>
        <v xml:space="preserve">Diya </v>
      </c>
      <c r="Y979" t="str" cm="1">
        <f t="array" ref="Y979:Z979">_xlfn.TEXTSPLIT(C979," ")</f>
        <v>Diya</v>
      </c>
      <c r="Z979" t="str">
        <v>Gupta</v>
      </c>
    </row>
    <row r="980" spans="1:27" ht="15.75" customHeight="1" x14ac:dyDescent="0.35">
      <c r="A980" s="2" t="s">
        <v>1433</v>
      </c>
      <c r="B980" s="2" t="s">
        <v>405</v>
      </c>
      <c r="C980" s="2" t="str">
        <f t="shared" si="95"/>
        <v>Aanya Gupta</v>
      </c>
      <c r="D980" s="2" t="str">
        <f t="shared" si="93"/>
        <v>PID0979_Aanya.pdf</v>
      </c>
      <c r="E980" s="2" t="s">
        <v>9</v>
      </c>
      <c r="F980" s="15" t="s">
        <v>164</v>
      </c>
      <c r="G980" s="56">
        <f t="shared" si="96"/>
        <v>21550</v>
      </c>
      <c r="H980" s="54">
        <f t="shared" si="97"/>
        <v>1958</v>
      </c>
      <c r="I980" s="54">
        <f t="shared" si="98"/>
        <v>68</v>
      </c>
      <c r="J980" s="54" t="str" cm="1">
        <f t="array" ref="J980">_xlfn.IFS(AND(I980&gt;20,I980&lt;=30),"Young adult",AND(I980&gt;30,I980&lt;=45),"Adult",AND(I980&gt;45,I980&lt;=60),"Senior",AND(I980&gt;60,I980&lt;90),"super senior",TRUE,"Died")</f>
        <v>super senior</v>
      </c>
      <c r="K980" s="3">
        <v>2</v>
      </c>
      <c r="L980" s="2" t="s">
        <v>29</v>
      </c>
      <c r="M980" s="2" t="s">
        <v>21</v>
      </c>
      <c r="N980" s="2" t="str">
        <f>VLOOKUP(L980,Facts!$A$2:$B$10,2,FALSE)</f>
        <v>North</v>
      </c>
      <c r="O980" s="2"/>
      <c r="P980" s="2"/>
      <c r="Q980" s="36" t="str">
        <f>IF(AND(K980&lt;=5,'Billing Details'!H980&gt;=10000),"High Priority","Regularfollowup")</f>
        <v>Regularfollowup</v>
      </c>
      <c r="R980" s="36"/>
      <c r="S980" s="36"/>
      <c r="T980" s="36" t="str">
        <f>IF(AND(Q980="High Priority",'Patient Health Records'!AH980="Yes",'Patient Health Records'!AI980="Critical"), "Need Immediate attention", IF(AND('Patient Health Records'!AI980&lt;&gt;"Critical", 'Patient Health Records'!AH980="Yes"),"Monitor later",IF(AND('Patient Health Records'!AI980="Critical",'Patient Health Records'!AH980="No"),"Ask for readmission","No action")))</f>
        <v>No action</v>
      </c>
      <c r="U980" s="36"/>
      <c r="V980" s="36"/>
      <c r="W980" s="2" t="str">
        <f>_xlfn.XLOOKUP('Patient Demographics'!N980,Facts!$B$2:$B$10,Facts!$A$2:$A$10,FALSE)</f>
        <v>Punjab</v>
      </c>
      <c r="X980" t="str">
        <f t="shared" si="94"/>
        <v xml:space="preserve">Aanya </v>
      </c>
      <c r="Y980" t="str" cm="1">
        <f t="array" ref="Y980:Z980">_xlfn.TEXTSPLIT(C980," ")</f>
        <v>Aanya</v>
      </c>
      <c r="Z980" t="str">
        <v>Gupta</v>
      </c>
    </row>
    <row r="981" spans="1:27" ht="15.75" customHeight="1" x14ac:dyDescent="0.35">
      <c r="A981" s="2" t="s">
        <v>1434</v>
      </c>
      <c r="B981" s="2" t="s">
        <v>104</v>
      </c>
      <c r="C981" s="2" t="str">
        <f t="shared" si="95"/>
        <v>Riya Gupta</v>
      </c>
      <c r="D981" s="2" t="str">
        <f t="shared" si="93"/>
        <v>PID0980_Riya.pdf</v>
      </c>
      <c r="E981" s="2" t="s">
        <v>9</v>
      </c>
      <c r="F981" s="15" t="s">
        <v>10</v>
      </c>
      <c r="G981" s="56">
        <f t="shared" si="96"/>
        <v>27029</v>
      </c>
      <c r="H981" s="54">
        <f t="shared" si="97"/>
        <v>1973</v>
      </c>
      <c r="I981" s="54">
        <f t="shared" si="98"/>
        <v>53</v>
      </c>
      <c r="J981" s="54" t="str" cm="1">
        <f t="array" ref="J981">_xlfn.IFS(AND(I981&gt;20,I981&lt;=30),"Young adult",AND(I981&gt;30,I981&lt;=45),"Adult",AND(I981&gt;45,I981&lt;=60),"Senior",AND(I981&gt;60,I981&lt;90),"super senior",TRUE,"Died")</f>
        <v>Senior</v>
      </c>
      <c r="K981" s="3">
        <v>15</v>
      </c>
      <c r="L981" s="2" t="s">
        <v>25</v>
      </c>
      <c r="M981" s="2" t="s">
        <v>12</v>
      </c>
      <c r="N981" s="2" t="str">
        <f>VLOOKUP(L981,Facts!$A$2:$B$10,2,FALSE)</f>
        <v>South</v>
      </c>
      <c r="O981" s="2"/>
      <c r="P981" s="2"/>
      <c r="Q981" s="36" t="str">
        <f>IF(AND(K981&lt;=5,'Billing Details'!H981&gt;=10000),"High Priority","Regularfollowup")</f>
        <v>Regularfollowup</v>
      </c>
      <c r="R981" s="36"/>
      <c r="S981" s="36"/>
      <c r="T981" s="36" t="str">
        <f>IF(AND(Q981="High Priority",'Patient Health Records'!AH981="Yes",'Patient Health Records'!AI981="Critical"), "Need Immediate attention", IF(AND('Patient Health Records'!AI981&lt;&gt;"Critical", 'Patient Health Records'!AH981="Yes"),"Monitor later",IF(AND('Patient Health Records'!AI981="Critical",'Patient Health Records'!AH981="No"),"Ask for readmission","No action")))</f>
        <v>Monitor later</v>
      </c>
      <c r="U981" s="36"/>
      <c r="V981" s="36"/>
      <c r="W981" s="2" t="str">
        <f>_xlfn.XLOOKUP('Patient Demographics'!N981,Facts!$B$2:$B$10,Facts!$A$2:$A$10,FALSE)</f>
        <v>Tamil Nadu</v>
      </c>
      <c r="X981" t="str">
        <f t="shared" si="94"/>
        <v xml:space="preserve">Riya </v>
      </c>
      <c r="Y981" t="str" cm="1">
        <f t="array" ref="Y981:Z981">_xlfn.TEXTSPLIT(C981," ")</f>
        <v>Riya</v>
      </c>
      <c r="Z981" t="str">
        <v>Gupta</v>
      </c>
    </row>
    <row r="982" spans="1:27" ht="15.75" customHeight="1" x14ac:dyDescent="0.35">
      <c r="A982" s="2" t="s">
        <v>1435</v>
      </c>
      <c r="B982" s="2" t="s">
        <v>1436</v>
      </c>
      <c r="C982" s="2" t="str">
        <f t="shared" si="95"/>
        <v>Shreya Singh Patel</v>
      </c>
      <c r="D982" s="2" t="str">
        <f t="shared" si="93"/>
        <v>PID0981_Shreya.pdf</v>
      </c>
      <c r="E982" s="2" t="s">
        <v>9</v>
      </c>
      <c r="F982" s="15" t="s">
        <v>55</v>
      </c>
      <c r="G982" s="56">
        <f t="shared" si="96"/>
        <v>29951</v>
      </c>
      <c r="H982" s="54">
        <f t="shared" si="97"/>
        <v>1981</v>
      </c>
      <c r="I982" s="54">
        <f t="shared" si="98"/>
        <v>45</v>
      </c>
      <c r="J982" s="54" t="str" cm="1">
        <f t="array" ref="J982">_xlfn.IFS(AND(I982&gt;20,I982&lt;=30),"Young adult",AND(I982&gt;30,I982&lt;=45),"Adult",AND(I982&gt;45,I982&lt;=60),"Senior",AND(I982&gt;60,I982&lt;90),"super senior",TRUE,"Died")</f>
        <v>Adult</v>
      </c>
      <c r="K982" s="3">
        <v>5</v>
      </c>
      <c r="L982" s="2" t="s">
        <v>25</v>
      </c>
      <c r="M982" s="2" t="s">
        <v>12</v>
      </c>
      <c r="N982" s="2" t="str">
        <f>VLOOKUP(L982,Facts!$A$2:$B$10,2,FALSE)</f>
        <v>South</v>
      </c>
      <c r="O982" s="2"/>
      <c r="P982" s="2"/>
      <c r="Q982" s="36" t="str">
        <f>IF(AND(K982&lt;=5,'Billing Details'!H982&gt;=10000),"High Priority","Regularfollowup")</f>
        <v>Regularfollowup</v>
      </c>
      <c r="R982" s="36"/>
      <c r="S982" s="36"/>
      <c r="T982" s="36" t="str">
        <f>IF(AND(Q982="High Priority",'Patient Health Records'!AH982="Yes",'Patient Health Records'!AI982="Critical"), "Need Immediate attention", IF(AND('Patient Health Records'!AI982&lt;&gt;"Critical", 'Patient Health Records'!AH982="Yes"),"Monitor later",IF(AND('Patient Health Records'!AI982="Critical",'Patient Health Records'!AH982="No"),"Ask for readmission","No action")))</f>
        <v>No action</v>
      </c>
      <c r="U982" s="36"/>
      <c r="V982" s="36"/>
      <c r="W982" s="2" t="str">
        <f>_xlfn.XLOOKUP('Patient Demographics'!N982,Facts!$B$2:$B$10,Facts!$A$2:$A$10,FALSE)</f>
        <v>Tamil Nadu</v>
      </c>
      <c r="X982" t="str">
        <f t="shared" si="94"/>
        <v xml:space="preserve">Shreya </v>
      </c>
      <c r="Y982" t="str" cm="1">
        <f t="array" ref="Y982:AA982">_xlfn.TEXTSPLIT(C982," ")</f>
        <v>Shreya</v>
      </c>
      <c r="Z982" t="str">
        <v>Singh</v>
      </c>
      <c r="AA982" t="str">
        <v>Patel</v>
      </c>
    </row>
    <row r="983" spans="1:27" ht="15.75" customHeight="1" x14ac:dyDescent="0.35">
      <c r="A983" s="2" t="s">
        <v>1437</v>
      </c>
      <c r="B983" s="2" t="s">
        <v>1438</v>
      </c>
      <c r="C983" s="2" t="str">
        <f t="shared" si="95"/>
        <v>Isha Sharma</v>
      </c>
      <c r="D983" s="2" t="str">
        <f t="shared" si="93"/>
        <v>PID0982_Isha.pdf</v>
      </c>
      <c r="E983" s="2" t="s">
        <v>9</v>
      </c>
      <c r="F983" s="15" t="s">
        <v>65</v>
      </c>
      <c r="G983" s="56">
        <f t="shared" si="96"/>
        <v>25203</v>
      </c>
      <c r="H983" s="54">
        <f t="shared" si="97"/>
        <v>1968</v>
      </c>
      <c r="I983" s="54">
        <f t="shared" si="98"/>
        <v>58</v>
      </c>
      <c r="J983" s="54" t="str" cm="1">
        <f t="array" ref="J983">_xlfn.IFS(AND(I983&gt;20,I983&lt;=30),"Young adult",AND(I983&gt;30,I983&lt;=45),"Adult",AND(I983&gt;45,I983&lt;=60),"Senior",AND(I983&gt;60,I983&lt;90),"super senior",TRUE,"Died")</f>
        <v>Senior</v>
      </c>
      <c r="K983" s="3">
        <v>15</v>
      </c>
      <c r="L983" s="2" t="s">
        <v>37</v>
      </c>
      <c r="M983" s="2" t="s">
        <v>21</v>
      </c>
      <c r="N983" s="2" t="str">
        <f>VLOOKUP(L983,Facts!$A$2:$B$10,2,FALSE)</f>
        <v>South</v>
      </c>
      <c r="O983" s="2"/>
      <c r="P983" s="2"/>
      <c r="Q983" s="36" t="str">
        <f>IF(AND(K983&lt;=5,'Billing Details'!H983&gt;=10000),"High Priority","Regularfollowup")</f>
        <v>Regularfollowup</v>
      </c>
      <c r="R983" s="36"/>
      <c r="S983" s="36"/>
      <c r="T983" s="36" t="str">
        <f>IF(AND(Q983="High Priority",'Patient Health Records'!AH983="Yes",'Patient Health Records'!AI983="Critical"), "Need Immediate attention", IF(AND('Patient Health Records'!AI983&lt;&gt;"Critical", 'Patient Health Records'!AH983="Yes"),"Monitor later",IF(AND('Patient Health Records'!AI983="Critical",'Patient Health Records'!AH983="No"),"Ask for readmission","No action")))</f>
        <v>No action</v>
      </c>
      <c r="U983" s="36"/>
      <c r="V983" s="36"/>
      <c r="W983" s="2" t="str">
        <f>_xlfn.XLOOKUP('Patient Demographics'!N983,Facts!$B$2:$B$10,Facts!$A$2:$A$10,FALSE)</f>
        <v>Tamil Nadu</v>
      </c>
      <c r="X983" t="str">
        <f t="shared" si="94"/>
        <v xml:space="preserve">Isha </v>
      </c>
      <c r="Y983" t="str" cm="1">
        <f t="array" ref="Y983:Z983">_xlfn.TEXTSPLIT(C983," ")</f>
        <v>Isha</v>
      </c>
      <c r="Z983" t="str">
        <v>Sharma</v>
      </c>
    </row>
    <row r="984" spans="1:27" ht="15.75" customHeight="1" x14ac:dyDescent="0.35">
      <c r="A984" s="2" t="s">
        <v>1439</v>
      </c>
      <c r="B984" s="2" t="s">
        <v>1043</v>
      </c>
      <c r="C984" s="2" t="str">
        <f t="shared" si="95"/>
        <v>Diya Patel</v>
      </c>
      <c r="D984" s="2" t="str">
        <f t="shared" si="93"/>
        <v>PID0983_Diya.pdf</v>
      </c>
      <c r="E984" s="2" t="s">
        <v>9</v>
      </c>
      <c r="F984" s="15" t="s">
        <v>164</v>
      </c>
      <c r="G984" s="56">
        <f t="shared" si="96"/>
        <v>21550</v>
      </c>
      <c r="H984" s="54">
        <f t="shared" si="97"/>
        <v>1958</v>
      </c>
      <c r="I984" s="54">
        <f t="shared" si="98"/>
        <v>68</v>
      </c>
      <c r="J984" s="54" t="str" cm="1">
        <f t="array" ref="J984">_xlfn.IFS(AND(I984&gt;20,I984&lt;=30),"Young adult",AND(I984&gt;30,I984&lt;=45),"Adult",AND(I984&gt;45,I984&lt;=60),"Senior",AND(I984&gt;60,I984&lt;90),"super senior",TRUE,"Died")</f>
        <v>super senior</v>
      </c>
      <c r="K984" s="3">
        <v>25</v>
      </c>
      <c r="L984" s="2" t="s">
        <v>37</v>
      </c>
      <c r="M984" s="2" t="s">
        <v>12</v>
      </c>
      <c r="N984" s="2" t="str">
        <f>VLOOKUP(L984,Facts!$A$2:$B$10,2,FALSE)</f>
        <v>South</v>
      </c>
      <c r="O984" s="2"/>
      <c r="P984" s="2"/>
      <c r="Q984" s="36" t="str">
        <f>IF(AND(K984&lt;=5,'Billing Details'!H984&gt;=10000),"High Priority","Regularfollowup")</f>
        <v>Regularfollowup</v>
      </c>
      <c r="R984" s="36"/>
      <c r="S984" s="36"/>
      <c r="T984" s="36" t="str">
        <f>IF(AND(Q984="High Priority",'Patient Health Records'!AH984="Yes",'Patient Health Records'!AI984="Critical"), "Need Immediate attention", IF(AND('Patient Health Records'!AI984&lt;&gt;"Critical", 'Patient Health Records'!AH984="Yes"),"Monitor later",IF(AND('Patient Health Records'!AI984="Critical",'Patient Health Records'!AH984="No"),"Ask for readmission","No action")))</f>
        <v>No action</v>
      </c>
      <c r="U984" s="36"/>
      <c r="V984" s="36"/>
      <c r="W984" s="2" t="str">
        <f>_xlfn.XLOOKUP('Patient Demographics'!N984,Facts!$B$2:$B$10,Facts!$A$2:$A$10,FALSE)</f>
        <v>Tamil Nadu</v>
      </c>
      <c r="X984" t="str">
        <f t="shared" si="94"/>
        <v xml:space="preserve">Diya </v>
      </c>
      <c r="Y984" t="str" cm="1">
        <f t="array" ref="Y984:Z984">_xlfn.TEXTSPLIT(C984," ")</f>
        <v>Diya</v>
      </c>
      <c r="Z984" t="str">
        <v>Patel</v>
      </c>
    </row>
    <row r="985" spans="1:27" ht="15.75" customHeight="1" x14ac:dyDescent="0.35">
      <c r="A985" s="2" t="s">
        <v>1440</v>
      </c>
      <c r="B985" s="2" t="s">
        <v>405</v>
      </c>
      <c r="C985" s="2" t="str">
        <f t="shared" si="95"/>
        <v>Aanya Gupta</v>
      </c>
      <c r="D985" s="2" t="str">
        <f t="shared" si="93"/>
        <v>PID0984_Aanya.pdf</v>
      </c>
      <c r="E985" s="2" t="s">
        <v>9</v>
      </c>
      <c r="F985" s="15" t="s">
        <v>441</v>
      </c>
      <c r="G985" s="56">
        <f t="shared" si="96"/>
        <v>16072</v>
      </c>
      <c r="H985" s="54">
        <f t="shared" si="97"/>
        <v>1944</v>
      </c>
      <c r="I985" s="54">
        <f t="shared" si="98"/>
        <v>82</v>
      </c>
      <c r="J985" s="54" t="str" cm="1">
        <f t="array" ref="J985">_xlfn.IFS(AND(I985&gt;20,I985&lt;=30),"Young adult",AND(I985&gt;30,I985&lt;=45),"Adult",AND(I985&gt;45,I985&lt;=60),"Senior",AND(I985&gt;60,I985&lt;90),"super senior",TRUE,"Died")</f>
        <v>super senior</v>
      </c>
      <c r="K985" s="3">
        <v>20</v>
      </c>
      <c r="L985" s="2" t="s">
        <v>16</v>
      </c>
      <c r="M985" s="2" t="s">
        <v>71</v>
      </c>
      <c r="N985" s="2" t="str">
        <f>VLOOKUP(L985,Facts!$A$2:$B$10,2,FALSE)</f>
        <v>West</v>
      </c>
      <c r="O985" s="2"/>
      <c r="P985" s="2"/>
      <c r="Q985" s="36" t="str">
        <f>IF(AND(K985&lt;=5,'Billing Details'!H985&gt;=10000),"High Priority","Regularfollowup")</f>
        <v>Regularfollowup</v>
      </c>
      <c r="R985" s="36"/>
      <c r="S985" s="36"/>
      <c r="T985" s="36" t="str">
        <f>IF(AND(Q985="High Priority",'Patient Health Records'!AH985="Yes",'Patient Health Records'!AI985="Critical"), "Need Immediate attention", IF(AND('Patient Health Records'!AI985&lt;&gt;"Critical", 'Patient Health Records'!AH985="Yes"),"Monitor later",IF(AND('Patient Health Records'!AI985="Critical",'Patient Health Records'!AH985="No"),"Ask for readmission","No action")))</f>
        <v>Monitor later</v>
      </c>
      <c r="U985" s="36"/>
      <c r="V985" s="36"/>
      <c r="W985" s="2" t="str">
        <f>_xlfn.XLOOKUP('Patient Demographics'!N985,Facts!$B$2:$B$10,Facts!$A$2:$A$10,FALSE)</f>
        <v>Maharashtra</v>
      </c>
      <c r="X985" t="str">
        <f t="shared" si="94"/>
        <v xml:space="preserve">Aanya </v>
      </c>
      <c r="Y985" t="str" cm="1">
        <f t="array" ref="Y985:Z985">_xlfn.TEXTSPLIT(C985," ")</f>
        <v>Aanya</v>
      </c>
      <c r="Z985" t="str">
        <v>Gupta</v>
      </c>
    </row>
    <row r="986" spans="1:27" ht="15.75" customHeight="1" x14ac:dyDescent="0.35">
      <c r="A986" s="2" t="s">
        <v>1441</v>
      </c>
      <c r="B986" s="2" t="s">
        <v>455</v>
      </c>
      <c r="C986" s="2" t="str">
        <f t="shared" si="95"/>
        <v>Riya Patel</v>
      </c>
      <c r="D986" s="2" t="str">
        <f t="shared" si="93"/>
        <v>PID0985_Riya.pdf</v>
      </c>
      <c r="E986" s="2" t="s">
        <v>9</v>
      </c>
      <c r="F986" s="15" t="s">
        <v>164</v>
      </c>
      <c r="G986" s="56">
        <f t="shared" si="96"/>
        <v>21550</v>
      </c>
      <c r="H986" s="54">
        <f t="shared" si="97"/>
        <v>1958</v>
      </c>
      <c r="I986" s="54">
        <f t="shared" si="98"/>
        <v>68</v>
      </c>
      <c r="J986" s="54" t="str" cm="1">
        <f t="array" ref="J986">_xlfn.IFS(AND(I986&gt;20,I986&lt;=30),"Young adult",AND(I986&gt;30,I986&lt;=45),"Adult",AND(I986&gt;45,I986&lt;=60),"Senior",AND(I986&gt;60,I986&lt;90),"super senior",TRUE,"Died")</f>
        <v>super senior</v>
      </c>
      <c r="K986" s="3">
        <v>20</v>
      </c>
      <c r="L986" s="2" t="s">
        <v>60</v>
      </c>
      <c r="M986" s="2" t="s">
        <v>71</v>
      </c>
      <c r="N986" s="2" t="str">
        <f>VLOOKUP(L986,Facts!$A$2:$B$10,2,FALSE)</f>
        <v>West</v>
      </c>
      <c r="O986" s="2"/>
      <c r="P986" s="2"/>
      <c r="Q986" s="36" t="str">
        <f>IF(AND(K986&lt;=5,'Billing Details'!H986&gt;=10000),"High Priority","Regularfollowup")</f>
        <v>Regularfollowup</v>
      </c>
      <c r="R986" s="36"/>
      <c r="S986" s="36"/>
      <c r="T986" s="36" t="str">
        <f>IF(AND(Q986="High Priority",'Patient Health Records'!AH986="Yes",'Patient Health Records'!AI986="Critical"), "Need Immediate attention", IF(AND('Patient Health Records'!AI986&lt;&gt;"Critical", 'Patient Health Records'!AH986="Yes"),"Monitor later",IF(AND('Patient Health Records'!AI986="Critical",'Patient Health Records'!AH986="No"),"Ask for readmission","No action")))</f>
        <v>No action</v>
      </c>
      <c r="U986" s="36"/>
      <c r="V986" s="36"/>
      <c r="W986" s="2" t="str">
        <f>_xlfn.XLOOKUP('Patient Demographics'!N986,Facts!$B$2:$B$10,Facts!$A$2:$A$10,FALSE)</f>
        <v>Maharashtra</v>
      </c>
      <c r="X986" t="str">
        <f t="shared" si="94"/>
        <v xml:space="preserve">Riya </v>
      </c>
      <c r="Y986" t="str" cm="1">
        <f t="array" ref="Y986:Z986">_xlfn.TEXTSPLIT(C986," ")</f>
        <v>Riya</v>
      </c>
      <c r="Z986" t="str">
        <v>Patel</v>
      </c>
    </row>
    <row r="987" spans="1:27" ht="15.75" customHeight="1" x14ac:dyDescent="0.35">
      <c r="A987" s="2" t="s">
        <v>1442</v>
      </c>
      <c r="B987" s="2" t="s">
        <v>67</v>
      </c>
      <c r="C987" s="2" t="str">
        <f t="shared" si="95"/>
        <v>Shreya Sharma</v>
      </c>
      <c r="D987" s="2" t="str">
        <f t="shared" si="93"/>
        <v>PID0986_Shreya.pdf</v>
      </c>
      <c r="E987" s="2" t="s">
        <v>9</v>
      </c>
      <c r="F987" s="15" t="s">
        <v>516</v>
      </c>
      <c r="G987" s="56">
        <f t="shared" si="96"/>
        <v>35065</v>
      </c>
      <c r="H987" s="54">
        <f t="shared" si="97"/>
        <v>1996</v>
      </c>
      <c r="I987" s="54">
        <f t="shared" si="98"/>
        <v>30</v>
      </c>
      <c r="J987" s="54" t="str" cm="1">
        <f t="array" ref="J987">_xlfn.IFS(AND(I987&gt;20,I987&lt;=30),"Young adult",AND(I987&gt;30,I987&lt;=45),"Adult",AND(I987&gt;45,I987&lt;=60),"Senior",AND(I987&gt;60,I987&lt;90),"super senior",TRUE,"Died")</f>
        <v>Young adult</v>
      </c>
      <c r="K987" s="3">
        <v>5</v>
      </c>
      <c r="L987" s="2" t="s">
        <v>11</v>
      </c>
      <c r="M987" s="2" t="s">
        <v>12</v>
      </c>
      <c r="N987" s="2" t="str">
        <f>VLOOKUP(L987,Facts!$A$2:$B$10,2,FALSE)</f>
        <v>South</v>
      </c>
      <c r="O987" s="2"/>
      <c r="P987" s="2"/>
      <c r="Q987" s="36" t="str">
        <f>IF(AND(K987&lt;=5,'Billing Details'!H987&gt;=10000),"High Priority","Regularfollowup")</f>
        <v>Regularfollowup</v>
      </c>
      <c r="R987" s="36"/>
      <c r="S987" s="36"/>
      <c r="T987" s="36" t="str">
        <f>IF(AND(Q987="High Priority",'Patient Health Records'!AH987="Yes",'Patient Health Records'!AI987="Critical"), "Need Immediate attention", IF(AND('Patient Health Records'!AI987&lt;&gt;"Critical", 'Patient Health Records'!AH987="Yes"),"Monitor later",IF(AND('Patient Health Records'!AI987="Critical",'Patient Health Records'!AH987="No"),"Ask for readmission","No action")))</f>
        <v>Monitor later</v>
      </c>
      <c r="U987" s="36"/>
      <c r="V987" s="36"/>
      <c r="W987" s="2" t="str">
        <f>_xlfn.XLOOKUP('Patient Demographics'!N987,Facts!$B$2:$B$10,Facts!$A$2:$A$10,FALSE)</f>
        <v>Tamil Nadu</v>
      </c>
      <c r="X987" t="str">
        <f t="shared" si="94"/>
        <v xml:space="preserve">Shreya </v>
      </c>
      <c r="Y987" t="str" cm="1">
        <f t="array" ref="Y987:Z987">_xlfn.TEXTSPLIT(C987," ")</f>
        <v>Shreya</v>
      </c>
      <c r="Z987" t="str">
        <v>Sharma</v>
      </c>
    </row>
    <row r="988" spans="1:27" ht="15.75" customHeight="1" x14ac:dyDescent="0.35">
      <c r="A988" s="2" t="s">
        <v>1443</v>
      </c>
      <c r="B988" s="2" t="s">
        <v>175</v>
      </c>
      <c r="C988" s="2" t="str">
        <f t="shared" si="95"/>
        <v>Sai Sharma</v>
      </c>
      <c r="D988" s="2" t="str">
        <f t="shared" si="93"/>
        <v>PID0987_Sai.pdf</v>
      </c>
      <c r="E988" s="2" t="s">
        <v>24</v>
      </c>
      <c r="F988" s="15" t="s">
        <v>127</v>
      </c>
      <c r="G988" s="56">
        <f t="shared" si="96"/>
        <v>31412</v>
      </c>
      <c r="H988" s="54">
        <f t="shared" si="97"/>
        <v>1985</v>
      </c>
      <c r="I988" s="54">
        <f t="shared" si="98"/>
        <v>41</v>
      </c>
      <c r="J988" s="54" t="str" cm="1">
        <f t="array" ref="J988">_xlfn.IFS(AND(I988&gt;20,I988&lt;=30),"Young adult",AND(I988&gt;30,I988&lt;=45),"Adult",AND(I988&gt;45,I988&lt;=60),"Senior",AND(I988&gt;60,I988&lt;90),"super senior",TRUE,"Died")</f>
        <v>Adult</v>
      </c>
      <c r="K988" s="3">
        <v>30</v>
      </c>
      <c r="L988" s="2" t="s">
        <v>11</v>
      </c>
      <c r="M988" s="2" t="s">
        <v>12</v>
      </c>
      <c r="N988" s="2" t="str">
        <f>VLOOKUP(L988,Facts!$A$2:$B$10,2,FALSE)</f>
        <v>South</v>
      </c>
      <c r="O988" s="2"/>
      <c r="P988" s="2"/>
      <c r="Q988" s="36" t="str">
        <f>IF(AND(K988&lt;=5,'Billing Details'!H988&gt;=10000),"High Priority","Regularfollowup")</f>
        <v>Regularfollowup</v>
      </c>
      <c r="R988" s="36"/>
      <c r="S988" s="36"/>
      <c r="T988" s="36" t="str">
        <f>IF(AND(Q988="High Priority",'Patient Health Records'!AH988="Yes",'Patient Health Records'!AI988="Critical"), "Need Immediate attention", IF(AND('Patient Health Records'!AI988&lt;&gt;"Critical", 'Patient Health Records'!AH988="Yes"),"Monitor later",IF(AND('Patient Health Records'!AI988="Critical",'Patient Health Records'!AH988="No"),"Ask for readmission","No action")))</f>
        <v>No action</v>
      </c>
      <c r="U988" s="36"/>
      <c r="V988" s="36"/>
      <c r="W988" s="2" t="str">
        <f>_xlfn.XLOOKUP('Patient Demographics'!N988,Facts!$B$2:$B$10,Facts!$A$2:$A$10,FALSE)</f>
        <v>Tamil Nadu</v>
      </c>
      <c r="X988" t="str">
        <f t="shared" si="94"/>
        <v xml:space="preserve">Sai </v>
      </c>
      <c r="Y988" t="str" cm="1">
        <f t="array" ref="Y988:Z988">_xlfn.TEXTSPLIT(C988," ")</f>
        <v>Sai</v>
      </c>
      <c r="Z988" t="str">
        <v>Sharma</v>
      </c>
    </row>
    <row r="989" spans="1:27" ht="15.75" customHeight="1" x14ac:dyDescent="0.35">
      <c r="A989" s="2" t="s">
        <v>1444</v>
      </c>
      <c r="B989" s="2" t="s">
        <v>417</v>
      </c>
      <c r="C989" s="2" t="str">
        <f t="shared" si="95"/>
        <v>Isha Singh Patel</v>
      </c>
      <c r="D989" s="2" t="str">
        <f t="shared" si="93"/>
        <v>PID0988_Isha.pdf</v>
      </c>
      <c r="E989" s="2" t="s">
        <v>9</v>
      </c>
      <c r="F989" s="15" t="s">
        <v>122</v>
      </c>
      <c r="G989" s="56">
        <f t="shared" si="96"/>
        <v>34334</v>
      </c>
      <c r="H989" s="54">
        <f t="shared" si="97"/>
        <v>1993</v>
      </c>
      <c r="I989" s="54">
        <f t="shared" si="98"/>
        <v>33</v>
      </c>
      <c r="J989" s="54" t="str" cm="1">
        <f t="array" ref="J989">_xlfn.IFS(AND(I989&gt;20,I989&lt;=30),"Young adult",AND(I989&gt;30,I989&lt;=45),"Adult",AND(I989&gt;45,I989&lt;=60),"Senior",AND(I989&gt;60,I989&lt;90),"super senior",TRUE,"Died")</f>
        <v>Adult</v>
      </c>
      <c r="K989" s="3">
        <v>200</v>
      </c>
      <c r="L989" s="2" t="s">
        <v>11</v>
      </c>
      <c r="M989" s="2" t="s">
        <v>12</v>
      </c>
      <c r="N989" s="2" t="str">
        <f>VLOOKUP(L989,Facts!$A$2:$B$10,2,FALSE)</f>
        <v>South</v>
      </c>
      <c r="O989" s="2"/>
      <c r="P989" s="2"/>
      <c r="Q989" s="36" t="str">
        <f>IF(AND(K989&lt;=5,'Billing Details'!H989&gt;=10000),"High Priority","Regularfollowup")</f>
        <v>Regularfollowup</v>
      </c>
      <c r="R989" s="36"/>
      <c r="S989" s="36"/>
      <c r="T989" s="36" t="str">
        <f>IF(AND(Q989="High Priority",'Patient Health Records'!AH989="Yes",'Patient Health Records'!AI989="Critical"), "Need Immediate attention", IF(AND('Patient Health Records'!AI989&lt;&gt;"Critical", 'Patient Health Records'!AH989="Yes"),"Monitor later",IF(AND('Patient Health Records'!AI989="Critical",'Patient Health Records'!AH989="No"),"Ask for readmission","No action")))</f>
        <v>Ask for readmission</v>
      </c>
      <c r="U989" s="36"/>
      <c r="V989" s="36"/>
      <c r="W989" s="2" t="str">
        <f>_xlfn.XLOOKUP('Patient Demographics'!N989,Facts!$B$2:$B$10,Facts!$A$2:$A$10,FALSE)</f>
        <v>Tamil Nadu</v>
      </c>
      <c r="X989" t="str">
        <f t="shared" si="94"/>
        <v xml:space="preserve">Isha </v>
      </c>
      <c r="Y989" t="str" cm="1">
        <f t="array" ref="Y989:AA989">_xlfn.TEXTSPLIT(C989," ")</f>
        <v>Isha</v>
      </c>
      <c r="Z989" t="str">
        <v>Singh</v>
      </c>
      <c r="AA989" t="str">
        <v>Patel</v>
      </c>
    </row>
    <row r="990" spans="1:27" ht="15.75" customHeight="1" x14ac:dyDescent="0.35">
      <c r="A990" s="2" t="s">
        <v>1445</v>
      </c>
      <c r="B990" s="2" t="s">
        <v>104</v>
      </c>
      <c r="C990" s="2" t="str">
        <f t="shared" si="95"/>
        <v>Riya Gupta</v>
      </c>
      <c r="D990" s="2" t="str">
        <f t="shared" si="93"/>
        <v>PID0989_Riya.pdf</v>
      </c>
      <c r="E990" s="2" t="s">
        <v>9</v>
      </c>
      <c r="F990" s="15" t="s">
        <v>122</v>
      </c>
      <c r="G990" s="56">
        <f t="shared" si="96"/>
        <v>34334</v>
      </c>
      <c r="H990" s="54">
        <f t="shared" si="97"/>
        <v>1993</v>
      </c>
      <c r="I990" s="54">
        <f t="shared" si="98"/>
        <v>33</v>
      </c>
      <c r="J990" s="54" t="str" cm="1">
        <f t="array" ref="J990">_xlfn.IFS(AND(I990&gt;20,I990&lt;=30),"Young adult",AND(I990&gt;30,I990&lt;=45),"Adult",AND(I990&gt;45,I990&lt;=60),"Senior",AND(I990&gt;60,I990&lt;90),"super senior",TRUE,"Died")</f>
        <v>Adult</v>
      </c>
      <c r="K990" s="3">
        <v>15</v>
      </c>
      <c r="L990" s="2" t="s">
        <v>11</v>
      </c>
      <c r="M990" s="2" t="s">
        <v>12</v>
      </c>
      <c r="N990" s="2" t="str">
        <f>VLOOKUP(L990,Facts!$A$2:$B$10,2,FALSE)</f>
        <v>South</v>
      </c>
      <c r="O990" s="2"/>
      <c r="P990" s="2"/>
      <c r="Q990" s="36" t="str">
        <f>IF(AND(K990&lt;=5,'Billing Details'!H990&gt;=10000),"High Priority","Regularfollowup")</f>
        <v>Regularfollowup</v>
      </c>
      <c r="R990" s="36"/>
      <c r="S990" s="36"/>
      <c r="T990" s="36" t="str">
        <f>IF(AND(Q990="High Priority",'Patient Health Records'!AH990="Yes",'Patient Health Records'!AI990="Critical"), "Need Immediate attention", IF(AND('Patient Health Records'!AI990&lt;&gt;"Critical", 'Patient Health Records'!AH990="Yes"),"Monitor later",IF(AND('Patient Health Records'!AI990="Critical",'Patient Health Records'!AH990="No"),"Ask for readmission","No action")))</f>
        <v>Monitor later</v>
      </c>
      <c r="U990" s="36"/>
      <c r="V990" s="36"/>
      <c r="W990" s="2" t="str">
        <f>_xlfn.XLOOKUP('Patient Demographics'!N990,Facts!$B$2:$B$10,Facts!$A$2:$A$10,FALSE)</f>
        <v>Tamil Nadu</v>
      </c>
      <c r="X990" t="str">
        <f t="shared" si="94"/>
        <v xml:space="preserve">Riya </v>
      </c>
      <c r="Y990" t="str" cm="1">
        <f t="array" ref="Y990:Z990">_xlfn.TEXTSPLIT(C990," ")</f>
        <v>Riya</v>
      </c>
      <c r="Z990" t="str">
        <v>Gupta</v>
      </c>
    </row>
    <row r="991" spans="1:27" ht="15.75" customHeight="1" x14ac:dyDescent="0.35">
      <c r="A991" s="2" t="s">
        <v>1446</v>
      </c>
      <c r="B991" s="2" t="s">
        <v>797</v>
      </c>
      <c r="C991" s="2" t="str">
        <f t="shared" si="95"/>
        <v>Aarav Patel</v>
      </c>
      <c r="D991" s="2" t="str">
        <f t="shared" si="93"/>
        <v>PID0990_Aarav.pdf</v>
      </c>
      <c r="E991" s="2" t="s">
        <v>24</v>
      </c>
      <c r="F991" s="15" t="s">
        <v>41</v>
      </c>
      <c r="G991" s="56">
        <f t="shared" si="96"/>
        <v>28855</v>
      </c>
      <c r="H991" s="54">
        <f t="shared" si="97"/>
        <v>1978</v>
      </c>
      <c r="I991" s="54">
        <f t="shared" si="98"/>
        <v>48</v>
      </c>
      <c r="J991" s="54" t="str" cm="1">
        <f t="array" ref="J991">_xlfn.IFS(AND(I991&gt;20,I991&lt;=30),"Young adult",AND(I991&gt;30,I991&lt;=45),"Adult",AND(I991&gt;45,I991&lt;=60),"Senior",AND(I991&gt;60,I991&lt;90),"super senior",TRUE,"Died")</f>
        <v>Senior</v>
      </c>
      <c r="K991" s="3">
        <v>2</v>
      </c>
      <c r="L991" s="2" t="s">
        <v>29</v>
      </c>
      <c r="M991" s="2" t="s">
        <v>12</v>
      </c>
      <c r="N991" s="2" t="str">
        <f>VLOOKUP(L991,Facts!$A$2:$B$10,2,FALSE)</f>
        <v>North</v>
      </c>
      <c r="O991" s="2"/>
      <c r="P991" s="2"/>
      <c r="Q991" s="36" t="str">
        <f>IF(AND(K991&lt;=5,'Billing Details'!H991&gt;=10000),"High Priority","Regularfollowup")</f>
        <v>Regularfollowup</v>
      </c>
      <c r="R991" s="36"/>
      <c r="S991" s="36"/>
      <c r="T991" s="36" t="str">
        <f>IF(AND(Q991="High Priority",'Patient Health Records'!AH991="Yes",'Patient Health Records'!AI991="Critical"), "Need Immediate attention", IF(AND('Patient Health Records'!AI991&lt;&gt;"Critical", 'Patient Health Records'!AH991="Yes"),"Monitor later",IF(AND('Patient Health Records'!AI991="Critical",'Patient Health Records'!AH991="No"),"Ask for readmission","No action")))</f>
        <v>Monitor later</v>
      </c>
      <c r="U991" s="36"/>
      <c r="V991" s="36"/>
      <c r="W991" s="2" t="str">
        <f>_xlfn.XLOOKUP('Patient Demographics'!N991,Facts!$B$2:$B$10,Facts!$A$2:$A$10,FALSE)</f>
        <v>Punjab</v>
      </c>
      <c r="X991" t="str">
        <f t="shared" si="94"/>
        <v xml:space="preserve">Aarav </v>
      </c>
      <c r="Y991" t="str" cm="1">
        <f t="array" ref="Y991:Z991">_xlfn.TEXTSPLIT(C991," ")</f>
        <v>Aarav</v>
      </c>
      <c r="Z991" t="str">
        <v>Patel</v>
      </c>
    </row>
    <row r="992" spans="1:27" ht="15.75" customHeight="1" x14ac:dyDescent="0.35">
      <c r="A992" s="2" t="s">
        <v>1447</v>
      </c>
      <c r="B992" s="2" t="s">
        <v>290</v>
      </c>
      <c r="C992" s="2" t="str">
        <f t="shared" si="95"/>
        <v>Vivaan Raj Sharma</v>
      </c>
      <c r="D992" s="2" t="str">
        <f t="shared" si="93"/>
        <v>PID0991_Vivaan.pdf</v>
      </c>
      <c r="E992" s="2" t="s">
        <v>24</v>
      </c>
      <c r="F992" s="15" t="s">
        <v>41</v>
      </c>
      <c r="G992" s="56">
        <f t="shared" si="96"/>
        <v>28855</v>
      </c>
      <c r="H992" s="54">
        <f t="shared" si="97"/>
        <v>1978</v>
      </c>
      <c r="I992" s="54">
        <f t="shared" si="98"/>
        <v>48</v>
      </c>
      <c r="J992" s="54" t="str" cm="1">
        <f t="array" ref="J992">_xlfn.IFS(AND(I992&gt;20,I992&lt;=30),"Young adult",AND(I992&gt;30,I992&lt;=45),"Adult",AND(I992&gt;45,I992&lt;=60),"Senior",AND(I992&gt;60,I992&lt;90),"super senior",TRUE,"Died")</f>
        <v>Senior</v>
      </c>
      <c r="K992" s="3">
        <v>25</v>
      </c>
      <c r="L992" s="2" t="s">
        <v>37</v>
      </c>
      <c r="M992" s="2" t="s">
        <v>12</v>
      </c>
      <c r="N992" s="2" t="str">
        <f>VLOOKUP(L992,Facts!$A$2:$B$10,2,FALSE)</f>
        <v>South</v>
      </c>
      <c r="O992" s="2"/>
      <c r="P992" s="2"/>
      <c r="Q992" s="36" t="str">
        <f>IF(AND(K992&lt;=5,'Billing Details'!H992&gt;=10000),"High Priority","Regularfollowup")</f>
        <v>Regularfollowup</v>
      </c>
      <c r="R992" s="36"/>
      <c r="S992" s="36"/>
      <c r="T992" s="36" t="str">
        <f>IF(AND(Q992="High Priority",'Patient Health Records'!AH992="Yes",'Patient Health Records'!AI992="Critical"), "Need Immediate attention", IF(AND('Patient Health Records'!AI992&lt;&gt;"Critical", 'Patient Health Records'!AH992="Yes"),"Monitor later",IF(AND('Patient Health Records'!AI992="Critical",'Patient Health Records'!AH992="No"),"Ask for readmission","No action")))</f>
        <v>No action</v>
      </c>
      <c r="U992" s="36"/>
      <c r="V992" s="36"/>
      <c r="W992" s="2" t="str">
        <f>_xlfn.XLOOKUP('Patient Demographics'!N992,Facts!$B$2:$B$10,Facts!$A$2:$A$10,FALSE)</f>
        <v>Tamil Nadu</v>
      </c>
      <c r="X992" t="str">
        <f t="shared" si="94"/>
        <v xml:space="preserve">Vivaan </v>
      </c>
      <c r="Y992" t="str" cm="1">
        <f t="array" ref="Y992:AA992">_xlfn.TEXTSPLIT(C992," ")</f>
        <v>Vivaan</v>
      </c>
      <c r="Z992" t="str">
        <v>Raj</v>
      </c>
      <c r="AA992" t="str">
        <v>Sharma</v>
      </c>
    </row>
    <row r="993" spans="1:27" ht="15.75" customHeight="1" x14ac:dyDescent="0.35">
      <c r="A993" s="2" t="s">
        <v>1448</v>
      </c>
      <c r="B993" s="2" t="s">
        <v>1266</v>
      </c>
      <c r="C993" s="2" t="str">
        <f t="shared" si="95"/>
        <v>Shreya Kumar Patel</v>
      </c>
      <c r="D993" s="2" t="str">
        <f t="shared" si="93"/>
        <v>PID0992_Shreya.pdf</v>
      </c>
      <c r="E993" s="2" t="s">
        <v>9</v>
      </c>
      <c r="F993" s="15" t="s">
        <v>10</v>
      </c>
      <c r="G993" s="56">
        <f t="shared" si="96"/>
        <v>27029</v>
      </c>
      <c r="H993" s="54">
        <f t="shared" si="97"/>
        <v>1973</v>
      </c>
      <c r="I993" s="54">
        <f t="shared" si="98"/>
        <v>53</v>
      </c>
      <c r="J993" s="54" t="str" cm="1">
        <f t="array" ref="J993">_xlfn.IFS(AND(I993&gt;20,I993&lt;=30),"Young adult",AND(I993&gt;30,I993&lt;=45),"Adult",AND(I993&gt;45,I993&lt;=60),"Senior",AND(I993&gt;60,I993&lt;90),"super senior",TRUE,"Died")</f>
        <v>Senior</v>
      </c>
      <c r="K993" s="3">
        <v>12</v>
      </c>
      <c r="L993" s="2" t="s">
        <v>11</v>
      </c>
      <c r="M993" s="2" t="s">
        <v>12</v>
      </c>
      <c r="N993" s="2" t="str">
        <f>VLOOKUP(L993,Facts!$A$2:$B$10,2,FALSE)</f>
        <v>South</v>
      </c>
      <c r="O993" s="2"/>
      <c r="P993" s="2"/>
      <c r="Q993" s="36" t="str">
        <f>IF(AND(K993&lt;=5,'Billing Details'!H993&gt;=10000),"High Priority","Regularfollowup")</f>
        <v>Regularfollowup</v>
      </c>
      <c r="R993" s="36"/>
      <c r="S993" s="36"/>
      <c r="T993" s="36" t="str">
        <f>IF(AND(Q993="High Priority",'Patient Health Records'!AH993="Yes",'Patient Health Records'!AI993="Critical"), "Need Immediate attention", IF(AND('Patient Health Records'!AI993&lt;&gt;"Critical", 'Patient Health Records'!AH993="Yes"),"Monitor later",IF(AND('Patient Health Records'!AI993="Critical",'Patient Health Records'!AH993="No"),"Ask for readmission","No action")))</f>
        <v>Monitor later</v>
      </c>
      <c r="U993" s="36"/>
      <c r="V993" s="36"/>
      <c r="W993" s="2" t="str">
        <f>_xlfn.XLOOKUP('Patient Demographics'!N993,Facts!$B$2:$B$10,Facts!$A$2:$A$10,FALSE)</f>
        <v>Tamil Nadu</v>
      </c>
      <c r="X993" t="str">
        <f t="shared" si="94"/>
        <v xml:space="preserve">Shreya </v>
      </c>
      <c r="Y993" t="str" cm="1">
        <f t="array" ref="Y993:AA993">_xlfn.TEXTSPLIT(C993," ")</f>
        <v>Shreya</v>
      </c>
      <c r="Z993" t="str">
        <v>Kumar</v>
      </c>
      <c r="AA993" t="str">
        <v>Patel</v>
      </c>
    </row>
    <row r="994" spans="1:27" ht="15.75" customHeight="1" x14ac:dyDescent="0.35">
      <c r="A994" s="2" t="s">
        <v>1449</v>
      </c>
      <c r="B994" s="2" t="s">
        <v>1450</v>
      </c>
      <c r="C994" s="2" t="str">
        <f t="shared" si="95"/>
        <v>Aarav Gupta</v>
      </c>
      <c r="D994" s="2" t="str">
        <f t="shared" si="93"/>
        <v>PID0993_Aarav.pdf</v>
      </c>
      <c r="E994" s="2" t="s">
        <v>24</v>
      </c>
      <c r="F994" s="15" t="s">
        <v>10</v>
      </c>
      <c r="G994" s="56">
        <f t="shared" si="96"/>
        <v>27029</v>
      </c>
      <c r="H994" s="54">
        <f t="shared" si="97"/>
        <v>1973</v>
      </c>
      <c r="I994" s="54">
        <f t="shared" si="98"/>
        <v>53</v>
      </c>
      <c r="J994" s="54" t="str" cm="1">
        <f t="array" ref="J994">_xlfn.IFS(AND(I994&gt;20,I994&lt;=30),"Young adult",AND(I994&gt;30,I994&lt;=45),"Adult",AND(I994&gt;45,I994&lt;=60),"Senior",AND(I994&gt;60,I994&lt;90),"super senior",TRUE,"Died")</f>
        <v>Senior</v>
      </c>
      <c r="K994" s="3">
        <v>5</v>
      </c>
      <c r="L994" s="2" t="s">
        <v>25</v>
      </c>
      <c r="M994" s="2" t="s">
        <v>71</v>
      </c>
      <c r="N994" s="2" t="str">
        <f>VLOOKUP(L994,Facts!$A$2:$B$10,2,FALSE)</f>
        <v>South</v>
      </c>
      <c r="O994" s="2"/>
      <c r="P994" s="2"/>
      <c r="Q994" s="36" t="str">
        <f>IF(AND(K994&lt;=5,'Billing Details'!H994&gt;=10000),"High Priority","Regularfollowup")</f>
        <v>High Priority</v>
      </c>
      <c r="R994" s="36"/>
      <c r="S994" s="36"/>
      <c r="T994" s="36" t="str">
        <f>IF(AND(Q994="High Priority",'Patient Health Records'!AH994="Yes",'Patient Health Records'!AI994="Critical"), "Need Immediate attention", IF(AND('Patient Health Records'!AI994&lt;&gt;"Critical", 'Patient Health Records'!AH994="Yes"),"Monitor later",IF(AND('Patient Health Records'!AI994="Critical",'Patient Health Records'!AH994="No"),"Ask for readmission","No action")))</f>
        <v>Need Immediate attention</v>
      </c>
      <c r="U994" s="36"/>
      <c r="V994" s="36"/>
      <c r="W994" s="2" t="str">
        <f>_xlfn.XLOOKUP('Patient Demographics'!N994,Facts!$B$2:$B$10,Facts!$A$2:$A$10,FALSE)</f>
        <v>Tamil Nadu</v>
      </c>
      <c r="X994" t="str">
        <f t="shared" si="94"/>
        <v xml:space="preserve">Aarav </v>
      </c>
      <c r="Y994" t="str" cm="1">
        <f t="array" ref="Y994:Z994">_xlfn.TEXTSPLIT(C994," ")</f>
        <v>Aarav</v>
      </c>
      <c r="Z994" t="str">
        <v>Gupta</v>
      </c>
    </row>
    <row r="995" spans="1:27" ht="15.75" customHeight="1" x14ac:dyDescent="0.35">
      <c r="A995" s="2" t="s">
        <v>1451</v>
      </c>
      <c r="B995" s="2" t="s">
        <v>641</v>
      </c>
      <c r="C995" s="2" t="str">
        <f t="shared" si="95"/>
        <v>Isha Priya Gupta</v>
      </c>
      <c r="D995" s="2" t="str">
        <f t="shared" si="93"/>
        <v>PID0994_Isha.pdf</v>
      </c>
      <c r="E995" s="2" t="s">
        <v>9</v>
      </c>
      <c r="F995" s="15" t="s">
        <v>28</v>
      </c>
      <c r="G995" s="56">
        <f t="shared" si="96"/>
        <v>32508</v>
      </c>
      <c r="H995" s="54">
        <f t="shared" si="97"/>
        <v>1988</v>
      </c>
      <c r="I995" s="54">
        <f t="shared" si="98"/>
        <v>38</v>
      </c>
      <c r="J995" s="54" t="str" cm="1">
        <f t="array" ref="J995">_xlfn.IFS(AND(I995&gt;20,I995&lt;=30),"Young adult",AND(I995&gt;30,I995&lt;=45),"Adult",AND(I995&gt;45,I995&lt;=60),"Senior",AND(I995&gt;60,I995&lt;90),"super senior",TRUE,"Died")</f>
        <v>Adult</v>
      </c>
      <c r="K995" s="3">
        <v>5</v>
      </c>
      <c r="L995" s="2" t="s">
        <v>20</v>
      </c>
      <c r="M995" s="2" t="s">
        <v>38</v>
      </c>
      <c r="N995" s="2" t="str">
        <f>VLOOKUP(L995,Facts!$A$2:$B$10,2,FALSE)</f>
        <v>North</v>
      </c>
      <c r="O995" s="2"/>
      <c r="P995" s="2"/>
      <c r="Q995" s="36" t="str">
        <f>IF(AND(K995&lt;=5,'Billing Details'!H995&gt;=10000),"High Priority","Regularfollowup")</f>
        <v>High Priority</v>
      </c>
      <c r="R995" s="36"/>
      <c r="S995" s="36"/>
      <c r="T995" s="36" t="str">
        <f>IF(AND(Q995="High Priority",'Patient Health Records'!AH995="Yes",'Patient Health Records'!AI995="Critical"), "Need Immediate attention", IF(AND('Patient Health Records'!AI995&lt;&gt;"Critical", 'Patient Health Records'!AH995="Yes"),"Monitor later",IF(AND('Patient Health Records'!AI995="Critical",'Patient Health Records'!AH995="No"),"Ask for readmission","No action")))</f>
        <v>Monitor later</v>
      </c>
      <c r="U995" s="36"/>
      <c r="V995" s="36"/>
      <c r="W995" s="2" t="str">
        <f>_xlfn.XLOOKUP('Patient Demographics'!N995,Facts!$B$2:$B$10,Facts!$A$2:$A$10,FALSE)</f>
        <v>Punjab</v>
      </c>
      <c r="X995" t="str">
        <f t="shared" si="94"/>
        <v xml:space="preserve">Isha </v>
      </c>
      <c r="Y995" t="str" cm="1">
        <f t="array" ref="Y995:AA995">_xlfn.TEXTSPLIT(C995," ")</f>
        <v>Isha</v>
      </c>
      <c r="Z995" t="str">
        <v>Priya</v>
      </c>
      <c r="AA995" t="str">
        <v>Gupta</v>
      </c>
    </row>
    <row r="996" spans="1:27" ht="15.75" customHeight="1" x14ac:dyDescent="0.35">
      <c r="A996" s="2" t="s">
        <v>1452</v>
      </c>
      <c r="B996" s="2" t="s">
        <v>169</v>
      </c>
      <c r="C996" s="2" t="str">
        <f t="shared" si="95"/>
        <v>Sai Reddy</v>
      </c>
      <c r="D996" s="2" t="str">
        <f t="shared" si="93"/>
        <v>PID0995_Sai.pdf</v>
      </c>
      <c r="E996" s="2" t="s">
        <v>24</v>
      </c>
      <c r="F996" s="15" t="s">
        <v>41</v>
      </c>
      <c r="G996" s="56">
        <f t="shared" si="96"/>
        <v>28855</v>
      </c>
      <c r="H996" s="54">
        <f t="shared" si="97"/>
        <v>1978</v>
      </c>
      <c r="I996" s="54">
        <f t="shared" si="98"/>
        <v>48</v>
      </c>
      <c r="J996" s="54" t="str" cm="1">
        <f t="array" ref="J996">_xlfn.IFS(AND(I996&gt;20,I996&lt;=30),"Young adult",AND(I996&gt;30,I996&lt;=45),"Adult",AND(I996&gt;45,I996&lt;=60),"Senior",AND(I996&gt;60,I996&lt;90),"super senior",TRUE,"Died")</f>
        <v>Senior</v>
      </c>
      <c r="K996" s="3">
        <v>30</v>
      </c>
      <c r="L996" s="2" t="s">
        <v>16</v>
      </c>
      <c r="M996" s="2" t="s">
        <v>12</v>
      </c>
      <c r="N996" s="2" t="str">
        <f>VLOOKUP(L996,Facts!$A$2:$B$10,2,FALSE)</f>
        <v>West</v>
      </c>
      <c r="O996" s="2"/>
      <c r="P996" s="2"/>
      <c r="Q996" s="36" t="str">
        <f>IF(AND(K996&lt;=5,'Billing Details'!H996&gt;=10000),"High Priority","Regularfollowup")</f>
        <v>Regularfollowup</v>
      </c>
      <c r="R996" s="36"/>
      <c r="S996" s="36"/>
      <c r="T996" s="36" t="str">
        <f>IF(AND(Q996="High Priority",'Patient Health Records'!AH996="Yes",'Patient Health Records'!AI996="Critical"), "Need Immediate attention", IF(AND('Patient Health Records'!AI996&lt;&gt;"Critical", 'Patient Health Records'!AH996="Yes"),"Monitor later",IF(AND('Patient Health Records'!AI996="Critical",'Patient Health Records'!AH996="No"),"Ask for readmission","No action")))</f>
        <v>Ask for readmission</v>
      </c>
      <c r="U996" s="36"/>
      <c r="V996" s="36"/>
      <c r="W996" s="2" t="str">
        <f>_xlfn.XLOOKUP('Patient Demographics'!N996,Facts!$B$2:$B$10,Facts!$A$2:$A$10,FALSE)</f>
        <v>Maharashtra</v>
      </c>
      <c r="X996" t="str">
        <f t="shared" si="94"/>
        <v xml:space="preserve">Sai </v>
      </c>
      <c r="Y996" t="str" cm="1">
        <f t="array" ref="Y996:Z996">_xlfn.TEXTSPLIT(C996," ")</f>
        <v>Sai</v>
      </c>
      <c r="Z996" t="str">
        <v>Reddy</v>
      </c>
    </row>
    <row r="997" spans="1:27" ht="15.75" customHeight="1" x14ac:dyDescent="0.35">
      <c r="A997" s="2" t="s">
        <v>1453</v>
      </c>
      <c r="B997" s="2" t="s">
        <v>31</v>
      </c>
      <c r="C997" s="2" t="str">
        <f t="shared" si="95"/>
        <v>Aarav Sharma</v>
      </c>
      <c r="D997" s="2" t="str">
        <f t="shared" si="93"/>
        <v>PID0996_Aarav.pdf</v>
      </c>
      <c r="E997" s="2" t="s">
        <v>24</v>
      </c>
      <c r="F997" s="15" t="s">
        <v>127</v>
      </c>
      <c r="G997" s="56">
        <f t="shared" si="96"/>
        <v>31412</v>
      </c>
      <c r="H997" s="54">
        <f t="shared" si="97"/>
        <v>1985</v>
      </c>
      <c r="I997" s="54">
        <f t="shared" si="98"/>
        <v>41</v>
      </c>
      <c r="J997" s="54" t="str" cm="1">
        <f t="array" ref="J997">_xlfn.IFS(AND(I997&gt;20,I997&lt;=30),"Young adult",AND(I997&gt;30,I997&lt;=45),"Adult",AND(I997&gt;45,I997&lt;=60),"Senior",AND(I997&gt;60,I997&lt;90),"super senior",TRUE,"Died")</f>
        <v>Adult</v>
      </c>
      <c r="K997" s="3">
        <v>20</v>
      </c>
      <c r="L997" s="2" t="s">
        <v>60</v>
      </c>
      <c r="M997" s="2" t="s">
        <v>38</v>
      </c>
      <c r="N997" s="2" t="str">
        <f>VLOOKUP(L997,Facts!$A$2:$B$10,2,FALSE)</f>
        <v>West</v>
      </c>
      <c r="O997" s="2"/>
      <c r="P997" s="2"/>
      <c r="Q997" s="36" t="str">
        <f>IF(AND(K997&lt;=5,'Billing Details'!H997&gt;=10000),"High Priority","Regularfollowup")</f>
        <v>Regularfollowup</v>
      </c>
      <c r="R997" s="36"/>
      <c r="S997" s="36"/>
      <c r="T997" s="36" t="str">
        <f>IF(AND(Q997="High Priority",'Patient Health Records'!AH997="Yes",'Patient Health Records'!AI997="Critical"), "Need Immediate attention", IF(AND('Patient Health Records'!AI997&lt;&gt;"Critical", 'Patient Health Records'!AH997="Yes"),"Monitor later",IF(AND('Patient Health Records'!AI997="Critical",'Patient Health Records'!AH997="No"),"Ask for readmission","No action")))</f>
        <v>Monitor later</v>
      </c>
      <c r="U997" s="36"/>
      <c r="V997" s="36"/>
      <c r="W997" s="2" t="str">
        <f>_xlfn.XLOOKUP('Patient Demographics'!N997,Facts!$B$2:$B$10,Facts!$A$2:$A$10,FALSE)</f>
        <v>Maharashtra</v>
      </c>
      <c r="X997" t="str">
        <f t="shared" si="94"/>
        <v xml:space="preserve">Aarav </v>
      </c>
      <c r="Y997" t="str" cm="1">
        <f t="array" ref="Y997:Z997">_xlfn.TEXTSPLIT(C997," ")</f>
        <v>Aarav</v>
      </c>
      <c r="Z997" t="str">
        <v>Sharma</v>
      </c>
    </row>
    <row r="998" spans="1:27" ht="15.75" customHeight="1" x14ac:dyDescent="0.35">
      <c r="A998" s="2" t="s">
        <v>1454</v>
      </c>
      <c r="B998" s="2" t="s">
        <v>54</v>
      </c>
      <c r="C998" s="2" t="str">
        <f t="shared" si="95"/>
        <v>Aanya Raj Sharma</v>
      </c>
      <c r="D998" s="2" t="str">
        <f t="shared" si="93"/>
        <v>PID0997_Aanya.pdf</v>
      </c>
      <c r="E998" s="2" t="s">
        <v>9</v>
      </c>
      <c r="F998" s="15" t="s">
        <v>164</v>
      </c>
      <c r="G998" s="56">
        <f t="shared" si="96"/>
        <v>21550</v>
      </c>
      <c r="H998" s="54">
        <f t="shared" si="97"/>
        <v>1958</v>
      </c>
      <c r="I998" s="54">
        <f t="shared" si="98"/>
        <v>68</v>
      </c>
      <c r="J998" s="54" t="str" cm="1">
        <f t="array" ref="J998">_xlfn.IFS(AND(I998&gt;20,I998&lt;=30),"Young adult",AND(I998&gt;30,I998&lt;=45),"Adult",AND(I998&gt;45,I998&lt;=60),"Senior",AND(I998&gt;60,I998&lt;90),"super senior",TRUE,"Died")</f>
        <v>super senior</v>
      </c>
      <c r="K998" s="3">
        <v>9</v>
      </c>
      <c r="L998" s="2" t="s">
        <v>25</v>
      </c>
      <c r="M998" s="2" t="s">
        <v>38</v>
      </c>
      <c r="N998" s="2" t="str">
        <f>VLOOKUP(L998,Facts!$A$2:$B$10,2,FALSE)</f>
        <v>South</v>
      </c>
      <c r="O998" s="2"/>
      <c r="P998" s="2"/>
      <c r="Q998" s="36" t="str">
        <f>IF(AND(K998&lt;=5,'Billing Details'!H998&gt;=10000),"High Priority","Regularfollowup")</f>
        <v>Regularfollowup</v>
      </c>
      <c r="R998" s="36"/>
      <c r="S998" s="36"/>
      <c r="T998" s="36" t="str">
        <f>IF(AND(Q998="High Priority",'Patient Health Records'!AH998="Yes",'Patient Health Records'!AI998="Critical"), "Need Immediate attention", IF(AND('Patient Health Records'!AI998&lt;&gt;"Critical", 'Patient Health Records'!AH998="Yes"),"Monitor later",IF(AND('Patient Health Records'!AI998="Critical",'Patient Health Records'!AH998="No"),"Ask for readmission","No action")))</f>
        <v>Ask for readmission</v>
      </c>
      <c r="U998" s="36"/>
      <c r="V998" s="36"/>
      <c r="W998" s="2" t="str">
        <f>_xlfn.XLOOKUP('Patient Demographics'!N998,Facts!$B$2:$B$10,Facts!$A$2:$A$10,FALSE)</f>
        <v>Tamil Nadu</v>
      </c>
      <c r="X998" t="str">
        <f t="shared" si="94"/>
        <v xml:space="preserve">Aanya </v>
      </c>
      <c r="Y998" t="str" cm="1">
        <f t="array" ref="Y998:AA998">_xlfn.TEXTSPLIT(C998," ")</f>
        <v>Aanya</v>
      </c>
      <c r="Z998" t="str">
        <v>Raj</v>
      </c>
      <c r="AA998" t="str">
        <v>Sharma</v>
      </c>
    </row>
    <row r="999" spans="1:27" ht="15.75" customHeight="1" x14ac:dyDescent="0.35">
      <c r="A999" s="2" t="s">
        <v>1455</v>
      </c>
      <c r="B999" s="2" t="s">
        <v>1456</v>
      </c>
      <c r="C999" s="2" t="str">
        <f t="shared" si="95"/>
        <v>Aanya Kumar Mehta</v>
      </c>
      <c r="D999" s="2" t="str">
        <f t="shared" si="93"/>
        <v>PID0998_Aanya.pdf</v>
      </c>
      <c r="E999" s="2" t="s">
        <v>9</v>
      </c>
      <c r="F999" s="15" t="s">
        <v>127</v>
      </c>
      <c r="G999" s="56">
        <f t="shared" si="96"/>
        <v>31412</v>
      </c>
      <c r="H999" s="54">
        <f t="shared" si="97"/>
        <v>1985</v>
      </c>
      <c r="I999" s="54">
        <f t="shared" si="98"/>
        <v>41</v>
      </c>
      <c r="J999" s="54" t="str" cm="1">
        <f t="array" ref="J999">_xlfn.IFS(AND(I999&gt;20,I999&lt;=30),"Young adult",AND(I999&gt;30,I999&lt;=45),"Adult",AND(I999&gt;45,I999&lt;=60),"Senior",AND(I999&gt;60,I999&lt;90),"super senior",TRUE,"Died")</f>
        <v>Adult</v>
      </c>
      <c r="K999" s="3">
        <v>4</v>
      </c>
      <c r="L999" s="2" t="s">
        <v>29</v>
      </c>
      <c r="M999" s="2" t="s">
        <v>21</v>
      </c>
      <c r="N999" s="2" t="str">
        <f>VLOOKUP(L999,Facts!$A$2:$B$10,2,FALSE)</f>
        <v>North</v>
      </c>
      <c r="O999" s="2"/>
      <c r="P999" s="2"/>
      <c r="Q999" s="36" t="str">
        <f>IF(AND(K999&lt;=5,'Billing Details'!H999&gt;=10000),"High Priority","Regularfollowup")</f>
        <v>High Priority</v>
      </c>
      <c r="R999" s="36"/>
      <c r="S999" s="36"/>
      <c r="T999" s="36" t="str">
        <f>IF(AND(Q999="High Priority",'Patient Health Records'!AH999="Yes",'Patient Health Records'!AI999="Critical"), "Need Immediate attention", IF(AND('Patient Health Records'!AI999&lt;&gt;"Critical", 'Patient Health Records'!AH999="Yes"),"Monitor later",IF(AND('Patient Health Records'!AI999="Critical",'Patient Health Records'!AH999="No"),"Ask for readmission","No action")))</f>
        <v>Need Immediate attention</v>
      </c>
      <c r="U999" s="36"/>
      <c r="V999" s="36"/>
      <c r="W999" s="2" t="str">
        <f>_xlfn.XLOOKUP('Patient Demographics'!N999,Facts!$B$2:$B$10,Facts!$A$2:$A$10,FALSE)</f>
        <v>Punjab</v>
      </c>
      <c r="X999" t="str">
        <f t="shared" si="94"/>
        <v xml:space="preserve">Aanya </v>
      </c>
      <c r="Y999" t="str" cm="1">
        <f t="array" ref="Y999:AA999">_xlfn.TEXTSPLIT(C999," ")</f>
        <v>Aanya</v>
      </c>
      <c r="Z999" t="str">
        <v>Kumar</v>
      </c>
      <c r="AA999" t="str">
        <v>Mehta</v>
      </c>
    </row>
    <row r="1000" spans="1:27" ht="15.75" customHeight="1" x14ac:dyDescent="0.35">
      <c r="A1000" s="2" t="s">
        <v>1457</v>
      </c>
      <c r="B1000" s="2" t="s">
        <v>69</v>
      </c>
      <c r="C1000" s="2" t="str">
        <f t="shared" si="95"/>
        <v>Krishna Patel</v>
      </c>
      <c r="D1000" s="2" t="str">
        <f t="shared" si="93"/>
        <v>PID0999_Krishna.pdf</v>
      </c>
      <c r="E1000" s="2" t="s">
        <v>24</v>
      </c>
      <c r="F1000" s="15" t="s">
        <v>164</v>
      </c>
      <c r="G1000" s="56">
        <f t="shared" si="96"/>
        <v>21550</v>
      </c>
      <c r="H1000" s="54">
        <f t="shared" si="97"/>
        <v>1958</v>
      </c>
      <c r="I1000" s="54">
        <f t="shared" si="98"/>
        <v>68</v>
      </c>
      <c r="J1000" s="54" t="str" cm="1">
        <f t="array" ref="J1000">_xlfn.IFS(AND(I1000&gt;20,I1000&lt;=30),"Young adult",AND(I1000&gt;30,I1000&lt;=45),"Adult",AND(I1000&gt;45,I1000&lt;=60),"Senior",AND(I1000&gt;60,I1000&lt;90),"super senior",TRUE,"Died")</f>
        <v>super senior</v>
      </c>
      <c r="K1000" s="3">
        <v>0.5</v>
      </c>
      <c r="L1000" s="2" t="s">
        <v>29</v>
      </c>
      <c r="M1000" s="2" t="s">
        <v>21</v>
      </c>
      <c r="N1000" s="2" t="str">
        <f>VLOOKUP(L1000,Facts!$A$2:$B$10,2,FALSE)</f>
        <v>North</v>
      </c>
      <c r="O1000" s="2"/>
      <c r="P1000" s="2"/>
      <c r="Q1000" s="36" t="str">
        <f>IF(AND(K1000&lt;=5,'Billing Details'!H1000&gt;=10000),"High Priority","Regularfollowup")</f>
        <v>High Priority</v>
      </c>
      <c r="R1000" s="36"/>
      <c r="S1000" s="36"/>
      <c r="T1000" s="36" t="str">
        <f>IF(AND(Q1000="High Priority",'Patient Health Records'!AH1000="Yes",'Patient Health Records'!AI1000="Critical"), "Need Immediate attention", IF(AND('Patient Health Records'!AI1000&lt;&gt;"Critical", 'Patient Health Records'!AH1000="Yes"),"Monitor later",IF(AND('Patient Health Records'!AI1000="Critical",'Patient Health Records'!AH1000="No"),"Ask for readmission","No action")))</f>
        <v>Ask for readmission</v>
      </c>
      <c r="U1000" s="36"/>
      <c r="V1000" s="36"/>
      <c r="W1000" s="2" t="str">
        <f>_xlfn.XLOOKUP('Patient Demographics'!N1000,Facts!$B$2:$B$10,Facts!$A$2:$A$10,FALSE)</f>
        <v>Punjab</v>
      </c>
      <c r="X1000" t="str">
        <f t="shared" si="94"/>
        <v xml:space="preserve">Krishna </v>
      </c>
      <c r="Y1000" t="str" cm="1">
        <f t="array" ref="Y1000:Z1000">_xlfn.TEXTSPLIT(C1000," ")</f>
        <v>Krishna</v>
      </c>
      <c r="Z1000" t="str">
        <v>Patel</v>
      </c>
    </row>
    <row r="1001" spans="1:27" ht="15.75" customHeight="1" x14ac:dyDescent="0.35">
      <c r="A1001" s="2" t="s">
        <v>1458</v>
      </c>
      <c r="B1001" s="2" t="s">
        <v>111</v>
      </c>
      <c r="C1001" s="2" t="str">
        <f t="shared" si="95"/>
        <v>Isha Kumar Sharma</v>
      </c>
      <c r="D1001" s="2" t="str">
        <f t="shared" si="93"/>
        <v>PID1000_Isha.pdf</v>
      </c>
      <c r="E1001" s="2" t="s">
        <v>9</v>
      </c>
      <c r="F1001" s="15" t="s">
        <v>55</v>
      </c>
      <c r="G1001" s="56">
        <f t="shared" si="96"/>
        <v>29951</v>
      </c>
      <c r="H1001" s="54">
        <f t="shared" si="97"/>
        <v>1981</v>
      </c>
      <c r="I1001" s="54">
        <f t="shared" si="98"/>
        <v>45</v>
      </c>
      <c r="J1001" s="54" t="str" cm="1">
        <f t="array" ref="J1001">_xlfn.IFS(AND(I1001&gt;20,I1001&lt;=30),"Young adult",AND(I1001&gt;30,I1001&lt;=45),"Adult",AND(I1001&gt;45,I1001&lt;=60),"Senior",AND(I1001&gt;60,I1001&lt;90),"super senior",TRUE,"Died")</f>
        <v>Adult</v>
      </c>
      <c r="K1001" s="3">
        <v>5</v>
      </c>
      <c r="L1001" s="2" t="s">
        <v>16</v>
      </c>
      <c r="M1001" s="2" t="s">
        <v>71</v>
      </c>
      <c r="N1001" s="2" t="str">
        <f>VLOOKUP(L1001,Facts!$A$2:$B$10,2,FALSE)</f>
        <v>West</v>
      </c>
      <c r="O1001" s="2"/>
      <c r="P1001" s="2"/>
      <c r="Q1001" s="36" t="str">
        <f>IF(AND(K1001&lt;=5,'Billing Details'!H1001&gt;=10000),"High Priority","Regularfollowup")</f>
        <v>High Priority</v>
      </c>
      <c r="R1001" s="36"/>
      <c r="S1001" s="36"/>
      <c r="T1001" s="36" t="str">
        <f>IF(AND(Q1001="High Priority",'Patient Health Records'!AH1001="Yes",'Patient Health Records'!AI1001="Critical"), "Need Immediate attention", IF(AND('Patient Health Records'!AI1001&lt;&gt;"Critical", 'Patient Health Records'!AH1001="Yes"),"Monitor later",IF(AND('Patient Health Records'!AI1001="Critical",'Patient Health Records'!AH1001="No"),"Ask for readmission","No action")))</f>
        <v>Monitor later</v>
      </c>
      <c r="U1001" s="36"/>
      <c r="V1001" s="36"/>
      <c r="W1001" s="2" t="str">
        <f>_xlfn.XLOOKUP('Patient Demographics'!N1001,Facts!$B$2:$B$10,Facts!$A$2:$A$10,FALSE)</f>
        <v>Maharashtra</v>
      </c>
      <c r="X1001" t="str">
        <f t="shared" si="94"/>
        <v xml:space="preserve">Isha </v>
      </c>
      <c r="Y1001" t="str" cm="1">
        <f t="array" ref="Y1001:AA1001">_xlfn.TEXTSPLIT(C1001," ")</f>
        <v>Isha</v>
      </c>
      <c r="Z1001" t="str">
        <v>Kumar</v>
      </c>
      <c r="AA1001" t="str">
        <v>Sharma</v>
      </c>
    </row>
  </sheetData>
  <conditionalFormatting sqref="A2:A1001">
    <cfRule type="duplicateValues" dxfId="7" priority="2"/>
  </conditionalFormatting>
  <conditionalFormatting sqref="A1:W2 K3:P5 A3:J1001 Q3:W1001 K6:O6 K7:P1001">
    <cfRule type="containsBlanks" dxfId="6" priority="1">
      <formula>LEN(TRIM(A1))=0</formula>
    </cfRule>
  </conditionalFormatting>
  <dataValidations count="3">
    <dataValidation type="custom" allowBlank="1" showInputMessage="1" showErrorMessage="1" sqref="M1:M1048576" xr:uid="{4CFD81DF-3ACC-4293-AC11-957E036C74B5}">
      <formula1>"South,North,East,West"</formula1>
    </dataValidation>
    <dataValidation type="list" allowBlank="1" showInputMessage="1" showErrorMessage="1" sqref="N1:N1048576" xr:uid="{D94C02C2-B232-4655-BB4A-037F9CD08B17}">
      <formula1>"South,North,East,West"</formula1>
    </dataValidation>
    <dataValidation type="whole" operator="greaterThan" allowBlank="1" showInputMessage="1" showErrorMessage="1" sqref="K1:K1048576" xr:uid="{BD353BA3-FFDD-4C07-BD3C-630C59E96FC5}">
      <formula1>0</formula1>
    </dataValidation>
  </dataValidation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1"/>
  <sheetViews>
    <sheetView tabSelected="1" topLeftCell="AD1" workbookViewId="0">
      <pane ySplit="1" topLeftCell="A2" activePane="bottomLeft" state="frozen"/>
      <selection pane="bottomLeft" activeCell="AL12" sqref="AL12"/>
    </sheetView>
  </sheetViews>
  <sheetFormatPr defaultColWidth="14.453125" defaultRowHeight="15" customHeight="1" x14ac:dyDescent="0.35"/>
  <cols>
    <col min="1" max="1" width="9.453125" customWidth="1"/>
    <col min="2" max="2" width="10.81640625" customWidth="1"/>
    <col min="3" max="4" width="11.26953125" customWidth="1"/>
    <col min="5" max="5" width="18.7265625" bestFit="1" customWidth="1"/>
    <col min="6" max="6" width="18.7265625" customWidth="1"/>
    <col min="7" max="7" width="11.08984375" customWidth="1"/>
    <col min="8" max="8" width="6" customWidth="1"/>
    <col min="9" max="9" width="13.1796875" bestFit="1" customWidth="1"/>
    <col min="10" max="10" width="13.1796875" customWidth="1"/>
    <col min="11" max="11" width="6.54296875" customWidth="1"/>
    <col min="12" max="12" width="13.7265625" bestFit="1" customWidth="1"/>
    <col min="13" max="13" width="13.7265625" customWidth="1"/>
    <col min="14" max="14" width="7.453125" customWidth="1"/>
    <col min="15" max="15" width="9" bestFit="1" customWidth="1"/>
    <col min="16" max="16" width="11.26953125" bestFit="1" customWidth="1"/>
    <col min="17" max="18" width="17.81640625" customWidth="1"/>
    <col min="19" max="19" width="21.453125" bestFit="1" customWidth="1"/>
    <col min="20" max="20" width="14.08984375" customWidth="1"/>
    <col min="21" max="21" width="16" customWidth="1"/>
    <col min="22" max="23" width="14.453125" customWidth="1"/>
    <col min="24" max="24" width="17.90625" style="22" bestFit="1" customWidth="1"/>
    <col min="25" max="26" width="14.26953125" customWidth="1"/>
    <col min="27" max="27" width="18" bestFit="1" customWidth="1"/>
    <col min="28" max="28" width="8.7265625" customWidth="1"/>
    <col min="29" max="29" width="9" style="22" bestFit="1" customWidth="1"/>
    <col min="30" max="30" width="12.453125" style="22" bestFit="1" customWidth="1"/>
    <col min="31" max="32" width="18.81640625" customWidth="1"/>
    <col min="33" max="33" width="12.08984375" customWidth="1"/>
    <col min="34" max="34" width="15.81640625" bestFit="1" customWidth="1"/>
    <col min="35" max="35" width="17.54296875" customWidth="1"/>
    <col min="36" max="36" width="15" customWidth="1"/>
    <col min="37" max="37" width="17.1796875" bestFit="1" customWidth="1"/>
    <col min="38" max="38" width="21.1796875" bestFit="1" customWidth="1"/>
    <col min="39" max="45" width="8.7265625" customWidth="1"/>
  </cols>
  <sheetData>
    <row r="1" spans="1:38" ht="14.5" x14ac:dyDescent="0.35">
      <c r="A1" s="1" t="s">
        <v>0</v>
      </c>
      <c r="B1" s="1" t="s">
        <v>1491</v>
      </c>
      <c r="C1" s="1" t="s">
        <v>1492</v>
      </c>
      <c r="D1" s="1" t="s">
        <v>2046</v>
      </c>
      <c r="E1" s="13" t="s">
        <v>1971</v>
      </c>
      <c r="F1" s="13" t="s">
        <v>2047</v>
      </c>
      <c r="G1" s="1" t="s">
        <v>1493</v>
      </c>
      <c r="H1" s="13" t="s">
        <v>1494</v>
      </c>
      <c r="I1" s="13" t="s">
        <v>1970</v>
      </c>
      <c r="J1" s="13" t="s">
        <v>1972</v>
      </c>
      <c r="K1" s="1" t="s">
        <v>1495</v>
      </c>
      <c r="L1" s="1" t="s">
        <v>1974</v>
      </c>
      <c r="M1" s="1" t="s">
        <v>1973</v>
      </c>
      <c r="N1" s="1" t="s">
        <v>1496</v>
      </c>
      <c r="O1" s="1" t="s">
        <v>1970</v>
      </c>
      <c r="P1" s="1" t="s">
        <v>1975</v>
      </c>
      <c r="Q1" s="1" t="s">
        <v>1497</v>
      </c>
      <c r="R1" s="1" t="s">
        <v>1974</v>
      </c>
      <c r="S1" s="1" t="s">
        <v>1976</v>
      </c>
      <c r="T1" s="1" t="s">
        <v>1498</v>
      </c>
      <c r="U1" s="1" t="s">
        <v>1499</v>
      </c>
      <c r="V1" s="1" t="s">
        <v>1500</v>
      </c>
      <c r="W1" s="1" t="s">
        <v>1970</v>
      </c>
      <c r="X1" s="1" t="s">
        <v>1978</v>
      </c>
      <c r="Y1" s="1" t="s">
        <v>1501</v>
      </c>
      <c r="Z1" s="1" t="s">
        <v>1970</v>
      </c>
      <c r="AA1" s="1" t="s">
        <v>1977</v>
      </c>
      <c r="AB1" s="1" t="s">
        <v>1502</v>
      </c>
      <c r="AC1" s="1" t="s">
        <v>1970</v>
      </c>
      <c r="AD1" s="1" t="s">
        <v>1979</v>
      </c>
      <c r="AE1" s="1" t="s">
        <v>1503</v>
      </c>
      <c r="AF1" s="1" t="s">
        <v>1990</v>
      </c>
      <c r="AG1" s="1" t="s">
        <v>1504</v>
      </c>
      <c r="AH1" s="1" t="s">
        <v>1980</v>
      </c>
      <c r="AI1" s="1" t="s">
        <v>1505</v>
      </c>
      <c r="AJ1" s="1" t="s">
        <v>1506</v>
      </c>
      <c r="AK1" s="30" t="s">
        <v>1988</v>
      </c>
      <c r="AL1" s="30" t="s">
        <v>1989</v>
      </c>
    </row>
    <row r="2" spans="1:38" ht="14.5" x14ac:dyDescent="0.35">
      <c r="A2" s="2" t="s">
        <v>7</v>
      </c>
      <c r="B2" s="2" t="s">
        <v>1507</v>
      </c>
      <c r="C2" s="2">
        <v>168</v>
      </c>
      <c r="D2" s="2">
        <f>C2/100</f>
        <v>1.68</v>
      </c>
      <c r="E2" s="2">
        <f>ROUND(G2,1)</f>
        <v>82.4</v>
      </c>
      <c r="F2" s="67">
        <f>E2/D2^2</f>
        <v>29.195011337868486</v>
      </c>
      <c r="G2" s="2">
        <v>82.4</v>
      </c>
      <c r="H2" s="2" t="b">
        <v>0</v>
      </c>
      <c r="I2" s="2" t="b">
        <f>IF(ISBLANK(H2),FALSE,H2)</f>
        <v>0</v>
      </c>
      <c r="J2" s="2" t="b">
        <f>IF(I2="YES",TRUE,IF(I2="No",FALSE,I2))</f>
        <v>0</v>
      </c>
      <c r="K2" s="2" t="b">
        <v>0</v>
      </c>
      <c r="L2" s="2" t="b">
        <f>IF(ISBLANK(K2),FALSE,K2)</f>
        <v>0</v>
      </c>
      <c r="M2" s="2" t="b">
        <f>IF(L2="Yes",TRUE,IF(L2="No",FALSE,L2))</f>
        <v>0</v>
      </c>
      <c r="N2" s="2" t="b">
        <v>0</v>
      </c>
      <c r="O2" s="2" t="b">
        <f>IF(ISBLANK(N2),"FALSE",N2)</f>
        <v>0</v>
      </c>
      <c r="P2" s="2" t="b">
        <f>IF(O2="yes",TRUE,IF(O2="No",FALSE,O2))</f>
        <v>0</v>
      </c>
      <c r="Q2" s="2" t="b">
        <v>0</v>
      </c>
      <c r="R2" s="2" t="b">
        <f>IF(ISBLANK(Q2),FALSE,Q2)</f>
        <v>0</v>
      </c>
      <c r="S2" s="2" t="b">
        <f>IF(R2="Yes",TRUE,IF(R2="No",FALSE,R2))</f>
        <v>0</v>
      </c>
      <c r="T2" s="2" t="s">
        <v>1508</v>
      </c>
      <c r="U2" s="2">
        <v>151</v>
      </c>
      <c r="V2" s="2" t="b">
        <v>0</v>
      </c>
      <c r="W2" s="2" t="b">
        <f>IF(ISBLANK(V2),FALSE,V2)</f>
        <v>0</v>
      </c>
      <c r="X2" s="20" t="b">
        <f>IF(W2="Yes",TRUE,IF(W2="No",FALSE,FALSE))</f>
        <v>0</v>
      </c>
      <c r="Y2" s="2" t="b">
        <v>1</v>
      </c>
      <c r="Z2" s="2" t="b">
        <f t="shared" ref="Z2:Z65" si="0">IF(ISBLANK(Y2),FALSE,Y2)</f>
        <v>1</v>
      </c>
      <c r="AA2" s="2" t="b">
        <f t="shared" ref="AA2:AA65" si="1">IF(Z2="YES",TRUE,IF(Z2="No",FALSE,Z2))</f>
        <v>1</v>
      </c>
      <c r="AB2" s="2" t="b">
        <v>1</v>
      </c>
      <c r="AC2" s="20" t="b">
        <f>IF(ISBLANK(AB2),"FALSE",AB2)</f>
        <v>1</v>
      </c>
      <c r="AD2" s="20" t="b">
        <f>IF(AC2="Yes",TRUE,IF(AC2="No",FALSE,AC2))</f>
        <v>1</v>
      </c>
      <c r="AE2" s="2" t="s">
        <v>1509</v>
      </c>
      <c r="AF2" s="2" t="str">
        <f>PROPER(AE2)</f>
        <v>Fractured Leg</v>
      </c>
      <c r="AG2" s="2" t="s">
        <v>1510</v>
      </c>
      <c r="AH2" s="2" t="str">
        <f>IF(ISBLANK(AG2),"No",AG2)</f>
        <v>No</v>
      </c>
      <c r="AI2" s="2" t="s">
        <v>1511</v>
      </c>
      <c r="AJ2" s="2" t="s">
        <v>1512</v>
      </c>
      <c r="AK2" s="23" t="str" cm="1">
        <f t="array" ref="AK2:AK6">_xlfn.UNIQUE(AJ2:AJ1001)</f>
        <v>Dissatisfied</v>
      </c>
      <c r="AL2" s="23">
        <f>COUNTIF(AJ2:AJ1001,AK2)</f>
        <v>200</v>
      </c>
    </row>
    <row r="3" spans="1:38" ht="14.5" x14ac:dyDescent="0.35">
      <c r="A3" s="2" t="s">
        <v>13</v>
      </c>
      <c r="B3" s="2" t="s">
        <v>1513</v>
      </c>
      <c r="C3" s="2">
        <v>152</v>
      </c>
      <c r="D3" s="2">
        <f t="shared" ref="D3:D66" si="2">C3/100</f>
        <v>1.52</v>
      </c>
      <c r="E3" s="2">
        <f t="shared" ref="E3:E66" si="3">ROUND(G3,1)</f>
        <v>64.8</v>
      </c>
      <c r="F3" s="67">
        <f t="shared" ref="F3:F66" si="4">E3/D3^2</f>
        <v>28.047091412742382</v>
      </c>
      <c r="G3" s="2">
        <v>64.8</v>
      </c>
      <c r="H3" s="2" t="b">
        <v>0</v>
      </c>
      <c r="I3" s="2" t="b">
        <f t="shared" ref="I3:I66" si="5">IF(ISBLANK(H3),FALSE,H3)</f>
        <v>0</v>
      </c>
      <c r="J3" s="2" t="b">
        <f t="shared" ref="J3:J66" si="6">IF(I3="YES",TRUE,IF(I3="No",FALSE,I3))</f>
        <v>0</v>
      </c>
      <c r="K3" s="2" t="b">
        <v>0</v>
      </c>
      <c r="L3" s="2" t="b">
        <f t="shared" ref="L3:L66" si="7">IF(ISBLANK(K3),FALSE,K3)</f>
        <v>0</v>
      </c>
      <c r="M3" s="2" t="b">
        <f t="shared" ref="M3:M66" si="8">IF(L3="Yes",TRUE,IF(L3="No",FALSE,L3))</f>
        <v>0</v>
      </c>
      <c r="N3" s="2" t="b">
        <v>0</v>
      </c>
      <c r="O3" s="2" t="b">
        <f t="shared" ref="O3:O66" si="9">IF(ISBLANK(N3),"FALSE",N3)</f>
        <v>0</v>
      </c>
      <c r="P3" s="2" t="b">
        <f t="shared" ref="P3:P66" si="10">IF(O3="yes",TRUE,IF(O3="No",FALSE,O3))</f>
        <v>0</v>
      </c>
      <c r="Q3" s="2" t="b">
        <v>0</v>
      </c>
      <c r="R3" s="2" t="b">
        <f t="shared" ref="R3:R66" si="11">IF(ISBLANK(Q3),FALSE,Q3)</f>
        <v>0</v>
      </c>
      <c r="S3" s="2" t="b">
        <f t="shared" ref="S3:S66" si="12">IF(R3="Yes",TRUE,IF(R3="No",FALSE,R3))</f>
        <v>0</v>
      </c>
      <c r="T3" s="2" t="s">
        <v>1514</v>
      </c>
      <c r="U3" s="2">
        <v>191</v>
      </c>
      <c r="V3" s="2" t="b">
        <v>0</v>
      </c>
      <c r="W3" s="2" t="b">
        <f t="shared" ref="W3:W66" si="13">IF(ISBLANK(V3),FALSE,V3)</f>
        <v>0</v>
      </c>
      <c r="X3" s="20" t="b">
        <f t="shared" ref="X3:X66" si="14">IF(W3="Yes",TRUE,IF(W3="No",FALSE,FALSE))</f>
        <v>0</v>
      </c>
      <c r="Y3" s="2" t="b">
        <v>1</v>
      </c>
      <c r="Z3" s="2" t="b">
        <f t="shared" si="0"/>
        <v>1</v>
      </c>
      <c r="AA3" s="2" t="b">
        <f t="shared" si="1"/>
        <v>1</v>
      </c>
      <c r="AB3" s="2" t="b">
        <v>1</v>
      </c>
      <c r="AC3" s="20" t="b">
        <f t="shared" ref="AC3:AC66" si="15">IF(ISBLANK(AB3),"FALSE",AB3)</f>
        <v>1</v>
      </c>
      <c r="AD3" s="20" t="b">
        <f t="shared" ref="AD3:AD66" si="16">IF(AC3="Yes",TRUE,IF(AC3="No",FALSE,AC3))</f>
        <v>1</v>
      </c>
      <c r="AE3" s="2" t="s">
        <v>1515</v>
      </c>
      <c r="AF3" s="2" t="str">
        <f t="shared" ref="AF3:AF66" si="17">PROPER(AE3)</f>
        <v>Prostate Cancer</v>
      </c>
      <c r="AG3" s="2" t="s">
        <v>1510</v>
      </c>
      <c r="AH3" s="2" t="str">
        <f t="shared" ref="AH3:AH66" si="18">IF(ISBLANK(AG3),"No",AG3)</f>
        <v>No</v>
      </c>
      <c r="AI3" s="2" t="s">
        <v>1516</v>
      </c>
      <c r="AJ3" s="2" t="s">
        <v>1517</v>
      </c>
      <c r="AK3" s="23" t="str">
        <v>Very Dissatisfied</v>
      </c>
      <c r="AL3" s="23">
        <f t="shared" ref="AL3:AL5" si="19">COUNTIF(AJ3:AJ1002,AK3)</f>
        <v>190</v>
      </c>
    </row>
    <row r="4" spans="1:38" ht="14.5" x14ac:dyDescent="0.35">
      <c r="A4" s="2" t="s">
        <v>17</v>
      </c>
      <c r="B4" s="2" t="s">
        <v>1518</v>
      </c>
      <c r="C4" s="2">
        <v>170</v>
      </c>
      <c r="D4" s="2">
        <f t="shared" si="2"/>
        <v>1.7</v>
      </c>
      <c r="E4" s="2">
        <f t="shared" si="3"/>
        <v>69.400000000000006</v>
      </c>
      <c r="F4" s="67">
        <f t="shared" si="4"/>
        <v>24.01384083044983</v>
      </c>
      <c r="G4" s="2">
        <v>69.423230000000004</v>
      </c>
      <c r="H4" s="2" t="b">
        <v>1</v>
      </c>
      <c r="I4" s="2" t="b">
        <f t="shared" si="5"/>
        <v>1</v>
      </c>
      <c r="J4" s="2" t="b">
        <f t="shared" si="6"/>
        <v>1</v>
      </c>
      <c r="K4" s="2" t="b">
        <v>0</v>
      </c>
      <c r="L4" s="2" t="b">
        <f t="shared" si="7"/>
        <v>0</v>
      </c>
      <c r="M4" s="2" t="b">
        <f t="shared" si="8"/>
        <v>0</v>
      </c>
      <c r="N4" s="2" t="b">
        <v>0</v>
      </c>
      <c r="O4" s="2" t="b">
        <f t="shared" si="9"/>
        <v>0</v>
      </c>
      <c r="P4" s="2" t="b">
        <f t="shared" si="10"/>
        <v>0</v>
      </c>
      <c r="Q4" s="2" t="b">
        <v>0</v>
      </c>
      <c r="R4" s="2" t="b">
        <f t="shared" si="11"/>
        <v>0</v>
      </c>
      <c r="S4" s="2" t="b">
        <f t="shared" si="12"/>
        <v>0</v>
      </c>
      <c r="T4" s="2" t="s">
        <v>1519</v>
      </c>
      <c r="U4" s="2">
        <v>152</v>
      </c>
      <c r="V4" s="2" t="b">
        <v>0</v>
      </c>
      <c r="W4" s="2" t="b">
        <f t="shared" si="13"/>
        <v>0</v>
      </c>
      <c r="X4" s="20" t="b">
        <f t="shared" si="14"/>
        <v>0</v>
      </c>
      <c r="Z4" s="18" t="b">
        <f t="shared" si="0"/>
        <v>0</v>
      </c>
      <c r="AA4" s="18" t="b">
        <f t="shared" si="1"/>
        <v>0</v>
      </c>
      <c r="AB4" s="2" t="b">
        <v>0</v>
      </c>
      <c r="AC4" s="20" t="b">
        <f t="shared" si="15"/>
        <v>0</v>
      </c>
      <c r="AD4" s="20" t="b">
        <f t="shared" si="16"/>
        <v>0</v>
      </c>
      <c r="AE4" s="2" t="s">
        <v>1520</v>
      </c>
      <c r="AF4" s="2" t="str">
        <f t="shared" si="17"/>
        <v>Stroke</v>
      </c>
      <c r="AG4" s="2" t="s">
        <v>1510</v>
      </c>
      <c r="AH4" s="2" t="str">
        <f t="shared" si="18"/>
        <v>No</v>
      </c>
      <c r="AI4" s="2" t="s">
        <v>1511</v>
      </c>
      <c r="AJ4" s="2" t="s">
        <v>1521</v>
      </c>
      <c r="AK4" s="23" t="str">
        <v>Very Satisfied</v>
      </c>
      <c r="AL4" s="23">
        <f t="shared" si="19"/>
        <v>206</v>
      </c>
    </row>
    <row r="5" spans="1:38" ht="14.5" x14ac:dyDescent="0.35">
      <c r="A5" s="2" t="s">
        <v>22</v>
      </c>
      <c r="B5" s="2" t="s">
        <v>1522</v>
      </c>
      <c r="C5" s="2">
        <v>169</v>
      </c>
      <c r="D5" s="2">
        <f t="shared" si="2"/>
        <v>1.69</v>
      </c>
      <c r="E5" s="2">
        <f t="shared" si="3"/>
        <v>89.3</v>
      </c>
      <c r="F5" s="67">
        <f t="shared" si="4"/>
        <v>31.266412240467773</v>
      </c>
      <c r="G5" s="2">
        <v>89.3</v>
      </c>
      <c r="H5" s="2" t="b">
        <v>1</v>
      </c>
      <c r="I5" s="2" t="b">
        <f t="shared" si="5"/>
        <v>1</v>
      </c>
      <c r="J5" s="2" t="b">
        <f t="shared" si="6"/>
        <v>1</v>
      </c>
      <c r="K5" s="2" t="b">
        <v>1</v>
      </c>
      <c r="L5" s="2" t="b">
        <f t="shared" si="7"/>
        <v>1</v>
      </c>
      <c r="M5" s="2" t="b">
        <f t="shared" si="8"/>
        <v>1</v>
      </c>
      <c r="N5" s="2" t="b">
        <v>0</v>
      </c>
      <c r="O5" s="2" t="b">
        <f t="shared" si="9"/>
        <v>0</v>
      </c>
      <c r="P5" s="2" t="b">
        <f t="shared" si="10"/>
        <v>0</v>
      </c>
      <c r="Q5" s="2" t="b">
        <v>0</v>
      </c>
      <c r="R5" s="2" t="b">
        <f t="shared" si="11"/>
        <v>0</v>
      </c>
      <c r="S5" s="2" t="b">
        <f t="shared" si="12"/>
        <v>0</v>
      </c>
      <c r="T5" s="2" t="s">
        <v>1523</v>
      </c>
      <c r="U5" s="2">
        <v>203</v>
      </c>
      <c r="V5" s="2" t="b">
        <v>1</v>
      </c>
      <c r="W5" s="2" t="b">
        <f t="shared" si="13"/>
        <v>1</v>
      </c>
      <c r="X5" s="20" t="b">
        <f t="shared" si="14"/>
        <v>0</v>
      </c>
      <c r="Y5" s="2" t="b">
        <v>0</v>
      </c>
      <c r="Z5" s="2" t="b">
        <f t="shared" si="0"/>
        <v>0</v>
      </c>
      <c r="AA5" s="2" t="b">
        <f t="shared" si="1"/>
        <v>0</v>
      </c>
      <c r="AB5" s="2" t="b">
        <v>1</v>
      </c>
      <c r="AC5" s="20" t="b">
        <f t="shared" si="15"/>
        <v>1</v>
      </c>
      <c r="AD5" s="20" t="b">
        <f t="shared" si="16"/>
        <v>1</v>
      </c>
      <c r="AE5" s="2" t="s">
        <v>1524</v>
      </c>
      <c r="AF5" s="2" t="str">
        <f t="shared" si="17"/>
        <v>Heart Attack</v>
      </c>
      <c r="AG5" s="2" t="s">
        <v>1510</v>
      </c>
      <c r="AH5" s="2" t="str">
        <f t="shared" si="18"/>
        <v>No</v>
      </c>
      <c r="AI5" s="2" t="s">
        <v>1511</v>
      </c>
      <c r="AJ5" s="2" t="s">
        <v>1525</v>
      </c>
      <c r="AK5" s="24" t="str">
        <v>Neutral</v>
      </c>
      <c r="AL5" s="24">
        <f t="shared" si="19"/>
        <v>212</v>
      </c>
    </row>
    <row r="6" spans="1:38" ht="14.5" x14ac:dyDescent="0.35">
      <c r="A6" s="2" t="s">
        <v>26</v>
      </c>
      <c r="B6" s="2" t="s">
        <v>1507</v>
      </c>
      <c r="C6" s="2">
        <v>161</v>
      </c>
      <c r="D6" s="2">
        <f t="shared" si="2"/>
        <v>1.61</v>
      </c>
      <c r="E6" s="2">
        <f t="shared" si="3"/>
        <v>69.400000000000006</v>
      </c>
      <c r="F6" s="67">
        <f t="shared" si="4"/>
        <v>26.773658423671925</v>
      </c>
      <c r="G6" s="2">
        <v>69.400000000000006</v>
      </c>
      <c r="H6" s="2" t="b">
        <v>1</v>
      </c>
      <c r="I6" s="2" t="b">
        <f t="shared" si="5"/>
        <v>1</v>
      </c>
      <c r="J6" s="2" t="b">
        <f t="shared" si="6"/>
        <v>1</v>
      </c>
      <c r="K6" s="2" t="b">
        <v>0</v>
      </c>
      <c r="L6" s="2" t="b">
        <f t="shared" si="7"/>
        <v>0</v>
      </c>
      <c r="M6" s="2" t="b">
        <f t="shared" si="8"/>
        <v>0</v>
      </c>
      <c r="N6" s="2" t="b">
        <v>1</v>
      </c>
      <c r="O6" s="2" t="b">
        <f t="shared" si="9"/>
        <v>1</v>
      </c>
      <c r="P6" s="2" t="b">
        <f t="shared" si="10"/>
        <v>1</v>
      </c>
      <c r="Q6" s="2" t="b">
        <v>0</v>
      </c>
      <c r="R6" s="2" t="b">
        <f t="shared" si="11"/>
        <v>0</v>
      </c>
      <c r="S6" s="2" t="b">
        <f t="shared" si="12"/>
        <v>0</v>
      </c>
      <c r="T6" s="2" t="s">
        <v>1526</v>
      </c>
      <c r="U6" s="2">
        <v>164</v>
      </c>
      <c r="V6" s="2" t="b">
        <v>0</v>
      </c>
      <c r="W6" s="2" t="b">
        <f t="shared" si="13"/>
        <v>0</v>
      </c>
      <c r="X6" s="20" t="b">
        <f t="shared" si="14"/>
        <v>0</v>
      </c>
      <c r="Y6" s="2" t="b">
        <v>0</v>
      </c>
      <c r="Z6" s="2" t="b">
        <f t="shared" si="0"/>
        <v>0</v>
      </c>
      <c r="AA6" s="2" t="b">
        <f t="shared" si="1"/>
        <v>0</v>
      </c>
      <c r="AB6" s="17"/>
      <c r="AC6" s="21" t="str">
        <f t="shared" si="15"/>
        <v>FALSE</v>
      </c>
      <c r="AD6" s="20" t="str">
        <f t="shared" si="16"/>
        <v>FALSE</v>
      </c>
      <c r="AE6" s="2" t="s">
        <v>1527</v>
      </c>
      <c r="AF6" s="2" t="str">
        <f t="shared" si="17"/>
        <v>Appendicitis</v>
      </c>
      <c r="AG6" s="2" t="s">
        <v>1528</v>
      </c>
      <c r="AH6" s="2" t="str">
        <f t="shared" si="18"/>
        <v>Yes</v>
      </c>
      <c r="AI6" s="2" t="s">
        <v>1511</v>
      </c>
      <c r="AJ6" s="2" t="s">
        <v>1512</v>
      </c>
      <c r="AK6" s="23" t="str">
        <v>Satisfied</v>
      </c>
      <c r="AL6" s="23">
        <f>COUNTIF(AJ6:AJ1005,AK6)</f>
        <v>192</v>
      </c>
    </row>
    <row r="7" spans="1:38" ht="14.5" x14ac:dyDescent="0.35">
      <c r="A7" s="2" t="s">
        <v>30</v>
      </c>
      <c r="B7" s="2" t="s">
        <v>1507</v>
      </c>
      <c r="C7" s="2">
        <v>157</v>
      </c>
      <c r="D7" s="2">
        <f t="shared" si="2"/>
        <v>1.57</v>
      </c>
      <c r="E7" s="2">
        <f t="shared" si="3"/>
        <v>76.599999999999994</v>
      </c>
      <c r="F7" s="67">
        <f t="shared" si="4"/>
        <v>31.076311412227675</v>
      </c>
      <c r="G7" s="2">
        <v>76.599999999999994</v>
      </c>
      <c r="H7" s="2" t="b">
        <v>1</v>
      </c>
      <c r="I7" s="2" t="b">
        <f t="shared" si="5"/>
        <v>1</v>
      </c>
      <c r="J7" s="2" t="b">
        <f t="shared" si="6"/>
        <v>1</v>
      </c>
      <c r="K7" s="2" t="b">
        <v>0</v>
      </c>
      <c r="L7" s="2" t="b">
        <f t="shared" si="7"/>
        <v>0</v>
      </c>
      <c r="M7" s="2" t="b">
        <f t="shared" si="8"/>
        <v>0</v>
      </c>
      <c r="N7" s="2" t="b">
        <v>0</v>
      </c>
      <c r="O7" s="2" t="b">
        <f t="shared" si="9"/>
        <v>0</v>
      </c>
      <c r="P7" s="2" t="b">
        <f t="shared" si="10"/>
        <v>0</v>
      </c>
      <c r="Q7" s="2" t="b">
        <v>0</v>
      </c>
      <c r="R7" s="2" t="b">
        <f t="shared" si="11"/>
        <v>0</v>
      </c>
      <c r="S7" s="2" t="b">
        <f t="shared" si="12"/>
        <v>0</v>
      </c>
      <c r="T7" s="2" t="s">
        <v>1529</v>
      </c>
      <c r="U7" s="2">
        <v>223</v>
      </c>
      <c r="V7" s="2" t="b">
        <v>0</v>
      </c>
      <c r="W7" s="2" t="b">
        <f t="shared" si="13"/>
        <v>0</v>
      </c>
      <c r="X7" s="20" t="b">
        <f t="shared" si="14"/>
        <v>0</v>
      </c>
      <c r="Y7" s="2" t="b">
        <v>1</v>
      </c>
      <c r="Z7" s="2" t="b">
        <f t="shared" si="0"/>
        <v>1</v>
      </c>
      <c r="AA7" s="2" t="b">
        <f t="shared" si="1"/>
        <v>1</v>
      </c>
      <c r="AB7" s="2" t="b">
        <v>1</v>
      </c>
      <c r="AC7" s="20" t="b">
        <f t="shared" si="15"/>
        <v>1</v>
      </c>
      <c r="AD7" s="20" t="b">
        <f t="shared" si="16"/>
        <v>1</v>
      </c>
      <c r="AE7" s="2" t="s">
        <v>1530</v>
      </c>
      <c r="AF7" s="2" t="str">
        <f t="shared" si="17"/>
        <v>Fractured Arm</v>
      </c>
      <c r="AG7" s="2" t="s">
        <v>1528</v>
      </c>
      <c r="AH7" s="2" t="str">
        <f t="shared" si="18"/>
        <v>Yes</v>
      </c>
      <c r="AI7" s="2" t="s">
        <v>1511</v>
      </c>
      <c r="AJ7" s="2" t="s">
        <v>1517</v>
      </c>
    </row>
    <row r="8" spans="1:38" ht="14.5" x14ac:dyDescent="0.35">
      <c r="A8" s="2" t="s">
        <v>33</v>
      </c>
      <c r="B8" s="2" t="s">
        <v>1531</v>
      </c>
      <c r="C8" s="2">
        <v>172</v>
      </c>
      <c r="D8" s="2">
        <f t="shared" si="2"/>
        <v>1.72</v>
      </c>
      <c r="E8" s="2">
        <f t="shared" si="3"/>
        <v>91.5</v>
      </c>
      <c r="F8" s="67">
        <f t="shared" si="4"/>
        <v>30.928880475932939</v>
      </c>
      <c r="G8" s="2">
        <v>91.5</v>
      </c>
      <c r="H8" s="2" t="b">
        <v>0</v>
      </c>
      <c r="I8" s="2" t="b">
        <f t="shared" si="5"/>
        <v>0</v>
      </c>
      <c r="J8" s="2" t="b">
        <f t="shared" si="6"/>
        <v>0</v>
      </c>
      <c r="K8" s="2" t="b">
        <v>0</v>
      </c>
      <c r="L8" s="2" t="b">
        <f t="shared" si="7"/>
        <v>0</v>
      </c>
      <c r="M8" s="2" t="b">
        <f t="shared" si="8"/>
        <v>0</v>
      </c>
      <c r="N8" s="2" t="b">
        <v>1</v>
      </c>
      <c r="O8" s="2" t="b">
        <f t="shared" si="9"/>
        <v>1</v>
      </c>
      <c r="P8" s="2" t="b">
        <f t="shared" si="10"/>
        <v>1</v>
      </c>
      <c r="Q8" s="2" t="b">
        <v>0</v>
      </c>
      <c r="R8" s="2" t="b">
        <f t="shared" si="11"/>
        <v>0</v>
      </c>
      <c r="S8" s="2" t="b">
        <f t="shared" si="12"/>
        <v>0</v>
      </c>
      <c r="T8" s="2" t="s">
        <v>1532</v>
      </c>
      <c r="U8" s="2">
        <v>219</v>
      </c>
      <c r="V8" s="2" t="b">
        <v>0</v>
      </c>
      <c r="W8" s="2" t="b">
        <f t="shared" si="13"/>
        <v>0</v>
      </c>
      <c r="X8" s="20" t="b">
        <f t="shared" si="14"/>
        <v>0</v>
      </c>
      <c r="Y8" s="2" t="b">
        <v>1</v>
      </c>
      <c r="Z8" s="2" t="b">
        <f t="shared" si="0"/>
        <v>1</v>
      </c>
      <c r="AA8" s="2" t="b">
        <f t="shared" si="1"/>
        <v>1</v>
      </c>
      <c r="AB8" s="2" t="b">
        <v>1</v>
      </c>
      <c r="AC8" s="20" t="b">
        <f t="shared" si="15"/>
        <v>1</v>
      </c>
      <c r="AD8" s="20" t="b">
        <f t="shared" si="16"/>
        <v>1</v>
      </c>
      <c r="AE8" s="2" t="s">
        <v>1533</v>
      </c>
      <c r="AF8" s="2" t="str">
        <f t="shared" si="17"/>
        <v>Childbirth</v>
      </c>
      <c r="AG8" s="2" t="s">
        <v>1510</v>
      </c>
      <c r="AH8" s="2" t="str">
        <f t="shared" si="18"/>
        <v>No</v>
      </c>
      <c r="AI8" s="2" t="s">
        <v>1516</v>
      </c>
      <c r="AJ8" s="2" t="s">
        <v>1534</v>
      </c>
      <c r="AK8" s="17"/>
    </row>
    <row r="9" spans="1:38" ht="14.5" x14ac:dyDescent="0.35">
      <c r="A9" s="2" t="s">
        <v>35</v>
      </c>
      <c r="B9" s="2" t="s">
        <v>1531</v>
      </c>
      <c r="C9" s="2">
        <v>161</v>
      </c>
      <c r="D9" s="2">
        <f t="shared" si="2"/>
        <v>1.61</v>
      </c>
      <c r="E9" s="2">
        <f t="shared" si="3"/>
        <v>75.599999999999994</v>
      </c>
      <c r="F9" s="67">
        <f t="shared" si="4"/>
        <v>29.165541452876042</v>
      </c>
      <c r="G9" s="2">
        <v>75.599999999999994</v>
      </c>
      <c r="H9" s="2" t="b">
        <v>1</v>
      </c>
      <c r="I9" s="2" t="b">
        <f t="shared" si="5"/>
        <v>1</v>
      </c>
      <c r="J9" s="2" t="b">
        <f t="shared" si="6"/>
        <v>1</v>
      </c>
      <c r="K9" s="2" t="b">
        <v>0</v>
      </c>
      <c r="L9" s="2" t="b">
        <f t="shared" si="7"/>
        <v>0</v>
      </c>
      <c r="M9" s="2" t="b">
        <f t="shared" si="8"/>
        <v>0</v>
      </c>
      <c r="N9" s="2" t="b">
        <v>1</v>
      </c>
      <c r="O9" s="2" t="b">
        <f t="shared" si="9"/>
        <v>1</v>
      </c>
      <c r="P9" s="2" t="b">
        <f t="shared" si="10"/>
        <v>1</v>
      </c>
      <c r="Q9" s="2" t="b">
        <v>1</v>
      </c>
      <c r="R9" s="2" t="b">
        <f t="shared" si="11"/>
        <v>1</v>
      </c>
      <c r="S9" s="2" t="b">
        <f t="shared" si="12"/>
        <v>1</v>
      </c>
      <c r="T9" s="2" t="s">
        <v>1535</v>
      </c>
      <c r="U9" s="2">
        <v>211</v>
      </c>
      <c r="V9" s="2" t="b">
        <v>1</v>
      </c>
      <c r="W9" s="2" t="b">
        <f t="shared" si="13"/>
        <v>1</v>
      </c>
      <c r="X9" s="20" t="b">
        <f t="shared" si="14"/>
        <v>0</v>
      </c>
      <c r="Y9" s="2" t="b">
        <v>0</v>
      </c>
      <c r="Z9" s="2" t="b">
        <f t="shared" si="0"/>
        <v>0</v>
      </c>
      <c r="AA9" s="2" t="b">
        <f t="shared" si="1"/>
        <v>0</v>
      </c>
      <c r="AB9" s="2" t="b">
        <v>1</v>
      </c>
      <c r="AC9" s="20" t="b">
        <f t="shared" si="15"/>
        <v>1</v>
      </c>
      <c r="AD9" s="20" t="b">
        <f t="shared" si="16"/>
        <v>1</v>
      </c>
      <c r="AE9" s="2" t="s">
        <v>1536</v>
      </c>
      <c r="AF9" s="2" t="str">
        <f t="shared" si="17"/>
        <v>Hypertension</v>
      </c>
      <c r="AG9" s="2" t="s">
        <v>1528</v>
      </c>
      <c r="AH9" s="2" t="str">
        <f t="shared" si="18"/>
        <v>Yes</v>
      </c>
      <c r="AI9" s="2" t="s">
        <v>1516</v>
      </c>
      <c r="AJ9" s="2" t="s">
        <v>1512</v>
      </c>
    </row>
    <row r="10" spans="1:38" ht="14.5" x14ac:dyDescent="0.35">
      <c r="A10" s="2" t="s">
        <v>39</v>
      </c>
      <c r="B10" s="2" t="s">
        <v>1513</v>
      </c>
      <c r="C10" s="2">
        <v>176</v>
      </c>
      <c r="D10" s="2">
        <f t="shared" si="2"/>
        <v>1.76</v>
      </c>
      <c r="E10" s="2">
        <f t="shared" si="3"/>
        <v>90.7</v>
      </c>
      <c r="F10" s="67">
        <f t="shared" si="4"/>
        <v>29.280733471074381</v>
      </c>
      <c r="G10" s="2">
        <v>90.7</v>
      </c>
      <c r="H10" s="2" t="b">
        <v>0</v>
      </c>
      <c r="I10" s="2" t="b">
        <f t="shared" si="5"/>
        <v>0</v>
      </c>
      <c r="J10" s="2" t="b">
        <f t="shared" si="6"/>
        <v>0</v>
      </c>
      <c r="K10" s="2" t="b">
        <v>0</v>
      </c>
      <c r="L10" s="2" t="b">
        <f t="shared" si="7"/>
        <v>0</v>
      </c>
      <c r="M10" s="2" t="b">
        <f t="shared" si="8"/>
        <v>0</v>
      </c>
      <c r="N10" s="2" t="b">
        <v>0</v>
      </c>
      <c r="O10" s="2" t="b">
        <f t="shared" si="9"/>
        <v>0</v>
      </c>
      <c r="P10" s="2" t="b">
        <f t="shared" si="10"/>
        <v>0</v>
      </c>
      <c r="Q10" s="2" t="b">
        <v>1</v>
      </c>
      <c r="R10" s="2" t="b">
        <f t="shared" si="11"/>
        <v>1</v>
      </c>
      <c r="S10" s="2" t="b">
        <f t="shared" si="12"/>
        <v>1</v>
      </c>
      <c r="T10" s="2" t="s">
        <v>1537</v>
      </c>
      <c r="U10" s="2">
        <v>201</v>
      </c>
      <c r="V10" s="2" t="b">
        <v>1</v>
      </c>
      <c r="W10" s="2" t="b">
        <f t="shared" si="13"/>
        <v>1</v>
      </c>
      <c r="X10" s="20" t="b">
        <f t="shared" si="14"/>
        <v>0</v>
      </c>
      <c r="Y10" s="2" t="b">
        <v>1</v>
      </c>
      <c r="Z10" s="2" t="b">
        <f t="shared" si="0"/>
        <v>1</v>
      </c>
      <c r="AA10" s="2" t="b">
        <f t="shared" si="1"/>
        <v>1</v>
      </c>
      <c r="AB10" s="2" t="b">
        <v>1</v>
      </c>
      <c r="AC10" s="20" t="b">
        <f t="shared" si="15"/>
        <v>1</v>
      </c>
      <c r="AD10" s="20" t="b">
        <f t="shared" si="16"/>
        <v>1</v>
      </c>
      <c r="AE10" s="2" t="s">
        <v>1538</v>
      </c>
      <c r="AF10" s="2" t="str">
        <f t="shared" si="17"/>
        <v>Respiratory Infection</v>
      </c>
      <c r="AG10" s="2" t="s">
        <v>1510</v>
      </c>
      <c r="AH10" s="2" t="str">
        <f t="shared" si="18"/>
        <v>No</v>
      </c>
      <c r="AI10" s="2" t="s">
        <v>1539</v>
      </c>
      <c r="AJ10" s="2" t="s">
        <v>1512</v>
      </c>
    </row>
    <row r="11" spans="1:38" ht="14.5" x14ac:dyDescent="0.35">
      <c r="A11" s="2" t="s">
        <v>42</v>
      </c>
      <c r="B11" s="2" t="s">
        <v>1540</v>
      </c>
      <c r="C11" s="2">
        <v>171</v>
      </c>
      <c r="D11" s="2">
        <f t="shared" si="2"/>
        <v>1.71</v>
      </c>
      <c r="E11" s="2">
        <f t="shared" si="3"/>
        <v>97.9</v>
      </c>
      <c r="F11" s="67">
        <f t="shared" si="4"/>
        <v>33.480387127663221</v>
      </c>
      <c r="G11" s="2">
        <v>97.9</v>
      </c>
      <c r="H11" s="2" t="b">
        <v>1</v>
      </c>
      <c r="I11" s="2" t="b">
        <f t="shared" si="5"/>
        <v>1</v>
      </c>
      <c r="J11" s="2" t="b">
        <f t="shared" si="6"/>
        <v>1</v>
      </c>
      <c r="K11" s="2" t="b">
        <v>0</v>
      </c>
      <c r="L11" s="2" t="b">
        <f t="shared" si="7"/>
        <v>0</v>
      </c>
      <c r="M11" s="2" t="b">
        <f t="shared" si="8"/>
        <v>0</v>
      </c>
      <c r="N11" s="2" t="b">
        <v>1</v>
      </c>
      <c r="O11" s="2" t="b">
        <f t="shared" si="9"/>
        <v>1</v>
      </c>
      <c r="P11" s="2" t="b">
        <f t="shared" si="10"/>
        <v>1</v>
      </c>
      <c r="Q11" s="2" t="b">
        <v>0</v>
      </c>
      <c r="R11" s="2" t="b">
        <f t="shared" si="11"/>
        <v>0</v>
      </c>
      <c r="S11" s="2" t="b">
        <f t="shared" si="12"/>
        <v>0</v>
      </c>
      <c r="T11" s="2" t="s">
        <v>1541</v>
      </c>
      <c r="U11" s="2">
        <v>224</v>
      </c>
      <c r="V11" s="2" t="s">
        <v>1528</v>
      </c>
      <c r="W11" s="2" t="str">
        <f t="shared" si="13"/>
        <v>Yes</v>
      </c>
      <c r="X11" s="20" t="b">
        <f t="shared" si="14"/>
        <v>1</v>
      </c>
      <c r="Y11" s="17"/>
      <c r="Z11" s="18" t="b">
        <f t="shared" si="0"/>
        <v>0</v>
      </c>
      <c r="AA11" s="2" t="b">
        <f t="shared" si="1"/>
        <v>0</v>
      </c>
      <c r="AB11" s="2" t="b">
        <v>1</v>
      </c>
      <c r="AC11" s="20" t="b">
        <f t="shared" si="15"/>
        <v>1</v>
      </c>
      <c r="AD11" s="20" t="b">
        <f t="shared" si="16"/>
        <v>1</v>
      </c>
      <c r="AE11" s="2" t="s">
        <v>1524</v>
      </c>
      <c r="AF11" s="2" t="str">
        <f t="shared" si="17"/>
        <v>Heart Attack</v>
      </c>
      <c r="AG11" s="2" t="s">
        <v>1510</v>
      </c>
      <c r="AH11" s="2" t="str">
        <f t="shared" si="18"/>
        <v>No</v>
      </c>
      <c r="AI11" s="2" t="s">
        <v>1511</v>
      </c>
      <c r="AJ11" s="2" t="s">
        <v>1517</v>
      </c>
      <c r="AK11" s="17"/>
    </row>
    <row r="12" spans="1:38" ht="14.5" x14ac:dyDescent="0.35">
      <c r="A12" s="2" t="s">
        <v>46</v>
      </c>
      <c r="B12" s="2" t="s">
        <v>1513</v>
      </c>
      <c r="C12" s="2">
        <v>167</v>
      </c>
      <c r="D12" s="2">
        <f t="shared" si="2"/>
        <v>1.67</v>
      </c>
      <c r="E12" s="2">
        <f t="shared" si="3"/>
        <v>83.9</v>
      </c>
      <c r="F12" s="67">
        <f t="shared" si="4"/>
        <v>30.083545483882538</v>
      </c>
      <c r="G12" s="2">
        <v>83.9</v>
      </c>
      <c r="H12" s="2" t="b">
        <v>0</v>
      </c>
      <c r="I12" s="2" t="b">
        <f t="shared" si="5"/>
        <v>0</v>
      </c>
      <c r="J12" s="2" t="b">
        <f t="shared" si="6"/>
        <v>0</v>
      </c>
      <c r="K12" s="2" t="b">
        <v>0</v>
      </c>
      <c r="L12" s="2" t="b">
        <f t="shared" si="7"/>
        <v>0</v>
      </c>
      <c r="M12" s="2" t="b">
        <f t="shared" si="8"/>
        <v>0</v>
      </c>
      <c r="N12" s="2" t="b">
        <v>0</v>
      </c>
      <c r="O12" s="2" t="b">
        <f t="shared" si="9"/>
        <v>0</v>
      </c>
      <c r="P12" s="2" t="b">
        <f t="shared" si="10"/>
        <v>0</v>
      </c>
      <c r="Q12" s="2" t="b">
        <v>0</v>
      </c>
      <c r="R12" s="2" t="b">
        <f t="shared" si="11"/>
        <v>0</v>
      </c>
      <c r="S12" s="2" t="b">
        <f t="shared" si="12"/>
        <v>0</v>
      </c>
      <c r="T12" s="2" t="s">
        <v>1542</v>
      </c>
      <c r="U12" s="2">
        <v>192</v>
      </c>
      <c r="V12" s="2" t="b">
        <v>0</v>
      </c>
      <c r="W12" s="2" t="b">
        <f t="shared" si="13"/>
        <v>0</v>
      </c>
      <c r="X12" s="20" t="b">
        <f t="shared" si="14"/>
        <v>0</v>
      </c>
      <c r="Y12" s="2" t="b">
        <v>1</v>
      </c>
      <c r="Z12" s="2" t="b">
        <f t="shared" si="0"/>
        <v>1</v>
      </c>
      <c r="AA12" s="2" t="b">
        <f t="shared" si="1"/>
        <v>1</v>
      </c>
      <c r="AB12" s="2" t="b">
        <v>1</v>
      </c>
      <c r="AC12" s="20" t="b">
        <f t="shared" si="15"/>
        <v>1</v>
      </c>
      <c r="AD12" s="20" t="b">
        <f t="shared" si="16"/>
        <v>1</v>
      </c>
      <c r="AE12" s="2" t="s">
        <v>1527</v>
      </c>
      <c r="AF12" s="2" t="str">
        <f t="shared" si="17"/>
        <v>Appendicitis</v>
      </c>
      <c r="AG12" s="2" t="s">
        <v>1510</v>
      </c>
      <c r="AH12" s="2" t="str">
        <f t="shared" si="18"/>
        <v>No</v>
      </c>
      <c r="AI12" s="2" t="s">
        <v>1539</v>
      </c>
      <c r="AJ12" s="2" t="s">
        <v>1521</v>
      </c>
      <c r="AK12" s="17"/>
    </row>
    <row r="13" spans="1:38" ht="14.5" x14ac:dyDescent="0.35">
      <c r="A13" s="2" t="s">
        <v>49</v>
      </c>
      <c r="B13" s="2" t="s">
        <v>1540</v>
      </c>
      <c r="C13" s="2">
        <v>159</v>
      </c>
      <c r="D13" s="2">
        <f t="shared" si="2"/>
        <v>1.59</v>
      </c>
      <c r="E13" s="2">
        <f t="shared" si="3"/>
        <v>78.7</v>
      </c>
      <c r="F13" s="67">
        <f t="shared" si="4"/>
        <v>31.130097701831414</v>
      </c>
      <c r="G13" s="2">
        <v>78.7</v>
      </c>
      <c r="H13" s="2" t="b">
        <v>0</v>
      </c>
      <c r="I13" s="2" t="b">
        <f t="shared" si="5"/>
        <v>0</v>
      </c>
      <c r="J13" s="2" t="b">
        <f t="shared" si="6"/>
        <v>0</v>
      </c>
      <c r="K13" s="2" t="b">
        <v>1</v>
      </c>
      <c r="L13" s="2" t="b">
        <f t="shared" si="7"/>
        <v>1</v>
      </c>
      <c r="M13" s="2" t="b">
        <f t="shared" si="8"/>
        <v>1</v>
      </c>
      <c r="N13" s="2" t="b">
        <v>1</v>
      </c>
      <c r="O13" s="2" t="b">
        <f t="shared" si="9"/>
        <v>1</v>
      </c>
      <c r="P13" s="2" t="b">
        <f t="shared" si="10"/>
        <v>1</v>
      </c>
      <c r="Q13" s="2" t="b">
        <v>1</v>
      </c>
      <c r="R13" s="2" t="b">
        <f t="shared" si="11"/>
        <v>1</v>
      </c>
      <c r="S13" s="2" t="b">
        <f t="shared" si="12"/>
        <v>1</v>
      </c>
      <c r="T13" s="2" t="s">
        <v>1543</v>
      </c>
      <c r="U13" s="2">
        <v>215</v>
      </c>
      <c r="V13" s="2" t="b">
        <v>1</v>
      </c>
      <c r="W13" s="2" t="b">
        <f t="shared" si="13"/>
        <v>1</v>
      </c>
      <c r="X13" s="20" t="b">
        <f t="shared" si="14"/>
        <v>0</v>
      </c>
      <c r="Y13" s="2" t="b">
        <v>0</v>
      </c>
      <c r="Z13" s="2" t="b">
        <f t="shared" si="0"/>
        <v>0</v>
      </c>
      <c r="AA13" s="2" t="b">
        <f t="shared" si="1"/>
        <v>0</v>
      </c>
      <c r="AB13" s="2" t="b">
        <v>1</v>
      </c>
      <c r="AC13" s="20" t="b">
        <f t="shared" si="15"/>
        <v>1</v>
      </c>
      <c r="AD13" s="20" t="b">
        <f t="shared" si="16"/>
        <v>1</v>
      </c>
      <c r="AE13" s="2" t="s">
        <v>1544</v>
      </c>
      <c r="AF13" s="2" t="str">
        <f t="shared" si="17"/>
        <v>Osteoarthritis</v>
      </c>
      <c r="AG13" s="2" t="s">
        <v>1528</v>
      </c>
      <c r="AH13" s="2" t="str">
        <f t="shared" si="18"/>
        <v>Yes</v>
      </c>
      <c r="AI13" s="2" t="s">
        <v>1516</v>
      </c>
      <c r="AJ13" s="2" t="s">
        <v>1521</v>
      </c>
    </row>
    <row r="14" spans="1:38" ht="14.5" x14ac:dyDescent="0.35">
      <c r="A14" s="2" t="s">
        <v>51</v>
      </c>
      <c r="B14" s="2" t="s">
        <v>1507</v>
      </c>
      <c r="C14" s="2">
        <v>166</v>
      </c>
      <c r="D14" s="2">
        <f t="shared" si="2"/>
        <v>1.66</v>
      </c>
      <c r="E14" s="2">
        <f t="shared" si="3"/>
        <v>92.9</v>
      </c>
      <c r="F14" s="67">
        <f t="shared" si="4"/>
        <v>33.713165916678768</v>
      </c>
      <c r="G14" s="2">
        <v>92.9</v>
      </c>
      <c r="H14" s="2" t="b">
        <v>1</v>
      </c>
      <c r="I14" s="2" t="b">
        <f t="shared" si="5"/>
        <v>1</v>
      </c>
      <c r="J14" s="2" t="b">
        <f t="shared" si="6"/>
        <v>1</v>
      </c>
      <c r="K14" s="2" t="b">
        <v>1</v>
      </c>
      <c r="L14" s="2" t="b">
        <f t="shared" si="7"/>
        <v>1</v>
      </c>
      <c r="M14" s="2" t="b">
        <f t="shared" si="8"/>
        <v>1</v>
      </c>
      <c r="N14" s="2" t="b">
        <v>0</v>
      </c>
      <c r="O14" s="2" t="b">
        <f t="shared" si="9"/>
        <v>0</v>
      </c>
      <c r="P14" s="2" t="b">
        <f t="shared" si="10"/>
        <v>0</v>
      </c>
      <c r="Q14" s="2" t="b">
        <v>1</v>
      </c>
      <c r="R14" s="2" t="b">
        <f t="shared" si="11"/>
        <v>1</v>
      </c>
      <c r="S14" s="2" t="b">
        <f t="shared" si="12"/>
        <v>1</v>
      </c>
      <c r="T14" s="2" t="s">
        <v>1545</v>
      </c>
      <c r="U14" s="2">
        <v>188</v>
      </c>
      <c r="V14" s="2" t="b">
        <v>1</v>
      </c>
      <c r="W14" s="2" t="b">
        <f t="shared" si="13"/>
        <v>1</v>
      </c>
      <c r="X14" s="20" t="b">
        <f t="shared" si="14"/>
        <v>0</v>
      </c>
      <c r="Y14" s="2" t="b">
        <v>1</v>
      </c>
      <c r="Z14" s="2" t="b">
        <f t="shared" si="0"/>
        <v>1</v>
      </c>
      <c r="AA14" s="2" t="b">
        <f t="shared" si="1"/>
        <v>1</v>
      </c>
      <c r="AB14" s="2" t="b">
        <v>1</v>
      </c>
      <c r="AC14" s="20" t="b">
        <f t="shared" si="15"/>
        <v>1</v>
      </c>
      <c r="AD14" s="20" t="b">
        <f t="shared" si="16"/>
        <v>1</v>
      </c>
      <c r="AE14" s="2" t="s">
        <v>1546</v>
      </c>
      <c r="AF14" s="2" t="str">
        <f t="shared" si="17"/>
        <v>Kidney Stones</v>
      </c>
      <c r="AG14" s="2" t="s">
        <v>1528</v>
      </c>
      <c r="AH14" s="2" t="str">
        <f t="shared" si="18"/>
        <v>Yes</v>
      </c>
      <c r="AI14" s="2" t="s">
        <v>1539</v>
      </c>
      <c r="AJ14" s="2" t="s">
        <v>1521</v>
      </c>
    </row>
    <row r="15" spans="1:38" ht="14.5" x14ac:dyDescent="0.35">
      <c r="A15" s="2" t="s">
        <v>53</v>
      </c>
      <c r="B15" s="2" t="s">
        <v>1547</v>
      </c>
      <c r="C15" s="2">
        <v>171</v>
      </c>
      <c r="D15" s="2">
        <f t="shared" si="2"/>
        <v>1.71</v>
      </c>
      <c r="E15" s="2">
        <f t="shared" si="3"/>
        <v>78.3</v>
      </c>
      <c r="F15" s="67">
        <f t="shared" si="4"/>
        <v>26.777469990766392</v>
      </c>
      <c r="G15" s="2">
        <v>78.3</v>
      </c>
      <c r="H15" s="2" t="b">
        <v>0</v>
      </c>
      <c r="I15" s="2" t="b">
        <f t="shared" si="5"/>
        <v>0</v>
      </c>
      <c r="J15" s="2" t="b">
        <f t="shared" si="6"/>
        <v>0</v>
      </c>
      <c r="K15" s="2" t="b">
        <v>0</v>
      </c>
      <c r="L15" s="2" t="b">
        <f t="shared" si="7"/>
        <v>0</v>
      </c>
      <c r="M15" s="2" t="b">
        <f t="shared" si="8"/>
        <v>0</v>
      </c>
      <c r="N15" s="2" t="b">
        <v>0</v>
      </c>
      <c r="O15" s="2" t="b">
        <f t="shared" si="9"/>
        <v>0</v>
      </c>
      <c r="P15" s="2" t="b">
        <f t="shared" si="10"/>
        <v>0</v>
      </c>
      <c r="Q15" s="2" t="b">
        <v>0</v>
      </c>
      <c r="R15" s="2" t="b">
        <f t="shared" si="11"/>
        <v>0</v>
      </c>
      <c r="S15" s="2" t="b">
        <f t="shared" si="12"/>
        <v>0</v>
      </c>
      <c r="T15" s="2" t="s">
        <v>1548</v>
      </c>
      <c r="U15" s="2">
        <v>190</v>
      </c>
      <c r="V15" s="2" t="b">
        <v>0</v>
      </c>
      <c r="W15" s="2" t="b">
        <f t="shared" si="13"/>
        <v>0</v>
      </c>
      <c r="X15" s="20" t="b">
        <f t="shared" si="14"/>
        <v>0</v>
      </c>
      <c r="Y15" s="2" t="b">
        <v>0</v>
      </c>
      <c r="Z15" s="2" t="b">
        <f t="shared" si="0"/>
        <v>0</v>
      </c>
      <c r="AA15" s="2" t="b">
        <f t="shared" si="1"/>
        <v>0</v>
      </c>
      <c r="AB15" s="2" t="b">
        <v>0</v>
      </c>
      <c r="AC15" s="20" t="b">
        <f t="shared" si="15"/>
        <v>0</v>
      </c>
      <c r="AD15" s="20" t="b">
        <f t="shared" si="16"/>
        <v>0</v>
      </c>
      <c r="AE15" s="2" t="s">
        <v>1549</v>
      </c>
      <c r="AF15" s="2" t="str">
        <f t="shared" si="17"/>
        <v>Hypertension</v>
      </c>
      <c r="AG15" s="2" t="s">
        <v>1528</v>
      </c>
      <c r="AH15" s="2" t="str">
        <f t="shared" si="18"/>
        <v>Yes</v>
      </c>
      <c r="AI15" s="2" t="s">
        <v>1511</v>
      </c>
      <c r="AJ15" s="2" t="s">
        <v>1521</v>
      </c>
    </row>
    <row r="16" spans="1:38" ht="14.5" x14ac:dyDescent="0.35">
      <c r="A16" s="2" t="s">
        <v>56</v>
      </c>
      <c r="B16" s="2" t="s">
        <v>1547</v>
      </c>
      <c r="C16" s="2">
        <v>157</v>
      </c>
      <c r="D16" s="2">
        <f t="shared" si="2"/>
        <v>1.57</v>
      </c>
      <c r="E16" s="2">
        <f t="shared" si="3"/>
        <v>60.1</v>
      </c>
      <c r="F16" s="67">
        <f t="shared" si="4"/>
        <v>24.382327883484116</v>
      </c>
      <c r="G16" s="2">
        <v>60.1</v>
      </c>
      <c r="H16" s="2" t="b">
        <v>1</v>
      </c>
      <c r="I16" s="2" t="b">
        <f t="shared" si="5"/>
        <v>1</v>
      </c>
      <c r="J16" s="2" t="b">
        <f t="shared" si="6"/>
        <v>1</v>
      </c>
      <c r="K16" s="2" t="b">
        <v>1</v>
      </c>
      <c r="L16" s="2" t="b">
        <f t="shared" si="7"/>
        <v>1</v>
      </c>
      <c r="M16" s="2" t="b">
        <f t="shared" si="8"/>
        <v>1</v>
      </c>
      <c r="N16" s="2" t="b">
        <v>0</v>
      </c>
      <c r="O16" s="2" t="b">
        <f t="shared" si="9"/>
        <v>0</v>
      </c>
      <c r="P16" s="2" t="b">
        <f t="shared" si="10"/>
        <v>0</v>
      </c>
      <c r="Q16" s="2" t="b">
        <v>0</v>
      </c>
      <c r="R16" s="2" t="b">
        <f t="shared" si="11"/>
        <v>0</v>
      </c>
      <c r="S16" s="2" t="b">
        <f t="shared" si="12"/>
        <v>0</v>
      </c>
      <c r="T16" s="2" t="s">
        <v>1550</v>
      </c>
      <c r="U16" s="2">
        <v>221</v>
      </c>
      <c r="V16" s="2" t="b">
        <v>0</v>
      </c>
      <c r="W16" s="2" t="b">
        <f t="shared" si="13"/>
        <v>0</v>
      </c>
      <c r="X16" s="20" t="b">
        <f t="shared" si="14"/>
        <v>0</v>
      </c>
      <c r="Y16" s="2" t="s">
        <v>1510</v>
      </c>
      <c r="Z16" s="18" t="str">
        <f t="shared" si="0"/>
        <v>No</v>
      </c>
      <c r="AA16" s="18" t="b">
        <f t="shared" si="1"/>
        <v>0</v>
      </c>
      <c r="AB16" s="2" t="b">
        <v>0</v>
      </c>
      <c r="AC16" s="20" t="b">
        <f t="shared" si="15"/>
        <v>0</v>
      </c>
      <c r="AD16" s="20" t="b">
        <f t="shared" si="16"/>
        <v>0</v>
      </c>
      <c r="AE16" s="2" t="s">
        <v>1520</v>
      </c>
      <c r="AF16" s="2" t="str">
        <f t="shared" si="17"/>
        <v>Stroke</v>
      </c>
      <c r="AG16" s="2" t="s">
        <v>1510</v>
      </c>
      <c r="AH16" s="2" t="str">
        <f t="shared" si="18"/>
        <v>No</v>
      </c>
      <c r="AI16" s="2" t="s">
        <v>1511</v>
      </c>
      <c r="AJ16" s="2" t="s">
        <v>1517</v>
      </c>
    </row>
    <row r="17" spans="1:36" ht="14.5" x14ac:dyDescent="0.35">
      <c r="A17" s="2" t="s">
        <v>58</v>
      </c>
      <c r="B17" s="2" t="s">
        <v>1518</v>
      </c>
      <c r="C17" s="2">
        <v>165</v>
      </c>
      <c r="D17" s="2">
        <f t="shared" si="2"/>
        <v>1.65</v>
      </c>
      <c r="E17" s="2">
        <f t="shared" si="3"/>
        <v>91.6</v>
      </c>
      <c r="F17" s="67">
        <f t="shared" si="4"/>
        <v>33.645546372819105</v>
      </c>
      <c r="G17" s="2">
        <v>91.6</v>
      </c>
      <c r="H17" s="2" t="b">
        <v>1</v>
      </c>
      <c r="I17" s="2" t="b">
        <f t="shared" si="5"/>
        <v>1</v>
      </c>
      <c r="J17" s="2" t="b">
        <f t="shared" si="6"/>
        <v>1</v>
      </c>
      <c r="K17" s="2" t="b">
        <v>0</v>
      </c>
      <c r="L17" s="2" t="b">
        <f t="shared" si="7"/>
        <v>0</v>
      </c>
      <c r="M17" s="2" t="b">
        <f t="shared" si="8"/>
        <v>0</v>
      </c>
      <c r="N17" s="2" t="b">
        <v>0</v>
      </c>
      <c r="O17" s="2" t="b">
        <f t="shared" si="9"/>
        <v>0</v>
      </c>
      <c r="P17" s="2" t="b">
        <f t="shared" si="10"/>
        <v>0</v>
      </c>
      <c r="Q17" s="2" t="b">
        <v>0</v>
      </c>
      <c r="R17" s="2" t="b">
        <f t="shared" si="11"/>
        <v>0</v>
      </c>
      <c r="S17" s="2" t="b">
        <f t="shared" si="12"/>
        <v>0</v>
      </c>
      <c r="T17" s="2" t="s">
        <v>1551</v>
      </c>
      <c r="U17" s="2">
        <v>186</v>
      </c>
      <c r="V17" s="2" t="b">
        <v>1</v>
      </c>
      <c r="W17" s="2" t="b">
        <f t="shared" si="13"/>
        <v>1</v>
      </c>
      <c r="X17" s="20" t="b">
        <f t="shared" si="14"/>
        <v>0</v>
      </c>
      <c r="Y17" s="2" t="b">
        <v>0</v>
      </c>
      <c r="Z17" s="2" t="b">
        <f t="shared" si="0"/>
        <v>0</v>
      </c>
      <c r="AA17" s="2" t="b">
        <f t="shared" si="1"/>
        <v>0</v>
      </c>
      <c r="AB17" s="2" t="b">
        <v>1</v>
      </c>
      <c r="AC17" s="20" t="b">
        <f t="shared" si="15"/>
        <v>1</v>
      </c>
      <c r="AD17" s="20" t="b">
        <f t="shared" si="16"/>
        <v>1</v>
      </c>
      <c r="AE17" s="2" t="s">
        <v>1552</v>
      </c>
      <c r="AF17" s="2" t="str">
        <f t="shared" si="17"/>
        <v>Heart Disease</v>
      </c>
      <c r="AG17" s="2" t="s">
        <v>1528</v>
      </c>
      <c r="AH17" s="2" t="str">
        <f t="shared" si="18"/>
        <v>Yes</v>
      </c>
      <c r="AI17" s="2" t="s">
        <v>1539</v>
      </c>
      <c r="AJ17" s="2" t="s">
        <v>1512</v>
      </c>
    </row>
    <row r="18" spans="1:36" ht="14.5" x14ac:dyDescent="0.35">
      <c r="A18" s="2" t="s">
        <v>61</v>
      </c>
      <c r="B18" s="2" t="s">
        <v>1540</v>
      </c>
      <c r="C18" s="2">
        <v>167</v>
      </c>
      <c r="D18" s="2">
        <f t="shared" si="2"/>
        <v>1.67</v>
      </c>
      <c r="E18" s="2">
        <f t="shared" si="3"/>
        <v>60.6</v>
      </c>
      <c r="F18" s="67">
        <f t="shared" si="4"/>
        <v>21.728997095629101</v>
      </c>
      <c r="G18" s="2">
        <v>60.6</v>
      </c>
      <c r="H18" s="2" t="b">
        <v>0</v>
      </c>
      <c r="I18" s="2" t="b">
        <f t="shared" si="5"/>
        <v>0</v>
      </c>
      <c r="J18" s="2" t="b">
        <f t="shared" si="6"/>
        <v>0</v>
      </c>
      <c r="K18" s="2" t="b">
        <v>0</v>
      </c>
      <c r="L18" s="2" t="b">
        <f t="shared" si="7"/>
        <v>0</v>
      </c>
      <c r="M18" s="2" t="b">
        <f t="shared" si="8"/>
        <v>0</v>
      </c>
      <c r="N18" s="2" t="b">
        <v>1</v>
      </c>
      <c r="O18" s="2" t="b">
        <f t="shared" si="9"/>
        <v>1</v>
      </c>
      <c r="P18" s="2" t="b">
        <f t="shared" si="10"/>
        <v>1</v>
      </c>
      <c r="Q18" s="2" t="b">
        <v>0</v>
      </c>
      <c r="R18" s="2" t="b">
        <f t="shared" si="11"/>
        <v>0</v>
      </c>
      <c r="S18" s="2" t="b">
        <f t="shared" si="12"/>
        <v>0</v>
      </c>
      <c r="T18" s="2" t="s">
        <v>1553</v>
      </c>
      <c r="U18" s="2">
        <v>170</v>
      </c>
      <c r="V18" s="2" t="b">
        <v>0</v>
      </c>
      <c r="W18" s="2" t="b">
        <f t="shared" si="13"/>
        <v>0</v>
      </c>
      <c r="X18" s="20" t="b">
        <f t="shared" si="14"/>
        <v>0</v>
      </c>
      <c r="Y18" s="2" t="b">
        <v>0</v>
      </c>
      <c r="Z18" s="2" t="b">
        <f t="shared" si="0"/>
        <v>0</v>
      </c>
      <c r="AA18" s="2" t="b">
        <f t="shared" si="1"/>
        <v>0</v>
      </c>
      <c r="AB18" s="2" t="b">
        <v>0</v>
      </c>
      <c r="AC18" s="20" t="b">
        <f t="shared" si="15"/>
        <v>0</v>
      </c>
      <c r="AD18" s="20" t="b">
        <f t="shared" si="16"/>
        <v>0</v>
      </c>
      <c r="AE18" s="2" t="s">
        <v>1544</v>
      </c>
      <c r="AF18" s="2" t="str">
        <f t="shared" si="17"/>
        <v>Osteoarthritis</v>
      </c>
      <c r="AG18" s="2" t="s">
        <v>1528</v>
      </c>
      <c r="AH18" s="2" t="str">
        <f t="shared" si="18"/>
        <v>Yes</v>
      </c>
      <c r="AI18" s="2" t="s">
        <v>1511</v>
      </c>
      <c r="AJ18" s="2" t="s">
        <v>1517</v>
      </c>
    </row>
    <row r="19" spans="1:36" ht="14.5" x14ac:dyDescent="0.35">
      <c r="A19" s="2" t="s">
        <v>63</v>
      </c>
      <c r="B19" s="2" t="s">
        <v>1507</v>
      </c>
      <c r="C19" s="2">
        <v>167</v>
      </c>
      <c r="D19" s="2">
        <f t="shared" si="2"/>
        <v>1.67</v>
      </c>
      <c r="E19" s="2">
        <f t="shared" si="3"/>
        <v>93.5</v>
      </c>
      <c r="F19" s="67">
        <f t="shared" si="4"/>
        <v>33.525762845566355</v>
      </c>
      <c r="G19" s="2">
        <v>93.5</v>
      </c>
      <c r="H19" s="2" t="b">
        <v>0</v>
      </c>
      <c r="I19" s="2" t="b">
        <f t="shared" si="5"/>
        <v>0</v>
      </c>
      <c r="J19" s="2" t="b">
        <f t="shared" si="6"/>
        <v>0</v>
      </c>
      <c r="K19" s="2" t="b">
        <v>1</v>
      </c>
      <c r="L19" s="2" t="b">
        <f t="shared" si="7"/>
        <v>1</v>
      </c>
      <c r="M19" s="2" t="b">
        <f t="shared" si="8"/>
        <v>1</v>
      </c>
      <c r="N19" s="2" t="b">
        <v>0</v>
      </c>
      <c r="O19" s="2" t="b">
        <f t="shared" si="9"/>
        <v>0</v>
      </c>
      <c r="P19" s="2" t="b">
        <f t="shared" si="10"/>
        <v>0</v>
      </c>
      <c r="Q19" s="2" t="b">
        <v>1</v>
      </c>
      <c r="R19" s="2" t="b">
        <f t="shared" si="11"/>
        <v>1</v>
      </c>
      <c r="S19" s="2" t="b">
        <f t="shared" si="12"/>
        <v>1</v>
      </c>
      <c r="T19" s="2" t="s">
        <v>1554</v>
      </c>
      <c r="U19" s="2">
        <v>191</v>
      </c>
      <c r="V19" s="2" t="b">
        <v>1</v>
      </c>
      <c r="W19" s="2" t="b">
        <f t="shared" si="13"/>
        <v>1</v>
      </c>
      <c r="X19" s="20" t="b">
        <f t="shared" si="14"/>
        <v>0</v>
      </c>
      <c r="Y19" s="2" t="b">
        <v>0</v>
      </c>
      <c r="Z19" s="2" t="b">
        <f t="shared" si="0"/>
        <v>0</v>
      </c>
      <c r="AA19" s="2" t="b">
        <f t="shared" si="1"/>
        <v>0</v>
      </c>
      <c r="AB19" s="2" t="b">
        <v>1</v>
      </c>
      <c r="AC19" s="20" t="b">
        <f t="shared" si="15"/>
        <v>1</v>
      </c>
      <c r="AD19" s="20" t="b">
        <f t="shared" si="16"/>
        <v>1</v>
      </c>
      <c r="AE19" s="2" t="s">
        <v>1533</v>
      </c>
      <c r="AF19" s="2" t="str">
        <f t="shared" si="17"/>
        <v>Childbirth</v>
      </c>
      <c r="AG19" s="2" t="s">
        <v>1510</v>
      </c>
      <c r="AH19" s="2" t="str">
        <f t="shared" si="18"/>
        <v>No</v>
      </c>
      <c r="AI19" s="2" t="s">
        <v>1511</v>
      </c>
      <c r="AJ19" s="2" t="s">
        <v>1521</v>
      </c>
    </row>
    <row r="20" spans="1:36" ht="14.5" x14ac:dyDescent="0.35">
      <c r="A20" s="2" t="s">
        <v>66</v>
      </c>
      <c r="B20" s="2" t="s">
        <v>1507</v>
      </c>
      <c r="C20" s="2">
        <v>171</v>
      </c>
      <c r="D20" s="2">
        <f t="shared" si="2"/>
        <v>1.71</v>
      </c>
      <c r="E20" s="2">
        <f t="shared" si="3"/>
        <v>99</v>
      </c>
      <c r="F20" s="67">
        <f t="shared" si="4"/>
        <v>33.856571252693136</v>
      </c>
      <c r="G20" s="2">
        <v>99</v>
      </c>
      <c r="H20" s="2" t="b">
        <v>1</v>
      </c>
      <c r="I20" s="2" t="b">
        <f t="shared" si="5"/>
        <v>1</v>
      </c>
      <c r="J20" s="2" t="b">
        <f t="shared" si="6"/>
        <v>1</v>
      </c>
      <c r="K20" s="2" t="b">
        <v>1</v>
      </c>
      <c r="L20" s="2" t="b">
        <f t="shared" si="7"/>
        <v>1</v>
      </c>
      <c r="M20" s="2" t="b">
        <f t="shared" si="8"/>
        <v>1</v>
      </c>
      <c r="N20" s="2" t="b">
        <v>0</v>
      </c>
      <c r="O20" s="2" t="b">
        <f t="shared" si="9"/>
        <v>0</v>
      </c>
      <c r="P20" s="2" t="b">
        <f t="shared" si="10"/>
        <v>0</v>
      </c>
      <c r="Q20" s="2" t="b">
        <v>0</v>
      </c>
      <c r="R20" s="2" t="b">
        <f t="shared" si="11"/>
        <v>0</v>
      </c>
      <c r="S20" s="2" t="b">
        <f t="shared" si="12"/>
        <v>0</v>
      </c>
      <c r="T20" s="2" t="s">
        <v>1555</v>
      </c>
      <c r="U20" s="2">
        <v>181</v>
      </c>
      <c r="V20" s="2" t="b">
        <v>0</v>
      </c>
      <c r="W20" s="2" t="b">
        <f t="shared" si="13"/>
        <v>0</v>
      </c>
      <c r="X20" s="20" t="b">
        <f t="shared" si="14"/>
        <v>0</v>
      </c>
      <c r="Y20" s="2" t="b">
        <v>1</v>
      </c>
      <c r="Z20" s="2" t="b">
        <f t="shared" si="0"/>
        <v>1</v>
      </c>
      <c r="AA20" s="2" t="b">
        <f t="shared" si="1"/>
        <v>1</v>
      </c>
      <c r="AB20" s="2" t="b">
        <v>1</v>
      </c>
      <c r="AC20" s="20" t="b">
        <f t="shared" si="15"/>
        <v>1</v>
      </c>
      <c r="AD20" s="20" t="b">
        <f t="shared" si="16"/>
        <v>1</v>
      </c>
      <c r="AE20" s="2" t="s">
        <v>1556</v>
      </c>
      <c r="AF20" s="2" t="str">
        <f t="shared" si="17"/>
        <v>Allergic Reaction</v>
      </c>
      <c r="AG20" s="2" t="s">
        <v>1510</v>
      </c>
      <c r="AH20" s="2" t="str">
        <f t="shared" si="18"/>
        <v>No</v>
      </c>
      <c r="AI20" s="2" t="s">
        <v>1539</v>
      </c>
      <c r="AJ20" s="2" t="s">
        <v>1512</v>
      </c>
    </row>
    <row r="21" spans="1:36" ht="15.75" customHeight="1" x14ac:dyDescent="0.35">
      <c r="A21" s="2" t="s">
        <v>68</v>
      </c>
      <c r="B21" s="2" t="s">
        <v>1522</v>
      </c>
      <c r="C21" s="2">
        <v>161</v>
      </c>
      <c r="D21" s="2">
        <f t="shared" si="2"/>
        <v>1.61</v>
      </c>
      <c r="E21" s="2">
        <f t="shared" si="3"/>
        <v>73.7</v>
      </c>
      <c r="F21" s="67">
        <f t="shared" si="4"/>
        <v>28.432545040700589</v>
      </c>
      <c r="G21" s="2">
        <v>73.7</v>
      </c>
      <c r="H21" s="2" t="b">
        <v>0</v>
      </c>
      <c r="I21" s="2" t="b">
        <f t="shared" si="5"/>
        <v>0</v>
      </c>
      <c r="J21" s="2" t="b">
        <f t="shared" si="6"/>
        <v>0</v>
      </c>
      <c r="K21" s="2" t="b">
        <v>0</v>
      </c>
      <c r="L21" s="2" t="b">
        <f t="shared" si="7"/>
        <v>0</v>
      </c>
      <c r="M21" s="2" t="b">
        <f t="shared" si="8"/>
        <v>0</v>
      </c>
      <c r="N21" s="2" t="b">
        <v>0</v>
      </c>
      <c r="O21" s="2" t="b">
        <f t="shared" si="9"/>
        <v>0</v>
      </c>
      <c r="P21" s="2" t="b">
        <f t="shared" si="10"/>
        <v>0</v>
      </c>
      <c r="Q21" s="2" t="b">
        <v>1</v>
      </c>
      <c r="R21" s="2" t="b">
        <f t="shared" si="11"/>
        <v>1</v>
      </c>
      <c r="S21" s="2" t="b">
        <f t="shared" si="12"/>
        <v>1</v>
      </c>
      <c r="T21" s="2" t="s">
        <v>1557</v>
      </c>
      <c r="U21" s="2">
        <v>174</v>
      </c>
      <c r="V21" s="2" t="b">
        <v>1</v>
      </c>
      <c r="W21" s="2" t="b">
        <f t="shared" si="13"/>
        <v>1</v>
      </c>
      <c r="X21" s="20" t="b">
        <f t="shared" si="14"/>
        <v>0</v>
      </c>
      <c r="Y21" s="2" t="b">
        <v>1</v>
      </c>
      <c r="Z21" s="2" t="b">
        <f t="shared" si="0"/>
        <v>1</v>
      </c>
      <c r="AA21" s="2" t="b">
        <f t="shared" si="1"/>
        <v>1</v>
      </c>
      <c r="AB21" s="2" t="b">
        <v>1</v>
      </c>
      <c r="AC21" s="20" t="b">
        <f t="shared" si="15"/>
        <v>1</v>
      </c>
      <c r="AD21" s="20" t="b">
        <f t="shared" si="16"/>
        <v>1</v>
      </c>
      <c r="AE21" s="2" t="s">
        <v>1538</v>
      </c>
      <c r="AF21" s="2" t="str">
        <f t="shared" si="17"/>
        <v>Respiratory Infection</v>
      </c>
      <c r="AG21" s="2" t="s">
        <v>1528</v>
      </c>
      <c r="AH21" s="2" t="str">
        <f t="shared" si="18"/>
        <v>Yes</v>
      </c>
      <c r="AI21" s="2" t="s">
        <v>1511</v>
      </c>
      <c r="AJ21" s="2" t="s">
        <v>1534</v>
      </c>
    </row>
    <row r="22" spans="1:36" ht="15.75" customHeight="1" x14ac:dyDescent="0.35">
      <c r="A22" s="2" t="s">
        <v>72</v>
      </c>
      <c r="B22" s="2" t="s">
        <v>1522</v>
      </c>
      <c r="C22" s="2">
        <v>161</v>
      </c>
      <c r="D22" s="2">
        <f t="shared" si="2"/>
        <v>1.61</v>
      </c>
      <c r="E22" s="2">
        <f t="shared" si="3"/>
        <v>54</v>
      </c>
      <c r="F22" s="67">
        <f t="shared" si="4"/>
        <v>20.832529609197174</v>
      </c>
      <c r="G22" s="2">
        <v>54</v>
      </c>
      <c r="H22" s="2" t="b">
        <v>0</v>
      </c>
      <c r="I22" s="2" t="b">
        <f t="shared" si="5"/>
        <v>0</v>
      </c>
      <c r="J22" s="2" t="b">
        <f t="shared" si="6"/>
        <v>0</v>
      </c>
      <c r="K22" s="2" t="b">
        <v>0</v>
      </c>
      <c r="L22" s="2" t="b">
        <f t="shared" si="7"/>
        <v>0</v>
      </c>
      <c r="M22" s="2" t="b">
        <f t="shared" si="8"/>
        <v>0</v>
      </c>
      <c r="N22" s="2" t="b">
        <v>1</v>
      </c>
      <c r="O22" s="2" t="b">
        <f t="shared" si="9"/>
        <v>1</v>
      </c>
      <c r="P22" s="2" t="b">
        <f t="shared" si="10"/>
        <v>1</v>
      </c>
      <c r="Q22" s="2" t="b">
        <v>0</v>
      </c>
      <c r="R22" s="2" t="b">
        <f t="shared" si="11"/>
        <v>0</v>
      </c>
      <c r="S22" s="2" t="b">
        <f t="shared" si="12"/>
        <v>0</v>
      </c>
      <c r="T22" s="2" t="s">
        <v>1558</v>
      </c>
      <c r="U22" s="2">
        <v>222</v>
      </c>
      <c r="V22" s="19"/>
      <c r="W22" s="2" t="b">
        <f t="shared" si="13"/>
        <v>0</v>
      </c>
      <c r="X22" s="20" t="b">
        <f t="shared" si="14"/>
        <v>0</v>
      </c>
      <c r="Y22" s="2" t="b">
        <v>0</v>
      </c>
      <c r="Z22" s="2" t="b">
        <f t="shared" si="0"/>
        <v>0</v>
      </c>
      <c r="AA22" s="2" t="b">
        <f t="shared" si="1"/>
        <v>0</v>
      </c>
      <c r="AB22" s="2" t="b">
        <v>0</v>
      </c>
      <c r="AC22" s="20" t="b">
        <f t="shared" si="15"/>
        <v>0</v>
      </c>
      <c r="AD22" s="20" t="b">
        <f t="shared" si="16"/>
        <v>0</v>
      </c>
      <c r="AE22" s="2" t="s">
        <v>1559</v>
      </c>
      <c r="AF22" s="2" t="str">
        <f t="shared" si="17"/>
        <v>Kidney Stones</v>
      </c>
      <c r="AG22" s="2" t="s">
        <v>1510</v>
      </c>
      <c r="AH22" s="2" t="str">
        <f t="shared" si="18"/>
        <v>No</v>
      </c>
      <c r="AI22" s="2" t="s">
        <v>1539</v>
      </c>
      <c r="AJ22" s="2" t="s">
        <v>1525</v>
      </c>
    </row>
    <row r="23" spans="1:36" ht="15.75" customHeight="1" x14ac:dyDescent="0.35">
      <c r="A23" s="2" t="s">
        <v>75</v>
      </c>
      <c r="B23" s="2" t="s">
        <v>1560</v>
      </c>
      <c r="C23" s="2">
        <v>172</v>
      </c>
      <c r="D23" s="2">
        <f t="shared" si="2"/>
        <v>1.72</v>
      </c>
      <c r="E23" s="2">
        <f t="shared" si="3"/>
        <v>76</v>
      </c>
      <c r="F23" s="67">
        <f t="shared" si="4"/>
        <v>25.689561925365066</v>
      </c>
      <c r="G23" s="2">
        <v>76</v>
      </c>
      <c r="H23" s="2" t="b">
        <v>0</v>
      </c>
      <c r="I23" s="2" t="b">
        <f t="shared" si="5"/>
        <v>0</v>
      </c>
      <c r="J23" s="2" t="b">
        <f t="shared" si="6"/>
        <v>0</v>
      </c>
      <c r="K23" s="2" t="b">
        <v>0</v>
      </c>
      <c r="L23" s="2" t="b">
        <f t="shared" si="7"/>
        <v>0</v>
      </c>
      <c r="M23" s="2" t="b">
        <f t="shared" si="8"/>
        <v>0</v>
      </c>
      <c r="N23" s="2" t="b">
        <v>0</v>
      </c>
      <c r="O23" s="2" t="b">
        <f t="shared" si="9"/>
        <v>0</v>
      </c>
      <c r="P23" s="2" t="b">
        <f t="shared" si="10"/>
        <v>0</v>
      </c>
      <c r="Q23" s="2" t="b">
        <v>0</v>
      </c>
      <c r="R23" s="2" t="b">
        <f t="shared" si="11"/>
        <v>0</v>
      </c>
      <c r="S23" s="2" t="b">
        <f t="shared" si="12"/>
        <v>0</v>
      </c>
      <c r="T23" s="2" t="s">
        <v>1561</v>
      </c>
      <c r="U23" s="2">
        <v>203</v>
      </c>
      <c r="V23" s="2" t="b">
        <v>0</v>
      </c>
      <c r="W23" s="2" t="b">
        <f t="shared" si="13"/>
        <v>0</v>
      </c>
      <c r="X23" s="20" t="b">
        <f t="shared" si="14"/>
        <v>0</v>
      </c>
      <c r="Y23" s="2" t="b">
        <v>0</v>
      </c>
      <c r="Z23" s="2" t="b">
        <f t="shared" si="0"/>
        <v>0</v>
      </c>
      <c r="AA23" s="2" t="b">
        <f t="shared" si="1"/>
        <v>0</v>
      </c>
      <c r="AB23" s="2" t="b">
        <v>0</v>
      </c>
      <c r="AC23" s="20" t="b">
        <f t="shared" si="15"/>
        <v>0</v>
      </c>
      <c r="AD23" s="20" t="b">
        <f t="shared" si="16"/>
        <v>0</v>
      </c>
      <c r="AE23" s="2" t="s">
        <v>1562</v>
      </c>
      <c r="AF23" s="2" t="str">
        <f t="shared" si="17"/>
        <v>Fractured Leg</v>
      </c>
      <c r="AG23" s="2" t="s">
        <v>1528</v>
      </c>
      <c r="AH23" s="2" t="str">
        <f t="shared" si="18"/>
        <v>Yes</v>
      </c>
      <c r="AI23" s="2" t="s">
        <v>1539</v>
      </c>
      <c r="AJ23" s="2" t="s">
        <v>1534</v>
      </c>
    </row>
    <row r="24" spans="1:36" ht="15.75" customHeight="1" x14ac:dyDescent="0.35">
      <c r="A24" s="2" t="s">
        <v>77</v>
      </c>
      <c r="B24" s="2" t="s">
        <v>1522</v>
      </c>
      <c r="C24" s="2">
        <v>169</v>
      </c>
      <c r="D24" s="2">
        <f t="shared" si="2"/>
        <v>1.69</v>
      </c>
      <c r="E24" s="2">
        <f t="shared" si="3"/>
        <v>86.3</v>
      </c>
      <c r="F24" s="67">
        <f t="shared" si="4"/>
        <v>30.216028850530446</v>
      </c>
      <c r="G24" s="2">
        <v>86.3</v>
      </c>
      <c r="H24" s="2" t="b">
        <v>0</v>
      </c>
      <c r="I24" s="2" t="b">
        <f t="shared" si="5"/>
        <v>0</v>
      </c>
      <c r="J24" s="2" t="b">
        <f t="shared" si="6"/>
        <v>0</v>
      </c>
      <c r="K24" s="2" t="b">
        <v>0</v>
      </c>
      <c r="L24" s="2" t="b">
        <f t="shared" si="7"/>
        <v>0</v>
      </c>
      <c r="M24" s="2" t="b">
        <f t="shared" si="8"/>
        <v>0</v>
      </c>
      <c r="N24" s="2" t="b">
        <v>0</v>
      </c>
      <c r="O24" s="2" t="b">
        <f t="shared" si="9"/>
        <v>0</v>
      </c>
      <c r="P24" s="2" t="b">
        <f t="shared" si="10"/>
        <v>0</v>
      </c>
      <c r="Q24" s="2" t="b">
        <v>0</v>
      </c>
      <c r="R24" s="2" t="b">
        <f t="shared" si="11"/>
        <v>0</v>
      </c>
      <c r="S24" s="2" t="b">
        <f t="shared" si="12"/>
        <v>0</v>
      </c>
      <c r="T24" s="2" t="s">
        <v>1563</v>
      </c>
      <c r="U24" s="2">
        <v>157</v>
      </c>
      <c r="V24" s="2" t="b">
        <v>0</v>
      </c>
      <c r="W24" s="2" t="b">
        <f t="shared" si="13"/>
        <v>0</v>
      </c>
      <c r="X24" s="20" t="b">
        <f t="shared" si="14"/>
        <v>0</v>
      </c>
      <c r="Y24" s="2" t="b">
        <v>1</v>
      </c>
      <c r="Z24" s="2" t="b">
        <f t="shared" si="0"/>
        <v>1</v>
      </c>
      <c r="AA24" s="2" t="b">
        <f t="shared" si="1"/>
        <v>1</v>
      </c>
      <c r="AB24" s="2" t="b">
        <v>1</v>
      </c>
      <c r="AC24" s="20" t="b">
        <f t="shared" si="15"/>
        <v>1</v>
      </c>
      <c r="AD24" s="20" t="b">
        <f t="shared" si="16"/>
        <v>1</v>
      </c>
      <c r="AE24" s="2" t="s">
        <v>1546</v>
      </c>
      <c r="AF24" s="2" t="str">
        <f t="shared" si="17"/>
        <v>Kidney Stones</v>
      </c>
      <c r="AG24" s="2" t="s">
        <v>1510</v>
      </c>
      <c r="AH24" s="2" t="str">
        <f t="shared" si="18"/>
        <v>No</v>
      </c>
      <c r="AI24" s="2" t="s">
        <v>1516</v>
      </c>
      <c r="AJ24" s="2" t="s">
        <v>1512</v>
      </c>
    </row>
    <row r="25" spans="1:36" ht="15.75" customHeight="1" x14ac:dyDescent="0.35">
      <c r="A25" s="2" t="s">
        <v>79</v>
      </c>
      <c r="B25" s="2" t="s">
        <v>1531</v>
      </c>
      <c r="C25" s="2">
        <v>163</v>
      </c>
      <c r="D25" s="2">
        <f t="shared" si="2"/>
        <v>1.63</v>
      </c>
      <c r="E25" s="2">
        <f t="shared" si="3"/>
        <v>64.2</v>
      </c>
      <c r="F25" s="67">
        <f t="shared" si="4"/>
        <v>24.16349881440777</v>
      </c>
      <c r="G25" s="2">
        <v>64.2</v>
      </c>
      <c r="H25" s="2" t="b">
        <v>0</v>
      </c>
      <c r="I25" s="2" t="b">
        <f t="shared" si="5"/>
        <v>0</v>
      </c>
      <c r="J25" s="2" t="b">
        <f t="shared" si="6"/>
        <v>0</v>
      </c>
      <c r="K25" s="2" t="b">
        <v>0</v>
      </c>
      <c r="L25" s="2" t="b">
        <f t="shared" si="7"/>
        <v>0</v>
      </c>
      <c r="M25" s="2" t="b">
        <f t="shared" si="8"/>
        <v>0</v>
      </c>
      <c r="N25" s="2" t="b">
        <v>0</v>
      </c>
      <c r="O25" s="2" t="b">
        <f t="shared" si="9"/>
        <v>0</v>
      </c>
      <c r="P25" s="2" t="b">
        <f t="shared" si="10"/>
        <v>0</v>
      </c>
      <c r="Q25" s="2" t="b">
        <v>0</v>
      </c>
      <c r="R25" s="2" t="b">
        <f t="shared" si="11"/>
        <v>0</v>
      </c>
      <c r="S25" s="2" t="b">
        <f t="shared" si="12"/>
        <v>0</v>
      </c>
      <c r="T25" s="2" t="s">
        <v>1564</v>
      </c>
      <c r="U25" s="2">
        <v>216</v>
      </c>
      <c r="V25" s="2" t="b">
        <v>0</v>
      </c>
      <c r="W25" s="2" t="b">
        <f t="shared" si="13"/>
        <v>0</v>
      </c>
      <c r="X25" s="20" t="b">
        <f t="shared" si="14"/>
        <v>0</v>
      </c>
      <c r="Y25" s="2" t="b">
        <v>0</v>
      </c>
      <c r="Z25" s="2" t="b">
        <f t="shared" si="0"/>
        <v>0</v>
      </c>
      <c r="AA25" s="2" t="b">
        <f t="shared" si="1"/>
        <v>0</v>
      </c>
      <c r="AB25" s="2" t="b">
        <v>0</v>
      </c>
      <c r="AC25" s="20" t="b">
        <f t="shared" si="15"/>
        <v>0</v>
      </c>
      <c r="AD25" s="20" t="b">
        <f t="shared" si="16"/>
        <v>0</v>
      </c>
      <c r="AE25" s="2" t="s">
        <v>1565</v>
      </c>
      <c r="AF25" s="2" t="str">
        <f t="shared" si="17"/>
        <v>Diabetes</v>
      </c>
      <c r="AG25" s="2" t="s">
        <v>1510</v>
      </c>
      <c r="AH25" s="2" t="str">
        <f t="shared" si="18"/>
        <v>No</v>
      </c>
      <c r="AI25" s="2" t="s">
        <v>1516</v>
      </c>
      <c r="AJ25" s="2" t="s">
        <v>1517</v>
      </c>
    </row>
    <row r="26" spans="1:36" ht="15.75" customHeight="1" x14ac:dyDescent="0.35">
      <c r="A26" s="2" t="s">
        <v>81</v>
      </c>
      <c r="B26" s="2" t="s">
        <v>1518</v>
      </c>
      <c r="C26" s="2">
        <v>175</v>
      </c>
      <c r="D26" s="2">
        <f t="shared" si="2"/>
        <v>1.75</v>
      </c>
      <c r="E26" s="2">
        <f t="shared" si="3"/>
        <v>61.5</v>
      </c>
      <c r="F26" s="67">
        <f t="shared" si="4"/>
        <v>20.081632653061224</v>
      </c>
      <c r="G26" s="2">
        <v>61.5</v>
      </c>
      <c r="H26" s="2" t="b">
        <v>0</v>
      </c>
      <c r="I26" s="2" t="b">
        <f t="shared" si="5"/>
        <v>0</v>
      </c>
      <c r="J26" s="2" t="b">
        <f t="shared" si="6"/>
        <v>0</v>
      </c>
      <c r="K26" s="2" t="b">
        <v>0</v>
      </c>
      <c r="L26" s="2" t="b">
        <f t="shared" si="7"/>
        <v>0</v>
      </c>
      <c r="M26" s="2" t="b">
        <f t="shared" si="8"/>
        <v>0</v>
      </c>
      <c r="N26" s="2" t="b">
        <v>0</v>
      </c>
      <c r="O26" s="2" t="b">
        <f t="shared" si="9"/>
        <v>0</v>
      </c>
      <c r="P26" s="2" t="b">
        <f t="shared" si="10"/>
        <v>0</v>
      </c>
      <c r="Q26" s="2" t="b">
        <v>0</v>
      </c>
      <c r="R26" s="2" t="b">
        <f t="shared" si="11"/>
        <v>0</v>
      </c>
      <c r="S26" s="2" t="b">
        <f t="shared" si="12"/>
        <v>0</v>
      </c>
      <c r="T26" s="2" t="s">
        <v>1566</v>
      </c>
      <c r="U26" s="2">
        <v>201</v>
      </c>
      <c r="V26" s="2" t="b">
        <v>0</v>
      </c>
      <c r="W26" s="2" t="b">
        <f t="shared" si="13"/>
        <v>0</v>
      </c>
      <c r="X26" s="20" t="b">
        <f t="shared" si="14"/>
        <v>0</v>
      </c>
      <c r="Z26" s="2" t="b">
        <f t="shared" si="0"/>
        <v>0</v>
      </c>
      <c r="AA26" s="2" t="b">
        <f t="shared" si="1"/>
        <v>0</v>
      </c>
      <c r="AB26" s="2" t="b">
        <v>0</v>
      </c>
      <c r="AC26" s="20" t="b">
        <f t="shared" si="15"/>
        <v>0</v>
      </c>
      <c r="AD26" s="20" t="b">
        <f t="shared" si="16"/>
        <v>0</v>
      </c>
      <c r="AE26" s="2" t="s">
        <v>1544</v>
      </c>
      <c r="AF26" s="2" t="str">
        <f t="shared" si="17"/>
        <v>Osteoarthritis</v>
      </c>
      <c r="AG26" s="2" t="s">
        <v>1528</v>
      </c>
      <c r="AH26" s="2" t="str">
        <f t="shared" si="18"/>
        <v>Yes</v>
      </c>
      <c r="AI26" s="2" t="s">
        <v>1516</v>
      </c>
      <c r="AJ26" s="2" t="s">
        <v>1525</v>
      </c>
    </row>
    <row r="27" spans="1:36" ht="15.75" customHeight="1" x14ac:dyDescent="0.35">
      <c r="A27" s="2" t="s">
        <v>83</v>
      </c>
      <c r="B27" s="2" t="s">
        <v>1547</v>
      </c>
      <c r="C27" s="2">
        <v>150</v>
      </c>
      <c r="D27" s="2">
        <f t="shared" si="2"/>
        <v>1.5</v>
      </c>
      <c r="E27" s="2">
        <f t="shared" si="3"/>
        <v>68.400000000000006</v>
      </c>
      <c r="F27" s="67">
        <f t="shared" si="4"/>
        <v>30.400000000000002</v>
      </c>
      <c r="G27" s="2">
        <v>68.400000000000006</v>
      </c>
      <c r="H27" s="2" t="b">
        <v>0</v>
      </c>
      <c r="I27" s="2" t="b">
        <f t="shared" si="5"/>
        <v>0</v>
      </c>
      <c r="J27" s="2" t="b">
        <f t="shared" si="6"/>
        <v>0</v>
      </c>
      <c r="K27" s="2" t="b">
        <v>1</v>
      </c>
      <c r="L27" s="2" t="b">
        <f t="shared" si="7"/>
        <v>1</v>
      </c>
      <c r="M27" s="2" t="b">
        <f t="shared" si="8"/>
        <v>1</v>
      </c>
      <c r="N27" s="2" t="b">
        <v>0</v>
      </c>
      <c r="O27" s="2" t="b">
        <f t="shared" si="9"/>
        <v>0</v>
      </c>
      <c r="P27" s="2" t="b">
        <f t="shared" si="10"/>
        <v>0</v>
      </c>
      <c r="Q27" s="2" t="b">
        <v>1</v>
      </c>
      <c r="R27" s="2" t="b">
        <f t="shared" si="11"/>
        <v>1</v>
      </c>
      <c r="S27" s="2" t="b">
        <f t="shared" si="12"/>
        <v>1</v>
      </c>
      <c r="T27" s="2" t="s">
        <v>1567</v>
      </c>
      <c r="U27" s="2">
        <v>170</v>
      </c>
      <c r="V27" s="2" t="b">
        <v>1</v>
      </c>
      <c r="W27" s="2" t="b">
        <f t="shared" si="13"/>
        <v>1</v>
      </c>
      <c r="X27" s="20" t="b">
        <f t="shared" si="14"/>
        <v>0</v>
      </c>
      <c r="Y27" s="2" t="b">
        <v>0</v>
      </c>
      <c r="Z27" s="2" t="b">
        <f t="shared" si="0"/>
        <v>0</v>
      </c>
      <c r="AA27" s="2" t="b">
        <f t="shared" si="1"/>
        <v>0</v>
      </c>
      <c r="AB27" s="2" t="b">
        <v>1</v>
      </c>
      <c r="AC27" s="20" t="b">
        <f t="shared" si="15"/>
        <v>1</v>
      </c>
      <c r="AD27" s="20" t="b">
        <f t="shared" si="16"/>
        <v>1</v>
      </c>
      <c r="AE27" s="2" t="s">
        <v>1546</v>
      </c>
      <c r="AF27" s="2" t="str">
        <f t="shared" si="17"/>
        <v>Kidney Stones</v>
      </c>
      <c r="AG27" s="2" t="s">
        <v>1510</v>
      </c>
      <c r="AH27" s="2" t="str">
        <f t="shared" si="18"/>
        <v>No</v>
      </c>
      <c r="AI27" s="2" t="s">
        <v>1539</v>
      </c>
      <c r="AJ27" s="2" t="s">
        <v>1512</v>
      </c>
    </row>
    <row r="28" spans="1:36" ht="15.75" customHeight="1" x14ac:dyDescent="0.35">
      <c r="A28" s="2" t="s">
        <v>85</v>
      </c>
      <c r="B28" s="2" t="s">
        <v>1540</v>
      </c>
      <c r="C28" s="2">
        <v>169</v>
      </c>
      <c r="D28" s="2">
        <f t="shared" si="2"/>
        <v>1.69</v>
      </c>
      <c r="E28" s="2">
        <f t="shared" si="3"/>
        <v>70.099999999999994</v>
      </c>
      <c r="F28" s="67">
        <f t="shared" si="4"/>
        <v>24.543958544868879</v>
      </c>
      <c r="G28" s="2">
        <v>70.099999999999994</v>
      </c>
      <c r="H28" s="2" t="b">
        <v>0</v>
      </c>
      <c r="I28" s="2" t="b">
        <f t="shared" si="5"/>
        <v>0</v>
      </c>
      <c r="J28" s="2" t="b">
        <f t="shared" si="6"/>
        <v>0</v>
      </c>
      <c r="K28" s="2" t="b">
        <v>1</v>
      </c>
      <c r="L28" s="2" t="b">
        <f t="shared" si="7"/>
        <v>1</v>
      </c>
      <c r="M28" s="2" t="b">
        <f t="shared" si="8"/>
        <v>1</v>
      </c>
      <c r="N28" s="2" t="b">
        <v>0</v>
      </c>
      <c r="O28" s="2" t="b">
        <f t="shared" si="9"/>
        <v>0</v>
      </c>
      <c r="P28" s="2" t="b">
        <f t="shared" si="10"/>
        <v>0</v>
      </c>
      <c r="Q28" s="2" t="b">
        <v>0</v>
      </c>
      <c r="R28" s="2" t="b">
        <f t="shared" si="11"/>
        <v>0</v>
      </c>
      <c r="S28" s="2" t="b">
        <f t="shared" si="12"/>
        <v>0</v>
      </c>
      <c r="T28" s="2" t="s">
        <v>1568</v>
      </c>
      <c r="U28" s="2">
        <v>213</v>
      </c>
      <c r="V28" s="2" t="b">
        <v>0</v>
      </c>
      <c r="W28" s="2" t="b">
        <f t="shared" si="13"/>
        <v>0</v>
      </c>
      <c r="X28" s="20" t="b">
        <f t="shared" si="14"/>
        <v>0</v>
      </c>
      <c r="Y28" s="2" t="b">
        <v>0</v>
      </c>
      <c r="Z28" s="2" t="b">
        <f t="shared" si="0"/>
        <v>0</v>
      </c>
      <c r="AA28" s="2" t="b">
        <f t="shared" si="1"/>
        <v>0</v>
      </c>
      <c r="AB28" s="17"/>
      <c r="AC28" s="21" t="str">
        <f t="shared" si="15"/>
        <v>FALSE</v>
      </c>
      <c r="AD28" s="20" t="str">
        <f t="shared" si="16"/>
        <v>FALSE</v>
      </c>
      <c r="AE28" s="2" t="s">
        <v>1544</v>
      </c>
      <c r="AF28" s="2" t="str">
        <f t="shared" si="17"/>
        <v>Osteoarthritis</v>
      </c>
      <c r="AG28" s="2" t="s">
        <v>1528</v>
      </c>
      <c r="AH28" s="2" t="str">
        <f t="shared" si="18"/>
        <v>Yes</v>
      </c>
      <c r="AI28" s="2" t="s">
        <v>1511</v>
      </c>
      <c r="AJ28" s="2" t="s">
        <v>1517</v>
      </c>
    </row>
    <row r="29" spans="1:36" ht="15.75" customHeight="1" x14ac:dyDescent="0.35">
      <c r="A29" s="2" t="s">
        <v>88</v>
      </c>
      <c r="B29" s="2" t="s">
        <v>1531</v>
      </c>
      <c r="C29" s="2">
        <v>163</v>
      </c>
      <c r="D29" s="2">
        <f t="shared" si="2"/>
        <v>1.63</v>
      </c>
      <c r="E29" s="2">
        <f t="shared" si="3"/>
        <v>54.5</v>
      </c>
      <c r="F29" s="67">
        <f t="shared" si="4"/>
        <v>20.512627498212204</v>
      </c>
      <c r="G29" s="2">
        <v>54.5</v>
      </c>
      <c r="H29" s="2" t="b">
        <v>1</v>
      </c>
      <c r="I29" s="2" t="b">
        <f t="shared" si="5"/>
        <v>1</v>
      </c>
      <c r="J29" s="2" t="b">
        <f t="shared" si="6"/>
        <v>1</v>
      </c>
      <c r="K29" s="2" t="b">
        <v>0</v>
      </c>
      <c r="L29" s="2" t="b">
        <f t="shared" si="7"/>
        <v>0</v>
      </c>
      <c r="M29" s="2" t="b">
        <f t="shared" si="8"/>
        <v>0</v>
      </c>
      <c r="N29" s="2" t="b">
        <v>0</v>
      </c>
      <c r="O29" s="2" t="b">
        <f t="shared" si="9"/>
        <v>0</v>
      </c>
      <c r="P29" s="2" t="b">
        <f t="shared" si="10"/>
        <v>0</v>
      </c>
      <c r="Q29" s="2" t="b">
        <v>0</v>
      </c>
      <c r="R29" s="2" t="b">
        <f t="shared" si="11"/>
        <v>0</v>
      </c>
      <c r="S29" s="2" t="b">
        <f t="shared" si="12"/>
        <v>0</v>
      </c>
      <c r="T29" s="2" t="s">
        <v>1569</v>
      </c>
      <c r="U29" s="2">
        <v>190</v>
      </c>
      <c r="V29" s="2" t="b">
        <v>0</v>
      </c>
      <c r="W29" s="2" t="b">
        <f t="shared" si="13"/>
        <v>0</v>
      </c>
      <c r="X29" s="20" t="b">
        <f t="shared" si="14"/>
        <v>0</v>
      </c>
      <c r="Y29" s="2" t="b">
        <v>0</v>
      </c>
      <c r="Z29" s="2" t="b">
        <f t="shared" si="0"/>
        <v>0</v>
      </c>
      <c r="AA29" s="2" t="b">
        <f t="shared" si="1"/>
        <v>0</v>
      </c>
      <c r="AB29" s="2" t="b">
        <v>0</v>
      </c>
      <c r="AC29" s="20" t="b">
        <f t="shared" si="15"/>
        <v>0</v>
      </c>
      <c r="AD29" s="20" t="b">
        <f t="shared" si="16"/>
        <v>0</v>
      </c>
      <c r="AE29" s="2" t="s">
        <v>1570</v>
      </c>
      <c r="AF29" s="2" t="str">
        <f t="shared" si="17"/>
        <v>Cancer</v>
      </c>
      <c r="AG29" s="2" t="s">
        <v>1528</v>
      </c>
      <c r="AH29" s="2" t="str">
        <f t="shared" si="18"/>
        <v>Yes</v>
      </c>
      <c r="AI29" s="2" t="s">
        <v>1539</v>
      </c>
      <c r="AJ29" s="2" t="s">
        <v>1517</v>
      </c>
    </row>
    <row r="30" spans="1:36" ht="15.75" customHeight="1" x14ac:dyDescent="0.35">
      <c r="A30" s="2" t="s">
        <v>90</v>
      </c>
      <c r="B30" s="2" t="s">
        <v>1522</v>
      </c>
      <c r="C30" s="2">
        <v>166</v>
      </c>
      <c r="D30" s="2">
        <f t="shared" si="2"/>
        <v>1.66</v>
      </c>
      <c r="E30" s="2">
        <f t="shared" si="3"/>
        <v>95</v>
      </c>
      <c r="F30" s="67">
        <f t="shared" si="4"/>
        <v>34.475250399187111</v>
      </c>
      <c r="G30" s="2">
        <v>95</v>
      </c>
      <c r="H30" s="2" t="b">
        <v>1</v>
      </c>
      <c r="I30" s="2" t="b">
        <f t="shared" si="5"/>
        <v>1</v>
      </c>
      <c r="J30" s="2" t="b">
        <f t="shared" si="6"/>
        <v>1</v>
      </c>
      <c r="K30" s="2" t="b">
        <v>0</v>
      </c>
      <c r="L30" s="2" t="b">
        <f t="shared" si="7"/>
        <v>0</v>
      </c>
      <c r="M30" s="2" t="b">
        <f t="shared" si="8"/>
        <v>0</v>
      </c>
      <c r="N30" s="2" t="b">
        <v>1</v>
      </c>
      <c r="O30" s="2" t="b">
        <f t="shared" si="9"/>
        <v>1</v>
      </c>
      <c r="P30" s="2" t="b">
        <f t="shared" si="10"/>
        <v>1</v>
      </c>
      <c r="Q30" s="2" t="b">
        <v>1</v>
      </c>
      <c r="R30" s="2" t="b">
        <f t="shared" si="11"/>
        <v>1</v>
      </c>
      <c r="S30" s="2" t="b">
        <f t="shared" si="12"/>
        <v>1</v>
      </c>
      <c r="T30" s="2" t="s">
        <v>1535</v>
      </c>
      <c r="U30" s="2">
        <v>164</v>
      </c>
      <c r="V30" s="2" t="b">
        <v>1</v>
      </c>
      <c r="W30" s="2" t="b">
        <f t="shared" si="13"/>
        <v>1</v>
      </c>
      <c r="X30" s="20" t="b">
        <f t="shared" si="14"/>
        <v>0</v>
      </c>
      <c r="Y30" s="2" t="b">
        <v>0</v>
      </c>
      <c r="Z30" s="2" t="b">
        <f t="shared" si="0"/>
        <v>0</v>
      </c>
      <c r="AA30" s="2" t="b">
        <f t="shared" si="1"/>
        <v>0</v>
      </c>
      <c r="AB30" s="2" t="b">
        <v>1</v>
      </c>
      <c r="AC30" s="20" t="b">
        <f t="shared" si="15"/>
        <v>1</v>
      </c>
      <c r="AD30" s="20" t="b">
        <f t="shared" si="16"/>
        <v>1</v>
      </c>
      <c r="AE30" s="2" t="s">
        <v>1515</v>
      </c>
      <c r="AF30" s="2" t="str">
        <f t="shared" si="17"/>
        <v>Prostate Cancer</v>
      </c>
      <c r="AG30" s="2" t="s">
        <v>1528</v>
      </c>
      <c r="AH30" s="2" t="str">
        <f t="shared" si="18"/>
        <v>Yes</v>
      </c>
      <c r="AI30" s="2" t="s">
        <v>1539</v>
      </c>
      <c r="AJ30" s="2" t="s">
        <v>1517</v>
      </c>
    </row>
    <row r="31" spans="1:36" ht="15.75" customHeight="1" x14ac:dyDescent="0.35">
      <c r="A31" s="2" t="s">
        <v>92</v>
      </c>
      <c r="B31" s="2" t="s">
        <v>1560</v>
      </c>
      <c r="C31" s="2">
        <v>166</v>
      </c>
      <c r="D31" s="2">
        <f t="shared" si="2"/>
        <v>1.66</v>
      </c>
      <c r="E31" s="2">
        <f t="shared" si="3"/>
        <v>73.900000000000006</v>
      </c>
      <c r="F31" s="67">
        <f t="shared" si="4"/>
        <v>26.818115836841343</v>
      </c>
      <c r="G31" s="2">
        <v>73.900000000000006</v>
      </c>
      <c r="H31" s="2" t="b">
        <v>0</v>
      </c>
      <c r="I31" s="2" t="b">
        <f t="shared" si="5"/>
        <v>0</v>
      </c>
      <c r="J31" s="2" t="b">
        <f t="shared" si="6"/>
        <v>0</v>
      </c>
      <c r="K31" s="2" t="b">
        <v>0</v>
      </c>
      <c r="L31" s="2" t="b">
        <f t="shared" si="7"/>
        <v>0</v>
      </c>
      <c r="M31" s="2" t="b">
        <f t="shared" si="8"/>
        <v>0</v>
      </c>
      <c r="N31" s="2" t="b">
        <v>0</v>
      </c>
      <c r="O31" s="2" t="b">
        <f t="shared" si="9"/>
        <v>0</v>
      </c>
      <c r="P31" s="2" t="b">
        <f t="shared" si="10"/>
        <v>0</v>
      </c>
      <c r="Q31" s="2" t="b">
        <v>0</v>
      </c>
      <c r="R31" s="2" t="b">
        <f t="shared" si="11"/>
        <v>0</v>
      </c>
      <c r="S31" s="2" t="b">
        <f t="shared" si="12"/>
        <v>0</v>
      </c>
      <c r="T31" s="2" t="s">
        <v>1571</v>
      </c>
      <c r="U31" s="2">
        <v>166</v>
      </c>
      <c r="V31" s="2" t="b">
        <v>0</v>
      </c>
      <c r="W31" s="2" t="b">
        <f t="shared" si="13"/>
        <v>0</v>
      </c>
      <c r="X31" s="20" t="b">
        <f t="shared" si="14"/>
        <v>0</v>
      </c>
      <c r="Y31" s="2" t="b">
        <v>0</v>
      </c>
      <c r="Z31" s="2" t="b">
        <f t="shared" si="0"/>
        <v>0</v>
      </c>
      <c r="AA31" s="2" t="b">
        <f t="shared" si="1"/>
        <v>0</v>
      </c>
      <c r="AB31" s="2" t="b">
        <v>0</v>
      </c>
      <c r="AC31" s="20" t="b">
        <f t="shared" si="15"/>
        <v>0</v>
      </c>
      <c r="AD31" s="20" t="b">
        <f t="shared" si="16"/>
        <v>0</v>
      </c>
      <c r="AE31" s="2" t="s">
        <v>1572</v>
      </c>
      <c r="AF31" s="2" t="str">
        <f t="shared" si="17"/>
        <v>Allergic Reaction</v>
      </c>
      <c r="AG31" s="2" t="s">
        <v>1510</v>
      </c>
      <c r="AH31" s="2" t="str">
        <f t="shared" si="18"/>
        <v>No</v>
      </c>
      <c r="AI31" s="2" t="s">
        <v>1539</v>
      </c>
      <c r="AJ31" s="2" t="s">
        <v>1525</v>
      </c>
    </row>
    <row r="32" spans="1:36" ht="15.75" customHeight="1" x14ac:dyDescent="0.35">
      <c r="A32" s="2" t="s">
        <v>94</v>
      </c>
      <c r="B32" s="2" t="s">
        <v>1540</v>
      </c>
      <c r="C32" s="2">
        <v>161</v>
      </c>
      <c r="D32" s="2">
        <f t="shared" si="2"/>
        <v>1.61</v>
      </c>
      <c r="E32" s="2">
        <f t="shared" si="3"/>
        <v>59.4</v>
      </c>
      <c r="F32" s="67">
        <f t="shared" si="4"/>
        <v>22.915782570116889</v>
      </c>
      <c r="G32" s="2">
        <v>59.4</v>
      </c>
      <c r="H32" s="2" t="b">
        <v>1</v>
      </c>
      <c r="I32" s="2" t="b">
        <f t="shared" si="5"/>
        <v>1</v>
      </c>
      <c r="J32" s="2" t="b">
        <f t="shared" si="6"/>
        <v>1</v>
      </c>
      <c r="K32" s="2" t="b">
        <v>0</v>
      </c>
      <c r="L32" s="2" t="b">
        <f t="shared" si="7"/>
        <v>0</v>
      </c>
      <c r="M32" s="2" t="b">
        <f t="shared" si="8"/>
        <v>0</v>
      </c>
      <c r="N32" s="2" t="b">
        <v>1</v>
      </c>
      <c r="O32" s="2" t="b">
        <f t="shared" si="9"/>
        <v>1</v>
      </c>
      <c r="P32" s="2" t="b">
        <f t="shared" si="10"/>
        <v>1</v>
      </c>
      <c r="Q32" s="2" t="b">
        <v>0</v>
      </c>
      <c r="R32" s="2" t="b">
        <f t="shared" si="11"/>
        <v>0</v>
      </c>
      <c r="S32" s="2" t="b">
        <f t="shared" si="12"/>
        <v>0</v>
      </c>
      <c r="T32" s="2" t="s">
        <v>1573</v>
      </c>
      <c r="U32" s="2">
        <v>202</v>
      </c>
      <c r="V32" s="2" t="b">
        <v>0</v>
      </c>
      <c r="W32" s="2" t="b">
        <f t="shared" si="13"/>
        <v>0</v>
      </c>
      <c r="X32" s="20" t="b">
        <f t="shared" si="14"/>
        <v>0</v>
      </c>
      <c r="Y32" s="2" t="b">
        <v>0</v>
      </c>
      <c r="Z32" s="2" t="b">
        <f t="shared" si="0"/>
        <v>0</v>
      </c>
      <c r="AA32" s="2" t="b">
        <f t="shared" si="1"/>
        <v>0</v>
      </c>
      <c r="AB32" s="2" t="b">
        <v>0</v>
      </c>
      <c r="AC32" s="20" t="b">
        <f t="shared" si="15"/>
        <v>0</v>
      </c>
      <c r="AD32" s="20" t="b">
        <f t="shared" si="16"/>
        <v>0</v>
      </c>
      <c r="AE32" s="2" t="s">
        <v>1570</v>
      </c>
      <c r="AF32" s="2" t="str">
        <f t="shared" si="17"/>
        <v>Cancer</v>
      </c>
      <c r="AG32" s="2" t="s">
        <v>1510</v>
      </c>
      <c r="AH32" s="2" t="str">
        <f t="shared" si="18"/>
        <v>No</v>
      </c>
      <c r="AI32" s="2" t="s">
        <v>1511</v>
      </c>
      <c r="AJ32" s="2" t="s">
        <v>1525</v>
      </c>
    </row>
    <row r="33" spans="1:36" ht="15.75" customHeight="1" x14ac:dyDescent="0.35">
      <c r="A33" s="2" t="s">
        <v>95</v>
      </c>
      <c r="B33" s="2" t="s">
        <v>1522</v>
      </c>
      <c r="C33" s="2">
        <v>156</v>
      </c>
      <c r="D33" s="2">
        <f t="shared" si="2"/>
        <v>1.56</v>
      </c>
      <c r="E33" s="2">
        <f t="shared" si="3"/>
        <v>59.4</v>
      </c>
      <c r="F33" s="67">
        <f t="shared" si="4"/>
        <v>24.408284023668635</v>
      </c>
      <c r="G33" s="2">
        <v>59.4</v>
      </c>
      <c r="H33" s="2" t="b">
        <v>0</v>
      </c>
      <c r="I33" s="2" t="b">
        <f t="shared" si="5"/>
        <v>0</v>
      </c>
      <c r="J33" s="2" t="b">
        <f t="shared" si="6"/>
        <v>0</v>
      </c>
      <c r="K33" s="2" t="b">
        <v>1</v>
      </c>
      <c r="L33" s="2" t="b">
        <f t="shared" si="7"/>
        <v>1</v>
      </c>
      <c r="M33" s="2" t="b">
        <f t="shared" si="8"/>
        <v>1</v>
      </c>
      <c r="N33" s="2" t="b">
        <v>1</v>
      </c>
      <c r="O33" s="2" t="b">
        <f t="shared" si="9"/>
        <v>1</v>
      </c>
      <c r="P33" s="2" t="b">
        <f t="shared" si="10"/>
        <v>1</v>
      </c>
      <c r="Q33" s="2" t="b">
        <v>0</v>
      </c>
      <c r="R33" s="2" t="b">
        <f t="shared" si="11"/>
        <v>0</v>
      </c>
      <c r="S33" s="2" t="b">
        <f t="shared" si="12"/>
        <v>0</v>
      </c>
      <c r="T33" s="2" t="s">
        <v>1508</v>
      </c>
      <c r="U33" s="2">
        <v>196</v>
      </c>
      <c r="V33" s="2" t="b">
        <v>0</v>
      </c>
      <c r="W33" s="2" t="b">
        <f t="shared" si="13"/>
        <v>0</v>
      </c>
      <c r="X33" s="20" t="b">
        <f t="shared" si="14"/>
        <v>0</v>
      </c>
      <c r="Y33" s="2" t="b">
        <v>0</v>
      </c>
      <c r="Z33" s="2" t="b">
        <f t="shared" si="0"/>
        <v>0</v>
      </c>
      <c r="AA33" s="2" t="b">
        <f t="shared" si="1"/>
        <v>0</v>
      </c>
      <c r="AB33" s="2" t="b">
        <v>0</v>
      </c>
      <c r="AC33" s="20" t="b">
        <f t="shared" si="15"/>
        <v>0</v>
      </c>
      <c r="AD33" s="20" t="b">
        <f t="shared" si="16"/>
        <v>0</v>
      </c>
      <c r="AE33" s="2" t="s">
        <v>1515</v>
      </c>
      <c r="AF33" s="2" t="str">
        <f t="shared" si="17"/>
        <v>Prostate Cancer</v>
      </c>
      <c r="AG33" s="2" t="s">
        <v>1510</v>
      </c>
      <c r="AH33" s="2" t="str">
        <f t="shared" si="18"/>
        <v>No</v>
      </c>
      <c r="AI33" s="2" t="s">
        <v>1539</v>
      </c>
      <c r="AJ33" s="2" t="s">
        <v>1534</v>
      </c>
    </row>
    <row r="34" spans="1:36" ht="15.75" customHeight="1" x14ac:dyDescent="0.35">
      <c r="A34" s="2" t="s">
        <v>97</v>
      </c>
      <c r="B34" s="2" t="s">
        <v>1540</v>
      </c>
      <c r="C34" s="2">
        <v>170</v>
      </c>
      <c r="D34" s="2">
        <f t="shared" si="2"/>
        <v>1.7</v>
      </c>
      <c r="E34" s="2">
        <f t="shared" si="3"/>
        <v>73.7</v>
      </c>
      <c r="F34" s="67">
        <f t="shared" si="4"/>
        <v>25.501730103806231</v>
      </c>
      <c r="G34" s="2">
        <v>73.7</v>
      </c>
      <c r="H34" s="2" t="b">
        <v>0</v>
      </c>
      <c r="I34" s="2" t="b">
        <f t="shared" si="5"/>
        <v>0</v>
      </c>
      <c r="J34" s="2" t="b">
        <f t="shared" si="6"/>
        <v>0</v>
      </c>
      <c r="K34" s="2" t="b">
        <v>1</v>
      </c>
      <c r="L34" s="2" t="b">
        <f t="shared" si="7"/>
        <v>1</v>
      </c>
      <c r="M34" s="2" t="b">
        <f t="shared" si="8"/>
        <v>1</v>
      </c>
      <c r="N34" s="2" t="b">
        <v>1</v>
      </c>
      <c r="O34" s="2" t="b">
        <f t="shared" si="9"/>
        <v>1</v>
      </c>
      <c r="P34" s="2" t="b">
        <f t="shared" si="10"/>
        <v>1</v>
      </c>
      <c r="Q34" s="2" t="b">
        <v>0</v>
      </c>
      <c r="R34" s="2" t="b">
        <f t="shared" si="11"/>
        <v>0</v>
      </c>
      <c r="S34" s="2" t="b">
        <f t="shared" si="12"/>
        <v>0</v>
      </c>
      <c r="T34" s="2" t="s">
        <v>1574</v>
      </c>
      <c r="U34" s="2">
        <v>193</v>
      </c>
      <c r="V34" s="2" t="b">
        <v>0</v>
      </c>
      <c r="W34" s="2" t="b">
        <f t="shared" si="13"/>
        <v>0</v>
      </c>
      <c r="X34" s="20" t="b">
        <f t="shared" si="14"/>
        <v>0</v>
      </c>
      <c r="Y34" s="2" t="b">
        <v>0</v>
      </c>
      <c r="Z34" s="2" t="b">
        <f t="shared" si="0"/>
        <v>0</v>
      </c>
      <c r="AA34" s="2" t="b">
        <f t="shared" si="1"/>
        <v>0</v>
      </c>
      <c r="AB34" s="2" t="b">
        <v>0</v>
      </c>
      <c r="AC34" s="20" t="b">
        <f t="shared" si="15"/>
        <v>0</v>
      </c>
      <c r="AD34" s="20" t="b">
        <f t="shared" si="16"/>
        <v>0</v>
      </c>
      <c r="AE34" s="2" t="s">
        <v>1575</v>
      </c>
      <c r="AF34" s="2" t="str">
        <f t="shared" si="17"/>
        <v>Stroke</v>
      </c>
      <c r="AG34" s="2" t="s">
        <v>1528</v>
      </c>
      <c r="AH34" s="2" t="str">
        <f t="shared" si="18"/>
        <v>Yes</v>
      </c>
      <c r="AI34" s="2" t="s">
        <v>1539</v>
      </c>
      <c r="AJ34" s="2" t="s">
        <v>1525</v>
      </c>
    </row>
    <row r="35" spans="1:36" ht="15.75" customHeight="1" x14ac:dyDescent="0.35">
      <c r="A35" s="2" t="s">
        <v>99</v>
      </c>
      <c r="B35" s="2" t="s">
        <v>1522</v>
      </c>
      <c r="C35" s="2">
        <v>173</v>
      </c>
      <c r="D35" s="2">
        <f t="shared" si="2"/>
        <v>1.73</v>
      </c>
      <c r="E35" s="2">
        <f t="shared" si="3"/>
        <v>95.2</v>
      </c>
      <c r="F35" s="67">
        <f t="shared" si="4"/>
        <v>31.808613719135288</v>
      </c>
      <c r="G35" s="2">
        <v>95.2</v>
      </c>
      <c r="H35" s="2" t="b">
        <v>0</v>
      </c>
      <c r="I35" s="2" t="b">
        <f t="shared" si="5"/>
        <v>0</v>
      </c>
      <c r="J35" s="2" t="b">
        <f t="shared" si="6"/>
        <v>0</v>
      </c>
      <c r="K35" s="2" t="b">
        <v>0</v>
      </c>
      <c r="L35" s="2" t="b">
        <f t="shared" si="7"/>
        <v>0</v>
      </c>
      <c r="M35" s="2" t="b">
        <f t="shared" si="8"/>
        <v>0</v>
      </c>
      <c r="N35" s="2" t="b">
        <v>0</v>
      </c>
      <c r="O35" s="2" t="b">
        <f t="shared" si="9"/>
        <v>0</v>
      </c>
      <c r="P35" s="2" t="b">
        <f t="shared" si="10"/>
        <v>0</v>
      </c>
      <c r="Q35" s="2" t="b">
        <v>1</v>
      </c>
      <c r="R35" s="2" t="b">
        <f t="shared" si="11"/>
        <v>1</v>
      </c>
      <c r="S35" s="2" t="b">
        <f t="shared" si="12"/>
        <v>1</v>
      </c>
      <c r="T35" s="2" t="s">
        <v>1576</v>
      </c>
      <c r="U35" s="2">
        <v>156</v>
      </c>
      <c r="V35" s="2" t="b">
        <v>1</v>
      </c>
      <c r="W35" s="2" t="b">
        <f t="shared" si="13"/>
        <v>1</v>
      </c>
      <c r="X35" s="20" t="b">
        <f t="shared" si="14"/>
        <v>0</v>
      </c>
      <c r="Y35" s="2" t="b">
        <v>0</v>
      </c>
      <c r="Z35" s="2" t="b">
        <f t="shared" si="0"/>
        <v>0</v>
      </c>
      <c r="AA35" s="2" t="b">
        <f t="shared" si="1"/>
        <v>0</v>
      </c>
      <c r="AB35" s="2" t="b">
        <v>1</v>
      </c>
      <c r="AC35" s="20" t="b">
        <f t="shared" si="15"/>
        <v>1</v>
      </c>
      <c r="AD35" s="20" t="b">
        <f t="shared" si="16"/>
        <v>1</v>
      </c>
      <c r="AE35" s="2" t="s">
        <v>1556</v>
      </c>
      <c r="AF35" s="2" t="str">
        <f t="shared" si="17"/>
        <v>Allergic Reaction</v>
      </c>
      <c r="AG35" s="2" t="s">
        <v>1510</v>
      </c>
      <c r="AH35" s="2" t="str">
        <f t="shared" si="18"/>
        <v>No</v>
      </c>
      <c r="AI35" s="2" t="s">
        <v>1516</v>
      </c>
      <c r="AJ35" s="2" t="s">
        <v>1525</v>
      </c>
    </row>
    <row r="36" spans="1:36" ht="15.75" customHeight="1" x14ac:dyDescent="0.35">
      <c r="A36" s="2" t="s">
        <v>101</v>
      </c>
      <c r="B36" s="2" t="s">
        <v>1531</v>
      </c>
      <c r="C36" s="2">
        <v>165</v>
      </c>
      <c r="D36" s="2">
        <f t="shared" si="2"/>
        <v>1.65</v>
      </c>
      <c r="E36" s="2">
        <f t="shared" si="3"/>
        <v>78.099999999999994</v>
      </c>
      <c r="F36" s="67">
        <f t="shared" si="4"/>
        <v>28.686868686868689</v>
      </c>
      <c r="G36" s="2">
        <v>78.099999999999994</v>
      </c>
      <c r="H36" s="2" t="b">
        <v>0</v>
      </c>
      <c r="I36" s="2" t="b">
        <f t="shared" si="5"/>
        <v>0</v>
      </c>
      <c r="J36" s="2" t="b">
        <f t="shared" si="6"/>
        <v>0</v>
      </c>
      <c r="K36" s="2" t="b">
        <v>0</v>
      </c>
      <c r="L36" s="2" t="b">
        <f t="shared" si="7"/>
        <v>0</v>
      </c>
      <c r="M36" s="2" t="b">
        <f t="shared" si="8"/>
        <v>0</v>
      </c>
      <c r="N36" s="2" t="b">
        <v>0</v>
      </c>
      <c r="O36" s="2" t="b">
        <f t="shared" si="9"/>
        <v>0</v>
      </c>
      <c r="P36" s="2" t="b">
        <f t="shared" si="10"/>
        <v>0</v>
      </c>
      <c r="Q36" s="2" t="b">
        <v>0</v>
      </c>
      <c r="R36" s="2" t="b">
        <f t="shared" si="11"/>
        <v>0</v>
      </c>
      <c r="S36" s="2" t="b">
        <f t="shared" si="12"/>
        <v>0</v>
      </c>
      <c r="T36" s="2" t="s">
        <v>1577</v>
      </c>
      <c r="U36" s="2">
        <v>191</v>
      </c>
      <c r="V36" s="2" t="b">
        <v>0</v>
      </c>
      <c r="W36" s="2" t="b">
        <f t="shared" si="13"/>
        <v>0</v>
      </c>
      <c r="X36" s="20" t="b">
        <f t="shared" si="14"/>
        <v>0</v>
      </c>
      <c r="Y36" s="2" t="b">
        <v>1</v>
      </c>
      <c r="Z36" s="2" t="b">
        <f t="shared" si="0"/>
        <v>1</v>
      </c>
      <c r="AA36" s="2" t="b">
        <f t="shared" si="1"/>
        <v>1</v>
      </c>
      <c r="AB36" s="2" t="b">
        <v>1</v>
      </c>
      <c r="AC36" s="20" t="b">
        <f t="shared" si="15"/>
        <v>1</v>
      </c>
      <c r="AD36" s="20" t="b">
        <f t="shared" si="16"/>
        <v>1</v>
      </c>
      <c r="AE36" s="2" t="s">
        <v>1570</v>
      </c>
      <c r="AF36" s="2" t="str">
        <f t="shared" si="17"/>
        <v>Cancer</v>
      </c>
      <c r="AG36" s="2" t="s">
        <v>1528</v>
      </c>
      <c r="AH36" s="2" t="str">
        <f t="shared" si="18"/>
        <v>Yes</v>
      </c>
      <c r="AI36" s="2" t="s">
        <v>1511</v>
      </c>
      <c r="AJ36" s="2" t="s">
        <v>1525</v>
      </c>
    </row>
    <row r="37" spans="1:36" ht="15.75" customHeight="1" x14ac:dyDescent="0.35">
      <c r="A37" s="2" t="s">
        <v>103</v>
      </c>
      <c r="B37" s="2" t="s">
        <v>1518</v>
      </c>
      <c r="C37" s="2">
        <v>161</v>
      </c>
      <c r="D37" s="2">
        <f t="shared" si="2"/>
        <v>1.61</v>
      </c>
      <c r="E37" s="2">
        <f t="shared" si="3"/>
        <v>78.2</v>
      </c>
      <c r="F37" s="67">
        <f t="shared" si="4"/>
        <v>30.168589174800353</v>
      </c>
      <c r="G37" s="2">
        <v>78.2</v>
      </c>
      <c r="H37" s="2" t="b">
        <v>0</v>
      </c>
      <c r="I37" s="2" t="b">
        <f t="shared" si="5"/>
        <v>0</v>
      </c>
      <c r="J37" s="2" t="b">
        <f t="shared" si="6"/>
        <v>0</v>
      </c>
      <c r="K37" s="2" t="b">
        <v>0</v>
      </c>
      <c r="L37" s="2" t="b">
        <f t="shared" si="7"/>
        <v>0</v>
      </c>
      <c r="M37" s="2" t="b">
        <f t="shared" si="8"/>
        <v>0</v>
      </c>
      <c r="N37" s="2" t="b">
        <v>0</v>
      </c>
      <c r="O37" s="2" t="b">
        <f t="shared" si="9"/>
        <v>0</v>
      </c>
      <c r="P37" s="2" t="b">
        <f t="shared" si="10"/>
        <v>0</v>
      </c>
      <c r="Q37" s="2" t="b">
        <v>0</v>
      </c>
      <c r="R37" s="2" t="b">
        <f t="shared" si="11"/>
        <v>0</v>
      </c>
      <c r="S37" s="2" t="b">
        <f t="shared" si="12"/>
        <v>0</v>
      </c>
      <c r="T37" s="2" t="s">
        <v>1578</v>
      </c>
      <c r="U37" s="2">
        <v>191</v>
      </c>
      <c r="W37" s="2" t="b">
        <f t="shared" si="13"/>
        <v>0</v>
      </c>
      <c r="X37" s="20" t="b">
        <f t="shared" si="14"/>
        <v>0</v>
      </c>
      <c r="Y37" s="2" t="b">
        <v>1</v>
      </c>
      <c r="Z37" s="2" t="b">
        <f t="shared" si="0"/>
        <v>1</v>
      </c>
      <c r="AA37" s="2" t="b">
        <f t="shared" si="1"/>
        <v>1</v>
      </c>
      <c r="AB37" s="2" t="b">
        <v>1</v>
      </c>
      <c r="AC37" s="20" t="b">
        <f t="shared" si="15"/>
        <v>1</v>
      </c>
      <c r="AD37" s="20" t="b">
        <f t="shared" si="16"/>
        <v>1</v>
      </c>
      <c r="AE37" s="2" t="s">
        <v>1579</v>
      </c>
      <c r="AF37" s="2" t="str">
        <f t="shared" si="17"/>
        <v>Cancer</v>
      </c>
      <c r="AG37" s="2" t="s">
        <v>1510</v>
      </c>
      <c r="AH37" s="2" t="str">
        <f t="shared" si="18"/>
        <v>No</v>
      </c>
      <c r="AI37" s="2" t="s">
        <v>1516</v>
      </c>
      <c r="AJ37" s="2" t="s">
        <v>1512</v>
      </c>
    </row>
    <row r="38" spans="1:36" ht="15.75" customHeight="1" x14ac:dyDescent="0.35">
      <c r="A38" s="2" t="s">
        <v>105</v>
      </c>
      <c r="B38" s="2" t="s">
        <v>1507</v>
      </c>
      <c r="C38" s="2">
        <v>156</v>
      </c>
      <c r="D38" s="2">
        <f t="shared" si="2"/>
        <v>1.56</v>
      </c>
      <c r="E38" s="2">
        <f t="shared" si="3"/>
        <v>60.6</v>
      </c>
      <c r="F38" s="67">
        <f t="shared" si="4"/>
        <v>24.901380670611438</v>
      </c>
      <c r="G38" s="2">
        <v>60.6</v>
      </c>
      <c r="H38" s="2" t="b">
        <v>0</v>
      </c>
      <c r="I38" s="2" t="b">
        <f t="shared" si="5"/>
        <v>0</v>
      </c>
      <c r="J38" s="2" t="b">
        <f t="shared" si="6"/>
        <v>0</v>
      </c>
      <c r="K38" s="2" t="b">
        <v>1</v>
      </c>
      <c r="L38" s="2" t="b">
        <f t="shared" si="7"/>
        <v>1</v>
      </c>
      <c r="M38" s="2" t="b">
        <f t="shared" si="8"/>
        <v>1</v>
      </c>
      <c r="N38" s="2" t="b">
        <v>1</v>
      </c>
      <c r="O38" s="2" t="b">
        <f t="shared" si="9"/>
        <v>1</v>
      </c>
      <c r="P38" s="2" t="b">
        <f t="shared" si="10"/>
        <v>1</v>
      </c>
      <c r="Q38" s="2" t="b">
        <v>0</v>
      </c>
      <c r="R38" s="2" t="b">
        <f t="shared" si="11"/>
        <v>0</v>
      </c>
      <c r="S38" s="2" t="b">
        <f t="shared" si="12"/>
        <v>0</v>
      </c>
      <c r="T38" s="2" t="s">
        <v>1580</v>
      </c>
      <c r="U38" s="2">
        <v>161</v>
      </c>
      <c r="V38" s="2" t="b">
        <v>0</v>
      </c>
      <c r="W38" s="2" t="b">
        <f t="shared" si="13"/>
        <v>0</v>
      </c>
      <c r="X38" s="20" t="b">
        <f t="shared" si="14"/>
        <v>0</v>
      </c>
      <c r="Y38" s="2" t="b">
        <v>0</v>
      </c>
      <c r="Z38" s="2" t="b">
        <f t="shared" si="0"/>
        <v>0</v>
      </c>
      <c r="AA38" s="2" t="b">
        <f t="shared" si="1"/>
        <v>0</v>
      </c>
      <c r="AB38" s="2" t="b">
        <v>0</v>
      </c>
      <c r="AC38" s="20" t="b">
        <f t="shared" si="15"/>
        <v>0</v>
      </c>
      <c r="AD38" s="20" t="b">
        <f t="shared" si="16"/>
        <v>0</v>
      </c>
      <c r="AE38" s="2" t="s">
        <v>1581</v>
      </c>
      <c r="AF38" s="2" t="str">
        <f t="shared" si="17"/>
        <v>Appendicitis</v>
      </c>
      <c r="AG38" s="2" t="s">
        <v>1510</v>
      </c>
      <c r="AH38" s="2" t="str">
        <f t="shared" si="18"/>
        <v>No</v>
      </c>
      <c r="AI38" s="2" t="s">
        <v>1516</v>
      </c>
      <c r="AJ38" s="2" t="s">
        <v>1534</v>
      </c>
    </row>
    <row r="39" spans="1:36" ht="15.75" customHeight="1" x14ac:dyDescent="0.35">
      <c r="A39" s="2" t="s">
        <v>107</v>
      </c>
      <c r="B39" s="2" t="s">
        <v>1507</v>
      </c>
      <c r="C39" s="2">
        <v>169</v>
      </c>
      <c r="D39" s="2">
        <f t="shared" si="2"/>
        <v>1.69</v>
      </c>
      <c r="E39" s="2">
        <f t="shared" si="3"/>
        <v>99.2</v>
      </c>
      <c r="F39" s="67">
        <f t="shared" si="4"/>
        <v>34.732677427260953</v>
      </c>
      <c r="G39" s="2">
        <v>99.2</v>
      </c>
      <c r="H39" s="2" t="b">
        <v>1</v>
      </c>
      <c r="I39" s="2" t="b">
        <f t="shared" si="5"/>
        <v>1</v>
      </c>
      <c r="J39" s="2" t="b">
        <f t="shared" si="6"/>
        <v>1</v>
      </c>
      <c r="K39" s="2" t="b">
        <v>0</v>
      </c>
      <c r="L39" s="2" t="b">
        <f t="shared" si="7"/>
        <v>0</v>
      </c>
      <c r="M39" s="2" t="b">
        <f t="shared" si="8"/>
        <v>0</v>
      </c>
      <c r="N39" s="2" t="b">
        <v>0</v>
      </c>
      <c r="O39" s="2" t="b">
        <f t="shared" si="9"/>
        <v>0</v>
      </c>
      <c r="P39" s="2" t="b">
        <f t="shared" si="10"/>
        <v>0</v>
      </c>
      <c r="Q39" s="2" t="b">
        <v>1</v>
      </c>
      <c r="R39" s="2" t="b">
        <f t="shared" si="11"/>
        <v>1</v>
      </c>
      <c r="S39" s="2" t="b">
        <f t="shared" si="12"/>
        <v>1</v>
      </c>
      <c r="T39" s="2" t="s">
        <v>1582</v>
      </c>
      <c r="U39" s="2">
        <v>160</v>
      </c>
      <c r="V39" s="2" t="b">
        <v>1</v>
      </c>
      <c r="W39" s="2" t="b">
        <f t="shared" si="13"/>
        <v>1</v>
      </c>
      <c r="X39" s="20" t="b">
        <f t="shared" si="14"/>
        <v>0</v>
      </c>
      <c r="Y39" s="2" t="b">
        <v>1</v>
      </c>
      <c r="Z39" s="2" t="b">
        <f t="shared" si="0"/>
        <v>1</v>
      </c>
      <c r="AA39" s="2" t="b">
        <f t="shared" si="1"/>
        <v>1</v>
      </c>
      <c r="AB39" s="2" t="b">
        <v>1</v>
      </c>
      <c r="AC39" s="20" t="b">
        <f t="shared" si="15"/>
        <v>1</v>
      </c>
      <c r="AD39" s="20" t="b">
        <f t="shared" si="16"/>
        <v>1</v>
      </c>
      <c r="AE39" s="2" t="s">
        <v>1572</v>
      </c>
      <c r="AF39" s="2" t="str">
        <f t="shared" si="17"/>
        <v>Allergic Reaction</v>
      </c>
      <c r="AG39" s="2" t="s">
        <v>1528</v>
      </c>
      <c r="AH39" s="2" t="str">
        <f t="shared" si="18"/>
        <v>Yes</v>
      </c>
      <c r="AI39" s="2" t="s">
        <v>1511</v>
      </c>
      <c r="AJ39" s="2" t="s">
        <v>1521</v>
      </c>
    </row>
    <row r="40" spans="1:36" ht="15.75" customHeight="1" x14ac:dyDescent="0.35">
      <c r="A40" s="2" t="s">
        <v>110</v>
      </c>
      <c r="B40" s="2" t="s">
        <v>1507</v>
      </c>
      <c r="C40" s="2">
        <v>159</v>
      </c>
      <c r="D40" s="2">
        <f t="shared" si="2"/>
        <v>1.59</v>
      </c>
      <c r="E40" s="2">
        <f t="shared" si="3"/>
        <v>58.9</v>
      </c>
      <c r="F40" s="67">
        <f t="shared" si="4"/>
        <v>23.2981290297061</v>
      </c>
      <c r="G40" s="2">
        <v>58.9</v>
      </c>
      <c r="H40" s="2" t="b">
        <v>0</v>
      </c>
      <c r="I40" s="2" t="b">
        <f t="shared" si="5"/>
        <v>0</v>
      </c>
      <c r="J40" s="2" t="b">
        <f t="shared" si="6"/>
        <v>0</v>
      </c>
      <c r="K40" s="2" t="b">
        <v>1</v>
      </c>
      <c r="L40" s="2" t="b">
        <f t="shared" si="7"/>
        <v>1</v>
      </c>
      <c r="M40" s="2" t="b">
        <f t="shared" si="8"/>
        <v>1</v>
      </c>
      <c r="N40" s="2" t="b">
        <v>0</v>
      </c>
      <c r="O40" s="2" t="b">
        <f t="shared" si="9"/>
        <v>0</v>
      </c>
      <c r="P40" s="2" t="b">
        <f t="shared" si="10"/>
        <v>0</v>
      </c>
      <c r="Q40" s="2" t="b">
        <v>0</v>
      </c>
      <c r="R40" s="2" t="b">
        <f t="shared" si="11"/>
        <v>0</v>
      </c>
      <c r="S40" s="2" t="b">
        <f t="shared" si="12"/>
        <v>0</v>
      </c>
      <c r="T40" s="2" t="s">
        <v>1519</v>
      </c>
      <c r="U40" s="2">
        <v>212</v>
      </c>
      <c r="V40" s="2" t="b">
        <v>0</v>
      </c>
      <c r="W40" s="2" t="b">
        <f t="shared" si="13"/>
        <v>0</v>
      </c>
      <c r="X40" s="20" t="b">
        <f t="shared" si="14"/>
        <v>0</v>
      </c>
      <c r="Y40" s="2" t="b">
        <v>0</v>
      </c>
      <c r="Z40" s="2" t="b">
        <f t="shared" si="0"/>
        <v>0</v>
      </c>
      <c r="AA40" s="2" t="b">
        <f t="shared" si="1"/>
        <v>0</v>
      </c>
      <c r="AB40" s="2" t="b">
        <v>0</v>
      </c>
      <c r="AC40" s="20" t="b">
        <f t="shared" si="15"/>
        <v>0</v>
      </c>
      <c r="AD40" s="20" t="b">
        <f t="shared" si="16"/>
        <v>0</v>
      </c>
      <c r="AE40" s="2" t="s">
        <v>1570</v>
      </c>
      <c r="AF40" s="2" t="str">
        <f t="shared" si="17"/>
        <v>Cancer</v>
      </c>
      <c r="AG40" s="2" t="s">
        <v>1528</v>
      </c>
      <c r="AH40" s="2" t="str">
        <f t="shared" si="18"/>
        <v>Yes</v>
      </c>
      <c r="AI40" s="2" t="s">
        <v>1511</v>
      </c>
      <c r="AJ40" s="2" t="s">
        <v>1534</v>
      </c>
    </row>
    <row r="41" spans="1:36" ht="15.75" customHeight="1" x14ac:dyDescent="0.35">
      <c r="A41" s="2" t="s">
        <v>112</v>
      </c>
      <c r="B41" s="2" t="s">
        <v>1507</v>
      </c>
      <c r="C41" s="2">
        <v>161</v>
      </c>
      <c r="D41" s="2">
        <f t="shared" si="2"/>
        <v>1.61</v>
      </c>
      <c r="E41" s="2">
        <f t="shared" si="3"/>
        <v>79.099999999999994</v>
      </c>
      <c r="F41" s="67">
        <f t="shared" si="4"/>
        <v>30.515798001620301</v>
      </c>
      <c r="G41" s="2">
        <v>79.099999999999994</v>
      </c>
      <c r="H41" s="2" t="b">
        <v>1</v>
      </c>
      <c r="I41" s="2" t="b">
        <f t="shared" si="5"/>
        <v>1</v>
      </c>
      <c r="J41" s="2" t="b">
        <f t="shared" si="6"/>
        <v>1</v>
      </c>
      <c r="K41" s="2" t="b">
        <v>0</v>
      </c>
      <c r="L41" s="2" t="b">
        <f t="shared" si="7"/>
        <v>0</v>
      </c>
      <c r="M41" s="2" t="b">
        <f t="shared" si="8"/>
        <v>0</v>
      </c>
      <c r="N41" s="2" t="b">
        <v>0</v>
      </c>
      <c r="O41" s="2" t="b">
        <f t="shared" si="9"/>
        <v>0</v>
      </c>
      <c r="P41" s="2" t="b">
        <f t="shared" si="10"/>
        <v>0</v>
      </c>
      <c r="Q41" s="2" t="b">
        <v>1</v>
      </c>
      <c r="R41" s="2" t="b">
        <f t="shared" si="11"/>
        <v>1</v>
      </c>
      <c r="S41" s="2" t="b">
        <f t="shared" si="12"/>
        <v>1</v>
      </c>
      <c r="T41" s="2" t="s">
        <v>1583</v>
      </c>
      <c r="U41" s="2">
        <v>180</v>
      </c>
      <c r="V41" s="2" t="b">
        <v>1</v>
      </c>
      <c r="W41" s="2" t="b">
        <f t="shared" si="13"/>
        <v>1</v>
      </c>
      <c r="X41" s="20" t="b">
        <f t="shared" si="14"/>
        <v>0</v>
      </c>
      <c r="Y41" s="2" t="b">
        <v>0</v>
      </c>
      <c r="Z41" s="2" t="b">
        <f t="shared" si="0"/>
        <v>0</v>
      </c>
      <c r="AA41" s="2" t="b">
        <f t="shared" si="1"/>
        <v>0</v>
      </c>
      <c r="AB41" s="2" t="b">
        <v>1</v>
      </c>
      <c r="AC41" s="20" t="b">
        <f t="shared" si="15"/>
        <v>1</v>
      </c>
      <c r="AD41" s="20" t="b">
        <f t="shared" si="16"/>
        <v>1</v>
      </c>
      <c r="AE41" s="2" t="s">
        <v>1584</v>
      </c>
      <c r="AF41" s="2" t="str">
        <f t="shared" si="17"/>
        <v>Prostate Cancer</v>
      </c>
      <c r="AG41" s="2" t="s">
        <v>1528</v>
      </c>
      <c r="AH41" s="2" t="str">
        <f t="shared" si="18"/>
        <v>Yes</v>
      </c>
      <c r="AI41" s="2" t="s">
        <v>1516</v>
      </c>
      <c r="AJ41" s="2" t="s">
        <v>1525</v>
      </c>
    </row>
    <row r="42" spans="1:36" ht="15.75" customHeight="1" x14ac:dyDescent="0.35">
      <c r="A42" s="2" t="s">
        <v>115</v>
      </c>
      <c r="B42" s="2" t="s">
        <v>1540</v>
      </c>
      <c r="C42" s="2">
        <v>165</v>
      </c>
      <c r="D42" s="2">
        <f t="shared" si="2"/>
        <v>1.65</v>
      </c>
      <c r="E42" s="2">
        <f t="shared" si="3"/>
        <v>77.400000000000006</v>
      </c>
      <c r="F42" s="67">
        <f t="shared" si="4"/>
        <v>28.429752066115707</v>
      </c>
      <c r="G42" s="2">
        <v>77.400000000000006</v>
      </c>
      <c r="H42" s="2" t="b">
        <v>0</v>
      </c>
      <c r="I42" s="2" t="b">
        <f t="shared" si="5"/>
        <v>0</v>
      </c>
      <c r="J42" s="2" t="b">
        <f t="shared" si="6"/>
        <v>0</v>
      </c>
      <c r="K42" s="2" t="b">
        <v>1</v>
      </c>
      <c r="L42" s="2" t="b">
        <f t="shared" si="7"/>
        <v>1</v>
      </c>
      <c r="M42" s="2" t="b">
        <f t="shared" si="8"/>
        <v>1</v>
      </c>
      <c r="N42" s="2" t="b">
        <v>0</v>
      </c>
      <c r="O42" s="2" t="b">
        <f t="shared" si="9"/>
        <v>0</v>
      </c>
      <c r="P42" s="2" t="b">
        <f t="shared" si="10"/>
        <v>0</v>
      </c>
      <c r="Q42" s="2" t="b">
        <v>1</v>
      </c>
      <c r="R42" s="2" t="b">
        <f t="shared" si="11"/>
        <v>1</v>
      </c>
      <c r="S42" s="2" t="b">
        <f t="shared" si="12"/>
        <v>1</v>
      </c>
      <c r="T42" s="2" t="s">
        <v>1585</v>
      </c>
      <c r="U42" s="2">
        <v>185</v>
      </c>
      <c r="V42" s="2" t="b">
        <v>1</v>
      </c>
      <c r="W42" s="2" t="b">
        <f t="shared" si="13"/>
        <v>1</v>
      </c>
      <c r="X42" s="20" t="b">
        <f t="shared" si="14"/>
        <v>0</v>
      </c>
      <c r="Y42" s="2" t="b">
        <v>0</v>
      </c>
      <c r="Z42" s="2" t="b">
        <f t="shared" si="0"/>
        <v>0</v>
      </c>
      <c r="AA42" s="2" t="b">
        <f t="shared" si="1"/>
        <v>0</v>
      </c>
      <c r="AB42" s="2" t="b">
        <v>1</v>
      </c>
      <c r="AC42" s="20" t="b">
        <f t="shared" si="15"/>
        <v>1</v>
      </c>
      <c r="AD42" s="20" t="b">
        <f t="shared" si="16"/>
        <v>1</v>
      </c>
      <c r="AE42" s="2" t="s">
        <v>1586</v>
      </c>
      <c r="AF42" s="2" t="str">
        <f t="shared" si="17"/>
        <v>Osteoarthritis</v>
      </c>
      <c r="AG42" s="2" t="s">
        <v>1510</v>
      </c>
      <c r="AH42" s="2" t="str">
        <f t="shared" si="18"/>
        <v>No</v>
      </c>
      <c r="AI42" s="2" t="s">
        <v>1516</v>
      </c>
      <c r="AJ42" s="2" t="s">
        <v>1512</v>
      </c>
    </row>
    <row r="43" spans="1:36" ht="15.75" customHeight="1" x14ac:dyDescent="0.35">
      <c r="A43" s="2" t="s">
        <v>117</v>
      </c>
      <c r="B43" s="2" t="s">
        <v>1547</v>
      </c>
      <c r="C43" s="2">
        <v>156</v>
      </c>
      <c r="D43" s="2">
        <f t="shared" si="2"/>
        <v>1.56</v>
      </c>
      <c r="E43" s="2">
        <f t="shared" si="3"/>
        <v>80.099999999999994</v>
      </c>
      <c r="F43" s="67">
        <f t="shared" si="4"/>
        <v>32.914201183431949</v>
      </c>
      <c r="G43" s="2">
        <v>80.099999999999994</v>
      </c>
      <c r="H43" s="2" t="b">
        <v>0</v>
      </c>
      <c r="I43" s="2" t="b">
        <f t="shared" si="5"/>
        <v>0</v>
      </c>
      <c r="J43" s="2" t="b">
        <f t="shared" si="6"/>
        <v>0</v>
      </c>
      <c r="K43" s="2" t="b">
        <v>1</v>
      </c>
      <c r="L43" s="2" t="b">
        <f t="shared" si="7"/>
        <v>1</v>
      </c>
      <c r="M43" s="2" t="b">
        <f t="shared" si="8"/>
        <v>1</v>
      </c>
      <c r="N43" s="2" t="b">
        <v>0</v>
      </c>
      <c r="O43" s="2" t="b">
        <f t="shared" si="9"/>
        <v>0</v>
      </c>
      <c r="P43" s="2" t="b">
        <f t="shared" si="10"/>
        <v>0</v>
      </c>
      <c r="Q43" s="2" t="b">
        <v>0</v>
      </c>
      <c r="R43" s="2" t="b">
        <f t="shared" si="11"/>
        <v>0</v>
      </c>
      <c r="S43" s="2" t="b">
        <f t="shared" si="12"/>
        <v>0</v>
      </c>
      <c r="T43" s="2" t="s">
        <v>1587</v>
      </c>
      <c r="U43" s="2">
        <v>189</v>
      </c>
      <c r="W43" s="2" t="b">
        <f t="shared" si="13"/>
        <v>0</v>
      </c>
      <c r="X43" s="20" t="b">
        <f t="shared" si="14"/>
        <v>0</v>
      </c>
      <c r="Y43" s="2" t="b">
        <v>1</v>
      </c>
      <c r="Z43" s="2" t="b">
        <f t="shared" si="0"/>
        <v>1</v>
      </c>
      <c r="AA43" s="2" t="b">
        <f t="shared" si="1"/>
        <v>1</v>
      </c>
      <c r="AB43" s="2" t="b">
        <v>1</v>
      </c>
      <c r="AC43" s="20" t="b">
        <f t="shared" si="15"/>
        <v>1</v>
      </c>
      <c r="AD43" s="20" t="b">
        <f t="shared" si="16"/>
        <v>1</v>
      </c>
      <c r="AE43" s="2" t="s">
        <v>1584</v>
      </c>
      <c r="AF43" s="2" t="str">
        <f t="shared" si="17"/>
        <v>Prostate Cancer</v>
      </c>
      <c r="AG43" s="2" t="s">
        <v>1528</v>
      </c>
      <c r="AH43" s="2" t="str">
        <f t="shared" si="18"/>
        <v>Yes</v>
      </c>
      <c r="AI43" s="2" t="s">
        <v>1516</v>
      </c>
      <c r="AJ43" s="2" t="s">
        <v>1534</v>
      </c>
    </row>
    <row r="44" spans="1:36" ht="15.75" customHeight="1" x14ac:dyDescent="0.35">
      <c r="A44" s="2" t="s">
        <v>119</v>
      </c>
      <c r="B44" s="2" t="s">
        <v>1507</v>
      </c>
      <c r="C44" s="2">
        <v>160</v>
      </c>
      <c r="D44" s="2">
        <f t="shared" si="2"/>
        <v>1.6</v>
      </c>
      <c r="E44" s="2">
        <f t="shared" si="3"/>
        <v>81.2</v>
      </c>
      <c r="F44" s="67">
        <f t="shared" si="4"/>
        <v>31.718749999999996</v>
      </c>
      <c r="G44" s="2">
        <v>81.2</v>
      </c>
      <c r="H44" s="2" t="b">
        <v>0</v>
      </c>
      <c r="I44" s="2" t="b">
        <f t="shared" si="5"/>
        <v>0</v>
      </c>
      <c r="J44" s="2" t="b">
        <f t="shared" si="6"/>
        <v>0</v>
      </c>
      <c r="K44" s="2" t="b">
        <v>0</v>
      </c>
      <c r="L44" s="2" t="b">
        <f t="shared" si="7"/>
        <v>0</v>
      </c>
      <c r="M44" s="2" t="b">
        <f t="shared" si="8"/>
        <v>0</v>
      </c>
      <c r="N44" s="2" t="b">
        <v>0</v>
      </c>
      <c r="O44" s="2" t="b">
        <f t="shared" si="9"/>
        <v>0</v>
      </c>
      <c r="P44" s="2" t="b">
        <f t="shared" si="10"/>
        <v>0</v>
      </c>
      <c r="Q44" s="2" t="b">
        <v>0</v>
      </c>
      <c r="R44" s="2" t="b">
        <f t="shared" si="11"/>
        <v>0</v>
      </c>
      <c r="S44" s="2" t="b">
        <f t="shared" si="12"/>
        <v>0</v>
      </c>
      <c r="T44" s="2" t="s">
        <v>1564</v>
      </c>
      <c r="U44" s="2">
        <v>217</v>
      </c>
      <c r="V44" s="2" t="b">
        <v>0</v>
      </c>
      <c r="W44" s="2" t="b">
        <f t="shared" si="13"/>
        <v>0</v>
      </c>
      <c r="X44" s="20" t="b">
        <f t="shared" si="14"/>
        <v>0</v>
      </c>
      <c r="Y44" s="2" t="b">
        <v>1</v>
      </c>
      <c r="Z44" s="2" t="b">
        <f t="shared" si="0"/>
        <v>1</v>
      </c>
      <c r="AA44" s="2" t="b">
        <f t="shared" si="1"/>
        <v>1</v>
      </c>
      <c r="AB44" s="2" t="b">
        <v>1</v>
      </c>
      <c r="AC44" s="20" t="b">
        <f t="shared" si="15"/>
        <v>1</v>
      </c>
      <c r="AD44" s="20" t="b">
        <f t="shared" si="16"/>
        <v>1</v>
      </c>
      <c r="AE44" s="2" t="s">
        <v>1562</v>
      </c>
      <c r="AF44" s="2" t="str">
        <f t="shared" si="17"/>
        <v>Fractured Leg</v>
      </c>
      <c r="AG44" s="2" t="s">
        <v>1528</v>
      </c>
      <c r="AH44" s="2" t="str">
        <f t="shared" si="18"/>
        <v>Yes</v>
      </c>
      <c r="AI44" s="2" t="s">
        <v>1516</v>
      </c>
      <c r="AJ44" s="2" t="s">
        <v>1534</v>
      </c>
    </row>
    <row r="45" spans="1:36" ht="15.75" customHeight="1" x14ac:dyDescent="0.35">
      <c r="A45" s="2" t="s">
        <v>120</v>
      </c>
      <c r="B45" s="2" t="s">
        <v>1531</v>
      </c>
      <c r="C45" s="2">
        <v>171</v>
      </c>
      <c r="D45" s="2">
        <f t="shared" si="2"/>
        <v>1.71</v>
      </c>
      <c r="E45" s="2">
        <f t="shared" si="3"/>
        <v>85.2</v>
      </c>
      <c r="F45" s="67">
        <f t="shared" si="4"/>
        <v>29.137170411408643</v>
      </c>
      <c r="G45" s="2">
        <v>85.2</v>
      </c>
      <c r="H45" s="2" t="b">
        <v>1</v>
      </c>
      <c r="I45" s="2" t="b">
        <f t="shared" si="5"/>
        <v>1</v>
      </c>
      <c r="J45" s="2" t="b">
        <f t="shared" si="6"/>
        <v>1</v>
      </c>
      <c r="K45" s="2" t="b">
        <v>0</v>
      </c>
      <c r="L45" s="2" t="b">
        <f t="shared" si="7"/>
        <v>0</v>
      </c>
      <c r="M45" s="2" t="b">
        <f t="shared" si="8"/>
        <v>0</v>
      </c>
      <c r="N45" s="2" t="b">
        <v>0</v>
      </c>
      <c r="O45" s="2" t="b">
        <f t="shared" si="9"/>
        <v>0</v>
      </c>
      <c r="P45" s="2" t="b">
        <f t="shared" si="10"/>
        <v>0</v>
      </c>
      <c r="Q45" s="2" t="b">
        <v>1</v>
      </c>
      <c r="R45" s="2" t="b">
        <f t="shared" si="11"/>
        <v>1</v>
      </c>
      <c r="S45" s="2" t="b">
        <f t="shared" si="12"/>
        <v>1</v>
      </c>
      <c r="T45" s="2" t="s">
        <v>1588</v>
      </c>
      <c r="U45" s="2">
        <v>173</v>
      </c>
      <c r="V45" s="2" t="b">
        <v>1</v>
      </c>
      <c r="W45" s="2" t="b">
        <f t="shared" si="13"/>
        <v>1</v>
      </c>
      <c r="X45" s="20" t="b">
        <f t="shared" si="14"/>
        <v>0</v>
      </c>
      <c r="Y45" s="2" t="b">
        <v>0</v>
      </c>
      <c r="Z45" s="2" t="b">
        <f t="shared" si="0"/>
        <v>0</v>
      </c>
      <c r="AA45" s="2" t="b">
        <f t="shared" si="1"/>
        <v>0</v>
      </c>
      <c r="AB45" s="2" t="b">
        <v>1</v>
      </c>
      <c r="AC45" s="20" t="b">
        <f t="shared" si="15"/>
        <v>1</v>
      </c>
      <c r="AD45" s="20" t="b">
        <f t="shared" si="16"/>
        <v>1</v>
      </c>
      <c r="AE45" s="2" t="s">
        <v>1527</v>
      </c>
      <c r="AF45" s="2" t="str">
        <f t="shared" si="17"/>
        <v>Appendicitis</v>
      </c>
      <c r="AG45" s="2" t="s">
        <v>1528</v>
      </c>
      <c r="AH45" s="2" t="str">
        <f t="shared" si="18"/>
        <v>Yes</v>
      </c>
      <c r="AI45" s="2" t="s">
        <v>1516</v>
      </c>
      <c r="AJ45" s="2" t="s">
        <v>1521</v>
      </c>
    </row>
    <row r="46" spans="1:36" ht="15.75" customHeight="1" x14ac:dyDescent="0.35">
      <c r="A46" s="2" t="s">
        <v>123</v>
      </c>
      <c r="B46" s="2" t="s">
        <v>1518</v>
      </c>
      <c r="C46" s="2">
        <v>154</v>
      </c>
      <c r="D46" s="2">
        <f t="shared" si="2"/>
        <v>1.54</v>
      </c>
      <c r="E46" s="2">
        <f t="shared" si="3"/>
        <v>74.900000000000006</v>
      </c>
      <c r="F46" s="67">
        <f t="shared" si="4"/>
        <v>31.582054309327042</v>
      </c>
      <c r="G46" s="2">
        <v>74.900000000000006</v>
      </c>
      <c r="H46" s="2" t="b">
        <v>0</v>
      </c>
      <c r="I46" s="2" t="b">
        <f t="shared" si="5"/>
        <v>0</v>
      </c>
      <c r="J46" s="2" t="b">
        <f t="shared" si="6"/>
        <v>0</v>
      </c>
      <c r="K46" s="2" t="b">
        <v>1</v>
      </c>
      <c r="L46" s="2" t="b">
        <f t="shared" si="7"/>
        <v>1</v>
      </c>
      <c r="M46" s="2" t="b">
        <f t="shared" si="8"/>
        <v>1</v>
      </c>
      <c r="N46" s="2" t="b">
        <v>0</v>
      </c>
      <c r="O46" s="2" t="b">
        <f t="shared" si="9"/>
        <v>0</v>
      </c>
      <c r="P46" s="2" t="b">
        <f t="shared" si="10"/>
        <v>0</v>
      </c>
      <c r="Q46" s="2" t="b">
        <v>1</v>
      </c>
      <c r="R46" s="2" t="b">
        <f t="shared" si="11"/>
        <v>1</v>
      </c>
      <c r="S46" s="2" t="b">
        <f t="shared" si="12"/>
        <v>1</v>
      </c>
      <c r="T46" s="2" t="s">
        <v>1589</v>
      </c>
      <c r="U46" s="2">
        <v>160</v>
      </c>
      <c r="V46" s="2" t="b">
        <v>1</v>
      </c>
      <c r="W46" s="2" t="b">
        <f t="shared" si="13"/>
        <v>1</v>
      </c>
      <c r="X46" s="20" t="b">
        <f t="shared" si="14"/>
        <v>0</v>
      </c>
      <c r="Y46" s="2" t="b">
        <v>1</v>
      </c>
      <c r="Z46" s="2" t="b">
        <f t="shared" si="0"/>
        <v>1</v>
      </c>
      <c r="AA46" s="2" t="b">
        <f t="shared" si="1"/>
        <v>1</v>
      </c>
      <c r="AB46" s="2" t="b">
        <v>1</v>
      </c>
      <c r="AC46" s="20" t="b">
        <f t="shared" si="15"/>
        <v>1</v>
      </c>
      <c r="AD46" s="20" t="b">
        <f t="shared" si="16"/>
        <v>1</v>
      </c>
      <c r="AE46" s="2" t="s">
        <v>1524</v>
      </c>
      <c r="AF46" s="2" t="str">
        <f t="shared" si="17"/>
        <v>Heart Attack</v>
      </c>
      <c r="AG46" s="2" t="s">
        <v>1528</v>
      </c>
      <c r="AH46" s="2" t="str">
        <f t="shared" si="18"/>
        <v>Yes</v>
      </c>
      <c r="AI46" s="2" t="s">
        <v>1511</v>
      </c>
      <c r="AJ46" s="2" t="s">
        <v>1525</v>
      </c>
    </row>
    <row r="47" spans="1:36" ht="15.75" customHeight="1" x14ac:dyDescent="0.35">
      <c r="A47" s="2" t="s">
        <v>125</v>
      </c>
      <c r="B47" s="2" t="s">
        <v>1531</v>
      </c>
      <c r="C47" s="2">
        <v>171</v>
      </c>
      <c r="D47" s="2">
        <f t="shared" si="2"/>
        <v>1.71</v>
      </c>
      <c r="E47" s="2">
        <f t="shared" si="3"/>
        <v>90.2</v>
      </c>
      <c r="F47" s="67">
        <f t="shared" si="4"/>
        <v>30.847098252453751</v>
      </c>
      <c r="G47" s="2">
        <v>90.2</v>
      </c>
      <c r="H47" s="2" t="b">
        <v>0</v>
      </c>
      <c r="I47" s="2" t="b">
        <f t="shared" si="5"/>
        <v>0</v>
      </c>
      <c r="J47" s="2" t="b">
        <f t="shared" si="6"/>
        <v>0</v>
      </c>
      <c r="K47" s="2" t="b">
        <v>1</v>
      </c>
      <c r="L47" s="2" t="b">
        <f t="shared" si="7"/>
        <v>1</v>
      </c>
      <c r="M47" s="2" t="b">
        <f t="shared" si="8"/>
        <v>1</v>
      </c>
      <c r="N47" s="2" t="b">
        <v>1</v>
      </c>
      <c r="O47" s="2" t="b">
        <f t="shared" si="9"/>
        <v>1</v>
      </c>
      <c r="P47" s="2" t="b">
        <f t="shared" si="10"/>
        <v>1</v>
      </c>
      <c r="Q47" s="2" t="b">
        <v>0</v>
      </c>
      <c r="R47" s="2" t="b">
        <f t="shared" si="11"/>
        <v>0</v>
      </c>
      <c r="S47" s="2" t="b">
        <f t="shared" si="12"/>
        <v>0</v>
      </c>
      <c r="T47" s="2" t="s">
        <v>1590</v>
      </c>
      <c r="U47" s="2">
        <v>186</v>
      </c>
      <c r="V47" s="2" t="b">
        <v>1</v>
      </c>
      <c r="W47" s="2" t="b">
        <f t="shared" si="13"/>
        <v>1</v>
      </c>
      <c r="X47" s="20" t="b">
        <f t="shared" si="14"/>
        <v>0</v>
      </c>
      <c r="Y47" s="2" t="b">
        <v>0</v>
      </c>
      <c r="Z47" s="2" t="b">
        <f t="shared" si="0"/>
        <v>0</v>
      </c>
      <c r="AA47" s="2" t="b">
        <f t="shared" si="1"/>
        <v>0</v>
      </c>
      <c r="AB47" s="2" t="b">
        <v>1</v>
      </c>
      <c r="AC47" s="20" t="b">
        <f t="shared" si="15"/>
        <v>1</v>
      </c>
      <c r="AD47" s="20" t="b">
        <f t="shared" si="16"/>
        <v>1</v>
      </c>
      <c r="AE47" s="2" t="s">
        <v>1524</v>
      </c>
      <c r="AF47" s="2" t="str">
        <f t="shared" si="17"/>
        <v>Heart Attack</v>
      </c>
      <c r="AG47" s="2" t="s">
        <v>1510</v>
      </c>
      <c r="AH47" s="2" t="str">
        <f t="shared" si="18"/>
        <v>No</v>
      </c>
      <c r="AI47" s="2" t="s">
        <v>1539</v>
      </c>
      <c r="AJ47" s="2" t="s">
        <v>1534</v>
      </c>
    </row>
    <row r="48" spans="1:36" ht="15.75" customHeight="1" x14ac:dyDescent="0.35">
      <c r="A48" s="2" t="s">
        <v>128</v>
      </c>
      <c r="B48" s="2" t="s">
        <v>1513</v>
      </c>
      <c r="C48" s="2">
        <v>178</v>
      </c>
      <c r="D48" s="2">
        <f t="shared" si="2"/>
        <v>1.78</v>
      </c>
      <c r="E48" s="2">
        <f t="shared" si="3"/>
        <v>76.5</v>
      </c>
      <c r="F48" s="67">
        <f t="shared" si="4"/>
        <v>24.144678702184066</v>
      </c>
      <c r="G48" s="2">
        <v>76.5</v>
      </c>
      <c r="H48" s="2" t="b">
        <v>0</v>
      </c>
      <c r="I48" s="2" t="b">
        <f t="shared" si="5"/>
        <v>0</v>
      </c>
      <c r="J48" s="2" t="b">
        <f t="shared" si="6"/>
        <v>0</v>
      </c>
      <c r="K48" s="2" t="b">
        <v>0</v>
      </c>
      <c r="L48" s="2" t="b">
        <f t="shared" si="7"/>
        <v>0</v>
      </c>
      <c r="M48" s="2" t="b">
        <f t="shared" si="8"/>
        <v>0</v>
      </c>
      <c r="N48" s="2" t="b">
        <v>0</v>
      </c>
      <c r="O48" s="2" t="b">
        <f t="shared" si="9"/>
        <v>0</v>
      </c>
      <c r="P48" s="2" t="b">
        <f t="shared" si="10"/>
        <v>0</v>
      </c>
      <c r="Q48" s="2" t="b">
        <v>0</v>
      </c>
      <c r="R48" s="2" t="b">
        <f t="shared" si="11"/>
        <v>0</v>
      </c>
      <c r="S48" s="2" t="b">
        <f t="shared" si="12"/>
        <v>0</v>
      </c>
      <c r="T48" s="2" t="s">
        <v>1591</v>
      </c>
      <c r="U48" s="2">
        <v>196</v>
      </c>
      <c r="V48" s="2" t="b">
        <v>0</v>
      </c>
      <c r="W48" s="2" t="b">
        <f t="shared" si="13"/>
        <v>0</v>
      </c>
      <c r="X48" s="20" t="b">
        <f t="shared" si="14"/>
        <v>0</v>
      </c>
      <c r="Z48" s="2" t="b">
        <f t="shared" si="0"/>
        <v>0</v>
      </c>
      <c r="AA48" s="2" t="b">
        <f t="shared" si="1"/>
        <v>0</v>
      </c>
      <c r="AB48" s="2" t="b">
        <v>0</v>
      </c>
      <c r="AC48" s="20" t="b">
        <f t="shared" si="15"/>
        <v>0</v>
      </c>
      <c r="AD48" s="20" t="b">
        <f t="shared" si="16"/>
        <v>0</v>
      </c>
      <c r="AE48" s="2" t="s">
        <v>1570</v>
      </c>
      <c r="AF48" s="2" t="str">
        <f t="shared" si="17"/>
        <v>Cancer</v>
      </c>
      <c r="AG48" s="2" t="s">
        <v>1528</v>
      </c>
      <c r="AH48" s="2" t="str">
        <f t="shared" si="18"/>
        <v>Yes</v>
      </c>
      <c r="AI48" s="2" t="s">
        <v>1516</v>
      </c>
      <c r="AJ48" s="2" t="s">
        <v>1525</v>
      </c>
    </row>
    <row r="49" spans="1:36" ht="15.75" customHeight="1" x14ac:dyDescent="0.35">
      <c r="A49" s="2" t="s">
        <v>130</v>
      </c>
      <c r="B49" s="2" t="s">
        <v>1560</v>
      </c>
      <c r="C49" s="2">
        <v>176</v>
      </c>
      <c r="D49" s="2">
        <f t="shared" si="2"/>
        <v>1.76</v>
      </c>
      <c r="E49" s="2">
        <f t="shared" si="3"/>
        <v>88.1</v>
      </c>
      <c r="F49" s="67">
        <f t="shared" si="4"/>
        <v>28.441373966942148</v>
      </c>
      <c r="G49" s="2">
        <v>88.1</v>
      </c>
      <c r="H49" s="2" t="b">
        <v>0</v>
      </c>
      <c r="I49" s="2" t="b">
        <f t="shared" si="5"/>
        <v>0</v>
      </c>
      <c r="J49" s="2" t="b">
        <f t="shared" si="6"/>
        <v>0</v>
      </c>
      <c r="K49" s="2" t="b">
        <v>0</v>
      </c>
      <c r="L49" s="2" t="b">
        <f t="shared" si="7"/>
        <v>0</v>
      </c>
      <c r="M49" s="2" t="b">
        <f t="shared" si="8"/>
        <v>0</v>
      </c>
      <c r="N49" s="2" t="b">
        <v>0</v>
      </c>
      <c r="O49" s="2" t="b">
        <f t="shared" si="9"/>
        <v>0</v>
      </c>
      <c r="P49" s="2" t="b">
        <f t="shared" si="10"/>
        <v>0</v>
      </c>
      <c r="Q49" s="2" t="b">
        <v>0</v>
      </c>
      <c r="R49" s="2" t="b">
        <f t="shared" si="11"/>
        <v>0</v>
      </c>
      <c r="S49" s="2" t="b">
        <f t="shared" si="12"/>
        <v>0</v>
      </c>
      <c r="T49" s="2" t="s">
        <v>1592</v>
      </c>
      <c r="U49" s="2">
        <v>187</v>
      </c>
      <c r="V49" s="2" t="b">
        <v>0</v>
      </c>
      <c r="W49" s="2" t="b">
        <f t="shared" si="13"/>
        <v>0</v>
      </c>
      <c r="X49" s="20" t="b">
        <f t="shared" si="14"/>
        <v>0</v>
      </c>
      <c r="Y49" s="2" t="b">
        <v>1</v>
      </c>
      <c r="Z49" s="2" t="b">
        <f t="shared" si="0"/>
        <v>1</v>
      </c>
      <c r="AA49" s="2" t="b">
        <f t="shared" si="1"/>
        <v>1</v>
      </c>
      <c r="AB49" s="2" t="b">
        <v>1</v>
      </c>
      <c r="AC49" s="20" t="b">
        <f t="shared" si="15"/>
        <v>1</v>
      </c>
      <c r="AD49" s="20" t="b">
        <f t="shared" si="16"/>
        <v>1</v>
      </c>
      <c r="AE49" s="2" t="s">
        <v>1575</v>
      </c>
      <c r="AF49" s="2" t="str">
        <f t="shared" si="17"/>
        <v>Stroke</v>
      </c>
      <c r="AG49" s="2" t="s">
        <v>1528</v>
      </c>
      <c r="AH49" s="2" t="str">
        <f t="shared" si="18"/>
        <v>Yes</v>
      </c>
      <c r="AI49" s="2" t="s">
        <v>1511</v>
      </c>
      <c r="AJ49" s="2" t="s">
        <v>1512</v>
      </c>
    </row>
    <row r="50" spans="1:36" ht="15.75" customHeight="1" x14ac:dyDescent="0.35">
      <c r="A50" s="2" t="s">
        <v>132</v>
      </c>
      <c r="B50" s="2" t="s">
        <v>1522</v>
      </c>
      <c r="C50" s="2">
        <v>153</v>
      </c>
      <c r="D50" s="2">
        <f t="shared" si="2"/>
        <v>1.53</v>
      </c>
      <c r="E50" s="2">
        <f t="shared" si="3"/>
        <v>48.2</v>
      </c>
      <c r="F50" s="67">
        <f t="shared" si="4"/>
        <v>20.590371224742622</v>
      </c>
      <c r="G50" s="2">
        <v>48.2</v>
      </c>
      <c r="H50" s="2" t="b">
        <v>1</v>
      </c>
      <c r="I50" s="2" t="b">
        <f t="shared" si="5"/>
        <v>1</v>
      </c>
      <c r="J50" s="2" t="b">
        <f t="shared" si="6"/>
        <v>1</v>
      </c>
      <c r="K50" s="2" t="b">
        <v>1</v>
      </c>
      <c r="L50" s="2" t="b">
        <f t="shared" si="7"/>
        <v>1</v>
      </c>
      <c r="M50" s="2" t="b">
        <f t="shared" si="8"/>
        <v>1</v>
      </c>
      <c r="N50" s="2" t="b">
        <v>0</v>
      </c>
      <c r="O50" s="2" t="b">
        <f t="shared" si="9"/>
        <v>0</v>
      </c>
      <c r="P50" s="2" t="b">
        <f t="shared" si="10"/>
        <v>0</v>
      </c>
      <c r="Q50" s="2" t="b">
        <v>0</v>
      </c>
      <c r="R50" s="2" t="b">
        <f t="shared" si="11"/>
        <v>0</v>
      </c>
      <c r="S50" s="2" t="b">
        <f t="shared" si="12"/>
        <v>0</v>
      </c>
      <c r="T50" s="2" t="s">
        <v>1593</v>
      </c>
      <c r="U50" s="2">
        <v>151</v>
      </c>
      <c r="V50" s="2" t="b">
        <v>0</v>
      </c>
      <c r="W50" s="2" t="b">
        <f t="shared" si="13"/>
        <v>0</v>
      </c>
      <c r="X50" s="20" t="b">
        <f t="shared" si="14"/>
        <v>0</v>
      </c>
      <c r="Y50" s="2" t="b">
        <v>0</v>
      </c>
      <c r="Z50" s="2" t="b">
        <f t="shared" si="0"/>
        <v>0</v>
      </c>
      <c r="AA50" s="2" t="b">
        <f t="shared" si="1"/>
        <v>0</v>
      </c>
      <c r="AB50" s="2" t="b">
        <v>0</v>
      </c>
      <c r="AC50" s="20" t="b">
        <f t="shared" si="15"/>
        <v>0</v>
      </c>
      <c r="AD50" s="20" t="b">
        <f t="shared" si="16"/>
        <v>0</v>
      </c>
      <c r="AE50" s="2" t="s">
        <v>1584</v>
      </c>
      <c r="AF50" s="2" t="str">
        <f t="shared" si="17"/>
        <v>Prostate Cancer</v>
      </c>
      <c r="AG50" s="2" t="s">
        <v>1528</v>
      </c>
      <c r="AH50" s="2" t="str">
        <f t="shared" si="18"/>
        <v>Yes</v>
      </c>
      <c r="AI50" s="2" t="s">
        <v>1511</v>
      </c>
      <c r="AJ50" s="2" t="s">
        <v>1512</v>
      </c>
    </row>
    <row r="51" spans="1:36" ht="15.75" customHeight="1" x14ac:dyDescent="0.35">
      <c r="A51" s="2" t="s">
        <v>134</v>
      </c>
      <c r="B51" s="2" t="s">
        <v>1560</v>
      </c>
      <c r="C51" s="2">
        <v>165</v>
      </c>
      <c r="D51" s="2">
        <f t="shared" si="2"/>
        <v>1.65</v>
      </c>
      <c r="E51" s="2">
        <f t="shared" si="3"/>
        <v>91.1</v>
      </c>
      <c r="F51" s="67">
        <f t="shared" si="4"/>
        <v>33.461891643709826</v>
      </c>
      <c r="G51" s="2">
        <v>91.1</v>
      </c>
      <c r="H51" s="2" t="b">
        <v>0</v>
      </c>
      <c r="I51" s="2" t="b">
        <f t="shared" si="5"/>
        <v>0</v>
      </c>
      <c r="J51" s="2" t="b">
        <f t="shared" si="6"/>
        <v>0</v>
      </c>
      <c r="K51" s="2" t="b">
        <v>0</v>
      </c>
      <c r="L51" s="2" t="b">
        <f t="shared" si="7"/>
        <v>0</v>
      </c>
      <c r="M51" s="2" t="b">
        <f t="shared" si="8"/>
        <v>0</v>
      </c>
      <c r="N51" s="2" t="b">
        <v>0</v>
      </c>
      <c r="O51" s="2" t="b">
        <f t="shared" si="9"/>
        <v>0</v>
      </c>
      <c r="P51" s="2" t="b">
        <f t="shared" si="10"/>
        <v>0</v>
      </c>
      <c r="Q51" s="2" t="b">
        <v>1</v>
      </c>
      <c r="R51" s="2" t="b">
        <f t="shared" si="11"/>
        <v>1</v>
      </c>
      <c r="S51" s="2" t="b">
        <f t="shared" si="12"/>
        <v>1</v>
      </c>
      <c r="T51" s="2" t="s">
        <v>1594</v>
      </c>
      <c r="U51" s="2">
        <v>220</v>
      </c>
      <c r="V51" s="2" t="b">
        <v>1</v>
      </c>
      <c r="W51" s="2" t="b">
        <f t="shared" si="13"/>
        <v>1</v>
      </c>
      <c r="X51" s="20" t="b">
        <f t="shared" si="14"/>
        <v>0</v>
      </c>
      <c r="Y51" s="2" t="b">
        <v>0</v>
      </c>
      <c r="Z51" s="2" t="b">
        <f t="shared" si="0"/>
        <v>0</v>
      </c>
      <c r="AA51" s="2" t="b">
        <f t="shared" si="1"/>
        <v>0</v>
      </c>
      <c r="AB51" s="2" t="b">
        <v>1</v>
      </c>
      <c r="AC51" s="20" t="b">
        <f t="shared" si="15"/>
        <v>1</v>
      </c>
      <c r="AD51" s="20" t="b">
        <f t="shared" si="16"/>
        <v>1</v>
      </c>
      <c r="AE51" s="2" t="s">
        <v>1595</v>
      </c>
      <c r="AF51" s="2" t="str">
        <f t="shared" si="17"/>
        <v>Respiratory Infection</v>
      </c>
      <c r="AG51" s="2" t="s">
        <v>1510</v>
      </c>
      <c r="AH51" s="2" t="str">
        <f t="shared" si="18"/>
        <v>No</v>
      </c>
      <c r="AI51" s="2" t="s">
        <v>1511</v>
      </c>
      <c r="AJ51" s="2" t="s">
        <v>1521</v>
      </c>
    </row>
    <row r="52" spans="1:36" ht="15.75" customHeight="1" x14ac:dyDescent="0.35">
      <c r="A52" s="2" t="s">
        <v>135</v>
      </c>
      <c r="B52" s="2" t="s">
        <v>1507</v>
      </c>
      <c r="C52" s="2">
        <v>158</v>
      </c>
      <c r="D52" s="2">
        <f t="shared" si="2"/>
        <v>1.58</v>
      </c>
      <c r="E52" s="2">
        <f t="shared" si="3"/>
        <v>64.900000000000006</v>
      </c>
      <c r="F52" s="67">
        <f t="shared" si="4"/>
        <v>25.997436308283927</v>
      </c>
      <c r="G52" s="2">
        <v>64.900000000000006</v>
      </c>
      <c r="H52" s="2" t="b">
        <v>0</v>
      </c>
      <c r="I52" s="2" t="b">
        <f t="shared" si="5"/>
        <v>0</v>
      </c>
      <c r="J52" s="2" t="b">
        <f t="shared" si="6"/>
        <v>0</v>
      </c>
      <c r="K52" s="2" t="b">
        <v>1</v>
      </c>
      <c r="L52" s="2" t="b">
        <f t="shared" si="7"/>
        <v>1</v>
      </c>
      <c r="M52" s="2" t="b">
        <f t="shared" si="8"/>
        <v>1</v>
      </c>
      <c r="N52" s="2" t="b">
        <v>0</v>
      </c>
      <c r="O52" s="2" t="b">
        <f t="shared" si="9"/>
        <v>0</v>
      </c>
      <c r="P52" s="2" t="b">
        <f t="shared" si="10"/>
        <v>0</v>
      </c>
      <c r="Q52" s="2" t="b">
        <v>0</v>
      </c>
      <c r="R52" s="2" t="b">
        <f t="shared" si="11"/>
        <v>0</v>
      </c>
      <c r="S52" s="2" t="b">
        <f t="shared" si="12"/>
        <v>0</v>
      </c>
      <c r="T52" s="2" t="s">
        <v>1596</v>
      </c>
      <c r="U52" s="2">
        <v>160</v>
      </c>
      <c r="V52" s="2" t="b">
        <v>0</v>
      </c>
      <c r="W52" s="2" t="b">
        <f t="shared" si="13"/>
        <v>0</v>
      </c>
      <c r="X52" s="20" t="b">
        <f t="shared" si="14"/>
        <v>0</v>
      </c>
      <c r="Y52" s="2" t="b">
        <v>0</v>
      </c>
      <c r="Z52" s="2" t="b">
        <f t="shared" si="0"/>
        <v>0</v>
      </c>
      <c r="AA52" s="2" t="b">
        <f t="shared" si="1"/>
        <v>0</v>
      </c>
      <c r="AB52" s="2" t="b">
        <v>0</v>
      </c>
      <c r="AC52" s="20" t="b">
        <f t="shared" si="15"/>
        <v>0</v>
      </c>
      <c r="AD52" s="20" t="b">
        <f t="shared" si="16"/>
        <v>0</v>
      </c>
      <c r="AE52" s="2" t="s">
        <v>1584</v>
      </c>
      <c r="AF52" s="2" t="str">
        <f t="shared" si="17"/>
        <v>Prostate Cancer</v>
      </c>
      <c r="AG52" s="2" t="s">
        <v>1528</v>
      </c>
      <c r="AH52" s="2" t="str">
        <f t="shared" si="18"/>
        <v>Yes</v>
      </c>
      <c r="AI52" s="2" t="s">
        <v>1539</v>
      </c>
      <c r="AJ52" s="2" t="s">
        <v>1521</v>
      </c>
    </row>
    <row r="53" spans="1:36" ht="15.75" customHeight="1" x14ac:dyDescent="0.35">
      <c r="A53" s="2" t="s">
        <v>138</v>
      </c>
      <c r="B53" s="2" t="s">
        <v>1531</v>
      </c>
      <c r="C53" s="2">
        <v>167</v>
      </c>
      <c r="D53" s="2">
        <f t="shared" si="2"/>
        <v>1.67</v>
      </c>
      <c r="E53" s="2">
        <f t="shared" si="3"/>
        <v>87.1</v>
      </c>
      <c r="F53" s="67">
        <f t="shared" si="4"/>
        <v>31.230951271110474</v>
      </c>
      <c r="G53" s="2">
        <v>87.1</v>
      </c>
      <c r="H53" s="2" t="b">
        <v>0</v>
      </c>
      <c r="I53" s="2" t="b">
        <f t="shared" si="5"/>
        <v>0</v>
      </c>
      <c r="J53" s="2" t="b">
        <f t="shared" si="6"/>
        <v>0</v>
      </c>
      <c r="K53" s="2" t="b">
        <v>0</v>
      </c>
      <c r="L53" s="2" t="b">
        <f t="shared" si="7"/>
        <v>0</v>
      </c>
      <c r="M53" s="2" t="b">
        <f t="shared" si="8"/>
        <v>0</v>
      </c>
      <c r="N53" s="2" t="b">
        <v>0</v>
      </c>
      <c r="O53" s="2" t="b">
        <f t="shared" si="9"/>
        <v>0</v>
      </c>
      <c r="P53" s="2" t="b">
        <f t="shared" si="10"/>
        <v>0</v>
      </c>
      <c r="Q53" s="2" t="b">
        <v>0</v>
      </c>
      <c r="R53" s="2" t="b">
        <f t="shared" si="11"/>
        <v>0</v>
      </c>
      <c r="S53" s="2" t="b">
        <f t="shared" si="12"/>
        <v>0</v>
      </c>
      <c r="T53" s="2" t="s">
        <v>1597</v>
      </c>
      <c r="U53" s="2">
        <v>212</v>
      </c>
      <c r="V53" s="2" t="b">
        <v>1</v>
      </c>
      <c r="W53" s="2" t="b">
        <f t="shared" si="13"/>
        <v>1</v>
      </c>
      <c r="X53" s="20" t="b">
        <f t="shared" si="14"/>
        <v>0</v>
      </c>
      <c r="Y53" s="2" t="b">
        <v>1</v>
      </c>
      <c r="Z53" s="2" t="b">
        <f t="shared" si="0"/>
        <v>1</v>
      </c>
      <c r="AA53" s="2" t="b">
        <f t="shared" si="1"/>
        <v>1</v>
      </c>
      <c r="AB53" s="2" t="b">
        <v>1</v>
      </c>
      <c r="AC53" s="20" t="b">
        <f t="shared" si="15"/>
        <v>1</v>
      </c>
      <c r="AD53" s="20" t="b">
        <f t="shared" si="16"/>
        <v>1</v>
      </c>
      <c r="AE53" s="2" t="s">
        <v>1598</v>
      </c>
      <c r="AF53" s="2" t="str">
        <f t="shared" si="17"/>
        <v>Heart Disease</v>
      </c>
      <c r="AG53" s="2" t="s">
        <v>1528</v>
      </c>
      <c r="AH53" s="2" t="str">
        <f t="shared" si="18"/>
        <v>Yes</v>
      </c>
      <c r="AI53" s="2" t="s">
        <v>1511</v>
      </c>
      <c r="AJ53" s="2" t="s">
        <v>1534</v>
      </c>
    </row>
    <row r="54" spans="1:36" ht="15.75" customHeight="1" x14ac:dyDescent="0.35">
      <c r="A54" s="2" t="s">
        <v>140</v>
      </c>
      <c r="B54" s="2" t="s">
        <v>1518</v>
      </c>
      <c r="C54" s="2">
        <v>160</v>
      </c>
      <c r="D54" s="2">
        <f t="shared" si="2"/>
        <v>1.6</v>
      </c>
      <c r="E54" s="2">
        <f t="shared" si="3"/>
        <v>72.099999999999994</v>
      </c>
      <c r="F54" s="67">
        <f t="shared" si="4"/>
        <v>28.164062499999993</v>
      </c>
      <c r="G54" s="2">
        <v>72.099999999999994</v>
      </c>
      <c r="H54" s="2" t="b">
        <v>1</v>
      </c>
      <c r="I54" s="2" t="b">
        <f t="shared" si="5"/>
        <v>1</v>
      </c>
      <c r="J54" s="2" t="b">
        <f t="shared" si="6"/>
        <v>1</v>
      </c>
      <c r="K54" s="2" t="b">
        <v>1</v>
      </c>
      <c r="L54" s="2" t="b">
        <f t="shared" si="7"/>
        <v>1</v>
      </c>
      <c r="M54" s="2" t="b">
        <f t="shared" si="8"/>
        <v>1</v>
      </c>
      <c r="N54" s="2" t="b">
        <v>0</v>
      </c>
      <c r="O54" s="2" t="b">
        <f t="shared" si="9"/>
        <v>0</v>
      </c>
      <c r="P54" s="2" t="b">
        <f t="shared" si="10"/>
        <v>0</v>
      </c>
      <c r="Q54" s="2" t="b">
        <v>1</v>
      </c>
      <c r="R54" s="2" t="b">
        <f t="shared" si="11"/>
        <v>1</v>
      </c>
      <c r="S54" s="2" t="b">
        <f t="shared" si="12"/>
        <v>1</v>
      </c>
      <c r="T54" s="2" t="s">
        <v>1599</v>
      </c>
      <c r="U54" s="2">
        <v>194</v>
      </c>
      <c r="V54" s="2" t="b">
        <v>1</v>
      </c>
      <c r="W54" s="2" t="b">
        <f t="shared" si="13"/>
        <v>1</v>
      </c>
      <c r="X54" s="20" t="b">
        <f t="shared" si="14"/>
        <v>0</v>
      </c>
      <c r="Y54" s="2" t="b">
        <v>0</v>
      </c>
      <c r="Z54" s="2" t="b">
        <f t="shared" si="0"/>
        <v>0</v>
      </c>
      <c r="AA54" s="2" t="b">
        <f t="shared" si="1"/>
        <v>0</v>
      </c>
      <c r="AB54" s="2" t="b">
        <v>1</v>
      </c>
      <c r="AC54" s="20" t="b">
        <f t="shared" si="15"/>
        <v>1</v>
      </c>
      <c r="AD54" s="20" t="b">
        <f t="shared" si="16"/>
        <v>1</v>
      </c>
      <c r="AE54" s="2" t="s">
        <v>1538</v>
      </c>
      <c r="AF54" s="2" t="str">
        <f t="shared" si="17"/>
        <v>Respiratory Infection</v>
      </c>
      <c r="AG54" s="17"/>
      <c r="AH54" s="2" t="str">
        <f t="shared" si="18"/>
        <v>No</v>
      </c>
      <c r="AI54" s="2" t="s">
        <v>1539</v>
      </c>
      <c r="AJ54" s="2" t="s">
        <v>1517</v>
      </c>
    </row>
    <row r="55" spans="1:36" ht="15.75" customHeight="1" x14ac:dyDescent="0.35">
      <c r="A55" s="2" t="s">
        <v>141</v>
      </c>
      <c r="B55" s="2" t="s">
        <v>1513</v>
      </c>
      <c r="C55" s="2">
        <v>167</v>
      </c>
      <c r="D55" s="2">
        <f t="shared" si="2"/>
        <v>1.67</v>
      </c>
      <c r="E55" s="2">
        <f t="shared" si="3"/>
        <v>93.1</v>
      </c>
      <c r="F55" s="67">
        <f t="shared" si="4"/>
        <v>33.382337122162859</v>
      </c>
      <c r="G55" s="2">
        <v>93.1</v>
      </c>
      <c r="H55" s="2" t="b">
        <v>0</v>
      </c>
      <c r="I55" s="2" t="b">
        <f t="shared" si="5"/>
        <v>0</v>
      </c>
      <c r="J55" s="2" t="b">
        <f t="shared" si="6"/>
        <v>0</v>
      </c>
      <c r="K55" s="2" t="b">
        <v>1</v>
      </c>
      <c r="L55" s="2" t="b">
        <f t="shared" si="7"/>
        <v>1</v>
      </c>
      <c r="M55" s="2" t="b">
        <f t="shared" si="8"/>
        <v>1</v>
      </c>
      <c r="N55" s="2" t="b">
        <v>0</v>
      </c>
      <c r="O55" s="2" t="b">
        <f t="shared" si="9"/>
        <v>0</v>
      </c>
      <c r="P55" s="2" t="b">
        <f t="shared" si="10"/>
        <v>0</v>
      </c>
      <c r="Q55" s="2" t="b">
        <v>0</v>
      </c>
      <c r="R55" s="2" t="b">
        <f t="shared" si="11"/>
        <v>0</v>
      </c>
      <c r="S55" s="2" t="b">
        <f t="shared" si="12"/>
        <v>0</v>
      </c>
      <c r="T55" s="2" t="s">
        <v>1600</v>
      </c>
      <c r="U55" s="2">
        <v>168</v>
      </c>
      <c r="W55" s="2" t="b">
        <f t="shared" si="13"/>
        <v>0</v>
      </c>
      <c r="X55" s="20" t="b">
        <f t="shared" si="14"/>
        <v>0</v>
      </c>
      <c r="Y55" s="2" t="b">
        <v>1</v>
      </c>
      <c r="Z55" s="2" t="b">
        <f t="shared" si="0"/>
        <v>1</v>
      </c>
      <c r="AA55" s="2" t="b">
        <f t="shared" si="1"/>
        <v>1</v>
      </c>
      <c r="AB55" s="2" t="b">
        <v>1</v>
      </c>
      <c r="AC55" s="20" t="b">
        <f t="shared" si="15"/>
        <v>1</v>
      </c>
      <c r="AD55" s="20" t="b">
        <f t="shared" si="16"/>
        <v>1</v>
      </c>
      <c r="AE55" s="2" t="s">
        <v>1549</v>
      </c>
      <c r="AF55" s="2" t="str">
        <f t="shared" si="17"/>
        <v>Hypertension</v>
      </c>
      <c r="AG55" s="2" t="s">
        <v>1528</v>
      </c>
      <c r="AH55" s="2" t="str">
        <f t="shared" si="18"/>
        <v>Yes</v>
      </c>
      <c r="AI55" s="2" t="s">
        <v>1516</v>
      </c>
      <c r="AJ55" s="2" t="s">
        <v>1517</v>
      </c>
    </row>
    <row r="56" spans="1:36" ht="15.75" customHeight="1" x14ac:dyDescent="0.35">
      <c r="A56" s="2" t="s">
        <v>143</v>
      </c>
      <c r="B56" s="2" t="s">
        <v>1547</v>
      </c>
      <c r="C56" s="2">
        <v>179</v>
      </c>
      <c r="D56" s="2">
        <f t="shared" si="2"/>
        <v>1.79</v>
      </c>
      <c r="E56" s="2">
        <f t="shared" si="3"/>
        <v>75.400000000000006</v>
      </c>
      <c r="F56" s="67">
        <f t="shared" si="4"/>
        <v>23.532349177616183</v>
      </c>
      <c r="G56" s="2">
        <v>75.400000000000006</v>
      </c>
      <c r="H56" s="2" t="b">
        <v>0</v>
      </c>
      <c r="I56" s="2" t="b">
        <f t="shared" si="5"/>
        <v>0</v>
      </c>
      <c r="J56" s="2" t="b">
        <f t="shared" si="6"/>
        <v>0</v>
      </c>
      <c r="K56" s="2" t="b">
        <v>0</v>
      </c>
      <c r="L56" s="2" t="b">
        <f t="shared" si="7"/>
        <v>0</v>
      </c>
      <c r="M56" s="2" t="b">
        <f t="shared" si="8"/>
        <v>0</v>
      </c>
      <c r="N56" s="2" t="b">
        <v>0</v>
      </c>
      <c r="O56" s="2" t="b">
        <f t="shared" si="9"/>
        <v>0</v>
      </c>
      <c r="P56" s="2" t="b">
        <f t="shared" si="10"/>
        <v>0</v>
      </c>
      <c r="Q56" s="2" t="b">
        <v>0</v>
      </c>
      <c r="R56" s="2" t="b">
        <f t="shared" si="11"/>
        <v>0</v>
      </c>
      <c r="S56" s="2" t="b">
        <f t="shared" si="12"/>
        <v>0</v>
      </c>
      <c r="T56" s="2" t="s">
        <v>1601</v>
      </c>
      <c r="U56" s="2">
        <v>219</v>
      </c>
      <c r="V56" s="2" t="b">
        <v>0</v>
      </c>
      <c r="W56" s="2" t="b">
        <f t="shared" si="13"/>
        <v>0</v>
      </c>
      <c r="X56" s="20" t="b">
        <f t="shared" si="14"/>
        <v>0</v>
      </c>
      <c r="Y56" s="2" t="b">
        <v>0</v>
      </c>
      <c r="Z56" s="2" t="b">
        <f t="shared" si="0"/>
        <v>0</v>
      </c>
      <c r="AA56" s="2" t="b">
        <f t="shared" si="1"/>
        <v>0</v>
      </c>
      <c r="AB56" s="2" t="b">
        <v>0</v>
      </c>
      <c r="AC56" s="20" t="b">
        <f t="shared" si="15"/>
        <v>0</v>
      </c>
      <c r="AD56" s="20" t="b">
        <f t="shared" si="16"/>
        <v>0</v>
      </c>
      <c r="AE56" s="2" t="s">
        <v>1559</v>
      </c>
      <c r="AF56" s="2" t="str">
        <f t="shared" si="17"/>
        <v>Kidney Stones</v>
      </c>
      <c r="AG56" s="2" t="s">
        <v>1528</v>
      </c>
      <c r="AH56" s="2" t="str">
        <f t="shared" si="18"/>
        <v>Yes</v>
      </c>
      <c r="AI56" s="2" t="s">
        <v>1539</v>
      </c>
      <c r="AJ56" s="2" t="s">
        <v>1517</v>
      </c>
    </row>
    <row r="57" spans="1:36" ht="15.75" customHeight="1" x14ac:dyDescent="0.35">
      <c r="A57" s="2" t="s">
        <v>145</v>
      </c>
      <c r="B57" s="2" t="s">
        <v>1513</v>
      </c>
      <c r="C57" s="2">
        <v>161</v>
      </c>
      <c r="D57" s="2">
        <f t="shared" si="2"/>
        <v>1.61</v>
      </c>
      <c r="E57" s="2">
        <f t="shared" si="3"/>
        <v>57.7</v>
      </c>
      <c r="F57" s="67">
        <f t="shared" si="4"/>
        <v>22.259943675012536</v>
      </c>
      <c r="G57" s="2">
        <v>57.7</v>
      </c>
      <c r="H57" s="2" t="b">
        <v>0</v>
      </c>
      <c r="I57" s="2" t="b">
        <f t="shared" si="5"/>
        <v>0</v>
      </c>
      <c r="J57" s="2" t="b">
        <f t="shared" si="6"/>
        <v>0</v>
      </c>
      <c r="K57" s="2" t="b">
        <v>1</v>
      </c>
      <c r="L57" s="2" t="b">
        <f t="shared" si="7"/>
        <v>1</v>
      </c>
      <c r="M57" s="2" t="b">
        <f t="shared" si="8"/>
        <v>1</v>
      </c>
      <c r="N57" s="2" t="b">
        <v>1</v>
      </c>
      <c r="O57" s="2" t="b">
        <f t="shared" si="9"/>
        <v>1</v>
      </c>
      <c r="P57" s="2" t="b">
        <f t="shared" si="10"/>
        <v>1</v>
      </c>
      <c r="Q57" s="2" t="b">
        <v>0</v>
      </c>
      <c r="R57" s="2" t="b">
        <f t="shared" si="11"/>
        <v>0</v>
      </c>
      <c r="S57" s="2" t="b">
        <f t="shared" si="12"/>
        <v>0</v>
      </c>
      <c r="T57" s="2" t="s">
        <v>1602</v>
      </c>
      <c r="U57" s="2">
        <v>218</v>
      </c>
      <c r="V57" s="2" t="b">
        <v>0</v>
      </c>
      <c r="W57" s="2" t="b">
        <f t="shared" si="13"/>
        <v>0</v>
      </c>
      <c r="X57" s="20" t="b">
        <f t="shared" si="14"/>
        <v>0</v>
      </c>
      <c r="Y57" s="2" t="b">
        <v>0</v>
      </c>
      <c r="Z57" s="2" t="b">
        <f t="shared" si="0"/>
        <v>0</v>
      </c>
      <c r="AA57" s="2" t="b">
        <f t="shared" si="1"/>
        <v>0</v>
      </c>
      <c r="AB57" s="2" t="b">
        <v>0</v>
      </c>
      <c r="AC57" s="20" t="b">
        <f t="shared" si="15"/>
        <v>0</v>
      </c>
      <c r="AD57" s="20" t="b">
        <f t="shared" si="16"/>
        <v>0</v>
      </c>
      <c r="AE57" s="2" t="s">
        <v>1509</v>
      </c>
      <c r="AF57" s="2" t="str">
        <f t="shared" si="17"/>
        <v>Fractured Leg</v>
      </c>
      <c r="AG57" s="2" t="s">
        <v>1510</v>
      </c>
      <c r="AH57" s="2" t="str">
        <f t="shared" si="18"/>
        <v>No</v>
      </c>
      <c r="AI57" s="2" t="s">
        <v>1539</v>
      </c>
      <c r="AJ57" s="2" t="s">
        <v>1512</v>
      </c>
    </row>
    <row r="58" spans="1:36" ht="15.75" customHeight="1" x14ac:dyDescent="0.35">
      <c r="A58" s="2" t="s">
        <v>146</v>
      </c>
      <c r="B58" s="2" t="s">
        <v>1507</v>
      </c>
      <c r="C58" s="2">
        <v>164</v>
      </c>
      <c r="D58" s="2">
        <f t="shared" si="2"/>
        <v>1.64</v>
      </c>
      <c r="E58" s="2">
        <f t="shared" si="3"/>
        <v>62.6</v>
      </c>
      <c r="F58" s="67">
        <f t="shared" si="4"/>
        <v>23.274836406900658</v>
      </c>
      <c r="G58" s="2">
        <v>62.6</v>
      </c>
      <c r="H58" s="2" t="b">
        <v>0</v>
      </c>
      <c r="I58" s="2" t="b">
        <f t="shared" si="5"/>
        <v>0</v>
      </c>
      <c r="J58" s="2" t="b">
        <f t="shared" si="6"/>
        <v>0</v>
      </c>
      <c r="K58" s="2" t="b">
        <v>1</v>
      </c>
      <c r="L58" s="2" t="b">
        <f t="shared" si="7"/>
        <v>1</v>
      </c>
      <c r="M58" s="2" t="b">
        <f t="shared" si="8"/>
        <v>1</v>
      </c>
      <c r="N58" s="2" t="b">
        <v>0</v>
      </c>
      <c r="O58" s="2" t="b">
        <f t="shared" si="9"/>
        <v>0</v>
      </c>
      <c r="P58" s="2" t="b">
        <f t="shared" si="10"/>
        <v>0</v>
      </c>
      <c r="Q58" s="2" t="b">
        <v>0</v>
      </c>
      <c r="R58" s="2" t="b">
        <f t="shared" si="11"/>
        <v>0</v>
      </c>
      <c r="S58" s="2" t="b">
        <f t="shared" si="12"/>
        <v>0</v>
      </c>
      <c r="T58" s="2" t="s">
        <v>1603</v>
      </c>
      <c r="U58" s="2">
        <v>186</v>
      </c>
      <c r="V58" s="2" t="b">
        <v>0</v>
      </c>
      <c r="W58" s="2" t="b">
        <f t="shared" si="13"/>
        <v>0</v>
      </c>
      <c r="X58" s="20" t="b">
        <f t="shared" si="14"/>
        <v>0</v>
      </c>
      <c r="Y58" s="2" t="b">
        <v>0</v>
      </c>
      <c r="Z58" s="2" t="b">
        <f t="shared" si="0"/>
        <v>0</v>
      </c>
      <c r="AA58" s="2" t="b">
        <f t="shared" si="1"/>
        <v>0</v>
      </c>
      <c r="AB58" s="17"/>
      <c r="AC58" s="21" t="str">
        <f t="shared" si="15"/>
        <v>FALSE</v>
      </c>
      <c r="AD58" s="20" t="str">
        <f t="shared" si="16"/>
        <v>FALSE</v>
      </c>
      <c r="AE58" s="2" t="s">
        <v>1579</v>
      </c>
      <c r="AF58" s="2" t="str">
        <f t="shared" si="17"/>
        <v>Cancer</v>
      </c>
      <c r="AG58" s="2" t="s">
        <v>1528</v>
      </c>
      <c r="AH58" s="2" t="str">
        <f t="shared" si="18"/>
        <v>Yes</v>
      </c>
      <c r="AI58" s="2" t="s">
        <v>1539</v>
      </c>
      <c r="AJ58" s="2" t="s">
        <v>1525</v>
      </c>
    </row>
    <row r="59" spans="1:36" ht="15.75" customHeight="1" x14ac:dyDescent="0.35">
      <c r="A59" s="2" t="s">
        <v>149</v>
      </c>
      <c r="B59" s="2" t="s">
        <v>1513</v>
      </c>
      <c r="C59" s="2">
        <v>163</v>
      </c>
      <c r="D59" s="2">
        <f t="shared" si="2"/>
        <v>1.63</v>
      </c>
      <c r="E59" s="2">
        <f t="shared" si="3"/>
        <v>63.5</v>
      </c>
      <c r="F59" s="67">
        <f t="shared" si="4"/>
        <v>23.900033874063759</v>
      </c>
      <c r="G59" s="2">
        <v>63.5</v>
      </c>
      <c r="H59" s="2" t="b">
        <v>1</v>
      </c>
      <c r="I59" s="2" t="b">
        <f t="shared" si="5"/>
        <v>1</v>
      </c>
      <c r="J59" s="2" t="b">
        <f t="shared" si="6"/>
        <v>1</v>
      </c>
      <c r="K59" s="2" t="b">
        <v>0</v>
      </c>
      <c r="L59" s="2" t="b">
        <f t="shared" si="7"/>
        <v>0</v>
      </c>
      <c r="M59" s="2" t="b">
        <f t="shared" si="8"/>
        <v>0</v>
      </c>
      <c r="N59" s="2" t="b">
        <v>0</v>
      </c>
      <c r="O59" s="2" t="b">
        <f t="shared" si="9"/>
        <v>0</v>
      </c>
      <c r="P59" s="2" t="b">
        <f t="shared" si="10"/>
        <v>0</v>
      </c>
      <c r="Q59" s="2" t="b">
        <v>0</v>
      </c>
      <c r="R59" s="2" t="b">
        <f t="shared" si="11"/>
        <v>0</v>
      </c>
      <c r="S59" s="2" t="b">
        <f t="shared" si="12"/>
        <v>0</v>
      </c>
      <c r="T59" s="2" t="s">
        <v>1604</v>
      </c>
      <c r="U59" s="2">
        <v>177</v>
      </c>
      <c r="W59" s="2" t="b">
        <f t="shared" si="13"/>
        <v>0</v>
      </c>
      <c r="X59" s="20" t="b">
        <f t="shared" si="14"/>
        <v>0</v>
      </c>
      <c r="Y59" s="2" t="b">
        <v>0</v>
      </c>
      <c r="Z59" s="2" t="b">
        <f t="shared" si="0"/>
        <v>0</v>
      </c>
      <c r="AA59" s="2" t="b">
        <f t="shared" si="1"/>
        <v>0</v>
      </c>
      <c r="AB59" s="2" t="b">
        <v>0</v>
      </c>
      <c r="AC59" s="20" t="b">
        <f t="shared" si="15"/>
        <v>0</v>
      </c>
      <c r="AD59" s="20" t="b">
        <f t="shared" si="16"/>
        <v>0</v>
      </c>
      <c r="AE59" s="2" t="s">
        <v>1562</v>
      </c>
      <c r="AF59" s="2" t="str">
        <f t="shared" si="17"/>
        <v>Fractured Leg</v>
      </c>
      <c r="AG59" s="2" t="s">
        <v>1528</v>
      </c>
      <c r="AH59" s="2" t="str">
        <f t="shared" si="18"/>
        <v>Yes</v>
      </c>
      <c r="AI59" s="2" t="s">
        <v>1539</v>
      </c>
      <c r="AJ59" s="2" t="s">
        <v>1534</v>
      </c>
    </row>
    <row r="60" spans="1:36" ht="15.75" customHeight="1" x14ac:dyDescent="0.35">
      <c r="A60" s="2" t="s">
        <v>151</v>
      </c>
      <c r="B60" s="2" t="s">
        <v>1518</v>
      </c>
      <c r="C60" s="2">
        <v>172</v>
      </c>
      <c r="D60" s="2">
        <f t="shared" si="2"/>
        <v>1.72</v>
      </c>
      <c r="E60" s="2">
        <f t="shared" si="3"/>
        <v>71.7</v>
      </c>
      <c r="F60" s="67">
        <f t="shared" si="4"/>
        <v>24.236073553272043</v>
      </c>
      <c r="G60" s="2">
        <v>71.7</v>
      </c>
      <c r="H60" s="2" t="b">
        <v>1</v>
      </c>
      <c r="I60" s="2" t="b">
        <f t="shared" si="5"/>
        <v>1</v>
      </c>
      <c r="J60" s="2" t="b">
        <f t="shared" si="6"/>
        <v>1</v>
      </c>
      <c r="K60" s="2" t="b">
        <v>0</v>
      </c>
      <c r="L60" s="2" t="b">
        <f t="shared" si="7"/>
        <v>0</v>
      </c>
      <c r="M60" s="2" t="b">
        <f t="shared" si="8"/>
        <v>0</v>
      </c>
      <c r="N60" s="2" t="b">
        <v>0</v>
      </c>
      <c r="O60" s="2" t="b">
        <f t="shared" si="9"/>
        <v>0</v>
      </c>
      <c r="P60" s="2" t="b">
        <f t="shared" si="10"/>
        <v>0</v>
      </c>
      <c r="Q60" s="2" t="b">
        <v>0</v>
      </c>
      <c r="R60" s="2" t="b">
        <f t="shared" si="11"/>
        <v>0</v>
      </c>
      <c r="S60" s="2" t="b">
        <f t="shared" si="12"/>
        <v>0</v>
      </c>
      <c r="T60" s="2" t="s">
        <v>1605</v>
      </c>
      <c r="U60" s="2">
        <v>179</v>
      </c>
      <c r="V60" s="2" t="b">
        <v>0</v>
      </c>
      <c r="W60" s="2" t="b">
        <f t="shared" si="13"/>
        <v>0</v>
      </c>
      <c r="X60" s="20" t="b">
        <f t="shared" si="14"/>
        <v>0</v>
      </c>
      <c r="Y60" s="2" t="b">
        <v>0</v>
      </c>
      <c r="Z60" s="2" t="b">
        <f t="shared" si="0"/>
        <v>0</v>
      </c>
      <c r="AA60" s="2" t="b">
        <f t="shared" si="1"/>
        <v>0</v>
      </c>
      <c r="AB60" s="2" t="b">
        <v>0</v>
      </c>
      <c r="AC60" s="20" t="b">
        <f t="shared" si="15"/>
        <v>0</v>
      </c>
      <c r="AD60" s="20" t="b">
        <f t="shared" si="16"/>
        <v>0</v>
      </c>
      <c r="AE60" s="2" t="s">
        <v>1546</v>
      </c>
      <c r="AF60" s="2" t="str">
        <f t="shared" si="17"/>
        <v>Kidney Stones</v>
      </c>
      <c r="AG60" s="2" t="s">
        <v>1528</v>
      </c>
      <c r="AH60" s="2" t="str">
        <f t="shared" si="18"/>
        <v>Yes</v>
      </c>
      <c r="AI60" s="2" t="s">
        <v>1511</v>
      </c>
      <c r="AJ60" s="2" t="s">
        <v>1512</v>
      </c>
    </row>
    <row r="61" spans="1:36" ht="15.75" customHeight="1" x14ac:dyDescent="0.35">
      <c r="A61" s="2" t="s">
        <v>153</v>
      </c>
      <c r="B61" s="2" t="s">
        <v>1560</v>
      </c>
      <c r="C61" s="2">
        <v>178</v>
      </c>
      <c r="D61" s="2">
        <f t="shared" si="2"/>
        <v>1.78</v>
      </c>
      <c r="E61" s="2">
        <f t="shared" si="3"/>
        <v>104</v>
      </c>
      <c r="F61" s="67">
        <f t="shared" si="4"/>
        <v>32.824138366367883</v>
      </c>
      <c r="G61" s="2">
        <v>104</v>
      </c>
      <c r="H61" s="2" t="b">
        <v>0</v>
      </c>
      <c r="I61" s="2" t="b">
        <f t="shared" si="5"/>
        <v>0</v>
      </c>
      <c r="J61" s="2" t="b">
        <f t="shared" si="6"/>
        <v>0</v>
      </c>
      <c r="K61" s="2" t="b">
        <v>0</v>
      </c>
      <c r="L61" s="2" t="b">
        <f t="shared" si="7"/>
        <v>0</v>
      </c>
      <c r="M61" s="2" t="b">
        <f t="shared" si="8"/>
        <v>0</v>
      </c>
      <c r="N61" s="2" t="b">
        <v>0</v>
      </c>
      <c r="O61" s="2" t="b">
        <f t="shared" si="9"/>
        <v>0</v>
      </c>
      <c r="P61" s="2" t="b">
        <f t="shared" si="10"/>
        <v>0</v>
      </c>
      <c r="Q61" s="2" t="b">
        <v>0</v>
      </c>
      <c r="R61" s="2" t="b">
        <f t="shared" si="11"/>
        <v>0</v>
      </c>
      <c r="S61" s="2" t="b">
        <f t="shared" si="12"/>
        <v>0</v>
      </c>
      <c r="T61" s="2" t="s">
        <v>1606</v>
      </c>
      <c r="U61" s="2">
        <v>166</v>
      </c>
      <c r="V61" s="2" t="b">
        <v>1</v>
      </c>
      <c r="W61" s="2" t="b">
        <f t="shared" si="13"/>
        <v>1</v>
      </c>
      <c r="X61" s="20" t="b">
        <f t="shared" si="14"/>
        <v>0</v>
      </c>
      <c r="Y61" s="2" t="b">
        <v>0</v>
      </c>
      <c r="Z61" s="2" t="b">
        <f t="shared" si="0"/>
        <v>0</v>
      </c>
      <c r="AA61" s="2" t="b">
        <f t="shared" si="1"/>
        <v>0</v>
      </c>
      <c r="AB61" s="2" t="b">
        <v>1</v>
      </c>
      <c r="AC61" s="20" t="b">
        <f t="shared" si="15"/>
        <v>1</v>
      </c>
      <c r="AD61" s="20" t="b">
        <f t="shared" si="16"/>
        <v>1</v>
      </c>
      <c r="AE61" s="2" t="s">
        <v>1524</v>
      </c>
      <c r="AF61" s="2" t="str">
        <f t="shared" si="17"/>
        <v>Heart Attack</v>
      </c>
      <c r="AG61" s="2" t="s">
        <v>1528</v>
      </c>
      <c r="AH61" s="2" t="str">
        <f t="shared" si="18"/>
        <v>Yes</v>
      </c>
      <c r="AI61" s="2" t="s">
        <v>1516</v>
      </c>
      <c r="AJ61" s="2" t="s">
        <v>1521</v>
      </c>
    </row>
    <row r="62" spans="1:36" ht="15.75" customHeight="1" x14ac:dyDescent="0.35">
      <c r="A62" s="2" t="s">
        <v>156</v>
      </c>
      <c r="B62" s="2" t="s">
        <v>1560</v>
      </c>
      <c r="C62" s="2">
        <v>176</v>
      </c>
      <c r="D62" s="2">
        <f t="shared" si="2"/>
        <v>1.76</v>
      </c>
      <c r="E62" s="2">
        <f t="shared" si="3"/>
        <v>95.7</v>
      </c>
      <c r="F62" s="67">
        <f t="shared" si="4"/>
        <v>30.894886363636367</v>
      </c>
      <c r="G62" s="2">
        <v>95.7</v>
      </c>
      <c r="H62" s="2" t="b">
        <v>1</v>
      </c>
      <c r="I62" s="2" t="b">
        <f t="shared" si="5"/>
        <v>1</v>
      </c>
      <c r="J62" s="2" t="b">
        <f t="shared" si="6"/>
        <v>1</v>
      </c>
      <c r="K62" s="2" t="b">
        <v>0</v>
      </c>
      <c r="L62" s="2" t="b">
        <f t="shared" si="7"/>
        <v>0</v>
      </c>
      <c r="M62" s="2" t="b">
        <f t="shared" si="8"/>
        <v>0</v>
      </c>
      <c r="N62" s="2" t="b">
        <v>1</v>
      </c>
      <c r="O62" s="2" t="b">
        <f t="shared" si="9"/>
        <v>1</v>
      </c>
      <c r="P62" s="2" t="b">
        <f t="shared" si="10"/>
        <v>1</v>
      </c>
      <c r="Q62" s="2" t="b">
        <v>0</v>
      </c>
      <c r="R62" s="2" t="b">
        <f t="shared" si="11"/>
        <v>0</v>
      </c>
      <c r="S62" s="2" t="b">
        <f t="shared" si="12"/>
        <v>0</v>
      </c>
      <c r="T62" s="2" t="s">
        <v>1607</v>
      </c>
      <c r="U62" s="2">
        <v>182</v>
      </c>
      <c r="V62" s="2" t="b">
        <v>1</v>
      </c>
      <c r="W62" s="2" t="b">
        <f t="shared" si="13"/>
        <v>1</v>
      </c>
      <c r="X62" s="20" t="b">
        <f t="shared" si="14"/>
        <v>0</v>
      </c>
      <c r="Y62" s="2" t="b">
        <v>0</v>
      </c>
      <c r="Z62" s="2" t="b">
        <f t="shared" si="0"/>
        <v>0</v>
      </c>
      <c r="AA62" s="2" t="b">
        <f t="shared" si="1"/>
        <v>0</v>
      </c>
      <c r="AB62" s="2" t="b">
        <v>1</v>
      </c>
      <c r="AC62" s="20" t="b">
        <f t="shared" si="15"/>
        <v>1</v>
      </c>
      <c r="AD62" s="20" t="b">
        <f t="shared" si="16"/>
        <v>1</v>
      </c>
      <c r="AE62" s="2" t="s">
        <v>1524</v>
      </c>
      <c r="AF62" s="2" t="str">
        <f t="shared" si="17"/>
        <v>Heart Attack</v>
      </c>
      <c r="AG62" s="2" t="s">
        <v>1510</v>
      </c>
      <c r="AH62" s="2" t="str">
        <f t="shared" si="18"/>
        <v>No</v>
      </c>
      <c r="AI62" s="2" t="s">
        <v>1516</v>
      </c>
      <c r="AJ62" s="2" t="s">
        <v>1525</v>
      </c>
    </row>
    <row r="63" spans="1:36" ht="15.75" customHeight="1" x14ac:dyDescent="0.35">
      <c r="A63" s="2" t="s">
        <v>157</v>
      </c>
      <c r="B63" s="2" t="s">
        <v>1560</v>
      </c>
      <c r="C63" s="2">
        <v>169</v>
      </c>
      <c r="D63" s="2">
        <f t="shared" si="2"/>
        <v>1.69</v>
      </c>
      <c r="E63" s="2">
        <f t="shared" si="3"/>
        <v>86.7</v>
      </c>
      <c r="F63" s="67">
        <f t="shared" si="4"/>
        <v>30.356079969188759</v>
      </c>
      <c r="G63" s="2">
        <v>86.7</v>
      </c>
      <c r="H63" s="2" t="b">
        <v>0</v>
      </c>
      <c r="I63" s="2" t="b">
        <f t="shared" si="5"/>
        <v>0</v>
      </c>
      <c r="J63" s="2" t="b">
        <f t="shared" si="6"/>
        <v>0</v>
      </c>
      <c r="K63" s="2" t="b">
        <v>1</v>
      </c>
      <c r="L63" s="2" t="b">
        <f t="shared" si="7"/>
        <v>1</v>
      </c>
      <c r="M63" s="2" t="b">
        <f t="shared" si="8"/>
        <v>1</v>
      </c>
      <c r="N63" s="2" t="b">
        <v>1</v>
      </c>
      <c r="O63" s="2" t="b">
        <f t="shared" si="9"/>
        <v>1</v>
      </c>
      <c r="P63" s="2" t="b">
        <f t="shared" si="10"/>
        <v>1</v>
      </c>
      <c r="Q63" s="2" t="b">
        <v>0</v>
      </c>
      <c r="R63" s="2" t="b">
        <f t="shared" si="11"/>
        <v>0</v>
      </c>
      <c r="S63" s="2" t="b">
        <f t="shared" si="12"/>
        <v>0</v>
      </c>
      <c r="T63" s="2" t="s">
        <v>1551</v>
      </c>
      <c r="U63" s="2">
        <v>186</v>
      </c>
      <c r="V63" s="2" t="b">
        <v>0</v>
      </c>
      <c r="W63" s="2" t="b">
        <f t="shared" si="13"/>
        <v>0</v>
      </c>
      <c r="X63" s="20" t="b">
        <f t="shared" si="14"/>
        <v>0</v>
      </c>
      <c r="Y63" s="2" t="b">
        <v>1</v>
      </c>
      <c r="Z63" s="2" t="b">
        <f t="shared" si="0"/>
        <v>1</v>
      </c>
      <c r="AA63" s="2" t="b">
        <f t="shared" si="1"/>
        <v>1</v>
      </c>
      <c r="AB63" s="2" t="b">
        <v>1</v>
      </c>
      <c r="AC63" s="20" t="b">
        <f t="shared" si="15"/>
        <v>1</v>
      </c>
      <c r="AD63" s="20" t="b">
        <f t="shared" si="16"/>
        <v>1</v>
      </c>
      <c r="AE63" s="2" t="s">
        <v>1527</v>
      </c>
      <c r="AF63" s="2" t="str">
        <f t="shared" si="17"/>
        <v>Appendicitis</v>
      </c>
      <c r="AG63" s="2" t="s">
        <v>1510</v>
      </c>
      <c r="AH63" s="2" t="str">
        <f t="shared" si="18"/>
        <v>No</v>
      </c>
      <c r="AI63" s="2" t="s">
        <v>1516</v>
      </c>
      <c r="AJ63" s="2" t="s">
        <v>1534</v>
      </c>
    </row>
    <row r="64" spans="1:36" ht="15.75" customHeight="1" x14ac:dyDescent="0.35">
      <c r="A64" s="2" t="s">
        <v>159</v>
      </c>
      <c r="B64" s="2" t="s">
        <v>1507</v>
      </c>
      <c r="C64" s="2">
        <v>176</v>
      </c>
      <c r="D64" s="2">
        <f t="shared" si="2"/>
        <v>1.76</v>
      </c>
      <c r="E64" s="2">
        <f t="shared" si="3"/>
        <v>105.9</v>
      </c>
      <c r="F64" s="67">
        <f t="shared" si="4"/>
        <v>34.187758264462815</v>
      </c>
      <c r="G64" s="2">
        <v>105.90009999999999</v>
      </c>
      <c r="H64" s="2" t="b">
        <v>0</v>
      </c>
      <c r="I64" s="2" t="b">
        <f t="shared" si="5"/>
        <v>0</v>
      </c>
      <c r="J64" s="2" t="b">
        <f t="shared" si="6"/>
        <v>0</v>
      </c>
      <c r="K64" s="2" t="b">
        <v>0</v>
      </c>
      <c r="L64" s="2" t="b">
        <f t="shared" si="7"/>
        <v>0</v>
      </c>
      <c r="M64" s="2" t="b">
        <f t="shared" si="8"/>
        <v>0</v>
      </c>
      <c r="N64" s="2" t="b">
        <v>0</v>
      </c>
      <c r="O64" s="2" t="b">
        <f t="shared" si="9"/>
        <v>0</v>
      </c>
      <c r="P64" s="2" t="b">
        <f t="shared" si="10"/>
        <v>0</v>
      </c>
      <c r="Q64" s="2" t="b">
        <v>1</v>
      </c>
      <c r="R64" s="2" t="b">
        <f t="shared" si="11"/>
        <v>1</v>
      </c>
      <c r="S64" s="2" t="b">
        <f t="shared" si="12"/>
        <v>1</v>
      </c>
      <c r="T64" s="2" t="s">
        <v>1608</v>
      </c>
      <c r="U64" s="2">
        <v>176</v>
      </c>
      <c r="V64" s="2" t="b">
        <v>1</v>
      </c>
      <c r="W64" s="2" t="b">
        <f t="shared" si="13"/>
        <v>1</v>
      </c>
      <c r="X64" s="20" t="b">
        <f t="shared" si="14"/>
        <v>0</v>
      </c>
      <c r="Y64" s="2" t="b">
        <v>0</v>
      </c>
      <c r="Z64" s="2" t="b">
        <f t="shared" si="0"/>
        <v>0</v>
      </c>
      <c r="AA64" s="2" t="b">
        <f t="shared" si="1"/>
        <v>0</v>
      </c>
      <c r="AB64" s="2" t="b">
        <v>1</v>
      </c>
      <c r="AC64" s="20" t="b">
        <f t="shared" si="15"/>
        <v>1</v>
      </c>
      <c r="AD64" s="20" t="b">
        <f t="shared" si="16"/>
        <v>1</v>
      </c>
      <c r="AE64" s="2" t="s">
        <v>1549</v>
      </c>
      <c r="AF64" s="2" t="str">
        <f t="shared" si="17"/>
        <v>Hypertension</v>
      </c>
      <c r="AG64" s="2" t="s">
        <v>1528</v>
      </c>
      <c r="AH64" s="2" t="str">
        <f t="shared" si="18"/>
        <v>Yes</v>
      </c>
      <c r="AI64" s="2" t="s">
        <v>1516</v>
      </c>
      <c r="AJ64" s="2" t="s">
        <v>1517</v>
      </c>
    </row>
    <row r="65" spans="1:36" ht="15.75" customHeight="1" x14ac:dyDescent="0.35">
      <c r="A65" s="2" t="s">
        <v>160</v>
      </c>
      <c r="B65" s="2" t="s">
        <v>1540</v>
      </c>
      <c r="C65" s="2">
        <v>166</v>
      </c>
      <c r="D65" s="2">
        <f t="shared" si="2"/>
        <v>1.66</v>
      </c>
      <c r="E65" s="2">
        <f t="shared" si="3"/>
        <v>87.1</v>
      </c>
      <c r="F65" s="67">
        <f t="shared" si="4"/>
        <v>31.608361155465236</v>
      </c>
      <c r="G65" s="2">
        <v>87.1</v>
      </c>
      <c r="H65" s="2" t="b">
        <v>0</v>
      </c>
      <c r="I65" s="2" t="b">
        <f t="shared" si="5"/>
        <v>0</v>
      </c>
      <c r="J65" s="2" t="b">
        <f t="shared" si="6"/>
        <v>0</v>
      </c>
      <c r="K65" s="2" t="b">
        <v>0</v>
      </c>
      <c r="L65" s="2" t="b">
        <f t="shared" si="7"/>
        <v>0</v>
      </c>
      <c r="M65" s="2" t="b">
        <f t="shared" si="8"/>
        <v>0</v>
      </c>
      <c r="N65" s="2" t="b">
        <v>0</v>
      </c>
      <c r="O65" s="2" t="b">
        <f t="shared" si="9"/>
        <v>0</v>
      </c>
      <c r="P65" s="2" t="b">
        <f t="shared" si="10"/>
        <v>0</v>
      </c>
      <c r="Q65" s="2" t="b">
        <v>0</v>
      </c>
      <c r="R65" s="2" t="b">
        <f t="shared" si="11"/>
        <v>0</v>
      </c>
      <c r="S65" s="2" t="b">
        <f t="shared" si="12"/>
        <v>0</v>
      </c>
      <c r="T65" s="2" t="s">
        <v>1606</v>
      </c>
      <c r="U65" s="2">
        <v>188</v>
      </c>
      <c r="V65" s="2" t="b">
        <v>1</v>
      </c>
      <c r="W65" s="2" t="b">
        <f t="shared" si="13"/>
        <v>1</v>
      </c>
      <c r="X65" s="20" t="b">
        <f t="shared" si="14"/>
        <v>0</v>
      </c>
      <c r="Y65" s="2" t="b">
        <v>0</v>
      </c>
      <c r="Z65" s="2" t="b">
        <f t="shared" si="0"/>
        <v>0</v>
      </c>
      <c r="AA65" s="2" t="b">
        <f t="shared" si="1"/>
        <v>0</v>
      </c>
      <c r="AB65" s="2" t="b">
        <v>1</v>
      </c>
      <c r="AC65" s="20" t="b">
        <f t="shared" si="15"/>
        <v>1</v>
      </c>
      <c r="AD65" s="20" t="b">
        <f t="shared" si="16"/>
        <v>1</v>
      </c>
      <c r="AE65" s="2" t="s">
        <v>1552</v>
      </c>
      <c r="AF65" s="2" t="str">
        <f t="shared" si="17"/>
        <v>Heart Disease</v>
      </c>
      <c r="AG65" s="2" t="s">
        <v>1528</v>
      </c>
      <c r="AH65" s="2" t="str">
        <f t="shared" si="18"/>
        <v>Yes</v>
      </c>
      <c r="AI65" s="2" t="s">
        <v>1511</v>
      </c>
      <c r="AJ65" s="2" t="s">
        <v>1534</v>
      </c>
    </row>
    <row r="66" spans="1:36" ht="15.75" customHeight="1" x14ac:dyDescent="0.35">
      <c r="A66" s="2" t="s">
        <v>162</v>
      </c>
      <c r="B66" s="2" t="s">
        <v>1547</v>
      </c>
      <c r="C66" s="2">
        <v>162</v>
      </c>
      <c r="D66" s="2">
        <f t="shared" si="2"/>
        <v>1.62</v>
      </c>
      <c r="E66" s="2">
        <f t="shared" si="3"/>
        <v>60.7</v>
      </c>
      <c r="F66" s="67">
        <f t="shared" si="4"/>
        <v>23.12909617436366</v>
      </c>
      <c r="G66" s="2">
        <v>60.7</v>
      </c>
      <c r="H66" s="2" t="b">
        <v>0</v>
      </c>
      <c r="I66" s="2" t="b">
        <f t="shared" si="5"/>
        <v>0</v>
      </c>
      <c r="J66" s="2" t="b">
        <f t="shared" si="6"/>
        <v>0</v>
      </c>
      <c r="K66" s="2" t="b">
        <v>0</v>
      </c>
      <c r="L66" s="2" t="b">
        <f t="shared" si="7"/>
        <v>0</v>
      </c>
      <c r="M66" s="2" t="b">
        <f t="shared" si="8"/>
        <v>0</v>
      </c>
      <c r="N66" s="2" t="b">
        <v>1</v>
      </c>
      <c r="O66" s="2" t="b">
        <f t="shared" si="9"/>
        <v>1</v>
      </c>
      <c r="P66" s="2" t="b">
        <f t="shared" si="10"/>
        <v>1</v>
      </c>
      <c r="Q66" s="2" t="b">
        <v>0</v>
      </c>
      <c r="R66" s="2" t="b">
        <f t="shared" si="11"/>
        <v>0</v>
      </c>
      <c r="S66" s="2" t="b">
        <f t="shared" si="12"/>
        <v>0</v>
      </c>
      <c r="T66" s="2" t="s">
        <v>1609</v>
      </c>
      <c r="U66" s="2">
        <v>204</v>
      </c>
      <c r="V66" s="2" t="b">
        <v>0</v>
      </c>
      <c r="W66" s="2" t="b">
        <f t="shared" si="13"/>
        <v>0</v>
      </c>
      <c r="X66" s="20" t="b">
        <f t="shared" si="14"/>
        <v>0</v>
      </c>
      <c r="Y66" s="2" t="b">
        <v>0</v>
      </c>
      <c r="Z66" s="2" t="b">
        <f t="shared" ref="Z66:Z129" si="20">IF(ISBLANK(Y66),FALSE,Y66)</f>
        <v>0</v>
      </c>
      <c r="AA66" s="2" t="b">
        <f t="shared" ref="AA66:AA129" si="21">IF(Z66="YES",TRUE,IF(Z66="No",FALSE,Z66))</f>
        <v>0</v>
      </c>
      <c r="AB66" s="2" t="b">
        <v>0</v>
      </c>
      <c r="AC66" s="20" t="b">
        <f t="shared" si="15"/>
        <v>0</v>
      </c>
      <c r="AD66" s="20" t="b">
        <f t="shared" si="16"/>
        <v>0</v>
      </c>
      <c r="AE66" s="2" t="s">
        <v>1556</v>
      </c>
      <c r="AF66" s="2" t="str">
        <f t="shared" si="17"/>
        <v>Allergic Reaction</v>
      </c>
      <c r="AG66" s="2" t="s">
        <v>1528</v>
      </c>
      <c r="AH66" s="2" t="str">
        <f t="shared" si="18"/>
        <v>Yes</v>
      </c>
      <c r="AI66" s="2" t="s">
        <v>1511</v>
      </c>
      <c r="AJ66" s="2" t="s">
        <v>1525</v>
      </c>
    </row>
    <row r="67" spans="1:36" ht="15.75" customHeight="1" x14ac:dyDescent="0.35">
      <c r="A67" s="2" t="s">
        <v>165</v>
      </c>
      <c r="B67" s="2" t="s">
        <v>1513</v>
      </c>
      <c r="C67" s="2">
        <v>165</v>
      </c>
      <c r="D67" s="2">
        <f t="shared" ref="D67:D130" si="22">C67/100</f>
        <v>1.65</v>
      </c>
      <c r="E67" s="2">
        <f t="shared" ref="E67:E130" si="23">ROUND(G67,1)</f>
        <v>65.599999999999994</v>
      </c>
      <c r="F67" s="67">
        <f t="shared" ref="F67:F130" si="24">E67/D67^2</f>
        <v>24.095500459136822</v>
      </c>
      <c r="G67" s="2">
        <v>65.599999999999994</v>
      </c>
      <c r="H67" s="2" t="b">
        <v>0</v>
      </c>
      <c r="I67" s="2" t="b">
        <f t="shared" ref="I67:I130" si="25">IF(ISBLANK(H67),FALSE,H67)</f>
        <v>0</v>
      </c>
      <c r="J67" s="2" t="b">
        <f t="shared" ref="J67:J130" si="26">IF(I67="YES",TRUE,IF(I67="No",FALSE,I67))</f>
        <v>0</v>
      </c>
      <c r="K67" s="2" t="b">
        <v>0</v>
      </c>
      <c r="L67" s="2" t="b">
        <f t="shared" ref="L67:L130" si="27">IF(ISBLANK(K67),FALSE,K67)</f>
        <v>0</v>
      </c>
      <c r="M67" s="2" t="b">
        <f t="shared" ref="M67:M130" si="28">IF(L67="Yes",TRUE,IF(L67="No",FALSE,L67))</f>
        <v>0</v>
      </c>
      <c r="N67" s="2" t="b">
        <v>0</v>
      </c>
      <c r="O67" s="2" t="b">
        <f t="shared" ref="O67:O130" si="29">IF(ISBLANK(N67),"FALSE",N67)</f>
        <v>0</v>
      </c>
      <c r="P67" s="2" t="b">
        <f t="shared" ref="P67:P130" si="30">IF(O67="yes",TRUE,IF(O67="No",FALSE,O67))</f>
        <v>0</v>
      </c>
      <c r="Q67" s="2" t="b">
        <v>0</v>
      </c>
      <c r="R67" s="2" t="b">
        <f t="shared" ref="R67:R130" si="31">IF(ISBLANK(Q67),FALSE,Q67)</f>
        <v>0</v>
      </c>
      <c r="S67" s="2" t="b">
        <f t="shared" ref="S67:S130" si="32">IF(R67="Yes",TRUE,IF(R67="No",FALSE,R67))</f>
        <v>0</v>
      </c>
      <c r="T67" s="2" t="s">
        <v>1610</v>
      </c>
      <c r="U67" s="2">
        <v>166</v>
      </c>
      <c r="V67" s="2" t="b">
        <v>0</v>
      </c>
      <c r="W67" s="2" t="b">
        <f t="shared" ref="W67:W130" si="33">IF(ISBLANK(V67),FALSE,V67)</f>
        <v>0</v>
      </c>
      <c r="X67" s="20" t="b">
        <f t="shared" ref="X67:X130" si="34">IF(W67="Yes",TRUE,IF(W67="No",FALSE,FALSE))</f>
        <v>0</v>
      </c>
      <c r="Y67" s="2" t="b">
        <v>0</v>
      </c>
      <c r="Z67" s="2" t="b">
        <f t="shared" si="20"/>
        <v>0</v>
      </c>
      <c r="AA67" s="2" t="b">
        <f t="shared" si="21"/>
        <v>0</v>
      </c>
      <c r="AB67" s="2" t="b">
        <v>0</v>
      </c>
      <c r="AC67" s="20" t="b">
        <f t="shared" ref="AC67:AC130" si="35">IF(ISBLANK(AB67),"FALSE",AB67)</f>
        <v>0</v>
      </c>
      <c r="AD67" s="20" t="b">
        <f t="shared" ref="AD67:AD130" si="36">IF(AC67="Yes",TRUE,IF(AC67="No",FALSE,AC67))</f>
        <v>0</v>
      </c>
      <c r="AE67" s="2" t="s">
        <v>1544</v>
      </c>
      <c r="AF67" s="2" t="str">
        <f t="shared" ref="AF67:AF130" si="37">PROPER(AE67)</f>
        <v>Osteoarthritis</v>
      </c>
      <c r="AG67" s="2" t="s">
        <v>1510</v>
      </c>
      <c r="AH67" s="2" t="str">
        <f t="shared" ref="AH67:AH130" si="38">IF(ISBLANK(AG67),"No",AG67)</f>
        <v>No</v>
      </c>
      <c r="AI67" s="2" t="s">
        <v>1539</v>
      </c>
      <c r="AJ67" s="2" t="s">
        <v>1525</v>
      </c>
    </row>
    <row r="68" spans="1:36" ht="15.75" customHeight="1" x14ac:dyDescent="0.35">
      <c r="A68" s="2" t="s">
        <v>166</v>
      </c>
      <c r="B68" s="2" t="s">
        <v>1540</v>
      </c>
      <c r="C68" s="2">
        <v>150</v>
      </c>
      <c r="D68" s="2">
        <f t="shared" si="22"/>
        <v>1.5</v>
      </c>
      <c r="E68" s="2">
        <f t="shared" si="23"/>
        <v>69</v>
      </c>
      <c r="F68" s="67">
        <f t="shared" si="24"/>
        <v>30.666666666666668</v>
      </c>
      <c r="G68" s="2">
        <v>69</v>
      </c>
      <c r="H68" s="2" t="b">
        <v>0</v>
      </c>
      <c r="I68" s="2" t="b">
        <f t="shared" si="25"/>
        <v>0</v>
      </c>
      <c r="J68" s="2" t="b">
        <f t="shared" si="26"/>
        <v>0</v>
      </c>
      <c r="K68" s="2" t="b">
        <v>1</v>
      </c>
      <c r="L68" s="2" t="b">
        <f t="shared" si="27"/>
        <v>1</v>
      </c>
      <c r="M68" s="2" t="b">
        <f t="shared" si="28"/>
        <v>1</v>
      </c>
      <c r="N68" s="2" t="b">
        <v>0</v>
      </c>
      <c r="O68" s="2" t="b">
        <f t="shared" si="29"/>
        <v>0</v>
      </c>
      <c r="P68" s="2" t="b">
        <f t="shared" si="30"/>
        <v>0</v>
      </c>
      <c r="Q68" s="2" t="b">
        <v>1</v>
      </c>
      <c r="R68" s="2" t="b">
        <f t="shared" si="31"/>
        <v>1</v>
      </c>
      <c r="S68" s="2" t="b">
        <f t="shared" si="32"/>
        <v>1</v>
      </c>
      <c r="T68" s="2" t="s">
        <v>1580</v>
      </c>
      <c r="U68" s="2">
        <v>163</v>
      </c>
      <c r="V68" s="2" t="b">
        <v>1</v>
      </c>
      <c r="W68" s="2" t="b">
        <f t="shared" si="33"/>
        <v>1</v>
      </c>
      <c r="X68" s="20" t="b">
        <f t="shared" si="34"/>
        <v>0</v>
      </c>
      <c r="Y68" s="2" t="b">
        <v>0</v>
      </c>
      <c r="Z68" s="2" t="b">
        <f t="shared" si="20"/>
        <v>0</v>
      </c>
      <c r="AA68" s="2" t="b">
        <f t="shared" si="21"/>
        <v>0</v>
      </c>
      <c r="AB68" s="2" t="b">
        <v>1</v>
      </c>
      <c r="AC68" s="20" t="b">
        <f t="shared" si="35"/>
        <v>1</v>
      </c>
      <c r="AD68" s="20" t="b">
        <f t="shared" si="36"/>
        <v>1</v>
      </c>
      <c r="AE68" s="2" t="s">
        <v>1533</v>
      </c>
      <c r="AF68" s="2" t="str">
        <f t="shared" si="37"/>
        <v>Childbirth</v>
      </c>
      <c r="AG68" s="2" t="s">
        <v>1510</v>
      </c>
      <c r="AH68" s="2" t="str">
        <f t="shared" si="38"/>
        <v>No</v>
      </c>
      <c r="AI68" s="2" t="s">
        <v>1516</v>
      </c>
      <c r="AJ68" s="2" t="s">
        <v>1525</v>
      </c>
    </row>
    <row r="69" spans="1:36" ht="15.75" customHeight="1" x14ac:dyDescent="0.35">
      <c r="A69" s="2" t="s">
        <v>168</v>
      </c>
      <c r="B69" s="2" t="s">
        <v>1547</v>
      </c>
      <c r="C69" s="2">
        <v>169</v>
      </c>
      <c r="D69" s="2">
        <f t="shared" si="22"/>
        <v>1.69</v>
      </c>
      <c r="E69" s="2">
        <f t="shared" si="23"/>
        <v>67.900000000000006</v>
      </c>
      <c r="F69" s="67">
        <f t="shared" si="24"/>
        <v>23.773677392248175</v>
      </c>
      <c r="G69" s="2">
        <v>67.900000000000006</v>
      </c>
      <c r="H69" s="2" t="b">
        <v>0</v>
      </c>
      <c r="I69" s="2" t="b">
        <f t="shared" si="25"/>
        <v>0</v>
      </c>
      <c r="J69" s="2" t="b">
        <f t="shared" si="26"/>
        <v>0</v>
      </c>
      <c r="K69" s="2" t="b">
        <v>1</v>
      </c>
      <c r="L69" s="2" t="b">
        <f t="shared" si="27"/>
        <v>1</v>
      </c>
      <c r="M69" s="2" t="b">
        <f t="shared" si="28"/>
        <v>1</v>
      </c>
      <c r="N69" s="2" t="b">
        <v>1</v>
      </c>
      <c r="O69" s="2" t="b">
        <f t="shared" si="29"/>
        <v>1</v>
      </c>
      <c r="P69" s="2" t="b">
        <f t="shared" si="30"/>
        <v>1</v>
      </c>
      <c r="Q69" s="2" t="b">
        <v>0</v>
      </c>
      <c r="R69" s="2" t="b">
        <f t="shared" si="31"/>
        <v>0</v>
      </c>
      <c r="S69" s="2" t="b">
        <f t="shared" si="32"/>
        <v>0</v>
      </c>
      <c r="T69" s="2" t="s">
        <v>1611</v>
      </c>
      <c r="U69" s="2">
        <v>200</v>
      </c>
      <c r="V69" s="2" t="b">
        <v>0</v>
      </c>
      <c r="W69" s="2" t="b">
        <f t="shared" si="33"/>
        <v>0</v>
      </c>
      <c r="X69" s="20" t="b">
        <f t="shared" si="34"/>
        <v>0</v>
      </c>
      <c r="Y69" s="2" t="b">
        <v>0</v>
      </c>
      <c r="Z69" s="2" t="b">
        <f t="shared" si="20"/>
        <v>0</v>
      </c>
      <c r="AA69" s="2" t="b">
        <f t="shared" si="21"/>
        <v>0</v>
      </c>
      <c r="AC69" s="20" t="str">
        <f t="shared" si="35"/>
        <v>FALSE</v>
      </c>
      <c r="AD69" s="20" t="str">
        <f t="shared" si="36"/>
        <v>FALSE</v>
      </c>
      <c r="AE69" s="2" t="s">
        <v>1556</v>
      </c>
      <c r="AF69" s="2" t="str">
        <f t="shared" si="37"/>
        <v>Allergic Reaction</v>
      </c>
      <c r="AG69" s="2" t="s">
        <v>1510</v>
      </c>
      <c r="AH69" s="2" t="str">
        <f t="shared" si="38"/>
        <v>No</v>
      </c>
      <c r="AI69" s="2" t="s">
        <v>1516</v>
      </c>
      <c r="AJ69" s="2" t="s">
        <v>1512</v>
      </c>
    </row>
    <row r="70" spans="1:36" ht="15.75" customHeight="1" x14ac:dyDescent="0.35">
      <c r="A70" s="2" t="s">
        <v>170</v>
      </c>
      <c r="B70" s="2" t="s">
        <v>1560</v>
      </c>
      <c r="C70" s="2">
        <v>158</v>
      </c>
      <c r="D70" s="2">
        <f t="shared" si="22"/>
        <v>1.58</v>
      </c>
      <c r="E70" s="2">
        <f t="shared" si="23"/>
        <v>78.8</v>
      </c>
      <c r="F70" s="67">
        <f t="shared" si="24"/>
        <v>31.565454254125935</v>
      </c>
      <c r="G70" s="2">
        <v>78.8</v>
      </c>
      <c r="H70" s="2" t="b">
        <v>0</v>
      </c>
      <c r="I70" s="2" t="b">
        <f t="shared" si="25"/>
        <v>0</v>
      </c>
      <c r="J70" s="2" t="b">
        <f t="shared" si="26"/>
        <v>0</v>
      </c>
      <c r="K70" s="2" t="b">
        <v>0</v>
      </c>
      <c r="L70" s="2" t="b">
        <f t="shared" si="27"/>
        <v>0</v>
      </c>
      <c r="M70" s="2" t="b">
        <f t="shared" si="28"/>
        <v>0</v>
      </c>
      <c r="N70" s="2" t="b">
        <v>0</v>
      </c>
      <c r="O70" s="2" t="b">
        <f t="shared" si="29"/>
        <v>0</v>
      </c>
      <c r="P70" s="2" t="b">
        <f t="shared" si="30"/>
        <v>0</v>
      </c>
      <c r="Q70" s="2" t="b">
        <v>0</v>
      </c>
      <c r="R70" s="2" t="b">
        <f t="shared" si="31"/>
        <v>0</v>
      </c>
      <c r="S70" s="2" t="b">
        <f t="shared" si="32"/>
        <v>0</v>
      </c>
      <c r="T70" s="2" t="s">
        <v>1612</v>
      </c>
      <c r="U70" s="2">
        <v>225</v>
      </c>
      <c r="V70" s="2" t="b">
        <v>0</v>
      </c>
      <c r="W70" s="2" t="b">
        <f t="shared" si="33"/>
        <v>0</v>
      </c>
      <c r="X70" s="20" t="b">
        <f t="shared" si="34"/>
        <v>0</v>
      </c>
      <c r="Y70" s="2" t="b">
        <v>1</v>
      </c>
      <c r="Z70" s="2" t="b">
        <f t="shared" si="20"/>
        <v>1</v>
      </c>
      <c r="AA70" s="2" t="b">
        <f t="shared" si="21"/>
        <v>1</v>
      </c>
      <c r="AB70" s="2" t="b">
        <v>1</v>
      </c>
      <c r="AC70" s="20" t="b">
        <f t="shared" si="35"/>
        <v>1</v>
      </c>
      <c r="AD70" s="20" t="b">
        <f t="shared" si="36"/>
        <v>1</v>
      </c>
      <c r="AE70" s="2" t="s">
        <v>1570</v>
      </c>
      <c r="AF70" s="2" t="str">
        <f t="shared" si="37"/>
        <v>Cancer</v>
      </c>
      <c r="AG70" s="2" t="s">
        <v>1510</v>
      </c>
      <c r="AH70" s="2" t="str">
        <f t="shared" si="38"/>
        <v>No</v>
      </c>
      <c r="AI70" s="2" t="s">
        <v>1516</v>
      </c>
      <c r="AJ70" s="2" t="s">
        <v>1521</v>
      </c>
    </row>
    <row r="71" spans="1:36" ht="15.75" customHeight="1" x14ac:dyDescent="0.35">
      <c r="A71" s="2" t="s">
        <v>172</v>
      </c>
      <c r="B71" s="2" t="s">
        <v>1531</v>
      </c>
      <c r="C71" s="2">
        <v>165</v>
      </c>
      <c r="D71" s="2">
        <f t="shared" si="22"/>
        <v>1.65</v>
      </c>
      <c r="E71" s="2">
        <f t="shared" si="23"/>
        <v>89.6</v>
      </c>
      <c r="F71" s="67">
        <f t="shared" si="24"/>
        <v>32.910927456382005</v>
      </c>
      <c r="G71" s="2">
        <v>89.6</v>
      </c>
      <c r="H71" s="2" t="b">
        <v>0</v>
      </c>
      <c r="I71" s="2" t="b">
        <f t="shared" si="25"/>
        <v>0</v>
      </c>
      <c r="J71" s="2" t="b">
        <f t="shared" si="26"/>
        <v>0</v>
      </c>
      <c r="K71" s="2" t="b">
        <v>0</v>
      </c>
      <c r="L71" s="2" t="b">
        <f t="shared" si="27"/>
        <v>0</v>
      </c>
      <c r="M71" s="2" t="b">
        <f t="shared" si="28"/>
        <v>0</v>
      </c>
      <c r="N71" s="2" t="b">
        <v>1</v>
      </c>
      <c r="O71" s="2" t="b">
        <f t="shared" si="29"/>
        <v>1</v>
      </c>
      <c r="P71" s="2" t="b">
        <f t="shared" si="30"/>
        <v>1</v>
      </c>
      <c r="Q71" s="2" t="b">
        <v>0</v>
      </c>
      <c r="R71" s="2" t="b">
        <f t="shared" si="31"/>
        <v>0</v>
      </c>
      <c r="S71" s="2" t="b">
        <f t="shared" si="32"/>
        <v>0</v>
      </c>
      <c r="T71" s="2" t="s">
        <v>1613</v>
      </c>
      <c r="U71" s="2">
        <v>152</v>
      </c>
      <c r="V71" s="2" t="b">
        <v>0</v>
      </c>
      <c r="W71" s="2" t="b">
        <f t="shared" si="33"/>
        <v>0</v>
      </c>
      <c r="X71" s="20" t="b">
        <f t="shared" si="34"/>
        <v>0</v>
      </c>
      <c r="Y71" s="2" t="b">
        <v>1</v>
      </c>
      <c r="Z71" s="2" t="b">
        <f t="shared" si="20"/>
        <v>1</v>
      </c>
      <c r="AA71" s="2" t="b">
        <f t="shared" si="21"/>
        <v>1</v>
      </c>
      <c r="AB71" s="2" t="b">
        <v>1</v>
      </c>
      <c r="AC71" s="20" t="b">
        <f t="shared" si="35"/>
        <v>1</v>
      </c>
      <c r="AD71" s="20" t="b">
        <f t="shared" si="36"/>
        <v>1</v>
      </c>
      <c r="AE71" s="2" t="s">
        <v>1533</v>
      </c>
      <c r="AF71" s="2" t="str">
        <f t="shared" si="37"/>
        <v>Childbirth</v>
      </c>
      <c r="AG71" s="2" t="s">
        <v>1528</v>
      </c>
      <c r="AH71" s="2" t="str">
        <f t="shared" si="38"/>
        <v>Yes</v>
      </c>
      <c r="AI71" s="2" t="s">
        <v>1516</v>
      </c>
      <c r="AJ71" s="2" t="s">
        <v>1525</v>
      </c>
    </row>
    <row r="72" spans="1:36" ht="15.75" customHeight="1" x14ac:dyDescent="0.35">
      <c r="A72" s="2" t="s">
        <v>174</v>
      </c>
      <c r="B72" s="2" t="s">
        <v>1547</v>
      </c>
      <c r="C72" s="2">
        <v>158</v>
      </c>
      <c r="D72" s="2">
        <f t="shared" si="22"/>
        <v>1.58</v>
      </c>
      <c r="E72" s="2">
        <f t="shared" si="23"/>
        <v>72.8</v>
      </c>
      <c r="F72" s="67">
        <f t="shared" si="24"/>
        <v>29.161993270309239</v>
      </c>
      <c r="G72" s="2">
        <v>72.8</v>
      </c>
      <c r="H72" s="2" t="b">
        <v>1</v>
      </c>
      <c r="I72" s="2" t="b">
        <f t="shared" si="25"/>
        <v>1</v>
      </c>
      <c r="J72" s="2" t="b">
        <f t="shared" si="26"/>
        <v>1</v>
      </c>
      <c r="K72" s="2" t="b">
        <v>0</v>
      </c>
      <c r="L72" s="2" t="b">
        <f t="shared" si="27"/>
        <v>0</v>
      </c>
      <c r="M72" s="2" t="b">
        <f t="shared" si="28"/>
        <v>0</v>
      </c>
      <c r="N72" s="2" t="b">
        <v>0</v>
      </c>
      <c r="O72" s="2" t="b">
        <f t="shared" si="29"/>
        <v>0</v>
      </c>
      <c r="P72" s="2" t="b">
        <f t="shared" si="30"/>
        <v>0</v>
      </c>
      <c r="Q72" s="2" t="b">
        <v>1</v>
      </c>
      <c r="R72" s="2" t="b">
        <f t="shared" si="31"/>
        <v>1</v>
      </c>
      <c r="S72" s="2" t="b">
        <f t="shared" si="32"/>
        <v>1</v>
      </c>
      <c r="T72" s="2" t="s">
        <v>1614</v>
      </c>
      <c r="U72" s="2">
        <v>169</v>
      </c>
      <c r="V72" s="2" t="b">
        <v>1</v>
      </c>
      <c r="W72" s="2" t="b">
        <f t="shared" si="33"/>
        <v>1</v>
      </c>
      <c r="X72" s="20" t="b">
        <f t="shared" si="34"/>
        <v>0</v>
      </c>
      <c r="Y72" s="2" t="b">
        <v>0</v>
      </c>
      <c r="Z72" s="2" t="b">
        <f t="shared" si="20"/>
        <v>0</v>
      </c>
      <c r="AA72" s="2" t="b">
        <f t="shared" si="21"/>
        <v>0</v>
      </c>
      <c r="AB72" s="2" t="b">
        <v>1</v>
      </c>
      <c r="AC72" s="20" t="b">
        <f t="shared" si="35"/>
        <v>1</v>
      </c>
      <c r="AD72" s="20" t="b">
        <f t="shared" si="36"/>
        <v>1</v>
      </c>
      <c r="AE72" s="2" t="s">
        <v>1533</v>
      </c>
      <c r="AF72" s="2" t="str">
        <f t="shared" si="37"/>
        <v>Childbirth</v>
      </c>
      <c r="AG72" s="2" t="s">
        <v>1528</v>
      </c>
      <c r="AH72" s="2" t="str">
        <f t="shared" si="38"/>
        <v>Yes</v>
      </c>
      <c r="AI72" s="2" t="s">
        <v>1516</v>
      </c>
      <c r="AJ72" s="2" t="s">
        <v>1517</v>
      </c>
    </row>
    <row r="73" spans="1:36" ht="15.75" customHeight="1" x14ac:dyDescent="0.35">
      <c r="A73" s="2" t="s">
        <v>176</v>
      </c>
      <c r="B73" s="2" t="s">
        <v>1540</v>
      </c>
      <c r="C73" s="2">
        <v>163</v>
      </c>
      <c r="D73" s="2">
        <f t="shared" si="22"/>
        <v>1.63</v>
      </c>
      <c r="E73" s="2">
        <f t="shared" si="23"/>
        <v>60</v>
      </c>
      <c r="F73" s="67">
        <f t="shared" si="24"/>
        <v>22.582709172343712</v>
      </c>
      <c r="G73" s="2">
        <v>60</v>
      </c>
      <c r="H73" s="2" t="b">
        <v>0</v>
      </c>
      <c r="I73" s="2" t="b">
        <f t="shared" si="25"/>
        <v>0</v>
      </c>
      <c r="J73" s="2" t="b">
        <f t="shared" si="26"/>
        <v>0</v>
      </c>
      <c r="K73" s="2" t="b">
        <v>0</v>
      </c>
      <c r="L73" s="2" t="b">
        <f t="shared" si="27"/>
        <v>0</v>
      </c>
      <c r="M73" s="2" t="b">
        <f t="shared" si="28"/>
        <v>0</v>
      </c>
      <c r="N73" s="2" t="b">
        <v>0</v>
      </c>
      <c r="O73" s="2" t="b">
        <f t="shared" si="29"/>
        <v>0</v>
      </c>
      <c r="P73" s="2" t="b">
        <f t="shared" si="30"/>
        <v>0</v>
      </c>
      <c r="Q73" s="2" t="b">
        <v>0</v>
      </c>
      <c r="R73" s="2" t="b">
        <f t="shared" si="31"/>
        <v>0</v>
      </c>
      <c r="S73" s="2" t="b">
        <f t="shared" si="32"/>
        <v>0</v>
      </c>
      <c r="T73" s="2" t="s">
        <v>1588</v>
      </c>
      <c r="U73" s="2">
        <v>174</v>
      </c>
      <c r="V73" s="2" t="b">
        <v>0</v>
      </c>
      <c r="W73" s="2" t="b">
        <f t="shared" si="33"/>
        <v>0</v>
      </c>
      <c r="X73" s="20" t="b">
        <f t="shared" si="34"/>
        <v>0</v>
      </c>
      <c r="Y73" s="2" t="b">
        <v>0</v>
      </c>
      <c r="Z73" s="2" t="b">
        <f t="shared" si="20"/>
        <v>0</v>
      </c>
      <c r="AA73" s="2" t="b">
        <f t="shared" si="21"/>
        <v>0</v>
      </c>
      <c r="AB73" s="2" t="b">
        <v>0</v>
      </c>
      <c r="AC73" s="20" t="b">
        <f t="shared" si="35"/>
        <v>0</v>
      </c>
      <c r="AD73" s="20" t="b">
        <f t="shared" si="36"/>
        <v>0</v>
      </c>
      <c r="AE73" s="2" t="s">
        <v>1549</v>
      </c>
      <c r="AF73" s="2" t="str">
        <f t="shared" si="37"/>
        <v>Hypertension</v>
      </c>
      <c r="AG73" s="2" t="s">
        <v>1510</v>
      </c>
      <c r="AH73" s="2" t="str">
        <f t="shared" si="38"/>
        <v>No</v>
      </c>
      <c r="AI73" s="2" t="s">
        <v>1511</v>
      </c>
      <c r="AJ73" s="2" t="s">
        <v>1517</v>
      </c>
    </row>
    <row r="74" spans="1:36" ht="15.75" customHeight="1" x14ac:dyDescent="0.35">
      <c r="A74" s="2" t="s">
        <v>178</v>
      </c>
      <c r="B74" s="2" t="s">
        <v>1540</v>
      </c>
      <c r="C74" s="2">
        <v>173</v>
      </c>
      <c r="D74" s="2">
        <f t="shared" si="22"/>
        <v>1.73</v>
      </c>
      <c r="E74" s="2">
        <f t="shared" si="23"/>
        <v>99.8</v>
      </c>
      <c r="F74" s="67">
        <f t="shared" si="24"/>
        <v>33.345584550101904</v>
      </c>
      <c r="G74" s="2">
        <v>99.8</v>
      </c>
      <c r="H74" s="2" t="b">
        <v>0</v>
      </c>
      <c r="I74" s="2" t="b">
        <f t="shared" si="25"/>
        <v>0</v>
      </c>
      <c r="J74" s="2" t="b">
        <f t="shared" si="26"/>
        <v>0</v>
      </c>
      <c r="K74" s="2" t="b">
        <v>0</v>
      </c>
      <c r="L74" s="2" t="b">
        <f t="shared" si="27"/>
        <v>0</v>
      </c>
      <c r="M74" s="2" t="b">
        <f t="shared" si="28"/>
        <v>0</v>
      </c>
      <c r="N74" s="2" t="b">
        <v>0</v>
      </c>
      <c r="O74" s="2" t="b">
        <f t="shared" si="29"/>
        <v>0</v>
      </c>
      <c r="P74" s="2" t="b">
        <f t="shared" si="30"/>
        <v>0</v>
      </c>
      <c r="Q74" s="2" t="b">
        <v>1</v>
      </c>
      <c r="R74" s="2" t="b">
        <f t="shared" si="31"/>
        <v>1</v>
      </c>
      <c r="S74" s="2" t="b">
        <f t="shared" si="32"/>
        <v>1</v>
      </c>
      <c r="T74" s="2" t="s">
        <v>1615</v>
      </c>
      <c r="U74" s="2">
        <v>160</v>
      </c>
      <c r="V74" s="2" t="b">
        <v>1</v>
      </c>
      <c r="W74" s="2" t="b">
        <f t="shared" si="33"/>
        <v>1</v>
      </c>
      <c r="X74" s="20" t="b">
        <f t="shared" si="34"/>
        <v>0</v>
      </c>
      <c r="Y74" s="2" t="b">
        <v>1</v>
      </c>
      <c r="Z74" s="2" t="b">
        <f t="shared" si="20"/>
        <v>1</v>
      </c>
      <c r="AA74" s="2" t="b">
        <f t="shared" si="21"/>
        <v>1</v>
      </c>
      <c r="AB74" s="2" t="b">
        <v>1</v>
      </c>
      <c r="AC74" s="20" t="b">
        <f t="shared" si="35"/>
        <v>1</v>
      </c>
      <c r="AD74" s="20" t="b">
        <f t="shared" si="36"/>
        <v>1</v>
      </c>
      <c r="AE74" s="2" t="s">
        <v>1575</v>
      </c>
      <c r="AF74" s="2" t="str">
        <f t="shared" si="37"/>
        <v>Stroke</v>
      </c>
      <c r="AG74" s="2" t="s">
        <v>1528</v>
      </c>
      <c r="AH74" s="2" t="str">
        <f t="shared" si="38"/>
        <v>Yes</v>
      </c>
      <c r="AI74" s="2" t="s">
        <v>1516</v>
      </c>
      <c r="AJ74" s="2" t="s">
        <v>1521</v>
      </c>
    </row>
    <row r="75" spans="1:36" ht="15.75" customHeight="1" x14ac:dyDescent="0.35">
      <c r="A75" s="2" t="s">
        <v>179</v>
      </c>
      <c r="B75" s="2" t="s">
        <v>1518</v>
      </c>
      <c r="C75" s="2">
        <v>162</v>
      </c>
      <c r="D75" s="2">
        <f t="shared" si="22"/>
        <v>1.62</v>
      </c>
      <c r="E75" s="2">
        <f t="shared" si="23"/>
        <v>73.7</v>
      </c>
      <c r="F75" s="67">
        <f t="shared" si="24"/>
        <v>28.082609358329517</v>
      </c>
      <c r="G75" s="2">
        <v>73.7</v>
      </c>
      <c r="H75" s="2" t="b">
        <v>0</v>
      </c>
      <c r="I75" s="2" t="b">
        <f t="shared" si="25"/>
        <v>0</v>
      </c>
      <c r="J75" s="2" t="b">
        <f t="shared" si="26"/>
        <v>0</v>
      </c>
      <c r="K75" s="2" t="b">
        <v>0</v>
      </c>
      <c r="L75" s="2" t="b">
        <f t="shared" si="27"/>
        <v>0</v>
      </c>
      <c r="M75" s="2" t="b">
        <f t="shared" si="28"/>
        <v>0</v>
      </c>
      <c r="N75" s="2" t="b">
        <v>1</v>
      </c>
      <c r="O75" s="2" t="b">
        <f t="shared" si="29"/>
        <v>1</v>
      </c>
      <c r="P75" s="2" t="b">
        <f t="shared" si="30"/>
        <v>1</v>
      </c>
      <c r="Q75" s="2" t="b">
        <v>1</v>
      </c>
      <c r="R75" s="2" t="b">
        <f t="shared" si="31"/>
        <v>1</v>
      </c>
      <c r="S75" s="2" t="b">
        <f t="shared" si="32"/>
        <v>1</v>
      </c>
      <c r="T75" s="2" t="s">
        <v>1616</v>
      </c>
      <c r="U75" s="2">
        <v>208</v>
      </c>
      <c r="V75" s="2" t="b">
        <v>1</v>
      </c>
      <c r="W75" s="2" t="b">
        <f t="shared" si="33"/>
        <v>1</v>
      </c>
      <c r="X75" s="20" t="b">
        <f t="shared" si="34"/>
        <v>0</v>
      </c>
      <c r="Y75" s="2" t="b">
        <v>0</v>
      </c>
      <c r="Z75" s="2" t="b">
        <f t="shared" si="20"/>
        <v>0</v>
      </c>
      <c r="AA75" s="2" t="b">
        <f t="shared" si="21"/>
        <v>0</v>
      </c>
      <c r="AB75" s="2" t="b">
        <v>1</v>
      </c>
      <c r="AC75" s="20" t="b">
        <f t="shared" si="35"/>
        <v>1</v>
      </c>
      <c r="AD75" s="20" t="b">
        <f t="shared" si="36"/>
        <v>1</v>
      </c>
      <c r="AE75" s="2" t="s">
        <v>1544</v>
      </c>
      <c r="AF75" s="2" t="str">
        <f t="shared" si="37"/>
        <v>Osteoarthritis</v>
      </c>
      <c r="AG75" s="2" t="s">
        <v>1510</v>
      </c>
      <c r="AH75" s="2" t="str">
        <f t="shared" si="38"/>
        <v>No</v>
      </c>
      <c r="AI75" s="2" t="s">
        <v>1539</v>
      </c>
      <c r="AJ75" s="2" t="s">
        <v>1525</v>
      </c>
    </row>
    <row r="76" spans="1:36" ht="15.75" customHeight="1" x14ac:dyDescent="0.35">
      <c r="A76" s="2" t="s">
        <v>180</v>
      </c>
      <c r="B76" s="2" t="s">
        <v>1560</v>
      </c>
      <c r="C76" s="2">
        <v>152</v>
      </c>
      <c r="D76" s="2">
        <f t="shared" si="22"/>
        <v>1.52</v>
      </c>
      <c r="E76" s="2">
        <f t="shared" si="23"/>
        <v>60.2</v>
      </c>
      <c r="F76" s="67">
        <f t="shared" si="24"/>
        <v>26.056094182825486</v>
      </c>
      <c r="G76" s="2">
        <v>60.2</v>
      </c>
      <c r="H76" s="2" t="b">
        <v>1</v>
      </c>
      <c r="I76" s="2" t="b">
        <f t="shared" si="25"/>
        <v>1</v>
      </c>
      <c r="J76" s="2" t="b">
        <f t="shared" si="26"/>
        <v>1</v>
      </c>
      <c r="K76" s="2" t="b">
        <v>1</v>
      </c>
      <c r="L76" s="2" t="b">
        <f t="shared" si="27"/>
        <v>1</v>
      </c>
      <c r="M76" s="2" t="b">
        <f t="shared" si="28"/>
        <v>1</v>
      </c>
      <c r="N76" s="2" t="b">
        <v>0</v>
      </c>
      <c r="O76" s="2" t="b">
        <f t="shared" si="29"/>
        <v>0</v>
      </c>
      <c r="P76" s="2" t="b">
        <f t="shared" si="30"/>
        <v>0</v>
      </c>
      <c r="Q76" s="2" t="b">
        <v>0</v>
      </c>
      <c r="R76" s="2" t="b">
        <f t="shared" si="31"/>
        <v>0</v>
      </c>
      <c r="S76" s="2" t="b">
        <f t="shared" si="32"/>
        <v>0</v>
      </c>
      <c r="T76" s="2" t="s">
        <v>1617</v>
      </c>
      <c r="U76" s="2">
        <v>165</v>
      </c>
      <c r="V76" s="2" t="b">
        <v>0</v>
      </c>
      <c r="W76" s="2" t="b">
        <f t="shared" si="33"/>
        <v>0</v>
      </c>
      <c r="X76" s="20" t="b">
        <f t="shared" si="34"/>
        <v>0</v>
      </c>
      <c r="Y76" s="2" t="b">
        <v>0</v>
      </c>
      <c r="Z76" s="2" t="b">
        <f t="shared" si="20"/>
        <v>0</v>
      </c>
      <c r="AA76" s="2" t="b">
        <f t="shared" si="21"/>
        <v>0</v>
      </c>
      <c r="AB76" s="2" t="b">
        <v>0</v>
      </c>
      <c r="AC76" s="20" t="b">
        <f t="shared" si="35"/>
        <v>0</v>
      </c>
      <c r="AD76" s="20" t="b">
        <f t="shared" si="36"/>
        <v>0</v>
      </c>
      <c r="AE76" s="2" t="s">
        <v>1559</v>
      </c>
      <c r="AF76" s="2" t="str">
        <f t="shared" si="37"/>
        <v>Kidney Stones</v>
      </c>
      <c r="AG76" s="2" t="s">
        <v>1510</v>
      </c>
      <c r="AH76" s="2" t="str">
        <f t="shared" si="38"/>
        <v>No</v>
      </c>
      <c r="AI76" s="2" t="s">
        <v>1511</v>
      </c>
      <c r="AJ76" s="2" t="s">
        <v>1534</v>
      </c>
    </row>
    <row r="77" spans="1:36" ht="15.75" customHeight="1" x14ac:dyDescent="0.35">
      <c r="A77" s="2" t="s">
        <v>182</v>
      </c>
      <c r="B77" s="2" t="s">
        <v>1513</v>
      </c>
      <c r="C77" s="2">
        <v>176</v>
      </c>
      <c r="D77" s="2">
        <f t="shared" si="22"/>
        <v>1.76</v>
      </c>
      <c r="E77" s="2">
        <f t="shared" si="23"/>
        <v>81.2</v>
      </c>
      <c r="F77" s="67">
        <f t="shared" si="24"/>
        <v>26.213842975206614</v>
      </c>
      <c r="G77" s="2">
        <v>81.2</v>
      </c>
      <c r="H77" s="2" t="b">
        <v>1</v>
      </c>
      <c r="I77" s="2" t="b">
        <f t="shared" si="25"/>
        <v>1</v>
      </c>
      <c r="J77" s="2" t="b">
        <f t="shared" si="26"/>
        <v>1</v>
      </c>
      <c r="K77" s="2" t="b">
        <v>0</v>
      </c>
      <c r="L77" s="2" t="b">
        <f t="shared" si="27"/>
        <v>0</v>
      </c>
      <c r="M77" s="2" t="b">
        <f t="shared" si="28"/>
        <v>0</v>
      </c>
      <c r="N77" s="2" t="b">
        <v>1</v>
      </c>
      <c r="O77" s="2" t="b">
        <f t="shared" si="29"/>
        <v>1</v>
      </c>
      <c r="P77" s="2" t="b">
        <f t="shared" si="30"/>
        <v>1</v>
      </c>
      <c r="Q77" s="2" t="b">
        <v>0</v>
      </c>
      <c r="R77" s="2" t="b">
        <f t="shared" si="31"/>
        <v>0</v>
      </c>
      <c r="S77" s="2" t="b">
        <f t="shared" si="32"/>
        <v>0</v>
      </c>
      <c r="T77" s="2" t="s">
        <v>1618</v>
      </c>
      <c r="U77" s="2">
        <v>178</v>
      </c>
      <c r="V77" s="2" t="b">
        <v>0</v>
      </c>
      <c r="W77" s="2" t="b">
        <f t="shared" si="33"/>
        <v>0</v>
      </c>
      <c r="X77" s="20" t="b">
        <f t="shared" si="34"/>
        <v>0</v>
      </c>
      <c r="Z77" s="2" t="b">
        <f t="shared" si="20"/>
        <v>0</v>
      </c>
      <c r="AA77" s="2" t="b">
        <f t="shared" si="21"/>
        <v>0</v>
      </c>
      <c r="AC77" s="20" t="str">
        <f t="shared" si="35"/>
        <v>FALSE</v>
      </c>
      <c r="AD77" s="20" t="str">
        <f t="shared" si="36"/>
        <v>FALSE</v>
      </c>
      <c r="AE77" s="2" t="s">
        <v>1572</v>
      </c>
      <c r="AF77" s="2" t="str">
        <f t="shared" si="37"/>
        <v>Allergic Reaction</v>
      </c>
      <c r="AG77" s="2" t="s">
        <v>1528</v>
      </c>
      <c r="AH77" s="2" t="str">
        <f t="shared" si="38"/>
        <v>Yes</v>
      </c>
      <c r="AI77" s="2" t="s">
        <v>1516</v>
      </c>
      <c r="AJ77" s="2" t="s">
        <v>1525</v>
      </c>
    </row>
    <row r="78" spans="1:36" ht="15.75" customHeight="1" x14ac:dyDescent="0.35">
      <c r="A78" s="2" t="s">
        <v>184</v>
      </c>
      <c r="B78" s="2" t="s">
        <v>1513</v>
      </c>
      <c r="C78" s="2">
        <v>164</v>
      </c>
      <c r="D78" s="2">
        <f t="shared" si="22"/>
        <v>1.64</v>
      </c>
      <c r="E78" s="2">
        <f t="shared" si="23"/>
        <v>83.4</v>
      </c>
      <c r="F78" s="67">
        <f t="shared" si="24"/>
        <v>31.008328375966695</v>
      </c>
      <c r="G78" s="2">
        <v>83.4</v>
      </c>
      <c r="H78" s="2" t="b">
        <v>0</v>
      </c>
      <c r="I78" s="2" t="b">
        <f t="shared" si="25"/>
        <v>0</v>
      </c>
      <c r="J78" s="2" t="b">
        <f t="shared" si="26"/>
        <v>0</v>
      </c>
      <c r="K78" s="2" t="b">
        <v>1</v>
      </c>
      <c r="L78" s="2" t="b">
        <f t="shared" si="27"/>
        <v>1</v>
      </c>
      <c r="M78" s="2" t="b">
        <f t="shared" si="28"/>
        <v>1</v>
      </c>
      <c r="N78" s="2" t="b">
        <v>0</v>
      </c>
      <c r="O78" s="2" t="b">
        <f t="shared" si="29"/>
        <v>0</v>
      </c>
      <c r="P78" s="2" t="b">
        <f t="shared" si="30"/>
        <v>0</v>
      </c>
      <c r="Q78" s="2" t="b">
        <v>1</v>
      </c>
      <c r="R78" s="2" t="b">
        <f t="shared" si="31"/>
        <v>1</v>
      </c>
      <c r="S78" s="2" t="b">
        <f t="shared" si="32"/>
        <v>1</v>
      </c>
      <c r="T78" s="2" t="s">
        <v>1591</v>
      </c>
      <c r="U78" s="2">
        <v>206</v>
      </c>
      <c r="V78" s="2" t="b">
        <v>1</v>
      </c>
      <c r="W78" s="2" t="b">
        <f t="shared" si="33"/>
        <v>1</v>
      </c>
      <c r="X78" s="20" t="b">
        <f t="shared" si="34"/>
        <v>0</v>
      </c>
      <c r="Y78" s="2" t="b">
        <v>0</v>
      </c>
      <c r="Z78" s="2" t="b">
        <f t="shared" si="20"/>
        <v>0</v>
      </c>
      <c r="AA78" s="2" t="b">
        <f t="shared" si="21"/>
        <v>0</v>
      </c>
      <c r="AB78" s="2" t="b">
        <v>1</v>
      </c>
      <c r="AC78" s="20" t="b">
        <f t="shared" si="35"/>
        <v>1</v>
      </c>
      <c r="AD78" s="20" t="b">
        <f t="shared" si="36"/>
        <v>1</v>
      </c>
      <c r="AE78" s="2" t="s">
        <v>1538</v>
      </c>
      <c r="AF78" s="2" t="str">
        <f t="shared" si="37"/>
        <v>Respiratory Infection</v>
      </c>
      <c r="AG78" s="2" t="s">
        <v>1528</v>
      </c>
      <c r="AH78" s="2" t="str">
        <f t="shared" si="38"/>
        <v>Yes</v>
      </c>
      <c r="AI78" s="2" t="s">
        <v>1511</v>
      </c>
      <c r="AJ78" s="2" t="s">
        <v>1534</v>
      </c>
    </row>
    <row r="79" spans="1:36" ht="15.75" customHeight="1" x14ac:dyDescent="0.35">
      <c r="A79" s="2" t="s">
        <v>185</v>
      </c>
      <c r="B79" s="2" t="s">
        <v>1531</v>
      </c>
      <c r="C79" s="2">
        <v>169</v>
      </c>
      <c r="D79" s="2">
        <f t="shared" si="22"/>
        <v>1.69</v>
      </c>
      <c r="E79" s="2">
        <f t="shared" si="23"/>
        <v>86.7</v>
      </c>
      <c r="F79" s="67">
        <f t="shared" si="24"/>
        <v>30.356079969188759</v>
      </c>
      <c r="G79" s="2">
        <v>86.7</v>
      </c>
      <c r="H79" s="2" t="b">
        <v>0</v>
      </c>
      <c r="I79" s="2" t="b">
        <f t="shared" si="25"/>
        <v>0</v>
      </c>
      <c r="J79" s="2" t="b">
        <f t="shared" si="26"/>
        <v>0</v>
      </c>
      <c r="K79" s="2" t="b">
        <v>0</v>
      </c>
      <c r="L79" s="2" t="b">
        <f t="shared" si="27"/>
        <v>0</v>
      </c>
      <c r="M79" s="2" t="b">
        <f t="shared" si="28"/>
        <v>0</v>
      </c>
      <c r="N79" s="2" t="b">
        <v>0</v>
      </c>
      <c r="O79" s="2" t="b">
        <f t="shared" si="29"/>
        <v>0</v>
      </c>
      <c r="P79" s="2" t="b">
        <f t="shared" si="30"/>
        <v>0</v>
      </c>
      <c r="Q79" s="2" t="b">
        <v>1</v>
      </c>
      <c r="R79" s="2" t="b">
        <f t="shared" si="31"/>
        <v>1</v>
      </c>
      <c r="S79" s="2" t="b">
        <f t="shared" si="32"/>
        <v>1</v>
      </c>
      <c r="T79" s="2" t="s">
        <v>1619</v>
      </c>
      <c r="U79" s="2">
        <v>211</v>
      </c>
      <c r="V79" s="2" t="b">
        <v>1</v>
      </c>
      <c r="W79" s="2" t="b">
        <f t="shared" si="33"/>
        <v>1</v>
      </c>
      <c r="X79" s="20" t="b">
        <f t="shared" si="34"/>
        <v>0</v>
      </c>
      <c r="Y79" s="2" t="b">
        <v>0</v>
      </c>
      <c r="Z79" s="2" t="b">
        <f t="shared" si="20"/>
        <v>0</v>
      </c>
      <c r="AA79" s="2" t="b">
        <f t="shared" si="21"/>
        <v>0</v>
      </c>
      <c r="AB79" s="2" t="b">
        <v>1</v>
      </c>
      <c r="AC79" s="20" t="b">
        <f t="shared" si="35"/>
        <v>1</v>
      </c>
      <c r="AD79" s="20" t="b">
        <f t="shared" si="36"/>
        <v>1</v>
      </c>
      <c r="AE79" s="2" t="s">
        <v>1586</v>
      </c>
      <c r="AF79" s="2" t="str">
        <f t="shared" si="37"/>
        <v>Osteoarthritis</v>
      </c>
      <c r="AG79" s="2" t="s">
        <v>1510</v>
      </c>
      <c r="AH79" s="2" t="str">
        <f t="shared" si="38"/>
        <v>No</v>
      </c>
      <c r="AI79" s="2" t="s">
        <v>1511</v>
      </c>
      <c r="AJ79" s="2" t="s">
        <v>1517</v>
      </c>
    </row>
    <row r="80" spans="1:36" ht="15.75" customHeight="1" x14ac:dyDescent="0.35">
      <c r="A80" s="2" t="s">
        <v>187</v>
      </c>
      <c r="B80" s="2" t="s">
        <v>1560</v>
      </c>
      <c r="C80" s="2">
        <v>172</v>
      </c>
      <c r="D80" s="2">
        <f t="shared" si="22"/>
        <v>1.72</v>
      </c>
      <c r="E80" s="2">
        <f t="shared" si="23"/>
        <v>86.5</v>
      </c>
      <c r="F80" s="67">
        <f t="shared" si="24"/>
        <v>29.238777717685238</v>
      </c>
      <c r="G80" s="2">
        <v>86.5</v>
      </c>
      <c r="H80" s="2" t="b">
        <v>0</v>
      </c>
      <c r="I80" s="2" t="b">
        <f t="shared" si="25"/>
        <v>0</v>
      </c>
      <c r="J80" s="2" t="b">
        <f t="shared" si="26"/>
        <v>0</v>
      </c>
      <c r="K80" s="2" t="b">
        <v>1</v>
      </c>
      <c r="L80" s="2" t="b">
        <f t="shared" si="27"/>
        <v>1</v>
      </c>
      <c r="M80" s="2" t="b">
        <f t="shared" si="28"/>
        <v>1</v>
      </c>
      <c r="N80" s="2" t="b">
        <v>1</v>
      </c>
      <c r="O80" s="2" t="b">
        <f t="shared" si="29"/>
        <v>1</v>
      </c>
      <c r="P80" s="2" t="b">
        <f t="shared" si="30"/>
        <v>1</v>
      </c>
      <c r="Q80" s="2" t="b">
        <v>0</v>
      </c>
      <c r="R80" s="2" t="b">
        <f t="shared" si="31"/>
        <v>0</v>
      </c>
      <c r="S80" s="2" t="b">
        <f t="shared" si="32"/>
        <v>0</v>
      </c>
      <c r="T80" s="2" t="s">
        <v>1620</v>
      </c>
      <c r="U80" s="2">
        <v>214</v>
      </c>
      <c r="V80" s="2" t="b">
        <v>1</v>
      </c>
      <c r="W80" s="2" t="b">
        <f t="shared" si="33"/>
        <v>1</v>
      </c>
      <c r="X80" s="20" t="b">
        <f t="shared" si="34"/>
        <v>0</v>
      </c>
      <c r="Y80" s="2" t="b">
        <v>1</v>
      </c>
      <c r="Z80" s="2" t="b">
        <f t="shared" si="20"/>
        <v>1</v>
      </c>
      <c r="AA80" s="2" t="b">
        <f t="shared" si="21"/>
        <v>1</v>
      </c>
      <c r="AB80" s="2" t="b">
        <v>1</v>
      </c>
      <c r="AC80" s="20" t="b">
        <f t="shared" si="35"/>
        <v>1</v>
      </c>
      <c r="AD80" s="20" t="b">
        <f t="shared" si="36"/>
        <v>1</v>
      </c>
      <c r="AE80" s="2" t="s">
        <v>1621</v>
      </c>
      <c r="AF80" s="2" t="str">
        <f t="shared" si="37"/>
        <v>Heart Attack</v>
      </c>
      <c r="AG80" s="2" t="s">
        <v>1528</v>
      </c>
      <c r="AH80" s="2" t="str">
        <f t="shared" si="38"/>
        <v>Yes</v>
      </c>
      <c r="AI80" s="2" t="s">
        <v>1539</v>
      </c>
      <c r="AJ80" s="2" t="s">
        <v>1534</v>
      </c>
    </row>
    <row r="81" spans="1:36" ht="15.75" customHeight="1" x14ac:dyDescent="0.35">
      <c r="A81" s="2" t="s">
        <v>189</v>
      </c>
      <c r="B81" s="2" t="s">
        <v>1518</v>
      </c>
      <c r="C81" s="2">
        <v>176</v>
      </c>
      <c r="D81" s="2">
        <f t="shared" si="22"/>
        <v>1.76</v>
      </c>
      <c r="E81" s="2">
        <f t="shared" si="23"/>
        <v>94.6</v>
      </c>
      <c r="F81" s="67">
        <f t="shared" si="24"/>
        <v>30.539772727272727</v>
      </c>
      <c r="G81" s="2">
        <v>94.6</v>
      </c>
      <c r="H81" s="2" t="b">
        <v>1</v>
      </c>
      <c r="I81" s="2" t="b">
        <f t="shared" si="25"/>
        <v>1</v>
      </c>
      <c r="J81" s="2" t="b">
        <f t="shared" si="26"/>
        <v>1</v>
      </c>
      <c r="K81" s="2" t="b">
        <v>1</v>
      </c>
      <c r="L81" s="2" t="b">
        <f t="shared" si="27"/>
        <v>1</v>
      </c>
      <c r="M81" s="2" t="b">
        <f t="shared" si="28"/>
        <v>1</v>
      </c>
      <c r="N81" s="2" t="b">
        <v>1</v>
      </c>
      <c r="O81" s="2" t="b">
        <f t="shared" si="29"/>
        <v>1</v>
      </c>
      <c r="P81" s="2" t="b">
        <f t="shared" si="30"/>
        <v>1</v>
      </c>
      <c r="Q81" s="2" t="b">
        <v>1</v>
      </c>
      <c r="R81" s="2" t="b">
        <f t="shared" si="31"/>
        <v>1</v>
      </c>
      <c r="S81" s="2" t="b">
        <f t="shared" si="32"/>
        <v>1</v>
      </c>
      <c r="T81" s="2" t="s">
        <v>1622</v>
      </c>
      <c r="U81" s="2">
        <v>157</v>
      </c>
      <c r="V81" s="2" t="b">
        <v>1</v>
      </c>
      <c r="W81" s="2" t="b">
        <f t="shared" si="33"/>
        <v>1</v>
      </c>
      <c r="X81" s="20" t="b">
        <f t="shared" si="34"/>
        <v>0</v>
      </c>
      <c r="Z81" s="2" t="b">
        <f t="shared" si="20"/>
        <v>0</v>
      </c>
      <c r="AA81" s="2" t="b">
        <f t="shared" si="21"/>
        <v>0</v>
      </c>
      <c r="AB81" s="2" t="b">
        <v>1</v>
      </c>
      <c r="AC81" s="20" t="b">
        <f t="shared" si="35"/>
        <v>1</v>
      </c>
      <c r="AD81" s="20" t="b">
        <f t="shared" si="36"/>
        <v>1</v>
      </c>
      <c r="AE81" s="2" t="s">
        <v>1549</v>
      </c>
      <c r="AF81" s="2" t="str">
        <f t="shared" si="37"/>
        <v>Hypertension</v>
      </c>
      <c r="AG81" s="2" t="s">
        <v>1528</v>
      </c>
      <c r="AH81" s="2" t="str">
        <f t="shared" si="38"/>
        <v>Yes</v>
      </c>
      <c r="AI81" s="2" t="s">
        <v>1516</v>
      </c>
      <c r="AJ81" s="2" t="s">
        <v>1521</v>
      </c>
    </row>
    <row r="82" spans="1:36" ht="15.75" customHeight="1" x14ac:dyDescent="0.35">
      <c r="A82" s="2" t="s">
        <v>191</v>
      </c>
      <c r="B82" s="2" t="s">
        <v>1531</v>
      </c>
      <c r="C82" s="2">
        <v>168</v>
      </c>
      <c r="D82" s="2">
        <f t="shared" si="22"/>
        <v>1.68</v>
      </c>
      <c r="E82" s="2">
        <f t="shared" si="23"/>
        <v>87</v>
      </c>
      <c r="F82" s="67">
        <f t="shared" si="24"/>
        <v>30.824829931972793</v>
      </c>
      <c r="G82" s="2">
        <v>87</v>
      </c>
      <c r="H82" s="2" t="b">
        <v>1</v>
      </c>
      <c r="I82" s="2" t="b">
        <f t="shared" si="25"/>
        <v>1</v>
      </c>
      <c r="J82" s="2" t="b">
        <f t="shared" si="26"/>
        <v>1</v>
      </c>
      <c r="K82" s="2" t="b">
        <v>0</v>
      </c>
      <c r="L82" s="2" t="b">
        <f t="shared" si="27"/>
        <v>0</v>
      </c>
      <c r="M82" s="2" t="b">
        <f t="shared" si="28"/>
        <v>0</v>
      </c>
      <c r="N82" s="2" t="b">
        <v>1</v>
      </c>
      <c r="O82" s="2" t="b">
        <f t="shared" si="29"/>
        <v>1</v>
      </c>
      <c r="P82" s="2" t="b">
        <f t="shared" si="30"/>
        <v>1</v>
      </c>
      <c r="Q82" s="2" t="b">
        <v>0</v>
      </c>
      <c r="R82" s="2" t="b">
        <f t="shared" si="31"/>
        <v>0</v>
      </c>
      <c r="S82" s="2" t="b">
        <f t="shared" si="32"/>
        <v>0</v>
      </c>
      <c r="T82" s="2" t="s">
        <v>1623</v>
      </c>
      <c r="U82" s="2">
        <v>175</v>
      </c>
      <c r="V82" s="2" t="b">
        <v>1</v>
      </c>
      <c r="W82" s="2" t="b">
        <f t="shared" si="33"/>
        <v>1</v>
      </c>
      <c r="X82" s="20" t="b">
        <f t="shared" si="34"/>
        <v>0</v>
      </c>
      <c r="Y82" s="2" t="b">
        <v>0</v>
      </c>
      <c r="Z82" s="2" t="b">
        <f t="shared" si="20"/>
        <v>0</v>
      </c>
      <c r="AA82" s="2" t="b">
        <f t="shared" si="21"/>
        <v>0</v>
      </c>
      <c r="AB82" s="2" t="b">
        <v>1</v>
      </c>
      <c r="AC82" s="20" t="b">
        <f t="shared" si="35"/>
        <v>1</v>
      </c>
      <c r="AD82" s="20" t="b">
        <f t="shared" si="36"/>
        <v>1</v>
      </c>
      <c r="AE82" s="2" t="s">
        <v>1621</v>
      </c>
      <c r="AF82" s="2" t="str">
        <f t="shared" si="37"/>
        <v>Heart Attack</v>
      </c>
      <c r="AG82" s="2" t="s">
        <v>1510</v>
      </c>
      <c r="AH82" s="2" t="str">
        <f t="shared" si="38"/>
        <v>No</v>
      </c>
      <c r="AI82" s="2" t="s">
        <v>1516</v>
      </c>
      <c r="AJ82" s="2" t="s">
        <v>1517</v>
      </c>
    </row>
    <row r="83" spans="1:36" ht="15.75" customHeight="1" x14ac:dyDescent="0.35">
      <c r="A83" s="2" t="s">
        <v>192</v>
      </c>
      <c r="B83" s="2" t="s">
        <v>1522</v>
      </c>
      <c r="C83" s="2">
        <v>164</v>
      </c>
      <c r="D83" s="2">
        <f t="shared" si="22"/>
        <v>1.64</v>
      </c>
      <c r="E83" s="2">
        <f t="shared" si="23"/>
        <v>61.7</v>
      </c>
      <c r="F83" s="67">
        <f t="shared" si="24"/>
        <v>22.940214158239147</v>
      </c>
      <c r="G83" s="2">
        <v>61.7</v>
      </c>
      <c r="H83" s="2" t="b">
        <v>0</v>
      </c>
      <c r="I83" s="2" t="b">
        <f t="shared" si="25"/>
        <v>0</v>
      </c>
      <c r="J83" s="2" t="b">
        <f t="shared" si="26"/>
        <v>0</v>
      </c>
      <c r="K83" s="2" t="b">
        <v>0</v>
      </c>
      <c r="L83" s="2" t="b">
        <f t="shared" si="27"/>
        <v>0</v>
      </c>
      <c r="M83" s="2" t="b">
        <f t="shared" si="28"/>
        <v>0</v>
      </c>
      <c r="N83" s="2" t="b">
        <v>0</v>
      </c>
      <c r="O83" s="2" t="b">
        <f t="shared" si="29"/>
        <v>0</v>
      </c>
      <c r="P83" s="2" t="b">
        <f t="shared" si="30"/>
        <v>0</v>
      </c>
      <c r="Q83" s="2" t="b">
        <v>0</v>
      </c>
      <c r="R83" s="2" t="b">
        <f t="shared" si="31"/>
        <v>0</v>
      </c>
      <c r="S83" s="2" t="b">
        <f t="shared" si="32"/>
        <v>0</v>
      </c>
      <c r="T83" s="2" t="s">
        <v>1624</v>
      </c>
      <c r="U83" s="2">
        <v>215</v>
      </c>
      <c r="V83" s="2" t="b">
        <v>0</v>
      </c>
      <c r="W83" s="2" t="b">
        <f t="shared" si="33"/>
        <v>0</v>
      </c>
      <c r="X83" s="20" t="b">
        <f t="shared" si="34"/>
        <v>0</v>
      </c>
      <c r="Y83" s="2" t="b">
        <v>0</v>
      </c>
      <c r="Z83" s="2" t="b">
        <f t="shared" si="20"/>
        <v>0</v>
      </c>
      <c r="AA83" s="2" t="b">
        <f t="shared" si="21"/>
        <v>0</v>
      </c>
      <c r="AB83" s="2" t="b">
        <v>0</v>
      </c>
      <c r="AC83" s="20" t="b">
        <f t="shared" si="35"/>
        <v>0</v>
      </c>
      <c r="AD83" s="20" t="b">
        <f t="shared" si="36"/>
        <v>0</v>
      </c>
      <c r="AE83" s="2" t="s">
        <v>1536</v>
      </c>
      <c r="AF83" s="2" t="str">
        <f t="shared" si="37"/>
        <v>Hypertension</v>
      </c>
      <c r="AG83" s="2" t="s">
        <v>1528</v>
      </c>
      <c r="AH83" s="2" t="str">
        <f t="shared" si="38"/>
        <v>Yes</v>
      </c>
      <c r="AI83" s="2" t="s">
        <v>1539</v>
      </c>
      <c r="AJ83" s="2" t="s">
        <v>1525</v>
      </c>
    </row>
    <row r="84" spans="1:36" ht="15.75" customHeight="1" x14ac:dyDescent="0.35">
      <c r="A84" s="2" t="s">
        <v>193</v>
      </c>
      <c r="B84" s="2" t="s">
        <v>1513</v>
      </c>
      <c r="C84" s="2">
        <v>162</v>
      </c>
      <c r="D84" s="2">
        <f t="shared" si="22"/>
        <v>1.62</v>
      </c>
      <c r="E84" s="2">
        <f t="shared" si="23"/>
        <v>76.2</v>
      </c>
      <c r="F84" s="67">
        <f t="shared" si="24"/>
        <v>29.035208047553724</v>
      </c>
      <c r="G84" s="2">
        <v>76.2</v>
      </c>
      <c r="H84" s="2" t="b">
        <v>0</v>
      </c>
      <c r="I84" s="2" t="b">
        <f t="shared" si="25"/>
        <v>0</v>
      </c>
      <c r="J84" s="2" t="b">
        <f t="shared" si="26"/>
        <v>0</v>
      </c>
      <c r="K84" s="2" t="b">
        <v>1</v>
      </c>
      <c r="L84" s="2" t="b">
        <f t="shared" si="27"/>
        <v>1</v>
      </c>
      <c r="M84" s="2" t="b">
        <f t="shared" si="28"/>
        <v>1</v>
      </c>
      <c r="N84" s="2" t="b">
        <v>0</v>
      </c>
      <c r="O84" s="2" t="b">
        <f t="shared" si="29"/>
        <v>0</v>
      </c>
      <c r="P84" s="2" t="b">
        <f t="shared" si="30"/>
        <v>0</v>
      </c>
      <c r="Q84" s="2" t="b">
        <v>1</v>
      </c>
      <c r="R84" s="2" t="b">
        <f t="shared" si="31"/>
        <v>1</v>
      </c>
      <c r="S84" s="2" t="b">
        <f t="shared" si="32"/>
        <v>1</v>
      </c>
      <c r="T84" s="2" t="s">
        <v>1625</v>
      </c>
      <c r="U84" s="2">
        <v>184</v>
      </c>
      <c r="V84" s="2" t="b">
        <v>1</v>
      </c>
      <c r="W84" s="2" t="b">
        <f t="shared" si="33"/>
        <v>1</v>
      </c>
      <c r="X84" s="20" t="b">
        <f t="shared" si="34"/>
        <v>0</v>
      </c>
      <c r="Y84" s="2" t="b">
        <v>1</v>
      </c>
      <c r="Z84" s="2" t="b">
        <f t="shared" si="20"/>
        <v>1</v>
      </c>
      <c r="AA84" s="2" t="b">
        <f t="shared" si="21"/>
        <v>1</v>
      </c>
      <c r="AB84" s="2" t="b">
        <v>1</v>
      </c>
      <c r="AC84" s="20" t="b">
        <f t="shared" si="35"/>
        <v>1</v>
      </c>
      <c r="AD84" s="20" t="b">
        <f t="shared" si="36"/>
        <v>1</v>
      </c>
      <c r="AE84" s="2" t="s">
        <v>1538</v>
      </c>
      <c r="AF84" s="2" t="str">
        <f t="shared" si="37"/>
        <v>Respiratory Infection</v>
      </c>
      <c r="AG84" s="2" t="s">
        <v>1510</v>
      </c>
      <c r="AH84" s="2" t="str">
        <f t="shared" si="38"/>
        <v>No</v>
      </c>
      <c r="AI84" s="2" t="s">
        <v>1539</v>
      </c>
      <c r="AJ84" s="2" t="s">
        <v>1534</v>
      </c>
    </row>
    <row r="85" spans="1:36" ht="15.75" customHeight="1" x14ac:dyDescent="0.35">
      <c r="A85" s="2" t="s">
        <v>195</v>
      </c>
      <c r="B85" s="2" t="s">
        <v>1518</v>
      </c>
      <c r="C85" s="2">
        <v>159</v>
      </c>
      <c r="D85" s="2">
        <f t="shared" si="22"/>
        <v>1.59</v>
      </c>
      <c r="E85" s="2">
        <f t="shared" si="23"/>
        <v>54.5</v>
      </c>
      <c r="F85" s="67">
        <f t="shared" si="24"/>
        <v>21.557691547011586</v>
      </c>
      <c r="G85" s="2">
        <v>54.5</v>
      </c>
      <c r="H85" s="2" t="b">
        <v>0</v>
      </c>
      <c r="I85" s="2" t="b">
        <f t="shared" si="25"/>
        <v>0</v>
      </c>
      <c r="J85" s="2" t="b">
        <f t="shared" si="26"/>
        <v>0</v>
      </c>
      <c r="K85" s="2" t="b">
        <v>0</v>
      </c>
      <c r="L85" s="2" t="b">
        <f t="shared" si="27"/>
        <v>0</v>
      </c>
      <c r="M85" s="2" t="b">
        <f t="shared" si="28"/>
        <v>0</v>
      </c>
      <c r="N85" s="2" t="b">
        <v>0</v>
      </c>
      <c r="O85" s="2" t="b">
        <f t="shared" si="29"/>
        <v>0</v>
      </c>
      <c r="P85" s="2" t="b">
        <f t="shared" si="30"/>
        <v>0</v>
      </c>
      <c r="Q85" s="2" t="b">
        <v>0</v>
      </c>
      <c r="R85" s="2" t="b">
        <f t="shared" si="31"/>
        <v>0</v>
      </c>
      <c r="S85" s="2" t="b">
        <f t="shared" si="32"/>
        <v>0</v>
      </c>
      <c r="T85" s="2" t="s">
        <v>1626</v>
      </c>
      <c r="U85" s="2">
        <v>163</v>
      </c>
      <c r="V85" s="2" t="b">
        <v>0</v>
      </c>
      <c r="W85" s="2" t="b">
        <f t="shared" si="33"/>
        <v>0</v>
      </c>
      <c r="X85" s="20" t="b">
        <f t="shared" si="34"/>
        <v>0</v>
      </c>
      <c r="Y85" s="2" t="b">
        <v>0</v>
      </c>
      <c r="Z85" s="2" t="b">
        <f t="shared" si="20"/>
        <v>0</v>
      </c>
      <c r="AA85" s="2" t="b">
        <f t="shared" si="21"/>
        <v>0</v>
      </c>
      <c r="AB85" s="2" t="b">
        <v>0</v>
      </c>
      <c r="AC85" s="20" t="b">
        <f t="shared" si="35"/>
        <v>0</v>
      </c>
      <c r="AD85" s="20" t="b">
        <f t="shared" si="36"/>
        <v>0</v>
      </c>
      <c r="AE85" s="2" t="s">
        <v>1627</v>
      </c>
      <c r="AF85" s="2" t="str">
        <f t="shared" si="37"/>
        <v>Childbirth</v>
      </c>
      <c r="AG85" s="2" t="s">
        <v>1528</v>
      </c>
      <c r="AH85" s="2" t="str">
        <f t="shared" si="38"/>
        <v>Yes</v>
      </c>
      <c r="AI85" s="2" t="s">
        <v>1516</v>
      </c>
      <c r="AJ85" s="2" t="s">
        <v>1525</v>
      </c>
    </row>
    <row r="86" spans="1:36" ht="15.75" customHeight="1" x14ac:dyDescent="0.35">
      <c r="A86" s="2" t="s">
        <v>197</v>
      </c>
      <c r="B86" s="2" t="s">
        <v>1560</v>
      </c>
      <c r="C86" s="2">
        <v>165</v>
      </c>
      <c r="D86" s="2">
        <f t="shared" si="22"/>
        <v>1.65</v>
      </c>
      <c r="E86" s="2">
        <f t="shared" si="23"/>
        <v>69.7</v>
      </c>
      <c r="F86" s="67">
        <f t="shared" si="24"/>
        <v>25.601469237832877</v>
      </c>
      <c r="G86" s="2">
        <v>69.7</v>
      </c>
      <c r="H86" s="2" t="b">
        <v>1</v>
      </c>
      <c r="I86" s="2" t="b">
        <f t="shared" si="25"/>
        <v>1</v>
      </c>
      <c r="J86" s="2" t="b">
        <f t="shared" si="26"/>
        <v>1</v>
      </c>
      <c r="K86" s="2" t="b">
        <v>0</v>
      </c>
      <c r="L86" s="2" t="b">
        <f t="shared" si="27"/>
        <v>0</v>
      </c>
      <c r="M86" s="2" t="b">
        <f t="shared" si="28"/>
        <v>0</v>
      </c>
      <c r="N86" s="2" t="b">
        <v>1</v>
      </c>
      <c r="O86" s="2" t="b">
        <f t="shared" si="29"/>
        <v>1</v>
      </c>
      <c r="P86" s="2" t="b">
        <f t="shared" si="30"/>
        <v>1</v>
      </c>
      <c r="Q86" s="2" t="b">
        <v>0</v>
      </c>
      <c r="R86" s="2" t="b">
        <f t="shared" si="31"/>
        <v>0</v>
      </c>
      <c r="S86" s="2" t="b">
        <f t="shared" si="32"/>
        <v>0</v>
      </c>
      <c r="T86" s="2" t="s">
        <v>1628</v>
      </c>
      <c r="U86" s="2">
        <v>223</v>
      </c>
      <c r="V86" s="2" t="b">
        <v>0</v>
      </c>
      <c r="W86" s="2" t="b">
        <f t="shared" si="33"/>
        <v>0</v>
      </c>
      <c r="X86" s="20" t="b">
        <f t="shared" si="34"/>
        <v>0</v>
      </c>
      <c r="Y86" s="2" t="b">
        <v>0</v>
      </c>
      <c r="Z86" s="2" t="b">
        <f t="shared" si="20"/>
        <v>0</v>
      </c>
      <c r="AA86" s="2" t="b">
        <f t="shared" si="21"/>
        <v>0</v>
      </c>
      <c r="AB86" s="2" t="b">
        <v>0</v>
      </c>
      <c r="AC86" s="20" t="b">
        <f t="shared" si="35"/>
        <v>0</v>
      </c>
      <c r="AD86" s="20" t="b">
        <f t="shared" si="36"/>
        <v>0</v>
      </c>
      <c r="AE86" s="2" t="s">
        <v>1581</v>
      </c>
      <c r="AF86" s="2" t="str">
        <f t="shared" si="37"/>
        <v>Appendicitis</v>
      </c>
      <c r="AG86" s="2" t="s">
        <v>1510</v>
      </c>
      <c r="AH86" s="2" t="str">
        <f t="shared" si="38"/>
        <v>No</v>
      </c>
      <c r="AI86" s="2" t="s">
        <v>1516</v>
      </c>
      <c r="AJ86" s="2" t="s">
        <v>1517</v>
      </c>
    </row>
    <row r="87" spans="1:36" ht="15.75" customHeight="1" x14ac:dyDescent="0.35">
      <c r="A87" s="2" t="s">
        <v>200</v>
      </c>
      <c r="B87" s="2" t="s">
        <v>1540</v>
      </c>
      <c r="C87" s="2">
        <v>175</v>
      </c>
      <c r="D87" s="2">
        <f t="shared" si="22"/>
        <v>1.75</v>
      </c>
      <c r="E87" s="2">
        <f t="shared" si="23"/>
        <v>89.6</v>
      </c>
      <c r="F87" s="67">
        <f t="shared" si="24"/>
        <v>29.257142857142856</v>
      </c>
      <c r="G87" s="2">
        <v>89.6</v>
      </c>
      <c r="H87" s="2" t="b">
        <v>0</v>
      </c>
      <c r="I87" s="2" t="b">
        <f t="shared" si="25"/>
        <v>0</v>
      </c>
      <c r="J87" s="2" t="b">
        <f t="shared" si="26"/>
        <v>0</v>
      </c>
      <c r="K87" s="2" t="b">
        <v>0</v>
      </c>
      <c r="L87" s="2" t="b">
        <f t="shared" si="27"/>
        <v>0</v>
      </c>
      <c r="M87" s="2" t="b">
        <f t="shared" si="28"/>
        <v>0</v>
      </c>
      <c r="N87" s="2" t="b">
        <v>1</v>
      </c>
      <c r="O87" s="2" t="b">
        <f t="shared" si="29"/>
        <v>1</v>
      </c>
      <c r="P87" s="2" t="b">
        <f t="shared" si="30"/>
        <v>1</v>
      </c>
      <c r="Q87" s="2" t="b">
        <v>1</v>
      </c>
      <c r="R87" s="2" t="b">
        <f t="shared" si="31"/>
        <v>1</v>
      </c>
      <c r="S87" s="2" t="b">
        <f t="shared" si="32"/>
        <v>1</v>
      </c>
      <c r="T87" s="2" t="s">
        <v>1577</v>
      </c>
      <c r="U87" s="2">
        <v>220</v>
      </c>
      <c r="V87" s="2" t="b">
        <v>1</v>
      </c>
      <c r="W87" s="2" t="b">
        <f t="shared" si="33"/>
        <v>1</v>
      </c>
      <c r="X87" s="20" t="b">
        <f t="shared" si="34"/>
        <v>0</v>
      </c>
      <c r="Y87" s="2" t="b">
        <v>1</v>
      </c>
      <c r="Z87" s="2" t="b">
        <f t="shared" si="20"/>
        <v>1</v>
      </c>
      <c r="AA87" s="2" t="b">
        <f t="shared" si="21"/>
        <v>1</v>
      </c>
      <c r="AB87" s="2" t="b">
        <v>1</v>
      </c>
      <c r="AC87" s="20" t="b">
        <f t="shared" si="35"/>
        <v>1</v>
      </c>
      <c r="AD87" s="20" t="b">
        <f t="shared" si="36"/>
        <v>1</v>
      </c>
      <c r="AE87" s="2" t="s">
        <v>1527</v>
      </c>
      <c r="AF87" s="2" t="str">
        <f t="shared" si="37"/>
        <v>Appendicitis</v>
      </c>
      <c r="AG87" s="2" t="s">
        <v>1510</v>
      </c>
      <c r="AH87" s="2" t="str">
        <f t="shared" si="38"/>
        <v>No</v>
      </c>
      <c r="AI87" s="2" t="s">
        <v>1511</v>
      </c>
      <c r="AJ87" s="2" t="s">
        <v>1521</v>
      </c>
    </row>
    <row r="88" spans="1:36" ht="15.75" customHeight="1" x14ac:dyDescent="0.35">
      <c r="A88" s="2" t="s">
        <v>202</v>
      </c>
      <c r="B88" s="2" t="s">
        <v>1560</v>
      </c>
      <c r="C88" s="2">
        <v>154</v>
      </c>
      <c r="D88" s="2">
        <f t="shared" si="22"/>
        <v>1.54</v>
      </c>
      <c r="E88" s="2">
        <f t="shared" si="23"/>
        <v>73</v>
      </c>
      <c r="F88" s="67">
        <f t="shared" si="24"/>
        <v>30.780907404284029</v>
      </c>
      <c r="G88" s="2">
        <v>73</v>
      </c>
      <c r="H88" s="2" t="b">
        <v>1</v>
      </c>
      <c r="I88" s="2" t="b">
        <f t="shared" si="25"/>
        <v>1</v>
      </c>
      <c r="J88" s="2" t="b">
        <f t="shared" si="26"/>
        <v>1</v>
      </c>
      <c r="K88" s="2" t="b">
        <v>1</v>
      </c>
      <c r="L88" s="2" t="b">
        <f t="shared" si="27"/>
        <v>1</v>
      </c>
      <c r="M88" s="2" t="b">
        <f t="shared" si="28"/>
        <v>1</v>
      </c>
      <c r="N88" s="2" t="b">
        <v>0</v>
      </c>
      <c r="O88" s="2" t="b">
        <f t="shared" si="29"/>
        <v>0</v>
      </c>
      <c r="P88" s="2" t="b">
        <f t="shared" si="30"/>
        <v>0</v>
      </c>
      <c r="Q88" s="2" t="b">
        <v>0</v>
      </c>
      <c r="R88" s="2" t="b">
        <f t="shared" si="31"/>
        <v>0</v>
      </c>
      <c r="S88" s="2" t="b">
        <f t="shared" si="32"/>
        <v>0</v>
      </c>
      <c r="T88" s="2" t="s">
        <v>1629</v>
      </c>
      <c r="U88" s="2">
        <v>164</v>
      </c>
      <c r="W88" s="2" t="b">
        <f t="shared" si="33"/>
        <v>0</v>
      </c>
      <c r="X88" s="20" t="b">
        <f t="shared" si="34"/>
        <v>0</v>
      </c>
      <c r="Y88" s="2" t="b">
        <v>1</v>
      </c>
      <c r="Z88" s="2" t="b">
        <f t="shared" si="20"/>
        <v>1</v>
      </c>
      <c r="AA88" s="2" t="b">
        <f t="shared" si="21"/>
        <v>1</v>
      </c>
      <c r="AB88" s="2" t="b">
        <v>1</v>
      </c>
      <c r="AC88" s="20" t="b">
        <f t="shared" si="35"/>
        <v>1</v>
      </c>
      <c r="AD88" s="20" t="b">
        <f t="shared" si="36"/>
        <v>1</v>
      </c>
      <c r="AE88" s="2" t="s">
        <v>1565</v>
      </c>
      <c r="AF88" s="2" t="str">
        <f t="shared" si="37"/>
        <v>Diabetes</v>
      </c>
      <c r="AG88" s="2" t="s">
        <v>1528</v>
      </c>
      <c r="AH88" s="2" t="str">
        <f t="shared" si="38"/>
        <v>Yes</v>
      </c>
      <c r="AI88" s="2" t="s">
        <v>1511</v>
      </c>
      <c r="AJ88" s="2" t="s">
        <v>1517</v>
      </c>
    </row>
    <row r="89" spans="1:36" ht="15.75" customHeight="1" x14ac:dyDescent="0.35">
      <c r="A89" s="2" t="s">
        <v>204</v>
      </c>
      <c r="B89" s="2" t="s">
        <v>1560</v>
      </c>
      <c r="C89" s="2">
        <v>174</v>
      </c>
      <c r="D89" s="2">
        <f t="shared" si="22"/>
        <v>1.74</v>
      </c>
      <c r="E89" s="2">
        <f t="shared" si="23"/>
        <v>94.2</v>
      </c>
      <c r="F89" s="67">
        <f t="shared" si="24"/>
        <v>31.113753468093538</v>
      </c>
      <c r="G89" s="2">
        <v>94.2</v>
      </c>
      <c r="H89" s="2" t="b">
        <v>0</v>
      </c>
      <c r="I89" s="2" t="b">
        <f t="shared" si="25"/>
        <v>0</v>
      </c>
      <c r="J89" s="2" t="b">
        <f t="shared" si="26"/>
        <v>0</v>
      </c>
      <c r="K89" s="2" t="b">
        <v>0</v>
      </c>
      <c r="L89" s="2" t="b">
        <f t="shared" si="27"/>
        <v>0</v>
      </c>
      <c r="M89" s="2" t="b">
        <f t="shared" si="28"/>
        <v>0</v>
      </c>
      <c r="N89" s="2" t="b">
        <v>1</v>
      </c>
      <c r="O89" s="2" t="b">
        <f t="shared" si="29"/>
        <v>1</v>
      </c>
      <c r="P89" s="2" t="b">
        <f t="shared" si="30"/>
        <v>1</v>
      </c>
      <c r="Q89" s="2" t="b">
        <v>1</v>
      </c>
      <c r="R89" s="2" t="b">
        <f t="shared" si="31"/>
        <v>1</v>
      </c>
      <c r="S89" s="2" t="b">
        <f t="shared" si="32"/>
        <v>1</v>
      </c>
      <c r="T89" s="2" t="s">
        <v>1514</v>
      </c>
      <c r="U89" s="2">
        <v>185</v>
      </c>
      <c r="V89" s="2" t="b">
        <v>1</v>
      </c>
      <c r="W89" s="2" t="b">
        <f t="shared" si="33"/>
        <v>1</v>
      </c>
      <c r="X89" s="20" t="b">
        <f t="shared" si="34"/>
        <v>0</v>
      </c>
      <c r="Y89" s="2" t="b">
        <v>1</v>
      </c>
      <c r="Z89" s="2" t="b">
        <f t="shared" si="20"/>
        <v>1</v>
      </c>
      <c r="AA89" s="2" t="b">
        <f t="shared" si="21"/>
        <v>1</v>
      </c>
      <c r="AB89" s="2" t="b">
        <v>1</v>
      </c>
      <c r="AC89" s="20" t="b">
        <f t="shared" si="35"/>
        <v>1</v>
      </c>
      <c r="AD89" s="20" t="b">
        <f t="shared" si="36"/>
        <v>1</v>
      </c>
      <c r="AE89" s="2" t="s">
        <v>1562</v>
      </c>
      <c r="AF89" s="2" t="str">
        <f t="shared" si="37"/>
        <v>Fractured Leg</v>
      </c>
      <c r="AG89" s="2" t="s">
        <v>1528</v>
      </c>
      <c r="AH89" s="2" t="str">
        <f t="shared" si="38"/>
        <v>Yes</v>
      </c>
      <c r="AI89" s="2" t="s">
        <v>1516</v>
      </c>
      <c r="AJ89" s="2" t="s">
        <v>1521</v>
      </c>
    </row>
    <row r="90" spans="1:36" ht="15.75" customHeight="1" x14ac:dyDescent="0.35">
      <c r="A90" s="2" t="s">
        <v>206</v>
      </c>
      <c r="B90" s="2" t="s">
        <v>1547</v>
      </c>
      <c r="C90" s="2">
        <v>176</v>
      </c>
      <c r="D90" s="2">
        <f t="shared" si="22"/>
        <v>1.76</v>
      </c>
      <c r="E90" s="2">
        <f t="shared" si="23"/>
        <v>89.9</v>
      </c>
      <c r="F90" s="67">
        <f t="shared" si="24"/>
        <v>29.022469008264466</v>
      </c>
      <c r="G90" s="2">
        <v>89.9</v>
      </c>
      <c r="H90" s="2" t="b">
        <v>1</v>
      </c>
      <c r="I90" s="2" t="b">
        <f t="shared" si="25"/>
        <v>1</v>
      </c>
      <c r="J90" s="2" t="b">
        <f t="shared" si="26"/>
        <v>1</v>
      </c>
      <c r="K90" s="2" t="b">
        <v>0</v>
      </c>
      <c r="L90" s="2" t="b">
        <f t="shared" si="27"/>
        <v>0</v>
      </c>
      <c r="M90" s="2" t="b">
        <f t="shared" si="28"/>
        <v>0</v>
      </c>
      <c r="N90" s="2" t="b">
        <v>0</v>
      </c>
      <c r="O90" s="2" t="b">
        <f t="shared" si="29"/>
        <v>0</v>
      </c>
      <c r="P90" s="2" t="b">
        <f t="shared" si="30"/>
        <v>0</v>
      </c>
      <c r="Q90" s="2" t="b">
        <v>0</v>
      </c>
      <c r="R90" s="2" t="b">
        <f t="shared" si="31"/>
        <v>0</v>
      </c>
      <c r="S90" s="2" t="b">
        <f t="shared" si="32"/>
        <v>0</v>
      </c>
      <c r="T90" s="2" t="s">
        <v>1630</v>
      </c>
      <c r="U90" s="2">
        <v>160</v>
      </c>
      <c r="V90" s="2" t="b">
        <v>0</v>
      </c>
      <c r="W90" s="2" t="b">
        <f t="shared" si="33"/>
        <v>0</v>
      </c>
      <c r="X90" s="20" t="b">
        <f t="shared" si="34"/>
        <v>0</v>
      </c>
      <c r="Y90" s="2" t="b">
        <v>1</v>
      </c>
      <c r="Z90" s="2" t="b">
        <f t="shared" si="20"/>
        <v>1</v>
      </c>
      <c r="AA90" s="2" t="b">
        <f t="shared" si="21"/>
        <v>1</v>
      </c>
      <c r="AB90" s="2" t="b">
        <v>1</v>
      </c>
      <c r="AC90" s="20" t="b">
        <f t="shared" si="35"/>
        <v>1</v>
      </c>
      <c r="AD90" s="20" t="b">
        <f t="shared" si="36"/>
        <v>1</v>
      </c>
      <c r="AE90" s="2" t="s">
        <v>1581</v>
      </c>
      <c r="AF90" s="2" t="str">
        <f t="shared" si="37"/>
        <v>Appendicitis</v>
      </c>
      <c r="AG90" s="2" t="s">
        <v>1528</v>
      </c>
      <c r="AH90" s="2" t="str">
        <f t="shared" si="38"/>
        <v>Yes</v>
      </c>
      <c r="AI90" s="2" t="s">
        <v>1516</v>
      </c>
      <c r="AJ90" s="2" t="s">
        <v>1525</v>
      </c>
    </row>
    <row r="91" spans="1:36" ht="15.75" customHeight="1" x14ac:dyDescent="0.35">
      <c r="A91" s="2" t="s">
        <v>208</v>
      </c>
      <c r="B91" s="2" t="s">
        <v>1518</v>
      </c>
      <c r="C91" s="2">
        <v>167</v>
      </c>
      <c r="D91" s="2">
        <f t="shared" si="22"/>
        <v>1.67</v>
      </c>
      <c r="E91" s="2">
        <f t="shared" si="23"/>
        <v>67.900000000000006</v>
      </c>
      <c r="F91" s="67">
        <f t="shared" si="24"/>
        <v>24.346516547742841</v>
      </c>
      <c r="G91" s="2">
        <v>67.900000000000006</v>
      </c>
      <c r="H91" s="2" t="b">
        <v>1</v>
      </c>
      <c r="I91" s="2" t="b">
        <f t="shared" si="25"/>
        <v>1</v>
      </c>
      <c r="J91" s="2" t="b">
        <f t="shared" si="26"/>
        <v>1</v>
      </c>
      <c r="K91" s="2" t="b">
        <v>1</v>
      </c>
      <c r="L91" s="2" t="b">
        <f t="shared" si="27"/>
        <v>1</v>
      </c>
      <c r="M91" s="2" t="b">
        <f t="shared" si="28"/>
        <v>1</v>
      </c>
      <c r="N91" s="2" t="b">
        <v>1</v>
      </c>
      <c r="O91" s="2" t="b">
        <f t="shared" si="29"/>
        <v>1</v>
      </c>
      <c r="P91" s="2" t="b">
        <f t="shared" si="30"/>
        <v>1</v>
      </c>
      <c r="Q91" s="2" t="b">
        <v>0</v>
      </c>
      <c r="R91" s="2" t="b">
        <f t="shared" si="31"/>
        <v>0</v>
      </c>
      <c r="S91" s="2" t="b">
        <f t="shared" si="32"/>
        <v>0</v>
      </c>
      <c r="T91" s="2" t="s">
        <v>1631</v>
      </c>
      <c r="U91" s="2">
        <v>190</v>
      </c>
      <c r="V91" s="2" t="b">
        <v>0</v>
      </c>
      <c r="W91" s="2" t="b">
        <f t="shared" si="33"/>
        <v>0</v>
      </c>
      <c r="X91" s="20" t="b">
        <f t="shared" si="34"/>
        <v>0</v>
      </c>
      <c r="Y91" s="2" t="b">
        <v>0</v>
      </c>
      <c r="Z91" s="2" t="b">
        <f t="shared" si="20"/>
        <v>0</v>
      </c>
      <c r="AA91" s="2" t="b">
        <f t="shared" si="21"/>
        <v>0</v>
      </c>
      <c r="AB91" s="2" t="b">
        <v>0</v>
      </c>
      <c r="AC91" s="20" t="b">
        <f t="shared" si="35"/>
        <v>0</v>
      </c>
      <c r="AD91" s="20" t="b">
        <f t="shared" si="36"/>
        <v>0</v>
      </c>
      <c r="AE91" s="2" t="s">
        <v>1556</v>
      </c>
      <c r="AF91" s="2" t="str">
        <f t="shared" si="37"/>
        <v>Allergic Reaction</v>
      </c>
      <c r="AG91" s="2" t="s">
        <v>1510</v>
      </c>
      <c r="AH91" s="2" t="str">
        <f t="shared" si="38"/>
        <v>No</v>
      </c>
      <c r="AI91" s="2" t="s">
        <v>1516</v>
      </c>
      <c r="AJ91" s="2" t="s">
        <v>1521</v>
      </c>
    </row>
    <row r="92" spans="1:36" ht="15.75" customHeight="1" x14ac:dyDescent="0.35">
      <c r="A92" s="2" t="s">
        <v>210</v>
      </c>
      <c r="B92" s="2" t="s">
        <v>1560</v>
      </c>
      <c r="C92" s="2">
        <v>171</v>
      </c>
      <c r="D92" s="2">
        <f t="shared" si="22"/>
        <v>1.71</v>
      </c>
      <c r="E92" s="2">
        <f t="shared" si="23"/>
        <v>91.7</v>
      </c>
      <c r="F92" s="67">
        <f t="shared" si="24"/>
        <v>31.360076604767283</v>
      </c>
      <c r="G92" s="2">
        <v>91.7</v>
      </c>
      <c r="H92" s="2" t="b">
        <v>0</v>
      </c>
      <c r="I92" s="2" t="b">
        <f t="shared" si="25"/>
        <v>0</v>
      </c>
      <c r="J92" s="2" t="b">
        <f t="shared" si="26"/>
        <v>0</v>
      </c>
      <c r="K92" s="2" t="b">
        <v>1</v>
      </c>
      <c r="L92" s="2" t="b">
        <f t="shared" si="27"/>
        <v>1</v>
      </c>
      <c r="M92" s="2" t="b">
        <f t="shared" si="28"/>
        <v>1</v>
      </c>
      <c r="N92" s="2" t="b">
        <v>0</v>
      </c>
      <c r="O92" s="2" t="b">
        <f t="shared" si="29"/>
        <v>0</v>
      </c>
      <c r="P92" s="2" t="b">
        <f t="shared" si="30"/>
        <v>0</v>
      </c>
      <c r="Q92" s="2" t="b">
        <v>1</v>
      </c>
      <c r="R92" s="2" t="b">
        <f t="shared" si="31"/>
        <v>1</v>
      </c>
      <c r="S92" s="2" t="b">
        <f t="shared" si="32"/>
        <v>1</v>
      </c>
      <c r="T92" s="2" t="s">
        <v>1629</v>
      </c>
      <c r="U92" s="2">
        <v>153</v>
      </c>
      <c r="V92" s="2" t="b">
        <v>1</v>
      </c>
      <c r="W92" s="2" t="b">
        <f t="shared" si="33"/>
        <v>1</v>
      </c>
      <c r="X92" s="20" t="b">
        <f t="shared" si="34"/>
        <v>0</v>
      </c>
      <c r="Y92" s="2" t="b">
        <v>0</v>
      </c>
      <c r="Z92" s="2" t="b">
        <f t="shared" si="20"/>
        <v>0</v>
      </c>
      <c r="AA92" s="2" t="b">
        <f t="shared" si="21"/>
        <v>0</v>
      </c>
      <c r="AB92" s="2" t="b">
        <v>1</v>
      </c>
      <c r="AC92" s="20" t="b">
        <f t="shared" si="35"/>
        <v>1</v>
      </c>
      <c r="AD92" s="20" t="b">
        <f t="shared" si="36"/>
        <v>1</v>
      </c>
      <c r="AE92" s="2" t="s">
        <v>1581</v>
      </c>
      <c r="AF92" s="2" t="str">
        <f t="shared" si="37"/>
        <v>Appendicitis</v>
      </c>
      <c r="AG92" s="2" t="s">
        <v>1528</v>
      </c>
      <c r="AH92" s="2" t="str">
        <f t="shared" si="38"/>
        <v>Yes</v>
      </c>
      <c r="AI92" s="2" t="s">
        <v>1516</v>
      </c>
      <c r="AJ92" s="2" t="s">
        <v>1517</v>
      </c>
    </row>
    <row r="93" spans="1:36" ht="15.75" customHeight="1" x14ac:dyDescent="0.35">
      <c r="A93" s="2" t="s">
        <v>212</v>
      </c>
      <c r="B93" s="2" t="s">
        <v>1531</v>
      </c>
      <c r="C93" s="2">
        <v>166</v>
      </c>
      <c r="D93" s="2">
        <f t="shared" si="22"/>
        <v>1.66</v>
      </c>
      <c r="E93" s="2">
        <f t="shared" si="23"/>
        <v>60.4</v>
      </c>
      <c r="F93" s="67">
        <f t="shared" si="24"/>
        <v>21.919001306430541</v>
      </c>
      <c r="G93" s="2">
        <v>60.4</v>
      </c>
      <c r="H93" s="2" t="b">
        <v>0</v>
      </c>
      <c r="I93" s="2" t="b">
        <f t="shared" si="25"/>
        <v>0</v>
      </c>
      <c r="J93" s="2" t="b">
        <f t="shared" si="26"/>
        <v>0</v>
      </c>
      <c r="K93" s="2" t="b">
        <v>0</v>
      </c>
      <c r="L93" s="2" t="b">
        <f t="shared" si="27"/>
        <v>0</v>
      </c>
      <c r="M93" s="2" t="b">
        <f t="shared" si="28"/>
        <v>0</v>
      </c>
      <c r="N93" s="2" t="b">
        <v>0</v>
      </c>
      <c r="O93" s="2" t="b">
        <f t="shared" si="29"/>
        <v>0</v>
      </c>
      <c r="P93" s="2" t="b">
        <f t="shared" si="30"/>
        <v>0</v>
      </c>
      <c r="Q93" s="2" t="b">
        <v>0</v>
      </c>
      <c r="R93" s="2" t="b">
        <f t="shared" si="31"/>
        <v>0</v>
      </c>
      <c r="S93" s="2" t="b">
        <f t="shared" si="32"/>
        <v>0</v>
      </c>
      <c r="T93" s="2" t="s">
        <v>1632</v>
      </c>
      <c r="U93" s="2">
        <v>153</v>
      </c>
      <c r="V93" s="2" t="b">
        <v>0</v>
      </c>
      <c r="W93" s="2" t="b">
        <f t="shared" si="33"/>
        <v>0</v>
      </c>
      <c r="X93" s="20" t="b">
        <f t="shared" si="34"/>
        <v>0</v>
      </c>
      <c r="Y93" s="2" t="b">
        <v>0</v>
      </c>
      <c r="Z93" s="2" t="b">
        <f t="shared" si="20"/>
        <v>0</v>
      </c>
      <c r="AA93" s="2" t="b">
        <f t="shared" si="21"/>
        <v>0</v>
      </c>
      <c r="AB93" s="2" t="b">
        <v>0</v>
      </c>
      <c r="AC93" s="20" t="b">
        <f t="shared" si="35"/>
        <v>0</v>
      </c>
      <c r="AD93" s="20" t="b">
        <f t="shared" si="36"/>
        <v>0</v>
      </c>
      <c r="AE93" s="2" t="s">
        <v>1527</v>
      </c>
      <c r="AF93" s="2" t="str">
        <f t="shared" si="37"/>
        <v>Appendicitis</v>
      </c>
      <c r="AG93" s="2" t="s">
        <v>1528</v>
      </c>
      <c r="AH93" s="2" t="str">
        <f t="shared" si="38"/>
        <v>Yes</v>
      </c>
      <c r="AI93" s="2" t="s">
        <v>1511</v>
      </c>
      <c r="AJ93" s="2" t="s">
        <v>1512</v>
      </c>
    </row>
    <row r="94" spans="1:36" ht="15.75" customHeight="1" x14ac:dyDescent="0.35">
      <c r="A94" s="2" t="s">
        <v>214</v>
      </c>
      <c r="B94" s="2" t="s">
        <v>1518</v>
      </c>
      <c r="C94" s="2">
        <v>170</v>
      </c>
      <c r="D94" s="2">
        <f t="shared" si="22"/>
        <v>1.7</v>
      </c>
      <c r="E94" s="2">
        <f t="shared" si="23"/>
        <v>58.7</v>
      </c>
      <c r="F94" s="67">
        <f t="shared" si="24"/>
        <v>20.311418685121112</v>
      </c>
      <c r="G94" s="2">
        <v>58.7</v>
      </c>
      <c r="H94" s="2" t="b">
        <v>1</v>
      </c>
      <c r="I94" s="2" t="b">
        <f t="shared" si="25"/>
        <v>1</v>
      </c>
      <c r="J94" s="2" t="b">
        <f t="shared" si="26"/>
        <v>1</v>
      </c>
      <c r="K94" s="2" t="b">
        <v>0</v>
      </c>
      <c r="L94" s="2" t="b">
        <f t="shared" si="27"/>
        <v>0</v>
      </c>
      <c r="M94" s="2" t="b">
        <f t="shared" si="28"/>
        <v>0</v>
      </c>
      <c r="N94" s="2" t="b">
        <v>0</v>
      </c>
      <c r="O94" s="2" t="b">
        <f t="shared" si="29"/>
        <v>0</v>
      </c>
      <c r="P94" s="2" t="b">
        <f t="shared" si="30"/>
        <v>0</v>
      </c>
      <c r="Q94" s="2" t="b">
        <v>0</v>
      </c>
      <c r="R94" s="2" t="b">
        <f t="shared" si="31"/>
        <v>0</v>
      </c>
      <c r="S94" s="2" t="b">
        <f t="shared" si="32"/>
        <v>0</v>
      </c>
      <c r="T94" s="2" t="s">
        <v>1535</v>
      </c>
      <c r="U94" s="2">
        <v>201</v>
      </c>
      <c r="V94" s="2" t="b">
        <v>0</v>
      </c>
      <c r="W94" s="2" t="b">
        <f t="shared" si="33"/>
        <v>0</v>
      </c>
      <c r="X94" s="20" t="b">
        <f t="shared" si="34"/>
        <v>0</v>
      </c>
      <c r="Y94" s="2" t="b">
        <v>0</v>
      </c>
      <c r="Z94" s="2" t="b">
        <f t="shared" si="20"/>
        <v>0</v>
      </c>
      <c r="AA94" s="2" t="b">
        <f t="shared" si="21"/>
        <v>0</v>
      </c>
      <c r="AB94" s="2" t="b">
        <v>0</v>
      </c>
      <c r="AC94" s="20" t="b">
        <f t="shared" si="35"/>
        <v>0</v>
      </c>
      <c r="AD94" s="20" t="b">
        <f t="shared" si="36"/>
        <v>0</v>
      </c>
      <c r="AE94" s="2" t="s">
        <v>1572</v>
      </c>
      <c r="AF94" s="2" t="str">
        <f t="shared" si="37"/>
        <v>Allergic Reaction</v>
      </c>
      <c r="AG94" s="2" t="s">
        <v>1510</v>
      </c>
      <c r="AH94" s="2" t="str">
        <f t="shared" si="38"/>
        <v>No</v>
      </c>
      <c r="AI94" s="2" t="s">
        <v>1516</v>
      </c>
      <c r="AJ94" s="2" t="s">
        <v>1521</v>
      </c>
    </row>
    <row r="95" spans="1:36" ht="15.75" customHeight="1" x14ac:dyDescent="0.35">
      <c r="A95" s="2" t="s">
        <v>216</v>
      </c>
      <c r="B95" s="2" t="s">
        <v>1540</v>
      </c>
      <c r="C95" s="2">
        <v>167</v>
      </c>
      <c r="D95" s="2">
        <f t="shared" si="22"/>
        <v>1.67</v>
      </c>
      <c r="E95" s="2">
        <f t="shared" si="23"/>
        <v>86.8</v>
      </c>
      <c r="F95" s="67">
        <f t="shared" si="24"/>
        <v>31.123381978557855</v>
      </c>
      <c r="G95" s="2">
        <v>86.8</v>
      </c>
      <c r="H95" s="2" t="b">
        <v>0</v>
      </c>
      <c r="I95" s="2" t="b">
        <f t="shared" si="25"/>
        <v>0</v>
      </c>
      <c r="J95" s="2" t="b">
        <f t="shared" si="26"/>
        <v>0</v>
      </c>
      <c r="K95" s="2" t="b">
        <v>0</v>
      </c>
      <c r="L95" s="2" t="b">
        <f t="shared" si="27"/>
        <v>0</v>
      </c>
      <c r="M95" s="2" t="b">
        <f t="shared" si="28"/>
        <v>0</v>
      </c>
      <c r="N95" s="2" t="b">
        <v>0</v>
      </c>
      <c r="O95" s="2" t="b">
        <f t="shared" si="29"/>
        <v>0</v>
      </c>
      <c r="P95" s="2" t="b">
        <f t="shared" si="30"/>
        <v>0</v>
      </c>
      <c r="Q95" s="2" t="b">
        <v>0</v>
      </c>
      <c r="R95" s="2" t="b">
        <f t="shared" si="31"/>
        <v>0</v>
      </c>
      <c r="S95" s="2" t="b">
        <f t="shared" si="32"/>
        <v>0</v>
      </c>
      <c r="T95" s="2" t="s">
        <v>1633</v>
      </c>
      <c r="U95" s="2">
        <v>220</v>
      </c>
      <c r="V95" s="2" t="b">
        <v>0</v>
      </c>
      <c r="W95" s="2" t="b">
        <f t="shared" si="33"/>
        <v>0</v>
      </c>
      <c r="X95" s="20" t="b">
        <f t="shared" si="34"/>
        <v>0</v>
      </c>
      <c r="Y95" s="2" t="b">
        <v>1</v>
      </c>
      <c r="Z95" s="2" t="b">
        <f t="shared" si="20"/>
        <v>1</v>
      </c>
      <c r="AA95" s="2" t="b">
        <f t="shared" si="21"/>
        <v>1</v>
      </c>
      <c r="AB95" s="2" t="b">
        <v>1</v>
      </c>
      <c r="AC95" s="20" t="b">
        <f t="shared" si="35"/>
        <v>1</v>
      </c>
      <c r="AD95" s="20" t="b">
        <f t="shared" si="36"/>
        <v>1</v>
      </c>
      <c r="AE95" s="2" t="s">
        <v>1572</v>
      </c>
      <c r="AF95" s="2" t="str">
        <f t="shared" si="37"/>
        <v>Allergic Reaction</v>
      </c>
      <c r="AG95" s="2" t="s">
        <v>1510</v>
      </c>
      <c r="AH95" s="2" t="str">
        <f t="shared" si="38"/>
        <v>No</v>
      </c>
      <c r="AI95" s="2" t="s">
        <v>1539</v>
      </c>
      <c r="AJ95" s="2" t="s">
        <v>1534</v>
      </c>
    </row>
    <row r="96" spans="1:36" ht="15.75" customHeight="1" x14ac:dyDescent="0.35">
      <c r="A96" s="2" t="s">
        <v>217</v>
      </c>
      <c r="B96" s="2" t="s">
        <v>1513</v>
      </c>
      <c r="C96" s="2">
        <v>168</v>
      </c>
      <c r="D96" s="2">
        <f t="shared" si="22"/>
        <v>1.68</v>
      </c>
      <c r="E96" s="2">
        <f t="shared" si="23"/>
        <v>87.2</v>
      </c>
      <c r="F96" s="67">
        <f t="shared" si="24"/>
        <v>30.89569160997733</v>
      </c>
      <c r="G96" s="2">
        <v>87.2</v>
      </c>
      <c r="H96" s="2" t="b">
        <v>0</v>
      </c>
      <c r="I96" s="2" t="b">
        <f t="shared" si="25"/>
        <v>0</v>
      </c>
      <c r="J96" s="2" t="b">
        <f t="shared" si="26"/>
        <v>0</v>
      </c>
      <c r="K96" s="2" t="b">
        <v>0</v>
      </c>
      <c r="L96" s="2" t="b">
        <f t="shared" si="27"/>
        <v>0</v>
      </c>
      <c r="M96" s="2" t="b">
        <f t="shared" si="28"/>
        <v>0</v>
      </c>
      <c r="N96" s="2" t="b">
        <v>0</v>
      </c>
      <c r="O96" s="2" t="b">
        <f t="shared" si="29"/>
        <v>0</v>
      </c>
      <c r="P96" s="2" t="b">
        <f t="shared" si="30"/>
        <v>0</v>
      </c>
      <c r="Q96" s="2" t="b">
        <v>1</v>
      </c>
      <c r="R96" s="2" t="b">
        <f t="shared" si="31"/>
        <v>1</v>
      </c>
      <c r="S96" s="2" t="b">
        <f t="shared" si="32"/>
        <v>1</v>
      </c>
      <c r="T96" s="2" t="s">
        <v>1634</v>
      </c>
      <c r="U96" s="2">
        <v>218</v>
      </c>
      <c r="V96" s="2" t="b">
        <v>1</v>
      </c>
      <c r="W96" s="2" t="b">
        <f t="shared" si="33"/>
        <v>1</v>
      </c>
      <c r="X96" s="20" t="b">
        <f t="shared" si="34"/>
        <v>0</v>
      </c>
      <c r="Y96" s="2" t="b">
        <v>0</v>
      </c>
      <c r="Z96" s="2" t="b">
        <f t="shared" si="20"/>
        <v>0</v>
      </c>
      <c r="AA96" s="2" t="b">
        <f t="shared" si="21"/>
        <v>0</v>
      </c>
      <c r="AB96" s="2" t="b">
        <v>1</v>
      </c>
      <c r="AC96" s="20" t="b">
        <f t="shared" si="35"/>
        <v>1</v>
      </c>
      <c r="AD96" s="20" t="b">
        <f t="shared" si="36"/>
        <v>1</v>
      </c>
      <c r="AE96" s="2" t="s">
        <v>1598</v>
      </c>
      <c r="AF96" s="2" t="str">
        <f t="shared" si="37"/>
        <v>Heart Disease</v>
      </c>
      <c r="AG96" s="2" t="s">
        <v>1510</v>
      </c>
      <c r="AH96" s="2" t="str">
        <f t="shared" si="38"/>
        <v>No</v>
      </c>
      <c r="AI96" s="2" t="s">
        <v>1516</v>
      </c>
      <c r="AJ96" s="2" t="s">
        <v>1512</v>
      </c>
    </row>
    <row r="97" spans="1:36" ht="15.75" customHeight="1" x14ac:dyDescent="0.35">
      <c r="A97" s="2" t="s">
        <v>218</v>
      </c>
      <c r="B97" s="2" t="s">
        <v>1531</v>
      </c>
      <c r="C97" s="2">
        <v>156</v>
      </c>
      <c r="D97" s="2">
        <f t="shared" si="22"/>
        <v>1.56</v>
      </c>
      <c r="E97" s="2">
        <f t="shared" si="23"/>
        <v>77.3</v>
      </c>
      <c r="F97" s="67">
        <f t="shared" si="24"/>
        <v>31.763642340565415</v>
      </c>
      <c r="G97" s="2">
        <v>77.3</v>
      </c>
      <c r="H97" s="2" t="b">
        <v>1</v>
      </c>
      <c r="I97" s="2" t="b">
        <f t="shared" si="25"/>
        <v>1</v>
      </c>
      <c r="J97" s="2" t="b">
        <f t="shared" si="26"/>
        <v>1</v>
      </c>
      <c r="K97" s="2" t="b">
        <v>0</v>
      </c>
      <c r="L97" s="2" t="b">
        <f t="shared" si="27"/>
        <v>0</v>
      </c>
      <c r="M97" s="2" t="b">
        <f t="shared" si="28"/>
        <v>0</v>
      </c>
      <c r="N97" s="2" t="b">
        <v>0</v>
      </c>
      <c r="O97" s="2" t="b">
        <f t="shared" si="29"/>
        <v>0</v>
      </c>
      <c r="P97" s="2" t="b">
        <f t="shared" si="30"/>
        <v>0</v>
      </c>
      <c r="Q97" s="2" t="b">
        <v>1</v>
      </c>
      <c r="R97" s="2" t="b">
        <f t="shared" si="31"/>
        <v>1</v>
      </c>
      <c r="S97" s="2" t="b">
        <f t="shared" si="32"/>
        <v>1</v>
      </c>
      <c r="T97" s="2" t="s">
        <v>1635</v>
      </c>
      <c r="U97" s="2">
        <v>168</v>
      </c>
      <c r="V97" s="2" t="b">
        <v>1</v>
      </c>
      <c r="W97" s="2" t="b">
        <f t="shared" si="33"/>
        <v>1</v>
      </c>
      <c r="X97" s="20" t="b">
        <f t="shared" si="34"/>
        <v>0</v>
      </c>
      <c r="Z97" s="2" t="b">
        <f t="shared" si="20"/>
        <v>0</v>
      </c>
      <c r="AA97" s="2" t="b">
        <f t="shared" si="21"/>
        <v>0</v>
      </c>
      <c r="AB97" s="2" t="b">
        <v>1</v>
      </c>
      <c r="AC97" s="20" t="b">
        <f t="shared" si="35"/>
        <v>1</v>
      </c>
      <c r="AD97" s="20" t="b">
        <f t="shared" si="36"/>
        <v>1</v>
      </c>
      <c r="AE97" s="2" t="s">
        <v>1570</v>
      </c>
      <c r="AF97" s="2" t="str">
        <f t="shared" si="37"/>
        <v>Cancer</v>
      </c>
      <c r="AG97" s="2" t="s">
        <v>1528</v>
      </c>
      <c r="AH97" s="2" t="str">
        <f t="shared" si="38"/>
        <v>Yes</v>
      </c>
      <c r="AI97" s="2" t="s">
        <v>1539</v>
      </c>
      <c r="AJ97" s="2" t="s">
        <v>1521</v>
      </c>
    </row>
    <row r="98" spans="1:36" ht="15.75" customHeight="1" x14ac:dyDescent="0.35">
      <c r="A98" s="2" t="s">
        <v>220</v>
      </c>
      <c r="B98" s="2" t="s">
        <v>1547</v>
      </c>
      <c r="C98" s="2">
        <v>160</v>
      </c>
      <c r="D98" s="2">
        <f t="shared" si="22"/>
        <v>1.6</v>
      </c>
      <c r="E98" s="2">
        <f t="shared" si="23"/>
        <v>86.2</v>
      </c>
      <c r="F98" s="67">
        <f t="shared" si="24"/>
        <v>33.671874999999993</v>
      </c>
      <c r="G98" s="2">
        <v>86.2</v>
      </c>
      <c r="H98" s="2" t="b">
        <v>0</v>
      </c>
      <c r="I98" s="2" t="b">
        <f t="shared" si="25"/>
        <v>0</v>
      </c>
      <c r="J98" s="2" t="b">
        <f t="shared" si="26"/>
        <v>0</v>
      </c>
      <c r="K98" s="2" t="b">
        <v>1</v>
      </c>
      <c r="L98" s="2" t="b">
        <f t="shared" si="27"/>
        <v>1</v>
      </c>
      <c r="M98" s="2" t="b">
        <f t="shared" si="28"/>
        <v>1</v>
      </c>
      <c r="N98" s="2" t="b">
        <v>0</v>
      </c>
      <c r="O98" s="2" t="b">
        <f t="shared" si="29"/>
        <v>0</v>
      </c>
      <c r="P98" s="2" t="b">
        <f t="shared" si="30"/>
        <v>0</v>
      </c>
      <c r="Q98" s="2" t="b">
        <v>1</v>
      </c>
      <c r="R98" s="2" t="b">
        <f t="shared" si="31"/>
        <v>1</v>
      </c>
      <c r="S98" s="2" t="b">
        <f t="shared" si="32"/>
        <v>1</v>
      </c>
      <c r="T98" s="2" t="s">
        <v>1636</v>
      </c>
      <c r="U98" s="2">
        <v>175</v>
      </c>
      <c r="V98" s="2" t="b">
        <v>1</v>
      </c>
      <c r="W98" s="2" t="b">
        <f t="shared" si="33"/>
        <v>1</v>
      </c>
      <c r="X98" s="20" t="b">
        <f t="shared" si="34"/>
        <v>0</v>
      </c>
      <c r="Y98" s="2" t="b">
        <v>1</v>
      </c>
      <c r="Z98" s="2" t="b">
        <f t="shared" si="20"/>
        <v>1</v>
      </c>
      <c r="AA98" s="2" t="b">
        <f t="shared" si="21"/>
        <v>1</v>
      </c>
      <c r="AB98" s="2" t="b">
        <v>1</v>
      </c>
      <c r="AC98" s="20" t="b">
        <f t="shared" si="35"/>
        <v>1</v>
      </c>
      <c r="AD98" s="20" t="b">
        <f t="shared" si="36"/>
        <v>1</v>
      </c>
      <c r="AE98" s="2" t="s">
        <v>1565</v>
      </c>
      <c r="AF98" s="2" t="str">
        <f t="shared" si="37"/>
        <v>Diabetes</v>
      </c>
      <c r="AG98" s="2" t="s">
        <v>1510</v>
      </c>
      <c r="AH98" s="2" t="str">
        <f t="shared" si="38"/>
        <v>No</v>
      </c>
      <c r="AI98" s="2" t="s">
        <v>1511</v>
      </c>
      <c r="AJ98" s="2" t="s">
        <v>1525</v>
      </c>
    </row>
    <row r="99" spans="1:36" ht="15.75" customHeight="1" x14ac:dyDescent="0.35">
      <c r="A99" s="2" t="s">
        <v>222</v>
      </c>
      <c r="B99" s="2" t="s">
        <v>1522</v>
      </c>
      <c r="C99" s="2">
        <v>167</v>
      </c>
      <c r="D99" s="2">
        <f t="shared" si="22"/>
        <v>1.67</v>
      </c>
      <c r="E99" s="2">
        <f t="shared" si="23"/>
        <v>92.9</v>
      </c>
      <c r="F99" s="67">
        <f t="shared" si="24"/>
        <v>33.310624260461118</v>
      </c>
      <c r="G99" s="2">
        <v>92.9</v>
      </c>
      <c r="H99" s="2" t="b">
        <v>0</v>
      </c>
      <c r="I99" s="2" t="b">
        <f t="shared" si="25"/>
        <v>0</v>
      </c>
      <c r="J99" s="2" t="b">
        <f t="shared" si="26"/>
        <v>0</v>
      </c>
      <c r="K99" s="2" t="b">
        <v>0</v>
      </c>
      <c r="L99" s="2" t="b">
        <f t="shared" si="27"/>
        <v>0</v>
      </c>
      <c r="M99" s="2" t="b">
        <f t="shared" si="28"/>
        <v>0</v>
      </c>
      <c r="N99" s="2" t="b">
        <v>1</v>
      </c>
      <c r="O99" s="2" t="b">
        <f t="shared" si="29"/>
        <v>1</v>
      </c>
      <c r="P99" s="2" t="b">
        <f t="shared" si="30"/>
        <v>1</v>
      </c>
      <c r="Q99" s="2" t="b">
        <v>1</v>
      </c>
      <c r="R99" s="2" t="b">
        <f t="shared" si="31"/>
        <v>1</v>
      </c>
      <c r="S99" s="2" t="b">
        <f t="shared" si="32"/>
        <v>1</v>
      </c>
      <c r="T99" s="2" t="s">
        <v>1637</v>
      </c>
      <c r="U99" s="2">
        <v>226</v>
      </c>
      <c r="V99" s="2" t="b">
        <v>1</v>
      </c>
      <c r="W99" s="2" t="b">
        <f t="shared" si="33"/>
        <v>1</v>
      </c>
      <c r="X99" s="20" t="b">
        <f t="shared" si="34"/>
        <v>0</v>
      </c>
      <c r="Y99" s="2" t="b">
        <v>1</v>
      </c>
      <c r="Z99" s="2" t="b">
        <f t="shared" si="20"/>
        <v>1</v>
      </c>
      <c r="AA99" s="2" t="b">
        <f t="shared" si="21"/>
        <v>1</v>
      </c>
      <c r="AB99" s="2" t="b">
        <v>1</v>
      </c>
      <c r="AC99" s="20" t="b">
        <f t="shared" si="35"/>
        <v>1</v>
      </c>
      <c r="AD99" s="20" t="b">
        <f t="shared" si="36"/>
        <v>1</v>
      </c>
      <c r="AE99" s="2" t="s">
        <v>1586</v>
      </c>
      <c r="AF99" s="2" t="str">
        <f t="shared" si="37"/>
        <v>Osteoarthritis</v>
      </c>
      <c r="AG99" s="2" t="s">
        <v>1510</v>
      </c>
      <c r="AH99" s="2" t="str">
        <f t="shared" si="38"/>
        <v>No</v>
      </c>
      <c r="AI99" s="2" t="s">
        <v>1539</v>
      </c>
      <c r="AJ99" s="2" t="s">
        <v>1521</v>
      </c>
    </row>
    <row r="100" spans="1:36" ht="15.75" customHeight="1" x14ac:dyDescent="0.35">
      <c r="A100" s="2" t="s">
        <v>223</v>
      </c>
      <c r="B100" s="2" t="s">
        <v>1522</v>
      </c>
      <c r="C100" s="2">
        <v>168</v>
      </c>
      <c r="D100" s="2">
        <f t="shared" si="22"/>
        <v>1.68</v>
      </c>
      <c r="E100" s="2">
        <f t="shared" si="23"/>
        <v>92.2</v>
      </c>
      <c r="F100" s="67">
        <f t="shared" si="24"/>
        <v>32.667233560090708</v>
      </c>
      <c r="G100" s="2">
        <v>92.2</v>
      </c>
      <c r="H100" s="2" t="b">
        <v>1</v>
      </c>
      <c r="I100" s="2" t="b">
        <f t="shared" si="25"/>
        <v>1</v>
      </c>
      <c r="J100" s="2" t="b">
        <f t="shared" si="26"/>
        <v>1</v>
      </c>
      <c r="K100" s="2" t="b">
        <v>0</v>
      </c>
      <c r="L100" s="2" t="b">
        <f t="shared" si="27"/>
        <v>0</v>
      </c>
      <c r="M100" s="2" t="b">
        <f t="shared" si="28"/>
        <v>0</v>
      </c>
      <c r="N100" s="2" t="b">
        <v>1</v>
      </c>
      <c r="O100" s="2" t="b">
        <f t="shared" si="29"/>
        <v>1</v>
      </c>
      <c r="P100" s="2" t="b">
        <f t="shared" si="30"/>
        <v>1</v>
      </c>
      <c r="Q100" s="2" t="b">
        <v>0</v>
      </c>
      <c r="R100" s="2" t="b">
        <f t="shared" si="31"/>
        <v>0</v>
      </c>
      <c r="S100" s="2" t="b">
        <f t="shared" si="32"/>
        <v>0</v>
      </c>
      <c r="T100" s="2" t="s">
        <v>1638</v>
      </c>
      <c r="U100" s="2">
        <v>220</v>
      </c>
      <c r="V100" s="2" t="b">
        <v>0</v>
      </c>
      <c r="W100" s="2" t="b">
        <f t="shared" si="33"/>
        <v>0</v>
      </c>
      <c r="X100" s="20" t="b">
        <f t="shared" si="34"/>
        <v>0</v>
      </c>
      <c r="Y100" s="2" t="b">
        <v>1</v>
      </c>
      <c r="Z100" s="2" t="b">
        <f t="shared" si="20"/>
        <v>1</v>
      </c>
      <c r="AA100" s="2" t="b">
        <f t="shared" si="21"/>
        <v>1</v>
      </c>
      <c r="AB100" s="2" t="b">
        <v>1</v>
      </c>
      <c r="AC100" s="20" t="b">
        <f t="shared" si="35"/>
        <v>1</v>
      </c>
      <c r="AD100" s="20" t="b">
        <f t="shared" si="36"/>
        <v>1</v>
      </c>
      <c r="AE100" s="2" t="s">
        <v>1509</v>
      </c>
      <c r="AF100" s="2" t="str">
        <f t="shared" si="37"/>
        <v>Fractured Leg</v>
      </c>
      <c r="AG100" s="2" t="s">
        <v>1528</v>
      </c>
      <c r="AH100" s="2" t="str">
        <f t="shared" si="38"/>
        <v>Yes</v>
      </c>
      <c r="AI100" s="2" t="s">
        <v>1511</v>
      </c>
      <c r="AJ100" s="2" t="s">
        <v>1525</v>
      </c>
    </row>
    <row r="101" spans="1:36" ht="15.75" customHeight="1" x14ac:dyDescent="0.35">
      <c r="A101" s="2" t="s">
        <v>225</v>
      </c>
      <c r="B101" s="2" t="s">
        <v>1507</v>
      </c>
      <c r="C101" s="2">
        <v>167</v>
      </c>
      <c r="D101" s="2">
        <f t="shared" si="22"/>
        <v>1.67</v>
      </c>
      <c r="E101" s="2">
        <f t="shared" si="23"/>
        <v>97.1</v>
      </c>
      <c r="F101" s="67">
        <f t="shared" si="24"/>
        <v>34.816594356197783</v>
      </c>
      <c r="G101" s="2">
        <v>97.1</v>
      </c>
      <c r="H101" s="2" t="b">
        <v>0</v>
      </c>
      <c r="I101" s="2" t="b">
        <f t="shared" si="25"/>
        <v>0</v>
      </c>
      <c r="J101" s="2" t="b">
        <f t="shared" si="26"/>
        <v>0</v>
      </c>
      <c r="K101" s="2" t="b">
        <v>0</v>
      </c>
      <c r="L101" s="2" t="b">
        <f t="shared" si="27"/>
        <v>0</v>
      </c>
      <c r="M101" s="2" t="b">
        <f t="shared" si="28"/>
        <v>0</v>
      </c>
      <c r="N101" s="2" t="b">
        <v>0</v>
      </c>
      <c r="O101" s="2" t="b">
        <f t="shared" si="29"/>
        <v>0</v>
      </c>
      <c r="P101" s="2" t="b">
        <f t="shared" si="30"/>
        <v>0</v>
      </c>
      <c r="Q101" s="2" t="b">
        <v>1</v>
      </c>
      <c r="R101" s="2" t="b">
        <f t="shared" si="31"/>
        <v>1</v>
      </c>
      <c r="S101" s="2" t="b">
        <f t="shared" si="32"/>
        <v>1</v>
      </c>
      <c r="T101" s="2" t="s">
        <v>1639</v>
      </c>
      <c r="U101" s="2">
        <v>214</v>
      </c>
      <c r="V101" s="2" t="b">
        <v>1</v>
      </c>
      <c r="W101" s="2" t="b">
        <f t="shared" si="33"/>
        <v>1</v>
      </c>
      <c r="X101" s="20" t="b">
        <f t="shared" si="34"/>
        <v>0</v>
      </c>
      <c r="Y101" s="2" t="b">
        <v>0</v>
      </c>
      <c r="Z101" s="2" t="b">
        <f t="shared" si="20"/>
        <v>0</v>
      </c>
      <c r="AA101" s="2" t="b">
        <f t="shared" si="21"/>
        <v>0</v>
      </c>
      <c r="AB101" s="2" t="b">
        <v>1</v>
      </c>
      <c r="AC101" s="20" t="b">
        <f t="shared" si="35"/>
        <v>1</v>
      </c>
      <c r="AD101" s="20" t="b">
        <f t="shared" si="36"/>
        <v>1</v>
      </c>
      <c r="AE101" s="2" t="s">
        <v>1598</v>
      </c>
      <c r="AF101" s="2" t="str">
        <f t="shared" si="37"/>
        <v>Heart Disease</v>
      </c>
      <c r="AG101" s="2" t="s">
        <v>1510</v>
      </c>
      <c r="AH101" s="2" t="str">
        <f t="shared" si="38"/>
        <v>No</v>
      </c>
      <c r="AI101" s="2" t="s">
        <v>1516</v>
      </c>
      <c r="AJ101" s="2" t="s">
        <v>1517</v>
      </c>
    </row>
    <row r="102" spans="1:36" ht="15.75" customHeight="1" x14ac:dyDescent="0.35">
      <c r="A102" s="2" t="s">
        <v>227</v>
      </c>
      <c r="B102" s="2" t="s">
        <v>1507</v>
      </c>
      <c r="C102" s="2">
        <v>168</v>
      </c>
      <c r="D102" s="2">
        <f t="shared" si="22"/>
        <v>1.68</v>
      </c>
      <c r="E102" s="2">
        <f t="shared" si="23"/>
        <v>79.8</v>
      </c>
      <c r="F102" s="67">
        <f t="shared" si="24"/>
        <v>28.273809523809526</v>
      </c>
      <c r="G102" s="2">
        <v>79.8</v>
      </c>
      <c r="H102" s="2" t="b">
        <v>0</v>
      </c>
      <c r="I102" s="2" t="b">
        <f t="shared" si="25"/>
        <v>0</v>
      </c>
      <c r="J102" s="2" t="b">
        <f t="shared" si="26"/>
        <v>0</v>
      </c>
      <c r="K102" s="2" t="b">
        <v>0</v>
      </c>
      <c r="L102" s="2" t="b">
        <f t="shared" si="27"/>
        <v>0</v>
      </c>
      <c r="M102" s="2" t="b">
        <f t="shared" si="28"/>
        <v>0</v>
      </c>
      <c r="N102" s="2" t="b">
        <v>1</v>
      </c>
      <c r="O102" s="2" t="b">
        <f t="shared" si="29"/>
        <v>1</v>
      </c>
      <c r="P102" s="2" t="b">
        <f t="shared" si="30"/>
        <v>1</v>
      </c>
      <c r="Q102" s="2" t="b">
        <v>1</v>
      </c>
      <c r="R102" s="2" t="b">
        <f t="shared" si="31"/>
        <v>1</v>
      </c>
      <c r="S102" s="2" t="b">
        <f t="shared" si="32"/>
        <v>1</v>
      </c>
      <c r="T102" s="2" t="s">
        <v>1580</v>
      </c>
      <c r="U102" s="2">
        <v>199</v>
      </c>
      <c r="V102" s="2" t="b">
        <v>1</v>
      </c>
      <c r="W102" s="2" t="b">
        <f t="shared" si="33"/>
        <v>1</v>
      </c>
      <c r="X102" s="20" t="b">
        <f t="shared" si="34"/>
        <v>0</v>
      </c>
      <c r="Y102" s="2" t="b">
        <v>1</v>
      </c>
      <c r="Z102" s="2" t="b">
        <f t="shared" si="20"/>
        <v>1</v>
      </c>
      <c r="AA102" s="2" t="b">
        <f t="shared" si="21"/>
        <v>1</v>
      </c>
      <c r="AB102" s="2" t="b">
        <v>1</v>
      </c>
      <c r="AC102" s="20" t="b">
        <f t="shared" si="35"/>
        <v>1</v>
      </c>
      <c r="AD102" s="20" t="b">
        <f t="shared" si="36"/>
        <v>1</v>
      </c>
      <c r="AE102" s="2" t="s">
        <v>1584</v>
      </c>
      <c r="AF102" s="2" t="str">
        <f t="shared" si="37"/>
        <v>Prostate Cancer</v>
      </c>
      <c r="AG102" s="2" t="s">
        <v>1510</v>
      </c>
      <c r="AH102" s="2" t="str">
        <f t="shared" si="38"/>
        <v>No</v>
      </c>
      <c r="AI102" s="2" t="s">
        <v>1511</v>
      </c>
      <c r="AJ102" s="2" t="s">
        <v>1512</v>
      </c>
    </row>
    <row r="103" spans="1:36" ht="15.75" customHeight="1" x14ac:dyDescent="0.35">
      <c r="A103" s="2" t="s">
        <v>229</v>
      </c>
      <c r="B103" s="2" t="s">
        <v>1507</v>
      </c>
      <c r="C103" s="2">
        <v>178</v>
      </c>
      <c r="D103" s="2">
        <f t="shared" si="22"/>
        <v>1.78</v>
      </c>
      <c r="E103" s="2">
        <f t="shared" si="23"/>
        <v>65.8</v>
      </c>
      <c r="F103" s="67">
        <f t="shared" si="24"/>
        <v>20.767579851028909</v>
      </c>
      <c r="G103" s="2">
        <v>65.8</v>
      </c>
      <c r="H103" s="2" t="b">
        <v>0</v>
      </c>
      <c r="I103" s="2" t="b">
        <f t="shared" si="25"/>
        <v>0</v>
      </c>
      <c r="J103" s="2" t="b">
        <f t="shared" si="26"/>
        <v>0</v>
      </c>
      <c r="K103" s="2" t="b">
        <v>0</v>
      </c>
      <c r="L103" s="2" t="b">
        <f t="shared" si="27"/>
        <v>0</v>
      </c>
      <c r="M103" s="2" t="b">
        <f t="shared" si="28"/>
        <v>0</v>
      </c>
      <c r="N103" s="2" t="b">
        <v>1</v>
      </c>
      <c r="O103" s="2" t="b">
        <f t="shared" si="29"/>
        <v>1</v>
      </c>
      <c r="P103" s="2" t="b">
        <f t="shared" si="30"/>
        <v>1</v>
      </c>
      <c r="Q103" s="2" t="b">
        <v>0</v>
      </c>
      <c r="R103" s="2" t="b">
        <f t="shared" si="31"/>
        <v>0</v>
      </c>
      <c r="S103" s="2" t="b">
        <f t="shared" si="32"/>
        <v>0</v>
      </c>
      <c r="T103" s="2" t="s">
        <v>1640</v>
      </c>
      <c r="U103" s="2">
        <v>159</v>
      </c>
      <c r="V103" s="2" t="b">
        <v>0</v>
      </c>
      <c r="W103" s="2" t="b">
        <f t="shared" si="33"/>
        <v>0</v>
      </c>
      <c r="X103" s="20" t="b">
        <f t="shared" si="34"/>
        <v>0</v>
      </c>
      <c r="Y103" s="2" t="b">
        <v>0</v>
      </c>
      <c r="Z103" s="2" t="b">
        <f t="shared" si="20"/>
        <v>0</v>
      </c>
      <c r="AA103" s="2" t="b">
        <f t="shared" si="21"/>
        <v>0</v>
      </c>
      <c r="AB103" s="2" t="b">
        <v>0</v>
      </c>
      <c r="AC103" s="20" t="b">
        <f t="shared" si="35"/>
        <v>0</v>
      </c>
      <c r="AD103" s="20" t="b">
        <f t="shared" si="36"/>
        <v>0</v>
      </c>
      <c r="AE103" s="2" t="s">
        <v>1559</v>
      </c>
      <c r="AF103" s="2" t="str">
        <f t="shared" si="37"/>
        <v>Kidney Stones</v>
      </c>
      <c r="AG103" s="2" t="s">
        <v>1510</v>
      </c>
      <c r="AH103" s="2" t="str">
        <f t="shared" si="38"/>
        <v>No</v>
      </c>
      <c r="AI103" s="2" t="s">
        <v>1511</v>
      </c>
      <c r="AJ103" s="2" t="s">
        <v>1521</v>
      </c>
    </row>
    <row r="104" spans="1:36" ht="15.75" customHeight="1" x14ac:dyDescent="0.35">
      <c r="A104" s="2" t="s">
        <v>231</v>
      </c>
      <c r="B104" s="2" t="s">
        <v>1531</v>
      </c>
      <c r="C104" s="2">
        <v>168</v>
      </c>
      <c r="D104" s="2">
        <f t="shared" si="22"/>
        <v>1.68</v>
      </c>
      <c r="E104" s="2">
        <f t="shared" si="23"/>
        <v>68.3</v>
      </c>
      <c r="F104" s="67">
        <f t="shared" si="24"/>
        <v>24.199263038548754</v>
      </c>
      <c r="G104" s="2">
        <v>68.3</v>
      </c>
      <c r="H104" s="2" t="b">
        <v>0</v>
      </c>
      <c r="I104" s="2" t="b">
        <f t="shared" si="25"/>
        <v>0</v>
      </c>
      <c r="J104" s="2" t="b">
        <f t="shared" si="26"/>
        <v>0</v>
      </c>
      <c r="K104" s="2" t="b">
        <v>0</v>
      </c>
      <c r="L104" s="2" t="b">
        <f t="shared" si="27"/>
        <v>0</v>
      </c>
      <c r="M104" s="2" t="b">
        <f t="shared" si="28"/>
        <v>0</v>
      </c>
      <c r="N104" s="2" t="b">
        <v>1</v>
      </c>
      <c r="O104" s="2" t="b">
        <f t="shared" si="29"/>
        <v>1</v>
      </c>
      <c r="P104" s="2" t="b">
        <f t="shared" si="30"/>
        <v>1</v>
      </c>
      <c r="Q104" s="2" t="b">
        <v>0</v>
      </c>
      <c r="R104" s="2" t="b">
        <f t="shared" si="31"/>
        <v>0</v>
      </c>
      <c r="S104" s="2" t="b">
        <f t="shared" si="32"/>
        <v>0</v>
      </c>
      <c r="T104" s="2" t="s">
        <v>1641</v>
      </c>
      <c r="U104" s="2">
        <v>178</v>
      </c>
      <c r="W104" s="2" t="b">
        <f t="shared" si="33"/>
        <v>0</v>
      </c>
      <c r="X104" s="20" t="b">
        <f t="shared" si="34"/>
        <v>0</v>
      </c>
      <c r="Y104" s="2" t="b">
        <v>0</v>
      </c>
      <c r="Z104" s="2" t="b">
        <f t="shared" si="20"/>
        <v>0</v>
      </c>
      <c r="AA104" s="2" t="b">
        <f t="shared" si="21"/>
        <v>0</v>
      </c>
      <c r="AB104" s="2" t="b">
        <v>0</v>
      </c>
      <c r="AC104" s="20" t="b">
        <f t="shared" si="35"/>
        <v>0</v>
      </c>
      <c r="AD104" s="20" t="b">
        <f t="shared" si="36"/>
        <v>0</v>
      </c>
      <c r="AE104" s="2" t="s">
        <v>1572</v>
      </c>
      <c r="AF104" s="2" t="str">
        <f t="shared" si="37"/>
        <v>Allergic Reaction</v>
      </c>
      <c r="AG104" s="2" t="s">
        <v>1510</v>
      </c>
      <c r="AH104" s="2" t="str">
        <f t="shared" si="38"/>
        <v>No</v>
      </c>
      <c r="AI104" s="2" t="s">
        <v>1516</v>
      </c>
      <c r="AJ104" s="2" t="s">
        <v>1534</v>
      </c>
    </row>
    <row r="105" spans="1:36" ht="15.75" customHeight="1" x14ac:dyDescent="0.35">
      <c r="A105" s="2" t="s">
        <v>232</v>
      </c>
      <c r="B105" s="2" t="s">
        <v>1513</v>
      </c>
      <c r="C105" s="2">
        <v>177</v>
      </c>
      <c r="D105" s="2">
        <f t="shared" si="22"/>
        <v>1.77</v>
      </c>
      <c r="E105" s="2">
        <f t="shared" si="23"/>
        <v>103.9</v>
      </c>
      <c r="F105" s="67">
        <f t="shared" si="24"/>
        <v>33.164161000989495</v>
      </c>
      <c r="G105" s="2">
        <v>103.9</v>
      </c>
      <c r="H105" s="2" t="b">
        <v>0</v>
      </c>
      <c r="I105" s="2" t="b">
        <f t="shared" si="25"/>
        <v>0</v>
      </c>
      <c r="J105" s="2" t="b">
        <f t="shared" si="26"/>
        <v>0</v>
      </c>
      <c r="K105" s="2" t="b">
        <v>0</v>
      </c>
      <c r="L105" s="2" t="b">
        <f t="shared" si="27"/>
        <v>0</v>
      </c>
      <c r="M105" s="2" t="b">
        <f t="shared" si="28"/>
        <v>0</v>
      </c>
      <c r="N105" s="2" t="b">
        <v>1</v>
      </c>
      <c r="O105" s="2" t="b">
        <f t="shared" si="29"/>
        <v>1</v>
      </c>
      <c r="P105" s="2" t="b">
        <f t="shared" si="30"/>
        <v>1</v>
      </c>
      <c r="Q105" s="2" t="b">
        <v>1</v>
      </c>
      <c r="R105" s="2" t="b">
        <f t="shared" si="31"/>
        <v>1</v>
      </c>
      <c r="S105" s="2" t="b">
        <f t="shared" si="32"/>
        <v>1</v>
      </c>
      <c r="T105" s="2" t="s">
        <v>1642</v>
      </c>
      <c r="U105" s="2">
        <v>213</v>
      </c>
      <c r="V105" s="2" t="b">
        <v>1</v>
      </c>
      <c r="W105" s="2" t="b">
        <f t="shared" si="33"/>
        <v>1</v>
      </c>
      <c r="X105" s="20" t="b">
        <f t="shared" si="34"/>
        <v>0</v>
      </c>
      <c r="Y105" s="2" t="b">
        <v>0</v>
      </c>
      <c r="Z105" s="2" t="b">
        <f t="shared" si="20"/>
        <v>0</v>
      </c>
      <c r="AA105" s="2" t="b">
        <f t="shared" si="21"/>
        <v>0</v>
      </c>
      <c r="AB105" s="2" t="b">
        <v>1</v>
      </c>
      <c r="AC105" s="20" t="b">
        <f t="shared" si="35"/>
        <v>1</v>
      </c>
      <c r="AD105" s="20" t="b">
        <f t="shared" si="36"/>
        <v>1</v>
      </c>
      <c r="AE105" s="2" t="s">
        <v>1538</v>
      </c>
      <c r="AF105" s="2" t="str">
        <f t="shared" si="37"/>
        <v>Respiratory Infection</v>
      </c>
      <c r="AG105" s="2" t="s">
        <v>1510</v>
      </c>
      <c r="AH105" s="2" t="str">
        <f t="shared" si="38"/>
        <v>No</v>
      </c>
      <c r="AI105" s="2" t="s">
        <v>1539</v>
      </c>
      <c r="AJ105" s="2" t="s">
        <v>1534</v>
      </c>
    </row>
    <row r="106" spans="1:36" ht="15.75" customHeight="1" x14ac:dyDescent="0.35">
      <c r="A106" s="2" t="s">
        <v>233</v>
      </c>
      <c r="B106" s="2" t="s">
        <v>1507</v>
      </c>
      <c r="C106" s="2">
        <v>152</v>
      </c>
      <c r="D106" s="2">
        <f t="shared" si="22"/>
        <v>1.52</v>
      </c>
      <c r="E106" s="2">
        <f t="shared" si="23"/>
        <v>80</v>
      </c>
      <c r="F106" s="67">
        <f t="shared" si="24"/>
        <v>34.626038781163437</v>
      </c>
      <c r="G106" s="2">
        <v>80</v>
      </c>
      <c r="H106" s="2" t="b">
        <v>0</v>
      </c>
      <c r="I106" s="2" t="b">
        <f t="shared" si="25"/>
        <v>0</v>
      </c>
      <c r="J106" s="2" t="b">
        <f t="shared" si="26"/>
        <v>0</v>
      </c>
      <c r="K106" s="2" t="b">
        <v>0</v>
      </c>
      <c r="L106" s="2" t="b">
        <f t="shared" si="27"/>
        <v>0</v>
      </c>
      <c r="M106" s="2" t="b">
        <f t="shared" si="28"/>
        <v>0</v>
      </c>
      <c r="N106" s="2" t="b">
        <v>1</v>
      </c>
      <c r="O106" s="2" t="b">
        <f t="shared" si="29"/>
        <v>1</v>
      </c>
      <c r="P106" s="2" t="b">
        <f t="shared" si="30"/>
        <v>1</v>
      </c>
      <c r="Q106" s="2" t="b">
        <v>0</v>
      </c>
      <c r="R106" s="2" t="b">
        <f t="shared" si="31"/>
        <v>0</v>
      </c>
      <c r="S106" s="2" t="b">
        <f t="shared" si="32"/>
        <v>0</v>
      </c>
      <c r="T106" s="2" t="s">
        <v>1643</v>
      </c>
      <c r="U106" s="2">
        <v>200</v>
      </c>
      <c r="V106" s="2" t="b">
        <v>1</v>
      </c>
      <c r="W106" s="2" t="b">
        <f t="shared" si="33"/>
        <v>1</v>
      </c>
      <c r="X106" s="20" t="b">
        <f t="shared" si="34"/>
        <v>0</v>
      </c>
      <c r="Y106" s="2" t="b">
        <v>1</v>
      </c>
      <c r="Z106" s="2" t="b">
        <f t="shared" si="20"/>
        <v>1</v>
      </c>
      <c r="AA106" s="2" t="b">
        <f t="shared" si="21"/>
        <v>1</v>
      </c>
      <c r="AB106" s="2" t="b">
        <v>1</v>
      </c>
      <c r="AC106" s="20" t="b">
        <f t="shared" si="35"/>
        <v>1</v>
      </c>
      <c r="AD106" s="20" t="b">
        <f t="shared" si="36"/>
        <v>1</v>
      </c>
      <c r="AE106" s="2" t="s">
        <v>1552</v>
      </c>
      <c r="AF106" s="2" t="str">
        <f t="shared" si="37"/>
        <v>Heart Disease</v>
      </c>
      <c r="AG106" s="2" t="s">
        <v>1528</v>
      </c>
      <c r="AH106" s="2" t="str">
        <f t="shared" si="38"/>
        <v>Yes</v>
      </c>
      <c r="AI106" s="2" t="s">
        <v>1539</v>
      </c>
      <c r="AJ106" s="2" t="s">
        <v>1517</v>
      </c>
    </row>
    <row r="107" spans="1:36" ht="15.75" customHeight="1" x14ac:dyDescent="0.35">
      <c r="A107" s="2" t="s">
        <v>235</v>
      </c>
      <c r="B107" s="2" t="s">
        <v>1547</v>
      </c>
      <c r="C107" s="2">
        <v>166</v>
      </c>
      <c r="D107" s="2">
        <f t="shared" si="22"/>
        <v>1.66</v>
      </c>
      <c r="E107" s="2">
        <f t="shared" si="23"/>
        <v>81</v>
      </c>
      <c r="F107" s="67">
        <f t="shared" si="24"/>
        <v>29.3946871824648</v>
      </c>
      <c r="G107" s="2">
        <v>81</v>
      </c>
      <c r="H107" s="2" t="b">
        <v>0</v>
      </c>
      <c r="I107" s="2" t="b">
        <f t="shared" si="25"/>
        <v>0</v>
      </c>
      <c r="J107" s="2" t="b">
        <f t="shared" si="26"/>
        <v>0</v>
      </c>
      <c r="K107" s="2" t="b">
        <v>0</v>
      </c>
      <c r="L107" s="2" t="b">
        <f t="shared" si="27"/>
        <v>0</v>
      </c>
      <c r="M107" s="2" t="b">
        <f t="shared" si="28"/>
        <v>0</v>
      </c>
      <c r="N107" s="2" t="b">
        <v>0</v>
      </c>
      <c r="O107" s="2" t="b">
        <f t="shared" si="29"/>
        <v>0</v>
      </c>
      <c r="P107" s="2" t="b">
        <f t="shared" si="30"/>
        <v>0</v>
      </c>
      <c r="Q107" s="2" t="b">
        <v>1</v>
      </c>
      <c r="R107" s="2" t="b">
        <f t="shared" si="31"/>
        <v>1</v>
      </c>
      <c r="S107" s="2" t="b">
        <f t="shared" si="32"/>
        <v>1</v>
      </c>
      <c r="T107" s="2" t="s">
        <v>1644</v>
      </c>
      <c r="U107" s="2">
        <v>150</v>
      </c>
      <c r="V107" s="2" t="b">
        <v>1</v>
      </c>
      <c r="W107" s="2" t="b">
        <f t="shared" si="33"/>
        <v>1</v>
      </c>
      <c r="X107" s="20" t="b">
        <f t="shared" si="34"/>
        <v>0</v>
      </c>
      <c r="Y107" s="2" t="b">
        <v>1</v>
      </c>
      <c r="Z107" s="2" t="b">
        <f t="shared" si="20"/>
        <v>1</v>
      </c>
      <c r="AA107" s="2" t="b">
        <f t="shared" si="21"/>
        <v>1</v>
      </c>
      <c r="AB107" s="2" t="b">
        <v>1</v>
      </c>
      <c r="AC107" s="20" t="b">
        <f t="shared" si="35"/>
        <v>1</v>
      </c>
      <c r="AD107" s="20" t="b">
        <f t="shared" si="36"/>
        <v>1</v>
      </c>
      <c r="AE107" s="2" t="s">
        <v>1527</v>
      </c>
      <c r="AF107" s="2" t="str">
        <f t="shared" si="37"/>
        <v>Appendicitis</v>
      </c>
      <c r="AG107" s="2" t="s">
        <v>1528</v>
      </c>
      <c r="AH107" s="2" t="str">
        <f t="shared" si="38"/>
        <v>Yes</v>
      </c>
      <c r="AI107" s="2" t="s">
        <v>1511</v>
      </c>
      <c r="AJ107" s="2" t="s">
        <v>1525</v>
      </c>
    </row>
    <row r="108" spans="1:36" ht="15.75" customHeight="1" x14ac:dyDescent="0.35">
      <c r="A108" s="2" t="s">
        <v>236</v>
      </c>
      <c r="B108" s="2" t="s">
        <v>1507</v>
      </c>
      <c r="C108" s="2">
        <v>177</v>
      </c>
      <c r="D108" s="2">
        <f t="shared" si="22"/>
        <v>1.77</v>
      </c>
      <c r="E108" s="2">
        <f t="shared" si="23"/>
        <v>64.099999999999994</v>
      </c>
      <c r="F108" s="67">
        <f t="shared" si="24"/>
        <v>20.460276421207183</v>
      </c>
      <c r="G108" s="2">
        <v>64.099999999999994</v>
      </c>
      <c r="H108" s="2" t="b">
        <v>0</v>
      </c>
      <c r="I108" s="2" t="b">
        <f t="shared" si="25"/>
        <v>0</v>
      </c>
      <c r="J108" s="2" t="b">
        <f t="shared" si="26"/>
        <v>0</v>
      </c>
      <c r="K108" s="2" t="b">
        <v>0</v>
      </c>
      <c r="L108" s="2" t="b">
        <f t="shared" si="27"/>
        <v>0</v>
      </c>
      <c r="M108" s="2" t="b">
        <f t="shared" si="28"/>
        <v>0</v>
      </c>
      <c r="N108" s="2" t="b">
        <v>0</v>
      </c>
      <c r="O108" s="2" t="b">
        <f t="shared" si="29"/>
        <v>0</v>
      </c>
      <c r="P108" s="2" t="b">
        <f t="shared" si="30"/>
        <v>0</v>
      </c>
      <c r="Q108" s="2" t="b">
        <v>0</v>
      </c>
      <c r="R108" s="2" t="b">
        <f t="shared" si="31"/>
        <v>0</v>
      </c>
      <c r="S108" s="2" t="b">
        <f t="shared" si="32"/>
        <v>0</v>
      </c>
      <c r="T108" s="2" t="s">
        <v>1645</v>
      </c>
      <c r="U108" s="2">
        <v>155</v>
      </c>
      <c r="V108" s="2" t="b">
        <v>0</v>
      </c>
      <c r="W108" s="2" t="b">
        <f t="shared" si="33"/>
        <v>0</v>
      </c>
      <c r="X108" s="20" t="b">
        <f t="shared" si="34"/>
        <v>0</v>
      </c>
      <c r="Y108" s="2" t="b">
        <v>0</v>
      </c>
      <c r="Z108" s="2" t="b">
        <f t="shared" si="20"/>
        <v>0</v>
      </c>
      <c r="AA108" s="2" t="b">
        <f t="shared" si="21"/>
        <v>0</v>
      </c>
      <c r="AB108" s="2" t="b">
        <v>0</v>
      </c>
      <c r="AC108" s="20" t="b">
        <f t="shared" si="35"/>
        <v>0</v>
      </c>
      <c r="AD108" s="20" t="b">
        <f t="shared" si="36"/>
        <v>0</v>
      </c>
      <c r="AE108" s="2" t="s">
        <v>1646</v>
      </c>
      <c r="AF108" s="2" t="str">
        <f t="shared" si="37"/>
        <v>Fractured Arm</v>
      </c>
      <c r="AG108" s="2" t="s">
        <v>1528</v>
      </c>
      <c r="AH108" s="2" t="str">
        <f t="shared" si="38"/>
        <v>Yes</v>
      </c>
      <c r="AI108" s="2" t="s">
        <v>1516</v>
      </c>
      <c r="AJ108" s="2" t="s">
        <v>1517</v>
      </c>
    </row>
    <row r="109" spans="1:36" ht="15.75" customHeight="1" x14ac:dyDescent="0.35">
      <c r="A109" s="2" t="s">
        <v>238</v>
      </c>
      <c r="B109" s="2" t="s">
        <v>1522</v>
      </c>
      <c r="C109" s="2">
        <v>172</v>
      </c>
      <c r="D109" s="2">
        <f t="shared" si="22"/>
        <v>1.72</v>
      </c>
      <c r="E109" s="2">
        <f t="shared" si="23"/>
        <v>91</v>
      </c>
      <c r="F109" s="67">
        <f t="shared" si="24"/>
        <v>30.759870200108171</v>
      </c>
      <c r="G109" s="2">
        <v>91</v>
      </c>
      <c r="H109" s="2" t="b">
        <v>0</v>
      </c>
      <c r="I109" s="2" t="b">
        <f t="shared" si="25"/>
        <v>0</v>
      </c>
      <c r="J109" s="2" t="b">
        <f t="shared" si="26"/>
        <v>0</v>
      </c>
      <c r="K109" s="2" t="b">
        <v>0</v>
      </c>
      <c r="L109" s="2" t="b">
        <f t="shared" si="27"/>
        <v>0</v>
      </c>
      <c r="M109" s="2" t="b">
        <f t="shared" si="28"/>
        <v>0</v>
      </c>
      <c r="N109" s="2" t="b">
        <v>1</v>
      </c>
      <c r="O109" s="2" t="b">
        <f t="shared" si="29"/>
        <v>1</v>
      </c>
      <c r="P109" s="2" t="b">
        <f t="shared" si="30"/>
        <v>1</v>
      </c>
      <c r="Q109" s="2" t="b">
        <v>1</v>
      </c>
      <c r="R109" s="2" t="b">
        <f t="shared" si="31"/>
        <v>1</v>
      </c>
      <c r="S109" s="2" t="b">
        <f t="shared" si="32"/>
        <v>1</v>
      </c>
      <c r="T109" s="2" t="s">
        <v>1588</v>
      </c>
      <c r="U109" s="2">
        <v>178</v>
      </c>
      <c r="V109" s="2" t="b">
        <v>1</v>
      </c>
      <c r="W109" s="2" t="b">
        <f t="shared" si="33"/>
        <v>1</v>
      </c>
      <c r="X109" s="20" t="b">
        <f t="shared" si="34"/>
        <v>0</v>
      </c>
      <c r="Y109" s="2" t="b">
        <v>0</v>
      </c>
      <c r="Z109" s="2" t="b">
        <f t="shared" si="20"/>
        <v>0</v>
      </c>
      <c r="AA109" s="2" t="b">
        <f t="shared" si="21"/>
        <v>0</v>
      </c>
      <c r="AB109" s="2" t="b">
        <v>1</v>
      </c>
      <c r="AC109" s="20" t="b">
        <f t="shared" si="35"/>
        <v>1</v>
      </c>
      <c r="AD109" s="20" t="b">
        <f t="shared" si="36"/>
        <v>1</v>
      </c>
      <c r="AE109" s="2" t="s">
        <v>1621</v>
      </c>
      <c r="AF109" s="2" t="str">
        <f t="shared" si="37"/>
        <v>Heart Attack</v>
      </c>
      <c r="AG109" s="17"/>
      <c r="AH109" s="2" t="str">
        <f t="shared" si="38"/>
        <v>No</v>
      </c>
      <c r="AI109" s="2" t="s">
        <v>1539</v>
      </c>
      <c r="AJ109" s="2" t="s">
        <v>1534</v>
      </c>
    </row>
    <row r="110" spans="1:36" ht="15.75" customHeight="1" x14ac:dyDescent="0.35">
      <c r="A110" s="2" t="s">
        <v>240</v>
      </c>
      <c r="B110" s="2" t="s">
        <v>1531</v>
      </c>
      <c r="C110" s="2">
        <v>160</v>
      </c>
      <c r="D110" s="2">
        <f t="shared" si="22"/>
        <v>1.6</v>
      </c>
      <c r="E110" s="2">
        <f t="shared" si="23"/>
        <v>79.900000000000006</v>
      </c>
      <c r="F110" s="67">
        <f t="shared" si="24"/>
        <v>31.210937499999996</v>
      </c>
      <c r="G110" s="2">
        <v>79.900000000000006</v>
      </c>
      <c r="H110" s="2" t="b">
        <v>0</v>
      </c>
      <c r="I110" s="2" t="b">
        <f t="shared" si="25"/>
        <v>0</v>
      </c>
      <c r="J110" s="2" t="b">
        <f t="shared" si="26"/>
        <v>0</v>
      </c>
      <c r="K110" s="2" t="b">
        <v>0</v>
      </c>
      <c r="L110" s="2" t="b">
        <f t="shared" si="27"/>
        <v>0</v>
      </c>
      <c r="M110" s="2" t="b">
        <f t="shared" si="28"/>
        <v>0</v>
      </c>
      <c r="N110" s="2" t="b">
        <v>0</v>
      </c>
      <c r="O110" s="2" t="b">
        <f t="shared" si="29"/>
        <v>0</v>
      </c>
      <c r="P110" s="2" t="b">
        <f t="shared" si="30"/>
        <v>0</v>
      </c>
      <c r="Q110" s="2" t="b">
        <v>1</v>
      </c>
      <c r="R110" s="2" t="b">
        <f t="shared" si="31"/>
        <v>1</v>
      </c>
      <c r="S110" s="2" t="b">
        <f t="shared" si="32"/>
        <v>1</v>
      </c>
      <c r="T110" s="2" t="s">
        <v>1647</v>
      </c>
      <c r="U110" s="2">
        <v>181</v>
      </c>
      <c r="V110" s="2" t="b">
        <v>1</v>
      </c>
      <c r="W110" s="2" t="b">
        <f t="shared" si="33"/>
        <v>1</v>
      </c>
      <c r="X110" s="20" t="b">
        <f t="shared" si="34"/>
        <v>0</v>
      </c>
      <c r="Y110" s="2" t="b">
        <v>0</v>
      </c>
      <c r="Z110" s="2" t="b">
        <f t="shared" si="20"/>
        <v>0</v>
      </c>
      <c r="AA110" s="2" t="b">
        <f t="shared" si="21"/>
        <v>0</v>
      </c>
      <c r="AB110" s="2" t="b">
        <v>1</v>
      </c>
      <c r="AC110" s="20" t="b">
        <f t="shared" si="35"/>
        <v>1</v>
      </c>
      <c r="AD110" s="20" t="b">
        <f t="shared" si="36"/>
        <v>1</v>
      </c>
      <c r="AE110" s="2" t="s">
        <v>1509</v>
      </c>
      <c r="AF110" s="2" t="str">
        <f t="shared" si="37"/>
        <v>Fractured Leg</v>
      </c>
      <c r="AG110" s="2" t="s">
        <v>1528</v>
      </c>
      <c r="AH110" s="2" t="str">
        <f t="shared" si="38"/>
        <v>Yes</v>
      </c>
      <c r="AI110" s="2" t="s">
        <v>1516</v>
      </c>
      <c r="AJ110" s="2" t="s">
        <v>1512</v>
      </c>
    </row>
    <row r="111" spans="1:36" ht="15.75" customHeight="1" x14ac:dyDescent="0.35">
      <c r="A111" s="2" t="s">
        <v>241</v>
      </c>
      <c r="B111" s="2" t="s">
        <v>1522</v>
      </c>
      <c r="C111" s="2">
        <v>163</v>
      </c>
      <c r="D111" s="2">
        <f t="shared" si="22"/>
        <v>1.63</v>
      </c>
      <c r="E111" s="2">
        <f t="shared" si="23"/>
        <v>65.3</v>
      </c>
      <c r="F111" s="67">
        <f t="shared" si="24"/>
        <v>24.57751514923407</v>
      </c>
      <c r="G111" s="2">
        <v>65.3</v>
      </c>
      <c r="H111" s="2" t="b">
        <v>0</v>
      </c>
      <c r="I111" s="2" t="b">
        <f t="shared" si="25"/>
        <v>0</v>
      </c>
      <c r="J111" s="2" t="b">
        <f t="shared" si="26"/>
        <v>0</v>
      </c>
      <c r="K111" s="2" t="b">
        <v>0</v>
      </c>
      <c r="L111" s="2" t="b">
        <f t="shared" si="27"/>
        <v>0</v>
      </c>
      <c r="M111" s="2" t="b">
        <f t="shared" si="28"/>
        <v>0</v>
      </c>
      <c r="N111" s="18" t="s">
        <v>1510</v>
      </c>
      <c r="O111" s="18" t="str">
        <f t="shared" si="29"/>
        <v>No</v>
      </c>
      <c r="P111" s="2" t="b">
        <f t="shared" si="30"/>
        <v>0</v>
      </c>
      <c r="Q111" s="2" t="b">
        <v>0</v>
      </c>
      <c r="R111" s="2" t="b">
        <f t="shared" si="31"/>
        <v>0</v>
      </c>
      <c r="S111" s="2" t="b">
        <f t="shared" si="32"/>
        <v>0</v>
      </c>
      <c r="T111" s="2" t="s">
        <v>1648</v>
      </c>
      <c r="U111" s="2">
        <v>203</v>
      </c>
      <c r="V111" s="2" t="b">
        <v>0</v>
      </c>
      <c r="W111" s="2" t="b">
        <f t="shared" si="33"/>
        <v>0</v>
      </c>
      <c r="X111" s="20" t="b">
        <f t="shared" si="34"/>
        <v>0</v>
      </c>
      <c r="Y111" s="2" t="b">
        <v>0</v>
      </c>
      <c r="Z111" s="2" t="b">
        <f t="shared" si="20"/>
        <v>0</v>
      </c>
      <c r="AA111" s="2" t="b">
        <f t="shared" si="21"/>
        <v>0</v>
      </c>
      <c r="AB111" s="2" t="b">
        <v>0</v>
      </c>
      <c r="AC111" s="20" t="b">
        <f t="shared" si="35"/>
        <v>0</v>
      </c>
      <c r="AD111" s="20" t="b">
        <f t="shared" si="36"/>
        <v>0</v>
      </c>
      <c r="AE111" s="2" t="s">
        <v>1565</v>
      </c>
      <c r="AF111" s="2" t="str">
        <f t="shared" si="37"/>
        <v>Diabetes</v>
      </c>
      <c r="AG111" s="2" t="s">
        <v>1510</v>
      </c>
      <c r="AH111" s="2" t="str">
        <f t="shared" si="38"/>
        <v>No</v>
      </c>
      <c r="AI111" s="2" t="s">
        <v>1516</v>
      </c>
      <c r="AJ111" s="2" t="s">
        <v>1534</v>
      </c>
    </row>
    <row r="112" spans="1:36" ht="15.75" customHeight="1" x14ac:dyDescent="0.35">
      <c r="A112" s="2" t="s">
        <v>242</v>
      </c>
      <c r="B112" s="2" t="s">
        <v>1518</v>
      </c>
      <c r="C112" s="2">
        <v>170</v>
      </c>
      <c r="D112" s="2">
        <f t="shared" si="22"/>
        <v>1.7</v>
      </c>
      <c r="E112" s="2">
        <f t="shared" si="23"/>
        <v>85.9</v>
      </c>
      <c r="F112" s="67">
        <f t="shared" si="24"/>
        <v>29.723183391003467</v>
      </c>
      <c r="G112" s="2">
        <v>85.9</v>
      </c>
      <c r="H112" s="2" t="b">
        <v>1</v>
      </c>
      <c r="I112" s="2" t="b">
        <f t="shared" si="25"/>
        <v>1</v>
      </c>
      <c r="J112" s="2" t="b">
        <f t="shared" si="26"/>
        <v>1</v>
      </c>
      <c r="K112" s="2" t="b">
        <v>0</v>
      </c>
      <c r="L112" s="2" t="b">
        <f t="shared" si="27"/>
        <v>0</v>
      </c>
      <c r="M112" s="2" t="b">
        <f t="shared" si="28"/>
        <v>0</v>
      </c>
      <c r="N112" s="2" t="b">
        <v>1</v>
      </c>
      <c r="O112" s="2" t="b">
        <f t="shared" si="29"/>
        <v>1</v>
      </c>
      <c r="P112" s="2" t="b">
        <f t="shared" si="30"/>
        <v>1</v>
      </c>
      <c r="Q112" s="2" t="b">
        <v>0</v>
      </c>
      <c r="R112" s="2" t="b">
        <f t="shared" si="31"/>
        <v>0</v>
      </c>
      <c r="S112" s="2" t="b">
        <f t="shared" si="32"/>
        <v>0</v>
      </c>
      <c r="T112" s="2" t="s">
        <v>1649</v>
      </c>
      <c r="U112" s="2">
        <v>219</v>
      </c>
      <c r="V112" s="2" t="b">
        <v>1</v>
      </c>
      <c r="W112" s="2" t="b">
        <f t="shared" si="33"/>
        <v>1</v>
      </c>
      <c r="X112" s="20" t="b">
        <f t="shared" si="34"/>
        <v>0</v>
      </c>
      <c r="Y112" s="2" t="b">
        <v>1</v>
      </c>
      <c r="Z112" s="2" t="b">
        <f t="shared" si="20"/>
        <v>1</v>
      </c>
      <c r="AA112" s="2" t="b">
        <f t="shared" si="21"/>
        <v>1</v>
      </c>
      <c r="AB112" s="2" t="b">
        <v>1</v>
      </c>
      <c r="AC112" s="20" t="b">
        <f t="shared" si="35"/>
        <v>1</v>
      </c>
      <c r="AD112" s="20" t="b">
        <f t="shared" si="36"/>
        <v>1</v>
      </c>
      <c r="AE112" s="2" t="s">
        <v>1552</v>
      </c>
      <c r="AF112" s="2" t="str">
        <f t="shared" si="37"/>
        <v>Heart Disease</v>
      </c>
      <c r="AG112" s="17"/>
      <c r="AH112" s="2" t="str">
        <f t="shared" si="38"/>
        <v>No</v>
      </c>
      <c r="AI112" s="2" t="s">
        <v>1539</v>
      </c>
      <c r="AJ112" s="2" t="s">
        <v>1534</v>
      </c>
    </row>
    <row r="113" spans="1:36" ht="15.75" customHeight="1" x14ac:dyDescent="0.35">
      <c r="A113" s="2" t="s">
        <v>244</v>
      </c>
      <c r="B113" s="2" t="s">
        <v>1540</v>
      </c>
      <c r="C113" s="2">
        <v>159</v>
      </c>
      <c r="D113" s="2">
        <f t="shared" si="22"/>
        <v>1.59</v>
      </c>
      <c r="E113" s="2">
        <f t="shared" si="23"/>
        <v>85.3</v>
      </c>
      <c r="F113" s="67">
        <f t="shared" si="24"/>
        <v>33.740753925873179</v>
      </c>
      <c r="G113" s="2">
        <v>85.3</v>
      </c>
      <c r="H113" s="2" t="b">
        <v>0</v>
      </c>
      <c r="I113" s="2" t="b">
        <f t="shared" si="25"/>
        <v>0</v>
      </c>
      <c r="J113" s="2" t="b">
        <f t="shared" si="26"/>
        <v>0</v>
      </c>
      <c r="K113" s="2" t="b">
        <v>0</v>
      </c>
      <c r="L113" s="2" t="b">
        <f t="shared" si="27"/>
        <v>0</v>
      </c>
      <c r="M113" s="2" t="b">
        <f t="shared" si="28"/>
        <v>0</v>
      </c>
      <c r="N113" s="2" t="b">
        <v>0</v>
      </c>
      <c r="O113" s="2" t="b">
        <f t="shared" si="29"/>
        <v>0</v>
      </c>
      <c r="P113" s="2" t="b">
        <f t="shared" si="30"/>
        <v>0</v>
      </c>
      <c r="Q113" s="2" t="b">
        <v>1</v>
      </c>
      <c r="R113" s="2" t="b">
        <f t="shared" si="31"/>
        <v>1</v>
      </c>
      <c r="S113" s="2" t="b">
        <f t="shared" si="32"/>
        <v>1</v>
      </c>
      <c r="T113" s="2" t="s">
        <v>1650</v>
      </c>
      <c r="U113" s="2">
        <v>174</v>
      </c>
      <c r="V113" s="2" t="b">
        <v>1</v>
      </c>
      <c r="W113" s="2" t="b">
        <f t="shared" si="33"/>
        <v>1</v>
      </c>
      <c r="X113" s="20" t="b">
        <f t="shared" si="34"/>
        <v>0</v>
      </c>
      <c r="Y113" s="2" t="b">
        <v>0</v>
      </c>
      <c r="Z113" s="2" t="b">
        <f t="shared" si="20"/>
        <v>0</v>
      </c>
      <c r="AA113" s="2" t="b">
        <f t="shared" si="21"/>
        <v>0</v>
      </c>
      <c r="AB113" s="2" t="b">
        <v>1</v>
      </c>
      <c r="AC113" s="20" t="b">
        <f t="shared" si="35"/>
        <v>1</v>
      </c>
      <c r="AD113" s="20" t="b">
        <f t="shared" si="36"/>
        <v>1</v>
      </c>
      <c r="AE113" s="2" t="s">
        <v>1565</v>
      </c>
      <c r="AF113" s="2" t="str">
        <f t="shared" si="37"/>
        <v>Diabetes</v>
      </c>
      <c r="AG113" s="2" t="s">
        <v>1528</v>
      </c>
      <c r="AH113" s="2" t="str">
        <f t="shared" si="38"/>
        <v>Yes</v>
      </c>
      <c r="AI113" s="2" t="s">
        <v>1539</v>
      </c>
      <c r="AJ113" s="2" t="s">
        <v>1525</v>
      </c>
    </row>
    <row r="114" spans="1:36" ht="15.75" customHeight="1" x14ac:dyDescent="0.35">
      <c r="A114" s="2" t="s">
        <v>245</v>
      </c>
      <c r="B114" s="2" t="s">
        <v>1513</v>
      </c>
      <c r="C114" s="2">
        <v>166</v>
      </c>
      <c r="D114" s="2">
        <f t="shared" si="22"/>
        <v>1.66</v>
      </c>
      <c r="E114" s="2">
        <f t="shared" si="23"/>
        <v>84.7</v>
      </c>
      <c r="F114" s="67">
        <f t="shared" si="24"/>
        <v>30.737407461169983</v>
      </c>
      <c r="G114" s="2">
        <v>84.7</v>
      </c>
      <c r="H114" s="2" t="b">
        <v>0</v>
      </c>
      <c r="I114" s="2" t="b">
        <f t="shared" si="25"/>
        <v>0</v>
      </c>
      <c r="J114" s="2" t="b">
        <f t="shared" si="26"/>
        <v>0</v>
      </c>
      <c r="K114" s="2" t="b">
        <v>0</v>
      </c>
      <c r="L114" s="2" t="b">
        <f t="shared" si="27"/>
        <v>0</v>
      </c>
      <c r="M114" s="2" t="b">
        <f t="shared" si="28"/>
        <v>0</v>
      </c>
      <c r="N114" s="2" t="b">
        <v>0</v>
      </c>
      <c r="O114" s="2" t="b">
        <f t="shared" si="29"/>
        <v>0</v>
      </c>
      <c r="P114" s="2" t="b">
        <f t="shared" si="30"/>
        <v>0</v>
      </c>
      <c r="Q114" s="2" t="b">
        <v>0</v>
      </c>
      <c r="R114" s="2" t="b">
        <f t="shared" si="31"/>
        <v>0</v>
      </c>
      <c r="S114" s="2" t="b">
        <f t="shared" si="32"/>
        <v>0</v>
      </c>
      <c r="T114" s="2" t="s">
        <v>1647</v>
      </c>
      <c r="U114" s="2">
        <v>200</v>
      </c>
      <c r="V114" s="2" t="b">
        <v>1</v>
      </c>
      <c r="W114" s="2" t="b">
        <f t="shared" si="33"/>
        <v>1</v>
      </c>
      <c r="X114" s="20" t="b">
        <f t="shared" si="34"/>
        <v>0</v>
      </c>
      <c r="Y114" s="2" t="b">
        <v>0</v>
      </c>
      <c r="Z114" s="2" t="b">
        <f t="shared" si="20"/>
        <v>0</v>
      </c>
      <c r="AA114" s="2" t="b">
        <f t="shared" si="21"/>
        <v>0</v>
      </c>
      <c r="AB114" s="2" t="b">
        <v>1</v>
      </c>
      <c r="AC114" s="20" t="b">
        <f t="shared" si="35"/>
        <v>1</v>
      </c>
      <c r="AD114" s="20" t="b">
        <f t="shared" si="36"/>
        <v>1</v>
      </c>
      <c r="AE114" s="2" t="s">
        <v>1598</v>
      </c>
      <c r="AF114" s="2" t="str">
        <f t="shared" si="37"/>
        <v>Heart Disease</v>
      </c>
      <c r="AG114" s="2" t="s">
        <v>1528</v>
      </c>
      <c r="AH114" s="2" t="str">
        <f t="shared" si="38"/>
        <v>Yes</v>
      </c>
      <c r="AI114" s="2" t="s">
        <v>1539</v>
      </c>
      <c r="AJ114" s="2" t="s">
        <v>1525</v>
      </c>
    </row>
    <row r="115" spans="1:36" ht="15.75" customHeight="1" x14ac:dyDescent="0.35">
      <c r="A115" s="2" t="s">
        <v>247</v>
      </c>
      <c r="B115" s="2" t="s">
        <v>1540</v>
      </c>
      <c r="C115" s="2">
        <v>151</v>
      </c>
      <c r="D115" s="2">
        <f t="shared" si="22"/>
        <v>1.51</v>
      </c>
      <c r="E115" s="2">
        <f t="shared" si="23"/>
        <v>77.3</v>
      </c>
      <c r="F115" s="67">
        <f t="shared" si="24"/>
        <v>33.902021841147317</v>
      </c>
      <c r="G115" s="2">
        <v>77.3</v>
      </c>
      <c r="H115" s="2" t="b">
        <v>0</v>
      </c>
      <c r="I115" s="2" t="b">
        <f t="shared" si="25"/>
        <v>0</v>
      </c>
      <c r="J115" s="2" t="b">
        <f t="shared" si="26"/>
        <v>0</v>
      </c>
      <c r="K115" s="2" t="b">
        <v>0</v>
      </c>
      <c r="L115" s="2" t="b">
        <f t="shared" si="27"/>
        <v>0</v>
      </c>
      <c r="M115" s="2" t="b">
        <f t="shared" si="28"/>
        <v>0</v>
      </c>
      <c r="N115" s="2" t="b">
        <v>0</v>
      </c>
      <c r="O115" s="2" t="b">
        <f t="shared" si="29"/>
        <v>0</v>
      </c>
      <c r="P115" s="2" t="b">
        <f t="shared" si="30"/>
        <v>0</v>
      </c>
      <c r="Q115" s="2" t="b">
        <v>0</v>
      </c>
      <c r="R115" s="2" t="b">
        <f t="shared" si="31"/>
        <v>0</v>
      </c>
      <c r="S115" s="2" t="b">
        <f t="shared" si="32"/>
        <v>0</v>
      </c>
      <c r="T115" s="2" t="s">
        <v>1651</v>
      </c>
      <c r="U115" s="2">
        <v>222</v>
      </c>
      <c r="W115" s="2" t="b">
        <f t="shared" si="33"/>
        <v>0</v>
      </c>
      <c r="X115" s="20" t="b">
        <f t="shared" si="34"/>
        <v>0</v>
      </c>
      <c r="Y115" s="2" t="b">
        <v>1</v>
      </c>
      <c r="Z115" s="2" t="b">
        <f t="shared" si="20"/>
        <v>1</v>
      </c>
      <c r="AA115" s="2" t="b">
        <f t="shared" si="21"/>
        <v>1</v>
      </c>
      <c r="AB115" s="2" t="b">
        <v>1</v>
      </c>
      <c r="AC115" s="20" t="b">
        <f t="shared" si="35"/>
        <v>1</v>
      </c>
      <c r="AD115" s="20" t="b">
        <f t="shared" si="36"/>
        <v>1</v>
      </c>
      <c r="AE115" s="2" t="s">
        <v>1584</v>
      </c>
      <c r="AF115" s="2" t="str">
        <f t="shared" si="37"/>
        <v>Prostate Cancer</v>
      </c>
      <c r="AG115" s="2" t="s">
        <v>1510</v>
      </c>
      <c r="AH115" s="2" t="str">
        <f t="shared" si="38"/>
        <v>No</v>
      </c>
      <c r="AI115" s="2" t="s">
        <v>1511</v>
      </c>
      <c r="AJ115" s="2" t="s">
        <v>1525</v>
      </c>
    </row>
    <row r="116" spans="1:36" ht="15.75" customHeight="1" x14ac:dyDescent="0.35">
      <c r="A116" s="2" t="s">
        <v>249</v>
      </c>
      <c r="B116" s="2" t="s">
        <v>1531</v>
      </c>
      <c r="C116" s="2">
        <v>172</v>
      </c>
      <c r="D116" s="2">
        <f t="shared" si="22"/>
        <v>1.72</v>
      </c>
      <c r="E116" s="2">
        <f t="shared" si="23"/>
        <v>84.1</v>
      </c>
      <c r="F116" s="67">
        <f t="shared" si="24"/>
        <v>28.427528393726341</v>
      </c>
      <c r="G116" s="2">
        <v>84.1</v>
      </c>
      <c r="H116" s="2" t="b">
        <v>1</v>
      </c>
      <c r="I116" s="2" t="b">
        <f t="shared" si="25"/>
        <v>1</v>
      </c>
      <c r="J116" s="2" t="b">
        <f t="shared" si="26"/>
        <v>1</v>
      </c>
      <c r="K116" s="2" t="b">
        <v>1</v>
      </c>
      <c r="L116" s="2" t="b">
        <f t="shared" si="27"/>
        <v>1</v>
      </c>
      <c r="M116" s="2" t="b">
        <f t="shared" si="28"/>
        <v>1</v>
      </c>
      <c r="N116" s="2" t="b">
        <v>0</v>
      </c>
      <c r="O116" s="2" t="b">
        <f t="shared" si="29"/>
        <v>0</v>
      </c>
      <c r="P116" s="2" t="b">
        <f t="shared" si="30"/>
        <v>0</v>
      </c>
      <c r="Q116" s="2" t="b">
        <v>1</v>
      </c>
      <c r="R116" s="2" t="b">
        <f t="shared" si="31"/>
        <v>1</v>
      </c>
      <c r="S116" s="2" t="b">
        <f t="shared" si="32"/>
        <v>1</v>
      </c>
      <c r="T116" s="2" t="s">
        <v>1652</v>
      </c>
      <c r="U116" s="2">
        <v>152</v>
      </c>
      <c r="V116" s="2" t="b">
        <v>1</v>
      </c>
      <c r="W116" s="2" t="b">
        <f t="shared" si="33"/>
        <v>1</v>
      </c>
      <c r="X116" s="20" t="b">
        <f t="shared" si="34"/>
        <v>0</v>
      </c>
      <c r="Y116" s="2" t="b">
        <v>0</v>
      </c>
      <c r="Z116" s="2" t="b">
        <f t="shared" si="20"/>
        <v>0</v>
      </c>
      <c r="AA116" s="2" t="b">
        <f t="shared" si="21"/>
        <v>0</v>
      </c>
      <c r="AB116" s="2" t="b">
        <v>1</v>
      </c>
      <c r="AC116" s="20" t="b">
        <f t="shared" si="35"/>
        <v>1</v>
      </c>
      <c r="AD116" s="20" t="b">
        <f t="shared" si="36"/>
        <v>1</v>
      </c>
      <c r="AE116" s="2" t="s">
        <v>1646</v>
      </c>
      <c r="AF116" s="2" t="str">
        <f t="shared" si="37"/>
        <v>Fractured Arm</v>
      </c>
      <c r="AG116" s="2" t="s">
        <v>1510</v>
      </c>
      <c r="AH116" s="2" t="str">
        <f t="shared" si="38"/>
        <v>No</v>
      </c>
      <c r="AI116" s="2" t="s">
        <v>1516</v>
      </c>
      <c r="AJ116" s="2" t="s">
        <v>1512</v>
      </c>
    </row>
    <row r="117" spans="1:36" ht="15.75" customHeight="1" x14ac:dyDescent="0.35">
      <c r="A117" s="2" t="s">
        <v>250</v>
      </c>
      <c r="B117" s="2" t="s">
        <v>1518</v>
      </c>
      <c r="C117" s="2">
        <v>166</v>
      </c>
      <c r="D117" s="2">
        <f t="shared" si="22"/>
        <v>1.66</v>
      </c>
      <c r="E117" s="2">
        <f t="shared" si="23"/>
        <v>68.099999999999994</v>
      </c>
      <c r="F117" s="67">
        <f t="shared" si="24"/>
        <v>24.713311075627811</v>
      </c>
      <c r="G117" s="2">
        <v>68.099999999999994</v>
      </c>
      <c r="H117" s="2" t="b">
        <v>1</v>
      </c>
      <c r="I117" s="2" t="b">
        <f t="shared" si="25"/>
        <v>1</v>
      </c>
      <c r="J117" s="2" t="b">
        <f t="shared" si="26"/>
        <v>1</v>
      </c>
      <c r="K117" s="2" t="b">
        <v>1</v>
      </c>
      <c r="L117" s="2" t="b">
        <f t="shared" si="27"/>
        <v>1</v>
      </c>
      <c r="M117" s="2" t="b">
        <f t="shared" si="28"/>
        <v>1</v>
      </c>
      <c r="N117" s="2" t="b">
        <v>0</v>
      </c>
      <c r="O117" s="2" t="b">
        <f t="shared" si="29"/>
        <v>0</v>
      </c>
      <c r="P117" s="2" t="b">
        <f t="shared" si="30"/>
        <v>0</v>
      </c>
      <c r="Q117" s="2" t="b">
        <v>0</v>
      </c>
      <c r="R117" s="2" t="b">
        <f t="shared" si="31"/>
        <v>0</v>
      </c>
      <c r="S117" s="2" t="b">
        <f t="shared" si="32"/>
        <v>0</v>
      </c>
      <c r="T117" s="2" t="s">
        <v>1653</v>
      </c>
      <c r="U117" s="2">
        <v>213</v>
      </c>
      <c r="V117" s="2" t="s">
        <v>1510</v>
      </c>
      <c r="W117" s="2" t="str">
        <f t="shared" si="33"/>
        <v>No</v>
      </c>
      <c r="X117" s="20" t="b">
        <f t="shared" si="34"/>
        <v>0</v>
      </c>
      <c r="Y117" s="2" t="s">
        <v>1510</v>
      </c>
      <c r="Z117" s="2" t="str">
        <f t="shared" si="20"/>
        <v>No</v>
      </c>
      <c r="AA117" s="2" t="b">
        <f t="shared" si="21"/>
        <v>0</v>
      </c>
      <c r="AB117" s="2" t="b">
        <v>0</v>
      </c>
      <c r="AC117" s="20" t="b">
        <f t="shared" si="35"/>
        <v>0</v>
      </c>
      <c r="AD117" s="20" t="b">
        <f t="shared" si="36"/>
        <v>0</v>
      </c>
      <c r="AE117" s="2" t="s">
        <v>1570</v>
      </c>
      <c r="AF117" s="2" t="str">
        <f t="shared" si="37"/>
        <v>Cancer</v>
      </c>
      <c r="AG117" s="2" t="s">
        <v>1510</v>
      </c>
      <c r="AH117" s="2" t="str">
        <f t="shared" si="38"/>
        <v>No</v>
      </c>
      <c r="AI117" s="2" t="s">
        <v>1516</v>
      </c>
      <c r="AJ117" s="2" t="s">
        <v>1517</v>
      </c>
    </row>
    <row r="118" spans="1:36" ht="15.75" customHeight="1" x14ac:dyDescent="0.35">
      <c r="A118" s="2" t="s">
        <v>252</v>
      </c>
      <c r="B118" s="2" t="s">
        <v>1507</v>
      </c>
      <c r="C118" s="2">
        <v>165</v>
      </c>
      <c r="D118" s="2">
        <f t="shared" si="22"/>
        <v>1.65</v>
      </c>
      <c r="E118" s="2">
        <f t="shared" si="23"/>
        <v>56.9</v>
      </c>
      <c r="F118" s="67">
        <f t="shared" si="24"/>
        <v>20.899908172635445</v>
      </c>
      <c r="G118" s="2">
        <v>56.9</v>
      </c>
      <c r="H118" s="2" t="b">
        <v>1</v>
      </c>
      <c r="I118" s="2" t="b">
        <f t="shared" si="25"/>
        <v>1</v>
      </c>
      <c r="J118" s="2" t="b">
        <f t="shared" si="26"/>
        <v>1</v>
      </c>
      <c r="K118" s="2" t="b">
        <v>0</v>
      </c>
      <c r="L118" s="2" t="b">
        <f t="shared" si="27"/>
        <v>0</v>
      </c>
      <c r="M118" s="2" t="b">
        <f t="shared" si="28"/>
        <v>0</v>
      </c>
      <c r="N118" s="2" t="b">
        <v>1</v>
      </c>
      <c r="O118" s="2" t="b">
        <f t="shared" si="29"/>
        <v>1</v>
      </c>
      <c r="P118" s="2" t="b">
        <f t="shared" si="30"/>
        <v>1</v>
      </c>
      <c r="Q118" s="2" t="b">
        <v>0</v>
      </c>
      <c r="R118" s="2" t="b">
        <f t="shared" si="31"/>
        <v>0</v>
      </c>
      <c r="S118" s="2" t="b">
        <f t="shared" si="32"/>
        <v>0</v>
      </c>
      <c r="T118" s="2" t="s">
        <v>1616</v>
      </c>
      <c r="U118" s="2">
        <v>180</v>
      </c>
      <c r="V118" s="2" t="b">
        <v>0</v>
      </c>
      <c r="W118" s="2" t="b">
        <f t="shared" si="33"/>
        <v>0</v>
      </c>
      <c r="X118" s="20" t="b">
        <f t="shared" si="34"/>
        <v>0</v>
      </c>
      <c r="Y118" s="2" t="b">
        <v>0</v>
      </c>
      <c r="Z118" s="2" t="b">
        <f t="shared" si="20"/>
        <v>0</v>
      </c>
      <c r="AA118" s="2" t="b">
        <f t="shared" si="21"/>
        <v>0</v>
      </c>
      <c r="AB118" s="18" t="s">
        <v>1510</v>
      </c>
      <c r="AC118" s="21" t="str">
        <f t="shared" si="35"/>
        <v>No</v>
      </c>
      <c r="AD118" s="21" t="b">
        <f t="shared" si="36"/>
        <v>0</v>
      </c>
      <c r="AE118" s="2" t="s">
        <v>1572</v>
      </c>
      <c r="AF118" s="2" t="str">
        <f t="shared" si="37"/>
        <v>Allergic Reaction</v>
      </c>
      <c r="AG118" s="2" t="s">
        <v>1528</v>
      </c>
      <c r="AH118" s="2" t="str">
        <f t="shared" si="38"/>
        <v>Yes</v>
      </c>
      <c r="AI118" s="2" t="s">
        <v>1511</v>
      </c>
      <c r="AJ118" s="2" t="s">
        <v>1517</v>
      </c>
    </row>
    <row r="119" spans="1:36" ht="15.75" customHeight="1" x14ac:dyDescent="0.35">
      <c r="A119" s="2" t="s">
        <v>254</v>
      </c>
      <c r="B119" s="2" t="s">
        <v>1560</v>
      </c>
      <c r="C119" s="2">
        <v>152</v>
      </c>
      <c r="D119" s="2">
        <f t="shared" si="22"/>
        <v>1.52</v>
      </c>
      <c r="E119" s="2">
        <f t="shared" si="23"/>
        <v>53</v>
      </c>
      <c r="F119" s="67">
        <f t="shared" si="24"/>
        <v>22.939750692520775</v>
      </c>
      <c r="G119" s="2">
        <v>53</v>
      </c>
      <c r="H119" s="2" t="b">
        <v>1</v>
      </c>
      <c r="I119" s="2" t="b">
        <f t="shared" si="25"/>
        <v>1</v>
      </c>
      <c r="J119" s="2" t="b">
        <f t="shared" si="26"/>
        <v>1</v>
      </c>
      <c r="K119" s="2" t="b">
        <v>1</v>
      </c>
      <c r="L119" s="2" t="b">
        <f t="shared" si="27"/>
        <v>1</v>
      </c>
      <c r="M119" s="2" t="b">
        <f t="shared" si="28"/>
        <v>1</v>
      </c>
      <c r="N119" s="2" t="b">
        <v>0</v>
      </c>
      <c r="O119" s="2" t="b">
        <f t="shared" si="29"/>
        <v>0</v>
      </c>
      <c r="P119" s="2" t="b">
        <f t="shared" si="30"/>
        <v>0</v>
      </c>
      <c r="Q119" s="2" t="b">
        <v>0</v>
      </c>
      <c r="R119" s="2" t="b">
        <f t="shared" si="31"/>
        <v>0</v>
      </c>
      <c r="S119" s="2" t="b">
        <f t="shared" si="32"/>
        <v>0</v>
      </c>
      <c r="T119" s="2" t="s">
        <v>1654</v>
      </c>
      <c r="U119" s="2">
        <v>192</v>
      </c>
      <c r="V119" s="2" t="b">
        <v>0</v>
      </c>
      <c r="W119" s="2" t="b">
        <f t="shared" si="33"/>
        <v>0</v>
      </c>
      <c r="X119" s="20" t="b">
        <f t="shared" si="34"/>
        <v>0</v>
      </c>
      <c r="Y119" s="2" t="b">
        <v>0</v>
      </c>
      <c r="Z119" s="2" t="b">
        <f t="shared" si="20"/>
        <v>0</v>
      </c>
      <c r="AA119" s="2" t="b">
        <f t="shared" si="21"/>
        <v>0</v>
      </c>
      <c r="AC119" s="20" t="str">
        <f t="shared" si="35"/>
        <v>FALSE</v>
      </c>
      <c r="AD119" s="20" t="str">
        <f t="shared" si="36"/>
        <v>FALSE</v>
      </c>
      <c r="AE119" s="2" t="s">
        <v>1533</v>
      </c>
      <c r="AF119" s="2" t="str">
        <f t="shared" si="37"/>
        <v>Childbirth</v>
      </c>
      <c r="AG119" s="2" t="s">
        <v>1510</v>
      </c>
      <c r="AH119" s="2" t="str">
        <f t="shared" si="38"/>
        <v>No</v>
      </c>
      <c r="AI119" s="2" t="s">
        <v>1516</v>
      </c>
      <c r="AJ119" s="2" t="s">
        <v>1512</v>
      </c>
    </row>
    <row r="120" spans="1:36" ht="15.75" customHeight="1" x14ac:dyDescent="0.35">
      <c r="A120" s="2" t="s">
        <v>255</v>
      </c>
      <c r="B120" s="2" t="s">
        <v>1531</v>
      </c>
      <c r="C120" s="2">
        <v>164</v>
      </c>
      <c r="D120" s="2">
        <f t="shared" si="22"/>
        <v>1.64</v>
      </c>
      <c r="E120" s="2">
        <f t="shared" si="23"/>
        <v>90.9</v>
      </c>
      <c r="F120" s="67">
        <f t="shared" si="24"/>
        <v>33.796847114812621</v>
      </c>
      <c r="G120" s="2">
        <v>90.9</v>
      </c>
      <c r="H120" s="2" t="b">
        <v>0</v>
      </c>
      <c r="I120" s="2" t="b">
        <f t="shared" si="25"/>
        <v>0</v>
      </c>
      <c r="J120" s="2" t="b">
        <f t="shared" si="26"/>
        <v>0</v>
      </c>
      <c r="K120" s="2" t="b">
        <v>0</v>
      </c>
      <c r="L120" s="2" t="b">
        <f t="shared" si="27"/>
        <v>0</v>
      </c>
      <c r="M120" s="2" t="b">
        <f t="shared" si="28"/>
        <v>0</v>
      </c>
      <c r="N120" s="2" t="b">
        <v>0</v>
      </c>
      <c r="O120" s="2" t="b">
        <f t="shared" si="29"/>
        <v>0</v>
      </c>
      <c r="P120" s="2" t="b">
        <f t="shared" si="30"/>
        <v>0</v>
      </c>
      <c r="Q120" s="2" t="b">
        <v>1</v>
      </c>
      <c r="R120" s="2" t="b">
        <f t="shared" si="31"/>
        <v>1</v>
      </c>
      <c r="S120" s="2" t="b">
        <f t="shared" si="32"/>
        <v>1</v>
      </c>
      <c r="T120" s="2" t="s">
        <v>1655</v>
      </c>
      <c r="U120" s="2">
        <v>191</v>
      </c>
      <c r="V120" s="2" t="b">
        <v>1</v>
      </c>
      <c r="W120" s="2" t="b">
        <f t="shared" si="33"/>
        <v>1</v>
      </c>
      <c r="X120" s="20" t="b">
        <f t="shared" si="34"/>
        <v>0</v>
      </c>
      <c r="Y120" s="2" t="b">
        <v>0</v>
      </c>
      <c r="Z120" s="2" t="b">
        <f t="shared" si="20"/>
        <v>0</v>
      </c>
      <c r="AA120" s="2" t="b">
        <f t="shared" si="21"/>
        <v>0</v>
      </c>
      <c r="AB120" s="2" t="b">
        <v>1</v>
      </c>
      <c r="AC120" s="20" t="b">
        <f t="shared" si="35"/>
        <v>1</v>
      </c>
      <c r="AD120" s="20" t="b">
        <f t="shared" si="36"/>
        <v>1</v>
      </c>
      <c r="AE120" s="2" t="s">
        <v>1549</v>
      </c>
      <c r="AF120" s="2" t="str">
        <f t="shared" si="37"/>
        <v>Hypertension</v>
      </c>
      <c r="AG120" s="2" t="s">
        <v>1528</v>
      </c>
      <c r="AH120" s="2" t="str">
        <f t="shared" si="38"/>
        <v>Yes</v>
      </c>
      <c r="AI120" s="2" t="s">
        <v>1516</v>
      </c>
      <c r="AJ120" s="2" t="s">
        <v>1521</v>
      </c>
    </row>
    <row r="121" spans="1:36" ht="15.75" customHeight="1" x14ac:dyDescent="0.35">
      <c r="A121" s="2" t="s">
        <v>256</v>
      </c>
      <c r="B121" s="2" t="s">
        <v>1547</v>
      </c>
      <c r="C121" s="2">
        <v>160</v>
      </c>
      <c r="D121" s="2">
        <f t="shared" si="22"/>
        <v>1.6</v>
      </c>
      <c r="E121" s="2">
        <f t="shared" si="23"/>
        <v>75.7</v>
      </c>
      <c r="F121" s="67">
        <f t="shared" si="24"/>
        <v>29.570312499999996</v>
      </c>
      <c r="G121" s="2">
        <v>75.7</v>
      </c>
      <c r="H121" s="2" t="b">
        <v>0</v>
      </c>
      <c r="I121" s="2" t="b">
        <f t="shared" si="25"/>
        <v>0</v>
      </c>
      <c r="J121" s="2" t="b">
        <f t="shared" si="26"/>
        <v>0</v>
      </c>
      <c r="K121" s="2" t="b">
        <v>0</v>
      </c>
      <c r="L121" s="2" t="b">
        <f t="shared" si="27"/>
        <v>0</v>
      </c>
      <c r="M121" s="2" t="b">
        <f t="shared" si="28"/>
        <v>0</v>
      </c>
      <c r="N121" s="2" t="b">
        <v>0</v>
      </c>
      <c r="O121" s="2" t="b">
        <f t="shared" si="29"/>
        <v>0</v>
      </c>
      <c r="P121" s="2" t="b">
        <f t="shared" si="30"/>
        <v>0</v>
      </c>
      <c r="Q121" s="2" t="b">
        <v>0</v>
      </c>
      <c r="R121" s="2" t="b">
        <f t="shared" si="31"/>
        <v>0</v>
      </c>
      <c r="S121" s="2" t="b">
        <f t="shared" si="32"/>
        <v>0</v>
      </c>
      <c r="T121" s="2" t="s">
        <v>1637</v>
      </c>
      <c r="U121" s="2">
        <v>150</v>
      </c>
      <c r="V121" s="2" t="b">
        <v>0</v>
      </c>
      <c r="W121" s="2" t="b">
        <f t="shared" si="33"/>
        <v>0</v>
      </c>
      <c r="X121" s="20" t="b">
        <f t="shared" si="34"/>
        <v>0</v>
      </c>
      <c r="Y121" s="2" t="b">
        <v>1</v>
      </c>
      <c r="Z121" s="2" t="b">
        <f t="shared" si="20"/>
        <v>1</v>
      </c>
      <c r="AA121" s="2" t="b">
        <f t="shared" si="21"/>
        <v>1</v>
      </c>
      <c r="AB121" s="2" t="b">
        <v>1</v>
      </c>
      <c r="AC121" s="20" t="b">
        <f t="shared" si="35"/>
        <v>1</v>
      </c>
      <c r="AD121" s="20" t="b">
        <f t="shared" si="36"/>
        <v>1</v>
      </c>
      <c r="AE121" s="2" t="s">
        <v>1581</v>
      </c>
      <c r="AF121" s="2" t="str">
        <f t="shared" si="37"/>
        <v>Appendicitis</v>
      </c>
      <c r="AG121" s="2" t="s">
        <v>1510</v>
      </c>
      <c r="AH121" s="2" t="str">
        <f t="shared" si="38"/>
        <v>No</v>
      </c>
      <c r="AI121" s="2" t="s">
        <v>1539</v>
      </c>
      <c r="AJ121" s="2" t="s">
        <v>1525</v>
      </c>
    </row>
    <row r="122" spans="1:36" ht="15.75" customHeight="1" x14ac:dyDescent="0.35">
      <c r="A122" s="2" t="s">
        <v>258</v>
      </c>
      <c r="B122" s="2" t="s">
        <v>1547</v>
      </c>
      <c r="C122" s="2">
        <v>161</v>
      </c>
      <c r="D122" s="2">
        <f t="shared" si="22"/>
        <v>1.61</v>
      </c>
      <c r="E122" s="2">
        <f t="shared" si="23"/>
        <v>69.2</v>
      </c>
      <c r="F122" s="67">
        <f t="shared" si="24"/>
        <v>26.696500906600825</v>
      </c>
      <c r="G122" s="2">
        <v>69.2</v>
      </c>
      <c r="H122" s="2" t="b">
        <v>0</v>
      </c>
      <c r="I122" s="2" t="b">
        <f t="shared" si="25"/>
        <v>0</v>
      </c>
      <c r="J122" s="2" t="b">
        <f t="shared" si="26"/>
        <v>0</v>
      </c>
      <c r="K122" s="18" t="s">
        <v>1528</v>
      </c>
      <c r="L122" s="18" t="str">
        <f t="shared" si="27"/>
        <v>Yes</v>
      </c>
      <c r="M122" s="18" t="b">
        <f t="shared" si="28"/>
        <v>1</v>
      </c>
      <c r="N122" s="2" t="b">
        <v>1</v>
      </c>
      <c r="O122" s="2" t="b">
        <f t="shared" si="29"/>
        <v>1</v>
      </c>
      <c r="P122" s="2" t="b">
        <f t="shared" si="30"/>
        <v>1</v>
      </c>
      <c r="Q122" s="2" t="b">
        <v>0</v>
      </c>
      <c r="R122" s="2" t="b">
        <f t="shared" si="31"/>
        <v>0</v>
      </c>
      <c r="S122" s="2" t="b">
        <f t="shared" si="32"/>
        <v>0</v>
      </c>
      <c r="T122" s="2" t="s">
        <v>1656</v>
      </c>
      <c r="U122" s="2">
        <v>182</v>
      </c>
      <c r="V122" s="2" t="b">
        <v>0</v>
      </c>
      <c r="W122" s="2" t="b">
        <f t="shared" si="33"/>
        <v>0</v>
      </c>
      <c r="X122" s="20" t="b">
        <f t="shared" si="34"/>
        <v>0</v>
      </c>
      <c r="Y122" s="2" t="b">
        <v>0</v>
      </c>
      <c r="Z122" s="2" t="b">
        <f t="shared" si="20"/>
        <v>0</v>
      </c>
      <c r="AA122" s="2" t="b">
        <f t="shared" si="21"/>
        <v>0</v>
      </c>
      <c r="AB122" s="2" t="b">
        <v>0</v>
      </c>
      <c r="AC122" s="20" t="b">
        <f t="shared" si="35"/>
        <v>0</v>
      </c>
      <c r="AD122" s="20" t="b">
        <f t="shared" si="36"/>
        <v>0</v>
      </c>
      <c r="AE122" s="2" t="s">
        <v>1584</v>
      </c>
      <c r="AF122" s="2" t="str">
        <f t="shared" si="37"/>
        <v>Prostate Cancer</v>
      </c>
      <c r="AG122" s="2" t="s">
        <v>1528</v>
      </c>
      <c r="AH122" s="2" t="str">
        <f t="shared" si="38"/>
        <v>Yes</v>
      </c>
      <c r="AI122" s="2" t="s">
        <v>1539</v>
      </c>
      <c r="AJ122" s="2" t="s">
        <v>1525</v>
      </c>
    </row>
    <row r="123" spans="1:36" ht="15.75" customHeight="1" x14ac:dyDescent="0.35">
      <c r="A123" s="2" t="s">
        <v>259</v>
      </c>
      <c r="B123" s="2" t="s">
        <v>1513</v>
      </c>
      <c r="C123" s="2">
        <v>164</v>
      </c>
      <c r="D123" s="2">
        <f t="shared" si="22"/>
        <v>1.64</v>
      </c>
      <c r="E123" s="2">
        <f t="shared" si="23"/>
        <v>66.3</v>
      </c>
      <c r="F123" s="67">
        <f t="shared" si="24"/>
        <v>24.650505651397982</v>
      </c>
      <c r="G123" s="2">
        <v>66.3</v>
      </c>
      <c r="H123" s="2" t="b">
        <v>0</v>
      </c>
      <c r="I123" s="2" t="b">
        <f t="shared" si="25"/>
        <v>0</v>
      </c>
      <c r="J123" s="2" t="b">
        <f t="shared" si="26"/>
        <v>0</v>
      </c>
      <c r="K123" s="2" t="b">
        <v>0</v>
      </c>
      <c r="L123" s="2" t="b">
        <f t="shared" si="27"/>
        <v>0</v>
      </c>
      <c r="M123" s="2" t="b">
        <f t="shared" si="28"/>
        <v>0</v>
      </c>
      <c r="N123" s="2" t="b">
        <v>0</v>
      </c>
      <c r="O123" s="2" t="b">
        <f t="shared" si="29"/>
        <v>0</v>
      </c>
      <c r="P123" s="2" t="b">
        <f t="shared" si="30"/>
        <v>0</v>
      </c>
      <c r="Q123" s="18" t="s">
        <v>1510</v>
      </c>
      <c r="R123" s="18" t="str">
        <f t="shared" si="31"/>
        <v>No</v>
      </c>
      <c r="S123" s="18" t="b">
        <f t="shared" si="32"/>
        <v>0</v>
      </c>
      <c r="T123" s="2" t="s">
        <v>1657</v>
      </c>
      <c r="U123" s="2">
        <v>219</v>
      </c>
      <c r="V123" s="2" t="b">
        <v>0</v>
      </c>
      <c r="W123" s="2" t="b">
        <f t="shared" si="33"/>
        <v>0</v>
      </c>
      <c r="X123" s="20" t="b">
        <f t="shared" si="34"/>
        <v>0</v>
      </c>
      <c r="Y123" s="2" t="b">
        <v>0</v>
      </c>
      <c r="Z123" s="2" t="b">
        <f t="shared" si="20"/>
        <v>0</v>
      </c>
      <c r="AA123" s="2" t="b">
        <f t="shared" si="21"/>
        <v>0</v>
      </c>
      <c r="AB123" s="2" t="b">
        <v>0</v>
      </c>
      <c r="AC123" s="20" t="b">
        <f t="shared" si="35"/>
        <v>0</v>
      </c>
      <c r="AD123" s="20" t="b">
        <f t="shared" si="36"/>
        <v>0</v>
      </c>
      <c r="AE123" s="2" t="s">
        <v>1502</v>
      </c>
      <c r="AF123" s="2" t="str">
        <f t="shared" si="37"/>
        <v>Diabetes</v>
      </c>
      <c r="AG123" s="2" t="s">
        <v>1528</v>
      </c>
      <c r="AH123" s="2" t="str">
        <f t="shared" si="38"/>
        <v>Yes</v>
      </c>
      <c r="AI123" s="2" t="s">
        <v>1511</v>
      </c>
      <c r="AJ123" s="2" t="s">
        <v>1534</v>
      </c>
    </row>
    <row r="124" spans="1:36" ht="15.75" customHeight="1" x14ac:dyDescent="0.35">
      <c r="A124" s="2" t="s">
        <v>261</v>
      </c>
      <c r="B124" s="2" t="s">
        <v>1560</v>
      </c>
      <c r="C124" s="2">
        <v>166</v>
      </c>
      <c r="D124" s="2">
        <f t="shared" si="22"/>
        <v>1.66</v>
      </c>
      <c r="E124" s="2">
        <f t="shared" si="23"/>
        <v>59.7</v>
      </c>
      <c r="F124" s="67">
        <f t="shared" si="24"/>
        <v>21.664973145594427</v>
      </c>
      <c r="G124" s="2">
        <v>59.7</v>
      </c>
      <c r="H124" s="2" t="b">
        <v>0</v>
      </c>
      <c r="I124" s="2" t="b">
        <f t="shared" si="25"/>
        <v>0</v>
      </c>
      <c r="J124" s="2" t="b">
        <f t="shared" si="26"/>
        <v>0</v>
      </c>
      <c r="K124" s="2" t="b">
        <v>0</v>
      </c>
      <c r="L124" s="2" t="b">
        <f t="shared" si="27"/>
        <v>0</v>
      </c>
      <c r="M124" s="2" t="b">
        <f t="shared" si="28"/>
        <v>0</v>
      </c>
      <c r="N124" s="2" t="b">
        <v>0</v>
      </c>
      <c r="O124" s="2" t="b">
        <f t="shared" si="29"/>
        <v>0</v>
      </c>
      <c r="P124" s="2" t="b">
        <f t="shared" si="30"/>
        <v>0</v>
      </c>
      <c r="Q124" s="2" t="b">
        <v>0</v>
      </c>
      <c r="R124" s="2" t="b">
        <f t="shared" si="31"/>
        <v>0</v>
      </c>
      <c r="S124" s="2" t="b">
        <f t="shared" si="32"/>
        <v>0</v>
      </c>
      <c r="T124" s="2" t="s">
        <v>1658</v>
      </c>
      <c r="U124" s="2">
        <v>188</v>
      </c>
      <c r="V124" s="2" t="b">
        <v>0</v>
      </c>
      <c r="W124" s="2" t="b">
        <f t="shared" si="33"/>
        <v>0</v>
      </c>
      <c r="X124" s="20" t="b">
        <f t="shared" si="34"/>
        <v>0</v>
      </c>
      <c r="Y124" s="2" t="b">
        <v>0</v>
      </c>
      <c r="Z124" s="2" t="b">
        <f t="shared" si="20"/>
        <v>0</v>
      </c>
      <c r="AA124" s="2" t="b">
        <f t="shared" si="21"/>
        <v>0</v>
      </c>
      <c r="AB124" s="2" t="b">
        <v>0</v>
      </c>
      <c r="AC124" s="20" t="b">
        <f t="shared" si="35"/>
        <v>0</v>
      </c>
      <c r="AD124" s="20" t="b">
        <f t="shared" si="36"/>
        <v>0</v>
      </c>
      <c r="AE124" s="2" t="s">
        <v>1562</v>
      </c>
      <c r="AF124" s="2" t="str">
        <f t="shared" si="37"/>
        <v>Fractured Leg</v>
      </c>
      <c r="AG124" s="2" t="s">
        <v>1528</v>
      </c>
      <c r="AH124" s="2" t="str">
        <f t="shared" si="38"/>
        <v>Yes</v>
      </c>
      <c r="AI124" s="2" t="s">
        <v>1516</v>
      </c>
      <c r="AJ124" s="2" t="s">
        <v>1534</v>
      </c>
    </row>
    <row r="125" spans="1:36" ht="15.75" customHeight="1" x14ac:dyDescent="0.35">
      <c r="A125" s="2" t="s">
        <v>263</v>
      </c>
      <c r="B125" s="2" t="s">
        <v>1547</v>
      </c>
      <c r="C125" s="2">
        <v>169</v>
      </c>
      <c r="D125" s="2">
        <f t="shared" si="22"/>
        <v>1.69</v>
      </c>
      <c r="E125" s="2">
        <f t="shared" si="23"/>
        <v>97.6</v>
      </c>
      <c r="F125" s="67">
        <f t="shared" si="24"/>
        <v>34.172472952627714</v>
      </c>
      <c r="G125" s="2">
        <v>97.6</v>
      </c>
      <c r="H125" s="2" t="b">
        <v>0</v>
      </c>
      <c r="I125" s="2" t="b">
        <f t="shared" si="25"/>
        <v>0</v>
      </c>
      <c r="J125" s="2" t="b">
        <f t="shared" si="26"/>
        <v>0</v>
      </c>
      <c r="K125" s="2" t="b">
        <v>0</v>
      </c>
      <c r="L125" s="2" t="b">
        <f t="shared" si="27"/>
        <v>0</v>
      </c>
      <c r="M125" s="2" t="b">
        <f t="shared" si="28"/>
        <v>0</v>
      </c>
      <c r="N125" s="2" t="b">
        <v>0</v>
      </c>
      <c r="O125" s="2" t="b">
        <f t="shared" si="29"/>
        <v>0</v>
      </c>
      <c r="P125" s="2" t="b">
        <f t="shared" si="30"/>
        <v>0</v>
      </c>
      <c r="Q125" s="2" t="b">
        <v>1</v>
      </c>
      <c r="R125" s="2" t="b">
        <f t="shared" si="31"/>
        <v>1</v>
      </c>
      <c r="S125" s="2" t="b">
        <f t="shared" si="32"/>
        <v>1</v>
      </c>
      <c r="T125" s="2" t="s">
        <v>1659</v>
      </c>
      <c r="U125" s="2">
        <v>203</v>
      </c>
      <c r="V125" s="2" t="b">
        <v>1</v>
      </c>
      <c r="W125" s="2" t="b">
        <f t="shared" si="33"/>
        <v>1</v>
      </c>
      <c r="X125" s="20" t="b">
        <f t="shared" si="34"/>
        <v>0</v>
      </c>
      <c r="Y125" s="2" t="b">
        <v>1</v>
      </c>
      <c r="Z125" s="2" t="b">
        <f t="shared" si="20"/>
        <v>1</v>
      </c>
      <c r="AA125" s="2" t="b">
        <f t="shared" si="21"/>
        <v>1</v>
      </c>
      <c r="AB125" s="2" t="b">
        <v>1</v>
      </c>
      <c r="AC125" s="20" t="b">
        <f t="shared" si="35"/>
        <v>1</v>
      </c>
      <c r="AD125" s="20" t="b">
        <f t="shared" si="36"/>
        <v>1</v>
      </c>
      <c r="AE125" s="2" t="s">
        <v>1520</v>
      </c>
      <c r="AF125" s="2" t="str">
        <f t="shared" si="37"/>
        <v>Stroke</v>
      </c>
      <c r="AH125" s="2" t="str">
        <f t="shared" si="38"/>
        <v>No</v>
      </c>
      <c r="AI125" s="2" t="s">
        <v>1511</v>
      </c>
      <c r="AJ125" s="2" t="s">
        <v>1512</v>
      </c>
    </row>
    <row r="126" spans="1:36" ht="15.75" customHeight="1" x14ac:dyDescent="0.35">
      <c r="A126" s="2" t="s">
        <v>265</v>
      </c>
      <c r="B126" s="2" t="s">
        <v>1547</v>
      </c>
      <c r="C126" s="2">
        <v>163</v>
      </c>
      <c r="D126" s="2">
        <f t="shared" si="22"/>
        <v>1.63</v>
      </c>
      <c r="E126" s="2">
        <f t="shared" si="23"/>
        <v>86</v>
      </c>
      <c r="F126" s="67">
        <f t="shared" si="24"/>
        <v>32.368549813692653</v>
      </c>
      <c r="G126" s="2">
        <v>86</v>
      </c>
      <c r="H126" s="2" t="b">
        <v>1</v>
      </c>
      <c r="I126" s="2" t="b">
        <f t="shared" si="25"/>
        <v>1</v>
      </c>
      <c r="J126" s="2" t="b">
        <f t="shared" si="26"/>
        <v>1</v>
      </c>
      <c r="K126" s="2" t="b">
        <v>0</v>
      </c>
      <c r="L126" s="2" t="b">
        <f t="shared" si="27"/>
        <v>0</v>
      </c>
      <c r="M126" s="2" t="b">
        <f t="shared" si="28"/>
        <v>0</v>
      </c>
      <c r="N126" s="2" t="b">
        <v>0</v>
      </c>
      <c r="O126" s="2" t="b">
        <f t="shared" si="29"/>
        <v>0</v>
      </c>
      <c r="P126" s="2" t="b">
        <f t="shared" si="30"/>
        <v>0</v>
      </c>
      <c r="Q126" s="2" t="b">
        <v>1</v>
      </c>
      <c r="R126" s="2" t="b">
        <f t="shared" si="31"/>
        <v>1</v>
      </c>
      <c r="S126" s="2" t="b">
        <f t="shared" si="32"/>
        <v>1</v>
      </c>
      <c r="T126" s="2" t="s">
        <v>1660</v>
      </c>
      <c r="U126" s="2">
        <v>170</v>
      </c>
      <c r="V126" s="2" t="b">
        <v>1</v>
      </c>
      <c r="W126" s="2" t="b">
        <f t="shared" si="33"/>
        <v>1</v>
      </c>
      <c r="X126" s="20" t="b">
        <f t="shared" si="34"/>
        <v>0</v>
      </c>
      <c r="Y126" s="2" t="b">
        <v>0</v>
      </c>
      <c r="Z126" s="2" t="b">
        <f t="shared" si="20"/>
        <v>0</v>
      </c>
      <c r="AA126" s="2" t="b">
        <f t="shared" si="21"/>
        <v>0</v>
      </c>
      <c r="AB126" s="2" t="b">
        <v>1</v>
      </c>
      <c r="AC126" s="20" t="b">
        <f t="shared" si="35"/>
        <v>1</v>
      </c>
      <c r="AD126" s="20" t="b">
        <f t="shared" si="36"/>
        <v>1</v>
      </c>
      <c r="AE126" s="2" t="s">
        <v>1530</v>
      </c>
      <c r="AF126" s="2" t="str">
        <f t="shared" si="37"/>
        <v>Fractured Arm</v>
      </c>
      <c r="AG126" s="2" t="s">
        <v>1510</v>
      </c>
      <c r="AH126" s="2" t="str">
        <f t="shared" si="38"/>
        <v>No</v>
      </c>
      <c r="AI126" s="2" t="s">
        <v>1539</v>
      </c>
      <c r="AJ126" s="2" t="s">
        <v>1521</v>
      </c>
    </row>
    <row r="127" spans="1:36" ht="15.75" customHeight="1" x14ac:dyDescent="0.35">
      <c r="A127" s="2" t="s">
        <v>266</v>
      </c>
      <c r="B127" s="2" t="s">
        <v>1540</v>
      </c>
      <c r="C127" s="2">
        <v>177</v>
      </c>
      <c r="D127" s="2">
        <f t="shared" si="22"/>
        <v>1.77</v>
      </c>
      <c r="E127" s="2">
        <f t="shared" si="23"/>
        <v>71.3</v>
      </c>
      <c r="F127" s="67">
        <f t="shared" si="24"/>
        <v>22.758466596444187</v>
      </c>
      <c r="G127" s="2">
        <v>71.3</v>
      </c>
      <c r="H127" s="2" t="b">
        <v>0</v>
      </c>
      <c r="I127" s="2" t="b">
        <f t="shared" si="25"/>
        <v>0</v>
      </c>
      <c r="J127" s="2" t="b">
        <f t="shared" si="26"/>
        <v>0</v>
      </c>
      <c r="K127" s="2" t="b">
        <v>0</v>
      </c>
      <c r="L127" s="2" t="b">
        <f t="shared" si="27"/>
        <v>0</v>
      </c>
      <c r="M127" s="2" t="b">
        <f t="shared" si="28"/>
        <v>0</v>
      </c>
      <c r="N127" s="2" t="b">
        <v>1</v>
      </c>
      <c r="O127" s="2" t="b">
        <f t="shared" si="29"/>
        <v>1</v>
      </c>
      <c r="P127" s="2" t="b">
        <f t="shared" si="30"/>
        <v>1</v>
      </c>
      <c r="Q127" s="2" t="b">
        <v>0</v>
      </c>
      <c r="R127" s="2" t="b">
        <f t="shared" si="31"/>
        <v>0</v>
      </c>
      <c r="S127" s="2" t="b">
        <f t="shared" si="32"/>
        <v>0</v>
      </c>
      <c r="T127" s="2" t="s">
        <v>1661</v>
      </c>
      <c r="U127" s="2">
        <v>152</v>
      </c>
      <c r="V127" s="2" t="b">
        <v>0</v>
      </c>
      <c r="W127" s="2" t="b">
        <f t="shared" si="33"/>
        <v>0</v>
      </c>
      <c r="X127" s="20" t="b">
        <f t="shared" si="34"/>
        <v>0</v>
      </c>
      <c r="Y127" s="2" t="b">
        <v>0</v>
      </c>
      <c r="Z127" s="2" t="b">
        <f t="shared" si="20"/>
        <v>0</v>
      </c>
      <c r="AA127" s="2" t="b">
        <f t="shared" si="21"/>
        <v>0</v>
      </c>
      <c r="AB127" s="2" t="b">
        <v>0</v>
      </c>
      <c r="AC127" s="20" t="b">
        <f t="shared" si="35"/>
        <v>0</v>
      </c>
      <c r="AD127" s="20" t="b">
        <f t="shared" si="36"/>
        <v>0</v>
      </c>
      <c r="AE127" s="2" t="s">
        <v>1515</v>
      </c>
      <c r="AF127" s="2" t="str">
        <f t="shared" si="37"/>
        <v>Prostate Cancer</v>
      </c>
      <c r="AG127" s="2" t="s">
        <v>1510</v>
      </c>
      <c r="AH127" s="2" t="str">
        <f t="shared" si="38"/>
        <v>No</v>
      </c>
      <c r="AI127" s="2" t="s">
        <v>1516</v>
      </c>
      <c r="AJ127" s="2" t="s">
        <v>1525</v>
      </c>
    </row>
    <row r="128" spans="1:36" ht="15.75" customHeight="1" x14ac:dyDescent="0.35">
      <c r="A128" s="2" t="s">
        <v>268</v>
      </c>
      <c r="B128" s="2" t="s">
        <v>1547</v>
      </c>
      <c r="C128" s="2">
        <v>165</v>
      </c>
      <c r="D128" s="2">
        <f t="shared" si="22"/>
        <v>1.65</v>
      </c>
      <c r="E128" s="2">
        <f t="shared" si="23"/>
        <v>66</v>
      </c>
      <c r="F128" s="67">
        <f t="shared" si="24"/>
        <v>24.242424242424246</v>
      </c>
      <c r="G128" s="2">
        <v>66</v>
      </c>
      <c r="H128" s="2" t="b">
        <v>0</v>
      </c>
      <c r="I128" s="2" t="b">
        <f t="shared" si="25"/>
        <v>0</v>
      </c>
      <c r="J128" s="2" t="b">
        <f t="shared" si="26"/>
        <v>0</v>
      </c>
      <c r="K128" s="2" t="b">
        <v>0</v>
      </c>
      <c r="L128" s="2" t="b">
        <f t="shared" si="27"/>
        <v>0</v>
      </c>
      <c r="M128" s="2" t="b">
        <f t="shared" si="28"/>
        <v>0</v>
      </c>
      <c r="N128" s="18" t="s">
        <v>1528</v>
      </c>
      <c r="O128" s="18" t="str">
        <f t="shared" si="29"/>
        <v>Yes</v>
      </c>
      <c r="P128" s="2" t="b">
        <f t="shared" si="30"/>
        <v>1</v>
      </c>
      <c r="Q128" s="2" t="b">
        <v>0</v>
      </c>
      <c r="R128" s="2" t="b">
        <f t="shared" si="31"/>
        <v>0</v>
      </c>
      <c r="S128" s="2" t="b">
        <f t="shared" si="32"/>
        <v>0</v>
      </c>
      <c r="T128" s="2" t="s">
        <v>1650</v>
      </c>
      <c r="U128" s="2">
        <v>220</v>
      </c>
      <c r="W128" s="2" t="b">
        <f t="shared" si="33"/>
        <v>0</v>
      </c>
      <c r="X128" s="20" t="b">
        <f t="shared" si="34"/>
        <v>0</v>
      </c>
      <c r="Y128" s="2" t="b">
        <v>0</v>
      </c>
      <c r="Z128" s="2" t="b">
        <f t="shared" si="20"/>
        <v>0</v>
      </c>
      <c r="AA128" s="2" t="b">
        <f t="shared" si="21"/>
        <v>0</v>
      </c>
      <c r="AB128" s="2" t="b">
        <v>0</v>
      </c>
      <c r="AC128" s="20" t="b">
        <f t="shared" si="35"/>
        <v>0</v>
      </c>
      <c r="AD128" s="20" t="b">
        <f t="shared" si="36"/>
        <v>0</v>
      </c>
      <c r="AE128" s="2" t="s">
        <v>1502</v>
      </c>
      <c r="AF128" s="2" t="str">
        <f t="shared" si="37"/>
        <v>Diabetes</v>
      </c>
      <c r="AG128" s="2" t="s">
        <v>1510</v>
      </c>
      <c r="AH128" s="2" t="str">
        <f t="shared" si="38"/>
        <v>No</v>
      </c>
      <c r="AI128" s="2" t="s">
        <v>1516</v>
      </c>
      <c r="AJ128" s="2" t="s">
        <v>1521</v>
      </c>
    </row>
    <row r="129" spans="1:36" ht="15.75" customHeight="1" x14ac:dyDescent="0.35">
      <c r="A129" s="2" t="s">
        <v>270</v>
      </c>
      <c r="B129" s="2" t="s">
        <v>1560</v>
      </c>
      <c r="C129" s="2">
        <v>175</v>
      </c>
      <c r="D129" s="2">
        <f t="shared" si="22"/>
        <v>1.75</v>
      </c>
      <c r="E129" s="2">
        <f t="shared" si="23"/>
        <v>61.9</v>
      </c>
      <c r="F129" s="67">
        <f t="shared" si="24"/>
        <v>20.212244897959184</v>
      </c>
      <c r="G129" s="2">
        <v>61.9</v>
      </c>
      <c r="H129" s="2" t="b">
        <v>0</v>
      </c>
      <c r="I129" s="2" t="b">
        <f t="shared" si="25"/>
        <v>0</v>
      </c>
      <c r="J129" s="2" t="b">
        <f t="shared" si="26"/>
        <v>0</v>
      </c>
      <c r="K129" s="2" t="b">
        <v>1</v>
      </c>
      <c r="L129" s="2" t="b">
        <f t="shared" si="27"/>
        <v>1</v>
      </c>
      <c r="M129" s="2" t="b">
        <f t="shared" si="28"/>
        <v>1</v>
      </c>
      <c r="N129" s="2" t="b">
        <v>0</v>
      </c>
      <c r="O129" s="2" t="b">
        <f t="shared" si="29"/>
        <v>0</v>
      </c>
      <c r="P129" s="2" t="b">
        <f t="shared" si="30"/>
        <v>0</v>
      </c>
      <c r="Q129" s="18" t="s">
        <v>1510</v>
      </c>
      <c r="R129" s="18" t="str">
        <f t="shared" si="31"/>
        <v>No</v>
      </c>
      <c r="S129" s="2" t="b">
        <f t="shared" si="32"/>
        <v>0</v>
      </c>
      <c r="T129" s="2" t="s">
        <v>1662</v>
      </c>
      <c r="U129" s="2">
        <v>181</v>
      </c>
      <c r="V129" s="2" t="b">
        <v>0</v>
      </c>
      <c r="W129" s="2" t="b">
        <f t="shared" si="33"/>
        <v>0</v>
      </c>
      <c r="X129" s="20" t="b">
        <f t="shared" si="34"/>
        <v>0</v>
      </c>
      <c r="Y129" s="2" t="b">
        <v>0</v>
      </c>
      <c r="Z129" s="2" t="b">
        <f t="shared" si="20"/>
        <v>0</v>
      </c>
      <c r="AA129" s="2" t="b">
        <f t="shared" si="21"/>
        <v>0</v>
      </c>
      <c r="AB129" s="2" t="b">
        <v>0</v>
      </c>
      <c r="AC129" s="20" t="b">
        <f t="shared" si="35"/>
        <v>0</v>
      </c>
      <c r="AD129" s="20" t="b">
        <f t="shared" si="36"/>
        <v>0</v>
      </c>
      <c r="AE129" s="2" t="s">
        <v>1520</v>
      </c>
      <c r="AF129" s="2" t="str">
        <f t="shared" si="37"/>
        <v>Stroke</v>
      </c>
      <c r="AG129" s="2" t="s">
        <v>1510</v>
      </c>
      <c r="AH129" s="2" t="str">
        <f t="shared" si="38"/>
        <v>No</v>
      </c>
      <c r="AI129" s="2" t="s">
        <v>1511</v>
      </c>
      <c r="AJ129" s="2" t="s">
        <v>1512</v>
      </c>
    </row>
    <row r="130" spans="1:36" ht="15.75" customHeight="1" x14ac:dyDescent="0.35">
      <c r="A130" s="2" t="s">
        <v>272</v>
      </c>
      <c r="B130" s="2" t="s">
        <v>1560</v>
      </c>
      <c r="C130" s="2">
        <v>179</v>
      </c>
      <c r="D130" s="2">
        <f t="shared" si="22"/>
        <v>1.79</v>
      </c>
      <c r="E130" s="2">
        <f t="shared" si="23"/>
        <v>70.8</v>
      </c>
      <c r="F130" s="67">
        <f t="shared" si="24"/>
        <v>22.096688617708562</v>
      </c>
      <c r="G130" s="2">
        <v>70.8</v>
      </c>
      <c r="H130" s="2" t="b">
        <v>0</v>
      </c>
      <c r="I130" s="2" t="b">
        <f t="shared" si="25"/>
        <v>0</v>
      </c>
      <c r="J130" s="2" t="b">
        <f t="shared" si="26"/>
        <v>0</v>
      </c>
      <c r="K130" s="2" t="b">
        <v>0</v>
      </c>
      <c r="L130" s="2" t="b">
        <f t="shared" si="27"/>
        <v>0</v>
      </c>
      <c r="M130" s="2" t="b">
        <f t="shared" si="28"/>
        <v>0</v>
      </c>
      <c r="N130" s="2" t="b">
        <v>1</v>
      </c>
      <c r="O130" s="2" t="b">
        <f t="shared" si="29"/>
        <v>1</v>
      </c>
      <c r="P130" s="2" t="b">
        <f t="shared" si="30"/>
        <v>1</v>
      </c>
      <c r="Q130" s="2" t="b">
        <v>0</v>
      </c>
      <c r="R130" s="2" t="b">
        <f t="shared" si="31"/>
        <v>0</v>
      </c>
      <c r="S130" s="2" t="b">
        <f t="shared" si="32"/>
        <v>0</v>
      </c>
      <c r="T130" s="2" t="s">
        <v>1663</v>
      </c>
      <c r="U130" s="2">
        <v>161</v>
      </c>
      <c r="V130" s="2" t="b">
        <v>0</v>
      </c>
      <c r="W130" s="2" t="b">
        <f t="shared" si="33"/>
        <v>0</v>
      </c>
      <c r="X130" s="20" t="b">
        <f t="shared" si="34"/>
        <v>0</v>
      </c>
      <c r="Y130" s="2" t="b">
        <v>0</v>
      </c>
      <c r="Z130" s="2" t="b">
        <f t="shared" ref="Z130:Z193" si="39">IF(ISBLANK(Y130),FALSE,Y130)</f>
        <v>0</v>
      </c>
      <c r="AA130" s="2" t="b">
        <f t="shared" ref="AA130:AA193" si="40">IF(Z130="YES",TRUE,IF(Z130="No",FALSE,Z130))</f>
        <v>0</v>
      </c>
      <c r="AC130" s="20" t="str">
        <f t="shared" si="35"/>
        <v>FALSE</v>
      </c>
      <c r="AD130" s="20" t="str">
        <f t="shared" si="36"/>
        <v>FALSE</v>
      </c>
      <c r="AE130" s="2" t="s">
        <v>1646</v>
      </c>
      <c r="AF130" s="2" t="str">
        <f t="shared" si="37"/>
        <v>Fractured Arm</v>
      </c>
      <c r="AG130" s="2" t="s">
        <v>1510</v>
      </c>
      <c r="AH130" s="2" t="str">
        <f t="shared" si="38"/>
        <v>No</v>
      </c>
      <c r="AI130" s="2" t="s">
        <v>1539</v>
      </c>
      <c r="AJ130" s="2" t="s">
        <v>1512</v>
      </c>
    </row>
    <row r="131" spans="1:36" ht="15.75" customHeight="1" x14ac:dyDescent="0.35">
      <c r="A131" s="2" t="s">
        <v>274</v>
      </c>
      <c r="B131" s="2" t="s">
        <v>1531</v>
      </c>
      <c r="C131" s="2">
        <v>178</v>
      </c>
      <c r="D131" s="2">
        <f t="shared" ref="D131:D194" si="41">C131/100</f>
        <v>1.78</v>
      </c>
      <c r="E131" s="2">
        <f t="shared" ref="E131:E194" si="42">ROUND(G131,1)</f>
        <v>84.6</v>
      </c>
      <c r="F131" s="67">
        <f t="shared" ref="F131:F194" si="43">E131/D131^2</f>
        <v>26.701174094180026</v>
      </c>
      <c r="G131" s="2">
        <v>84.6</v>
      </c>
      <c r="H131" s="2" t="b">
        <v>0</v>
      </c>
      <c r="I131" s="2" t="b">
        <f t="shared" ref="I131:I194" si="44">IF(ISBLANK(H131),FALSE,H131)</f>
        <v>0</v>
      </c>
      <c r="J131" s="2" t="b">
        <f t="shared" ref="J131:J194" si="45">IF(I131="YES",TRUE,IF(I131="No",FALSE,I131))</f>
        <v>0</v>
      </c>
      <c r="K131" s="2" t="b">
        <v>1</v>
      </c>
      <c r="L131" s="2" t="b">
        <f t="shared" ref="L131:L194" si="46">IF(ISBLANK(K131),FALSE,K131)</f>
        <v>1</v>
      </c>
      <c r="M131" s="2" t="b">
        <f t="shared" ref="M131:M194" si="47">IF(L131="Yes",TRUE,IF(L131="No",FALSE,L131))</f>
        <v>1</v>
      </c>
      <c r="N131" s="2" t="b">
        <v>0</v>
      </c>
      <c r="O131" s="2" t="b">
        <f t="shared" ref="O131:O194" si="48">IF(ISBLANK(N131),"FALSE",N131)</f>
        <v>0</v>
      </c>
      <c r="P131" s="2" t="b">
        <f t="shared" ref="P131:P194" si="49">IF(O131="yes",TRUE,IF(O131="No",FALSE,O131))</f>
        <v>0</v>
      </c>
      <c r="Q131" s="2" t="b">
        <v>0</v>
      </c>
      <c r="R131" s="2" t="b">
        <f t="shared" ref="R131:R194" si="50">IF(ISBLANK(Q131),FALSE,Q131)</f>
        <v>0</v>
      </c>
      <c r="S131" s="2" t="b">
        <f t="shared" ref="S131:S194" si="51">IF(R131="Yes",TRUE,IF(R131="No",FALSE,R131))</f>
        <v>0</v>
      </c>
      <c r="T131" s="2" t="s">
        <v>1664</v>
      </c>
      <c r="U131" s="2">
        <v>160</v>
      </c>
      <c r="V131" s="2" t="b">
        <v>0</v>
      </c>
      <c r="W131" s="2" t="b">
        <f t="shared" ref="W131:W194" si="52">IF(ISBLANK(V131),FALSE,V131)</f>
        <v>0</v>
      </c>
      <c r="X131" s="20" t="b">
        <f t="shared" ref="X131:X194" si="53">IF(W131="Yes",TRUE,IF(W131="No",FALSE,FALSE))</f>
        <v>0</v>
      </c>
      <c r="Y131" s="2" t="b">
        <v>0</v>
      </c>
      <c r="Z131" s="2" t="b">
        <f t="shared" si="39"/>
        <v>0</v>
      </c>
      <c r="AA131" s="2" t="b">
        <f t="shared" si="40"/>
        <v>0</v>
      </c>
      <c r="AB131" s="2" t="b">
        <v>0</v>
      </c>
      <c r="AC131" s="20" t="b">
        <f t="shared" ref="AC131:AC194" si="54">IF(ISBLANK(AB131),"FALSE",AB131)</f>
        <v>0</v>
      </c>
      <c r="AD131" s="20" t="b">
        <f t="shared" ref="AD131:AD194" si="55">IF(AC131="Yes",TRUE,IF(AC131="No",FALSE,AC131))</f>
        <v>0</v>
      </c>
      <c r="AE131" s="2" t="s">
        <v>1570</v>
      </c>
      <c r="AF131" s="2" t="str">
        <f t="shared" ref="AF131:AF194" si="56">PROPER(AE131)</f>
        <v>Cancer</v>
      </c>
      <c r="AG131" s="2" t="s">
        <v>1528</v>
      </c>
      <c r="AH131" s="2" t="str">
        <f t="shared" ref="AH131:AH194" si="57">IF(ISBLANK(AG131),"No",AG131)</f>
        <v>Yes</v>
      </c>
      <c r="AI131" s="2" t="s">
        <v>1511</v>
      </c>
      <c r="AJ131" s="2" t="s">
        <v>1517</v>
      </c>
    </row>
    <row r="132" spans="1:36" ht="15.75" customHeight="1" x14ac:dyDescent="0.35">
      <c r="A132" s="2" t="s">
        <v>275</v>
      </c>
      <c r="B132" s="2" t="s">
        <v>1522</v>
      </c>
      <c r="C132" s="2">
        <v>172</v>
      </c>
      <c r="D132" s="2">
        <f t="shared" si="41"/>
        <v>1.72</v>
      </c>
      <c r="E132" s="2">
        <f t="shared" si="42"/>
        <v>83.6</v>
      </c>
      <c r="F132" s="67">
        <f t="shared" si="43"/>
        <v>28.25851811790157</v>
      </c>
      <c r="G132" s="2">
        <v>83.6</v>
      </c>
      <c r="H132" s="2" t="b">
        <v>1</v>
      </c>
      <c r="I132" s="2" t="b">
        <f t="shared" si="44"/>
        <v>1</v>
      </c>
      <c r="J132" s="2" t="b">
        <f t="shared" si="45"/>
        <v>1</v>
      </c>
      <c r="K132" s="2" t="b">
        <v>0</v>
      </c>
      <c r="L132" s="2" t="b">
        <f t="shared" si="46"/>
        <v>0</v>
      </c>
      <c r="M132" s="2" t="b">
        <f t="shared" si="47"/>
        <v>0</v>
      </c>
      <c r="N132" s="2" t="b">
        <v>0</v>
      </c>
      <c r="O132" s="2" t="b">
        <f t="shared" si="48"/>
        <v>0</v>
      </c>
      <c r="P132" s="2" t="b">
        <f t="shared" si="49"/>
        <v>0</v>
      </c>
      <c r="Q132" s="2" t="b">
        <v>1</v>
      </c>
      <c r="R132" s="2" t="b">
        <f t="shared" si="50"/>
        <v>1</v>
      </c>
      <c r="S132" s="2" t="b">
        <f t="shared" si="51"/>
        <v>1</v>
      </c>
      <c r="T132" s="2" t="s">
        <v>1648</v>
      </c>
      <c r="U132" s="2">
        <v>185</v>
      </c>
      <c r="V132" s="2" t="b">
        <v>1</v>
      </c>
      <c r="W132" s="2" t="b">
        <f t="shared" si="52"/>
        <v>1</v>
      </c>
      <c r="X132" s="20" t="b">
        <f t="shared" si="53"/>
        <v>0</v>
      </c>
      <c r="Y132" s="2" t="b">
        <v>1</v>
      </c>
      <c r="Z132" s="2" t="b">
        <f t="shared" si="39"/>
        <v>1</v>
      </c>
      <c r="AA132" s="2" t="b">
        <f t="shared" si="40"/>
        <v>1</v>
      </c>
      <c r="AB132" s="2" t="b">
        <v>1</v>
      </c>
      <c r="AC132" s="20" t="b">
        <f t="shared" si="54"/>
        <v>1</v>
      </c>
      <c r="AD132" s="20" t="b">
        <f t="shared" si="55"/>
        <v>1</v>
      </c>
      <c r="AE132" s="2" t="s">
        <v>1520</v>
      </c>
      <c r="AF132" s="2" t="str">
        <f t="shared" si="56"/>
        <v>Stroke</v>
      </c>
      <c r="AG132" s="2" t="s">
        <v>1510</v>
      </c>
      <c r="AH132" s="2" t="str">
        <f t="shared" si="57"/>
        <v>No</v>
      </c>
      <c r="AI132" s="2" t="s">
        <v>1539</v>
      </c>
      <c r="AJ132" s="2" t="s">
        <v>1512</v>
      </c>
    </row>
    <row r="133" spans="1:36" ht="15.75" customHeight="1" x14ac:dyDescent="0.35">
      <c r="A133" s="2" t="s">
        <v>276</v>
      </c>
      <c r="B133" s="2" t="s">
        <v>1507</v>
      </c>
      <c r="C133" s="2">
        <v>153</v>
      </c>
      <c r="D133" s="2">
        <f t="shared" si="41"/>
        <v>1.53</v>
      </c>
      <c r="E133" s="2">
        <f t="shared" si="42"/>
        <v>78.599999999999994</v>
      </c>
      <c r="F133" s="67">
        <f t="shared" si="43"/>
        <v>33.576829424580289</v>
      </c>
      <c r="G133" s="2">
        <v>78.599999999999994</v>
      </c>
      <c r="H133" s="2" t="b">
        <v>0</v>
      </c>
      <c r="I133" s="2" t="b">
        <f t="shared" si="44"/>
        <v>0</v>
      </c>
      <c r="J133" s="2" t="b">
        <f t="shared" si="45"/>
        <v>0</v>
      </c>
      <c r="K133" s="2" t="b">
        <v>0</v>
      </c>
      <c r="L133" s="2" t="b">
        <f t="shared" si="46"/>
        <v>0</v>
      </c>
      <c r="M133" s="2" t="b">
        <f t="shared" si="47"/>
        <v>0</v>
      </c>
      <c r="N133" s="2" t="b">
        <v>0</v>
      </c>
      <c r="O133" s="2" t="b">
        <f t="shared" si="48"/>
        <v>0</v>
      </c>
      <c r="P133" s="2" t="b">
        <f t="shared" si="49"/>
        <v>0</v>
      </c>
      <c r="Q133" s="2" t="b">
        <v>1</v>
      </c>
      <c r="R133" s="2" t="b">
        <f t="shared" si="50"/>
        <v>1</v>
      </c>
      <c r="S133" s="2" t="b">
        <f t="shared" si="51"/>
        <v>1</v>
      </c>
      <c r="T133" s="2" t="s">
        <v>1665</v>
      </c>
      <c r="U133" s="2">
        <v>226</v>
      </c>
      <c r="V133" s="2" t="b">
        <v>1</v>
      </c>
      <c r="W133" s="2" t="b">
        <f t="shared" si="52"/>
        <v>1</v>
      </c>
      <c r="X133" s="20" t="b">
        <f t="shared" si="53"/>
        <v>0</v>
      </c>
      <c r="Y133" s="2" t="b">
        <v>0</v>
      </c>
      <c r="Z133" s="2" t="b">
        <f t="shared" si="39"/>
        <v>0</v>
      </c>
      <c r="AA133" s="2" t="b">
        <f t="shared" si="40"/>
        <v>0</v>
      </c>
      <c r="AB133" s="2" t="b">
        <v>1</v>
      </c>
      <c r="AC133" s="20" t="b">
        <f t="shared" si="54"/>
        <v>1</v>
      </c>
      <c r="AD133" s="20" t="b">
        <f t="shared" si="55"/>
        <v>1</v>
      </c>
      <c r="AE133" s="2" t="s">
        <v>1536</v>
      </c>
      <c r="AF133" s="2" t="str">
        <f t="shared" si="56"/>
        <v>Hypertension</v>
      </c>
      <c r="AG133" s="2" t="s">
        <v>1528</v>
      </c>
      <c r="AH133" s="2" t="str">
        <f t="shared" si="57"/>
        <v>Yes</v>
      </c>
      <c r="AI133" s="2" t="s">
        <v>1511</v>
      </c>
      <c r="AJ133" s="2" t="s">
        <v>1534</v>
      </c>
    </row>
    <row r="134" spans="1:36" ht="15.75" customHeight="1" x14ac:dyDescent="0.35">
      <c r="A134" s="2" t="s">
        <v>278</v>
      </c>
      <c r="B134" s="2" t="s">
        <v>1560</v>
      </c>
      <c r="C134" s="2">
        <v>164</v>
      </c>
      <c r="D134" s="2">
        <f t="shared" si="41"/>
        <v>1.64</v>
      </c>
      <c r="E134" s="2">
        <f t="shared" si="42"/>
        <v>61.8</v>
      </c>
      <c r="F134" s="67">
        <f t="shared" si="43"/>
        <v>22.977394408090426</v>
      </c>
      <c r="G134" s="2">
        <v>61.8</v>
      </c>
      <c r="H134" s="2" t="b">
        <v>0</v>
      </c>
      <c r="I134" s="2" t="b">
        <f t="shared" si="44"/>
        <v>0</v>
      </c>
      <c r="J134" s="2" t="b">
        <f t="shared" si="45"/>
        <v>0</v>
      </c>
      <c r="K134" s="2" t="b">
        <v>1</v>
      </c>
      <c r="L134" s="2" t="b">
        <f t="shared" si="46"/>
        <v>1</v>
      </c>
      <c r="M134" s="2" t="b">
        <f t="shared" si="47"/>
        <v>1</v>
      </c>
      <c r="N134" s="2" t="b">
        <v>0</v>
      </c>
      <c r="O134" s="2" t="b">
        <f t="shared" si="48"/>
        <v>0</v>
      </c>
      <c r="P134" s="2" t="b">
        <f t="shared" si="49"/>
        <v>0</v>
      </c>
      <c r="Q134" s="2" t="b">
        <v>0</v>
      </c>
      <c r="R134" s="2" t="b">
        <f t="shared" si="50"/>
        <v>0</v>
      </c>
      <c r="S134" s="2" t="b">
        <f t="shared" si="51"/>
        <v>0</v>
      </c>
      <c r="T134" s="2" t="s">
        <v>1543</v>
      </c>
      <c r="U134" s="2">
        <v>180</v>
      </c>
      <c r="V134" s="2" t="b">
        <v>0</v>
      </c>
      <c r="W134" s="2" t="b">
        <f t="shared" si="52"/>
        <v>0</v>
      </c>
      <c r="X134" s="20" t="b">
        <f t="shared" si="53"/>
        <v>0</v>
      </c>
      <c r="Y134" s="2" t="b">
        <v>0</v>
      </c>
      <c r="Z134" s="2" t="b">
        <f t="shared" si="39"/>
        <v>0</v>
      </c>
      <c r="AA134" s="2" t="b">
        <f t="shared" si="40"/>
        <v>0</v>
      </c>
      <c r="AB134" s="2" t="b">
        <v>0</v>
      </c>
      <c r="AC134" s="20" t="b">
        <f t="shared" si="54"/>
        <v>0</v>
      </c>
      <c r="AD134" s="20" t="b">
        <f t="shared" si="55"/>
        <v>0</v>
      </c>
      <c r="AE134" s="2" t="s">
        <v>1570</v>
      </c>
      <c r="AF134" s="2" t="str">
        <f t="shared" si="56"/>
        <v>Cancer</v>
      </c>
      <c r="AG134" s="2" t="s">
        <v>1528</v>
      </c>
      <c r="AH134" s="2" t="str">
        <f t="shared" si="57"/>
        <v>Yes</v>
      </c>
      <c r="AI134" s="2" t="s">
        <v>1539</v>
      </c>
      <c r="AJ134" s="2" t="s">
        <v>1534</v>
      </c>
    </row>
    <row r="135" spans="1:36" ht="15.75" customHeight="1" x14ac:dyDescent="0.35">
      <c r="A135" s="2" t="s">
        <v>279</v>
      </c>
      <c r="B135" s="2" t="s">
        <v>1547</v>
      </c>
      <c r="C135" s="2">
        <v>154</v>
      </c>
      <c r="D135" s="2">
        <f t="shared" si="41"/>
        <v>1.54</v>
      </c>
      <c r="E135" s="2">
        <f t="shared" si="42"/>
        <v>50.2</v>
      </c>
      <c r="F135" s="67">
        <f t="shared" si="43"/>
        <v>21.167144543767922</v>
      </c>
      <c r="G135" s="2">
        <v>50.2</v>
      </c>
      <c r="H135" s="2" t="b">
        <v>0</v>
      </c>
      <c r="I135" s="2" t="b">
        <f t="shared" si="44"/>
        <v>0</v>
      </c>
      <c r="J135" s="2" t="b">
        <f t="shared" si="45"/>
        <v>0</v>
      </c>
      <c r="K135" s="2" t="b">
        <v>0</v>
      </c>
      <c r="L135" s="2" t="b">
        <f t="shared" si="46"/>
        <v>0</v>
      </c>
      <c r="M135" s="2" t="b">
        <f t="shared" si="47"/>
        <v>0</v>
      </c>
      <c r="N135" s="2" t="b">
        <v>0</v>
      </c>
      <c r="O135" s="2" t="b">
        <f t="shared" si="48"/>
        <v>0</v>
      </c>
      <c r="P135" s="2" t="b">
        <f t="shared" si="49"/>
        <v>0</v>
      </c>
      <c r="Q135" s="2" t="b">
        <v>0</v>
      </c>
      <c r="R135" s="2" t="b">
        <f t="shared" si="50"/>
        <v>0</v>
      </c>
      <c r="S135" s="2" t="b">
        <f t="shared" si="51"/>
        <v>0</v>
      </c>
      <c r="T135" s="2" t="s">
        <v>1666</v>
      </c>
      <c r="U135" s="2">
        <v>208</v>
      </c>
      <c r="V135" s="2" t="b">
        <v>0</v>
      </c>
      <c r="W135" s="2" t="b">
        <f t="shared" si="52"/>
        <v>0</v>
      </c>
      <c r="X135" s="20" t="b">
        <f t="shared" si="53"/>
        <v>0</v>
      </c>
      <c r="Y135" s="2" t="b">
        <v>0</v>
      </c>
      <c r="Z135" s="2" t="b">
        <f t="shared" si="39"/>
        <v>0</v>
      </c>
      <c r="AA135" s="2" t="b">
        <f t="shared" si="40"/>
        <v>0</v>
      </c>
      <c r="AB135" s="2" t="b">
        <v>0</v>
      </c>
      <c r="AC135" s="20" t="b">
        <f t="shared" si="54"/>
        <v>0</v>
      </c>
      <c r="AD135" s="20" t="b">
        <f t="shared" si="55"/>
        <v>0</v>
      </c>
      <c r="AE135" s="2" t="s">
        <v>1627</v>
      </c>
      <c r="AF135" s="2" t="str">
        <f t="shared" si="56"/>
        <v>Childbirth</v>
      </c>
      <c r="AG135" s="2" t="s">
        <v>1528</v>
      </c>
      <c r="AH135" s="2" t="str">
        <f t="shared" si="57"/>
        <v>Yes</v>
      </c>
      <c r="AI135" s="2" t="s">
        <v>1516</v>
      </c>
      <c r="AJ135" s="2" t="s">
        <v>1517</v>
      </c>
    </row>
    <row r="136" spans="1:36" ht="15.75" customHeight="1" x14ac:dyDescent="0.35">
      <c r="A136" s="2" t="s">
        <v>281</v>
      </c>
      <c r="B136" s="2" t="s">
        <v>1507</v>
      </c>
      <c r="C136" s="2">
        <v>170</v>
      </c>
      <c r="D136" s="2">
        <f t="shared" si="41"/>
        <v>1.7</v>
      </c>
      <c r="E136" s="2">
        <f t="shared" si="42"/>
        <v>83.4</v>
      </c>
      <c r="F136" s="67">
        <f t="shared" si="43"/>
        <v>28.858131487889278</v>
      </c>
      <c r="G136" s="2">
        <v>83.4</v>
      </c>
      <c r="H136" s="2" t="b">
        <v>0</v>
      </c>
      <c r="I136" s="2" t="b">
        <f t="shared" si="44"/>
        <v>0</v>
      </c>
      <c r="J136" s="2" t="b">
        <f t="shared" si="45"/>
        <v>0</v>
      </c>
      <c r="K136" s="2" t="b">
        <v>0</v>
      </c>
      <c r="L136" s="2" t="b">
        <f t="shared" si="46"/>
        <v>0</v>
      </c>
      <c r="M136" s="2" t="b">
        <f t="shared" si="47"/>
        <v>0</v>
      </c>
      <c r="N136" s="2" t="b">
        <v>0</v>
      </c>
      <c r="O136" s="2" t="b">
        <f t="shared" si="48"/>
        <v>0</v>
      </c>
      <c r="P136" s="2" t="b">
        <f t="shared" si="49"/>
        <v>0</v>
      </c>
      <c r="Q136" s="2" t="b">
        <v>1</v>
      </c>
      <c r="R136" s="2" t="b">
        <f t="shared" si="50"/>
        <v>1</v>
      </c>
      <c r="S136" s="2" t="b">
        <f t="shared" si="51"/>
        <v>1</v>
      </c>
      <c r="T136" s="2" t="s">
        <v>1634</v>
      </c>
      <c r="U136" s="2">
        <v>196</v>
      </c>
      <c r="V136" s="2" t="b">
        <v>1</v>
      </c>
      <c r="W136" s="2" t="b">
        <f t="shared" si="52"/>
        <v>1</v>
      </c>
      <c r="X136" s="20" t="b">
        <f t="shared" si="53"/>
        <v>0</v>
      </c>
      <c r="Y136" s="2" t="b">
        <v>0</v>
      </c>
      <c r="Z136" s="2" t="b">
        <f t="shared" si="39"/>
        <v>0</v>
      </c>
      <c r="AA136" s="2" t="b">
        <f t="shared" si="40"/>
        <v>0</v>
      </c>
      <c r="AB136" s="2" t="b">
        <v>1</v>
      </c>
      <c r="AC136" s="20" t="b">
        <f t="shared" si="54"/>
        <v>1</v>
      </c>
      <c r="AD136" s="20" t="b">
        <f t="shared" si="55"/>
        <v>1</v>
      </c>
      <c r="AE136" s="2" t="s">
        <v>1538</v>
      </c>
      <c r="AF136" s="2" t="str">
        <f t="shared" si="56"/>
        <v>Respiratory Infection</v>
      </c>
      <c r="AG136" s="2" t="s">
        <v>1528</v>
      </c>
      <c r="AH136" s="2" t="str">
        <f t="shared" si="57"/>
        <v>Yes</v>
      </c>
      <c r="AI136" s="2" t="s">
        <v>1511</v>
      </c>
      <c r="AJ136" s="2" t="s">
        <v>1521</v>
      </c>
    </row>
    <row r="137" spans="1:36" ht="15.75" customHeight="1" x14ac:dyDescent="0.35">
      <c r="A137" s="2" t="s">
        <v>282</v>
      </c>
      <c r="B137" s="2" t="s">
        <v>1531</v>
      </c>
      <c r="C137" s="2">
        <v>171</v>
      </c>
      <c r="D137" s="2">
        <f t="shared" si="41"/>
        <v>1.71</v>
      </c>
      <c r="E137" s="2">
        <f t="shared" si="42"/>
        <v>58.8</v>
      </c>
      <c r="F137" s="67">
        <f t="shared" si="43"/>
        <v>20.10875141069047</v>
      </c>
      <c r="G137" s="2">
        <v>58.80001</v>
      </c>
      <c r="H137" s="2" t="b">
        <v>0</v>
      </c>
      <c r="I137" s="2" t="b">
        <f t="shared" si="44"/>
        <v>0</v>
      </c>
      <c r="J137" s="2" t="b">
        <f t="shared" si="45"/>
        <v>0</v>
      </c>
      <c r="K137" s="2" t="b">
        <v>0</v>
      </c>
      <c r="L137" s="2" t="b">
        <f t="shared" si="46"/>
        <v>0</v>
      </c>
      <c r="M137" s="2" t="b">
        <f t="shared" si="47"/>
        <v>0</v>
      </c>
      <c r="N137" s="2" t="b">
        <v>1</v>
      </c>
      <c r="O137" s="2" t="b">
        <f t="shared" si="48"/>
        <v>1</v>
      </c>
      <c r="P137" s="2" t="b">
        <f t="shared" si="49"/>
        <v>1</v>
      </c>
      <c r="Q137" s="2" t="b">
        <v>0</v>
      </c>
      <c r="R137" s="2" t="b">
        <f t="shared" si="50"/>
        <v>0</v>
      </c>
      <c r="S137" s="2" t="b">
        <f t="shared" si="51"/>
        <v>0</v>
      </c>
      <c r="T137" s="2" t="s">
        <v>1659</v>
      </c>
      <c r="U137" s="2">
        <v>181</v>
      </c>
      <c r="V137" s="2" t="b">
        <v>0</v>
      </c>
      <c r="W137" s="2" t="b">
        <f t="shared" si="52"/>
        <v>0</v>
      </c>
      <c r="X137" s="20" t="b">
        <f t="shared" si="53"/>
        <v>0</v>
      </c>
      <c r="Y137" s="2" t="b">
        <v>0</v>
      </c>
      <c r="Z137" s="2" t="b">
        <f t="shared" si="39"/>
        <v>0</v>
      </c>
      <c r="AA137" s="2" t="b">
        <f t="shared" si="40"/>
        <v>0</v>
      </c>
      <c r="AB137" s="2" t="b">
        <v>0</v>
      </c>
      <c r="AC137" s="20" t="b">
        <f t="shared" si="54"/>
        <v>0</v>
      </c>
      <c r="AD137" s="20" t="b">
        <f t="shared" si="55"/>
        <v>0</v>
      </c>
      <c r="AE137" s="2" t="s">
        <v>1570</v>
      </c>
      <c r="AF137" s="2" t="str">
        <f t="shared" si="56"/>
        <v>Cancer</v>
      </c>
      <c r="AG137" s="2" t="s">
        <v>1510</v>
      </c>
      <c r="AH137" s="2" t="str">
        <f t="shared" si="57"/>
        <v>No</v>
      </c>
      <c r="AI137" s="2" t="s">
        <v>1516</v>
      </c>
      <c r="AJ137" s="2" t="s">
        <v>1534</v>
      </c>
    </row>
    <row r="138" spans="1:36" ht="15.75" customHeight="1" x14ac:dyDescent="0.35">
      <c r="A138" s="2" t="s">
        <v>284</v>
      </c>
      <c r="B138" s="2" t="s">
        <v>1560</v>
      </c>
      <c r="C138" s="2">
        <v>174</v>
      </c>
      <c r="D138" s="2">
        <f t="shared" si="41"/>
        <v>1.74</v>
      </c>
      <c r="E138" s="2">
        <f t="shared" si="42"/>
        <v>70.599999999999994</v>
      </c>
      <c r="F138" s="67">
        <f t="shared" si="43"/>
        <v>23.318800369929974</v>
      </c>
      <c r="G138" s="2">
        <v>70.599999999999994</v>
      </c>
      <c r="H138" s="2" t="b">
        <v>1</v>
      </c>
      <c r="I138" s="2" t="b">
        <f t="shared" si="44"/>
        <v>1</v>
      </c>
      <c r="J138" s="2" t="b">
        <f t="shared" si="45"/>
        <v>1</v>
      </c>
      <c r="K138" s="2" t="b">
        <v>0</v>
      </c>
      <c r="L138" s="2" t="b">
        <f t="shared" si="46"/>
        <v>0</v>
      </c>
      <c r="M138" s="2" t="b">
        <f t="shared" si="47"/>
        <v>0</v>
      </c>
      <c r="N138" s="2" t="b">
        <v>1</v>
      </c>
      <c r="O138" s="2" t="b">
        <f t="shared" si="48"/>
        <v>1</v>
      </c>
      <c r="P138" s="2" t="b">
        <f t="shared" si="49"/>
        <v>1</v>
      </c>
      <c r="Q138" s="2" t="b">
        <v>0</v>
      </c>
      <c r="R138" s="2" t="b">
        <f t="shared" si="50"/>
        <v>0</v>
      </c>
      <c r="S138" s="2" t="b">
        <f t="shared" si="51"/>
        <v>0</v>
      </c>
      <c r="T138" s="2" t="s">
        <v>1667</v>
      </c>
      <c r="U138" s="2">
        <v>224</v>
      </c>
      <c r="V138" s="2" t="b">
        <v>0</v>
      </c>
      <c r="W138" s="2" t="b">
        <f t="shared" si="52"/>
        <v>0</v>
      </c>
      <c r="X138" s="20" t="b">
        <f t="shared" si="53"/>
        <v>0</v>
      </c>
      <c r="Y138" s="2" t="b">
        <v>0</v>
      </c>
      <c r="Z138" s="2" t="b">
        <f t="shared" si="39"/>
        <v>0</v>
      </c>
      <c r="AA138" s="2" t="b">
        <f t="shared" si="40"/>
        <v>0</v>
      </c>
      <c r="AB138" s="2" t="b">
        <v>0</v>
      </c>
      <c r="AC138" s="20" t="b">
        <f t="shared" si="54"/>
        <v>0</v>
      </c>
      <c r="AD138" s="20" t="b">
        <f t="shared" si="55"/>
        <v>0</v>
      </c>
      <c r="AE138" s="2" t="s">
        <v>1559</v>
      </c>
      <c r="AF138" s="2" t="str">
        <f t="shared" si="56"/>
        <v>Kidney Stones</v>
      </c>
      <c r="AG138" s="2" t="s">
        <v>1510</v>
      </c>
      <c r="AH138" s="2" t="str">
        <f t="shared" si="57"/>
        <v>No</v>
      </c>
      <c r="AI138" s="2" t="s">
        <v>1516</v>
      </c>
      <c r="AJ138" s="2" t="s">
        <v>1534</v>
      </c>
    </row>
    <row r="139" spans="1:36" ht="15.75" customHeight="1" x14ac:dyDescent="0.35">
      <c r="A139" s="2" t="s">
        <v>286</v>
      </c>
      <c r="B139" s="2" t="s">
        <v>1531</v>
      </c>
      <c r="C139" s="2">
        <v>159</v>
      </c>
      <c r="D139" s="2">
        <f t="shared" si="41"/>
        <v>1.59</v>
      </c>
      <c r="E139" s="2">
        <f t="shared" si="42"/>
        <v>77.8</v>
      </c>
      <c r="F139" s="67">
        <f t="shared" si="43"/>
        <v>30.774099125825714</v>
      </c>
      <c r="G139" s="2">
        <v>77.8</v>
      </c>
      <c r="H139" s="2" t="b">
        <v>0</v>
      </c>
      <c r="I139" s="2" t="b">
        <f t="shared" si="44"/>
        <v>0</v>
      </c>
      <c r="J139" s="2" t="b">
        <f t="shared" si="45"/>
        <v>0</v>
      </c>
      <c r="K139" s="2" t="b">
        <v>0</v>
      </c>
      <c r="L139" s="2" t="b">
        <f t="shared" si="46"/>
        <v>0</v>
      </c>
      <c r="M139" s="2" t="b">
        <f t="shared" si="47"/>
        <v>0</v>
      </c>
      <c r="N139" s="2" t="b">
        <v>0</v>
      </c>
      <c r="O139" s="2" t="b">
        <f t="shared" si="48"/>
        <v>0</v>
      </c>
      <c r="P139" s="2" t="b">
        <f t="shared" si="49"/>
        <v>0</v>
      </c>
      <c r="Q139" s="2" t="b">
        <v>0</v>
      </c>
      <c r="R139" s="2" t="b">
        <f t="shared" si="50"/>
        <v>0</v>
      </c>
      <c r="S139" s="2" t="b">
        <f t="shared" si="51"/>
        <v>0</v>
      </c>
      <c r="T139" s="2" t="s">
        <v>1668</v>
      </c>
      <c r="U139" s="2">
        <v>199</v>
      </c>
      <c r="V139" s="2" t="b">
        <v>0</v>
      </c>
      <c r="W139" s="2" t="b">
        <f t="shared" si="52"/>
        <v>0</v>
      </c>
      <c r="X139" s="20" t="b">
        <f t="shared" si="53"/>
        <v>0</v>
      </c>
      <c r="Y139" s="2" t="b">
        <v>1</v>
      </c>
      <c r="Z139" s="2" t="b">
        <f t="shared" si="39"/>
        <v>1</v>
      </c>
      <c r="AA139" s="2" t="b">
        <f t="shared" si="40"/>
        <v>1</v>
      </c>
      <c r="AB139" s="2" t="b">
        <v>1</v>
      </c>
      <c r="AC139" s="20" t="b">
        <f t="shared" si="54"/>
        <v>1</v>
      </c>
      <c r="AD139" s="20" t="b">
        <f t="shared" si="55"/>
        <v>1</v>
      </c>
      <c r="AE139" s="2" t="s">
        <v>1581</v>
      </c>
      <c r="AF139" s="2" t="str">
        <f t="shared" si="56"/>
        <v>Appendicitis</v>
      </c>
      <c r="AG139" s="2" t="s">
        <v>1528</v>
      </c>
      <c r="AH139" s="2" t="str">
        <f t="shared" si="57"/>
        <v>Yes</v>
      </c>
      <c r="AI139" s="2" t="s">
        <v>1539</v>
      </c>
      <c r="AJ139" s="2" t="s">
        <v>1534</v>
      </c>
    </row>
    <row r="140" spans="1:36" ht="15.75" customHeight="1" x14ac:dyDescent="0.35">
      <c r="A140" s="2" t="s">
        <v>287</v>
      </c>
      <c r="B140" s="2" t="s">
        <v>1540</v>
      </c>
      <c r="C140" s="2">
        <v>161</v>
      </c>
      <c r="D140" s="2">
        <f t="shared" si="41"/>
        <v>1.61</v>
      </c>
      <c r="E140" s="2">
        <f t="shared" si="42"/>
        <v>63.1</v>
      </c>
      <c r="F140" s="67">
        <f t="shared" si="43"/>
        <v>24.343196635932255</v>
      </c>
      <c r="G140" s="2">
        <v>63.1</v>
      </c>
      <c r="H140" s="2" t="b">
        <v>0</v>
      </c>
      <c r="I140" s="2" t="b">
        <f t="shared" si="44"/>
        <v>0</v>
      </c>
      <c r="J140" s="2" t="b">
        <f t="shared" si="45"/>
        <v>0</v>
      </c>
      <c r="K140" s="2" t="b">
        <v>0</v>
      </c>
      <c r="L140" s="2" t="b">
        <f t="shared" si="46"/>
        <v>0</v>
      </c>
      <c r="M140" s="2" t="b">
        <f t="shared" si="47"/>
        <v>0</v>
      </c>
      <c r="N140" s="2" t="b">
        <v>0</v>
      </c>
      <c r="O140" s="2" t="b">
        <f t="shared" si="48"/>
        <v>0</v>
      </c>
      <c r="P140" s="2" t="b">
        <f t="shared" si="49"/>
        <v>0</v>
      </c>
      <c r="Q140" s="2" t="b">
        <v>0</v>
      </c>
      <c r="R140" s="2" t="b">
        <f t="shared" si="50"/>
        <v>0</v>
      </c>
      <c r="S140" s="2" t="b">
        <f t="shared" si="51"/>
        <v>0</v>
      </c>
      <c r="T140" s="2" t="s">
        <v>1669</v>
      </c>
      <c r="U140" s="2">
        <v>213</v>
      </c>
      <c r="V140" s="2" t="b">
        <v>0</v>
      </c>
      <c r="W140" s="2" t="b">
        <f t="shared" si="52"/>
        <v>0</v>
      </c>
      <c r="X140" s="20" t="b">
        <f t="shared" si="53"/>
        <v>0</v>
      </c>
      <c r="Y140" s="2" t="b">
        <v>0</v>
      </c>
      <c r="Z140" s="2" t="b">
        <f t="shared" si="39"/>
        <v>0</v>
      </c>
      <c r="AA140" s="2" t="b">
        <f t="shared" si="40"/>
        <v>0</v>
      </c>
      <c r="AB140" s="2" t="b">
        <v>0</v>
      </c>
      <c r="AC140" s="20" t="b">
        <f t="shared" si="54"/>
        <v>0</v>
      </c>
      <c r="AD140" s="20" t="b">
        <f t="shared" si="55"/>
        <v>0</v>
      </c>
      <c r="AE140" s="2" t="s">
        <v>1559</v>
      </c>
      <c r="AF140" s="2" t="str">
        <f t="shared" si="56"/>
        <v>Kidney Stones</v>
      </c>
      <c r="AG140" s="2" t="s">
        <v>1510</v>
      </c>
      <c r="AH140" s="2" t="str">
        <f t="shared" si="57"/>
        <v>No</v>
      </c>
      <c r="AI140" s="2" t="s">
        <v>1539</v>
      </c>
      <c r="AJ140" s="2" t="s">
        <v>1521</v>
      </c>
    </row>
    <row r="141" spans="1:36" ht="15.75" customHeight="1" x14ac:dyDescent="0.35">
      <c r="A141" s="2" t="s">
        <v>288</v>
      </c>
      <c r="B141" s="2" t="s">
        <v>1547</v>
      </c>
      <c r="C141" s="2">
        <v>169</v>
      </c>
      <c r="D141" s="2">
        <f t="shared" si="41"/>
        <v>1.69</v>
      </c>
      <c r="E141" s="2">
        <f t="shared" si="42"/>
        <v>62.3</v>
      </c>
      <c r="F141" s="67">
        <f t="shared" si="43"/>
        <v>21.812961731031827</v>
      </c>
      <c r="G141" s="2">
        <v>62.3</v>
      </c>
      <c r="H141" s="2" t="b">
        <v>0</v>
      </c>
      <c r="I141" s="2" t="b">
        <f t="shared" si="44"/>
        <v>0</v>
      </c>
      <c r="J141" s="2" t="b">
        <f t="shared" si="45"/>
        <v>0</v>
      </c>
      <c r="K141" s="2" t="b">
        <v>0</v>
      </c>
      <c r="L141" s="2" t="b">
        <f t="shared" si="46"/>
        <v>0</v>
      </c>
      <c r="M141" s="2" t="b">
        <f t="shared" si="47"/>
        <v>0</v>
      </c>
      <c r="N141" s="2" t="b">
        <v>1</v>
      </c>
      <c r="O141" s="2" t="b">
        <f t="shared" si="48"/>
        <v>1</v>
      </c>
      <c r="P141" s="2" t="b">
        <f t="shared" si="49"/>
        <v>1</v>
      </c>
      <c r="Q141" s="2" t="b">
        <v>0</v>
      </c>
      <c r="R141" s="2" t="b">
        <f t="shared" si="50"/>
        <v>0</v>
      </c>
      <c r="S141" s="2" t="b">
        <f t="shared" si="51"/>
        <v>0</v>
      </c>
      <c r="T141" s="2" t="s">
        <v>1599</v>
      </c>
      <c r="U141" s="2">
        <v>160</v>
      </c>
      <c r="V141" s="2" t="b">
        <v>0</v>
      </c>
      <c r="W141" s="2" t="b">
        <f t="shared" si="52"/>
        <v>0</v>
      </c>
      <c r="X141" s="20" t="b">
        <f t="shared" si="53"/>
        <v>0</v>
      </c>
      <c r="Y141" s="2" t="b">
        <v>0</v>
      </c>
      <c r="Z141" s="2" t="b">
        <f t="shared" si="39"/>
        <v>0</v>
      </c>
      <c r="AA141" s="2" t="b">
        <f t="shared" si="40"/>
        <v>0</v>
      </c>
      <c r="AC141" s="20" t="str">
        <f t="shared" si="54"/>
        <v>FALSE</v>
      </c>
      <c r="AD141" s="20" t="str">
        <f t="shared" si="55"/>
        <v>FALSE</v>
      </c>
      <c r="AE141" s="2" t="s">
        <v>1549</v>
      </c>
      <c r="AF141" s="2" t="str">
        <f t="shared" si="56"/>
        <v>Hypertension</v>
      </c>
      <c r="AH141" s="2" t="str">
        <f t="shared" si="57"/>
        <v>No</v>
      </c>
      <c r="AI141" s="2" t="s">
        <v>1511</v>
      </c>
      <c r="AJ141" s="2" t="s">
        <v>1521</v>
      </c>
    </row>
    <row r="142" spans="1:36" ht="15.75" customHeight="1" x14ac:dyDescent="0.35">
      <c r="A142" s="2" t="s">
        <v>289</v>
      </c>
      <c r="B142" s="2" t="s">
        <v>1522</v>
      </c>
      <c r="C142" s="2">
        <v>170</v>
      </c>
      <c r="D142" s="2">
        <f t="shared" si="41"/>
        <v>1.7</v>
      </c>
      <c r="E142" s="2">
        <f t="shared" si="42"/>
        <v>90.3</v>
      </c>
      <c r="F142" s="67">
        <f t="shared" si="43"/>
        <v>31.245674740484432</v>
      </c>
      <c r="G142" s="2">
        <v>90.3</v>
      </c>
      <c r="H142" s="2" t="b">
        <v>0</v>
      </c>
      <c r="I142" s="2" t="b">
        <f t="shared" si="44"/>
        <v>0</v>
      </c>
      <c r="J142" s="2" t="b">
        <f t="shared" si="45"/>
        <v>0</v>
      </c>
      <c r="K142" s="2" t="b">
        <v>0</v>
      </c>
      <c r="L142" s="2" t="b">
        <f t="shared" si="46"/>
        <v>0</v>
      </c>
      <c r="M142" s="2" t="b">
        <f t="shared" si="47"/>
        <v>0</v>
      </c>
      <c r="N142" s="2" t="b">
        <v>0</v>
      </c>
      <c r="O142" s="2" t="b">
        <f t="shared" si="48"/>
        <v>0</v>
      </c>
      <c r="P142" s="2" t="b">
        <f t="shared" si="49"/>
        <v>0</v>
      </c>
      <c r="Q142" s="2" t="b">
        <v>0</v>
      </c>
      <c r="R142" s="2" t="b">
        <f t="shared" si="50"/>
        <v>0</v>
      </c>
      <c r="S142" s="2" t="b">
        <f t="shared" si="51"/>
        <v>0</v>
      </c>
      <c r="T142" s="2" t="s">
        <v>1670</v>
      </c>
      <c r="U142" s="2">
        <v>179</v>
      </c>
      <c r="V142" s="2" t="b">
        <v>0</v>
      </c>
      <c r="W142" s="2" t="b">
        <f t="shared" si="52"/>
        <v>0</v>
      </c>
      <c r="X142" s="20" t="b">
        <f t="shared" si="53"/>
        <v>0</v>
      </c>
      <c r="Y142" s="2" t="b">
        <v>1</v>
      </c>
      <c r="Z142" s="2" t="b">
        <f t="shared" si="39"/>
        <v>1</v>
      </c>
      <c r="AA142" s="2" t="b">
        <f t="shared" si="40"/>
        <v>1</v>
      </c>
      <c r="AB142" s="2" t="b">
        <v>1</v>
      </c>
      <c r="AC142" s="20" t="b">
        <f t="shared" si="54"/>
        <v>1</v>
      </c>
      <c r="AD142" s="20" t="b">
        <f t="shared" si="55"/>
        <v>1</v>
      </c>
      <c r="AE142" s="2" t="s">
        <v>1527</v>
      </c>
      <c r="AF142" s="2" t="str">
        <f t="shared" si="56"/>
        <v>Appendicitis</v>
      </c>
      <c r="AG142" s="2" t="s">
        <v>1528</v>
      </c>
      <c r="AH142" s="2" t="str">
        <f t="shared" si="57"/>
        <v>Yes</v>
      </c>
      <c r="AI142" s="2" t="s">
        <v>1516</v>
      </c>
      <c r="AJ142" s="2" t="s">
        <v>1534</v>
      </c>
    </row>
    <row r="143" spans="1:36" ht="15.75" customHeight="1" x14ac:dyDescent="0.35">
      <c r="A143" s="2" t="s">
        <v>291</v>
      </c>
      <c r="B143" s="2" t="s">
        <v>1531</v>
      </c>
      <c r="C143" s="2">
        <v>175</v>
      </c>
      <c r="D143" s="2">
        <f t="shared" si="41"/>
        <v>1.75</v>
      </c>
      <c r="E143" s="2">
        <f t="shared" si="42"/>
        <v>104.7</v>
      </c>
      <c r="F143" s="67">
        <f t="shared" si="43"/>
        <v>34.187755102040818</v>
      </c>
      <c r="G143" s="2">
        <v>104.7</v>
      </c>
      <c r="H143" s="2" t="b">
        <v>1</v>
      </c>
      <c r="I143" s="2" t="b">
        <f t="shared" si="44"/>
        <v>1</v>
      </c>
      <c r="J143" s="2" t="b">
        <f t="shared" si="45"/>
        <v>1</v>
      </c>
      <c r="K143" s="2" t="b">
        <v>0</v>
      </c>
      <c r="L143" s="2" t="b">
        <f t="shared" si="46"/>
        <v>0</v>
      </c>
      <c r="M143" s="2" t="b">
        <f t="shared" si="47"/>
        <v>0</v>
      </c>
      <c r="N143" s="2" t="b">
        <v>0</v>
      </c>
      <c r="O143" s="2" t="b">
        <f t="shared" si="48"/>
        <v>0</v>
      </c>
      <c r="P143" s="2" t="b">
        <f t="shared" si="49"/>
        <v>0</v>
      </c>
      <c r="Q143" s="2" t="b">
        <v>1</v>
      </c>
      <c r="R143" s="2" t="b">
        <f t="shared" si="50"/>
        <v>1</v>
      </c>
      <c r="S143" s="2" t="b">
        <f t="shared" si="51"/>
        <v>1</v>
      </c>
      <c r="T143" s="2" t="s">
        <v>1671</v>
      </c>
      <c r="U143" s="2">
        <v>184</v>
      </c>
      <c r="V143" s="2" t="b">
        <v>1</v>
      </c>
      <c r="W143" s="2" t="b">
        <f t="shared" si="52"/>
        <v>1</v>
      </c>
      <c r="X143" s="20" t="b">
        <f t="shared" si="53"/>
        <v>0</v>
      </c>
      <c r="Y143" s="2" t="b">
        <v>0</v>
      </c>
      <c r="Z143" s="2" t="b">
        <f t="shared" si="39"/>
        <v>0</v>
      </c>
      <c r="AA143" s="2" t="b">
        <f t="shared" si="40"/>
        <v>0</v>
      </c>
      <c r="AB143" s="2" t="b">
        <v>1</v>
      </c>
      <c r="AC143" s="20" t="b">
        <f t="shared" si="54"/>
        <v>1</v>
      </c>
      <c r="AD143" s="20" t="b">
        <f t="shared" si="55"/>
        <v>1</v>
      </c>
      <c r="AE143" s="2" t="s">
        <v>1527</v>
      </c>
      <c r="AF143" s="2" t="str">
        <f t="shared" si="56"/>
        <v>Appendicitis</v>
      </c>
      <c r="AG143" s="2" t="s">
        <v>1510</v>
      </c>
      <c r="AH143" s="2" t="str">
        <f t="shared" si="57"/>
        <v>No</v>
      </c>
      <c r="AI143" s="2" t="s">
        <v>1511</v>
      </c>
      <c r="AJ143" s="2" t="s">
        <v>1512</v>
      </c>
    </row>
    <row r="144" spans="1:36" ht="15.75" customHeight="1" x14ac:dyDescent="0.35">
      <c r="A144" s="2" t="s">
        <v>293</v>
      </c>
      <c r="B144" s="2" t="s">
        <v>1522</v>
      </c>
      <c r="C144" s="2">
        <v>162</v>
      </c>
      <c r="D144" s="2">
        <f t="shared" si="41"/>
        <v>1.62</v>
      </c>
      <c r="E144" s="2">
        <f t="shared" si="42"/>
        <v>70.599999999999994</v>
      </c>
      <c r="F144" s="67">
        <f t="shared" si="43"/>
        <v>26.901386983691502</v>
      </c>
      <c r="G144" s="2">
        <v>70.599999999999994</v>
      </c>
      <c r="H144" s="2" t="b">
        <v>0</v>
      </c>
      <c r="I144" s="2" t="b">
        <f t="shared" si="44"/>
        <v>0</v>
      </c>
      <c r="J144" s="2" t="b">
        <f t="shared" si="45"/>
        <v>0</v>
      </c>
      <c r="K144" s="2" t="b">
        <v>1</v>
      </c>
      <c r="L144" s="2" t="b">
        <f t="shared" si="46"/>
        <v>1</v>
      </c>
      <c r="M144" s="2" t="b">
        <f t="shared" si="47"/>
        <v>1</v>
      </c>
      <c r="N144" s="2" t="b">
        <v>0</v>
      </c>
      <c r="O144" s="2" t="b">
        <f t="shared" si="48"/>
        <v>0</v>
      </c>
      <c r="P144" s="2" t="b">
        <f t="shared" si="49"/>
        <v>0</v>
      </c>
      <c r="Q144" s="2" t="b">
        <v>0</v>
      </c>
      <c r="R144" s="2" t="b">
        <f t="shared" si="50"/>
        <v>0</v>
      </c>
      <c r="S144" s="2" t="b">
        <f t="shared" si="51"/>
        <v>0</v>
      </c>
      <c r="T144" s="2" t="s">
        <v>1647</v>
      </c>
      <c r="U144" s="2">
        <v>180</v>
      </c>
      <c r="V144" s="2" t="b">
        <v>0</v>
      </c>
      <c r="W144" s="2" t="b">
        <f t="shared" si="52"/>
        <v>0</v>
      </c>
      <c r="X144" s="20" t="b">
        <f t="shared" si="53"/>
        <v>0</v>
      </c>
      <c r="Y144" s="2" t="b">
        <v>0</v>
      </c>
      <c r="Z144" s="2" t="b">
        <f t="shared" si="39"/>
        <v>0</v>
      </c>
      <c r="AA144" s="2" t="b">
        <f t="shared" si="40"/>
        <v>0</v>
      </c>
      <c r="AB144" s="2" t="b">
        <v>0</v>
      </c>
      <c r="AC144" s="20" t="b">
        <f t="shared" si="54"/>
        <v>0</v>
      </c>
      <c r="AD144" s="20" t="b">
        <f t="shared" si="55"/>
        <v>0</v>
      </c>
      <c r="AE144" s="2" t="s">
        <v>1646</v>
      </c>
      <c r="AF144" s="2" t="str">
        <f t="shared" si="56"/>
        <v>Fractured Arm</v>
      </c>
      <c r="AG144" s="2" t="s">
        <v>1528</v>
      </c>
      <c r="AH144" s="2" t="str">
        <f t="shared" si="57"/>
        <v>Yes</v>
      </c>
      <c r="AI144" s="2" t="s">
        <v>1539</v>
      </c>
      <c r="AJ144" s="2" t="s">
        <v>1517</v>
      </c>
    </row>
    <row r="145" spans="1:36" ht="15.75" customHeight="1" x14ac:dyDescent="0.35">
      <c r="A145" s="2" t="s">
        <v>294</v>
      </c>
      <c r="B145" s="2" t="s">
        <v>1547</v>
      </c>
      <c r="C145" s="2">
        <v>150</v>
      </c>
      <c r="D145" s="2">
        <f t="shared" si="41"/>
        <v>1.5</v>
      </c>
      <c r="E145" s="2">
        <f t="shared" si="42"/>
        <v>66.3</v>
      </c>
      <c r="F145" s="67">
        <f t="shared" si="43"/>
        <v>29.466666666666665</v>
      </c>
      <c r="G145" s="2">
        <v>66.3</v>
      </c>
      <c r="H145" s="2" t="b">
        <v>0</v>
      </c>
      <c r="I145" s="2" t="b">
        <f t="shared" si="44"/>
        <v>0</v>
      </c>
      <c r="J145" s="2" t="b">
        <f t="shared" si="45"/>
        <v>0</v>
      </c>
      <c r="K145" s="2" t="b">
        <v>0</v>
      </c>
      <c r="L145" s="2" t="b">
        <f t="shared" si="46"/>
        <v>0</v>
      </c>
      <c r="M145" s="2" t="b">
        <f t="shared" si="47"/>
        <v>0</v>
      </c>
      <c r="N145" s="2" t="b">
        <v>0</v>
      </c>
      <c r="O145" s="2" t="b">
        <f t="shared" si="48"/>
        <v>0</v>
      </c>
      <c r="P145" s="2" t="b">
        <f t="shared" si="49"/>
        <v>0</v>
      </c>
      <c r="Q145" s="2" t="b">
        <v>0</v>
      </c>
      <c r="R145" s="2" t="b">
        <f t="shared" si="50"/>
        <v>0</v>
      </c>
      <c r="S145" s="2" t="b">
        <f t="shared" si="51"/>
        <v>0</v>
      </c>
      <c r="T145" s="2" t="s">
        <v>1672</v>
      </c>
      <c r="U145" s="2">
        <v>182</v>
      </c>
      <c r="V145" s="2" t="b">
        <v>1</v>
      </c>
      <c r="W145" s="2" t="b">
        <f t="shared" si="52"/>
        <v>1</v>
      </c>
      <c r="X145" s="20" t="b">
        <f t="shared" si="53"/>
        <v>0</v>
      </c>
      <c r="Y145" s="2" t="b">
        <v>0</v>
      </c>
      <c r="Z145" s="2" t="b">
        <f t="shared" si="39"/>
        <v>0</v>
      </c>
      <c r="AA145" s="2" t="b">
        <f t="shared" si="40"/>
        <v>0</v>
      </c>
      <c r="AB145" s="2" t="b">
        <v>1</v>
      </c>
      <c r="AC145" s="20" t="b">
        <f t="shared" si="54"/>
        <v>1</v>
      </c>
      <c r="AD145" s="20" t="b">
        <f t="shared" si="55"/>
        <v>1</v>
      </c>
      <c r="AE145" s="2" t="s">
        <v>1598</v>
      </c>
      <c r="AF145" s="2" t="str">
        <f t="shared" si="56"/>
        <v>Heart Disease</v>
      </c>
      <c r="AG145" s="2" t="s">
        <v>1510</v>
      </c>
      <c r="AH145" s="2" t="str">
        <f t="shared" si="57"/>
        <v>No</v>
      </c>
      <c r="AI145" s="2" t="s">
        <v>1539</v>
      </c>
      <c r="AJ145" s="2" t="s">
        <v>1517</v>
      </c>
    </row>
    <row r="146" spans="1:36" ht="15.75" customHeight="1" x14ac:dyDescent="0.35">
      <c r="A146" s="2" t="s">
        <v>296</v>
      </c>
      <c r="B146" s="2" t="s">
        <v>1547</v>
      </c>
      <c r="C146" s="2">
        <v>154</v>
      </c>
      <c r="D146" s="2">
        <f t="shared" si="41"/>
        <v>1.54</v>
      </c>
      <c r="E146" s="2">
        <f t="shared" si="42"/>
        <v>80.400000000000006</v>
      </c>
      <c r="F146" s="67">
        <f t="shared" si="43"/>
        <v>33.901163771293646</v>
      </c>
      <c r="G146" s="2">
        <v>80.400000000000006</v>
      </c>
      <c r="H146" s="2" t="b">
        <v>0</v>
      </c>
      <c r="I146" s="2" t="b">
        <f t="shared" si="44"/>
        <v>0</v>
      </c>
      <c r="J146" s="2" t="b">
        <f t="shared" si="45"/>
        <v>0</v>
      </c>
      <c r="K146" s="2" t="b">
        <v>0</v>
      </c>
      <c r="L146" s="2" t="b">
        <f t="shared" si="46"/>
        <v>0</v>
      </c>
      <c r="M146" s="2" t="b">
        <f t="shared" si="47"/>
        <v>0</v>
      </c>
      <c r="N146" s="2" t="b">
        <v>1</v>
      </c>
      <c r="O146" s="2" t="b">
        <f t="shared" si="48"/>
        <v>1</v>
      </c>
      <c r="P146" s="2" t="b">
        <f t="shared" si="49"/>
        <v>1</v>
      </c>
      <c r="Q146" s="2" t="b">
        <v>0</v>
      </c>
      <c r="R146" s="2" t="b">
        <f t="shared" si="50"/>
        <v>0</v>
      </c>
      <c r="S146" s="2" t="b">
        <f t="shared" si="51"/>
        <v>0</v>
      </c>
      <c r="T146" s="2" t="s">
        <v>1673</v>
      </c>
      <c r="U146" s="2">
        <v>228</v>
      </c>
      <c r="V146" s="2" t="b">
        <v>1</v>
      </c>
      <c r="W146" s="2" t="b">
        <f t="shared" si="52"/>
        <v>1</v>
      </c>
      <c r="X146" s="20" t="b">
        <f t="shared" si="53"/>
        <v>0</v>
      </c>
      <c r="Y146" s="2" t="b">
        <v>0</v>
      </c>
      <c r="Z146" s="2" t="b">
        <f t="shared" si="39"/>
        <v>0</v>
      </c>
      <c r="AA146" s="2" t="b">
        <f t="shared" si="40"/>
        <v>0</v>
      </c>
      <c r="AB146" s="2" t="b">
        <v>1</v>
      </c>
      <c r="AC146" s="20" t="b">
        <f t="shared" si="54"/>
        <v>1</v>
      </c>
      <c r="AD146" s="20" t="b">
        <f t="shared" si="55"/>
        <v>1</v>
      </c>
      <c r="AE146" s="2" t="s">
        <v>1524</v>
      </c>
      <c r="AF146" s="2" t="str">
        <f t="shared" si="56"/>
        <v>Heart Attack</v>
      </c>
      <c r="AG146" s="2" t="s">
        <v>1528</v>
      </c>
      <c r="AH146" s="2" t="str">
        <f t="shared" si="57"/>
        <v>Yes</v>
      </c>
      <c r="AI146" s="2" t="s">
        <v>1516</v>
      </c>
      <c r="AJ146" s="2" t="s">
        <v>1521</v>
      </c>
    </row>
    <row r="147" spans="1:36" ht="15.75" customHeight="1" x14ac:dyDescent="0.35">
      <c r="A147" s="2" t="s">
        <v>299</v>
      </c>
      <c r="B147" s="2" t="s">
        <v>1547</v>
      </c>
      <c r="C147" s="2">
        <v>167</v>
      </c>
      <c r="D147" s="2">
        <f t="shared" si="41"/>
        <v>1.67</v>
      </c>
      <c r="E147" s="2">
        <f t="shared" si="42"/>
        <v>59.7</v>
      </c>
      <c r="F147" s="67">
        <f t="shared" si="43"/>
        <v>21.406289217971246</v>
      </c>
      <c r="G147" s="2">
        <v>59.7</v>
      </c>
      <c r="H147" s="2" t="b">
        <v>0</v>
      </c>
      <c r="I147" s="2" t="b">
        <f t="shared" si="44"/>
        <v>0</v>
      </c>
      <c r="J147" s="2" t="b">
        <f t="shared" si="45"/>
        <v>0</v>
      </c>
      <c r="K147" s="2" t="b">
        <v>0</v>
      </c>
      <c r="L147" s="2" t="b">
        <f t="shared" si="46"/>
        <v>0</v>
      </c>
      <c r="M147" s="2" t="b">
        <f t="shared" si="47"/>
        <v>0</v>
      </c>
      <c r="N147" s="2" t="b">
        <v>0</v>
      </c>
      <c r="O147" s="2" t="b">
        <f t="shared" si="48"/>
        <v>0</v>
      </c>
      <c r="P147" s="2" t="b">
        <f t="shared" si="49"/>
        <v>0</v>
      </c>
      <c r="Q147" s="2" t="b">
        <v>0</v>
      </c>
      <c r="R147" s="2" t="b">
        <f t="shared" si="50"/>
        <v>0</v>
      </c>
      <c r="S147" s="2" t="b">
        <f t="shared" si="51"/>
        <v>0</v>
      </c>
      <c r="T147" s="2" t="s">
        <v>1632</v>
      </c>
      <c r="U147" s="2">
        <v>181</v>
      </c>
      <c r="V147" s="2" t="b">
        <v>0</v>
      </c>
      <c r="W147" s="2" t="b">
        <f t="shared" si="52"/>
        <v>0</v>
      </c>
      <c r="X147" s="20" t="b">
        <f t="shared" si="53"/>
        <v>0</v>
      </c>
      <c r="Y147" s="2" t="b">
        <v>0</v>
      </c>
      <c r="Z147" s="2" t="b">
        <f t="shared" si="39"/>
        <v>0</v>
      </c>
      <c r="AA147" s="2" t="b">
        <f t="shared" si="40"/>
        <v>0</v>
      </c>
      <c r="AB147" s="2" t="b">
        <v>0</v>
      </c>
      <c r="AC147" s="20" t="b">
        <f t="shared" si="54"/>
        <v>0</v>
      </c>
      <c r="AD147" s="20" t="b">
        <f t="shared" si="55"/>
        <v>0</v>
      </c>
      <c r="AE147" s="2" t="s">
        <v>1502</v>
      </c>
      <c r="AF147" s="2" t="str">
        <f t="shared" si="56"/>
        <v>Diabetes</v>
      </c>
      <c r="AG147" s="2" t="s">
        <v>1510</v>
      </c>
      <c r="AH147" s="2" t="str">
        <f t="shared" si="57"/>
        <v>No</v>
      </c>
      <c r="AI147" s="2" t="s">
        <v>1516</v>
      </c>
      <c r="AJ147" s="2" t="s">
        <v>1517</v>
      </c>
    </row>
    <row r="148" spans="1:36" ht="15.75" customHeight="1" x14ac:dyDescent="0.35">
      <c r="A148" s="2" t="s">
        <v>301</v>
      </c>
      <c r="B148" s="2" t="s">
        <v>1540</v>
      </c>
      <c r="C148" s="2">
        <v>170</v>
      </c>
      <c r="D148" s="2">
        <f t="shared" si="41"/>
        <v>1.7</v>
      </c>
      <c r="E148" s="2">
        <f t="shared" si="42"/>
        <v>100.2</v>
      </c>
      <c r="F148" s="67">
        <f t="shared" si="43"/>
        <v>34.671280276816617</v>
      </c>
      <c r="G148" s="2">
        <v>100.2</v>
      </c>
      <c r="H148" s="2" t="b">
        <v>0</v>
      </c>
      <c r="I148" s="2" t="b">
        <f t="shared" si="44"/>
        <v>0</v>
      </c>
      <c r="J148" s="2" t="b">
        <f t="shared" si="45"/>
        <v>0</v>
      </c>
      <c r="K148" s="2" t="b">
        <v>1</v>
      </c>
      <c r="L148" s="2" t="b">
        <f t="shared" si="46"/>
        <v>1</v>
      </c>
      <c r="M148" s="2" t="b">
        <f t="shared" si="47"/>
        <v>1</v>
      </c>
      <c r="N148" s="2" t="b">
        <v>0</v>
      </c>
      <c r="O148" s="2" t="b">
        <f t="shared" si="48"/>
        <v>0</v>
      </c>
      <c r="P148" s="2" t="b">
        <f t="shared" si="49"/>
        <v>0</v>
      </c>
      <c r="Q148" s="2" t="b">
        <v>1</v>
      </c>
      <c r="R148" s="2" t="b">
        <f t="shared" si="50"/>
        <v>1</v>
      </c>
      <c r="S148" s="2" t="b">
        <f t="shared" si="51"/>
        <v>1</v>
      </c>
      <c r="T148" s="2" t="s">
        <v>1674</v>
      </c>
      <c r="U148" s="2">
        <v>185</v>
      </c>
      <c r="V148" s="2" t="b">
        <v>1</v>
      </c>
      <c r="W148" s="2" t="b">
        <f t="shared" si="52"/>
        <v>1</v>
      </c>
      <c r="X148" s="20" t="b">
        <f t="shared" si="53"/>
        <v>0</v>
      </c>
      <c r="Y148" s="2" t="b">
        <v>0</v>
      </c>
      <c r="Z148" s="2" t="b">
        <f t="shared" si="39"/>
        <v>0</v>
      </c>
      <c r="AA148" s="2" t="b">
        <f t="shared" si="40"/>
        <v>0</v>
      </c>
      <c r="AB148" s="2" t="b">
        <v>1</v>
      </c>
      <c r="AC148" s="20" t="b">
        <f t="shared" si="54"/>
        <v>1</v>
      </c>
      <c r="AD148" s="20" t="b">
        <f t="shared" si="55"/>
        <v>1</v>
      </c>
      <c r="AE148" s="2" t="s">
        <v>1530</v>
      </c>
      <c r="AF148" s="2" t="str">
        <f t="shared" si="56"/>
        <v>Fractured Arm</v>
      </c>
      <c r="AG148" s="2" t="s">
        <v>1528</v>
      </c>
      <c r="AH148" s="2" t="str">
        <f t="shared" si="57"/>
        <v>Yes</v>
      </c>
      <c r="AI148" s="2" t="s">
        <v>1516</v>
      </c>
      <c r="AJ148" s="2" t="s">
        <v>1512</v>
      </c>
    </row>
    <row r="149" spans="1:36" ht="15.75" customHeight="1" x14ac:dyDescent="0.35">
      <c r="A149" s="2" t="s">
        <v>303</v>
      </c>
      <c r="B149" s="2" t="s">
        <v>1547</v>
      </c>
      <c r="C149" s="2">
        <v>169</v>
      </c>
      <c r="D149" s="2">
        <f t="shared" si="41"/>
        <v>1.69</v>
      </c>
      <c r="E149" s="2">
        <f t="shared" si="42"/>
        <v>84.7</v>
      </c>
      <c r="F149" s="67">
        <f t="shared" si="43"/>
        <v>29.655824375897208</v>
      </c>
      <c r="G149" s="2">
        <v>84.7</v>
      </c>
      <c r="H149" s="2" t="b">
        <v>1</v>
      </c>
      <c r="I149" s="2" t="b">
        <f t="shared" si="44"/>
        <v>1</v>
      </c>
      <c r="J149" s="2" t="b">
        <f t="shared" si="45"/>
        <v>1</v>
      </c>
      <c r="K149" s="2" t="b">
        <v>1</v>
      </c>
      <c r="L149" s="2" t="b">
        <f t="shared" si="46"/>
        <v>1</v>
      </c>
      <c r="M149" s="2" t="b">
        <f t="shared" si="47"/>
        <v>1</v>
      </c>
      <c r="N149" s="2" t="b">
        <v>1</v>
      </c>
      <c r="O149" s="2" t="b">
        <f t="shared" si="48"/>
        <v>1</v>
      </c>
      <c r="P149" s="2" t="b">
        <f t="shared" si="49"/>
        <v>1</v>
      </c>
      <c r="Q149" s="2" t="b">
        <v>1</v>
      </c>
      <c r="R149" s="2" t="b">
        <f t="shared" si="50"/>
        <v>1</v>
      </c>
      <c r="S149" s="2" t="b">
        <f t="shared" si="51"/>
        <v>1</v>
      </c>
      <c r="T149" s="2" t="s">
        <v>1675</v>
      </c>
      <c r="U149" s="2">
        <v>170</v>
      </c>
      <c r="V149" s="2" t="b">
        <v>1</v>
      </c>
      <c r="W149" s="2" t="b">
        <f t="shared" si="52"/>
        <v>1</v>
      </c>
      <c r="X149" s="20" t="b">
        <f t="shared" si="53"/>
        <v>0</v>
      </c>
      <c r="Y149" s="2" t="b">
        <v>0</v>
      </c>
      <c r="Z149" s="2" t="b">
        <f t="shared" si="39"/>
        <v>0</v>
      </c>
      <c r="AA149" s="2" t="b">
        <f t="shared" si="40"/>
        <v>0</v>
      </c>
      <c r="AB149" s="2" t="b">
        <v>1</v>
      </c>
      <c r="AC149" s="20" t="b">
        <f t="shared" si="54"/>
        <v>1</v>
      </c>
      <c r="AD149" s="20" t="b">
        <f t="shared" si="55"/>
        <v>1</v>
      </c>
      <c r="AE149" s="2" t="s">
        <v>1502</v>
      </c>
      <c r="AF149" s="2" t="str">
        <f t="shared" si="56"/>
        <v>Diabetes</v>
      </c>
      <c r="AG149" s="2" t="s">
        <v>1528</v>
      </c>
      <c r="AH149" s="2" t="str">
        <f t="shared" si="57"/>
        <v>Yes</v>
      </c>
      <c r="AI149" s="2" t="s">
        <v>1516</v>
      </c>
      <c r="AJ149" s="2" t="s">
        <v>1517</v>
      </c>
    </row>
    <row r="150" spans="1:36" ht="15.75" customHeight="1" x14ac:dyDescent="0.35">
      <c r="A150" s="2" t="s">
        <v>304</v>
      </c>
      <c r="B150" s="2" t="s">
        <v>1518</v>
      </c>
      <c r="C150" s="2">
        <v>171</v>
      </c>
      <c r="D150" s="2">
        <f t="shared" si="41"/>
        <v>1.71</v>
      </c>
      <c r="E150" s="2">
        <f t="shared" si="42"/>
        <v>64.2</v>
      </c>
      <c r="F150" s="67">
        <f t="shared" si="43"/>
        <v>21.95547347901919</v>
      </c>
      <c r="G150" s="2">
        <v>64.2</v>
      </c>
      <c r="H150" s="2" t="b">
        <v>1</v>
      </c>
      <c r="I150" s="2" t="b">
        <f t="shared" si="44"/>
        <v>1</v>
      </c>
      <c r="J150" s="2" t="b">
        <f t="shared" si="45"/>
        <v>1</v>
      </c>
      <c r="K150" s="2" t="b">
        <v>0</v>
      </c>
      <c r="L150" s="2" t="b">
        <f t="shared" si="46"/>
        <v>0</v>
      </c>
      <c r="M150" s="2" t="b">
        <f t="shared" si="47"/>
        <v>0</v>
      </c>
      <c r="N150" s="2" t="b">
        <v>0</v>
      </c>
      <c r="O150" s="2" t="b">
        <f t="shared" si="48"/>
        <v>0</v>
      </c>
      <c r="P150" s="2" t="b">
        <f t="shared" si="49"/>
        <v>0</v>
      </c>
      <c r="Q150" s="2" t="b">
        <v>0</v>
      </c>
      <c r="R150" s="2" t="b">
        <f t="shared" si="50"/>
        <v>0</v>
      </c>
      <c r="S150" s="2" t="b">
        <f t="shared" si="51"/>
        <v>0</v>
      </c>
      <c r="T150" s="2" t="s">
        <v>1589</v>
      </c>
      <c r="U150" s="2">
        <v>184</v>
      </c>
      <c r="V150" s="2" t="b">
        <v>0</v>
      </c>
      <c r="W150" s="2" t="b">
        <f t="shared" si="52"/>
        <v>0</v>
      </c>
      <c r="X150" s="20" t="b">
        <f t="shared" si="53"/>
        <v>0</v>
      </c>
      <c r="Y150" s="2" t="b">
        <v>0</v>
      </c>
      <c r="Z150" s="2" t="b">
        <f t="shared" si="39"/>
        <v>0</v>
      </c>
      <c r="AA150" s="2" t="b">
        <f t="shared" si="40"/>
        <v>0</v>
      </c>
      <c r="AB150" s="2" t="b">
        <v>0</v>
      </c>
      <c r="AC150" s="20" t="b">
        <f t="shared" si="54"/>
        <v>0</v>
      </c>
      <c r="AD150" s="20" t="b">
        <f t="shared" si="55"/>
        <v>0</v>
      </c>
      <c r="AE150" s="2" t="s">
        <v>1570</v>
      </c>
      <c r="AF150" s="2" t="str">
        <f t="shared" si="56"/>
        <v>Cancer</v>
      </c>
      <c r="AG150" s="2" t="s">
        <v>1510</v>
      </c>
      <c r="AH150" s="2" t="str">
        <f t="shared" si="57"/>
        <v>No</v>
      </c>
      <c r="AI150" s="2" t="s">
        <v>1516</v>
      </c>
      <c r="AJ150" s="2" t="s">
        <v>1521</v>
      </c>
    </row>
    <row r="151" spans="1:36" ht="15.75" customHeight="1" x14ac:dyDescent="0.35">
      <c r="A151" s="2" t="s">
        <v>305</v>
      </c>
      <c r="B151" s="2" t="s">
        <v>1518</v>
      </c>
      <c r="C151" s="2">
        <v>163</v>
      </c>
      <c r="D151" s="2">
        <f t="shared" si="41"/>
        <v>1.63</v>
      </c>
      <c r="E151" s="2">
        <f t="shared" si="42"/>
        <v>66.7</v>
      </c>
      <c r="F151" s="67">
        <f t="shared" si="43"/>
        <v>25.104445029922093</v>
      </c>
      <c r="G151" s="2">
        <v>66.7</v>
      </c>
      <c r="H151" s="2" t="b">
        <v>0</v>
      </c>
      <c r="I151" s="2" t="b">
        <f t="shared" si="44"/>
        <v>0</v>
      </c>
      <c r="J151" s="2" t="b">
        <f t="shared" si="45"/>
        <v>0</v>
      </c>
      <c r="K151" s="2" t="b">
        <v>0</v>
      </c>
      <c r="L151" s="2" t="b">
        <f t="shared" si="46"/>
        <v>0</v>
      </c>
      <c r="M151" s="2" t="b">
        <f t="shared" si="47"/>
        <v>0</v>
      </c>
      <c r="N151" s="2" t="b">
        <v>1</v>
      </c>
      <c r="O151" s="2" t="b">
        <f t="shared" si="48"/>
        <v>1</v>
      </c>
      <c r="P151" s="2" t="b">
        <f t="shared" si="49"/>
        <v>1</v>
      </c>
      <c r="Q151" s="2" t="b">
        <v>0</v>
      </c>
      <c r="R151" s="2" t="b">
        <f t="shared" si="50"/>
        <v>0</v>
      </c>
      <c r="S151" s="2" t="b">
        <f t="shared" si="51"/>
        <v>0</v>
      </c>
      <c r="T151" s="2" t="s">
        <v>1676</v>
      </c>
      <c r="U151" s="2">
        <v>199</v>
      </c>
      <c r="V151" s="2" t="b">
        <v>0</v>
      </c>
      <c r="W151" s="2" t="b">
        <f t="shared" si="52"/>
        <v>0</v>
      </c>
      <c r="X151" s="20" t="b">
        <f t="shared" si="53"/>
        <v>0</v>
      </c>
      <c r="Y151" s="2" t="b">
        <v>0</v>
      </c>
      <c r="Z151" s="2" t="b">
        <f t="shared" si="39"/>
        <v>0</v>
      </c>
      <c r="AA151" s="2" t="b">
        <f t="shared" si="40"/>
        <v>0</v>
      </c>
      <c r="AB151" s="2" t="b">
        <v>0</v>
      </c>
      <c r="AC151" s="20" t="b">
        <f t="shared" si="54"/>
        <v>0</v>
      </c>
      <c r="AD151" s="20" t="b">
        <f t="shared" si="55"/>
        <v>0</v>
      </c>
      <c r="AE151" s="2" t="s">
        <v>1584</v>
      </c>
      <c r="AF151" s="2" t="str">
        <f t="shared" si="56"/>
        <v>Prostate Cancer</v>
      </c>
      <c r="AG151" s="2" t="s">
        <v>1528</v>
      </c>
      <c r="AH151" s="2" t="str">
        <f t="shared" si="57"/>
        <v>Yes</v>
      </c>
      <c r="AI151" s="2" t="s">
        <v>1511</v>
      </c>
      <c r="AJ151" s="2" t="s">
        <v>1517</v>
      </c>
    </row>
    <row r="152" spans="1:36" ht="15.75" customHeight="1" x14ac:dyDescent="0.35">
      <c r="A152" s="2" t="s">
        <v>307</v>
      </c>
      <c r="B152" s="2" t="s">
        <v>1560</v>
      </c>
      <c r="C152" s="2">
        <v>157</v>
      </c>
      <c r="D152" s="2">
        <f t="shared" si="41"/>
        <v>1.57</v>
      </c>
      <c r="E152" s="2">
        <f t="shared" si="42"/>
        <v>79.900000000000006</v>
      </c>
      <c r="F152" s="67">
        <f t="shared" si="43"/>
        <v>32.415108117976388</v>
      </c>
      <c r="G152" s="2">
        <v>79.900000000000006</v>
      </c>
      <c r="H152" s="2" t="b">
        <v>1</v>
      </c>
      <c r="I152" s="2" t="b">
        <f t="shared" si="44"/>
        <v>1</v>
      </c>
      <c r="J152" s="2" t="b">
        <f t="shared" si="45"/>
        <v>1</v>
      </c>
      <c r="K152" s="2" t="b">
        <v>0</v>
      </c>
      <c r="L152" s="2" t="b">
        <f t="shared" si="46"/>
        <v>0</v>
      </c>
      <c r="M152" s="2" t="b">
        <f t="shared" si="47"/>
        <v>0</v>
      </c>
      <c r="N152" s="2" t="b">
        <v>0</v>
      </c>
      <c r="O152" s="2" t="b">
        <f t="shared" si="48"/>
        <v>0</v>
      </c>
      <c r="P152" s="2" t="b">
        <f t="shared" si="49"/>
        <v>0</v>
      </c>
      <c r="Q152" s="2" t="b">
        <v>1</v>
      </c>
      <c r="R152" s="2" t="b">
        <f t="shared" si="50"/>
        <v>1</v>
      </c>
      <c r="S152" s="2" t="b">
        <f t="shared" si="51"/>
        <v>1</v>
      </c>
      <c r="T152" s="2" t="s">
        <v>1677</v>
      </c>
      <c r="U152" s="2">
        <v>155</v>
      </c>
      <c r="V152" s="2" t="b">
        <v>1</v>
      </c>
      <c r="W152" s="2" t="b">
        <f t="shared" si="52"/>
        <v>1</v>
      </c>
      <c r="X152" s="20" t="b">
        <f t="shared" si="53"/>
        <v>0</v>
      </c>
      <c r="Y152" s="2" t="b">
        <v>1</v>
      </c>
      <c r="Z152" s="2" t="b">
        <f t="shared" si="39"/>
        <v>1</v>
      </c>
      <c r="AA152" s="2" t="b">
        <f t="shared" si="40"/>
        <v>1</v>
      </c>
      <c r="AB152" s="2" t="b">
        <v>1</v>
      </c>
      <c r="AC152" s="20" t="b">
        <f t="shared" si="54"/>
        <v>1</v>
      </c>
      <c r="AD152" s="20" t="b">
        <f t="shared" si="55"/>
        <v>1</v>
      </c>
      <c r="AE152" s="2" t="s">
        <v>1509</v>
      </c>
      <c r="AF152" s="2" t="str">
        <f t="shared" si="56"/>
        <v>Fractured Leg</v>
      </c>
      <c r="AG152" s="2" t="s">
        <v>1528</v>
      </c>
      <c r="AH152" s="2" t="str">
        <f t="shared" si="57"/>
        <v>Yes</v>
      </c>
      <c r="AI152" s="2" t="s">
        <v>1511</v>
      </c>
      <c r="AJ152" s="2" t="s">
        <v>1517</v>
      </c>
    </row>
    <row r="153" spans="1:36" ht="15.75" customHeight="1" x14ac:dyDescent="0.35">
      <c r="A153" s="2" t="s">
        <v>309</v>
      </c>
      <c r="B153" s="2" t="s">
        <v>1518</v>
      </c>
      <c r="C153" s="2">
        <v>172</v>
      </c>
      <c r="D153" s="2">
        <f t="shared" si="41"/>
        <v>1.72</v>
      </c>
      <c r="E153" s="2">
        <f t="shared" si="42"/>
        <v>87.9</v>
      </c>
      <c r="F153" s="67">
        <f t="shared" si="43"/>
        <v>29.712006489994597</v>
      </c>
      <c r="G153" s="2">
        <v>87.9</v>
      </c>
      <c r="H153" s="2" t="b">
        <v>1</v>
      </c>
      <c r="I153" s="2" t="b">
        <f t="shared" si="44"/>
        <v>1</v>
      </c>
      <c r="J153" s="2" t="b">
        <f t="shared" si="45"/>
        <v>1</v>
      </c>
      <c r="K153" s="2" t="b">
        <v>0</v>
      </c>
      <c r="L153" s="2" t="b">
        <f t="shared" si="46"/>
        <v>0</v>
      </c>
      <c r="M153" s="2" t="b">
        <f t="shared" si="47"/>
        <v>0</v>
      </c>
      <c r="N153" s="2" t="b">
        <v>0</v>
      </c>
      <c r="O153" s="2" t="b">
        <f t="shared" si="48"/>
        <v>0</v>
      </c>
      <c r="P153" s="2" t="b">
        <f t="shared" si="49"/>
        <v>0</v>
      </c>
      <c r="Q153" s="2" t="b">
        <v>1</v>
      </c>
      <c r="R153" s="2" t="b">
        <f t="shared" si="50"/>
        <v>1</v>
      </c>
      <c r="S153" s="2" t="b">
        <f t="shared" si="51"/>
        <v>1</v>
      </c>
      <c r="T153" s="2" t="s">
        <v>1678</v>
      </c>
      <c r="U153" s="2">
        <v>218</v>
      </c>
      <c r="V153" s="2" t="b">
        <v>1</v>
      </c>
      <c r="W153" s="2" t="b">
        <f t="shared" si="52"/>
        <v>1</v>
      </c>
      <c r="X153" s="20" t="b">
        <f t="shared" si="53"/>
        <v>0</v>
      </c>
      <c r="Z153" s="2" t="b">
        <f t="shared" si="39"/>
        <v>0</v>
      </c>
      <c r="AA153" s="2" t="b">
        <f t="shared" si="40"/>
        <v>0</v>
      </c>
      <c r="AB153" s="2" t="b">
        <v>1</v>
      </c>
      <c r="AC153" s="20" t="b">
        <f t="shared" si="54"/>
        <v>1</v>
      </c>
      <c r="AD153" s="20" t="b">
        <f t="shared" si="55"/>
        <v>1</v>
      </c>
      <c r="AE153" s="2" t="s">
        <v>1549</v>
      </c>
      <c r="AF153" s="2" t="str">
        <f t="shared" si="56"/>
        <v>Hypertension</v>
      </c>
      <c r="AG153" s="2" t="s">
        <v>1528</v>
      </c>
      <c r="AH153" s="2" t="str">
        <f t="shared" si="57"/>
        <v>Yes</v>
      </c>
      <c r="AI153" s="2" t="s">
        <v>1539</v>
      </c>
      <c r="AJ153" s="2" t="s">
        <v>1512</v>
      </c>
    </row>
    <row r="154" spans="1:36" ht="15.75" customHeight="1" x14ac:dyDescent="0.35">
      <c r="A154" s="2" t="s">
        <v>311</v>
      </c>
      <c r="B154" s="2" t="s">
        <v>1540</v>
      </c>
      <c r="C154" s="2">
        <v>158</v>
      </c>
      <c r="D154" s="2">
        <f t="shared" si="41"/>
        <v>1.58</v>
      </c>
      <c r="E154" s="2">
        <f t="shared" si="42"/>
        <v>71</v>
      </c>
      <c r="F154" s="67">
        <f t="shared" si="43"/>
        <v>28.440954975164232</v>
      </c>
      <c r="G154" s="2">
        <v>71</v>
      </c>
      <c r="H154" s="2" t="b">
        <v>0</v>
      </c>
      <c r="I154" s="2" t="b">
        <f t="shared" si="44"/>
        <v>0</v>
      </c>
      <c r="J154" s="2" t="b">
        <f t="shared" si="45"/>
        <v>0</v>
      </c>
      <c r="K154" s="2" t="b">
        <v>0</v>
      </c>
      <c r="L154" s="2" t="b">
        <f t="shared" si="46"/>
        <v>0</v>
      </c>
      <c r="M154" s="2" t="b">
        <f t="shared" si="47"/>
        <v>0</v>
      </c>
      <c r="N154" s="2" t="b">
        <v>1</v>
      </c>
      <c r="O154" s="2" t="b">
        <f t="shared" si="48"/>
        <v>1</v>
      </c>
      <c r="P154" s="2" t="b">
        <f t="shared" si="49"/>
        <v>1</v>
      </c>
      <c r="Q154" s="2" t="b">
        <v>0</v>
      </c>
      <c r="R154" s="2" t="b">
        <f t="shared" si="50"/>
        <v>0</v>
      </c>
      <c r="S154" s="2" t="b">
        <f t="shared" si="51"/>
        <v>0</v>
      </c>
      <c r="T154" s="2" t="s">
        <v>1679</v>
      </c>
      <c r="U154" s="2">
        <v>162</v>
      </c>
      <c r="V154" s="2" t="b">
        <v>0</v>
      </c>
      <c r="W154" s="2" t="b">
        <f t="shared" si="52"/>
        <v>0</v>
      </c>
      <c r="X154" s="20" t="b">
        <f t="shared" si="53"/>
        <v>0</v>
      </c>
      <c r="Y154" s="2" t="b">
        <v>1</v>
      </c>
      <c r="Z154" s="2" t="b">
        <f t="shared" si="39"/>
        <v>1</v>
      </c>
      <c r="AA154" s="2" t="b">
        <f t="shared" si="40"/>
        <v>1</v>
      </c>
      <c r="AB154" s="2" t="b">
        <v>1</v>
      </c>
      <c r="AC154" s="20" t="b">
        <f t="shared" si="54"/>
        <v>1</v>
      </c>
      <c r="AD154" s="20" t="b">
        <f t="shared" si="55"/>
        <v>1</v>
      </c>
      <c r="AE154" s="2" t="s">
        <v>1565</v>
      </c>
      <c r="AF154" s="2" t="str">
        <f t="shared" si="56"/>
        <v>Diabetes</v>
      </c>
      <c r="AG154" s="2" t="s">
        <v>1528</v>
      </c>
      <c r="AH154" s="2" t="str">
        <f t="shared" si="57"/>
        <v>Yes</v>
      </c>
      <c r="AI154" s="2" t="s">
        <v>1511</v>
      </c>
      <c r="AJ154" s="2" t="s">
        <v>1521</v>
      </c>
    </row>
    <row r="155" spans="1:36" ht="15.75" customHeight="1" x14ac:dyDescent="0.35">
      <c r="A155" s="2" t="s">
        <v>312</v>
      </c>
      <c r="B155" s="2" t="s">
        <v>1560</v>
      </c>
      <c r="C155" s="2">
        <v>160</v>
      </c>
      <c r="D155" s="2">
        <f t="shared" si="41"/>
        <v>1.6</v>
      </c>
      <c r="E155" s="2">
        <f t="shared" si="42"/>
        <v>77</v>
      </c>
      <c r="F155" s="67">
        <f t="shared" si="43"/>
        <v>30.078124999999993</v>
      </c>
      <c r="G155" s="2">
        <v>77</v>
      </c>
      <c r="H155" s="2" t="b">
        <v>0</v>
      </c>
      <c r="I155" s="2" t="b">
        <f t="shared" si="44"/>
        <v>0</v>
      </c>
      <c r="J155" s="2" t="b">
        <f t="shared" si="45"/>
        <v>0</v>
      </c>
      <c r="K155" s="2" t="b">
        <v>0</v>
      </c>
      <c r="L155" s="2" t="b">
        <f t="shared" si="46"/>
        <v>0</v>
      </c>
      <c r="M155" s="2" t="b">
        <f t="shared" si="47"/>
        <v>0</v>
      </c>
      <c r="N155" s="2" t="b">
        <v>0</v>
      </c>
      <c r="O155" s="2" t="b">
        <f t="shared" si="48"/>
        <v>0</v>
      </c>
      <c r="P155" s="2" t="b">
        <f t="shared" si="49"/>
        <v>0</v>
      </c>
      <c r="Q155" s="2" t="b">
        <v>1</v>
      </c>
      <c r="R155" s="2" t="b">
        <f t="shared" si="50"/>
        <v>1</v>
      </c>
      <c r="S155" s="2" t="b">
        <f t="shared" si="51"/>
        <v>1</v>
      </c>
      <c r="T155" s="2" t="s">
        <v>1542</v>
      </c>
      <c r="U155" s="2">
        <v>155</v>
      </c>
      <c r="V155" s="2" t="b">
        <v>1</v>
      </c>
      <c r="W155" s="2" t="b">
        <f t="shared" si="52"/>
        <v>1</v>
      </c>
      <c r="X155" s="20" t="b">
        <f t="shared" si="53"/>
        <v>0</v>
      </c>
      <c r="Y155" s="2" t="b">
        <v>0</v>
      </c>
      <c r="Z155" s="2" t="b">
        <f t="shared" si="39"/>
        <v>0</v>
      </c>
      <c r="AA155" s="2" t="b">
        <f t="shared" si="40"/>
        <v>0</v>
      </c>
      <c r="AB155" s="2" t="b">
        <v>1</v>
      </c>
      <c r="AC155" s="20" t="b">
        <f t="shared" si="54"/>
        <v>1</v>
      </c>
      <c r="AD155" s="20" t="b">
        <f t="shared" si="55"/>
        <v>1</v>
      </c>
      <c r="AE155" s="2" t="s">
        <v>1575</v>
      </c>
      <c r="AF155" s="2" t="str">
        <f t="shared" si="56"/>
        <v>Stroke</v>
      </c>
      <c r="AG155" s="2" t="s">
        <v>1510</v>
      </c>
      <c r="AH155" s="2" t="str">
        <f t="shared" si="57"/>
        <v>No</v>
      </c>
      <c r="AI155" s="2" t="s">
        <v>1511</v>
      </c>
      <c r="AJ155" s="2" t="s">
        <v>1525</v>
      </c>
    </row>
    <row r="156" spans="1:36" ht="15.75" customHeight="1" x14ac:dyDescent="0.35">
      <c r="A156" s="2" t="s">
        <v>313</v>
      </c>
      <c r="B156" s="2" t="s">
        <v>1513</v>
      </c>
      <c r="C156" s="2">
        <v>169</v>
      </c>
      <c r="D156" s="2">
        <f t="shared" si="41"/>
        <v>1.69</v>
      </c>
      <c r="E156" s="2">
        <f t="shared" si="42"/>
        <v>88.8</v>
      </c>
      <c r="F156" s="67">
        <f t="shared" si="43"/>
        <v>31.091348342144887</v>
      </c>
      <c r="G156" s="2">
        <v>88.8</v>
      </c>
      <c r="H156" s="2" t="b">
        <v>0</v>
      </c>
      <c r="I156" s="2" t="b">
        <f t="shared" si="44"/>
        <v>0</v>
      </c>
      <c r="J156" s="2" t="b">
        <f t="shared" si="45"/>
        <v>0</v>
      </c>
      <c r="K156" s="2" t="b">
        <v>0</v>
      </c>
      <c r="L156" s="2" t="b">
        <f t="shared" si="46"/>
        <v>0</v>
      </c>
      <c r="M156" s="2" t="b">
        <f t="shared" si="47"/>
        <v>0</v>
      </c>
      <c r="N156" s="2" t="b">
        <v>0</v>
      </c>
      <c r="O156" s="2" t="b">
        <f t="shared" si="48"/>
        <v>0</v>
      </c>
      <c r="P156" s="2" t="b">
        <f t="shared" si="49"/>
        <v>0</v>
      </c>
      <c r="Q156" s="2" t="b">
        <v>1</v>
      </c>
      <c r="R156" s="2" t="b">
        <f t="shared" si="50"/>
        <v>1</v>
      </c>
      <c r="S156" s="2" t="b">
        <f t="shared" si="51"/>
        <v>1</v>
      </c>
      <c r="T156" s="2" t="s">
        <v>1680</v>
      </c>
      <c r="U156" s="2">
        <v>153</v>
      </c>
      <c r="V156" s="2" t="b">
        <v>1</v>
      </c>
      <c r="W156" s="2" t="b">
        <f t="shared" si="52"/>
        <v>1</v>
      </c>
      <c r="X156" s="20" t="b">
        <f t="shared" si="53"/>
        <v>0</v>
      </c>
      <c r="Y156" s="2" t="b">
        <v>0</v>
      </c>
      <c r="Z156" s="2" t="b">
        <f t="shared" si="39"/>
        <v>0</v>
      </c>
      <c r="AA156" s="2" t="b">
        <f t="shared" si="40"/>
        <v>0</v>
      </c>
      <c r="AB156" s="2" t="b">
        <v>1</v>
      </c>
      <c r="AC156" s="20" t="b">
        <f t="shared" si="54"/>
        <v>1</v>
      </c>
      <c r="AD156" s="20" t="b">
        <f t="shared" si="55"/>
        <v>1</v>
      </c>
      <c r="AE156" s="2" t="s">
        <v>1538</v>
      </c>
      <c r="AF156" s="2" t="str">
        <f t="shared" si="56"/>
        <v>Respiratory Infection</v>
      </c>
      <c r="AG156" s="2" t="s">
        <v>1510</v>
      </c>
      <c r="AH156" s="2" t="str">
        <f t="shared" si="57"/>
        <v>No</v>
      </c>
      <c r="AI156" s="2" t="s">
        <v>1539</v>
      </c>
      <c r="AJ156" s="2" t="s">
        <v>1512</v>
      </c>
    </row>
    <row r="157" spans="1:36" ht="15.75" customHeight="1" x14ac:dyDescent="0.35">
      <c r="A157" s="2" t="s">
        <v>314</v>
      </c>
      <c r="B157" s="2" t="s">
        <v>1547</v>
      </c>
      <c r="C157" s="2">
        <v>168</v>
      </c>
      <c r="D157" s="2">
        <f t="shared" si="41"/>
        <v>1.68</v>
      </c>
      <c r="E157" s="2">
        <f t="shared" si="42"/>
        <v>76.099999999999994</v>
      </c>
      <c r="F157" s="67">
        <f t="shared" si="43"/>
        <v>26.962868480725625</v>
      </c>
      <c r="G157" s="2">
        <v>76.099999999999994</v>
      </c>
      <c r="H157" s="2" t="b">
        <v>0</v>
      </c>
      <c r="I157" s="2" t="b">
        <f t="shared" si="44"/>
        <v>0</v>
      </c>
      <c r="J157" s="2" t="b">
        <f t="shared" si="45"/>
        <v>0</v>
      </c>
      <c r="K157" s="2" t="b">
        <v>0</v>
      </c>
      <c r="L157" s="2" t="b">
        <f t="shared" si="46"/>
        <v>0</v>
      </c>
      <c r="M157" s="2" t="b">
        <f t="shared" si="47"/>
        <v>0</v>
      </c>
      <c r="N157" s="2" t="b">
        <v>1</v>
      </c>
      <c r="O157" s="2" t="b">
        <f t="shared" si="48"/>
        <v>1</v>
      </c>
      <c r="P157" s="2" t="b">
        <f t="shared" si="49"/>
        <v>1</v>
      </c>
      <c r="Q157" s="2" t="b">
        <v>0</v>
      </c>
      <c r="R157" s="2" t="b">
        <f t="shared" si="50"/>
        <v>0</v>
      </c>
      <c r="S157" s="2" t="b">
        <f t="shared" si="51"/>
        <v>0</v>
      </c>
      <c r="T157" s="2" t="s">
        <v>1681</v>
      </c>
      <c r="U157" s="2">
        <v>165</v>
      </c>
      <c r="V157" s="2" t="b">
        <v>0</v>
      </c>
      <c r="W157" s="2" t="b">
        <f t="shared" si="52"/>
        <v>0</v>
      </c>
      <c r="X157" s="20" t="b">
        <f t="shared" si="53"/>
        <v>0</v>
      </c>
      <c r="Y157" s="2" t="b">
        <v>0</v>
      </c>
      <c r="Z157" s="2" t="b">
        <f t="shared" si="39"/>
        <v>0</v>
      </c>
      <c r="AA157" s="2" t="b">
        <f t="shared" si="40"/>
        <v>0</v>
      </c>
      <c r="AB157" s="2" t="b">
        <v>0</v>
      </c>
      <c r="AC157" s="20" t="b">
        <f t="shared" si="54"/>
        <v>0</v>
      </c>
      <c r="AD157" s="20" t="b">
        <f t="shared" si="55"/>
        <v>0</v>
      </c>
      <c r="AE157" s="2" t="s">
        <v>1562</v>
      </c>
      <c r="AF157" s="2" t="str">
        <f t="shared" si="56"/>
        <v>Fractured Leg</v>
      </c>
      <c r="AG157" s="2" t="s">
        <v>1528</v>
      </c>
      <c r="AH157" s="2" t="str">
        <f t="shared" si="57"/>
        <v>Yes</v>
      </c>
      <c r="AI157" s="2" t="s">
        <v>1539</v>
      </c>
      <c r="AJ157" s="2" t="s">
        <v>1521</v>
      </c>
    </row>
    <row r="158" spans="1:36" ht="15.75" customHeight="1" x14ac:dyDescent="0.35">
      <c r="A158" s="2" t="s">
        <v>316</v>
      </c>
      <c r="B158" s="2" t="s">
        <v>1560</v>
      </c>
      <c r="C158" s="2">
        <v>161</v>
      </c>
      <c r="D158" s="2">
        <f t="shared" si="41"/>
        <v>1.61</v>
      </c>
      <c r="E158" s="2">
        <f t="shared" si="42"/>
        <v>84.9</v>
      </c>
      <c r="F158" s="67">
        <f t="shared" si="43"/>
        <v>32.753365996682227</v>
      </c>
      <c r="G158" s="2">
        <v>84.9</v>
      </c>
      <c r="H158" s="2" t="b">
        <v>0</v>
      </c>
      <c r="I158" s="2" t="b">
        <f t="shared" si="44"/>
        <v>0</v>
      </c>
      <c r="J158" s="2" t="b">
        <f t="shared" si="45"/>
        <v>0</v>
      </c>
      <c r="K158" s="2" t="b">
        <v>1</v>
      </c>
      <c r="L158" s="2" t="b">
        <f t="shared" si="46"/>
        <v>1</v>
      </c>
      <c r="M158" s="2" t="b">
        <f t="shared" si="47"/>
        <v>1</v>
      </c>
      <c r="N158" s="2" t="b">
        <v>1</v>
      </c>
      <c r="O158" s="2" t="b">
        <f t="shared" si="48"/>
        <v>1</v>
      </c>
      <c r="P158" s="2" t="b">
        <f t="shared" si="49"/>
        <v>1</v>
      </c>
      <c r="Q158" s="2" t="b">
        <v>0</v>
      </c>
      <c r="R158" s="2" t="b">
        <f t="shared" si="50"/>
        <v>0</v>
      </c>
      <c r="S158" s="2" t="b">
        <f t="shared" si="51"/>
        <v>0</v>
      </c>
      <c r="T158" s="2" t="s">
        <v>1682</v>
      </c>
      <c r="U158" s="2">
        <v>216</v>
      </c>
      <c r="V158" s="2" t="b">
        <v>0</v>
      </c>
      <c r="W158" s="2" t="b">
        <f t="shared" si="52"/>
        <v>0</v>
      </c>
      <c r="X158" s="20" t="b">
        <f t="shared" si="53"/>
        <v>0</v>
      </c>
      <c r="Y158" s="2" t="b">
        <v>1</v>
      </c>
      <c r="Z158" s="2" t="b">
        <f t="shared" si="39"/>
        <v>1</v>
      </c>
      <c r="AA158" s="2" t="b">
        <f t="shared" si="40"/>
        <v>1</v>
      </c>
      <c r="AB158" s="2" t="b">
        <v>1</v>
      </c>
      <c r="AC158" s="20" t="b">
        <f t="shared" si="54"/>
        <v>1</v>
      </c>
      <c r="AD158" s="20" t="b">
        <f t="shared" si="55"/>
        <v>1</v>
      </c>
      <c r="AE158" s="2" t="s">
        <v>1533</v>
      </c>
      <c r="AF158" s="2" t="str">
        <f t="shared" si="56"/>
        <v>Childbirth</v>
      </c>
      <c r="AG158" s="2" t="s">
        <v>1528</v>
      </c>
      <c r="AH158" s="2" t="str">
        <f t="shared" si="57"/>
        <v>Yes</v>
      </c>
      <c r="AI158" s="2" t="s">
        <v>1511</v>
      </c>
      <c r="AJ158" s="2" t="s">
        <v>1517</v>
      </c>
    </row>
    <row r="159" spans="1:36" ht="15.75" customHeight="1" x14ac:dyDescent="0.35">
      <c r="A159" s="2" t="s">
        <v>317</v>
      </c>
      <c r="B159" s="2" t="s">
        <v>1547</v>
      </c>
      <c r="C159" s="2">
        <v>176</v>
      </c>
      <c r="D159" s="2">
        <f t="shared" si="41"/>
        <v>1.76</v>
      </c>
      <c r="E159" s="2">
        <f t="shared" si="42"/>
        <v>98.8</v>
      </c>
      <c r="F159" s="67">
        <f t="shared" si="43"/>
        <v>31.895661157024794</v>
      </c>
      <c r="G159" s="2">
        <v>98.8</v>
      </c>
      <c r="H159" s="2" t="b">
        <v>1</v>
      </c>
      <c r="I159" s="2" t="b">
        <f t="shared" si="44"/>
        <v>1</v>
      </c>
      <c r="J159" s="2" t="b">
        <f t="shared" si="45"/>
        <v>1</v>
      </c>
      <c r="K159" s="2" t="b">
        <v>0</v>
      </c>
      <c r="L159" s="2" t="b">
        <f t="shared" si="46"/>
        <v>0</v>
      </c>
      <c r="M159" s="2" t="b">
        <f t="shared" si="47"/>
        <v>0</v>
      </c>
      <c r="N159" s="2" t="b">
        <v>0</v>
      </c>
      <c r="O159" s="2" t="b">
        <f t="shared" si="48"/>
        <v>0</v>
      </c>
      <c r="P159" s="2" t="b">
        <f t="shared" si="49"/>
        <v>0</v>
      </c>
      <c r="Q159" s="2" t="b">
        <v>0</v>
      </c>
      <c r="R159" s="2" t="b">
        <f t="shared" si="50"/>
        <v>0</v>
      </c>
      <c r="S159" s="2" t="b">
        <f t="shared" si="51"/>
        <v>0</v>
      </c>
      <c r="T159" s="2" t="s">
        <v>1535</v>
      </c>
      <c r="U159" s="2">
        <v>172</v>
      </c>
      <c r="V159" s="2" t="b">
        <v>1</v>
      </c>
      <c r="W159" s="2" t="b">
        <f t="shared" si="52"/>
        <v>1</v>
      </c>
      <c r="X159" s="20" t="b">
        <f t="shared" si="53"/>
        <v>0</v>
      </c>
      <c r="Y159" s="2" t="b">
        <v>0</v>
      </c>
      <c r="Z159" s="2" t="b">
        <f t="shared" si="39"/>
        <v>0</v>
      </c>
      <c r="AA159" s="2" t="b">
        <f t="shared" si="40"/>
        <v>0</v>
      </c>
      <c r="AB159" s="2" t="b">
        <v>1</v>
      </c>
      <c r="AC159" s="20" t="b">
        <f t="shared" si="54"/>
        <v>1</v>
      </c>
      <c r="AD159" s="20" t="b">
        <f t="shared" si="55"/>
        <v>1</v>
      </c>
      <c r="AE159" s="2" t="s">
        <v>1621</v>
      </c>
      <c r="AF159" s="2" t="str">
        <f t="shared" si="56"/>
        <v>Heart Attack</v>
      </c>
      <c r="AH159" s="2" t="str">
        <f t="shared" si="57"/>
        <v>No</v>
      </c>
      <c r="AI159" s="2" t="s">
        <v>1539</v>
      </c>
      <c r="AJ159" s="2" t="s">
        <v>1525</v>
      </c>
    </row>
    <row r="160" spans="1:36" ht="15.75" customHeight="1" x14ac:dyDescent="0.35">
      <c r="A160" s="2" t="s">
        <v>320</v>
      </c>
      <c r="B160" s="2" t="s">
        <v>1507</v>
      </c>
      <c r="C160" s="2">
        <v>164</v>
      </c>
      <c r="D160" s="2">
        <f t="shared" si="41"/>
        <v>1.64</v>
      </c>
      <c r="E160" s="2">
        <f t="shared" si="42"/>
        <v>82.7</v>
      </c>
      <c r="F160" s="67">
        <f t="shared" si="43"/>
        <v>30.748066627007741</v>
      </c>
      <c r="G160" s="2">
        <v>82.7</v>
      </c>
      <c r="H160" s="2" t="b">
        <v>1</v>
      </c>
      <c r="I160" s="2" t="b">
        <f t="shared" si="44"/>
        <v>1</v>
      </c>
      <c r="J160" s="2" t="b">
        <f t="shared" si="45"/>
        <v>1</v>
      </c>
      <c r="K160" s="2" t="b">
        <v>0</v>
      </c>
      <c r="L160" s="2" t="b">
        <f t="shared" si="46"/>
        <v>0</v>
      </c>
      <c r="M160" s="2" t="b">
        <f t="shared" si="47"/>
        <v>0</v>
      </c>
      <c r="N160" s="2" t="b">
        <v>1</v>
      </c>
      <c r="O160" s="2" t="b">
        <f t="shared" si="48"/>
        <v>1</v>
      </c>
      <c r="P160" s="2" t="b">
        <f t="shared" si="49"/>
        <v>1</v>
      </c>
      <c r="Q160" s="2" t="b">
        <v>1</v>
      </c>
      <c r="R160" s="2" t="b">
        <f t="shared" si="50"/>
        <v>1</v>
      </c>
      <c r="S160" s="2" t="b">
        <f t="shared" si="51"/>
        <v>1</v>
      </c>
      <c r="T160" s="2" t="s">
        <v>1683</v>
      </c>
      <c r="U160" s="2">
        <v>216</v>
      </c>
      <c r="V160" s="2" t="b">
        <v>1</v>
      </c>
      <c r="W160" s="2" t="b">
        <f t="shared" si="52"/>
        <v>1</v>
      </c>
      <c r="X160" s="20" t="b">
        <f t="shared" si="53"/>
        <v>0</v>
      </c>
      <c r="Y160" s="2" t="b">
        <v>0</v>
      </c>
      <c r="Z160" s="2" t="b">
        <f t="shared" si="39"/>
        <v>0</v>
      </c>
      <c r="AA160" s="2" t="b">
        <f t="shared" si="40"/>
        <v>0</v>
      </c>
      <c r="AB160" s="2" t="b">
        <v>1</v>
      </c>
      <c r="AC160" s="20" t="b">
        <f t="shared" si="54"/>
        <v>1</v>
      </c>
      <c r="AD160" s="20" t="b">
        <f t="shared" si="55"/>
        <v>1</v>
      </c>
      <c r="AE160" s="2" t="s">
        <v>1538</v>
      </c>
      <c r="AF160" s="2" t="str">
        <f t="shared" si="56"/>
        <v>Respiratory Infection</v>
      </c>
      <c r="AG160" s="2" t="s">
        <v>1510</v>
      </c>
      <c r="AH160" s="2" t="str">
        <f t="shared" si="57"/>
        <v>No</v>
      </c>
      <c r="AI160" s="2" t="s">
        <v>1516</v>
      </c>
      <c r="AJ160" s="2" t="s">
        <v>1521</v>
      </c>
    </row>
    <row r="161" spans="1:36" ht="15.75" customHeight="1" x14ac:dyDescent="0.35">
      <c r="A161" s="2" t="s">
        <v>322</v>
      </c>
      <c r="B161" s="2" t="s">
        <v>1507</v>
      </c>
      <c r="C161" s="2">
        <v>161</v>
      </c>
      <c r="D161" s="2">
        <f t="shared" si="41"/>
        <v>1.61</v>
      </c>
      <c r="E161" s="2">
        <f t="shared" si="42"/>
        <v>76</v>
      </c>
      <c r="F161" s="67">
        <f t="shared" si="43"/>
        <v>29.319856487018246</v>
      </c>
      <c r="G161" s="2">
        <v>76</v>
      </c>
      <c r="H161" s="2" t="b">
        <v>0</v>
      </c>
      <c r="I161" s="2" t="b">
        <f t="shared" si="44"/>
        <v>0</v>
      </c>
      <c r="J161" s="2" t="b">
        <f t="shared" si="45"/>
        <v>0</v>
      </c>
      <c r="K161" s="2" t="b">
        <v>1</v>
      </c>
      <c r="L161" s="2" t="b">
        <f t="shared" si="46"/>
        <v>1</v>
      </c>
      <c r="M161" s="2" t="b">
        <f t="shared" si="47"/>
        <v>1</v>
      </c>
      <c r="N161" s="2" t="b">
        <v>1</v>
      </c>
      <c r="O161" s="2" t="b">
        <f t="shared" si="48"/>
        <v>1</v>
      </c>
      <c r="P161" s="2" t="b">
        <f t="shared" si="49"/>
        <v>1</v>
      </c>
      <c r="Q161" s="2" t="b">
        <v>0</v>
      </c>
      <c r="R161" s="2" t="b">
        <f t="shared" si="50"/>
        <v>0</v>
      </c>
      <c r="S161" s="2" t="b">
        <f t="shared" si="51"/>
        <v>0</v>
      </c>
      <c r="T161" s="2" t="s">
        <v>1684</v>
      </c>
      <c r="U161" s="2">
        <v>192</v>
      </c>
      <c r="V161" s="2" t="b">
        <v>0</v>
      </c>
      <c r="W161" s="2" t="b">
        <f t="shared" si="52"/>
        <v>0</v>
      </c>
      <c r="X161" s="20" t="b">
        <f t="shared" si="53"/>
        <v>0</v>
      </c>
      <c r="Y161" s="2" t="b">
        <v>1</v>
      </c>
      <c r="Z161" s="2" t="b">
        <f t="shared" si="39"/>
        <v>1</v>
      </c>
      <c r="AA161" s="2" t="b">
        <f t="shared" si="40"/>
        <v>1</v>
      </c>
      <c r="AB161" s="2" t="b">
        <v>1</v>
      </c>
      <c r="AC161" s="20" t="b">
        <f t="shared" si="54"/>
        <v>1</v>
      </c>
      <c r="AD161" s="20" t="b">
        <f t="shared" si="55"/>
        <v>1</v>
      </c>
      <c r="AE161" s="2" t="s">
        <v>1549</v>
      </c>
      <c r="AF161" s="2" t="str">
        <f t="shared" si="56"/>
        <v>Hypertension</v>
      </c>
      <c r="AG161" s="2" t="s">
        <v>1510</v>
      </c>
      <c r="AH161" s="2" t="str">
        <f t="shared" si="57"/>
        <v>No</v>
      </c>
      <c r="AI161" s="2" t="s">
        <v>1516</v>
      </c>
      <c r="AJ161" s="2" t="s">
        <v>1517</v>
      </c>
    </row>
    <row r="162" spans="1:36" ht="15.75" customHeight="1" x14ac:dyDescent="0.35">
      <c r="A162" s="2" t="s">
        <v>323</v>
      </c>
      <c r="B162" s="2" t="s">
        <v>1540</v>
      </c>
      <c r="C162" s="2">
        <v>175</v>
      </c>
      <c r="D162" s="2">
        <f t="shared" si="41"/>
        <v>1.75</v>
      </c>
      <c r="E162" s="2">
        <f t="shared" si="42"/>
        <v>72.5</v>
      </c>
      <c r="F162" s="67">
        <f t="shared" si="43"/>
        <v>23.673469387755102</v>
      </c>
      <c r="G162" s="2">
        <v>72.5</v>
      </c>
      <c r="H162" s="2" t="b">
        <v>0</v>
      </c>
      <c r="I162" s="2" t="b">
        <f t="shared" si="44"/>
        <v>0</v>
      </c>
      <c r="J162" s="2" t="b">
        <f t="shared" si="45"/>
        <v>0</v>
      </c>
      <c r="K162" s="2" t="b">
        <v>0</v>
      </c>
      <c r="L162" s="2" t="b">
        <f t="shared" si="46"/>
        <v>0</v>
      </c>
      <c r="M162" s="2" t="b">
        <f t="shared" si="47"/>
        <v>0</v>
      </c>
      <c r="N162" s="2" t="b">
        <v>0</v>
      </c>
      <c r="O162" s="2" t="b">
        <f t="shared" si="48"/>
        <v>0</v>
      </c>
      <c r="P162" s="2" t="b">
        <f t="shared" si="49"/>
        <v>0</v>
      </c>
      <c r="Q162" s="2" t="b">
        <v>0</v>
      </c>
      <c r="R162" s="2" t="b">
        <f t="shared" si="50"/>
        <v>0</v>
      </c>
      <c r="S162" s="2" t="b">
        <f t="shared" si="51"/>
        <v>0</v>
      </c>
      <c r="T162" s="2" t="s">
        <v>1634</v>
      </c>
      <c r="U162" s="2">
        <v>176</v>
      </c>
      <c r="V162" s="2" t="b">
        <v>0</v>
      </c>
      <c r="W162" s="2" t="b">
        <f t="shared" si="52"/>
        <v>0</v>
      </c>
      <c r="X162" s="20" t="b">
        <f t="shared" si="53"/>
        <v>0</v>
      </c>
      <c r="Y162" s="2" t="b">
        <v>0</v>
      </c>
      <c r="Z162" s="2" t="b">
        <f t="shared" si="39"/>
        <v>0</v>
      </c>
      <c r="AA162" s="2" t="b">
        <f t="shared" si="40"/>
        <v>0</v>
      </c>
      <c r="AB162" s="2" t="b">
        <v>0</v>
      </c>
      <c r="AC162" s="20" t="b">
        <f t="shared" si="54"/>
        <v>0</v>
      </c>
      <c r="AD162" s="20" t="b">
        <f t="shared" si="55"/>
        <v>0</v>
      </c>
      <c r="AE162" s="2" t="s">
        <v>1527</v>
      </c>
      <c r="AF162" s="2" t="str">
        <f t="shared" si="56"/>
        <v>Appendicitis</v>
      </c>
      <c r="AG162" s="2" t="s">
        <v>1528</v>
      </c>
      <c r="AH162" s="2" t="str">
        <f t="shared" si="57"/>
        <v>Yes</v>
      </c>
      <c r="AI162" s="2" t="s">
        <v>1516</v>
      </c>
      <c r="AJ162" s="2" t="s">
        <v>1534</v>
      </c>
    </row>
    <row r="163" spans="1:36" ht="15.75" customHeight="1" x14ac:dyDescent="0.35">
      <c r="A163" s="2" t="s">
        <v>325</v>
      </c>
      <c r="B163" s="2" t="s">
        <v>1518</v>
      </c>
      <c r="C163" s="2">
        <v>161</v>
      </c>
      <c r="D163" s="2">
        <f t="shared" si="41"/>
        <v>1.61</v>
      </c>
      <c r="E163" s="2">
        <f t="shared" si="42"/>
        <v>59.4</v>
      </c>
      <c r="F163" s="67">
        <f t="shared" si="43"/>
        <v>22.915782570116889</v>
      </c>
      <c r="G163" s="2">
        <v>59.4</v>
      </c>
      <c r="H163" s="2" t="b">
        <v>0</v>
      </c>
      <c r="I163" s="2" t="b">
        <f t="shared" si="44"/>
        <v>0</v>
      </c>
      <c r="J163" s="2" t="b">
        <f t="shared" si="45"/>
        <v>0</v>
      </c>
      <c r="K163" s="2" t="b">
        <v>0</v>
      </c>
      <c r="L163" s="2" t="b">
        <f t="shared" si="46"/>
        <v>0</v>
      </c>
      <c r="M163" s="2" t="b">
        <f t="shared" si="47"/>
        <v>0</v>
      </c>
      <c r="N163" s="2" t="b">
        <v>0</v>
      </c>
      <c r="O163" s="2" t="b">
        <f t="shared" si="48"/>
        <v>0</v>
      </c>
      <c r="P163" s="2" t="b">
        <f t="shared" si="49"/>
        <v>0</v>
      </c>
      <c r="Q163" s="2" t="b">
        <v>0</v>
      </c>
      <c r="R163" s="2" t="b">
        <f t="shared" si="50"/>
        <v>0</v>
      </c>
      <c r="S163" s="2" t="b">
        <f t="shared" si="51"/>
        <v>0</v>
      </c>
      <c r="T163" s="2" t="s">
        <v>1685</v>
      </c>
      <c r="U163" s="2">
        <v>210</v>
      </c>
      <c r="V163" s="2" t="b">
        <v>0</v>
      </c>
      <c r="W163" s="2" t="b">
        <f t="shared" si="52"/>
        <v>0</v>
      </c>
      <c r="X163" s="20" t="b">
        <f t="shared" si="53"/>
        <v>0</v>
      </c>
      <c r="Y163" s="2" t="b">
        <v>0</v>
      </c>
      <c r="Z163" s="2" t="b">
        <f t="shared" si="39"/>
        <v>0</v>
      </c>
      <c r="AA163" s="2" t="b">
        <f t="shared" si="40"/>
        <v>0</v>
      </c>
      <c r="AC163" s="20" t="str">
        <f t="shared" si="54"/>
        <v>FALSE</v>
      </c>
      <c r="AD163" s="20" t="str">
        <f t="shared" si="55"/>
        <v>FALSE</v>
      </c>
      <c r="AE163" s="2" t="s">
        <v>1565</v>
      </c>
      <c r="AF163" s="2" t="str">
        <f t="shared" si="56"/>
        <v>Diabetes</v>
      </c>
      <c r="AG163" s="2" t="s">
        <v>1510</v>
      </c>
      <c r="AH163" s="2" t="str">
        <f t="shared" si="57"/>
        <v>No</v>
      </c>
      <c r="AI163" s="2" t="s">
        <v>1539</v>
      </c>
      <c r="AJ163" s="2" t="s">
        <v>1521</v>
      </c>
    </row>
    <row r="164" spans="1:36" ht="15.75" customHeight="1" x14ac:dyDescent="0.35">
      <c r="A164" s="2" t="s">
        <v>327</v>
      </c>
      <c r="B164" s="2" t="s">
        <v>1507</v>
      </c>
      <c r="C164" s="2">
        <v>174</v>
      </c>
      <c r="D164" s="2">
        <f t="shared" si="41"/>
        <v>1.74</v>
      </c>
      <c r="E164" s="2">
        <f t="shared" si="42"/>
        <v>81.5</v>
      </c>
      <c r="F164" s="67">
        <f t="shared" si="43"/>
        <v>26.919011758488573</v>
      </c>
      <c r="G164" s="2">
        <v>81.5</v>
      </c>
      <c r="H164" s="2" t="b">
        <v>1</v>
      </c>
      <c r="I164" s="2" t="b">
        <f t="shared" si="44"/>
        <v>1</v>
      </c>
      <c r="J164" s="2" t="b">
        <f t="shared" si="45"/>
        <v>1</v>
      </c>
      <c r="K164" s="2" t="b">
        <v>1</v>
      </c>
      <c r="L164" s="2" t="b">
        <f t="shared" si="46"/>
        <v>1</v>
      </c>
      <c r="M164" s="2" t="b">
        <f t="shared" si="47"/>
        <v>1</v>
      </c>
      <c r="N164" s="2" t="b">
        <v>1</v>
      </c>
      <c r="O164" s="2" t="b">
        <f t="shared" si="48"/>
        <v>1</v>
      </c>
      <c r="P164" s="2" t="b">
        <f t="shared" si="49"/>
        <v>1</v>
      </c>
      <c r="Q164" s="2" t="b">
        <v>0</v>
      </c>
      <c r="R164" s="2" t="b">
        <f t="shared" si="50"/>
        <v>0</v>
      </c>
      <c r="S164" s="2" t="b">
        <f t="shared" si="51"/>
        <v>0</v>
      </c>
      <c r="T164" s="2" t="s">
        <v>1673</v>
      </c>
      <c r="U164" s="2">
        <v>184</v>
      </c>
      <c r="V164" s="2" t="b">
        <v>0</v>
      </c>
      <c r="W164" s="2" t="b">
        <f t="shared" si="52"/>
        <v>0</v>
      </c>
      <c r="X164" s="20" t="b">
        <f t="shared" si="53"/>
        <v>0</v>
      </c>
      <c r="Z164" s="2" t="b">
        <f t="shared" si="39"/>
        <v>0</v>
      </c>
      <c r="AA164" s="2" t="b">
        <f t="shared" si="40"/>
        <v>0</v>
      </c>
      <c r="AB164" s="2" t="b">
        <v>0</v>
      </c>
      <c r="AC164" s="20" t="b">
        <f t="shared" si="54"/>
        <v>0</v>
      </c>
      <c r="AD164" s="20" t="b">
        <f t="shared" si="55"/>
        <v>0</v>
      </c>
      <c r="AE164" s="2" t="s">
        <v>1544</v>
      </c>
      <c r="AF164" s="2" t="str">
        <f t="shared" si="56"/>
        <v>Osteoarthritis</v>
      </c>
      <c r="AG164" s="2" t="s">
        <v>1528</v>
      </c>
      <c r="AH164" s="2" t="str">
        <f t="shared" si="57"/>
        <v>Yes</v>
      </c>
      <c r="AI164" s="2" t="s">
        <v>1516</v>
      </c>
      <c r="AJ164" s="2" t="s">
        <v>1521</v>
      </c>
    </row>
    <row r="165" spans="1:36" ht="15.75" customHeight="1" x14ac:dyDescent="0.35">
      <c r="A165" s="2" t="s">
        <v>328</v>
      </c>
      <c r="B165" s="2" t="s">
        <v>1507</v>
      </c>
      <c r="C165" s="2">
        <v>167</v>
      </c>
      <c r="D165" s="2">
        <f t="shared" si="41"/>
        <v>1.67</v>
      </c>
      <c r="E165" s="2">
        <f t="shared" si="42"/>
        <v>85.1</v>
      </c>
      <c r="F165" s="67">
        <f t="shared" si="43"/>
        <v>30.513822654093012</v>
      </c>
      <c r="G165" s="2">
        <v>85.1</v>
      </c>
      <c r="H165" s="2" t="b">
        <v>1</v>
      </c>
      <c r="I165" s="2" t="b">
        <f t="shared" si="44"/>
        <v>1</v>
      </c>
      <c r="J165" s="2" t="b">
        <f t="shared" si="45"/>
        <v>1</v>
      </c>
      <c r="K165" s="2" t="b">
        <v>0</v>
      </c>
      <c r="L165" s="2" t="b">
        <f t="shared" si="46"/>
        <v>0</v>
      </c>
      <c r="M165" s="2" t="b">
        <f t="shared" si="47"/>
        <v>0</v>
      </c>
      <c r="N165" s="2" t="b">
        <v>0</v>
      </c>
      <c r="O165" s="2" t="b">
        <f t="shared" si="48"/>
        <v>0</v>
      </c>
      <c r="P165" s="2" t="b">
        <f t="shared" si="49"/>
        <v>0</v>
      </c>
      <c r="Q165" s="2" t="b">
        <v>0</v>
      </c>
      <c r="R165" s="2" t="b">
        <f t="shared" si="50"/>
        <v>0</v>
      </c>
      <c r="S165" s="2" t="b">
        <f t="shared" si="51"/>
        <v>0</v>
      </c>
      <c r="T165" s="2" t="s">
        <v>1686</v>
      </c>
      <c r="U165" s="2">
        <v>222</v>
      </c>
      <c r="V165" s="2" t="b">
        <v>0</v>
      </c>
      <c r="W165" s="2" t="b">
        <f t="shared" si="52"/>
        <v>0</v>
      </c>
      <c r="X165" s="20" t="b">
        <f t="shared" si="53"/>
        <v>0</v>
      </c>
      <c r="Y165" s="2" t="b">
        <v>1</v>
      </c>
      <c r="Z165" s="2" t="b">
        <f t="shared" si="39"/>
        <v>1</v>
      </c>
      <c r="AA165" s="2" t="b">
        <f t="shared" si="40"/>
        <v>1</v>
      </c>
      <c r="AB165" s="2" t="b">
        <v>1</v>
      </c>
      <c r="AC165" s="20" t="b">
        <f t="shared" si="54"/>
        <v>1</v>
      </c>
      <c r="AD165" s="20" t="b">
        <f t="shared" si="55"/>
        <v>1</v>
      </c>
      <c r="AE165" s="2" t="s">
        <v>1549</v>
      </c>
      <c r="AF165" s="2" t="str">
        <f t="shared" si="56"/>
        <v>Hypertension</v>
      </c>
      <c r="AG165" s="2" t="s">
        <v>1510</v>
      </c>
      <c r="AH165" s="2" t="str">
        <f t="shared" si="57"/>
        <v>No</v>
      </c>
      <c r="AI165" s="2" t="s">
        <v>1516</v>
      </c>
      <c r="AJ165" s="2" t="s">
        <v>1521</v>
      </c>
    </row>
    <row r="166" spans="1:36" ht="15.75" customHeight="1" x14ac:dyDescent="0.35">
      <c r="A166" s="2" t="s">
        <v>330</v>
      </c>
      <c r="B166" s="2" t="s">
        <v>1547</v>
      </c>
      <c r="C166" s="2">
        <v>170</v>
      </c>
      <c r="D166" s="2">
        <f t="shared" si="41"/>
        <v>1.7</v>
      </c>
      <c r="E166" s="2">
        <f t="shared" si="42"/>
        <v>100.2</v>
      </c>
      <c r="F166" s="67">
        <f t="shared" si="43"/>
        <v>34.671280276816617</v>
      </c>
      <c r="G166" s="2">
        <v>100.2</v>
      </c>
      <c r="H166" s="2" t="b">
        <v>0</v>
      </c>
      <c r="I166" s="2" t="b">
        <f t="shared" si="44"/>
        <v>0</v>
      </c>
      <c r="J166" s="2" t="b">
        <f t="shared" si="45"/>
        <v>0</v>
      </c>
      <c r="K166" s="2" t="b">
        <v>1</v>
      </c>
      <c r="L166" s="2" t="b">
        <f t="shared" si="46"/>
        <v>1</v>
      </c>
      <c r="M166" s="2" t="b">
        <f t="shared" si="47"/>
        <v>1</v>
      </c>
      <c r="N166" s="2" t="b">
        <v>0</v>
      </c>
      <c r="O166" s="2" t="b">
        <f t="shared" si="48"/>
        <v>0</v>
      </c>
      <c r="P166" s="2" t="b">
        <f t="shared" si="49"/>
        <v>0</v>
      </c>
      <c r="Q166" s="2" t="b">
        <v>1</v>
      </c>
      <c r="R166" s="2" t="b">
        <f t="shared" si="50"/>
        <v>1</v>
      </c>
      <c r="S166" s="2" t="b">
        <f t="shared" si="51"/>
        <v>1</v>
      </c>
      <c r="T166" s="2" t="s">
        <v>1580</v>
      </c>
      <c r="U166" s="2">
        <v>203</v>
      </c>
      <c r="V166" s="2" t="b">
        <v>1</v>
      </c>
      <c r="W166" s="2" t="b">
        <f t="shared" si="52"/>
        <v>1</v>
      </c>
      <c r="X166" s="20" t="b">
        <f t="shared" si="53"/>
        <v>0</v>
      </c>
      <c r="Y166" s="2" t="b">
        <v>1</v>
      </c>
      <c r="Z166" s="2" t="b">
        <f t="shared" si="39"/>
        <v>1</v>
      </c>
      <c r="AA166" s="2" t="b">
        <f t="shared" si="40"/>
        <v>1</v>
      </c>
      <c r="AB166" s="2" t="b">
        <v>1</v>
      </c>
      <c r="AC166" s="20" t="b">
        <f t="shared" si="54"/>
        <v>1</v>
      </c>
      <c r="AD166" s="20" t="b">
        <f t="shared" si="55"/>
        <v>1</v>
      </c>
      <c r="AE166" s="2" t="s">
        <v>1584</v>
      </c>
      <c r="AF166" s="2" t="str">
        <f t="shared" si="56"/>
        <v>Prostate Cancer</v>
      </c>
      <c r="AH166" s="2" t="str">
        <f t="shared" si="57"/>
        <v>No</v>
      </c>
      <c r="AI166" s="2" t="s">
        <v>1516</v>
      </c>
      <c r="AJ166" s="2" t="s">
        <v>1517</v>
      </c>
    </row>
    <row r="167" spans="1:36" ht="15.75" customHeight="1" x14ac:dyDescent="0.35">
      <c r="A167" s="2" t="s">
        <v>331</v>
      </c>
      <c r="B167" s="2" t="s">
        <v>1518</v>
      </c>
      <c r="C167" s="2">
        <v>155</v>
      </c>
      <c r="D167" s="2">
        <f t="shared" si="41"/>
        <v>1.55</v>
      </c>
      <c r="E167" s="2">
        <f t="shared" si="42"/>
        <v>83.5</v>
      </c>
      <c r="F167" s="67">
        <f t="shared" si="43"/>
        <v>34.755463059313215</v>
      </c>
      <c r="G167" s="2">
        <v>83.5</v>
      </c>
      <c r="H167" s="2" t="b">
        <v>0</v>
      </c>
      <c r="I167" s="2" t="b">
        <f t="shared" si="44"/>
        <v>0</v>
      </c>
      <c r="J167" s="2" t="b">
        <f t="shared" si="45"/>
        <v>0</v>
      </c>
      <c r="K167" s="2" t="b">
        <v>1</v>
      </c>
      <c r="L167" s="2" t="b">
        <f t="shared" si="46"/>
        <v>1</v>
      </c>
      <c r="M167" s="2" t="b">
        <f t="shared" si="47"/>
        <v>1</v>
      </c>
      <c r="N167" s="2" t="b">
        <v>0</v>
      </c>
      <c r="O167" s="2" t="b">
        <f t="shared" si="48"/>
        <v>0</v>
      </c>
      <c r="P167" s="2" t="b">
        <f t="shared" si="49"/>
        <v>0</v>
      </c>
      <c r="Q167" s="2" t="b">
        <v>1</v>
      </c>
      <c r="R167" s="2" t="b">
        <f t="shared" si="50"/>
        <v>1</v>
      </c>
      <c r="S167" s="2" t="b">
        <f t="shared" si="51"/>
        <v>1</v>
      </c>
      <c r="T167" s="2" t="s">
        <v>1674</v>
      </c>
      <c r="U167" s="2">
        <v>184</v>
      </c>
      <c r="V167" s="2" t="b">
        <v>1</v>
      </c>
      <c r="W167" s="2" t="b">
        <f t="shared" si="52"/>
        <v>1</v>
      </c>
      <c r="X167" s="20" t="b">
        <f t="shared" si="53"/>
        <v>0</v>
      </c>
      <c r="Y167" s="2" t="b">
        <v>1</v>
      </c>
      <c r="Z167" s="2" t="b">
        <f t="shared" si="39"/>
        <v>1</v>
      </c>
      <c r="AA167" s="2" t="b">
        <f t="shared" si="40"/>
        <v>1</v>
      </c>
      <c r="AB167" s="2" t="b">
        <v>1</v>
      </c>
      <c r="AC167" s="20" t="b">
        <f t="shared" si="54"/>
        <v>1</v>
      </c>
      <c r="AD167" s="20" t="b">
        <f t="shared" si="55"/>
        <v>1</v>
      </c>
      <c r="AE167" s="2" t="s">
        <v>1533</v>
      </c>
      <c r="AF167" s="2" t="str">
        <f t="shared" si="56"/>
        <v>Childbirth</v>
      </c>
      <c r="AG167" s="2" t="s">
        <v>1510</v>
      </c>
      <c r="AH167" s="2" t="str">
        <f t="shared" si="57"/>
        <v>No</v>
      </c>
      <c r="AI167" s="2" t="s">
        <v>1539</v>
      </c>
      <c r="AJ167" s="2" t="s">
        <v>1512</v>
      </c>
    </row>
    <row r="168" spans="1:36" ht="15.75" customHeight="1" x14ac:dyDescent="0.35">
      <c r="A168" s="2" t="s">
        <v>332</v>
      </c>
      <c r="B168" s="2" t="s">
        <v>1531</v>
      </c>
      <c r="C168" s="2">
        <v>156</v>
      </c>
      <c r="D168" s="2">
        <f t="shared" si="41"/>
        <v>1.56</v>
      </c>
      <c r="E168" s="2">
        <f t="shared" si="42"/>
        <v>69.400000000000006</v>
      </c>
      <c r="F168" s="67">
        <f t="shared" si="43"/>
        <v>28.517422748191979</v>
      </c>
      <c r="G168" s="2">
        <v>69.400000000000006</v>
      </c>
      <c r="H168" s="2" t="b">
        <v>0</v>
      </c>
      <c r="I168" s="2" t="b">
        <f t="shared" si="44"/>
        <v>0</v>
      </c>
      <c r="J168" s="2" t="b">
        <f t="shared" si="45"/>
        <v>0</v>
      </c>
      <c r="K168" s="2" t="b">
        <v>0</v>
      </c>
      <c r="L168" s="2" t="b">
        <f t="shared" si="46"/>
        <v>0</v>
      </c>
      <c r="M168" s="2" t="b">
        <f t="shared" si="47"/>
        <v>0</v>
      </c>
      <c r="N168" s="2" t="b">
        <v>1</v>
      </c>
      <c r="O168" s="2" t="b">
        <f t="shared" si="48"/>
        <v>1</v>
      </c>
      <c r="P168" s="2" t="b">
        <f t="shared" si="49"/>
        <v>1</v>
      </c>
      <c r="Q168" s="2" t="b">
        <v>0</v>
      </c>
      <c r="R168" s="2" t="b">
        <f t="shared" si="50"/>
        <v>0</v>
      </c>
      <c r="S168" s="2" t="b">
        <f t="shared" si="51"/>
        <v>0</v>
      </c>
      <c r="T168" s="2" t="s">
        <v>1687</v>
      </c>
      <c r="U168" s="2">
        <v>206</v>
      </c>
      <c r="V168" s="2" t="b">
        <v>1</v>
      </c>
      <c r="W168" s="2" t="b">
        <f t="shared" si="52"/>
        <v>1</v>
      </c>
      <c r="X168" s="20" t="b">
        <f t="shared" si="53"/>
        <v>0</v>
      </c>
      <c r="Y168" s="2" t="b">
        <v>1</v>
      </c>
      <c r="Z168" s="2" t="b">
        <f t="shared" si="39"/>
        <v>1</v>
      </c>
      <c r="AA168" s="2" t="b">
        <f t="shared" si="40"/>
        <v>1</v>
      </c>
      <c r="AB168" s="2" t="b">
        <v>1</v>
      </c>
      <c r="AC168" s="20" t="b">
        <f t="shared" si="54"/>
        <v>1</v>
      </c>
      <c r="AD168" s="20" t="b">
        <f t="shared" si="55"/>
        <v>1</v>
      </c>
      <c r="AE168" s="2" t="s">
        <v>1552</v>
      </c>
      <c r="AF168" s="2" t="str">
        <f t="shared" si="56"/>
        <v>Heart Disease</v>
      </c>
      <c r="AG168" s="2" t="s">
        <v>1510</v>
      </c>
      <c r="AH168" s="2" t="str">
        <f t="shared" si="57"/>
        <v>No</v>
      </c>
      <c r="AI168" s="2" t="s">
        <v>1511</v>
      </c>
      <c r="AJ168" s="2" t="s">
        <v>1525</v>
      </c>
    </row>
    <row r="169" spans="1:36" ht="15.75" customHeight="1" x14ac:dyDescent="0.35">
      <c r="A169" s="2" t="s">
        <v>334</v>
      </c>
      <c r="B169" s="2" t="s">
        <v>1518</v>
      </c>
      <c r="C169" s="2">
        <v>161</v>
      </c>
      <c r="D169" s="2">
        <f t="shared" si="41"/>
        <v>1.61</v>
      </c>
      <c r="E169" s="2">
        <f t="shared" si="42"/>
        <v>87.9</v>
      </c>
      <c r="F169" s="67">
        <f t="shared" si="43"/>
        <v>33.910728752748732</v>
      </c>
      <c r="G169" s="2">
        <v>87.9</v>
      </c>
      <c r="H169" s="2" t="b">
        <v>0</v>
      </c>
      <c r="I169" s="2" t="b">
        <f t="shared" si="44"/>
        <v>0</v>
      </c>
      <c r="J169" s="2" t="b">
        <f t="shared" si="45"/>
        <v>0</v>
      </c>
      <c r="K169" s="2" t="b">
        <v>1</v>
      </c>
      <c r="L169" s="2" t="b">
        <f t="shared" si="46"/>
        <v>1</v>
      </c>
      <c r="M169" s="2" t="b">
        <f t="shared" si="47"/>
        <v>1</v>
      </c>
      <c r="N169" s="2" t="b">
        <v>0</v>
      </c>
      <c r="O169" s="2" t="b">
        <f t="shared" si="48"/>
        <v>0</v>
      </c>
      <c r="P169" s="2" t="b">
        <f t="shared" si="49"/>
        <v>0</v>
      </c>
      <c r="Q169" s="2" t="b">
        <v>1</v>
      </c>
      <c r="R169" s="2" t="b">
        <f t="shared" si="50"/>
        <v>1</v>
      </c>
      <c r="S169" s="2" t="b">
        <f t="shared" si="51"/>
        <v>1</v>
      </c>
      <c r="T169" s="2" t="s">
        <v>1688</v>
      </c>
      <c r="U169" s="2">
        <v>227</v>
      </c>
      <c r="V169" s="2" t="b">
        <v>1</v>
      </c>
      <c r="W169" s="2" t="b">
        <f t="shared" si="52"/>
        <v>1</v>
      </c>
      <c r="X169" s="20" t="b">
        <f t="shared" si="53"/>
        <v>0</v>
      </c>
      <c r="Y169" s="2" t="b">
        <v>1</v>
      </c>
      <c r="Z169" s="2" t="b">
        <f t="shared" si="39"/>
        <v>1</v>
      </c>
      <c r="AA169" s="2" t="b">
        <f t="shared" si="40"/>
        <v>1</v>
      </c>
      <c r="AB169" s="2" t="b">
        <v>1</v>
      </c>
      <c r="AC169" s="20" t="b">
        <f t="shared" si="54"/>
        <v>1</v>
      </c>
      <c r="AD169" s="20" t="b">
        <f t="shared" si="55"/>
        <v>1</v>
      </c>
      <c r="AE169" s="2" t="s">
        <v>1530</v>
      </c>
      <c r="AF169" s="2" t="str">
        <f t="shared" si="56"/>
        <v>Fractured Arm</v>
      </c>
      <c r="AG169" s="2" t="s">
        <v>1510</v>
      </c>
      <c r="AH169" s="2" t="str">
        <f t="shared" si="57"/>
        <v>No</v>
      </c>
      <c r="AI169" s="2" t="s">
        <v>1516</v>
      </c>
      <c r="AJ169" s="2" t="s">
        <v>1517</v>
      </c>
    </row>
    <row r="170" spans="1:36" ht="15.75" customHeight="1" x14ac:dyDescent="0.35">
      <c r="A170" s="2" t="s">
        <v>336</v>
      </c>
      <c r="B170" s="2" t="s">
        <v>1513</v>
      </c>
      <c r="C170" s="2">
        <v>156</v>
      </c>
      <c r="D170" s="2">
        <f t="shared" si="41"/>
        <v>1.56</v>
      </c>
      <c r="E170" s="2">
        <f t="shared" si="42"/>
        <v>64.099999999999994</v>
      </c>
      <c r="F170" s="67">
        <f t="shared" si="43"/>
        <v>26.339579224194605</v>
      </c>
      <c r="G170" s="2">
        <v>64.099999999999994</v>
      </c>
      <c r="H170" s="2" t="b">
        <v>1</v>
      </c>
      <c r="I170" s="2" t="b">
        <f t="shared" si="44"/>
        <v>1</v>
      </c>
      <c r="J170" s="2" t="b">
        <f t="shared" si="45"/>
        <v>1</v>
      </c>
      <c r="K170" s="2" t="b">
        <v>0</v>
      </c>
      <c r="L170" s="2" t="b">
        <f t="shared" si="46"/>
        <v>0</v>
      </c>
      <c r="M170" s="2" t="b">
        <f t="shared" si="47"/>
        <v>0</v>
      </c>
      <c r="N170" s="2" t="b">
        <v>1</v>
      </c>
      <c r="O170" s="2" t="b">
        <f t="shared" si="48"/>
        <v>1</v>
      </c>
      <c r="P170" s="2" t="b">
        <f t="shared" si="49"/>
        <v>1</v>
      </c>
      <c r="Q170" s="2" t="b">
        <v>0</v>
      </c>
      <c r="R170" s="2" t="b">
        <f t="shared" si="50"/>
        <v>0</v>
      </c>
      <c r="S170" s="2" t="b">
        <f t="shared" si="51"/>
        <v>0</v>
      </c>
      <c r="T170" s="2" t="s">
        <v>1689</v>
      </c>
      <c r="U170" s="2">
        <v>215</v>
      </c>
      <c r="V170" s="2" t="b">
        <v>0</v>
      </c>
      <c r="W170" s="2" t="b">
        <f t="shared" si="52"/>
        <v>0</v>
      </c>
      <c r="X170" s="20" t="b">
        <f t="shared" si="53"/>
        <v>0</v>
      </c>
      <c r="Y170" s="2" t="b">
        <v>0</v>
      </c>
      <c r="Z170" s="2" t="b">
        <f t="shared" si="39"/>
        <v>0</v>
      </c>
      <c r="AA170" s="2" t="b">
        <f t="shared" si="40"/>
        <v>0</v>
      </c>
      <c r="AB170" s="2" t="b">
        <v>0</v>
      </c>
      <c r="AC170" s="20" t="b">
        <f t="shared" si="54"/>
        <v>0</v>
      </c>
      <c r="AD170" s="20" t="b">
        <f t="shared" si="55"/>
        <v>0</v>
      </c>
      <c r="AE170" s="2" t="s">
        <v>1559</v>
      </c>
      <c r="AF170" s="2" t="str">
        <f t="shared" si="56"/>
        <v>Kidney Stones</v>
      </c>
      <c r="AG170" s="2" t="s">
        <v>1528</v>
      </c>
      <c r="AH170" s="2" t="str">
        <f t="shared" si="57"/>
        <v>Yes</v>
      </c>
      <c r="AI170" s="2" t="s">
        <v>1516</v>
      </c>
      <c r="AJ170" s="2" t="s">
        <v>1525</v>
      </c>
    </row>
    <row r="171" spans="1:36" ht="15.75" customHeight="1" x14ac:dyDescent="0.35">
      <c r="A171" s="2" t="s">
        <v>337</v>
      </c>
      <c r="B171" s="2" t="s">
        <v>1507</v>
      </c>
      <c r="C171" s="2">
        <v>157</v>
      </c>
      <c r="D171" s="2">
        <f t="shared" si="41"/>
        <v>1.57</v>
      </c>
      <c r="E171" s="2">
        <f t="shared" si="42"/>
        <v>85.4</v>
      </c>
      <c r="F171" s="67">
        <f t="shared" si="43"/>
        <v>34.646435960890912</v>
      </c>
      <c r="G171" s="2">
        <v>85.4</v>
      </c>
      <c r="H171" s="2" t="b">
        <v>1</v>
      </c>
      <c r="I171" s="2" t="b">
        <f t="shared" si="44"/>
        <v>1</v>
      </c>
      <c r="J171" s="2" t="b">
        <f t="shared" si="45"/>
        <v>1</v>
      </c>
      <c r="K171" s="2" t="b">
        <v>1</v>
      </c>
      <c r="L171" s="2" t="b">
        <f t="shared" si="46"/>
        <v>1</v>
      </c>
      <c r="M171" s="2" t="b">
        <f t="shared" si="47"/>
        <v>1</v>
      </c>
      <c r="N171" s="2" t="b">
        <v>1</v>
      </c>
      <c r="O171" s="2" t="b">
        <f t="shared" si="48"/>
        <v>1</v>
      </c>
      <c r="P171" s="2" t="b">
        <f t="shared" si="49"/>
        <v>1</v>
      </c>
      <c r="Q171" s="2" t="b">
        <v>0</v>
      </c>
      <c r="R171" s="2" t="b">
        <f t="shared" si="50"/>
        <v>0</v>
      </c>
      <c r="S171" s="2" t="b">
        <f t="shared" si="51"/>
        <v>0</v>
      </c>
      <c r="T171" s="2" t="s">
        <v>1690</v>
      </c>
      <c r="U171" s="2">
        <v>154</v>
      </c>
      <c r="V171" s="2" t="b">
        <v>0</v>
      </c>
      <c r="W171" s="2" t="b">
        <f t="shared" si="52"/>
        <v>0</v>
      </c>
      <c r="X171" s="20" t="b">
        <f t="shared" si="53"/>
        <v>0</v>
      </c>
      <c r="Y171" s="2" t="b">
        <v>1</v>
      </c>
      <c r="Z171" s="2" t="b">
        <f t="shared" si="39"/>
        <v>1</v>
      </c>
      <c r="AA171" s="2" t="b">
        <f t="shared" si="40"/>
        <v>1</v>
      </c>
      <c r="AB171" s="2" t="b">
        <v>1</v>
      </c>
      <c r="AC171" s="20" t="b">
        <f t="shared" si="54"/>
        <v>1</v>
      </c>
      <c r="AD171" s="20" t="b">
        <f t="shared" si="55"/>
        <v>1</v>
      </c>
      <c r="AE171" s="2" t="s">
        <v>1586</v>
      </c>
      <c r="AF171" s="2" t="str">
        <f t="shared" si="56"/>
        <v>Osteoarthritis</v>
      </c>
      <c r="AG171" s="2" t="s">
        <v>1528</v>
      </c>
      <c r="AH171" s="2" t="str">
        <f t="shared" si="57"/>
        <v>Yes</v>
      </c>
      <c r="AI171" s="2" t="s">
        <v>1539</v>
      </c>
      <c r="AJ171" s="2" t="s">
        <v>1521</v>
      </c>
    </row>
    <row r="172" spans="1:36" ht="15.75" customHeight="1" x14ac:dyDescent="0.35">
      <c r="A172" s="2" t="s">
        <v>339</v>
      </c>
      <c r="B172" s="2" t="s">
        <v>1513</v>
      </c>
      <c r="C172" s="2">
        <v>159</v>
      </c>
      <c r="D172" s="2">
        <f t="shared" si="41"/>
        <v>1.59</v>
      </c>
      <c r="E172" s="2">
        <f t="shared" si="42"/>
        <v>80.099999999999994</v>
      </c>
      <c r="F172" s="67">
        <f t="shared" si="43"/>
        <v>31.683873264506936</v>
      </c>
      <c r="G172" s="2">
        <v>80.099999999999994</v>
      </c>
      <c r="H172" s="2" t="b">
        <v>0</v>
      </c>
      <c r="I172" s="2" t="b">
        <f t="shared" si="44"/>
        <v>0</v>
      </c>
      <c r="J172" s="2" t="b">
        <f t="shared" si="45"/>
        <v>0</v>
      </c>
      <c r="K172" s="2" t="b">
        <v>0</v>
      </c>
      <c r="L172" s="2" t="b">
        <f t="shared" si="46"/>
        <v>0</v>
      </c>
      <c r="M172" s="2" t="b">
        <f t="shared" si="47"/>
        <v>0</v>
      </c>
      <c r="N172" s="2" t="b">
        <v>0</v>
      </c>
      <c r="O172" s="2" t="b">
        <f t="shared" si="48"/>
        <v>0</v>
      </c>
      <c r="P172" s="2" t="b">
        <f t="shared" si="49"/>
        <v>0</v>
      </c>
      <c r="Q172" s="2" t="b">
        <v>0</v>
      </c>
      <c r="R172" s="2" t="b">
        <f t="shared" si="50"/>
        <v>0</v>
      </c>
      <c r="S172" s="2" t="b">
        <f t="shared" si="51"/>
        <v>0</v>
      </c>
      <c r="T172" s="2" t="s">
        <v>1619</v>
      </c>
      <c r="U172" s="2">
        <v>150</v>
      </c>
      <c r="V172" s="2" t="b">
        <v>1</v>
      </c>
      <c r="W172" s="2" t="b">
        <f t="shared" si="52"/>
        <v>1</v>
      </c>
      <c r="X172" s="20" t="b">
        <f t="shared" si="53"/>
        <v>0</v>
      </c>
      <c r="Y172" s="2" t="b">
        <v>0</v>
      </c>
      <c r="Z172" s="2" t="b">
        <f t="shared" si="39"/>
        <v>0</v>
      </c>
      <c r="AA172" s="2" t="b">
        <f t="shared" si="40"/>
        <v>0</v>
      </c>
      <c r="AB172" s="2" t="b">
        <v>1</v>
      </c>
      <c r="AC172" s="20" t="b">
        <f t="shared" si="54"/>
        <v>1</v>
      </c>
      <c r="AD172" s="20" t="b">
        <f t="shared" si="55"/>
        <v>1</v>
      </c>
      <c r="AE172" s="2" t="s">
        <v>1621</v>
      </c>
      <c r="AF172" s="2" t="str">
        <f t="shared" si="56"/>
        <v>Heart Attack</v>
      </c>
      <c r="AG172" s="2" t="s">
        <v>1528</v>
      </c>
      <c r="AH172" s="2" t="str">
        <f t="shared" si="57"/>
        <v>Yes</v>
      </c>
      <c r="AI172" s="2" t="s">
        <v>1539</v>
      </c>
      <c r="AJ172" s="2" t="s">
        <v>1534</v>
      </c>
    </row>
    <row r="173" spans="1:36" ht="15.75" customHeight="1" x14ac:dyDescent="0.35">
      <c r="A173" s="2" t="s">
        <v>341</v>
      </c>
      <c r="B173" s="2" t="s">
        <v>1507</v>
      </c>
      <c r="C173" s="2">
        <v>164</v>
      </c>
      <c r="D173" s="2">
        <f t="shared" si="41"/>
        <v>1.64</v>
      </c>
      <c r="E173" s="2">
        <f t="shared" si="42"/>
        <v>80.099999999999994</v>
      </c>
      <c r="F173" s="67">
        <f t="shared" si="43"/>
        <v>29.781380130874481</v>
      </c>
      <c r="G173" s="2">
        <v>80.099999999999994</v>
      </c>
      <c r="H173" s="2" t="b">
        <v>0</v>
      </c>
      <c r="I173" s="2" t="b">
        <f t="shared" si="44"/>
        <v>0</v>
      </c>
      <c r="J173" s="2" t="b">
        <f t="shared" si="45"/>
        <v>0</v>
      </c>
      <c r="K173" s="2" t="b">
        <v>0</v>
      </c>
      <c r="L173" s="2" t="b">
        <f t="shared" si="46"/>
        <v>0</v>
      </c>
      <c r="M173" s="2" t="b">
        <f t="shared" si="47"/>
        <v>0</v>
      </c>
      <c r="N173" s="2" t="b">
        <v>0</v>
      </c>
      <c r="O173" s="2" t="b">
        <f t="shared" si="48"/>
        <v>0</v>
      </c>
      <c r="P173" s="2" t="b">
        <f t="shared" si="49"/>
        <v>0</v>
      </c>
      <c r="Q173" s="2" t="b">
        <v>1</v>
      </c>
      <c r="R173" s="2" t="b">
        <f t="shared" si="50"/>
        <v>1</v>
      </c>
      <c r="S173" s="2" t="b">
        <f t="shared" si="51"/>
        <v>1</v>
      </c>
      <c r="T173" s="2" t="s">
        <v>1684</v>
      </c>
      <c r="U173" s="2">
        <v>169</v>
      </c>
      <c r="V173" s="2" t="b">
        <v>1</v>
      </c>
      <c r="W173" s="2" t="b">
        <f t="shared" si="52"/>
        <v>1</v>
      </c>
      <c r="X173" s="20" t="b">
        <f t="shared" si="53"/>
        <v>0</v>
      </c>
      <c r="Y173" s="2" t="b">
        <v>0</v>
      </c>
      <c r="Z173" s="2" t="b">
        <f t="shared" si="39"/>
        <v>0</v>
      </c>
      <c r="AA173" s="2" t="b">
        <f t="shared" si="40"/>
        <v>0</v>
      </c>
      <c r="AB173" s="2" t="b">
        <v>1</v>
      </c>
      <c r="AC173" s="20" t="b">
        <f t="shared" si="54"/>
        <v>1</v>
      </c>
      <c r="AD173" s="20" t="b">
        <f t="shared" si="55"/>
        <v>1</v>
      </c>
      <c r="AE173" s="2" t="s">
        <v>1538</v>
      </c>
      <c r="AF173" s="2" t="str">
        <f t="shared" si="56"/>
        <v>Respiratory Infection</v>
      </c>
      <c r="AG173" s="2" t="s">
        <v>1510</v>
      </c>
      <c r="AH173" s="2" t="str">
        <f t="shared" si="57"/>
        <v>No</v>
      </c>
      <c r="AI173" s="2" t="s">
        <v>1539</v>
      </c>
      <c r="AJ173" s="2" t="s">
        <v>1512</v>
      </c>
    </row>
    <row r="174" spans="1:36" ht="15.75" customHeight="1" x14ac:dyDescent="0.35">
      <c r="A174" s="2" t="s">
        <v>343</v>
      </c>
      <c r="B174" s="2" t="s">
        <v>1522</v>
      </c>
      <c r="C174" s="2">
        <v>166</v>
      </c>
      <c r="D174" s="2">
        <f t="shared" si="41"/>
        <v>1.66</v>
      </c>
      <c r="E174" s="2">
        <f t="shared" si="42"/>
        <v>87.5</v>
      </c>
      <c r="F174" s="67">
        <f t="shared" si="43"/>
        <v>31.753520104514447</v>
      </c>
      <c r="G174" s="2">
        <v>87.5</v>
      </c>
      <c r="H174" s="2" t="b">
        <v>0</v>
      </c>
      <c r="I174" s="2" t="b">
        <f t="shared" si="44"/>
        <v>0</v>
      </c>
      <c r="J174" s="2" t="b">
        <f t="shared" si="45"/>
        <v>0</v>
      </c>
      <c r="K174" s="2" t="b">
        <v>0</v>
      </c>
      <c r="L174" s="2" t="b">
        <f t="shared" si="46"/>
        <v>0</v>
      </c>
      <c r="M174" s="2" t="b">
        <f t="shared" si="47"/>
        <v>0</v>
      </c>
      <c r="N174" s="2" t="b">
        <v>0</v>
      </c>
      <c r="O174" s="2" t="b">
        <f t="shared" si="48"/>
        <v>0</v>
      </c>
      <c r="P174" s="2" t="b">
        <f t="shared" si="49"/>
        <v>0</v>
      </c>
      <c r="Q174" s="2" t="b">
        <v>0</v>
      </c>
      <c r="R174" s="2" t="b">
        <f t="shared" si="50"/>
        <v>0</v>
      </c>
      <c r="S174" s="2" t="b">
        <f t="shared" si="51"/>
        <v>0</v>
      </c>
      <c r="T174" s="2" t="s">
        <v>1576</v>
      </c>
      <c r="U174" s="2">
        <v>208</v>
      </c>
      <c r="V174" s="2" t="b">
        <v>0</v>
      </c>
      <c r="W174" s="2" t="b">
        <f t="shared" si="52"/>
        <v>0</v>
      </c>
      <c r="X174" s="20" t="b">
        <f t="shared" si="53"/>
        <v>0</v>
      </c>
      <c r="Y174" s="2" t="b">
        <v>1</v>
      </c>
      <c r="Z174" s="2" t="b">
        <f t="shared" si="39"/>
        <v>1</v>
      </c>
      <c r="AA174" s="2" t="b">
        <f t="shared" si="40"/>
        <v>1</v>
      </c>
      <c r="AB174" s="2" t="b">
        <v>1</v>
      </c>
      <c r="AC174" s="20" t="b">
        <f t="shared" si="54"/>
        <v>1</v>
      </c>
      <c r="AD174" s="20" t="b">
        <f t="shared" si="55"/>
        <v>1</v>
      </c>
      <c r="AE174" s="2" t="s">
        <v>1502</v>
      </c>
      <c r="AF174" s="2" t="str">
        <f t="shared" si="56"/>
        <v>Diabetes</v>
      </c>
      <c r="AG174" s="2" t="s">
        <v>1528</v>
      </c>
      <c r="AH174" s="2" t="str">
        <f t="shared" si="57"/>
        <v>Yes</v>
      </c>
      <c r="AI174" s="2" t="s">
        <v>1539</v>
      </c>
      <c r="AJ174" s="2" t="s">
        <v>1534</v>
      </c>
    </row>
    <row r="175" spans="1:36" ht="15.75" customHeight="1" x14ac:dyDescent="0.35">
      <c r="A175" s="2" t="s">
        <v>344</v>
      </c>
      <c r="B175" s="2" t="s">
        <v>1507</v>
      </c>
      <c r="C175" s="2">
        <v>152</v>
      </c>
      <c r="D175" s="2">
        <f t="shared" si="41"/>
        <v>1.52</v>
      </c>
      <c r="E175" s="2">
        <f t="shared" si="42"/>
        <v>72.900000000000006</v>
      </c>
      <c r="F175" s="67">
        <f t="shared" si="43"/>
        <v>31.552977839335181</v>
      </c>
      <c r="G175" s="2">
        <v>72.900000000000006</v>
      </c>
      <c r="H175" s="2" t="b">
        <v>0</v>
      </c>
      <c r="I175" s="2" t="b">
        <f t="shared" si="44"/>
        <v>0</v>
      </c>
      <c r="J175" s="2" t="b">
        <f t="shared" si="45"/>
        <v>0</v>
      </c>
      <c r="K175" s="2" t="b">
        <v>0</v>
      </c>
      <c r="L175" s="2" t="b">
        <f t="shared" si="46"/>
        <v>0</v>
      </c>
      <c r="M175" s="2" t="b">
        <f t="shared" si="47"/>
        <v>0</v>
      </c>
      <c r="N175" s="2" t="b">
        <v>0</v>
      </c>
      <c r="O175" s="2" t="b">
        <f t="shared" si="48"/>
        <v>0</v>
      </c>
      <c r="P175" s="2" t="b">
        <f t="shared" si="49"/>
        <v>0</v>
      </c>
      <c r="Q175" s="2" t="b">
        <v>1</v>
      </c>
      <c r="R175" s="2" t="b">
        <f t="shared" si="50"/>
        <v>1</v>
      </c>
      <c r="S175" s="2" t="b">
        <f t="shared" si="51"/>
        <v>1</v>
      </c>
      <c r="T175" s="2" t="s">
        <v>1543</v>
      </c>
      <c r="U175" s="2">
        <v>173</v>
      </c>
      <c r="V175" s="2" t="b">
        <v>1</v>
      </c>
      <c r="W175" s="2" t="b">
        <f t="shared" si="52"/>
        <v>1</v>
      </c>
      <c r="X175" s="20" t="b">
        <f t="shared" si="53"/>
        <v>0</v>
      </c>
      <c r="Y175" s="2" t="b">
        <v>1</v>
      </c>
      <c r="Z175" s="2" t="b">
        <f t="shared" si="39"/>
        <v>1</v>
      </c>
      <c r="AA175" s="2" t="b">
        <f t="shared" si="40"/>
        <v>1</v>
      </c>
      <c r="AB175" s="2" t="b">
        <v>1</v>
      </c>
      <c r="AC175" s="20" t="b">
        <f t="shared" si="54"/>
        <v>1</v>
      </c>
      <c r="AD175" s="20" t="b">
        <f t="shared" si="55"/>
        <v>1</v>
      </c>
      <c r="AE175" s="2" t="s">
        <v>1520</v>
      </c>
      <c r="AF175" s="2" t="str">
        <f t="shared" si="56"/>
        <v>Stroke</v>
      </c>
      <c r="AG175" s="2" t="s">
        <v>1510</v>
      </c>
      <c r="AH175" s="2" t="str">
        <f t="shared" si="57"/>
        <v>No</v>
      </c>
      <c r="AI175" s="2" t="s">
        <v>1511</v>
      </c>
      <c r="AJ175" s="2" t="s">
        <v>1512</v>
      </c>
    </row>
    <row r="176" spans="1:36" ht="15.75" customHeight="1" x14ac:dyDescent="0.35">
      <c r="A176" s="2" t="s">
        <v>345</v>
      </c>
      <c r="B176" s="2" t="s">
        <v>1547</v>
      </c>
      <c r="C176" s="2">
        <v>166</v>
      </c>
      <c r="D176" s="2">
        <f t="shared" si="41"/>
        <v>1.66</v>
      </c>
      <c r="E176" s="2">
        <f t="shared" si="42"/>
        <v>72.8</v>
      </c>
      <c r="F176" s="67">
        <f t="shared" si="43"/>
        <v>26.418928726956018</v>
      </c>
      <c r="G176" s="2">
        <v>72.8</v>
      </c>
      <c r="H176" s="2" t="b">
        <v>0</v>
      </c>
      <c r="I176" s="2" t="b">
        <f t="shared" si="44"/>
        <v>0</v>
      </c>
      <c r="J176" s="2" t="b">
        <f t="shared" si="45"/>
        <v>0</v>
      </c>
      <c r="K176" s="2" t="b">
        <v>0</v>
      </c>
      <c r="L176" s="2" t="b">
        <f t="shared" si="46"/>
        <v>0</v>
      </c>
      <c r="M176" s="2" t="b">
        <f t="shared" si="47"/>
        <v>0</v>
      </c>
      <c r="N176" s="2" t="b">
        <v>0</v>
      </c>
      <c r="O176" s="2" t="b">
        <f t="shared" si="48"/>
        <v>0</v>
      </c>
      <c r="P176" s="2" t="b">
        <f t="shared" si="49"/>
        <v>0</v>
      </c>
      <c r="Q176" s="2" t="b">
        <v>0</v>
      </c>
      <c r="R176" s="2" t="b">
        <f t="shared" si="50"/>
        <v>0</v>
      </c>
      <c r="S176" s="2" t="b">
        <f t="shared" si="51"/>
        <v>0</v>
      </c>
      <c r="T176" s="2" t="s">
        <v>1689</v>
      </c>
      <c r="U176" s="2">
        <v>168</v>
      </c>
      <c r="V176" s="2" t="b">
        <v>0</v>
      </c>
      <c r="W176" s="2" t="b">
        <f t="shared" si="52"/>
        <v>0</v>
      </c>
      <c r="X176" s="20" t="b">
        <f t="shared" si="53"/>
        <v>0</v>
      </c>
      <c r="Y176" s="2" t="b">
        <v>0</v>
      </c>
      <c r="Z176" s="2" t="b">
        <f t="shared" si="39"/>
        <v>0</v>
      </c>
      <c r="AA176" s="2" t="b">
        <f t="shared" si="40"/>
        <v>0</v>
      </c>
      <c r="AB176" s="2" t="b">
        <v>0</v>
      </c>
      <c r="AC176" s="20" t="b">
        <f t="shared" si="54"/>
        <v>0</v>
      </c>
      <c r="AD176" s="20" t="b">
        <f t="shared" si="55"/>
        <v>0</v>
      </c>
      <c r="AE176" s="2" t="s">
        <v>1575</v>
      </c>
      <c r="AF176" s="2" t="str">
        <f t="shared" si="56"/>
        <v>Stroke</v>
      </c>
      <c r="AG176" s="2" t="s">
        <v>1528</v>
      </c>
      <c r="AH176" s="2" t="str">
        <f t="shared" si="57"/>
        <v>Yes</v>
      </c>
      <c r="AI176" s="2" t="s">
        <v>1539</v>
      </c>
      <c r="AJ176" s="2" t="s">
        <v>1521</v>
      </c>
    </row>
    <row r="177" spans="1:36" ht="15.75" customHeight="1" x14ac:dyDescent="0.35">
      <c r="A177" s="2" t="s">
        <v>346</v>
      </c>
      <c r="B177" s="2" t="s">
        <v>1522</v>
      </c>
      <c r="C177" s="2">
        <v>151</v>
      </c>
      <c r="D177" s="2">
        <f t="shared" si="41"/>
        <v>1.51</v>
      </c>
      <c r="E177" s="2">
        <f t="shared" si="42"/>
        <v>66.3</v>
      </c>
      <c r="F177" s="67">
        <f t="shared" si="43"/>
        <v>29.077672031928422</v>
      </c>
      <c r="G177" s="2">
        <v>66.3</v>
      </c>
      <c r="H177" s="2" t="b">
        <v>0</v>
      </c>
      <c r="I177" s="2" t="b">
        <f t="shared" si="44"/>
        <v>0</v>
      </c>
      <c r="J177" s="2" t="b">
        <f t="shared" si="45"/>
        <v>0</v>
      </c>
      <c r="K177" s="2" t="b">
        <v>1</v>
      </c>
      <c r="L177" s="2" t="b">
        <f t="shared" si="46"/>
        <v>1</v>
      </c>
      <c r="M177" s="2" t="b">
        <f t="shared" si="47"/>
        <v>1</v>
      </c>
      <c r="N177" s="2" t="b">
        <v>1</v>
      </c>
      <c r="O177" s="2" t="b">
        <f t="shared" si="48"/>
        <v>1</v>
      </c>
      <c r="P177" s="2" t="b">
        <f t="shared" si="49"/>
        <v>1</v>
      </c>
      <c r="Q177" s="2" t="b">
        <v>1</v>
      </c>
      <c r="R177" s="2" t="b">
        <f t="shared" si="50"/>
        <v>1</v>
      </c>
      <c r="S177" s="2" t="b">
        <f t="shared" si="51"/>
        <v>1</v>
      </c>
      <c r="T177" s="2" t="s">
        <v>1691</v>
      </c>
      <c r="U177" s="2">
        <v>211</v>
      </c>
      <c r="V177" s="2" t="b">
        <v>1</v>
      </c>
      <c r="W177" s="2" t="b">
        <f t="shared" si="52"/>
        <v>1</v>
      </c>
      <c r="X177" s="20" t="b">
        <f t="shared" si="53"/>
        <v>0</v>
      </c>
      <c r="Y177" s="2" t="b">
        <v>0</v>
      </c>
      <c r="Z177" s="2" t="b">
        <f t="shared" si="39"/>
        <v>0</v>
      </c>
      <c r="AA177" s="2" t="b">
        <f t="shared" si="40"/>
        <v>0</v>
      </c>
      <c r="AB177" s="2" t="b">
        <v>1</v>
      </c>
      <c r="AC177" s="20" t="b">
        <f t="shared" si="54"/>
        <v>1</v>
      </c>
      <c r="AD177" s="20" t="b">
        <f t="shared" si="55"/>
        <v>1</v>
      </c>
      <c r="AE177" s="2" t="s">
        <v>1584</v>
      </c>
      <c r="AF177" s="2" t="str">
        <f t="shared" si="56"/>
        <v>Prostate Cancer</v>
      </c>
      <c r="AG177" s="2" t="s">
        <v>1528</v>
      </c>
      <c r="AH177" s="2" t="str">
        <f t="shared" si="57"/>
        <v>Yes</v>
      </c>
      <c r="AI177" s="2" t="s">
        <v>1539</v>
      </c>
      <c r="AJ177" s="2" t="s">
        <v>1534</v>
      </c>
    </row>
    <row r="178" spans="1:36" ht="15.75" customHeight="1" x14ac:dyDescent="0.35">
      <c r="A178" s="2" t="s">
        <v>348</v>
      </c>
      <c r="B178" s="2" t="s">
        <v>1513</v>
      </c>
      <c r="C178" s="2">
        <v>176</v>
      </c>
      <c r="D178" s="2">
        <f t="shared" si="41"/>
        <v>1.76</v>
      </c>
      <c r="E178" s="2">
        <f t="shared" si="42"/>
        <v>108.4</v>
      </c>
      <c r="F178" s="67">
        <f t="shared" si="43"/>
        <v>34.994834710743802</v>
      </c>
      <c r="G178" s="2">
        <v>108.4</v>
      </c>
      <c r="H178" s="2" t="b">
        <v>0</v>
      </c>
      <c r="I178" s="2" t="b">
        <f t="shared" si="44"/>
        <v>0</v>
      </c>
      <c r="J178" s="2" t="b">
        <f t="shared" si="45"/>
        <v>0</v>
      </c>
      <c r="K178" s="2" t="b">
        <v>0</v>
      </c>
      <c r="L178" s="2" t="b">
        <f t="shared" si="46"/>
        <v>0</v>
      </c>
      <c r="M178" s="2" t="b">
        <f t="shared" si="47"/>
        <v>0</v>
      </c>
      <c r="N178" s="2" t="b">
        <v>0</v>
      </c>
      <c r="O178" s="2" t="b">
        <f t="shared" si="48"/>
        <v>0</v>
      </c>
      <c r="P178" s="2" t="b">
        <f t="shared" si="49"/>
        <v>0</v>
      </c>
      <c r="Q178" s="2" t="b">
        <v>1</v>
      </c>
      <c r="R178" s="2" t="b">
        <f t="shared" si="50"/>
        <v>1</v>
      </c>
      <c r="S178" s="2" t="b">
        <f t="shared" si="51"/>
        <v>1</v>
      </c>
      <c r="T178" s="2" t="s">
        <v>1692</v>
      </c>
      <c r="U178" s="2">
        <v>163</v>
      </c>
      <c r="V178" s="2" t="b">
        <v>1</v>
      </c>
      <c r="W178" s="2" t="b">
        <f t="shared" si="52"/>
        <v>1</v>
      </c>
      <c r="X178" s="20" t="b">
        <f t="shared" si="53"/>
        <v>0</v>
      </c>
      <c r="Y178" s="2" t="b">
        <v>1</v>
      </c>
      <c r="Z178" s="2" t="b">
        <f t="shared" si="39"/>
        <v>1</v>
      </c>
      <c r="AA178" s="2" t="b">
        <f t="shared" si="40"/>
        <v>1</v>
      </c>
      <c r="AB178" s="2" t="b">
        <v>1</v>
      </c>
      <c r="AC178" s="20" t="b">
        <f t="shared" si="54"/>
        <v>1</v>
      </c>
      <c r="AD178" s="20" t="b">
        <f t="shared" si="55"/>
        <v>1</v>
      </c>
      <c r="AE178" s="2" t="s">
        <v>1549</v>
      </c>
      <c r="AF178" s="2" t="str">
        <f t="shared" si="56"/>
        <v>Hypertension</v>
      </c>
      <c r="AG178" s="2" t="s">
        <v>1510</v>
      </c>
      <c r="AH178" s="2" t="str">
        <f t="shared" si="57"/>
        <v>No</v>
      </c>
      <c r="AI178" s="2" t="s">
        <v>1511</v>
      </c>
      <c r="AJ178" s="2" t="s">
        <v>1534</v>
      </c>
    </row>
    <row r="179" spans="1:36" ht="15.75" customHeight="1" x14ac:dyDescent="0.35">
      <c r="A179" s="2" t="s">
        <v>350</v>
      </c>
      <c r="B179" s="2" t="s">
        <v>1560</v>
      </c>
      <c r="C179" s="2">
        <v>153</v>
      </c>
      <c r="D179" s="2">
        <f t="shared" si="41"/>
        <v>1.53</v>
      </c>
      <c r="E179" s="2">
        <f t="shared" si="42"/>
        <v>73.900000000000006</v>
      </c>
      <c r="F179" s="67">
        <f t="shared" si="43"/>
        <v>31.569054637105388</v>
      </c>
      <c r="G179" s="2">
        <v>73.900000000000006</v>
      </c>
      <c r="H179" s="2" t="b">
        <v>0</v>
      </c>
      <c r="I179" s="2" t="b">
        <f t="shared" si="44"/>
        <v>0</v>
      </c>
      <c r="J179" s="2" t="b">
        <f t="shared" si="45"/>
        <v>0</v>
      </c>
      <c r="K179" s="2" t="b">
        <v>1</v>
      </c>
      <c r="L179" s="2" t="b">
        <f t="shared" si="46"/>
        <v>1</v>
      </c>
      <c r="M179" s="2" t="b">
        <f t="shared" si="47"/>
        <v>1</v>
      </c>
      <c r="N179" s="2" t="b">
        <v>0</v>
      </c>
      <c r="O179" s="2" t="b">
        <f t="shared" si="48"/>
        <v>0</v>
      </c>
      <c r="P179" s="2" t="b">
        <f t="shared" si="49"/>
        <v>0</v>
      </c>
      <c r="Q179" s="2" t="b">
        <v>0</v>
      </c>
      <c r="R179" s="2" t="b">
        <f t="shared" si="50"/>
        <v>0</v>
      </c>
      <c r="S179" s="2" t="b">
        <f t="shared" si="51"/>
        <v>0</v>
      </c>
      <c r="T179" s="2" t="s">
        <v>1688</v>
      </c>
      <c r="U179" s="2">
        <v>229</v>
      </c>
      <c r="V179" s="2" t="b">
        <v>1</v>
      </c>
      <c r="W179" s="2" t="b">
        <f t="shared" si="52"/>
        <v>1</v>
      </c>
      <c r="X179" s="20" t="b">
        <f t="shared" si="53"/>
        <v>0</v>
      </c>
      <c r="Y179" s="2" t="b">
        <v>0</v>
      </c>
      <c r="Z179" s="2" t="b">
        <f t="shared" si="39"/>
        <v>0</v>
      </c>
      <c r="AA179" s="2" t="b">
        <f t="shared" si="40"/>
        <v>0</v>
      </c>
      <c r="AB179" s="2" t="b">
        <v>1</v>
      </c>
      <c r="AC179" s="20" t="b">
        <f t="shared" si="54"/>
        <v>1</v>
      </c>
      <c r="AD179" s="20" t="b">
        <f t="shared" si="55"/>
        <v>1</v>
      </c>
      <c r="AE179" s="2" t="s">
        <v>1524</v>
      </c>
      <c r="AF179" s="2" t="str">
        <f t="shared" si="56"/>
        <v>Heart Attack</v>
      </c>
      <c r="AG179" s="2" t="s">
        <v>1510</v>
      </c>
      <c r="AH179" s="2" t="str">
        <f t="shared" si="57"/>
        <v>No</v>
      </c>
      <c r="AI179" s="2" t="s">
        <v>1539</v>
      </c>
      <c r="AJ179" s="2" t="s">
        <v>1521</v>
      </c>
    </row>
    <row r="180" spans="1:36" ht="15.75" customHeight="1" x14ac:dyDescent="0.35">
      <c r="A180" s="2" t="s">
        <v>352</v>
      </c>
      <c r="B180" s="2" t="s">
        <v>1522</v>
      </c>
      <c r="C180" s="2">
        <v>158</v>
      </c>
      <c r="D180" s="2">
        <f t="shared" si="41"/>
        <v>1.58</v>
      </c>
      <c r="E180" s="2">
        <f t="shared" si="42"/>
        <v>63.3</v>
      </c>
      <c r="F180" s="67">
        <f t="shared" si="43"/>
        <v>25.356513379266136</v>
      </c>
      <c r="G180" s="2">
        <v>63.3</v>
      </c>
      <c r="H180" s="2" t="b">
        <v>0</v>
      </c>
      <c r="I180" s="2" t="b">
        <f t="shared" si="44"/>
        <v>0</v>
      </c>
      <c r="J180" s="2" t="b">
        <f t="shared" si="45"/>
        <v>0</v>
      </c>
      <c r="K180" s="2" t="b">
        <v>0</v>
      </c>
      <c r="L180" s="2" t="b">
        <f t="shared" si="46"/>
        <v>0</v>
      </c>
      <c r="M180" s="2" t="b">
        <f t="shared" si="47"/>
        <v>0</v>
      </c>
      <c r="N180" s="2" t="b">
        <v>0</v>
      </c>
      <c r="O180" s="2" t="b">
        <f t="shared" si="48"/>
        <v>0</v>
      </c>
      <c r="P180" s="2" t="b">
        <f t="shared" si="49"/>
        <v>0</v>
      </c>
      <c r="Q180" s="2" t="b">
        <v>0</v>
      </c>
      <c r="R180" s="2" t="b">
        <f t="shared" si="50"/>
        <v>0</v>
      </c>
      <c r="S180" s="2" t="b">
        <f t="shared" si="51"/>
        <v>0</v>
      </c>
      <c r="T180" s="2" t="s">
        <v>1519</v>
      </c>
      <c r="U180" s="2">
        <v>210</v>
      </c>
      <c r="W180" s="2" t="b">
        <f t="shared" si="52"/>
        <v>0</v>
      </c>
      <c r="X180" s="20" t="b">
        <f t="shared" si="53"/>
        <v>0</v>
      </c>
      <c r="Y180" s="2" t="b">
        <v>0</v>
      </c>
      <c r="Z180" s="2" t="b">
        <f t="shared" si="39"/>
        <v>0</v>
      </c>
      <c r="AA180" s="2" t="b">
        <f t="shared" si="40"/>
        <v>0</v>
      </c>
      <c r="AB180" s="2" t="b">
        <v>0</v>
      </c>
      <c r="AC180" s="20" t="b">
        <f t="shared" si="54"/>
        <v>0</v>
      </c>
      <c r="AD180" s="20" t="b">
        <f t="shared" si="55"/>
        <v>0</v>
      </c>
      <c r="AE180" s="2" t="s">
        <v>1559</v>
      </c>
      <c r="AF180" s="2" t="str">
        <f t="shared" si="56"/>
        <v>Kidney Stones</v>
      </c>
      <c r="AG180" s="2" t="s">
        <v>1510</v>
      </c>
      <c r="AH180" s="2" t="str">
        <f t="shared" si="57"/>
        <v>No</v>
      </c>
      <c r="AI180" s="2" t="s">
        <v>1539</v>
      </c>
      <c r="AJ180" s="2" t="s">
        <v>1517</v>
      </c>
    </row>
    <row r="181" spans="1:36" ht="15.75" customHeight="1" x14ac:dyDescent="0.35">
      <c r="A181" s="2" t="s">
        <v>353</v>
      </c>
      <c r="B181" s="2" t="s">
        <v>1540</v>
      </c>
      <c r="C181" s="2">
        <v>177</v>
      </c>
      <c r="D181" s="2">
        <f t="shared" si="41"/>
        <v>1.77</v>
      </c>
      <c r="E181" s="2">
        <f t="shared" si="42"/>
        <v>66.3</v>
      </c>
      <c r="F181" s="67">
        <f t="shared" si="43"/>
        <v>21.162501196974048</v>
      </c>
      <c r="G181" s="2">
        <v>66.3</v>
      </c>
      <c r="H181" s="2" t="b">
        <v>0</v>
      </c>
      <c r="I181" s="2" t="b">
        <f t="shared" si="44"/>
        <v>0</v>
      </c>
      <c r="J181" s="2" t="b">
        <f t="shared" si="45"/>
        <v>0</v>
      </c>
      <c r="K181" s="2" t="b">
        <v>0</v>
      </c>
      <c r="L181" s="2" t="b">
        <f t="shared" si="46"/>
        <v>0</v>
      </c>
      <c r="M181" s="2" t="b">
        <f t="shared" si="47"/>
        <v>0</v>
      </c>
      <c r="N181" s="2" t="b">
        <v>0</v>
      </c>
      <c r="O181" s="2" t="b">
        <f t="shared" si="48"/>
        <v>0</v>
      </c>
      <c r="P181" s="2" t="b">
        <f t="shared" si="49"/>
        <v>0</v>
      </c>
      <c r="Q181" s="2" t="b">
        <v>0</v>
      </c>
      <c r="R181" s="2" t="b">
        <f t="shared" si="50"/>
        <v>0</v>
      </c>
      <c r="S181" s="2" t="b">
        <f t="shared" si="51"/>
        <v>0</v>
      </c>
      <c r="T181" s="2" t="s">
        <v>1693</v>
      </c>
      <c r="U181" s="2">
        <v>183</v>
      </c>
      <c r="V181" s="2" t="b">
        <v>0</v>
      </c>
      <c r="W181" s="2" t="b">
        <f t="shared" si="52"/>
        <v>0</v>
      </c>
      <c r="X181" s="20" t="b">
        <f t="shared" si="53"/>
        <v>0</v>
      </c>
      <c r="Y181" s="2" t="b">
        <v>0</v>
      </c>
      <c r="Z181" s="2" t="b">
        <f t="shared" si="39"/>
        <v>0</v>
      </c>
      <c r="AA181" s="2" t="b">
        <f t="shared" si="40"/>
        <v>0</v>
      </c>
      <c r="AB181" s="2" t="b">
        <v>0</v>
      </c>
      <c r="AC181" s="20" t="b">
        <f t="shared" si="54"/>
        <v>0</v>
      </c>
      <c r="AD181" s="20" t="b">
        <f t="shared" si="55"/>
        <v>0</v>
      </c>
      <c r="AE181" s="2" t="s">
        <v>1549</v>
      </c>
      <c r="AF181" s="2" t="str">
        <f t="shared" si="56"/>
        <v>Hypertension</v>
      </c>
      <c r="AG181" s="2" t="s">
        <v>1528</v>
      </c>
      <c r="AH181" s="2" t="str">
        <f t="shared" si="57"/>
        <v>Yes</v>
      </c>
      <c r="AI181" s="2" t="s">
        <v>1516</v>
      </c>
      <c r="AJ181" s="2" t="s">
        <v>1521</v>
      </c>
    </row>
    <row r="182" spans="1:36" ht="15.75" customHeight="1" x14ac:dyDescent="0.35">
      <c r="A182" s="2" t="s">
        <v>355</v>
      </c>
      <c r="B182" s="2" t="s">
        <v>1507</v>
      </c>
      <c r="C182" s="2">
        <v>164</v>
      </c>
      <c r="D182" s="2">
        <f t="shared" si="41"/>
        <v>1.64</v>
      </c>
      <c r="E182" s="2">
        <f t="shared" si="42"/>
        <v>83.1</v>
      </c>
      <c r="F182" s="67">
        <f t="shared" si="43"/>
        <v>30.896787626412852</v>
      </c>
      <c r="G182" s="2">
        <v>83.1</v>
      </c>
      <c r="H182" s="2" t="b">
        <v>0</v>
      </c>
      <c r="I182" s="2" t="b">
        <f t="shared" si="44"/>
        <v>0</v>
      </c>
      <c r="J182" s="2" t="b">
        <f t="shared" si="45"/>
        <v>0</v>
      </c>
      <c r="K182" s="2" t="b">
        <v>1</v>
      </c>
      <c r="L182" s="2" t="b">
        <f t="shared" si="46"/>
        <v>1</v>
      </c>
      <c r="M182" s="2" t="b">
        <f t="shared" si="47"/>
        <v>1</v>
      </c>
      <c r="N182" s="2" t="b">
        <v>0</v>
      </c>
      <c r="O182" s="2" t="b">
        <f t="shared" si="48"/>
        <v>0</v>
      </c>
      <c r="P182" s="2" t="b">
        <f t="shared" si="49"/>
        <v>0</v>
      </c>
      <c r="Q182" s="2" t="b">
        <v>0</v>
      </c>
      <c r="R182" s="2" t="b">
        <f t="shared" si="50"/>
        <v>0</v>
      </c>
      <c r="S182" s="2" t="b">
        <f t="shared" si="51"/>
        <v>0</v>
      </c>
      <c r="T182" s="2" t="s">
        <v>1694</v>
      </c>
      <c r="U182" s="2">
        <v>226</v>
      </c>
      <c r="V182" s="2" t="b">
        <v>0</v>
      </c>
      <c r="W182" s="2" t="b">
        <f t="shared" si="52"/>
        <v>0</v>
      </c>
      <c r="X182" s="20" t="b">
        <f t="shared" si="53"/>
        <v>0</v>
      </c>
      <c r="Y182" s="2" t="b">
        <v>1</v>
      </c>
      <c r="Z182" s="2" t="b">
        <f t="shared" si="39"/>
        <v>1</v>
      </c>
      <c r="AA182" s="2" t="b">
        <f t="shared" si="40"/>
        <v>1</v>
      </c>
      <c r="AB182" s="2" t="b">
        <v>1</v>
      </c>
      <c r="AC182" s="20" t="b">
        <f t="shared" si="54"/>
        <v>1</v>
      </c>
      <c r="AD182" s="20" t="b">
        <f t="shared" si="55"/>
        <v>1</v>
      </c>
      <c r="AE182" s="2" t="s">
        <v>1533</v>
      </c>
      <c r="AF182" s="2" t="str">
        <f t="shared" si="56"/>
        <v>Childbirth</v>
      </c>
      <c r="AG182" s="2" t="s">
        <v>1528</v>
      </c>
      <c r="AH182" s="2" t="str">
        <f t="shared" si="57"/>
        <v>Yes</v>
      </c>
      <c r="AI182" s="2" t="s">
        <v>1539</v>
      </c>
      <c r="AJ182" s="2" t="s">
        <v>1512</v>
      </c>
    </row>
    <row r="183" spans="1:36" ht="15.75" customHeight="1" x14ac:dyDescent="0.35">
      <c r="A183" s="2" t="s">
        <v>356</v>
      </c>
      <c r="B183" s="2" t="s">
        <v>1540</v>
      </c>
      <c r="C183" s="2">
        <v>167</v>
      </c>
      <c r="D183" s="2">
        <f t="shared" si="41"/>
        <v>1.67</v>
      </c>
      <c r="E183" s="2">
        <f t="shared" si="42"/>
        <v>94.2</v>
      </c>
      <c r="F183" s="67">
        <f t="shared" si="43"/>
        <v>33.776757861522469</v>
      </c>
      <c r="G183" s="2">
        <v>94.2</v>
      </c>
      <c r="H183" s="2" t="b">
        <v>0</v>
      </c>
      <c r="I183" s="2" t="b">
        <f t="shared" si="44"/>
        <v>0</v>
      </c>
      <c r="J183" s="2" t="b">
        <f t="shared" si="45"/>
        <v>0</v>
      </c>
      <c r="K183" s="2" t="b">
        <v>0</v>
      </c>
      <c r="L183" s="2" t="b">
        <f t="shared" si="46"/>
        <v>0</v>
      </c>
      <c r="M183" s="2" t="b">
        <f t="shared" si="47"/>
        <v>0</v>
      </c>
      <c r="N183" s="2" t="b">
        <v>0</v>
      </c>
      <c r="O183" s="2" t="b">
        <f t="shared" si="48"/>
        <v>0</v>
      </c>
      <c r="P183" s="2" t="b">
        <f t="shared" si="49"/>
        <v>0</v>
      </c>
      <c r="Q183" s="2" t="b">
        <v>1</v>
      </c>
      <c r="R183" s="2" t="b">
        <f t="shared" si="50"/>
        <v>1</v>
      </c>
      <c r="S183" s="2" t="b">
        <f t="shared" si="51"/>
        <v>1</v>
      </c>
      <c r="T183" s="2" t="s">
        <v>1695</v>
      </c>
      <c r="U183" s="2">
        <v>168</v>
      </c>
      <c r="V183" s="2" t="b">
        <v>1</v>
      </c>
      <c r="W183" s="2" t="b">
        <f t="shared" si="52"/>
        <v>1</v>
      </c>
      <c r="X183" s="20" t="b">
        <f t="shared" si="53"/>
        <v>0</v>
      </c>
      <c r="Y183" s="2" t="b">
        <v>1</v>
      </c>
      <c r="Z183" s="2" t="b">
        <f t="shared" si="39"/>
        <v>1</v>
      </c>
      <c r="AA183" s="2" t="b">
        <f t="shared" si="40"/>
        <v>1</v>
      </c>
      <c r="AB183" s="2" t="b">
        <v>1</v>
      </c>
      <c r="AC183" s="20" t="b">
        <f t="shared" si="54"/>
        <v>1</v>
      </c>
      <c r="AD183" s="20" t="b">
        <f t="shared" si="55"/>
        <v>1</v>
      </c>
      <c r="AE183" s="2" t="s">
        <v>1533</v>
      </c>
      <c r="AF183" s="2" t="str">
        <f t="shared" si="56"/>
        <v>Childbirth</v>
      </c>
      <c r="AG183" s="2" t="s">
        <v>1510</v>
      </c>
      <c r="AH183" s="2" t="str">
        <f t="shared" si="57"/>
        <v>No</v>
      </c>
      <c r="AI183" s="2" t="s">
        <v>1511</v>
      </c>
      <c r="AJ183" s="2" t="s">
        <v>1512</v>
      </c>
    </row>
    <row r="184" spans="1:36" ht="15.75" customHeight="1" x14ac:dyDescent="0.35">
      <c r="A184" s="2" t="s">
        <v>357</v>
      </c>
      <c r="B184" s="2" t="s">
        <v>1560</v>
      </c>
      <c r="C184" s="2">
        <v>160</v>
      </c>
      <c r="D184" s="2">
        <f t="shared" si="41"/>
        <v>1.6</v>
      </c>
      <c r="E184" s="2">
        <f t="shared" si="42"/>
        <v>82.8</v>
      </c>
      <c r="F184" s="67">
        <f t="shared" si="43"/>
        <v>32.343749999999993</v>
      </c>
      <c r="G184" s="2">
        <v>82.8</v>
      </c>
      <c r="H184" s="2" t="b">
        <v>1</v>
      </c>
      <c r="I184" s="2" t="b">
        <f t="shared" si="44"/>
        <v>1</v>
      </c>
      <c r="J184" s="2" t="b">
        <f t="shared" si="45"/>
        <v>1</v>
      </c>
      <c r="K184" s="18" t="s">
        <v>1510</v>
      </c>
      <c r="L184" s="18" t="str">
        <f t="shared" si="46"/>
        <v>No</v>
      </c>
      <c r="M184" s="18" t="b">
        <f t="shared" si="47"/>
        <v>0</v>
      </c>
      <c r="N184" s="2" t="b">
        <v>1</v>
      </c>
      <c r="O184" s="2" t="b">
        <f t="shared" si="48"/>
        <v>1</v>
      </c>
      <c r="P184" s="2" t="b">
        <f t="shared" si="49"/>
        <v>1</v>
      </c>
      <c r="Q184" s="2" t="b">
        <v>1</v>
      </c>
      <c r="R184" s="2" t="b">
        <f t="shared" si="50"/>
        <v>1</v>
      </c>
      <c r="S184" s="2" t="b">
        <f t="shared" si="51"/>
        <v>1</v>
      </c>
      <c r="T184" s="2" t="s">
        <v>1692</v>
      </c>
      <c r="U184" s="2">
        <v>153</v>
      </c>
      <c r="V184" s="2" t="b">
        <v>1</v>
      </c>
      <c r="W184" s="2" t="b">
        <f t="shared" si="52"/>
        <v>1</v>
      </c>
      <c r="X184" s="20" t="b">
        <f t="shared" si="53"/>
        <v>0</v>
      </c>
      <c r="Y184" s="2" t="b">
        <v>0</v>
      </c>
      <c r="Z184" s="2" t="b">
        <f t="shared" si="39"/>
        <v>0</v>
      </c>
      <c r="AA184" s="2" t="b">
        <f t="shared" si="40"/>
        <v>0</v>
      </c>
      <c r="AB184" s="2" t="b">
        <v>1</v>
      </c>
      <c r="AC184" s="20" t="b">
        <f t="shared" si="54"/>
        <v>1</v>
      </c>
      <c r="AD184" s="20" t="b">
        <f t="shared" si="55"/>
        <v>1</v>
      </c>
      <c r="AE184" s="2" t="s">
        <v>1538</v>
      </c>
      <c r="AF184" s="2" t="str">
        <f t="shared" si="56"/>
        <v>Respiratory Infection</v>
      </c>
      <c r="AG184" s="2" t="s">
        <v>1510</v>
      </c>
      <c r="AH184" s="2" t="str">
        <f t="shared" si="57"/>
        <v>No</v>
      </c>
      <c r="AI184" s="2" t="s">
        <v>1516</v>
      </c>
      <c r="AJ184" s="2" t="s">
        <v>1521</v>
      </c>
    </row>
    <row r="185" spans="1:36" ht="15.75" customHeight="1" x14ac:dyDescent="0.35">
      <c r="A185" s="2" t="s">
        <v>359</v>
      </c>
      <c r="B185" s="2" t="s">
        <v>1507</v>
      </c>
      <c r="C185" s="2">
        <v>171</v>
      </c>
      <c r="D185" s="2">
        <f t="shared" si="41"/>
        <v>1.71</v>
      </c>
      <c r="E185" s="2">
        <f t="shared" si="42"/>
        <v>92.6</v>
      </c>
      <c r="F185" s="67">
        <f t="shared" si="43"/>
        <v>31.667863616155401</v>
      </c>
      <c r="G185" s="2">
        <v>92.6</v>
      </c>
      <c r="H185" s="2" t="s">
        <v>1510</v>
      </c>
      <c r="I185" s="2" t="str">
        <f t="shared" si="44"/>
        <v>No</v>
      </c>
      <c r="J185" s="2" t="b">
        <f t="shared" si="45"/>
        <v>0</v>
      </c>
      <c r="K185" s="2" t="b">
        <v>1</v>
      </c>
      <c r="L185" s="2" t="b">
        <f t="shared" si="46"/>
        <v>1</v>
      </c>
      <c r="M185" s="2" t="b">
        <f t="shared" si="47"/>
        <v>1</v>
      </c>
      <c r="N185" s="2" t="b">
        <v>0</v>
      </c>
      <c r="O185" s="2" t="b">
        <f t="shared" si="48"/>
        <v>0</v>
      </c>
      <c r="P185" s="2" t="b">
        <f t="shared" si="49"/>
        <v>0</v>
      </c>
      <c r="Q185" s="2" t="b">
        <v>1</v>
      </c>
      <c r="R185" s="2" t="b">
        <f t="shared" si="50"/>
        <v>1</v>
      </c>
      <c r="S185" s="2" t="b">
        <f t="shared" si="51"/>
        <v>1</v>
      </c>
      <c r="T185" s="2" t="s">
        <v>1526</v>
      </c>
      <c r="U185" s="2">
        <v>183</v>
      </c>
      <c r="V185" s="2" t="b">
        <v>1</v>
      </c>
      <c r="W185" s="2" t="b">
        <f t="shared" si="52"/>
        <v>1</v>
      </c>
      <c r="X185" s="20" t="b">
        <f t="shared" si="53"/>
        <v>0</v>
      </c>
      <c r="Y185" s="2" t="b">
        <v>0</v>
      </c>
      <c r="Z185" s="2" t="b">
        <f t="shared" si="39"/>
        <v>0</v>
      </c>
      <c r="AA185" s="2" t="b">
        <f t="shared" si="40"/>
        <v>0</v>
      </c>
      <c r="AB185" s="2" t="b">
        <v>1</v>
      </c>
      <c r="AC185" s="20" t="b">
        <f t="shared" si="54"/>
        <v>1</v>
      </c>
      <c r="AD185" s="20" t="b">
        <f t="shared" si="55"/>
        <v>1</v>
      </c>
      <c r="AE185" s="2" t="s">
        <v>1621</v>
      </c>
      <c r="AF185" s="2" t="str">
        <f t="shared" si="56"/>
        <v>Heart Attack</v>
      </c>
      <c r="AG185" s="2" t="s">
        <v>1528</v>
      </c>
      <c r="AH185" s="2" t="str">
        <f t="shared" si="57"/>
        <v>Yes</v>
      </c>
      <c r="AI185" s="2" t="s">
        <v>1539</v>
      </c>
      <c r="AJ185" s="2" t="s">
        <v>1534</v>
      </c>
    </row>
    <row r="186" spans="1:36" ht="15.75" customHeight="1" x14ac:dyDescent="0.35">
      <c r="A186" s="2" t="s">
        <v>360</v>
      </c>
      <c r="B186" s="2" t="s">
        <v>1547</v>
      </c>
      <c r="C186" s="2">
        <v>171</v>
      </c>
      <c r="D186" s="2">
        <f t="shared" si="41"/>
        <v>1.71</v>
      </c>
      <c r="E186" s="2">
        <f t="shared" si="42"/>
        <v>64.2</v>
      </c>
      <c r="F186" s="67">
        <f t="shared" si="43"/>
        <v>21.95547347901919</v>
      </c>
      <c r="G186" s="2">
        <v>64.2</v>
      </c>
      <c r="H186" s="2" t="b">
        <v>0</v>
      </c>
      <c r="I186" s="2" t="b">
        <f t="shared" si="44"/>
        <v>0</v>
      </c>
      <c r="J186" s="2" t="b">
        <f t="shared" si="45"/>
        <v>0</v>
      </c>
      <c r="K186" s="2" t="b">
        <v>0</v>
      </c>
      <c r="L186" s="2" t="b">
        <f t="shared" si="46"/>
        <v>0</v>
      </c>
      <c r="M186" s="2" t="b">
        <f t="shared" si="47"/>
        <v>0</v>
      </c>
      <c r="N186" s="18" t="s">
        <v>1510</v>
      </c>
      <c r="O186" s="18" t="str">
        <f t="shared" si="48"/>
        <v>No</v>
      </c>
      <c r="P186" s="2" t="b">
        <f t="shared" si="49"/>
        <v>0</v>
      </c>
      <c r="Q186" s="2" t="b">
        <v>0</v>
      </c>
      <c r="R186" s="2" t="b">
        <f t="shared" si="50"/>
        <v>0</v>
      </c>
      <c r="S186" s="2" t="b">
        <f t="shared" si="51"/>
        <v>0</v>
      </c>
      <c r="T186" s="2" t="s">
        <v>1696</v>
      </c>
      <c r="U186" s="2">
        <v>189</v>
      </c>
      <c r="V186" s="2" t="b">
        <v>0</v>
      </c>
      <c r="W186" s="2" t="b">
        <f t="shared" si="52"/>
        <v>0</v>
      </c>
      <c r="X186" s="20" t="b">
        <f t="shared" si="53"/>
        <v>0</v>
      </c>
      <c r="Y186" s="2" t="b">
        <v>0</v>
      </c>
      <c r="Z186" s="2" t="b">
        <f t="shared" si="39"/>
        <v>0</v>
      </c>
      <c r="AA186" s="2" t="b">
        <f t="shared" si="40"/>
        <v>0</v>
      </c>
      <c r="AB186" s="2" t="b">
        <v>0</v>
      </c>
      <c r="AC186" s="20" t="b">
        <f t="shared" si="54"/>
        <v>0</v>
      </c>
      <c r="AD186" s="20" t="b">
        <f t="shared" si="55"/>
        <v>0</v>
      </c>
      <c r="AE186" s="2" t="s">
        <v>1586</v>
      </c>
      <c r="AF186" s="2" t="str">
        <f t="shared" si="56"/>
        <v>Osteoarthritis</v>
      </c>
      <c r="AG186" s="2" t="s">
        <v>1510</v>
      </c>
      <c r="AH186" s="2" t="str">
        <f t="shared" si="57"/>
        <v>No</v>
      </c>
      <c r="AI186" s="2" t="s">
        <v>1539</v>
      </c>
      <c r="AJ186" s="2" t="s">
        <v>1512</v>
      </c>
    </row>
    <row r="187" spans="1:36" ht="15.75" customHeight="1" x14ac:dyDescent="0.35">
      <c r="A187" s="2" t="s">
        <v>361</v>
      </c>
      <c r="B187" s="2" t="s">
        <v>1513</v>
      </c>
      <c r="C187" s="2">
        <v>164</v>
      </c>
      <c r="D187" s="2">
        <f t="shared" si="41"/>
        <v>1.64</v>
      </c>
      <c r="E187" s="2">
        <f t="shared" si="42"/>
        <v>85.3</v>
      </c>
      <c r="F187" s="67">
        <f t="shared" si="43"/>
        <v>31.714753123140991</v>
      </c>
      <c r="G187" s="2">
        <v>85.3</v>
      </c>
      <c r="H187" s="2" t="b">
        <v>0</v>
      </c>
      <c r="I187" s="2" t="b">
        <f t="shared" si="44"/>
        <v>0</v>
      </c>
      <c r="J187" s="2" t="b">
        <f t="shared" si="45"/>
        <v>0</v>
      </c>
      <c r="K187" s="2" t="b">
        <v>0</v>
      </c>
      <c r="L187" s="2" t="b">
        <f t="shared" si="46"/>
        <v>0</v>
      </c>
      <c r="M187" s="2" t="b">
        <f t="shared" si="47"/>
        <v>0</v>
      </c>
      <c r="N187" s="2" t="b">
        <v>0</v>
      </c>
      <c r="O187" s="2" t="b">
        <f t="shared" si="48"/>
        <v>0</v>
      </c>
      <c r="P187" s="2" t="b">
        <f t="shared" si="49"/>
        <v>0</v>
      </c>
      <c r="Q187" s="2" t="b">
        <v>0</v>
      </c>
      <c r="R187" s="2" t="b">
        <f t="shared" si="50"/>
        <v>0</v>
      </c>
      <c r="S187" s="2" t="b">
        <f t="shared" si="51"/>
        <v>0</v>
      </c>
      <c r="T187" s="2" t="s">
        <v>1697</v>
      </c>
      <c r="U187" s="2">
        <v>169</v>
      </c>
      <c r="V187" s="2" t="b">
        <v>0</v>
      </c>
      <c r="W187" s="2" t="b">
        <f t="shared" si="52"/>
        <v>0</v>
      </c>
      <c r="X187" s="20" t="b">
        <f t="shared" si="53"/>
        <v>0</v>
      </c>
      <c r="Y187" s="2" t="b">
        <v>1</v>
      </c>
      <c r="Z187" s="2" t="b">
        <f t="shared" si="39"/>
        <v>1</v>
      </c>
      <c r="AA187" s="2" t="b">
        <f t="shared" si="40"/>
        <v>1</v>
      </c>
      <c r="AB187" s="2" t="b">
        <v>1</v>
      </c>
      <c r="AC187" s="20" t="b">
        <f t="shared" si="54"/>
        <v>1</v>
      </c>
      <c r="AD187" s="20" t="b">
        <f t="shared" si="55"/>
        <v>1</v>
      </c>
      <c r="AE187" s="2" t="s">
        <v>1565</v>
      </c>
      <c r="AF187" s="2" t="str">
        <f t="shared" si="56"/>
        <v>Diabetes</v>
      </c>
      <c r="AH187" s="2" t="str">
        <f t="shared" si="57"/>
        <v>No</v>
      </c>
      <c r="AI187" s="2" t="s">
        <v>1511</v>
      </c>
      <c r="AJ187" s="2" t="s">
        <v>1517</v>
      </c>
    </row>
    <row r="188" spans="1:36" ht="15.75" customHeight="1" x14ac:dyDescent="0.35">
      <c r="A188" s="2" t="s">
        <v>363</v>
      </c>
      <c r="B188" s="2" t="s">
        <v>1531</v>
      </c>
      <c r="C188" s="2">
        <v>178</v>
      </c>
      <c r="D188" s="2">
        <f t="shared" si="41"/>
        <v>1.78</v>
      </c>
      <c r="E188" s="2">
        <f t="shared" si="42"/>
        <v>82.1</v>
      </c>
      <c r="F188" s="67">
        <f t="shared" si="43"/>
        <v>25.912132306526949</v>
      </c>
      <c r="G188" s="2">
        <v>82.1</v>
      </c>
      <c r="H188" s="2" t="b">
        <v>1</v>
      </c>
      <c r="I188" s="2" t="b">
        <f t="shared" si="44"/>
        <v>1</v>
      </c>
      <c r="J188" s="2" t="b">
        <f t="shared" si="45"/>
        <v>1</v>
      </c>
      <c r="K188" s="18" t="s">
        <v>1528</v>
      </c>
      <c r="L188" s="18" t="str">
        <f t="shared" si="46"/>
        <v>Yes</v>
      </c>
      <c r="M188" s="2" t="b">
        <f t="shared" si="47"/>
        <v>1</v>
      </c>
      <c r="N188" s="2" t="b">
        <v>0</v>
      </c>
      <c r="O188" s="2" t="b">
        <f t="shared" si="48"/>
        <v>0</v>
      </c>
      <c r="P188" s="2" t="b">
        <f t="shared" si="49"/>
        <v>0</v>
      </c>
      <c r="Q188" s="2" t="b">
        <v>0</v>
      </c>
      <c r="R188" s="2" t="b">
        <f t="shared" si="50"/>
        <v>0</v>
      </c>
      <c r="S188" s="2" t="b">
        <f t="shared" si="51"/>
        <v>0</v>
      </c>
      <c r="T188" s="2" t="s">
        <v>1698</v>
      </c>
      <c r="U188" s="2">
        <v>226</v>
      </c>
      <c r="V188" s="2" t="b">
        <v>0</v>
      </c>
      <c r="W188" s="2" t="b">
        <f t="shared" si="52"/>
        <v>0</v>
      </c>
      <c r="X188" s="20" t="b">
        <f t="shared" si="53"/>
        <v>0</v>
      </c>
      <c r="Y188" s="2" t="b">
        <v>0</v>
      </c>
      <c r="Z188" s="2" t="b">
        <f t="shared" si="39"/>
        <v>0</v>
      </c>
      <c r="AA188" s="2" t="b">
        <f t="shared" si="40"/>
        <v>0</v>
      </c>
      <c r="AB188" s="2" t="b">
        <v>0</v>
      </c>
      <c r="AC188" s="20" t="b">
        <f t="shared" si="54"/>
        <v>0</v>
      </c>
      <c r="AD188" s="20" t="b">
        <f t="shared" si="55"/>
        <v>0</v>
      </c>
      <c r="AE188" s="2" t="s">
        <v>1556</v>
      </c>
      <c r="AF188" s="2" t="str">
        <f t="shared" si="56"/>
        <v>Allergic Reaction</v>
      </c>
      <c r="AG188" s="2" t="s">
        <v>1528</v>
      </c>
      <c r="AH188" s="2" t="str">
        <f t="shared" si="57"/>
        <v>Yes</v>
      </c>
      <c r="AI188" s="2" t="s">
        <v>1539</v>
      </c>
      <c r="AJ188" s="2" t="s">
        <v>1525</v>
      </c>
    </row>
    <row r="189" spans="1:36" ht="15.75" customHeight="1" x14ac:dyDescent="0.35">
      <c r="A189" s="2" t="s">
        <v>365</v>
      </c>
      <c r="B189" s="2" t="s">
        <v>1540</v>
      </c>
      <c r="C189" s="2">
        <v>169</v>
      </c>
      <c r="D189" s="2">
        <f t="shared" si="41"/>
        <v>1.69</v>
      </c>
      <c r="E189" s="2">
        <f t="shared" si="42"/>
        <v>96.5</v>
      </c>
      <c r="F189" s="67">
        <f t="shared" si="43"/>
        <v>33.787332376317359</v>
      </c>
      <c r="G189" s="2">
        <v>96.5</v>
      </c>
      <c r="H189" s="2" t="b">
        <v>0</v>
      </c>
      <c r="I189" s="2" t="b">
        <f t="shared" si="44"/>
        <v>0</v>
      </c>
      <c r="J189" s="2" t="b">
        <f t="shared" si="45"/>
        <v>0</v>
      </c>
      <c r="K189" s="2" t="b">
        <v>0</v>
      </c>
      <c r="L189" s="2" t="b">
        <f t="shared" si="46"/>
        <v>0</v>
      </c>
      <c r="M189" s="2" t="b">
        <f t="shared" si="47"/>
        <v>0</v>
      </c>
      <c r="N189" s="2" t="b">
        <v>0</v>
      </c>
      <c r="O189" s="2" t="b">
        <f t="shared" si="48"/>
        <v>0</v>
      </c>
      <c r="P189" s="2" t="b">
        <f t="shared" si="49"/>
        <v>0</v>
      </c>
      <c r="Q189" s="2" t="b">
        <v>1</v>
      </c>
      <c r="R189" s="2" t="b">
        <f t="shared" si="50"/>
        <v>1</v>
      </c>
      <c r="S189" s="2" t="b">
        <f t="shared" si="51"/>
        <v>1</v>
      </c>
      <c r="T189" s="2" t="s">
        <v>1699</v>
      </c>
      <c r="U189" s="2">
        <v>223</v>
      </c>
      <c r="V189" s="2" t="b">
        <v>1</v>
      </c>
      <c r="W189" s="2" t="b">
        <f t="shared" si="52"/>
        <v>1</v>
      </c>
      <c r="X189" s="20" t="b">
        <f t="shared" si="53"/>
        <v>0</v>
      </c>
      <c r="Y189" s="2" t="b">
        <v>0</v>
      </c>
      <c r="Z189" s="2" t="b">
        <f t="shared" si="39"/>
        <v>0</v>
      </c>
      <c r="AA189" s="2" t="b">
        <f t="shared" si="40"/>
        <v>0</v>
      </c>
      <c r="AB189" s="2" t="b">
        <v>1</v>
      </c>
      <c r="AC189" s="20" t="b">
        <f t="shared" si="54"/>
        <v>1</v>
      </c>
      <c r="AD189" s="20" t="b">
        <f t="shared" si="55"/>
        <v>1</v>
      </c>
      <c r="AE189" s="2" t="s">
        <v>1552</v>
      </c>
      <c r="AF189" s="2" t="str">
        <f t="shared" si="56"/>
        <v>Heart Disease</v>
      </c>
      <c r="AG189" s="2" t="s">
        <v>1528</v>
      </c>
      <c r="AH189" s="2" t="str">
        <f t="shared" si="57"/>
        <v>Yes</v>
      </c>
      <c r="AI189" s="2" t="s">
        <v>1516</v>
      </c>
      <c r="AJ189" s="2" t="s">
        <v>1512</v>
      </c>
    </row>
    <row r="190" spans="1:36" ht="15.75" customHeight="1" x14ac:dyDescent="0.35">
      <c r="A190" s="2" t="s">
        <v>366</v>
      </c>
      <c r="B190" s="2" t="s">
        <v>1547</v>
      </c>
      <c r="C190" s="2">
        <v>167</v>
      </c>
      <c r="D190" s="2">
        <f t="shared" si="41"/>
        <v>1.67</v>
      </c>
      <c r="E190" s="2">
        <f t="shared" si="42"/>
        <v>61.8</v>
      </c>
      <c r="F190" s="67">
        <f t="shared" si="43"/>
        <v>22.159274265839578</v>
      </c>
      <c r="G190" s="2">
        <v>61.8</v>
      </c>
      <c r="H190" s="2" t="b">
        <v>1</v>
      </c>
      <c r="I190" s="2" t="b">
        <f t="shared" si="44"/>
        <v>1</v>
      </c>
      <c r="J190" s="2" t="b">
        <f t="shared" si="45"/>
        <v>1</v>
      </c>
      <c r="K190" s="2" t="b">
        <v>0</v>
      </c>
      <c r="L190" s="2" t="b">
        <f t="shared" si="46"/>
        <v>0</v>
      </c>
      <c r="M190" s="2" t="b">
        <f t="shared" si="47"/>
        <v>0</v>
      </c>
      <c r="N190" s="2" t="b">
        <v>1</v>
      </c>
      <c r="O190" s="2" t="b">
        <f t="shared" si="48"/>
        <v>1</v>
      </c>
      <c r="P190" s="2" t="b">
        <f t="shared" si="49"/>
        <v>1</v>
      </c>
      <c r="Q190" s="2" t="b">
        <v>0</v>
      </c>
      <c r="R190" s="2" t="b">
        <f t="shared" si="50"/>
        <v>0</v>
      </c>
      <c r="S190" s="2" t="b">
        <f t="shared" si="51"/>
        <v>0</v>
      </c>
      <c r="T190" s="2" t="s">
        <v>1657</v>
      </c>
      <c r="U190" s="2">
        <v>181</v>
      </c>
      <c r="V190" s="2" t="b">
        <v>0</v>
      </c>
      <c r="W190" s="2" t="b">
        <f t="shared" si="52"/>
        <v>0</v>
      </c>
      <c r="X190" s="20" t="b">
        <f t="shared" si="53"/>
        <v>0</v>
      </c>
      <c r="Y190" s="2" t="b">
        <v>0</v>
      </c>
      <c r="Z190" s="2" t="b">
        <f t="shared" si="39"/>
        <v>0</v>
      </c>
      <c r="AA190" s="2" t="b">
        <f t="shared" si="40"/>
        <v>0</v>
      </c>
      <c r="AB190" s="2" t="b">
        <v>0</v>
      </c>
      <c r="AC190" s="20" t="b">
        <f t="shared" si="54"/>
        <v>0</v>
      </c>
      <c r="AD190" s="20" t="b">
        <f t="shared" si="55"/>
        <v>0</v>
      </c>
      <c r="AE190" s="2" t="s">
        <v>1509</v>
      </c>
      <c r="AF190" s="2" t="str">
        <f t="shared" si="56"/>
        <v>Fractured Leg</v>
      </c>
      <c r="AG190" s="2" t="s">
        <v>1528</v>
      </c>
      <c r="AH190" s="2" t="str">
        <f t="shared" si="57"/>
        <v>Yes</v>
      </c>
      <c r="AI190" s="2" t="s">
        <v>1516</v>
      </c>
      <c r="AJ190" s="2" t="s">
        <v>1517</v>
      </c>
    </row>
    <row r="191" spans="1:36" ht="15.75" customHeight="1" x14ac:dyDescent="0.35">
      <c r="A191" s="2" t="s">
        <v>368</v>
      </c>
      <c r="B191" s="2" t="s">
        <v>1560</v>
      </c>
      <c r="C191" s="2">
        <v>176</v>
      </c>
      <c r="D191" s="2">
        <f t="shared" si="41"/>
        <v>1.76</v>
      </c>
      <c r="E191" s="2">
        <f t="shared" si="42"/>
        <v>96.3</v>
      </c>
      <c r="F191" s="67">
        <f t="shared" si="43"/>
        <v>31.088584710743802</v>
      </c>
      <c r="G191" s="2">
        <v>96.3</v>
      </c>
      <c r="H191" s="2" t="b">
        <v>0</v>
      </c>
      <c r="I191" s="2" t="b">
        <f t="shared" si="44"/>
        <v>0</v>
      </c>
      <c r="J191" s="2" t="b">
        <f t="shared" si="45"/>
        <v>0</v>
      </c>
      <c r="K191" s="2" t="b">
        <v>0</v>
      </c>
      <c r="L191" s="2" t="b">
        <f t="shared" si="46"/>
        <v>0</v>
      </c>
      <c r="M191" s="2" t="b">
        <f t="shared" si="47"/>
        <v>0</v>
      </c>
      <c r="N191" s="2" t="b">
        <v>0</v>
      </c>
      <c r="O191" s="2" t="b">
        <f t="shared" si="48"/>
        <v>0</v>
      </c>
      <c r="P191" s="2" t="b">
        <f t="shared" si="49"/>
        <v>0</v>
      </c>
      <c r="Q191" s="2" t="b">
        <v>0</v>
      </c>
      <c r="R191" s="2" t="b">
        <f t="shared" si="50"/>
        <v>0</v>
      </c>
      <c r="S191" s="2" t="b">
        <f t="shared" si="51"/>
        <v>0</v>
      </c>
      <c r="T191" s="2" t="s">
        <v>1622</v>
      </c>
      <c r="U191" s="2">
        <v>180</v>
      </c>
      <c r="V191" s="2" t="b">
        <v>1</v>
      </c>
      <c r="W191" s="2" t="b">
        <f t="shared" si="52"/>
        <v>1</v>
      </c>
      <c r="X191" s="20" t="b">
        <f t="shared" si="53"/>
        <v>0</v>
      </c>
      <c r="Y191" s="2" t="b">
        <v>0</v>
      </c>
      <c r="Z191" s="2" t="b">
        <f t="shared" si="39"/>
        <v>0</v>
      </c>
      <c r="AA191" s="2" t="b">
        <f t="shared" si="40"/>
        <v>0</v>
      </c>
      <c r="AB191" s="2" t="b">
        <v>1</v>
      </c>
      <c r="AC191" s="20" t="b">
        <f t="shared" si="54"/>
        <v>1</v>
      </c>
      <c r="AD191" s="20" t="b">
        <f t="shared" si="55"/>
        <v>1</v>
      </c>
      <c r="AE191" s="2" t="s">
        <v>1552</v>
      </c>
      <c r="AF191" s="2" t="str">
        <f t="shared" si="56"/>
        <v>Heart Disease</v>
      </c>
      <c r="AG191" s="2" t="s">
        <v>1510</v>
      </c>
      <c r="AH191" s="2" t="str">
        <f t="shared" si="57"/>
        <v>No</v>
      </c>
      <c r="AI191" s="2" t="s">
        <v>1516</v>
      </c>
      <c r="AJ191" s="2" t="s">
        <v>1517</v>
      </c>
    </row>
    <row r="192" spans="1:36" ht="15.75" customHeight="1" x14ac:dyDescent="0.35">
      <c r="A192" s="2" t="s">
        <v>370</v>
      </c>
      <c r="B192" s="2" t="s">
        <v>1513</v>
      </c>
      <c r="C192" s="2">
        <v>164</v>
      </c>
      <c r="D192" s="2">
        <f t="shared" si="41"/>
        <v>1.64</v>
      </c>
      <c r="E192" s="2">
        <f t="shared" si="42"/>
        <v>77.900000000000006</v>
      </c>
      <c r="F192" s="67">
        <f t="shared" si="43"/>
        <v>28.96341463414635</v>
      </c>
      <c r="G192" s="2">
        <v>77.900000000000006</v>
      </c>
      <c r="H192" s="2" t="b">
        <v>0</v>
      </c>
      <c r="I192" s="2" t="b">
        <f t="shared" si="44"/>
        <v>0</v>
      </c>
      <c r="J192" s="2" t="b">
        <f t="shared" si="45"/>
        <v>0</v>
      </c>
      <c r="K192" s="2" t="b">
        <v>0</v>
      </c>
      <c r="L192" s="2" t="b">
        <f t="shared" si="46"/>
        <v>0</v>
      </c>
      <c r="M192" s="2" t="b">
        <f t="shared" si="47"/>
        <v>0</v>
      </c>
      <c r="N192" s="2" t="b">
        <v>0</v>
      </c>
      <c r="O192" s="2" t="b">
        <f t="shared" si="48"/>
        <v>0</v>
      </c>
      <c r="P192" s="2" t="b">
        <f t="shared" si="49"/>
        <v>0</v>
      </c>
      <c r="Q192" s="2" t="b">
        <v>0</v>
      </c>
      <c r="R192" s="2" t="b">
        <f t="shared" si="50"/>
        <v>0</v>
      </c>
      <c r="S192" s="2" t="b">
        <f t="shared" si="51"/>
        <v>0</v>
      </c>
      <c r="T192" s="2" t="s">
        <v>1700</v>
      </c>
      <c r="U192" s="2">
        <v>211</v>
      </c>
      <c r="V192" s="2" t="b">
        <v>1</v>
      </c>
      <c r="W192" s="2" t="b">
        <f t="shared" si="52"/>
        <v>1</v>
      </c>
      <c r="X192" s="20" t="b">
        <f t="shared" si="53"/>
        <v>0</v>
      </c>
      <c r="Y192" s="2" t="b">
        <v>0</v>
      </c>
      <c r="Z192" s="2" t="b">
        <f t="shared" si="39"/>
        <v>0</v>
      </c>
      <c r="AA192" s="2" t="b">
        <f t="shared" si="40"/>
        <v>0</v>
      </c>
      <c r="AB192" s="2" t="b">
        <v>1</v>
      </c>
      <c r="AC192" s="20" t="b">
        <f t="shared" si="54"/>
        <v>1</v>
      </c>
      <c r="AD192" s="20" t="b">
        <f t="shared" si="55"/>
        <v>1</v>
      </c>
      <c r="AE192" s="2" t="s">
        <v>1524</v>
      </c>
      <c r="AF192" s="2" t="str">
        <f t="shared" si="56"/>
        <v>Heart Attack</v>
      </c>
      <c r="AG192" s="2" t="s">
        <v>1510</v>
      </c>
      <c r="AH192" s="2" t="str">
        <f t="shared" si="57"/>
        <v>No</v>
      </c>
      <c r="AI192" s="2" t="s">
        <v>1539</v>
      </c>
      <c r="AJ192" s="2" t="s">
        <v>1512</v>
      </c>
    </row>
    <row r="193" spans="1:36" ht="15.75" customHeight="1" x14ac:dyDescent="0.35">
      <c r="A193" s="2" t="s">
        <v>372</v>
      </c>
      <c r="B193" s="2" t="s">
        <v>1560</v>
      </c>
      <c r="C193" s="2">
        <v>171</v>
      </c>
      <c r="D193" s="2">
        <f t="shared" si="41"/>
        <v>1.71</v>
      </c>
      <c r="E193" s="2">
        <f t="shared" si="42"/>
        <v>102.1</v>
      </c>
      <c r="F193" s="67">
        <f t="shared" si="43"/>
        <v>34.916726514141104</v>
      </c>
      <c r="G193" s="2">
        <v>102.1</v>
      </c>
      <c r="H193" s="2" t="b">
        <v>1</v>
      </c>
      <c r="I193" s="2" t="b">
        <f t="shared" si="44"/>
        <v>1</v>
      </c>
      <c r="J193" s="2" t="b">
        <f t="shared" si="45"/>
        <v>1</v>
      </c>
      <c r="K193" s="2" t="s">
        <v>1510</v>
      </c>
      <c r="L193" s="2" t="str">
        <f t="shared" si="46"/>
        <v>No</v>
      </c>
      <c r="M193" s="2" t="b">
        <f t="shared" si="47"/>
        <v>0</v>
      </c>
      <c r="N193" s="2" t="b">
        <v>0</v>
      </c>
      <c r="O193" s="2" t="b">
        <f t="shared" si="48"/>
        <v>0</v>
      </c>
      <c r="P193" s="2" t="b">
        <f t="shared" si="49"/>
        <v>0</v>
      </c>
      <c r="Q193" s="2" t="b">
        <v>1</v>
      </c>
      <c r="R193" s="2" t="b">
        <f t="shared" si="50"/>
        <v>1</v>
      </c>
      <c r="S193" s="2" t="b">
        <f t="shared" si="51"/>
        <v>1</v>
      </c>
      <c r="T193" s="2" t="s">
        <v>1644</v>
      </c>
      <c r="U193" s="2">
        <v>204</v>
      </c>
      <c r="V193" s="2" t="b">
        <v>1</v>
      </c>
      <c r="W193" s="2" t="b">
        <f t="shared" si="52"/>
        <v>1</v>
      </c>
      <c r="X193" s="20" t="b">
        <f t="shared" si="53"/>
        <v>0</v>
      </c>
      <c r="Y193" s="2" t="b">
        <v>0</v>
      </c>
      <c r="Z193" s="2" t="b">
        <f t="shared" si="39"/>
        <v>0</v>
      </c>
      <c r="AA193" s="2" t="b">
        <f t="shared" si="40"/>
        <v>0</v>
      </c>
      <c r="AB193" s="2" t="b">
        <v>1</v>
      </c>
      <c r="AC193" s="20" t="b">
        <f t="shared" si="54"/>
        <v>1</v>
      </c>
      <c r="AD193" s="20" t="b">
        <f t="shared" si="55"/>
        <v>1</v>
      </c>
      <c r="AE193" s="2" t="s">
        <v>1549</v>
      </c>
      <c r="AF193" s="2" t="str">
        <f t="shared" si="56"/>
        <v>Hypertension</v>
      </c>
      <c r="AG193" s="2" t="s">
        <v>1528</v>
      </c>
      <c r="AH193" s="2" t="str">
        <f t="shared" si="57"/>
        <v>Yes</v>
      </c>
      <c r="AI193" s="2" t="s">
        <v>1511</v>
      </c>
      <c r="AJ193" s="2" t="s">
        <v>1534</v>
      </c>
    </row>
    <row r="194" spans="1:36" ht="15.75" customHeight="1" x14ac:dyDescent="0.35">
      <c r="A194" s="2" t="s">
        <v>373</v>
      </c>
      <c r="B194" s="2" t="s">
        <v>1560</v>
      </c>
      <c r="C194" s="2">
        <v>162</v>
      </c>
      <c r="D194" s="2">
        <f t="shared" si="41"/>
        <v>1.62</v>
      </c>
      <c r="E194" s="2">
        <f t="shared" si="42"/>
        <v>79.5</v>
      </c>
      <c r="F194" s="67">
        <f t="shared" si="43"/>
        <v>30.292638317329668</v>
      </c>
      <c r="G194" s="2">
        <v>79.5</v>
      </c>
      <c r="H194" s="2" t="b">
        <v>0</v>
      </c>
      <c r="I194" s="2" t="b">
        <f t="shared" si="44"/>
        <v>0</v>
      </c>
      <c r="J194" s="2" t="b">
        <f t="shared" si="45"/>
        <v>0</v>
      </c>
      <c r="K194" s="2" t="b">
        <v>0</v>
      </c>
      <c r="L194" s="2" t="b">
        <f t="shared" si="46"/>
        <v>0</v>
      </c>
      <c r="M194" s="2" t="b">
        <f t="shared" si="47"/>
        <v>0</v>
      </c>
      <c r="N194" s="2" t="b">
        <v>0</v>
      </c>
      <c r="O194" s="2" t="b">
        <f t="shared" si="48"/>
        <v>0</v>
      </c>
      <c r="P194" s="2" t="b">
        <f t="shared" si="49"/>
        <v>0</v>
      </c>
      <c r="Q194" s="18" t="s">
        <v>1528</v>
      </c>
      <c r="R194" s="18" t="str">
        <f t="shared" si="50"/>
        <v>Yes</v>
      </c>
      <c r="S194" s="18" t="b">
        <f t="shared" si="51"/>
        <v>1</v>
      </c>
      <c r="T194" s="2" t="s">
        <v>1701</v>
      </c>
      <c r="U194" s="2">
        <v>192</v>
      </c>
      <c r="V194" s="2" t="b">
        <v>1</v>
      </c>
      <c r="W194" s="2" t="b">
        <f t="shared" si="52"/>
        <v>1</v>
      </c>
      <c r="X194" s="20" t="b">
        <f t="shared" si="53"/>
        <v>0</v>
      </c>
      <c r="Y194" s="2" t="b">
        <v>1</v>
      </c>
      <c r="Z194" s="2" t="b">
        <f t="shared" ref="Z194:Z257" si="58">IF(ISBLANK(Y194),FALSE,Y194)</f>
        <v>1</v>
      </c>
      <c r="AA194" s="2" t="b">
        <f t="shared" ref="AA194:AA257" si="59">IF(Z194="YES",TRUE,IF(Z194="No",FALSE,Z194))</f>
        <v>1</v>
      </c>
      <c r="AB194" s="2" t="b">
        <v>1</v>
      </c>
      <c r="AC194" s="20" t="b">
        <f t="shared" si="54"/>
        <v>1</v>
      </c>
      <c r="AD194" s="20" t="b">
        <f t="shared" si="55"/>
        <v>1</v>
      </c>
      <c r="AE194" s="2" t="s">
        <v>1595</v>
      </c>
      <c r="AF194" s="2" t="str">
        <f t="shared" si="56"/>
        <v>Respiratory Infection</v>
      </c>
      <c r="AG194" s="2" t="s">
        <v>1528</v>
      </c>
      <c r="AH194" s="2" t="str">
        <f t="shared" si="57"/>
        <v>Yes</v>
      </c>
      <c r="AI194" s="2" t="s">
        <v>1539</v>
      </c>
      <c r="AJ194" s="2" t="s">
        <v>1512</v>
      </c>
    </row>
    <row r="195" spans="1:36" ht="15.75" customHeight="1" x14ac:dyDescent="0.35">
      <c r="A195" s="2" t="s">
        <v>374</v>
      </c>
      <c r="B195" s="2" t="s">
        <v>1513</v>
      </c>
      <c r="C195" s="2">
        <v>161</v>
      </c>
      <c r="D195" s="2">
        <f t="shared" ref="D195:D258" si="60">C195/100</f>
        <v>1.61</v>
      </c>
      <c r="E195" s="2">
        <f t="shared" ref="E195:E258" si="61">ROUND(G195,1)</f>
        <v>64.400000000000006</v>
      </c>
      <c r="F195" s="67">
        <f t="shared" ref="F195:F258" si="62">E195/D195^2</f>
        <v>24.844720496894411</v>
      </c>
      <c r="G195" s="2">
        <v>64.400000000000006</v>
      </c>
      <c r="H195" s="2" t="b">
        <v>0</v>
      </c>
      <c r="I195" s="2" t="b">
        <f t="shared" ref="I195:I258" si="63">IF(ISBLANK(H195),FALSE,H195)</f>
        <v>0</v>
      </c>
      <c r="J195" s="2" t="b">
        <f t="shared" ref="J195:J258" si="64">IF(I195="YES",TRUE,IF(I195="No",FALSE,I195))</f>
        <v>0</v>
      </c>
      <c r="K195" s="2" t="b">
        <v>0</v>
      </c>
      <c r="L195" s="2" t="b">
        <f t="shared" ref="L195:L258" si="65">IF(ISBLANK(K195),FALSE,K195)</f>
        <v>0</v>
      </c>
      <c r="M195" s="2" t="b">
        <f t="shared" ref="M195:M258" si="66">IF(L195="Yes",TRUE,IF(L195="No",FALSE,L195))</f>
        <v>0</v>
      </c>
      <c r="N195" s="2" t="b">
        <v>0</v>
      </c>
      <c r="O195" s="2" t="b">
        <f t="shared" ref="O195:O258" si="67">IF(ISBLANK(N195),"FALSE",N195)</f>
        <v>0</v>
      </c>
      <c r="P195" s="2" t="b">
        <f t="shared" ref="P195:P258" si="68">IF(O195="yes",TRUE,IF(O195="No",FALSE,O195))</f>
        <v>0</v>
      </c>
      <c r="Q195" s="2" t="b">
        <v>0</v>
      </c>
      <c r="R195" s="2" t="b">
        <f t="shared" ref="R195:R258" si="69">IF(ISBLANK(Q195),FALSE,Q195)</f>
        <v>0</v>
      </c>
      <c r="S195" s="2" t="b">
        <f t="shared" ref="S195:S258" si="70">IF(R195="Yes",TRUE,IF(R195="No",FALSE,R195))</f>
        <v>0</v>
      </c>
      <c r="T195" s="2" t="s">
        <v>1561</v>
      </c>
      <c r="U195" s="2">
        <v>169</v>
      </c>
      <c r="W195" s="2" t="b">
        <f t="shared" ref="W195:W258" si="71">IF(ISBLANK(V195),FALSE,V195)</f>
        <v>0</v>
      </c>
      <c r="X195" s="20" t="b">
        <f t="shared" ref="X195:X258" si="72">IF(W195="Yes",TRUE,IF(W195="No",FALSE,FALSE))</f>
        <v>0</v>
      </c>
      <c r="Y195" s="2" t="b">
        <v>0</v>
      </c>
      <c r="Z195" s="2" t="b">
        <f t="shared" si="58"/>
        <v>0</v>
      </c>
      <c r="AA195" s="2" t="b">
        <f t="shared" si="59"/>
        <v>0</v>
      </c>
      <c r="AB195" s="2" t="b">
        <v>0</v>
      </c>
      <c r="AC195" s="20" t="b">
        <f t="shared" ref="AC195:AC258" si="73">IF(ISBLANK(AB195),"FALSE",AB195)</f>
        <v>0</v>
      </c>
      <c r="AD195" s="20" t="b">
        <f t="shared" ref="AD195:AD258" si="74">IF(AC195="Yes",TRUE,IF(AC195="No",FALSE,AC195))</f>
        <v>0</v>
      </c>
      <c r="AE195" s="2" t="s">
        <v>1584</v>
      </c>
      <c r="AF195" s="2" t="str">
        <f t="shared" ref="AF195:AF258" si="75">PROPER(AE195)</f>
        <v>Prostate Cancer</v>
      </c>
      <c r="AG195" s="2" t="s">
        <v>1528</v>
      </c>
      <c r="AH195" s="2" t="str">
        <f t="shared" ref="AH195:AH258" si="76">IF(ISBLANK(AG195),"No",AG195)</f>
        <v>Yes</v>
      </c>
      <c r="AI195" s="2" t="s">
        <v>1516</v>
      </c>
      <c r="AJ195" s="2" t="s">
        <v>1521</v>
      </c>
    </row>
    <row r="196" spans="1:36" ht="15.75" customHeight="1" x14ac:dyDescent="0.35">
      <c r="A196" s="2" t="s">
        <v>375</v>
      </c>
      <c r="B196" s="2" t="s">
        <v>1507</v>
      </c>
      <c r="C196" s="2">
        <v>150</v>
      </c>
      <c r="D196" s="2">
        <f t="shared" si="60"/>
        <v>1.5</v>
      </c>
      <c r="E196" s="2">
        <f t="shared" si="61"/>
        <v>68.7</v>
      </c>
      <c r="F196" s="67">
        <f t="shared" si="62"/>
        <v>30.533333333333335</v>
      </c>
      <c r="G196" s="2">
        <v>68.7</v>
      </c>
      <c r="H196" s="2" t="b">
        <v>0</v>
      </c>
      <c r="I196" s="2" t="b">
        <f t="shared" si="63"/>
        <v>0</v>
      </c>
      <c r="J196" s="2" t="b">
        <f t="shared" si="64"/>
        <v>0</v>
      </c>
      <c r="K196" s="2" t="b">
        <v>0</v>
      </c>
      <c r="L196" s="2" t="b">
        <f t="shared" si="65"/>
        <v>0</v>
      </c>
      <c r="M196" s="2" t="b">
        <f t="shared" si="66"/>
        <v>0</v>
      </c>
      <c r="N196" s="2" t="b">
        <v>0</v>
      </c>
      <c r="O196" s="2" t="b">
        <f t="shared" si="67"/>
        <v>0</v>
      </c>
      <c r="P196" s="2" t="b">
        <f t="shared" si="68"/>
        <v>0</v>
      </c>
      <c r="Q196" s="2" t="b">
        <v>0</v>
      </c>
      <c r="R196" s="2" t="b">
        <f t="shared" si="69"/>
        <v>0</v>
      </c>
      <c r="S196" s="2" t="b">
        <f t="shared" si="70"/>
        <v>0</v>
      </c>
      <c r="T196" s="2" t="s">
        <v>1567</v>
      </c>
      <c r="U196" s="2">
        <v>203</v>
      </c>
      <c r="V196" s="2" t="b">
        <v>0</v>
      </c>
      <c r="W196" s="2" t="b">
        <f t="shared" si="71"/>
        <v>0</v>
      </c>
      <c r="X196" s="20" t="b">
        <f t="shared" si="72"/>
        <v>0</v>
      </c>
      <c r="Y196" s="2" t="b">
        <v>1</v>
      </c>
      <c r="Z196" s="2" t="b">
        <f t="shared" si="58"/>
        <v>1</v>
      </c>
      <c r="AA196" s="2" t="b">
        <f t="shared" si="59"/>
        <v>1</v>
      </c>
      <c r="AB196" s="2" t="b">
        <v>1</v>
      </c>
      <c r="AC196" s="20" t="b">
        <f t="shared" si="73"/>
        <v>1</v>
      </c>
      <c r="AD196" s="20" t="b">
        <f t="shared" si="74"/>
        <v>1</v>
      </c>
      <c r="AE196" s="2" t="s">
        <v>1581</v>
      </c>
      <c r="AF196" s="2" t="str">
        <f t="shared" si="75"/>
        <v>Appendicitis</v>
      </c>
      <c r="AH196" s="2" t="str">
        <f t="shared" si="76"/>
        <v>No</v>
      </c>
      <c r="AI196" s="2" t="s">
        <v>1511</v>
      </c>
      <c r="AJ196" s="2" t="s">
        <v>1521</v>
      </c>
    </row>
    <row r="197" spans="1:36" ht="15.75" customHeight="1" x14ac:dyDescent="0.35">
      <c r="A197" s="2" t="s">
        <v>377</v>
      </c>
      <c r="B197" s="2" t="s">
        <v>1518</v>
      </c>
      <c r="C197" s="2">
        <v>173</v>
      </c>
      <c r="D197" s="2">
        <f t="shared" si="60"/>
        <v>1.73</v>
      </c>
      <c r="E197" s="2">
        <f t="shared" si="61"/>
        <v>88.1</v>
      </c>
      <c r="F197" s="67">
        <f t="shared" si="62"/>
        <v>29.436332653947673</v>
      </c>
      <c r="G197" s="2">
        <v>88.1</v>
      </c>
      <c r="H197" s="2" t="b">
        <v>0</v>
      </c>
      <c r="I197" s="2" t="b">
        <f t="shared" si="63"/>
        <v>0</v>
      </c>
      <c r="J197" s="2" t="b">
        <f t="shared" si="64"/>
        <v>0</v>
      </c>
      <c r="K197" s="2" t="b">
        <v>0</v>
      </c>
      <c r="L197" s="2" t="b">
        <f t="shared" si="65"/>
        <v>0</v>
      </c>
      <c r="M197" s="2" t="b">
        <f t="shared" si="66"/>
        <v>0</v>
      </c>
      <c r="N197" s="2" t="b">
        <v>0</v>
      </c>
      <c r="O197" s="2" t="b">
        <f t="shared" si="67"/>
        <v>0</v>
      </c>
      <c r="P197" s="2" t="b">
        <f t="shared" si="68"/>
        <v>0</v>
      </c>
      <c r="Q197" s="2" t="b">
        <v>1</v>
      </c>
      <c r="R197" s="2" t="b">
        <f t="shared" si="69"/>
        <v>1</v>
      </c>
      <c r="S197" s="2" t="b">
        <f t="shared" si="70"/>
        <v>1</v>
      </c>
      <c r="T197" s="2" t="s">
        <v>1677</v>
      </c>
      <c r="U197" s="2">
        <v>223</v>
      </c>
      <c r="V197" s="2" t="b">
        <v>1</v>
      </c>
      <c r="W197" s="2" t="b">
        <f t="shared" si="71"/>
        <v>1</v>
      </c>
      <c r="X197" s="20" t="b">
        <f t="shared" si="72"/>
        <v>0</v>
      </c>
      <c r="Y197" s="2" t="b">
        <v>0</v>
      </c>
      <c r="Z197" s="2" t="b">
        <f t="shared" si="58"/>
        <v>0</v>
      </c>
      <c r="AA197" s="2" t="b">
        <f t="shared" si="59"/>
        <v>0</v>
      </c>
      <c r="AB197" s="2" t="b">
        <v>1</v>
      </c>
      <c r="AC197" s="20" t="b">
        <f t="shared" si="73"/>
        <v>1</v>
      </c>
      <c r="AD197" s="20" t="b">
        <f t="shared" si="74"/>
        <v>1</v>
      </c>
      <c r="AE197" s="2" t="s">
        <v>1544</v>
      </c>
      <c r="AF197" s="2" t="str">
        <f t="shared" si="75"/>
        <v>Osteoarthritis</v>
      </c>
      <c r="AG197" s="2" t="s">
        <v>1510</v>
      </c>
      <c r="AH197" s="2" t="str">
        <f t="shared" si="76"/>
        <v>No</v>
      </c>
      <c r="AI197" s="2" t="s">
        <v>1539</v>
      </c>
      <c r="AJ197" s="2" t="s">
        <v>1521</v>
      </c>
    </row>
    <row r="198" spans="1:36" ht="15.75" customHeight="1" x14ac:dyDescent="0.35">
      <c r="A198" s="2" t="s">
        <v>378</v>
      </c>
      <c r="B198" s="2" t="s">
        <v>1540</v>
      </c>
      <c r="C198" s="2">
        <v>162</v>
      </c>
      <c r="D198" s="2">
        <f t="shared" si="60"/>
        <v>1.62</v>
      </c>
      <c r="E198" s="2">
        <f t="shared" si="61"/>
        <v>78.400000000000006</v>
      </c>
      <c r="F198" s="67">
        <f t="shared" si="62"/>
        <v>29.873494894071023</v>
      </c>
      <c r="G198" s="2">
        <v>78.400000000000006</v>
      </c>
      <c r="H198" s="2" t="b">
        <v>0</v>
      </c>
      <c r="I198" s="2" t="b">
        <f t="shared" si="63"/>
        <v>0</v>
      </c>
      <c r="J198" s="2" t="b">
        <f t="shared" si="64"/>
        <v>0</v>
      </c>
      <c r="K198" s="2" t="b">
        <v>1</v>
      </c>
      <c r="L198" s="2" t="b">
        <f t="shared" si="65"/>
        <v>1</v>
      </c>
      <c r="M198" s="2" t="b">
        <f t="shared" si="66"/>
        <v>1</v>
      </c>
      <c r="N198" s="2" t="b">
        <v>0</v>
      </c>
      <c r="O198" s="2" t="b">
        <f t="shared" si="67"/>
        <v>0</v>
      </c>
      <c r="P198" s="2" t="b">
        <f t="shared" si="68"/>
        <v>0</v>
      </c>
      <c r="Q198" s="18" t="s">
        <v>1528</v>
      </c>
      <c r="R198" s="18" t="str">
        <f t="shared" si="69"/>
        <v>Yes</v>
      </c>
      <c r="S198" s="2" t="b">
        <f t="shared" si="70"/>
        <v>1</v>
      </c>
      <c r="T198" s="2" t="s">
        <v>1702</v>
      </c>
      <c r="U198" s="2">
        <v>165</v>
      </c>
      <c r="V198" s="2" t="b">
        <v>1</v>
      </c>
      <c r="W198" s="2" t="b">
        <f t="shared" si="71"/>
        <v>1</v>
      </c>
      <c r="X198" s="20" t="b">
        <f t="shared" si="72"/>
        <v>0</v>
      </c>
      <c r="Z198" s="2" t="b">
        <f t="shared" si="58"/>
        <v>0</v>
      </c>
      <c r="AA198" s="2" t="b">
        <f t="shared" si="59"/>
        <v>0</v>
      </c>
      <c r="AB198" s="2" t="b">
        <v>1</v>
      </c>
      <c r="AC198" s="20" t="b">
        <f t="shared" si="73"/>
        <v>1</v>
      </c>
      <c r="AD198" s="20" t="b">
        <f t="shared" si="74"/>
        <v>1</v>
      </c>
      <c r="AE198" s="2" t="s">
        <v>1559</v>
      </c>
      <c r="AF198" s="2" t="str">
        <f t="shared" si="75"/>
        <v>Kidney Stones</v>
      </c>
      <c r="AG198" s="2" t="s">
        <v>1528</v>
      </c>
      <c r="AH198" s="2" t="str">
        <f t="shared" si="76"/>
        <v>Yes</v>
      </c>
      <c r="AI198" s="2" t="s">
        <v>1511</v>
      </c>
      <c r="AJ198" s="2" t="s">
        <v>1534</v>
      </c>
    </row>
    <row r="199" spans="1:36" ht="15.75" customHeight="1" x14ac:dyDescent="0.35">
      <c r="A199" s="2" t="s">
        <v>380</v>
      </c>
      <c r="B199" s="2" t="s">
        <v>1507</v>
      </c>
      <c r="C199" s="2">
        <v>160</v>
      </c>
      <c r="D199" s="2">
        <f t="shared" si="60"/>
        <v>1.6</v>
      </c>
      <c r="E199" s="2">
        <f t="shared" si="61"/>
        <v>62.3</v>
      </c>
      <c r="F199" s="67">
        <f t="shared" si="62"/>
        <v>24.335937499999993</v>
      </c>
      <c r="G199" s="2">
        <v>62.3</v>
      </c>
      <c r="H199" s="2" t="s">
        <v>1528</v>
      </c>
      <c r="I199" s="2" t="str">
        <f t="shared" si="63"/>
        <v>Yes</v>
      </c>
      <c r="J199" s="2" t="b">
        <f t="shared" si="64"/>
        <v>1</v>
      </c>
      <c r="K199" s="2" t="s">
        <v>1510</v>
      </c>
      <c r="L199" s="2" t="str">
        <f t="shared" si="65"/>
        <v>No</v>
      </c>
      <c r="M199" s="2" t="b">
        <f t="shared" si="66"/>
        <v>0</v>
      </c>
      <c r="N199" s="2" t="b">
        <v>1</v>
      </c>
      <c r="O199" s="2" t="b">
        <f t="shared" si="67"/>
        <v>1</v>
      </c>
      <c r="P199" s="2" t="b">
        <f t="shared" si="68"/>
        <v>1</v>
      </c>
      <c r="Q199" s="2" t="b">
        <v>0</v>
      </c>
      <c r="R199" s="2" t="b">
        <f t="shared" si="69"/>
        <v>0</v>
      </c>
      <c r="S199" s="2" t="b">
        <f t="shared" si="70"/>
        <v>0</v>
      </c>
      <c r="T199" s="2" t="s">
        <v>1703</v>
      </c>
      <c r="U199" s="2">
        <v>158</v>
      </c>
      <c r="W199" s="2" t="b">
        <f t="shared" si="71"/>
        <v>0</v>
      </c>
      <c r="X199" s="20" t="b">
        <f t="shared" si="72"/>
        <v>0</v>
      </c>
      <c r="Z199" s="2" t="b">
        <f t="shared" si="58"/>
        <v>0</v>
      </c>
      <c r="AA199" s="2" t="b">
        <f t="shared" si="59"/>
        <v>0</v>
      </c>
      <c r="AB199" s="2" t="b">
        <v>0</v>
      </c>
      <c r="AC199" s="20" t="b">
        <f t="shared" si="73"/>
        <v>0</v>
      </c>
      <c r="AD199" s="20" t="b">
        <f t="shared" si="74"/>
        <v>0</v>
      </c>
      <c r="AE199" s="2" t="s">
        <v>1546</v>
      </c>
      <c r="AF199" s="2" t="str">
        <f t="shared" si="75"/>
        <v>Kidney Stones</v>
      </c>
      <c r="AG199" s="2" t="s">
        <v>1528</v>
      </c>
      <c r="AH199" s="2" t="str">
        <f t="shared" si="76"/>
        <v>Yes</v>
      </c>
      <c r="AI199" s="2" t="s">
        <v>1539</v>
      </c>
      <c r="AJ199" s="2" t="s">
        <v>1521</v>
      </c>
    </row>
    <row r="200" spans="1:36" ht="15.75" customHeight="1" x14ac:dyDescent="0.35">
      <c r="A200" s="2" t="s">
        <v>381</v>
      </c>
      <c r="B200" s="2" t="s">
        <v>1547</v>
      </c>
      <c r="C200" s="2">
        <v>162</v>
      </c>
      <c r="D200" s="2">
        <f t="shared" si="60"/>
        <v>1.62</v>
      </c>
      <c r="E200" s="2">
        <f t="shared" si="61"/>
        <v>53.7</v>
      </c>
      <c r="F200" s="67">
        <f t="shared" si="62"/>
        <v>20.461819844535892</v>
      </c>
      <c r="G200" s="2">
        <v>53.7</v>
      </c>
      <c r="H200" s="2" t="b">
        <v>0</v>
      </c>
      <c r="I200" s="2" t="b">
        <f t="shared" si="63"/>
        <v>0</v>
      </c>
      <c r="J200" s="2" t="b">
        <f t="shared" si="64"/>
        <v>0</v>
      </c>
      <c r="K200" s="2" t="b">
        <v>0</v>
      </c>
      <c r="L200" s="2" t="b">
        <f t="shared" si="65"/>
        <v>0</v>
      </c>
      <c r="M200" s="2" t="b">
        <f t="shared" si="66"/>
        <v>0</v>
      </c>
      <c r="N200" s="2" t="b">
        <v>0</v>
      </c>
      <c r="O200" s="2" t="b">
        <f t="shared" si="67"/>
        <v>0</v>
      </c>
      <c r="P200" s="2" t="b">
        <f t="shared" si="68"/>
        <v>0</v>
      </c>
      <c r="Q200" s="2" t="b">
        <v>0</v>
      </c>
      <c r="R200" s="2" t="b">
        <f t="shared" si="69"/>
        <v>0</v>
      </c>
      <c r="S200" s="2" t="b">
        <f t="shared" si="70"/>
        <v>0</v>
      </c>
      <c r="T200" s="2" t="s">
        <v>1594</v>
      </c>
      <c r="U200" s="2">
        <v>181</v>
      </c>
      <c r="V200" s="2" t="b">
        <v>0</v>
      </c>
      <c r="W200" s="2" t="b">
        <f t="shared" si="71"/>
        <v>0</v>
      </c>
      <c r="X200" s="20" t="b">
        <f t="shared" si="72"/>
        <v>0</v>
      </c>
      <c r="Y200" s="2" t="b">
        <v>0</v>
      </c>
      <c r="Z200" s="2" t="b">
        <f t="shared" si="58"/>
        <v>0</v>
      </c>
      <c r="AA200" s="2" t="b">
        <f t="shared" si="59"/>
        <v>0</v>
      </c>
      <c r="AC200" s="20" t="str">
        <f t="shared" si="73"/>
        <v>FALSE</v>
      </c>
      <c r="AD200" s="20" t="str">
        <f t="shared" si="74"/>
        <v>FALSE</v>
      </c>
      <c r="AE200" s="2" t="s">
        <v>1584</v>
      </c>
      <c r="AF200" s="2" t="str">
        <f t="shared" si="75"/>
        <v>Prostate Cancer</v>
      </c>
      <c r="AG200" s="2" t="s">
        <v>1510</v>
      </c>
      <c r="AH200" s="2" t="str">
        <f t="shared" si="76"/>
        <v>No</v>
      </c>
      <c r="AI200" s="2" t="s">
        <v>1511</v>
      </c>
      <c r="AJ200" s="2" t="s">
        <v>1521</v>
      </c>
    </row>
    <row r="201" spans="1:36" ht="15.75" customHeight="1" x14ac:dyDescent="0.35">
      <c r="A201" s="2" t="s">
        <v>382</v>
      </c>
      <c r="B201" s="2" t="s">
        <v>1518</v>
      </c>
      <c r="C201" s="2">
        <v>166</v>
      </c>
      <c r="D201" s="2">
        <f t="shared" si="60"/>
        <v>1.66</v>
      </c>
      <c r="E201" s="2">
        <f t="shared" si="61"/>
        <v>89.2</v>
      </c>
      <c r="F201" s="67">
        <f t="shared" si="62"/>
        <v>32.370445637973582</v>
      </c>
      <c r="G201" s="2">
        <v>89.2</v>
      </c>
      <c r="H201" s="2" t="b">
        <v>0</v>
      </c>
      <c r="I201" s="2" t="b">
        <f t="shared" si="63"/>
        <v>0</v>
      </c>
      <c r="J201" s="2" t="b">
        <f t="shared" si="64"/>
        <v>0</v>
      </c>
      <c r="K201" s="2" t="b">
        <v>0</v>
      </c>
      <c r="L201" s="2" t="b">
        <f t="shared" si="65"/>
        <v>0</v>
      </c>
      <c r="M201" s="2" t="b">
        <f t="shared" si="66"/>
        <v>0</v>
      </c>
      <c r="N201" s="2" t="b">
        <v>0</v>
      </c>
      <c r="O201" s="2" t="b">
        <f t="shared" si="67"/>
        <v>0</v>
      </c>
      <c r="P201" s="2" t="b">
        <f t="shared" si="68"/>
        <v>0</v>
      </c>
      <c r="Q201" s="2" t="b">
        <v>1</v>
      </c>
      <c r="R201" s="2" t="b">
        <f t="shared" si="69"/>
        <v>1</v>
      </c>
      <c r="S201" s="2" t="b">
        <f t="shared" si="70"/>
        <v>1</v>
      </c>
      <c r="T201" s="2" t="s">
        <v>1704</v>
      </c>
      <c r="U201" s="2">
        <v>214</v>
      </c>
      <c r="V201" s="2" t="b">
        <v>1</v>
      </c>
      <c r="W201" s="2" t="b">
        <f t="shared" si="71"/>
        <v>1</v>
      </c>
      <c r="X201" s="20" t="b">
        <f t="shared" si="72"/>
        <v>0</v>
      </c>
      <c r="Y201" s="2" t="b">
        <v>0</v>
      </c>
      <c r="Z201" s="2" t="b">
        <f t="shared" si="58"/>
        <v>0</v>
      </c>
      <c r="AA201" s="2" t="b">
        <f t="shared" si="59"/>
        <v>0</v>
      </c>
      <c r="AB201" s="2" t="b">
        <v>1</v>
      </c>
      <c r="AC201" s="20" t="b">
        <f t="shared" si="73"/>
        <v>1</v>
      </c>
      <c r="AD201" s="20" t="b">
        <f t="shared" si="74"/>
        <v>1</v>
      </c>
      <c r="AE201" s="2" t="s">
        <v>1538</v>
      </c>
      <c r="AF201" s="2" t="str">
        <f t="shared" si="75"/>
        <v>Respiratory Infection</v>
      </c>
      <c r="AG201" s="2" t="s">
        <v>1528</v>
      </c>
      <c r="AH201" s="2" t="str">
        <f t="shared" si="76"/>
        <v>Yes</v>
      </c>
      <c r="AI201" s="2" t="s">
        <v>1516</v>
      </c>
      <c r="AJ201" s="2" t="s">
        <v>1512</v>
      </c>
    </row>
    <row r="202" spans="1:36" ht="15.75" customHeight="1" x14ac:dyDescent="0.35">
      <c r="A202" s="2" t="s">
        <v>383</v>
      </c>
      <c r="B202" s="2" t="s">
        <v>1522</v>
      </c>
      <c r="C202" s="2">
        <v>156</v>
      </c>
      <c r="D202" s="2">
        <f t="shared" si="60"/>
        <v>1.56</v>
      </c>
      <c r="E202" s="2">
        <f t="shared" si="61"/>
        <v>54.1</v>
      </c>
      <c r="F202" s="67">
        <f t="shared" si="62"/>
        <v>22.230440499671268</v>
      </c>
      <c r="G202" s="2">
        <v>54.1</v>
      </c>
      <c r="H202" s="2" t="b">
        <v>0</v>
      </c>
      <c r="I202" s="2" t="b">
        <f t="shared" si="63"/>
        <v>0</v>
      </c>
      <c r="J202" s="2" t="b">
        <f t="shared" si="64"/>
        <v>0</v>
      </c>
      <c r="K202" s="2" t="b">
        <v>1</v>
      </c>
      <c r="L202" s="2" t="b">
        <f t="shared" si="65"/>
        <v>1</v>
      </c>
      <c r="M202" s="2" t="b">
        <f t="shared" si="66"/>
        <v>1</v>
      </c>
      <c r="N202" s="2" t="b">
        <v>1</v>
      </c>
      <c r="O202" s="2" t="b">
        <f t="shared" si="67"/>
        <v>1</v>
      </c>
      <c r="P202" s="2" t="b">
        <f t="shared" si="68"/>
        <v>1</v>
      </c>
      <c r="Q202" s="2" t="b">
        <v>0</v>
      </c>
      <c r="R202" s="2" t="b">
        <f t="shared" si="69"/>
        <v>0</v>
      </c>
      <c r="S202" s="2" t="b">
        <f t="shared" si="70"/>
        <v>0</v>
      </c>
      <c r="T202" s="2" t="s">
        <v>1668</v>
      </c>
      <c r="U202" s="2">
        <v>207</v>
      </c>
      <c r="V202" s="2" t="b">
        <v>0</v>
      </c>
      <c r="W202" s="2" t="b">
        <f t="shared" si="71"/>
        <v>0</v>
      </c>
      <c r="X202" s="20" t="b">
        <f t="shared" si="72"/>
        <v>0</v>
      </c>
      <c r="Y202" s="2" t="b">
        <v>0</v>
      </c>
      <c r="Z202" s="2" t="b">
        <f t="shared" si="58"/>
        <v>0</v>
      </c>
      <c r="AA202" s="2" t="b">
        <f t="shared" si="59"/>
        <v>0</v>
      </c>
      <c r="AB202" s="2" t="b">
        <v>0</v>
      </c>
      <c r="AC202" s="20" t="b">
        <f t="shared" si="73"/>
        <v>0</v>
      </c>
      <c r="AD202" s="20" t="b">
        <f t="shared" si="74"/>
        <v>0</v>
      </c>
      <c r="AE202" s="2" t="s">
        <v>1570</v>
      </c>
      <c r="AF202" s="2" t="str">
        <f t="shared" si="75"/>
        <v>Cancer</v>
      </c>
      <c r="AG202" s="2" t="s">
        <v>1528</v>
      </c>
      <c r="AH202" s="2" t="str">
        <f t="shared" si="76"/>
        <v>Yes</v>
      </c>
      <c r="AI202" s="2" t="s">
        <v>1516</v>
      </c>
      <c r="AJ202" s="2" t="s">
        <v>1512</v>
      </c>
    </row>
    <row r="203" spans="1:36" ht="15.75" customHeight="1" x14ac:dyDescent="0.35">
      <c r="A203" s="2" t="s">
        <v>384</v>
      </c>
      <c r="B203" s="2" t="s">
        <v>1522</v>
      </c>
      <c r="C203" s="2">
        <v>154</v>
      </c>
      <c r="D203" s="2">
        <f t="shared" si="60"/>
        <v>1.54</v>
      </c>
      <c r="E203" s="2">
        <f t="shared" si="61"/>
        <v>80</v>
      </c>
      <c r="F203" s="67">
        <f t="shared" si="62"/>
        <v>33.732501264968796</v>
      </c>
      <c r="G203" s="2">
        <v>80</v>
      </c>
      <c r="H203" s="2" t="b">
        <v>0</v>
      </c>
      <c r="I203" s="2" t="b">
        <f t="shared" si="63"/>
        <v>0</v>
      </c>
      <c r="J203" s="2" t="b">
        <f t="shared" si="64"/>
        <v>0</v>
      </c>
      <c r="K203" s="2" t="b">
        <v>1</v>
      </c>
      <c r="L203" s="2" t="b">
        <f t="shared" si="65"/>
        <v>1</v>
      </c>
      <c r="M203" s="2" t="b">
        <f t="shared" si="66"/>
        <v>1</v>
      </c>
      <c r="N203" s="2" t="b">
        <v>1</v>
      </c>
      <c r="O203" s="2" t="b">
        <f t="shared" si="67"/>
        <v>1</v>
      </c>
      <c r="P203" s="2" t="b">
        <f t="shared" si="68"/>
        <v>1</v>
      </c>
      <c r="Q203" s="2" t="b">
        <v>1</v>
      </c>
      <c r="R203" s="2" t="b">
        <f t="shared" si="69"/>
        <v>1</v>
      </c>
      <c r="S203" s="2" t="b">
        <f t="shared" si="70"/>
        <v>1</v>
      </c>
      <c r="T203" s="2" t="s">
        <v>1666</v>
      </c>
      <c r="U203" s="2">
        <v>155</v>
      </c>
      <c r="V203" s="2" t="b">
        <v>1</v>
      </c>
      <c r="W203" s="2" t="b">
        <f t="shared" si="71"/>
        <v>1</v>
      </c>
      <c r="X203" s="20" t="b">
        <f t="shared" si="72"/>
        <v>0</v>
      </c>
      <c r="Y203" s="2" t="b">
        <v>1</v>
      </c>
      <c r="Z203" s="2" t="b">
        <f t="shared" si="58"/>
        <v>1</v>
      </c>
      <c r="AA203" s="2" t="b">
        <f t="shared" si="59"/>
        <v>1</v>
      </c>
      <c r="AB203" s="2" t="b">
        <v>1</v>
      </c>
      <c r="AC203" s="20" t="b">
        <f t="shared" si="73"/>
        <v>1</v>
      </c>
      <c r="AD203" s="20" t="b">
        <f t="shared" si="74"/>
        <v>1</v>
      </c>
      <c r="AE203" s="2" t="s">
        <v>1546</v>
      </c>
      <c r="AF203" s="2" t="str">
        <f t="shared" si="75"/>
        <v>Kidney Stones</v>
      </c>
      <c r="AG203" s="2" t="s">
        <v>1528</v>
      </c>
      <c r="AH203" s="2" t="str">
        <f t="shared" si="76"/>
        <v>Yes</v>
      </c>
      <c r="AI203" s="2" t="s">
        <v>1516</v>
      </c>
      <c r="AJ203" s="2" t="s">
        <v>1525</v>
      </c>
    </row>
    <row r="204" spans="1:36" ht="15.75" customHeight="1" x14ac:dyDescent="0.35">
      <c r="A204" s="2" t="s">
        <v>385</v>
      </c>
      <c r="B204" s="2" t="s">
        <v>1531</v>
      </c>
      <c r="C204" s="2">
        <v>168</v>
      </c>
      <c r="D204" s="2">
        <f t="shared" si="60"/>
        <v>1.68</v>
      </c>
      <c r="E204" s="2">
        <f t="shared" si="61"/>
        <v>90.8</v>
      </c>
      <c r="F204" s="67">
        <f t="shared" si="62"/>
        <v>32.171201814058961</v>
      </c>
      <c r="G204" s="2">
        <v>90.8</v>
      </c>
      <c r="H204" s="2" t="b">
        <v>0</v>
      </c>
      <c r="I204" s="2" t="b">
        <f t="shared" si="63"/>
        <v>0</v>
      </c>
      <c r="J204" s="2" t="b">
        <f t="shared" si="64"/>
        <v>0</v>
      </c>
      <c r="K204" s="2" t="b">
        <v>0</v>
      </c>
      <c r="L204" s="2" t="b">
        <f t="shared" si="65"/>
        <v>0</v>
      </c>
      <c r="M204" s="2" t="b">
        <f t="shared" si="66"/>
        <v>0</v>
      </c>
      <c r="N204" s="2" t="b">
        <v>0</v>
      </c>
      <c r="O204" s="2" t="b">
        <f t="shared" si="67"/>
        <v>0</v>
      </c>
      <c r="P204" s="2" t="b">
        <f t="shared" si="68"/>
        <v>0</v>
      </c>
      <c r="Q204" s="2" t="b">
        <v>1</v>
      </c>
      <c r="R204" s="2" t="b">
        <f t="shared" si="69"/>
        <v>1</v>
      </c>
      <c r="S204" s="2" t="b">
        <f t="shared" si="70"/>
        <v>1</v>
      </c>
      <c r="T204" s="2" t="s">
        <v>1519</v>
      </c>
      <c r="U204" s="2">
        <v>196</v>
      </c>
      <c r="V204" s="2" t="b">
        <v>1</v>
      </c>
      <c r="W204" s="2" t="b">
        <f t="shared" si="71"/>
        <v>1</v>
      </c>
      <c r="X204" s="20" t="b">
        <f t="shared" si="72"/>
        <v>0</v>
      </c>
      <c r="Y204" s="2" t="b">
        <v>0</v>
      </c>
      <c r="Z204" s="2" t="b">
        <f t="shared" si="58"/>
        <v>0</v>
      </c>
      <c r="AA204" s="2" t="b">
        <f t="shared" si="59"/>
        <v>0</v>
      </c>
      <c r="AB204" s="2" t="b">
        <v>1</v>
      </c>
      <c r="AC204" s="20" t="b">
        <f t="shared" si="73"/>
        <v>1</v>
      </c>
      <c r="AD204" s="20" t="b">
        <f t="shared" si="74"/>
        <v>1</v>
      </c>
      <c r="AE204" s="2" t="s">
        <v>1546</v>
      </c>
      <c r="AF204" s="2" t="str">
        <f t="shared" si="75"/>
        <v>Kidney Stones</v>
      </c>
      <c r="AG204" s="2" t="s">
        <v>1510</v>
      </c>
      <c r="AH204" s="2" t="str">
        <f t="shared" si="76"/>
        <v>No</v>
      </c>
      <c r="AI204" s="2" t="s">
        <v>1539</v>
      </c>
      <c r="AJ204" s="2" t="s">
        <v>1521</v>
      </c>
    </row>
    <row r="205" spans="1:36" ht="15.75" customHeight="1" x14ac:dyDescent="0.35">
      <c r="A205" s="2" t="s">
        <v>387</v>
      </c>
      <c r="B205" s="2" t="s">
        <v>1531</v>
      </c>
      <c r="C205" s="2">
        <v>164</v>
      </c>
      <c r="D205" s="2">
        <f t="shared" si="60"/>
        <v>1.64</v>
      </c>
      <c r="E205" s="2">
        <f t="shared" si="61"/>
        <v>72.400000000000006</v>
      </c>
      <c r="F205" s="67">
        <f t="shared" si="62"/>
        <v>26.918500892326001</v>
      </c>
      <c r="G205" s="2">
        <v>72.400000000000006</v>
      </c>
      <c r="H205" s="2" t="b">
        <v>0</v>
      </c>
      <c r="I205" s="2" t="b">
        <f t="shared" si="63"/>
        <v>0</v>
      </c>
      <c r="J205" s="2" t="b">
        <f t="shared" si="64"/>
        <v>0</v>
      </c>
      <c r="K205" s="2" t="b">
        <v>0</v>
      </c>
      <c r="L205" s="2" t="b">
        <f t="shared" si="65"/>
        <v>0</v>
      </c>
      <c r="M205" s="2" t="b">
        <f t="shared" si="66"/>
        <v>0</v>
      </c>
      <c r="N205" s="2" t="b">
        <v>0</v>
      </c>
      <c r="O205" s="2" t="b">
        <f t="shared" si="67"/>
        <v>0</v>
      </c>
      <c r="P205" s="2" t="b">
        <f t="shared" si="68"/>
        <v>0</v>
      </c>
      <c r="Q205" s="2" t="s">
        <v>1510</v>
      </c>
      <c r="R205" s="2" t="str">
        <f t="shared" si="69"/>
        <v>No</v>
      </c>
      <c r="S205" s="2" t="b">
        <f t="shared" si="70"/>
        <v>0</v>
      </c>
      <c r="T205" s="2" t="s">
        <v>1585</v>
      </c>
      <c r="U205" s="2">
        <v>170</v>
      </c>
      <c r="V205" s="2" t="b">
        <v>0</v>
      </c>
      <c r="W205" s="2" t="b">
        <f t="shared" si="71"/>
        <v>0</v>
      </c>
      <c r="X205" s="20" t="b">
        <f t="shared" si="72"/>
        <v>0</v>
      </c>
      <c r="Y205" s="2" t="b">
        <v>0</v>
      </c>
      <c r="Z205" s="2" t="b">
        <f t="shared" si="58"/>
        <v>0</v>
      </c>
      <c r="AA205" s="2" t="b">
        <f t="shared" si="59"/>
        <v>0</v>
      </c>
      <c r="AB205" s="2" t="b">
        <v>0</v>
      </c>
      <c r="AC205" s="20" t="b">
        <f t="shared" si="73"/>
        <v>0</v>
      </c>
      <c r="AD205" s="20" t="b">
        <f t="shared" si="74"/>
        <v>0</v>
      </c>
      <c r="AE205" s="2" t="s">
        <v>1530</v>
      </c>
      <c r="AF205" s="2" t="str">
        <f t="shared" si="75"/>
        <v>Fractured Arm</v>
      </c>
      <c r="AG205" s="2" t="s">
        <v>1528</v>
      </c>
      <c r="AH205" s="2" t="str">
        <f t="shared" si="76"/>
        <v>Yes</v>
      </c>
      <c r="AI205" s="2" t="s">
        <v>1539</v>
      </c>
      <c r="AJ205" s="2" t="s">
        <v>1512</v>
      </c>
    </row>
    <row r="206" spans="1:36" ht="15.75" customHeight="1" x14ac:dyDescent="0.35">
      <c r="A206" s="2" t="s">
        <v>389</v>
      </c>
      <c r="B206" s="2" t="s">
        <v>1518</v>
      </c>
      <c r="C206" s="2">
        <v>166</v>
      </c>
      <c r="D206" s="2">
        <f t="shared" si="60"/>
        <v>1.66</v>
      </c>
      <c r="E206" s="2">
        <f t="shared" si="61"/>
        <v>60.1</v>
      </c>
      <c r="F206" s="67">
        <f t="shared" si="62"/>
        <v>21.810132094643638</v>
      </c>
      <c r="G206" s="2">
        <v>60.1</v>
      </c>
      <c r="H206" s="2" t="b">
        <v>0</v>
      </c>
      <c r="I206" s="2" t="b">
        <f t="shared" si="63"/>
        <v>0</v>
      </c>
      <c r="J206" s="2" t="b">
        <f t="shared" si="64"/>
        <v>0</v>
      </c>
      <c r="K206" s="2" t="b">
        <v>0</v>
      </c>
      <c r="L206" s="2" t="b">
        <f t="shared" si="65"/>
        <v>0</v>
      </c>
      <c r="M206" s="2" t="b">
        <f t="shared" si="66"/>
        <v>0</v>
      </c>
      <c r="N206" s="2" t="b">
        <v>0</v>
      </c>
      <c r="O206" s="2" t="b">
        <f t="shared" si="67"/>
        <v>0</v>
      </c>
      <c r="P206" s="2" t="b">
        <f t="shared" si="68"/>
        <v>0</v>
      </c>
      <c r="Q206" s="2" t="b">
        <v>0</v>
      </c>
      <c r="R206" s="2" t="b">
        <f t="shared" si="69"/>
        <v>0</v>
      </c>
      <c r="S206" s="2" t="b">
        <f t="shared" si="70"/>
        <v>0</v>
      </c>
      <c r="T206" s="2" t="s">
        <v>1665</v>
      </c>
      <c r="U206" s="2">
        <v>198</v>
      </c>
      <c r="V206" s="2" t="b">
        <v>0</v>
      </c>
      <c r="W206" s="2" t="b">
        <f t="shared" si="71"/>
        <v>0</v>
      </c>
      <c r="X206" s="20" t="b">
        <f t="shared" si="72"/>
        <v>0</v>
      </c>
      <c r="Z206" s="2" t="b">
        <f t="shared" si="58"/>
        <v>0</v>
      </c>
      <c r="AA206" s="2" t="b">
        <f t="shared" si="59"/>
        <v>0</v>
      </c>
      <c r="AB206" s="2" t="b">
        <v>0</v>
      </c>
      <c r="AC206" s="20" t="b">
        <f t="shared" si="73"/>
        <v>0</v>
      </c>
      <c r="AD206" s="20" t="b">
        <f t="shared" si="74"/>
        <v>0</v>
      </c>
      <c r="AE206" s="2" t="s">
        <v>1509</v>
      </c>
      <c r="AF206" s="2" t="str">
        <f t="shared" si="75"/>
        <v>Fractured Leg</v>
      </c>
      <c r="AG206" s="2" t="s">
        <v>1528</v>
      </c>
      <c r="AH206" s="2" t="str">
        <f t="shared" si="76"/>
        <v>Yes</v>
      </c>
      <c r="AI206" s="2" t="s">
        <v>1511</v>
      </c>
      <c r="AJ206" s="2" t="s">
        <v>1512</v>
      </c>
    </row>
    <row r="207" spans="1:36" ht="15.75" customHeight="1" x14ac:dyDescent="0.35">
      <c r="A207" s="2" t="s">
        <v>391</v>
      </c>
      <c r="B207" s="2" t="s">
        <v>1560</v>
      </c>
      <c r="C207" s="2">
        <v>167</v>
      </c>
      <c r="D207" s="2">
        <f t="shared" si="60"/>
        <v>1.67</v>
      </c>
      <c r="E207" s="2">
        <f t="shared" si="61"/>
        <v>72.3</v>
      </c>
      <c r="F207" s="67">
        <f t="shared" si="62"/>
        <v>25.924199505181253</v>
      </c>
      <c r="G207" s="2">
        <v>72.3</v>
      </c>
      <c r="H207" s="2" t="s">
        <v>1510</v>
      </c>
      <c r="I207" s="2" t="str">
        <f t="shared" si="63"/>
        <v>No</v>
      </c>
      <c r="J207" s="2" t="b">
        <f t="shared" si="64"/>
        <v>0</v>
      </c>
      <c r="K207" s="2" t="b">
        <v>0</v>
      </c>
      <c r="L207" s="2" t="b">
        <f t="shared" si="65"/>
        <v>0</v>
      </c>
      <c r="M207" s="2" t="b">
        <f t="shared" si="66"/>
        <v>0</v>
      </c>
      <c r="N207" s="2" t="b">
        <v>1</v>
      </c>
      <c r="O207" s="2" t="b">
        <f t="shared" si="67"/>
        <v>1</v>
      </c>
      <c r="P207" s="2" t="b">
        <f t="shared" si="68"/>
        <v>1</v>
      </c>
      <c r="Q207" s="2" t="b">
        <v>0</v>
      </c>
      <c r="R207" s="2" t="b">
        <f t="shared" si="69"/>
        <v>0</v>
      </c>
      <c r="S207" s="2" t="b">
        <f t="shared" si="70"/>
        <v>0</v>
      </c>
      <c r="T207" s="2" t="s">
        <v>1705</v>
      </c>
      <c r="U207" s="2">
        <v>167</v>
      </c>
      <c r="V207" s="2" t="s">
        <v>1510</v>
      </c>
      <c r="W207" s="2" t="str">
        <f t="shared" si="71"/>
        <v>No</v>
      </c>
      <c r="X207" s="20" t="b">
        <f t="shared" si="72"/>
        <v>0</v>
      </c>
      <c r="Y207" s="2" t="s">
        <v>1510</v>
      </c>
      <c r="Z207" s="2" t="str">
        <f t="shared" si="58"/>
        <v>No</v>
      </c>
      <c r="AA207" s="2" t="b">
        <f t="shared" si="59"/>
        <v>0</v>
      </c>
      <c r="AB207" s="2" t="s">
        <v>1510</v>
      </c>
      <c r="AC207" s="20" t="str">
        <f t="shared" si="73"/>
        <v>No</v>
      </c>
      <c r="AD207" s="20" t="b">
        <f t="shared" si="74"/>
        <v>0</v>
      </c>
      <c r="AE207" s="2" t="s">
        <v>1556</v>
      </c>
      <c r="AF207" s="2" t="str">
        <f t="shared" si="75"/>
        <v>Allergic Reaction</v>
      </c>
      <c r="AG207" s="2" t="s">
        <v>1510</v>
      </c>
      <c r="AH207" s="2" t="str">
        <f t="shared" si="76"/>
        <v>No</v>
      </c>
      <c r="AI207" s="2" t="s">
        <v>1516</v>
      </c>
      <c r="AJ207" s="2" t="s">
        <v>1534</v>
      </c>
    </row>
    <row r="208" spans="1:36" ht="15.75" customHeight="1" x14ac:dyDescent="0.35">
      <c r="A208" s="2" t="s">
        <v>393</v>
      </c>
      <c r="B208" s="2" t="s">
        <v>1518</v>
      </c>
      <c r="C208" s="2">
        <v>176</v>
      </c>
      <c r="D208" s="2">
        <f t="shared" si="60"/>
        <v>1.76</v>
      </c>
      <c r="E208" s="2">
        <f t="shared" si="61"/>
        <v>90</v>
      </c>
      <c r="F208" s="67">
        <f t="shared" si="62"/>
        <v>29.054752066115704</v>
      </c>
      <c r="G208" s="2">
        <v>90</v>
      </c>
      <c r="H208" s="2" t="b">
        <v>0</v>
      </c>
      <c r="I208" s="2" t="b">
        <f t="shared" si="63"/>
        <v>0</v>
      </c>
      <c r="J208" s="2" t="b">
        <f t="shared" si="64"/>
        <v>0</v>
      </c>
      <c r="K208" s="2" t="s">
        <v>1510</v>
      </c>
      <c r="L208" s="2" t="str">
        <f t="shared" si="65"/>
        <v>No</v>
      </c>
      <c r="M208" s="2" t="b">
        <f t="shared" si="66"/>
        <v>0</v>
      </c>
      <c r="N208" s="2" t="b">
        <v>0</v>
      </c>
      <c r="O208" s="2" t="b">
        <f t="shared" si="67"/>
        <v>0</v>
      </c>
      <c r="P208" s="2" t="b">
        <f t="shared" si="68"/>
        <v>0</v>
      </c>
      <c r="Q208" s="2" t="b">
        <v>0</v>
      </c>
      <c r="R208" s="2" t="b">
        <f t="shared" si="69"/>
        <v>0</v>
      </c>
      <c r="S208" s="2" t="b">
        <f t="shared" si="70"/>
        <v>0</v>
      </c>
      <c r="T208" s="2" t="s">
        <v>1706</v>
      </c>
      <c r="U208" s="2">
        <v>224</v>
      </c>
      <c r="V208" s="2" t="b">
        <v>0</v>
      </c>
      <c r="W208" s="2" t="b">
        <f t="shared" si="71"/>
        <v>0</v>
      </c>
      <c r="X208" s="20" t="b">
        <f t="shared" si="72"/>
        <v>0</v>
      </c>
      <c r="Y208" s="2" t="b">
        <v>1</v>
      </c>
      <c r="Z208" s="2" t="b">
        <f t="shared" si="58"/>
        <v>1</v>
      </c>
      <c r="AA208" s="2" t="b">
        <f t="shared" si="59"/>
        <v>1</v>
      </c>
      <c r="AB208" s="2" t="b">
        <v>1</v>
      </c>
      <c r="AC208" s="20" t="b">
        <f t="shared" si="73"/>
        <v>1</v>
      </c>
      <c r="AD208" s="20" t="b">
        <f t="shared" si="74"/>
        <v>1</v>
      </c>
      <c r="AE208" s="2" t="s">
        <v>1556</v>
      </c>
      <c r="AF208" s="2" t="str">
        <f t="shared" si="75"/>
        <v>Allergic Reaction</v>
      </c>
      <c r="AG208" s="2" t="s">
        <v>1528</v>
      </c>
      <c r="AH208" s="2" t="str">
        <f t="shared" si="76"/>
        <v>Yes</v>
      </c>
      <c r="AI208" s="2" t="s">
        <v>1539</v>
      </c>
      <c r="AJ208" s="2" t="s">
        <v>1525</v>
      </c>
    </row>
    <row r="209" spans="1:36" ht="15.75" customHeight="1" x14ac:dyDescent="0.35">
      <c r="A209" s="2" t="s">
        <v>395</v>
      </c>
      <c r="B209" s="2" t="s">
        <v>1513</v>
      </c>
      <c r="C209" s="2">
        <v>161</v>
      </c>
      <c r="D209" s="2">
        <f t="shared" si="60"/>
        <v>1.61</v>
      </c>
      <c r="E209" s="2">
        <f t="shared" si="61"/>
        <v>61.1</v>
      </c>
      <c r="F209" s="67">
        <f t="shared" si="62"/>
        <v>23.571621465221249</v>
      </c>
      <c r="G209" s="2">
        <v>61.1</v>
      </c>
      <c r="H209" s="2" t="b">
        <v>0</v>
      </c>
      <c r="I209" s="2" t="b">
        <f t="shared" si="63"/>
        <v>0</v>
      </c>
      <c r="J209" s="2" t="b">
        <f t="shared" si="64"/>
        <v>0</v>
      </c>
      <c r="K209" s="2" t="b">
        <v>0</v>
      </c>
      <c r="L209" s="2" t="b">
        <f t="shared" si="65"/>
        <v>0</v>
      </c>
      <c r="M209" s="2" t="b">
        <f t="shared" si="66"/>
        <v>0</v>
      </c>
      <c r="N209" s="2" t="b">
        <v>1</v>
      </c>
      <c r="O209" s="2" t="b">
        <f t="shared" si="67"/>
        <v>1</v>
      </c>
      <c r="P209" s="2" t="b">
        <f t="shared" si="68"/>
        <v>1</v>
      </c>
      <c r="Q209" s="2" t="b">
        <v>0</v>
      </c>
      <c r="R209" s="2" t="b">
        <f t="shared" si="69"/>
        <v>0</v>
      </c>
      <c r="S209" s="2" t="b">
        <f t="shared" si="70"/>
        <v>0</v>
      </c>
      <c r="T209" s="2" t="s">
        <v>1707</v>
      </c>
      <c r="U209" s="2">
        <v>195</v>
      </c>
      <c r="V209" s="2" t="b">
        <v>0</v>
      </c>
      <c r="W209" s="2" t="b">
        <f t="shared" si="71"/>
        <v>0</v>
      </c>
      <c r="X209" s="20" t="b">
        <f t="shared" si="72"/>
        <v>0</v>
      </c>
      <c r="Z209" s="2" t="b">
        <f t="shared" si="58"/>
        <v>0</v>
      </c>
      <c r="AA209" s="2" t="b">
        <f t="shared" si="59"/>
        <v>0</v>
      </c>
      <c r="AB209" s="2" t="b">
        <v>0</v>
      </c>
      <c r="AC209" s="20" t="b">
        <f t="shared" si="73"/>
        <v>0</v>
      </c>
      <c r="AD209" s="20" t="b">
        <f t="shared" si="74"/>
        <v>0</v>
      </c>
      <c r="AE209" s="2" t="s">
        <v>1502</v>
      </c>
      <c r="AF209" s="2" t="str">
        <f t="shared" si="75"/>
        <v>Diabetes</v>
      </c>
      <c r="AG209" s="2" t="s">
        <v>1528</v>
      </c>
      <c r="AH209" s="2" t="str">
        <f t="shared" si="76"/>
        <v>Yes</v>
      </c>
      <c r="AI209" s="2" t="s">
        <v>1511</v>
      </c>
      <c r="AJ209" s="2" t="s">
        <v>1525</v>
      </c>
    </row>
    <row r="210" spans="1:36" ht="15.75" customHeight="1" x14ac:dyDescent="0.35">
      <c r="A210" s="2" t="s">
        <v>397</v>
      </c>
      <c r="B210" s="2" t="s">
        <v>1560</v>
      </c>
      <c r="C210" s="2">
        <v>161</v>
      </c>
      <c r="D210" s="2">
        <f t="shared" si="60"/>
        <v>1.61</v>
      </c>
      <c r="E210" s="2">
        <f t="shared" si="61"/>
        <v>68.8</v>
      </c>
      <c r="F210" s="67">
        <f t="shared" si="62"/>
        <v>26.542185872458621</v>
      </c>
      <c r="G210" s="2">
        <v>68.8</v>
      </c>
      <c r="H210" s="2" t="b">
        <v>0</v>
      </c>
      <c r="I210" s="2" t="b">
        <f t="shared" si="63"/>
        <v>0</v>
      </c>
      <c r="J210" s="2" t="b">
        <f t="shared" si="64"/>
        <v>0</v>
      </c>
      <c r="K210" s="2" t="b">
        <v>0</v>
      </c>
      <c r="L210" s="2" t="b">
        <f t="shared" si="65"/>
        <v>0</v>
      </c>
      <c r="M210" s="2" t="b">
        <f t="shared" si="66"/>
        <v>0</v>
      </c>
      <c r="N210" s="2" t="b">
        <v>0</v>
      </c>
      <c r="O210" s="2" t="b">
        <f t="shared" si="67"/>
        <v>0</v>
      </c>
      <c r="P210" s="2" t="b">
        <f t="shared" si="68"/>
        <v>0</v>
      </c>
      <c r="Q210" s="2" t="b">
        <v>0</v>
      </c>
      <c r="R210" s="2" t="b">
        <f t="shared" si="69"/>
        <v>0</v>
      </c>
      <c r="S210" s="2" t="b">
        <f t="shared" si="70"/>
        <v>0</v>
      </c>
      <c r="T210" s="2" t="s">
        <v>1708</v>
      </c>
      <c r="U210" s="2">
        <v>154</v>
      </c>
      <c r="V210" s="2" t="b">
        <v>0</v>
      </c>
      <c r="W210" s="2" t="b">
        <f t="shared" si="71"/>
        <v>0</v>
      </c>
      <c r="X210" s="20" t="b">
        <f t="shared" si="72"/>
        <v>0</v>
      </c>
      <c r="Y210" s="2" t="b">
        <v>0</v>
      </c>
      <c r="Z210" s="2" t="b">
        <f t="shared" si="58"/>
        <v>0</v>
      </c>
      <c r="AA210" s="2" t="b">
        <f t="shared" si="59"/>
        <v>0</v>
      </c>
      <c r="AB210" s="2" t="b">
        <v>0</v>
      </c>
      <c r="AC210" s="20" t="b">
        <f t="shared" si="73"/>
        <v>0</v>
      </c>
      <c r="AD210" s="20" t="b">
        <f t="shared" si="74"/>
        <v>0</v>
      </c>
      <c r="AE210" s="2" t="s">
        <v>1533</v>
      </c>
      <c r="AF210" s="2" t="str">
        <f t="shared" si="75"/>
        <v>Childbirth</v>
      </c>
      <c r="AG210" s="2" t="s">
        <v>1528</v>
      </c>
      <c r="AH210" s="2" t="str">
        <f t="shared" si="76"/>
        <v>Yes</v>
      </c>
      <c r="AI210" s="2" t="s">
        <v>1511</v>
      </c>
      <c r="AJ210" s="2" t="s">
        <v>1512</v>
      </c>
    </row>
    <row r="211" spans="1:36" ht="15.75" customHeight="1" x14ac:dyDescent="0.35">
      <c r="A211" s="2" t="s">
        <v>399</v>
      </c>
      <c r="B211" s="2" t="s">
        <v>1513</v>
      </c>
      <c r="C211" s="2">
        <v>161</v>
      </c>
      <c r="D211" s="2">
        <f t="shared" si="60"/>
        <v>1.61</v>
      </c>
      <c r="E211" s="2">
        <f t="shared" si="61"/>
        <v>51.9</v>
      </c>
      <c r="F211" s="67">
        <f t="shared" si="62"/>
        <v>20.022375679950617</v>
      </c>
      <c r="G211" s="2">
        <v>51.9</v>
      </c>
      <c r="H211" s="2" t="b">
        <v>0</v>
      </c>
      <c r="I211" s="2" t="b">
        <f t="shared" si="63"/>
        <v>0</v>
      </c>
      <c r="J211" s="2" t="b">
        <f t="shared" si="64"/>
        <v>0</v>
      </c>
      <c r="K211" s="2" t="b">
        <v>0</v>
      </c>
      <c r="L211" s="2" t="b">
        <f t="shared" si="65"/>
        <v>0</v>
      </c>
      <c r="M211" s="2" t="b">
        <f t="shared" si="66"/>
        <v>0</v>
      </c>
      <c r="N211" s="2" t="b">
        <v>0</v>
      </c>
      <c r="O211" s="2" t="b">
        <f t="shared" si="67"/>
        <v>0</v>
      </c>
      <c r="P211" s="2" t="b">
        <f t="shared" si="68"/>
        <v>0</v>
      </c>
      <c r="Q211" s="2" t="b">
        <v>0</v>
      </c>
      <c r="R211" s="2" t="b">
        <f t="shared" si="69"/>
        <v>0</v>
      </c>
      <c r="S211" s="2" t="b">
        <f t="shared" si="70"/>
        <v>0</v>
      </c>
      <c r="T211" s="2" t="s">
        <v>1680</v>
      </c>
      <c r="U211" s="2">
        <v>215</v>
      </c>
      <c r="V211" s="2" t="b">
        <v>0</v>
      </c>
      <c r="W211" s="2" t="b">
        <f t="shared" si="71"/>
        <v>0</v>
      </c>
      <c r="X211" s="20" t="b">
        <f t="shared" si="72"/>
        <v>0</v>
      </c>
      <c r="Y211" s="2" t="b">
        <v>0</v>
      </c>
      <c r="Z211" s="2" t="b">
        <f t="shared" si="58"/>
        <v>0</v>
      </c>
      <c r="AA211" s="2" t="b">
        <f t="shared" si="59"/>
        <v>0</v>
      </c>
      <c r="AB211" s="2" t="b">
        <v>0</v>
      </c>
      <c r="AC211" s="20" t="b">
        <f t="shared" si="73"/>
        <v>0</v>
      </c>
      <c r="AD211" s="20" t="b">
        <f t="shared" si="74"/>
        <v>0</v>
      </c>
      <c r="AE211" s="2" t="s">
        <v>1544</v>
      </c>
      <c r="AF211" s="2" t="str">
        <f t="shared" si="75"/>
        <v>Osteoarthritis</v>
      </c>
      <c r="AG211" s="2" t="s">
        <v>1528</v>
      </c>
      <c r="AH211" s="2" t="str">
        <f t="shared" si="76"/>
        <v>Yes</v>
      </c>
      <c r="AI211" s="2" t="s">
        <v>1511</v>
      </c>
      <c r="AJ211" s="2" t="s">
        <v>1521</v>
      </c>
    </row>
    <row r="212" spans="1:36" ht="15.75" customHeight="1" x14ac:dyDescent="0.35">
      <c r="A212" s="2" t="s">
        <v>401</v>
      </c>
      <c r="B212" s="2" t="s">
        <v>1547</v>
      </c>
      <c r="C212" s="2">
        <v>154</v>
      </c>
      <c r="D212" s="2">
        <f t="shared" si="60"/>
        <v>1.54</v>
      </c>
      <c r="E212" s="2">
        <f t="shared" si="61"/>
        <v>82.5</v>
      </c>
      <c r="F212" s="67">
        <f t="shared" si="62"/>
        <v>34.786641929499076</v>
      </c>
      <c r="G212" s="2">
        <v>82.5</v>
      </c>
      <c r="H212" s="2" t="b">
        <v>0</v>
      </c>
      <c r="I212" s="2" t="b">
        <f t="shared" si="63"/>
        <v>0</v>
      </c>
      <c r="J212" s="2" t="b">
        <f t="shared" si="64"/>
        <v>0</v>
      </c>
      <c r="K212" s="2" t="b">
        <v>0</v>
      </c>
      <c r="L212" s="2" t="b">
        <f t="shared" si="65"/>
        <v>0</v>
      </c>
      <c r="M212" s="2" t="b">
        <f t="shared" si="66"/>
        <v>0</v>
      </c>
      <c r="N212" s="2" t="b">
        <v>0</v>
      </c>
      <c r="O212" s="2" t="b">
        <f t="shared" si="67"/>
        <v>0</v>
      </c>
      <c r="P212" s="2" t="b">
        <f t="shared" si="68"/>
        <v>0</v>
      </c>
      <c r="Q212" s="2" t="s">
        <v>1510</v>
      </c>
      <c r="R212" s="2" t="str">
        <f t="shared" si="69"/>
        <v>No</v>
      </c>
      <c r="S212" s="2" t="b">
        <f t="shared" si="70"/>
        <v>0</v>
      </c>
      <c r="T212" s="2" t="s">
        <v>1709</v>
      </c>
      <c r="U212" s="2">
        <v>159</v>
      </c>
      <c r="V212" s="2" t="b">
        <v>1</v>
      </c>
      <c r="W212" s="2" t="b">
        <f t="shared" si="71"/>
        <v>1</v>
      </c>
      <c r="X212" s="20" t="b">
        <f t="shared" si="72"/>
        <v>0</v>
      </c>
      <c r="Z212" s="2" t="b">
        <f t="shared" si="58"/>
        <v>0</v>
      </c>
      <c r="AA212" s="2" t="b">
        <f t="shared" si="59"/>
        <v>0</v>
      </c>
      <c r="AB212" s="2" t="b">
        <v>1</v>
      </c>
      <c r="AC212" s="20" t="b">
        <f t="shared" si="73"/>
        <v>1</v>
      </c>
      <c r="AD212" s="20" t="b">
        <f t="shared" si="74"/>
        <v>1</v>
      </c>
      <c r="AE212" s="2" t="s">
        <v>1552</v>
      </c>
      <c r="AF212" s="2" t="str">
        <f t="shared" si="75"/>
        <v>Heart Disease</v>
      </c>
      <c r="AG212" s="2" t="s">
        <v>1528</v>
      </c>
      <c r="AH212" s="2" t="str">
        <f t="shared" si="76"/>
        <v>Yes</v>
      </c>
      <c r="AI212" s="2" t="s">
        <v>1511</v>
      </c>
      <c r="AJ212" s="2" t="s">
        <v>1534</v>
      </c>
    </row>
    <row r="213" spans="1:36" ht="15.75" customHeight="1" x14ac:dyDescent="0.35">
      <c r="A213" s="2" t="s">
        <v>403</v>
      </c>
      <c r="B213" s="2" t="s">
        <v>1531</v>
      </c>
      <c r="C213" s="2">
        <v>170</v>
      </c>
      <c r="D213" s="2">
        <f t="shared" si="60"/>
        <v>1.7</v>
      </c>
      <c r="E213" s="2">
        <f t="shared" si="61"/>
        <v>100.5</v>
      </c>
      <c r="F213" s="67">
        <f t="shared" si="62"/>
        <v>34.775086505190316</v>
      </c>
      <c r="G213" s="2">
        <v>100.5</v>
      </c>
      <c r="H213" s="2" t="b">
        <v>0</v>
      </c>
      <c r="I213" s="2" t="b">
        <f t="shared" si="63"/>
        <v>0</v>
      </c>
      <c r="J213" s="2" t="b">
        <f t="shared" si="64"/>
        <v>0</v>
      </c>
      <c r="K213" s="2" t="b">
        <v>1</v>
      </c>
      <c r="L213" s="2" t="b">
        <f t="shared" si="65"/>
        <v>1</v>
      </c>
      <c r="M213" s="2" t="b">
        <f t="shared" si="66"/>
        <v>1</v>
      </c>
      <c r="N213" s="2" t="b">
        <v>1</v>
      </c>
      <c r="O213" s="2" t="b">
        <f t="shared" si="67"/>
        <v>1</v>
      </c>
      <c r="P213" s="2" t="b">
        <f t="shared" si="68"/>
        <v>1</v>
      </c>
      <c r="Q213" s="2" t="b">
        <v>0</v>
      </c>
      <c r="R213" s="2" t="b">
        <f t="shared" si="69"/>
        <v>0</v>
      </c>
      <c r="S213" s="2" t="b">
        <f t="shared" si="70"/>
        <v>0</v>
      </c>
      <c r="T213" s="2" t="s">
        <v>1710</v>
      </c>
      <c r="U213" s="2">
        <v>177</v>
      </c>
      <c r="V213" s="2" t="b">
        <v>0</v>
      </c>
      <c r="W213" s="2" t="b">
        <f t="shared" si="71"/>
        <v>0</v>
      </c>
      <c r="X213" s="20" t="b">
        <f t="shared" si="72"/>
        <v>0</v>
      </c>
      <c r="Y213" s="2" t="b">
        <v>1</v>
      </c>
      <c r="Z213" s="2" t="b">
        <f t="shared" si="58"/>
        <v>1</v>
      </c>
      <c r="AA213" s="2" t="b">
        <f t="shared" si="59"/>
        <v>1</v>
      </c>
      <c r="AB213" s="2" t="b">
        <v>1</v>
      </c>
      <c r="AC213" s="20" t="b">
        <f t="shared" si="73"/>
        <v>1</v>
      </c>
      <c r="AD213" s="20" t="b">
        <f t="shared" si="74"/>
        <v>1</v>
      </c>
      <c r="AE213" s="2" t="s">
        <v>1530</v>
      </c>
      <c r="AF213" s="2" t="str">
        <f t="shared" si="75"/>
        <v>Fractured Arm</v>
      </c>
      <c r="AG213" s="2" t="s">
        <v>1510</v>
      </c>
      <c r="AH213" s="2" t="str">
        <f t="shared" si="76"/>
        <v>No</v>
      </c>
      <c r="AI213" s="2" t="s">
        <v>1511</v>
      </c>
      <c r="AJ213" s="2" t="s">
        <v>1512</v>
      </c>
    </row>
    <row r="214" spans="1:36" ht="15.75" customHeight="1" x14ac:dyDescent="0.35">
      <c r="A214" s="2" t="s">
        <v>404</v>
      </c>
      <c r="B214" s="2" t="s">
        <v>1560</v>
      </c>
      <c r="C214" s="2">
        <v>165</v>
      </c>
      <c r="D214" s="2">
        <f t="shared" si="60"/>
        <v>1.65</v>
      </c>
      <c r="E214" s="2">
        <f t="shared" si="61"/>
        <v>93.3</v>
      </c>
      <c r="F214" s="67">
        <f t="shared" si="62"/>
        <v>34.269972451790636</v>
      </c>
      <c r="G214" s="2">
        <v>93.3</v>
      </c>
      <c r="H214" s="2" t="b">
        <v>0</v>
      </c>
      <c r="I214" s="2" t="b">
        <f t="shared" si="63"/>
        <v>0</v>
      </c>
      <c r="J214" s="2" t="b">
        <f t="shared" si="64"/>
        <v>0</v>
      </c>
      <c r="K214" s="2" t="b">
        <v>0</v>
      </c>
      <c r="L214" s="2" t="b">
        <f t="shared" si="65"/>
        <v>0</v>
      </c>
      <c r="M214" s="2" t="b">
        <f t="shared" si="66"/>
        <v>0</v>
      </c>
      <c r="N214" s="2" t="b">
        <v>1</v>
      </c>
      <c r="O214" s="2" t="b">
        <f t="shared" si="67"/>
        <v>1</v>
      </c>
      <c r="P214" s="2" t="b">
        <f t="shared" si="68"/>
        <v>1</v>
      </c>
      <c r="Q214" s="2" t="b">
        <v>0</v>
      </c>
      <c r="R214" s="2" t="b">
        <f t="shared" si="69"/>
        <v>0</v>
      </c>
      <c r="S214" s="2" t="b">
        <f t="shared" si="70"/>
        <v>0</v>
      </c>
      <c r="T214" s="2" t="s">
        <v>1711</v>
      </c>
      <c r="U214" s="2">
        <v>218</v>
      </c>
      <c r="V214" s="2" t="b">
        <v>1</v>
      </c>
      <c r="W214" s="2" t="b">
        <f t="shared" si="71"/>
        <v>1</v>
      </c>
      <c r="X214" s="20" t="b">
        <f t="shared" si="72"/>
        <v>0</v>
      </c>
      <c r="Y214" s="2" t="b">
        <v>0</v>
      </c>
      <c r="Z214" s="2" t="b">
        <f t="shared" si="58"/>
        <v>0</v>
      </c>
      <c r="AA214" s="2" t="b">
        <f t="shared" si="59"/>
        <v>0</v>
      </c>
      <c r="AB214" s="2" t="b">
        <v>1</v>
      </c>
      <c r="AC214" s="20" t="b">
        <f t="shared" si="73"/>
        <v>1</v>
      </c>
      <c r="AD214" s="20" t="b">
        <f t="shared" si="74"/>
        <v>1</v>
      </c>
      <c r="AE214" s="2" t="s">
        <v>1598</v>
      </c>
      <c r="AF214" s="2" t="str">
        <f t="shared" si="75"/>
        <v>Heart Disease</v>
      </c>
      <c r="AG214" s="2" t="s">
        <v>1528</v>
      </c>
      <c r="AH214" s="2" t="str">
        <f t="shared" si="76"/>
        <v>Yes</v>
      </c>
      <c r="AI214" s="2" t="s">
        <v>1539</v>
      </c>
      <c r="AJ214" s="2" t="s">
        <v>1512</v>
      </c>
    </row>
    <row r="215" spans="1:36" ht="15.75" customHeight="1" x14ac:dyDescent="0.35">
      <c r="A215" s="2" t="s">
        <v>406</v>
      </c>
      <c r="B215" s="2" t="s">
        <v>1507</v>
      </c>
      <c r="C215" s="2">
        <v>167</v>
      </c>
      <c r="D215" s="2">
        <f t="shared" si="60"/>
        <v>1.67</v>
      </c>
      <c r="E215" s="2">
        <f t="shared" si="61"/>
        <v>70.900000000000006</v>
      </c>
      <c r="F215" s="67">
        <f t="shared" si="62"/>
        <v>25.422209473269035</v>
      </c>
      <c r="G215" s="2">
        <v>70.900000000000006</v>
      </c>
      <c r="H215" s="2" t="b">
        <v>0</v>
      </c>
      <c r="I215" s="2" t="b">
        <f t="shared" si="63"/>
        <v>0</v>
      </c>
      <c r="J215" s="2" t="b">
        <f t="shared" si="64"/>
        <v>0</v>
      </c>
      <c r="K215" s="2" t="b">
        <v>1</v>
      </c>
      <c r="L215" s="2" t="b">
        <f t="shared" si="65"/>
        <v>1</v>
      </c>
      <c r="M215" s="2" t="b">
        <f t="shared" si="66"/>
        <v>1</v>
      </c>
      <c r="N215" s="2" t="b">
        <v>0</v>
      </c>
      <c r="O215" s="2" t="b">
        <f t="shared" si="67"/>
        <v>0</v>
      </c>
      <c r="P215" s="2" t="b">
        <f t="shared" si="68"/>
        <v>0</v>
      </c>
      <c r="Q215" s="2" t="s">
        <v>1510</v>
      </c>
      <c r="R215" s="2" t="str">
        <f t="shared" si="69"/>
        <v>No</v>
      </c>
      <c r="S215" s="2" t="b">
        <f t="shared" si="70"/>
        <v>0</v>
      </c>
      <c r="T215" s="2" t="s">
        <v>1712</v>
      </c>
      <c r="U215" s="2">
        <v>189</v>
      </c>
      <c r="V215" s="2" t="b">
        <v>0</v>
      </c>
      <c r="W215" s="2" t="b">
        <f t="shared" si="71"/>
        <v>0</v>
      </c>
      <c r="X215" s="20" t="b">
        <f t="shared" si="72"/>
        <v>0</v>
      </c>
      <c r="Y215" s="2" t="b">
        <v>0</v>
      </c>
      <c r="Z215" s="2" t="b">
        <f t="shared" si="58"/>
        <v>0</v>
      </c>
      <c r="AA215" s="2" t="b">
        <f t="shared" si="59"/>
        <v>0</v>
      </c>
      <c r="AB215" s="2" t="b">
        <v>0</v>
      </c>
      <c r="AC215" s="20" t="b">
        <f t="shared" si="73"/>
        <v>0</v>
      </c>
      <c r="AD215" s="20" t="b">
        <f t="shared" si="74"/>
        <v>0</v>
      </c>
      <c r="AE215" s="2" t="s">
        <v>1502</v>
      </c>
      <c r="AF215" s="2" t="str">
        <f t="shared" si="75"/>
        <v>Diabetes</v>
      </c>
      <c r="AG215" s="2" t="s">
        <v>1528</v>
      </c>
      <c r="AH215" s="2" t="str">
        <f t="shared" si="76"/>
        <v>Yes</v>
      </c>
      <c r="AI215" s="2" t="s">
        <v>1511</v>
      </c>
      <c r="AJ215" s="2" t="s">
        <v>1512</v>
      </c>
    </row>
    <row r="216" spans="1:36" ht="15.75" customHeight="1" x14ac:dyDescent="0.35">
      <c r="A216" s="2" t="s">
        <v>407</v>
      </c>
      <c r="B216" s="2" t="s">
        <v>1547</v>
      </c>
      <c r="C216" s="2">
        <v>178</v>
      </c>
      <c r="D216" s="2">
        <f t="shared" si="60"/>
        <v>1.78</v>
      </c>
      <c r="E216" s="2">
        <f t="shared" si="61"/>
        <v>105.6</v>
      </c>
      <c r="F216" s="67">
        <f t="shared" si="62"/>
        <v>33.329125110465846</v>
      </c>
      <c r="G216" s="2">
        <v>105.6</v>
      </c>
      <c r="H216" s="2" t="s">
        <v>1510</v>
      </c>
      <c r="I216" s="2" t="str">
        <f t="shared" si="63"/>
        <v>No</v>
      </c>
      <c r="J216" s="2" t="b">
        <f t="shared" si="64"/>
        <v>0</v>
      </c>
      <c r="K216" s="2" t="b">
        <v>0</v>
      </c>
      <c r="L216" s="2" t="b">
        <f t="shared" si="65"/>
        <v>0</v>
      </c>
      <c r="M216" s="2" t="b">
        <f t="shared" si="66"/>
        <v>0</v>
      </c>
      <c r="N216" s="2" t="b">
        <v>1</v>
      </c>
      <c r="O216" s="2" t="b">
        <f t="shared" si="67"/>
        <v>1</v>
      </c>
      <c r="P216" s="2" t="b">
        <f t="shared" si="68"/>
        <v>1</v>
      </c>
      <c r="Q216" s="2" t="b">
        <v>1</v>
      </c>
      <c r="R216" s="2" t="b">
        <f t="shared" si="69"/>
        <v>1</v>
      </c>
      <c r="S216" s="2" t="b">
        <f t="shared" si="70"/>
        <v>1</v>
      </c>
      <c r="T216" s="2" t="s">
        <v>1630</v>
      </c>
      <c r="U216" s="2">
        <v>168</v>
      </c>
      <c r="V216" s="2" t="b">
        <v>1</v>
      </c>
      <c r="W216" s="2" t="b">
        <f t="shared" si="71"/>
        <v>1</v>
      </c>
      <c r="X216" s="20" t="b">
        <f t="shared" si="72"/>
        <v>0</v>
      </c>
      <c r="Y216" s="2" t="b">
        <v>0</v>
      </c>
      <c r="Z216" s="2" t="b">
        <f t="shared" si="58"/>
        <v>0</v>
      </c>
      <c r="AA216" s="2" t="b">
        <f t="shared" si="59"/>
        <v>0</v>
      </c>
      <c r="AB216" s="2" t="b">
        <v>1</v>
      </c>
      <c r="AC216" s="20" t="b">
        <f t="shared" si="73"/>
        <v>1</v>
      </c>
      <c r="AD216" s="20" t="b">
        <f t="shared" si="74"/>
        <v>1</v>
      </c>
      <c r="AE216" s="2" t="s">
        <v>1627</v>
      </c>
      <c r="AF216" s="2" t="str">
        <f t="shared" si="75"/>
        <v>Childbirth</v>
      </c>
      <c r="AG216" s="2" t="s">
        <v>1510</v>
      </c>
      <c r="AH216" s="2" t="str">
        <f t="shared" si="76"/>
        <v>No</v>
      </c>
      <c r="AI216" s="2" t="s">
        <v>1511</v>
      </c>
      <c r="AJ216" s="2" t="s">
        <v>1512</v>
      </c>
    </row>
    <row r="217" spans="1:36" ht="15.75" customHeight="1" x14ac:dyDescent="0.35">
      <c r="A217" s="2" t="s">
        <v>408</v>
      </c>
      <c r="B217" s="2" t="s">
        <v>1560</v>
      </c>
      <c r="C217" s="2">
        <v>161</v>
      </c>
      <c r="D217" s="2">
        <f t="shared" si="60"/>
        <v>1.61</v>
      </c>
      <c r="E217" s="2">
        <f t="shared" si="61"/>
        <v>63.3</v>
      </c>
      <c r="F217" s="67">
        <f t="shared" si="62"/>
        <v>24.420354153003352</v>
      </c>
      <c r="G217" s="2">
        <v>63.3</v>
      </c>
      <c r="H217" s="2" t="b">
        <v>1</v>
      </c>
      <c r="I217" s="2" t="b">
        <f t="shared" si="63"/>
        <v>1</v>
      </c>
      <c r="J217" s="2" t="b">
        <f t="shared" si="64"/>
        <v>1</v>
      </c>
      <c r="K217" s="2" t="b">
        <v>0</v>
      </c>
      <c r="L217" s="2" t="b">
        <f t="shared" si="65"/>
        <v>0</v>
      </c>
      <c r="M217" s="2" t="b">
        <f t="shared" si="66"/>
        <v>0</v>
      </c>
      <c r="N217" s="2" t="b">
        <v>1</v>
      </c>
      <c r="O217" s="2" t="b">
        <f t="shared" si="67"/>
        <v>1</v>
      </c>
      <c r="P217" s="2" t="b">
        <f t="shared" si="68"/>
        <v>1</v>
      </c>
      <c r="Q217" s="2" t="b">
        <v>0</v>
      </c>
      <c r="R217" s="2" t="b">
        <f t="shared" si="69"/>
        <v>0</v>
      </c>
      <c r="S217" s="2" t="b">
        <f t="shared" si="70"/>
        <v>0</v>
      </c>
      <c r="T217" s="2" t="s">
        <v>1523</v>
      </c>
      <c r="U217" s="2">
        <v>217</v>
      </c>
      <c r="V217" s="2" t="b">
        <v>0</v>
      </c>
      <c r="W217" s="2" t="b">
        <f t="shared" si="71"/>
        <v>0</v>
      </c>
      <c r="X217" s="20" t="b">
        <f t="shared" si="72"/>
        <v>0</v>
      </c>
      <c r="Y217" s="2" t="b">
        <v>0</v>
      </c>
      <c r="Z217" s="2" t="b">
        <f t="shared" si="58"/>
        <v>0</v>
      </c>
      <c r="AA217" s="2" t="b">
        <f t="shared" si="59"/>
        <v>0</v>
      </c>
      <c r="AB217" s="2" t="b">
        <v>0</v>
      </c>
      <c r="AC217" s="20" t="b">
        <f t="shared" si="73"/>
        <v>0</v>
      </c>
      <c r="AD217" s="20" t="b">
        <f t="shared" si="74"/>
        <v>0</v>
      </c>
      <c r="AE217" s="2" t="s">
        <v>1527</v>
      </c>
      <c r="AF217" s="2" t="str">
        <f t="shared" si="75"/>
        <v>Appendicitis</v>
      </c>
      <c r="AG217" s="2" t="s">
        <v>1510</v>
      </c>
      <c r="AH217" s="2" t="str">
        <f t="shared" si="76"/>
        <v>No</v>
      </c>
      <c r="AI217" s="2" t="s">
        <v>1511</v>
      </c>
      <c r="AJ217" s="2" t="s">
        <v>1517</v>
      </c>
    </row>
    <row r="218" spans="1:36" ht="15.75" customHeight="1" x14ac:dyDescent="0.35">
      <c r="A218" s="2" t="s">
        <v>409</v>
      </c>
      <c r="B218" s="2" t="s">
        <v>1531</v>
      </c>
      <c r="C218" s="2">
        <v>171</v>
      </c>
      <c r="D218" s="2">
        <f t="shared" si="60"/>
        <v>1.71</v>
      </c>
      <c r="E218" s="2">
        <f t="shared" si="61"/>
        <v>94.7</v>
      </c>
      <c r="F218" s="67">
        <f t="shared" si="62"/>
        <v>32.38603330939435</v>
      </c>
      <c r="G218" s="2">
        <v>94.7</v>
      </c>
      <c r="H218" s="2" t="b">
        <v>0</v>
      </c>
      <c r="I218" s="2" t="b">
        <f t="shared" si="63"/>
        <v>0</v>
      </c>
      <c r="J218" s="2" t="b">
        <f t="shared" si="64"/>
        <v>0</v>
      </c>
      <c r="K218" s="2" t="b">
        <v>1</v>
      </c>
      <c r="L218" s="2" t="b">
        <f t="shared" si="65"/>
        <v>1</v>
      </c>
      <c r="M218" s="2" t="b">
        <f t="shared" si="66"/>
        <v>1</v>
      </c>
      <c r="N218" s="2" t="b">
        <v>0</v>
      </c>
      <c r="O218" s="2" t="b">
        <f t="shared" si="67"/>
        <v>0</v>
      </c>
      <c r="P218" s="2" t="b">
        <f t="shared" si="68"/>
        <v>0</v>
      </c>
      <c r="Q218" s="2" t="b">
        <v>0</v>
      </c>
      <c r="R218" s="2" t="b">
        <f t="shared" si="69"/>
        <v>0</v>
      </c>
      <c r="S218" s="2" t="b">
        <f t="shared" si="70"/>
        <v>0</v>
      </c>
      <c r="T218" s="2" t="s">
        <v>1618</v>
      </c>
      <c r="U218" s="2">
        <v>190</v>
      </c>
      <c r="V218" s="2" t="b">
        <v>0</v>
      </c>
      <c r="W218" s="2" t="b">
        <f t="shared" si="71"/>
        <v>0</v>
      </c>
      <c r="X218" s="20" t="b">
        <f t="shared" si="72"/>
        <v>0</v>
      </c>
      <c r="Y218" s="2" t="b">
        <v>1</v>
      </c>
      <c r="Z218" s="2" t="b">
        <f t="shared" si="58"/>
        <v>1</v>
      </c>
      <c r="AA218" s="2" t="b">
        <f t="shared" si="59"/>
        <v>1</v>
      </c>
      <c r="AB218" s="2" t="b">
        <v>1</v>
      </c>
      <c r="AC218" s="20" t="b">
        <f t="shared" si="73"/>
        <v>1</v>
      </c>
      <c r="AD218" s="20" t="b">
        <f t="shared" si="74"/>
        <v>1</v>
      </c>
      <c r="AE218" s="2" t="s">
        <v>1646</v>
      </c>
      <c r="AF218" s="2" t="str">
        <f t="shared" si="75"/>
        <v>Fractured Arm</v>
      </c>
      <c r="AG218" s="2" t="s">
        <v>1528</v>
      </c>
      <c r="AH218" s="2" t="str">
        <f t="shared" si="76"/>
        <v>Yes</v>
      </c>
      <c r="AI218" s="2" t="s">
        <v>1539</v>
      </c>
      <c r="AJ218" s="2" t="s">
        <v>1534</v>
      </c>
    </row>
    <row r="219" spans="1:36" ht="15.75" customHeight="1" x14ac:dyDescent="0.35">
      <c r="A219" s="2" t="s">
        <v>410</v>
      </c>
      <c r="B219" s="2" t="s">
        <v>1547</v>
      </c>
      <c r="C219" s="2">
        <v>163</v>
      </c>
      <c r="D219" s="2">
        <f t="shared" si="60"/>
        <v>1.63</v>
      </c>
      <c r="E219" s="2">
        <f t="shared" si="61"/>
        <v>69.3</v>
      </c>
      <c r="F219" s="67">
        <f t="shared" si="62"/>
        <v>26.083029094056986</v>
      </c>
      <c r="G219" s="2">
        <v>69.3</v>
      </c>
      <c r="H219" s="2" t="b">
        <v>1</v>
      </c>
      <c r="I219" s="2" t="b">
        <f t="shared" si="63"/>
        <v>1</v>
      </c>
      <c r="J219" s="2" t="b">
        <f t="shared" si="64"/>
        <v>1</v>
      </c>
      <c r="K219" s="2" t="b">
        <v>0</v>
      </c>
      <c r="L219" s="2" t="b">
        <f t="shared" si="65"/>
        <v>0</v>
      </c>
      <c r="M219" s="2" t="b">
        <f t="shared" si="66"/>
        <v>0</v>
      </c>
      <c r="N219" s="2" t="b">
        <v>0</v>
      </c>
      <c r="O219" s="2" t="b">
        <f t="shared" si="67"/>
        <v>0</v>
      </c>
      <c r="P219" s="2" t="b">
        <f t="shared" si="68"/>
        <v>0</v>
      </c>
      <c r="Q219" s="2" t="b">
        <v>0</v>
      </c>
      <c r="R219" s="2" t="b">
        <f t="shared" si="69"/>
        <v>0</v>
      </c>
      <c r="S219" s="2" t="b">
        <f t="shared" si="70"/>
        <v>0</v>
      </c>
      <c r="T219" s="2" t="s">
        <v>1713</v>
      </c>
      <c r="U219" s="2">
        <v>199</v>
      </c>
      <c r="V219" s="2" t="b">
        <v>0</v>
      </c>
      <c r="W219" s="2" t="b">
        <f t="shared" si="71"/>
        <v>0</v>
      </c>
      <c r="X219" s="20" t="b">
        <f t="shared" si="72"/>
        <v>0</v>
      </c>
      <c r="Y219" s="2" t="b">
        <v>0</v>
      </c>
      <c r="Z219" s="2" t="b">
        <f t="shared" si="58"/>
        <v>0</v>
      </c>
      <c r="AA219" s="2" t="b">
        <f t="shared" si="59"/>
        <v>0</v>
      </c>
      <c r="AC219" s="20" t="str">
        <f t="shared" si="73"/>
        <v>FALSE</v>
      </c>
      <c r="AD219" s="20" t="str">
        <f t="shared" si="74"/>
        <v>FALSE</v>
      </c>
      <c r="AE219" s="2" t="s">
        <v>1565</v>
      </c>
      <c r="AF219" s="2" t="str">
        <f t="shared" si="75"/>
        <v>Diabetes</v>
      </c>
      <c r="AG219" s="2" t="s">
        <v>1510</v>
      </c>
      <c r="AH219" s="2" t="str">
        <f t="shared" si="76"/>
        <v>No</v>
      </c>
      <c r="AI219" s="2" t="s">
        <v>1539</v>
      </c>
      <c r="AJ219" s="2" t="s">
        <v>1521</v>
      </c>
    </row>
    <row r="220" spans="1:36" ht="15.75" customHeight="1" x14ac:dyDescent="0.35">
      <c r="A220" s="2" t="s">
        <v>412</v>
      </c>
      <c r="B220" s="2" t="s">
        <v>1540</v>
      </c>
      <c r="C220" s="2">
        <v>179</v>
      </c>
      <c r="D220" s="2">
        <f t="shared" si="60"/>
        <v>1.79</v>
      </c>
      <c r="E220" s="2">
        <f t="shared" si="61"/>
        <v>99.2</v>
      </c>
      <c r="F220" s="67">
        <f t="shared" si="62"/>
        <v>30.960332074529511</v>
      </c>
      <c r="G220" s="2">
        <v>99.2</v>
      </c>
      <c r="H220" s="2" t="b">
        <v>0</v>
      </c>
      <c r="I220" s="2" t="b">
        <f t="shared" si="63"/>
        <v>0</v>
      </c>
      <c r="J220" s="2" t="b">
        <f t="shared" si="64"/>
        <v>0</v>
      </c>
      <c r="K220" s="2" t="b">
        <v>1</v>
      </c>
      <c r="L220" s="2" t="b">
        <f t="shared" si="65"/>
        <v>1</v>
      </c>
      <c r="M220" s="2" t="b">
        <f t="shared" si="66"/>
        <v>1</v>
      </c>
      <c r="N220" s="2" t="b">
        <v>0</v>
      </c>
      <c r="O220" s="2" t="b">
        <f t="shared" si="67"/>
        <v>0</v>
      </c>
      <c r="P220" s="2" t="b">
        <f t="shared" si="68"/>
        <v>0</v>
      </c>
      <c r="Q220" s="2" t="b">
        <v>1</v>
      </c>
      <c r="R220" s="2" t="b">
        <f t="shared" si="69"/>
        <v>1</v>
      </c>
      <c r="S220" s="2" t="b">
        <f t="shared" si="70"/>
        <v>1</v>
      </c>
      <c r="T220" s="2" t="s">
        <v>1673</v>
      </c>
      <c r="U220" s="2">
        <v>168</v>
      </c>
      <c r="V220" s="2" t="b">
        <v>1</v>
      </c>
      <c r="W220" s="2" t="b">
        <f t="shared" si="71"/>
        <v>1</v>
      </c>
      <c r="X220" s="20" t="b">
        <f t="shared" si="72"/>
        <v>0</v>
      </c>
      <c r="Y220" s="2" t="b">
        <v>0</v>
      </c>
      <c r="Z220" s="2" t="b">
        <f t="shared" si="58"/>
        <v>0</v>
      </c>
      <c r="AA220" s="2" t="b">
        <f t="shared" si="59"/>
        <v>0</v>
      </c>
      <c r="AB220" s="2" t="b">
        <v>1</v>
      </c>
      <c r="AC220" s="20" t="b">
        <f t="shared" si="73"/>
        <v>1</v>
      </c>
      <c r="AD220" s="20" t="b">
        <f t="shared" si="74"/>
        <v>1</v>
      </c>
      <c r="AE220" s="2" t="s">
        <v>1586</v>
      </c>
      <c r="AF220" s="2" t="str">
        <f t="shared" si="75"/>
        <v>Osteoarthritis</v>
      </c>
      <c r="AG220" s="2" t="s">
        <v>1528</v>
      </c>
      <c r="AH220" s="2" t="str">
        <f t="shared" si="76"/>
        <v>Yes</v>
      </c>
      <c r="AI220" s="2" t="s">
        <v>1539</v>
      </c>
      <c r="AJ220" s="2" t="s">
        <v>1534</v>
      </c>
    </row>
    <row r="221" spans="1:36" ht="15.75" customHeight="1" x14ac:dyDescent="0.35">
      <c r="A221" s="2" t="s">
        <v>413</v>
      </c>
      <c r="B221" s="2" t="s">
        <v>1547</v>
      </c>
      <c r="C221" s="2">
        <v>176</v>
      </c>
      <c r="D221" s="2">
        <f t="shared" si="60"/>
        <v>1.76</v>
      </c>
      <c r="E221" s="2">
        <f t="shared" si="61"/>
        <v>94.7</v>
      </c>
      <c r="F221" s="67">
        <f t="shared" si="62"/>
        <v>30.572055785123968</v>
      </c>
      <c r="G221" s="2">
        <v>94.7</v>
      </c>
      <c r="H221" s="2" t="b">
        <v>1</v>
      </c>
      <c r="I221" s="2" t="b">
        <f t="shared" si="63"/>
        <v>1</v>
      </c>
      <c r="J221" s="2" t="b">
        <f t="shared" si="64"/>
        <v>1</v>
      </c>
      <c r="K221" s="2" t="b">
        <v>1</v>
      </c>
      <c r="L221" s="2" t="b">
        <f t="shared" si="65"/>
        <v>1</v>
      </c>
      <c r="M221" s="2" t="b">
        <f t="shared" si="66"/>
        <v>1</v>
      </c>
      <c r="N221" s="2" t="b">
        <v>0</v>
      </c>
      <c r="O221" s="2" t="b">
        <f t="shared" si="67"/>
        <v>0</v>
      </c>
      <c r="P221" s="2" t="b">
        <f t="shared" si="68"/>
        <v>0</v>
      </c>
      <c r="Q221" s="2" t="b">
        <v>0</v>
      </c>
      <c r="R221" s="2" t="b">
        <f t="shared" si="69"/>
        <v>0</v>
      </c>
      <c r="S221" s="2" t="b">
        <f t="shared" si="70"/>
        <v>0</v>
      </c>
      <c r="T221" s="2" t="s">
        <v>1714</v>
      </c>
      <c r="U221" s="2">
        <v>201</v>
      </c>
      <c r="V221" s="2" t="b">
        <v>0</v>
      </c>
      <c r="W221" s="2" t="b">
        <f t="shared" si="71"/>
        <v>0</v>
      </c>
      <c r="X221" s="20" t="b">
        <f t="shared" si="72"/>
        <v>0</v>
      </c>
      <c r="Y221" s="2" t="b">
        <v>1</v>
      </c>
      <c r="Z221" s="2" t="b">
        <f t="shared" si="58"/>
        <v>1</v>
      </c>
      <c r="AA221" s="2" t="b">
        <f t="shared" si="59"/>
        <v>1</v>
      </c>
      <c r="AB221" s="2" t="b">
        <v>1</v>
      </c>
      <c r="AC221" s="20" t="b">
        <f t="shared" si="73"/>
        <v>1</v>
      </c>
      <c r="AD221" s="20" t="b">
        <f t="shared" si="74"/>
        <v>1</v>
      </c>
      <c r="AE221" s="2" t="s">
        <v>1570</v>
      </c>
      <c r="AF221" s="2" t="str">
        <f t="shared" si="75"/>
        <v>Cancer</v>
      </c>
      <c r="AG221" s="2" t="s">
        <v>1510</v>
      </c>
      <c r="AH221" s="2" t="str">
        <f t="shared" si="76"/>
        <v>No</v>
      </c>
      <c r="AI221" s="2" t="s">
        <v>1516</v>
      </c>
      <c r="AJ221" s="2" t="s">
        <v>1521</v>
      </c>
    </row>
    <row r="222" spans="1:36" ht="15.75" customHeight="1" x14ac:dyDescent="0.35">
      <c r="A222" s="2" t="s">
        <v>414</v>
      </c>
      <c r="B222" s="2" t="s">
        <v>1547</v>
      </c>
      <c r="C222" s="2">
        <v>177</v>
      </c>
      <c r="D222" s="2">
        <f t="shared" si="60"/>
        <v>1.77</v>
      </c>
      <c r="E222" s="2">
        <f t="shared" si="61"/>
        <v>71.599999999999994</v>
      </c>
      <c r="F222" s="67">
        <f t="shared" si="62"/>
        <v>22.854224520412394</v>
      </c>
      <c r="G222" s="2">
        <v>71.599999999999994</v>
      </c>
      <c r="H222" s="2" t="b">
        <v>0</v>
      </c>
      <c r="I222" s="2" t="b">
        <f t="shared" si="63"/>
        <v>0</v>
      </c>
      <c r="J222" s="2" t="b">
        <f t="shared" si="64"/>
        <v>0</v>
      </c>
      <c r="K222" s="2" t="b">
        <v>0</v>
      </c>
      <c r="L222" s="2" t="b">
        <f t="shared" si="65"/>
        <v>0</v>
      </c>
      <c r="M222" s="2" t="b">
        <f t="shared" si="66"/>
        <v>0</v>
      </c>
      <c r="N222" s="2" t="b">
        <v>0</v>
      </c>
      <c r="O222" s="2" t="b">
        <f t="shared" si="67"/>
        <v>0</v>
      </c>
      <c r="P222" s="2" t="b">
        <f t="shared" si="68"/>
        <v>0</v>
      </c>
      <c r="Q222" s="2" t="b">
        <v>0</v>
      </c>
      <c r="R222" s="2" t="b">
        <f t="shared" si="69"/>
        <v>0</v>
      </c>
      <c r="S222" s="2" t="b">
        <f t="shared" si="70"/>
        <v>0</v>
      </c>
      <c r="T222" s="2" t="s">
        <v>1715</v>
      </c>
      <c r="U222" s="2">
        <v>211</v>
      </c>
      <c r="V222" s="2" t="b">
        <v>0</v>
      </c>
      <c r="W222" s="2" t="b">
        <f t="shared" si="71"/>
        <v>0</v>
      </c>
      <c r="X222" s="20" t="b">
        <f t="shared" si="72"/>
        <v>0</v>
      </c>
      <c r="Y222" s="2" t="b">
        <v>0</v>
      </c>
      <c r="Z222" s="2" t="b">
        <f t="shared" si="58"/>
        <v>0</v>
      </c>
      <c r="AA222" s="2" t="b">
        <f t="shared" si="59"/>
        <v>0</v>
      </c>
      <c r="AB222" s="2" t="b">
        <v>0</v>
      </c>
      <c r="AC222" s="20" t="b">
        <f t="shared" si="73"/>
        <v>0</v>
      </c>
      <c r="AD222" s="20" t="b">
        <f t="shared" si="74"/>
        <v>0</v>
      </c>
      <c r="AE222" s="2" t="s">
        <v>1562</v>
      </c>
      <c r="AF222" s="2" t="str">
        <f t="shared" si="75"/>
        <v>Fractured Leg</v>
      </c>
      <c r="AG222" s="2" t="s">
        <v>1528</v>
      </c>
      <c r="AH222" s="2" t="str">
        <f t="shared" si="76"/>
        <v>Yes</v>
      </c>
      <c r="AI222" s="2" t="s">
        <v>1516</v>
      </c>
      <c r="AJ222" s="2" t="s">
        <v>1512</v>
      </c>
    </row>
    <row r="223" spans="1:36" ht="15.75" customHeight="1" x14ac:dyDescent="0.35">
      <c r="A223" s="2" t="s">
        <v>416</v>
      </c>
      <c r="B223" s="2" t="s">
        <v>1507</v>
      </c>
      <c r="C223" s="2">
        <v>173</v>
      </c>
      <c r="D223" s="2">
        <f t="shared" si="60"/>
        <v>1.73</v>
      </c>
      <c r="E223" s="2">
        <f t="shared" si="61"/>
        <v>63.8</v>
      </c>
      <c r="F223" s="67">
        <f t="shared" si="62"/>
        <v>21.317117177319655</v>
      </c>
      <c r="G223" s="2">
        <v>63.8</v>
      </c>
      <c r="H223" s="2" t="b">
        <v>0</v>
      </c>
      <c r="I223" s="2" t="b">
        <f t="shared" si="63"/>
        <v>0</v>
      </c>
      <c r="J223" s="2" t="b">
        <f t="shared" si="64"/>
        <v>0</v>
      </c>
      <c r="K223" s="2" t="b">
        <v>0</v>
      </c>
      <c r="L223" s="2" t="b">
        <f t="shared" si="65"/>
        <v>0</v>
      </c>
      <c r="M223" s="2" t="b">
        <f t="shared" si="66"/>
        <v>0</v>
      </c>
      <c r="N223" s="2" t="b">
        <v>0</v>
      </c>
      <c r="O223" s="2" t="b">
        <f t="shared" si="67"/>
        <v>0</v>
      </c>
      <c r="P223" s="2" t="b">
        <f t="shared" si="68"/>
        <v>0</v>
      </c>
      <c r="Q223" s="2" t="b">
        <v>0</v>
      </c>
      <c r="R223" s="2" t="b">
        <f t="shared" si="69"/>
        <v>0</v>
      </c>
      <c r="S223" s="2" t="b">
        <f t="shared" si="70"/>
        <v>0</v>
      </c>
      <c r="T223" s="2" t="s">
        <v>1664</v>
      </c>
      <c r="U223" s="2">
        <v>191</v>
      </c>
      <c r="V223" s="2" t="b">
        <v>0</v>
      </c>
      <c r="W223" s="2" t="b">
        <f t="shared" si="71"/>
        <v>0</v>
      </c>
      <c r="X223" s="20" t="b">
        <f t="shared" si="72"/>
        <v>0</v>
      </c>
      <c r="Y223" s="2" t="b">
        <v>0</v>
      </c>
      <c r="Z223" s="2" t="b">
        <f t="shared" si="58"/>
        <v>0</v>
      </c>
      <c r="AA223" s="2" t="b">
        <f t="shared" si="59"/>
        <v>0</v>
      </c>
      <c r="AB223" s="2" t="b">
        <v>0</v>
      </c>
      <c r="AC223" s="20" t="b">
        <f t="shared" si="73"/>
        <v>0</v>
      </c>
      <c r="AD223" s="20" t="b">
        <f t="shared" si="74"/>
        <v>0</v>
      </c>
      <c r="AE223" s="2" t="s">
        <v>1527</v>
      </c>
      <c r="AF223" s="2" t="str">
        <f t="shared" si="75"/>
        <v>Appendicitis</v>
      </c>
      <c r="AG223" s="2" t="s">
        <v>1510</v>
      </c>
      <c r="AH223" s="2" t="str">
        <f t="shared" si="76"/>
        <v>No</v>
      </c>
      <c r="AI223" s="2" t="s">
        <v>1516</v>
      </c>
      <c r="AJ223" s="2" t="s">
        <v>1517</v>
      </c>
    </row>
    <row r="224" spans="1:36" ht="15.75" customHeight="1" x14ac:dyDescent="0.35">
      <c r="A224" s="2" t="s">
        <v>418</v>
      </c>
      <c r="B224" s="2" t="s">
        <v>1531</v>
      </c>
      <c r="C224" s="2">
        <v>150</v>
      </c>
      <c r="D224" s="2">
        <f t="shared" si="60"/>
        <v>1.5</v>
      </c>
      <c r="E224" s="2">
        <f t="shared" si="61"/>
        <v>55.1</v>
      </c>
      <c r="F224" s="67">
        <f t="shared" si="62"/>
        <v>24.488888888888891</v>
      </c>
      <c r="G224" s="2">
        <v>55.1</v>
      </c>
      <c r="H224" s="2" t="b">
        <v>0</v>
      </c>
      <c r="I224" s="2" t="b">
        <f t="shared" si="63"/>
        <v>0</v>
      </c>
      <c r="J224" s="2" t="b">
        <f t="shared" si="64"/>
        <v>0</v>
      </c>
      <c r="K224" s="2" t="b">
        <v>0</v>
      </c>
      <c r="L224" s="2" t="b">
        <f t="shared" si="65"/>
        <v>0</v>
      </c>
      <c r="M224" s="2" t="b">
        <f t="shared" si="66"/>
        <v>0</v>
      </c>
      <c r="N224" s="2" t="b">
        <v>0</v>
      </c>
      <c r="O224" s="2" t="b">
        <f t="shared" si="67"/>
        <v>0</v>
      </c>
      <c r="P224" s="2" t="b">
        <f t="shared" si="68"/>
        <v>0</v>
      </c>
      <c r="Q224" s="2" t="b">
        <v>0</v>
      </c>
      <c r="R224" s="2" t="b">
        <f t="shared" si="69"/>
        <v>0</v>
      </c>
      <c r="S224" s="2" t="b">
        <f t="shared" si="70"/>
        <v>0</v>
      </c>
      <c r="T224" s="2" t="s">
        <v>1716</v>
      </c>
      <c r="U224" s="2">
        <v>212</v>
      </c>
      <c r="V224" s="2" t="b">
        <v>0</v>
      </c>
      <c r="W224" s="2" t="b">
        <f t="shared" si="71"/>
        <v>0</v>
      </c>
      <c r="X224" s="20" t="b">
        <f t="shared" si="72"/>
        <v>0</v>
      </c>
      <c r="Y224" s="2" t="b">
        <v>0</v>
      </c>
      <c r="Z224" s="2" t="b">
        <f t="shared" si="58"/>
        <v>0</v>
      </c>
      <c r="AA224" s="2" t="b">
        <f t="shared" si="59"/>
        <v>0</v>
      </c>
      <c r="AB224" s="2" t="b">
        <v>0</v>
      </c>
      <c r="AC224" s="20" t="b">
        <f t="shared" si="73"/>
        <v>0</v>
      </c>
      <c r="AD224" s="20" t="b">
        <f t="shared" si="74"/>
        <v>0</v>
      </c>
      <c r="AE224" s="2" t="s">
        <v>1515</v>
      </c>
      <c r="AF224" s="2" t="str">
        <f t="shared" si="75"/>
        <v>Prostate Cancer</v>
      </c>
      <c r="AG224" s="2" t="s">
        <v>1510</v>
      </c>
      <c r="AH224" s="2" t="str">
        <f t="shared" si="76"/>
        <v>No</v>
      </c>
      <c r="AI224" s="2" t="s">
        <v>1511</v>
      </c>
      <c r="AJ224" s="2" t="s">
        <v>1534</v>
      </c>
    </row>
    <row r="225" spans="1:36" ht="15.75" customHeight="1" x14ac:dyDescent="0.35">
      <c r="A225" s="2" t="s">
        <v>420</v>
      </c>
      <c r="B225" s="2" t="s">
        <v>1522</v>
      </c>
      <c r="C225" s="2">
        <v>169</v>
      </c>
      <c r="D225" s="2">
        <f t="shared" si="60"/>
        <v>1.69</v>
      </c>
      <c r="E225" s="2">
        <f t="shared" si="61"/>
        <v>64.7</v>
      </c>
      <c r="F225" s="67">
        <f t="shared" si="62"/>
        <v>22.653268442981691</v>
      </c>
      <c r="G225" s="2">
        <v>64.7</v>
      </c>
      <c r="H225" s="2" t="s">
        <v>1510</v>
      </c>
      <c r="I225" s="2" t="str">
        <f t="shared" si="63"/>
        <v>No</v>
      </c>
      <c r="J225" s="2" t="b">
        <f t="shared" si="64"/>
        <v>0</v>
      </c>
      <c r="K225" s="2" t="b">
        <v>0</v>
      </c>
      <c r="L225" s="2" t="b">
        <f t="shared" si="65"/>
        <v>0</v>
      </c>
      <c r="M225" s="2" t="b">
        <f t="shared" si="66"/>
        <v>0</v>
      </c>
      <c r="N225" s="2" t="b">
        <v>0</v>
      </c>
      <c r="O225" s="2" t="b">
        <f t="shared" si="67"/>
        <v>0</v>
      </c>
      <c r="P225" s="2" t="b">
        <f t="shared" si="68"/>
        <v>0</v>
      </c>
      <c r="Q225" s="2" t="b">
        <v>0</v>
      </c>
      <c r="R225" s="2" t="b">
        <f t="shared" si="69"/>
        <v>0</v>
      </c>
      <c r="S225" s="2" t="b">
        <f t="shared" si="70"/>
        <v>0</v>
      </c>
      <c r="T225" s="2" t="s">
        <v>1670</v>
      </c>
      <c r="U225" s="2">
        <v>193</v>
      </c>
      <c r="V225" s="2" t="b">
        <v>0</v>
      </c>
      <c r="W225" s="2" t="b">
        <f t="shared" si="71"/>
        <v>0</v>
      </c>
      <c r="X225" s="20" t="b">
        <f t="shared" si="72"/>
        <v>0</v>
      </c>
      <c r="Y225" s="2" t="b">
        <v>0</v>
      </c>
      <c r="Z225" s="2" t="b">
        <f t="shared" si="58"/>
        <v>0</v>
      </c>
      <c r="AA225" s="2" t="b">
        <f t="shared" si="59"/>
        <v>0</v>
      </c>
      <c r="AB225" s="2" t="b">
        <v>0</v>
      </c>
      <c r="AC225" s="20" t="b">
        <f t="shared" si="73"/>
        <v>0</v>
      </c>
      <c r="AD225" s="20" t="b">
        <f t="shared" si="74"/>
        <v>0</v>
      </c>
      <c r="AE225" s="2" t="s">
        <v>1579</v>
      </c>
      <c r="AF225" s="2" t="str">
        <f t="shared" si="75"/>
        <v>Cancer</v>
      </c>
      <c r="AG225" s="2" t="s">
        <v>1528</v>
      </c>
      <c r="AH225" s="2" t="str">
        <f t="shared" si="76"/>
        <v>Yes</v>
      </c>
      <c r="AI225" s="2" t="s">
        <v>1539</v>
      </c>
      <c r="AJ225" s="2" t="s">
        <v>1521</v>
      </c>
    </row>
    <row r="226" spans="1:36" ht="15.75" customHeight="1" x14ac:dyDescent="0.35">
      <c r="A226" s="2" t="s">
        <v>421</v>
      </c>
      <c r="B226" s="2" t="s">
        <v>1531</v>
      </c>
      <c r="C226" s="2">
        <v>151</v>
      </c>
      <c r="D226" s="2">
        <f t="shared" si="60"/>
        <v>1.51</v>
      </c>
      <c r="E226" s="2">
        <f t="shared" si="61"/>
        <v>53.6</v>
      </c>
      <c r="F226" s="67">
        <f t="shared" si="62"/>
        <v>23.507740888557521</v>
      </c>
      <c r="G226" s="2">
        <v>53.6</v>
      </c>
      <c r="H226" s="2" t="b">
        <v>0</v>
      </c>
      <c r="I226" s="2" t="b">
        <f t="shared" si="63"/>
        <v>0</v>
      </c>
      <c r="J226" s="2" t="b">
        <f t="shared" si="64"/>
        <v>0</v>
      </c>
      <c r="K226" s="2" t="s">
        <v>1528</v>
      </c>
      <c r="L226" s="2" t="str">
        <f t="shared" si="65"/>
        <v>Yes</v>
      </c>
      <c r="M226" s="2" t="b">
        <f t="shared" si="66"/>
        <v>1</v>
      </c>
      <c r="N226" s="2" t="b">
        <v>1</v>
      </c>
      <c r="O226" s="2" t="b">
        <f t="shared" si="67"/>
        <v>1</v>
      </c>
      <c r="P226" s="2" t="b">
        <f t="shared" si="68"/>
        <v>1</v>
      </c>
      <c r="Q226" s="2" t="b">
        <v>0</v>
      </c>
      <c r="R226" s="2" t="b">
        <f t="shared" si="69"/>
        <v>0</v>
      </c>
      <c r="S226" s="2" t="b">
        <f t="shared" si="70"/>
        <v>0</v>
      </c>
      <c r="T226" s="2" t="s">
        <v>1717</v>
      </c>
      <c r="U226" s="2">
        <v>179</v>
      </c>
      <c r="V226" s="2" t="b">
        <v>0</v>
      </c>
      <c r="W226" s="2" t="b">
        <f t="shared" si="71"/>
        <v>0</v>
      </c>
      <c r="X226" s="20" t="b">
        <f t="shared" si="72"/>
        <v>0</v>
      </c>
      <c r="Y226" s="2" t="b">
        <v>0</v>
      </c>
      <c r="Z226" s="2" t="b">
        <f t="shared" si="58"/>
        <v>0</v>
      </c>
      <c r="AA226" s="2" t="b">
        <f t="shared" si="59"/>
        <v>0</v>
      </c>
      <c r="AB226" s="2" t="b">
        <v>0</v>
      </c>
      <c r="AC226" s="20" t="b">
        <f t="shared" si="73"/>
        <v>0</v>
      </c>
      <c r="AD226" s="20" t="b">
        <f t="shared" si="74"/>
        <v>0</v>
      </c>
      <c r="AE226" s="2" t="s">
        <v>1572</v>
      </c>
      <c r="AF226" s="2" t="str">
        <f t="shared" si="75"/>
        <v>Allergic Reaction</v>
      </c>
      <c r="AG226" s="2" t="s">
        <v>1528</v>
      </c>
      <c r="AH226" s="2" t="str">
        <f t="shared" si="76"/>
        <v>Yes</v>
      </c>
      <c r="AI226" s="2" t="s">
        <v>1516</v>
      </c>
      <c r="AJ226" s="2" t="s">
        <v>1512</v>
      </c>
    </row>
    <row r="227" spans="1:36" ht="15.75" customHeight="1" x14ac:dyDescent="0.35">
      <c r="A227" s="2" t="s">
        <v>422</v>
      </c>
      <c r="B227" s="2" t="s">
        <v>1547</v>
      </c>
      <c r="C227" s="2">
        <v>164</v>
      </c>
      <c r="D227" s="2">
        <f t="shared" si="60"/>
        <v>1.64</v>
      </c>
      <c r="E227" s="2">
        <f t="shared" si="61"/>
        <v>84.1</v>
      </c>
      <c r="F227" s="67">
        <f t="shared" si="62"/>
        <v>31.268590124925641</v>
      </c>
      <c r="G227" s="2">
        <v>84.1</v>
      </c>
      <c r="H227" s="2" t="b">
        <v>0</v>
      </c>
      <c r="I227" s="2" t="b">
        <f t="shared" si="63"/>
        <v>0</v>
      </c>
      <c r="J227" s="2" t="b">
        <f t="shared" si="64"/>
        <v>0</v>
      </c>
      <c r="K227" s="2" t="b">
        <v>0</v>
      </c>
      <c r="L227" s="2" t="b">
        <f t="shared" si="65"/>
        <v>0</v>
      </c>
      <c r="M227" s="2" t="b">
        <f t="shared" si="66"/>
        <v>0</v>
      </c>
      <c r="N227" s="2" t="b">
        <v>0</v>
      </c>
      <c r="O227" s="2" t="b">
        <f t="shared" si="67"/>
        <v>0</v>
      </c>
      <c r="P227" s="2" t="b">
        <f t="shared" si="68"/>
        <v>0</v>
      </c>
      <c r="Q227" s="2" t="b">
        <v>0</v>
      </c>
      <c r="R227" s="2" t="b">
        <f t="shared" si="69"/>
        <v>0</v>
      </c>
      <c r="S227" s="2" t="b">
        <f t="shared" si="70"/>
        <v>0</v>
      </c>
      <c r="T227" s="2" t="s">
        <v>1718</v>
      </c>
      <c r="U227" s="2">
        <v>191</v>
      </c>
      <c r="V227" s="2" t="b">
        <v>1</v>
      </c>
      <c r="W227" s="2" t="b">
        <f t="shared" si="71"/>
        <v>1</v>
      </c>
      <c r="X227" s="20" t="b">
        <f t="shared" si="72"/>
        <v>0</v>
      </c>
      <c r="Y227" s="2" t="b">
        <v>1</v>
      </c>
      <c r="Z227" s="2" t="b">
        <f t="shared" si="58"/>
        <v>1</v>
      </c>
      <c r="AA227" s="2" t="b">
        <f t="shared" si="59"/>
        <v>1</v>
      </c>
      <c r="AB227" s="2" t="b">
        <v>1</v>
      </c>
      <c r="AC227" s="20" t="b">
        <f t="shared" si="73"/>
        <v>1</v>
      </c>
      <c r="AD227" s="20" t="b">
        <f t="shared" si="74"/>
        <v>1</v>
      </c>
      <c r="AE227" s="2" t="s">
        <v>1552</v>
      </c>
      <c r="AF227" s="2" t="str">
        <f t="shared" si="75"/>
        <v>Heart Disease</v>
      </c>
      <c r="AG227" s="2" t="s">
        <v>1528</v>
      </c>
      <c r="AH227" s="2" t="str">
        <f t="shared" si="76"/>
        <v>Yes</v>
      </c>
      <c r="AI227" s="2" t="s">
        <v>1511</v>
      </c>
      <c r="AJ227" s="2" t="s">
        <v>1512</v>
      </c>
    </row>
    <row r="228" spans="1:36" ht="15.75" customHeight="1" x14ac:dyDescent="0.35">
      <c r="A228" s="2" t="s">
        <v>423</v>
      </c>
      <c r="B228" s="2" t="s">
        <v>1540</v>
      </c>
      <c r="C228" s="2">
        <v>150</v>
      </c>
      <c r="D228" s="2">
        <f t="shared" si="60"/>
        <v>1.5</v>
      </c>
      <c r="E228" s="2">
        <f t="shared" si="61"/>
        <v>56.4</v>
      </c>
      <c r="F228" s="67">
        <f t="shared" si="62"/>
        <v>25.066666666666666</v>
      </c>
      <c r="G228" s="2">
        <v>56.4</v>
      </c>
      <c r="H228" s="2" t="b">
        <v>1</v>
      </c>
      <c r="I228" s="2" t="b">
        <f t="shared" si="63"/>
        <v>1</v>
      </c>
      <c r="J228" s="2" t="b">
        <f t="shared" si="64"/>
        <v>1</v>
      </c>
      <c r="K228" s="2" t="b">
        <v>0</v>
      </c>
      <c r="L228" s="2" t="b">
        <f t="shared" si="65"/>
        <v>0</v>
      </c>
      <c r="M228" s="2" t="b">
        <f t="shared" si="66"/>
        <v>0</v>
      </c>
      <c r="N228" s="2" t="b">
        <v>0</v>
      </c>
      <c r="O228" s="2" t="b">
        <f t="shared" si="67"/>
        <v>0</v>
      </c>
      <c r="P228" s="2" t="b">
        <f t="shared" si="68"/>
        <v>0</v>
      </c>
      <c r="Q228" s="2" t="b">
        <v>0</v>
      </c>
      <c r="R228" s="2" t="b">
        <f t="shared" si="69"/>
        <v>0</v>
      </c>
      <c r="S228" s="2" t="b">
        <f t="shared" si="70"/>
        <v>0</v>
      </c>
      <c r="T228" s="2" t="s">
        <v>1719</v>
      </c>
      <c r="U228" s="2">
        <v>198</v>
      </c>
      <c r="V228" s="2" t="b">
        <v>0</v>
      </c>
      <c r="W228" s="2" t="b">
        <f t="shared" si="71"/>
        <v>0</v>
      </c>
      <c r="X228" s="20" t="b">
        <f t="shared" si="72"/>
        <v>0</v>
      </c>
      <c r="Y228" s="2" t="b">
        <v>0</v>
      </c>
      <c r="Z228" s="2" t="b">
        <f t="shared" si="58"/>
        <v>0</v>
      </c>
      <c r="AA228" s="2" t="b">
        <f t="shared" si="59"/>
        <v>0</v>
      </c>
      <c r="AB228" s="2" t="b">
        <v>0</v>
      </c>
      <c r="AC228" s="20" t="b">
        <f t="shared" si="73"/>
        <v>0</v>
      </c>
      <c r="AD228" s="20" t="b">
        <f t="shared" si="74"/>
        <v>0</v>
      </c>
      <c r="AE228" s="2" t="s">
        <v>1584</v>
      </c>
      <c r="AF228" s="2" t="str">
        <f t="shared" si="75"/>
        <v>Prostate Cancer</v>
      </c>
      <c r="AG228" s="2" t="s">
        <v>1510</v>
      </c>
      <c r="AH228" s="2" t="str">
        <f t="shared" si="76"/>
        <v>No</v>
      </c>
      <c r="AI228" s="2" t="s">
        <v>1539</v>
      </c>
      <c r="AJ228" s="2" t="s">
        <v>1534</v>
      </c>
    </row>
    <row r="229" spans="1:36" ht="15.75" customHeight="1" x14ac:dyDescent="0.35">
      <c r="A229" s="2" t="s">
        <v>425</v>
      </c>
      <c r="B229" s="2" t="s">
        <v>1531</v>
      </c>
      <c r="C229" s="2">
        <v>169</v>
      </c>
      <c r="D229" s="2">
        <f t="shared" si="60"/>
        <v>1.69</v>
      </c>
      <c r="E229" s="2">
        <f t="shared" si="61"/>
        <v>81</v>
      </c>
      <c r="F229" s="67">
        <f t="shared" si="62"/>
        <v>28.360351528307834</v>
      </c>
      <c r="G229" s="2">
        <v>81</v>
      </c>
      <c r="H229" s="2" t="b">
        <v>0</v>
      </c>
      <c r="I229" s="2" t="b">
        <f t="shared" si="63"/>
        <v>0</v>
      </c>
      <c r="J229" s="2" t="b">
        <f t="shared" si="64"/>
        <v>0</v>
      </c>
      <c r="K229" s="2" t="b">
        <v>0</v>
      </c>
      <c r="L229" s="2" t="b">
        <f t="shared" si="65"/>
        <v>0</v>
      </c>
      <c r="M229" s="2" t="b">
        <f t="shared" si="66"/>
        <v>0</v>
      </c>
      <c r="N229" s="2" t="b">
        <v>0</v>
      </c>
      <c r="O229" s="2" t="b">
        <f t="shared" si="67"/>
        <v>0</v>
      </c>
      <c r="P229" s="2" t="b">
        <f t="shared" si="68"/>
        <v>0</v>
      </c>
      <c r="Q229" s="2" t="b">
        <v>0</v>
      </c>
      <c r="R229" s="2" t="b">
        <f t="shared" si="69"/>
        <v>0</v>
      </c>
      <c r="S229" s="2" t="b">
        <f t="shared" si="70"/>
        <v>0</v>
      </c>
      <c r="T229" s="2" t="s">
        <v>1720</v>
      </c>
      <c r="U229" s="2">
        <v>202</v>
      </c>
      <c r="V229" s="2" t="b">
        <v>0</v>
      </c>
      <c r="W229" s="2" t="b">
        <f t="shared" si="71"/>
        <v>0</v>
      </c>
      <c r="X229" s="20" t="b">
        <f t="shared" si="72"/>
        <v>0</v>
      </c>
      <c r="Y229" s="2" t="b">
        <v>1</v>
      </c>
      <c r="Z229" s="2" t="b">
        <f t="shared" si="58"/>
        <v>1</v>
      </c>
      <c r="AA229" s="2" t="b">
        <f t="shared" si="59"/>
        <v>1</v>
      </c>
      <c r="AB229" s="2" t="b">
        <v>1</v>
      </c>
      <c r="AC229" s="20" t="b">
        <f t="shared" si="73"/>
        <v>1</v>
      </c>
      <c r="AD229" s="20" t="b">
        <f t="shared" si="74"/>
        <v>1</v>
      </c>
      <c r="AE229" s="2" t="s">
        <v>1579</v>
      </c>
      <c r="AF229" s="2" t="str">
        <f t="shared" si="75"/>
        <v>Cancer</v>
      </c>
      <c r="AG229" s="2" t="s">
        <v>1510</v>
      </c>
      <c r="AH229" s="2" t="str">
        <f t="shared" si="76"/>
        <v>No</v>
      </c>
      <c r="AI229" s="2" t="s">
        <v>1539</v>
      </c>
      <c r="AJ229" s="2" t="s">
        <v>1512</v>
      </c>
    </row>
    <row r="230" spans="1:36" ht="15.75" customHeight="1" x14ac:dyDescent="0.35">
      <c r="A230" s="2" t="s">
        <v>428</v>
      </c>
      <c r="B230" s="2" t="s">
        <v>1507</v>
      </c>
      <c r="C230" s="2">
        <v>178</v>
      </c>
      <c r="D230" s="2">
        <f t="shared" si="60"/>
        <v>1.78</v>
      </c>
      <c r="E230" s="2">
        <f t="shared" si="61"/>
        <v>70</v>
      </c>
      <c r="F230" s="67">
        <f t="shared" si="62"/>
        <v>22.093170054286073</v>
      </c>
      <c r="G230" s="2">
        <v>70</v>
      </c>
      <c r="H230" s="2" t="b">
        <v>0</v>
      </c>
      <c r="I230" s="2" t="b">
        <f t="shared" si="63"/>
        <v>0</v>
      </c>
      <c r="J230" s="2" t="b">
        <f t="shared" si="64"/>
        <v>0</v>
      </c>
      <c r="K230" s="2" t="b">
        <v>0</v>
      </c>
      <c r="L230" s="2" t="b">
        <f t="shared" si="65"/>
        <v>0</v>
      </c>
      <c r="M230" s="2" t="b">
        <f t="shared" si="66"/>
        <v>0</v>
      </c>
      <c r="N230" s="2" t="b">
        <v>1</v>
      </c>
      <c r="O230" s="2" t="b">
        <f t="shared" si="67"/>
        <v>1</v>
      </c>
      <c r="P230" s="2" t="b">
        <f t="shared" si="68"/>
        <v>1</v>
      </c>
      <c r="Q230" s="2" t="b">
        <v>0</v>
      </c>
      <c r="R230" s="2" t="b">
        <f t="shared" si="69"/>
        <v>0</v>
      </c>
      <c r="S230" s="2" t="b">
        <f t="shared" si="70"/>
        <v>0</v>
      </c>
      <c r="T230" s="2" t="s">
        <v>1721</v>
      </c>
      <c r="U230" s="2">
        <v>162</v>
      </c>
      <c r="V230" s="2" t="b">
        <v>0</v>
      </c>
      <c r="W230" s="2" t="b">
        <f t="shared" si="71"/>
        <v>0</v>
      </c>
      <c r="X230" s="20" t="b">
        <f t="shared" si="72"/>
        <v>0</v>
      </c>
      <c r="Y230" s="2" t="b">
        <v>0</v>
      </c>
      <c r="Z230" s="2" t="b">
        <f t="shared" si="58"/>
        <v>0</v>
      </c>
      <c r="AA230" s="2" t="b">
        <f t="shared" si="59"/>
        <v>0</v>
      </c>
      <c r="AB230" s="2" t="b">
        <v>0</v>
      </c>
      <c r="AC230" s="20" t="b">
        <f t="shared" si="73"/>
        <v>0</v>
      </c>
      <c r="AD230" s="20" t="b">
        <f t="shared" si="74"/>
        <v>0</v>
      </c>
      <c r="AE230" s="2" t="s">
        <v>1509</v>
      </c>
      <c r="AF230" s="2" t="str">
        <f t="shared" si="75"/>
        <v>Fractured Leg</v>
      </c>
      <c r="AG230" s="2" t="s">
        <v>1528</v>
      </c>
      <c r="AH230" s="2" t="str">
        <f t="shared" si="76"/>
        <v>Yes</v>
      </c>
      <c r="AI230" s="2" t="s">
        <v>1511</v>
      </c>
      <c r="AJ230" s="2" t="s">
        <v>1517</v>
      </c>
    </row>
    <row r="231" spans="1:36" ht="15.75" customHeight="1" x14ac:dyDescent="0.35">
      <c r="A231" s="2" t="s">
        <v>430</v>
      </c>
      <c r="B231" s="2" t="s">
        <v>1560</v>
      </c>
      <c r="C231" s="2">
        <v>161</v>
      </c>
      <c r="D231" s="2">
        <f t="shared" si="60"/>
        <v>1.61</v>
      </c>
      <c r="E231" s="2">
        <f t="shared" si="61"/>
        <v>77.8</v>
      </c>
      <c r="F231" s="67">
        <f t="shared" si="62"/>
        <v>30.014274140658149</v>
      </c>
      <c r="G231" s="2">
        <v>77.8</v>
      </c>
      <c r="H231" s="2" t="b">
        <v>0</v>
      </c>
      <c r="I231" s="2" t="b">
        <f t="shared" si="63"/>
        <v>0</v>
      </c>
      <c r="J231" s="2" t="b">
        <f t="shared" si="64"/>
        <v>0</v>
      </c>
      <c r="K231" s="2" t="b">
        <v>1</v>
      </c>
      <c r="L231" s="2" t="b">
        <f t="shared" si="65"/>
        <v>1</v>
      </c>
      <c r="M231" s="2" t="b">
        <f t="shared" si="66"/>
        <v>1</v>
      </c>
      <c r="N231" s="2" t="b">
        <v>1</v>
      </c>
      <c r="O231" s="2" t="b">
        <f t="shared" si="67"/>
        <v>1</v>
      </c>
      <c r="P231" s="2" t="b">
        <f t="shared" si="68"/>
        <v>1</v>
      </c>
      <c r="Q231" s="2" t="b">
        <v>1</v>
      </c>
      <c r="R231" s="2" t="b">
        <f t="shared" si="69"/>
        <v>1</v>
      </c>
      <c r="S231" s="2" t="b">
        <f t="shared" si="70"/>
        <v>1</v>
      </c>
      <c r="T231" s="2" t="s">
        <v>1722</v>
      </c>
      <c r="U231" s="2">
        <v>197</v>
      </c>
      <c r="V231" s="2" t="b">
        <v>1</v>
      </c>
      <c r="W231" s="2" t="b">
        <f t="shared" si="71"/>
        <v>1</v>
      </c>
      <c r="X231" s="20" t="b">
        <f t="shared" si="72"/>
        <v>0</v>
      </c>
      <c r="Y231" s="2" t="b">
        <v>0</v>
      </c>
      <c r="Z231" s="2" t="b">
        <f t="shared" si="58"/>
        <v>0</v>
      </c>
      <c r="AA231" s="2" t="b">
        <f t="shared" si="59"/>
        <v>0</v>
      </c>
      <c r="AB231" s="2" t="b">
        <v>1</v>
      </c>
      <c r="AC231" s="20" t="b">
        <f t="shared" si="73"/>
        <v>1</v>
      </c>
      <c r="AD231" s="20" t="b">
        <f t="shared" si="74"/>
        <v>1</v>
      </c>
      <c r="AE231" s="2" t="s">
        <v>1595</v>
      </c>
      <c r="AF231" s="2" t="str">
        <f t="shared" si="75"/>
        <v>Respiratory Infection</v>
      </c>
      <c r="AG231" s="2" t="s">
        <v>1510</v>
      </c>
      <c r="AH231" s="2" t="str">
        <f t="shared" si="76"/>
        <v>No</v>
      </c>
      <c r="AI231" s="2" t="s">
        <v>1539</v>
      </c>
      <c r="AJ231" s="2" t="s">
        <v>1521</v>
      </c>
    </row>
    <row r="232" spans="1:36" ht="15.75" customHeight="1" x14ac:dyDescent="0.35">
      <c r="A232" s="2" t="s">
        <v>432</v>
      </c>
      <c r="B232" s="2" t="s">
        <v>1522</v>
      </c>
      <c r="C232" s="2">
        <v>169</v>
      </c>
      <c r="D232" s="2">
        <f t="shared" si="60"/>
        <v>1.69</v>
      </c>
      <c r="E232" s="2">
        <f t="shared" si="61"/>
        <v>94.5</v>
      </c>
      <c r="F232" s="67">
        <f t="shared" si="62"/>
        <v>33.087076783025807</v>
      </c>
      <c r="G232" s="2">
        <v>94.5</v>
      </c>
      <c r="H232" s="2" t="b">
        <v>0</v>
      </c>
      <c r="I232" s="2" t="b">
        <f t="shared" si="63"/>
        <v>0</v>
      </c>
      <c r="J232" s="2" t="b">
        <f t="shared" si="64"/>
        <v>0</v>
      </c>
      <c r="K232" s="2" t="b">
        <v>1</v>
      </c>
      <c r="L232" s="2" t="b">
        <f t="shared" si="65"/>
        <v>1</v>
      </c>
      <c r="M232" s="2" t="b">
        <f t="shared" si="66"/>
        <v>1</v>
      </c>
      <c r="N232" s="2" t="b">
        <v>0</v>
      </c>
      <c r="O232" s="2" t="b">
        <f t="shared" si="67"/>
        <v>0</v>
      </c>
      <c r="P232" s="2" t="b">
        <f t="shared" si="68"/>
        <v>0</v>
      </c>
      <c r="Q232" s="2" t="b">
        <v>1</v>
      </c>
      <c r="R232" s="2" t="b">
        <f t="shared" si="69"/>
        <v>1</v>
      </c>
      <c r="S232" s="2" t="b">
        <f t="shared" si="70"/>
        <v>1</v>
      </c>
      <c r="T232" s="2" t="s">
        <v>1723</v>
      </c>
      <c r="U232" s="2">
        <v>182</v>
      </c>
      <c r="V232" s="2" t="b">
        <v>1</v>
      </c>
      <c r="W232" s="2" t="b">
        <f t="shared" si="71"/>
        <v>1</v>
      </c>
      <c r="X232" s="20" t="b">
        <f t="shared" si="72"/>
        <v>0</v>
      </c>
      <c r="Y232" s="2" t="b">
        <v>0</v>
      </c>
      <c r="Z232" s="2" t="b">
        <f t="shared" si="58"/>
        <v>0</v>
      </c>
      <c r="AA232" s="2" t="b">
        <f t="shared" si="59"/>
        <v>0</v>
      </c>
      <c r="AB232" s="2" t="b">
        <v>1</v>
      </c>
      <c r="AC232" s="20" t="b">
        <f t="shared" si="73"/>
        <v>1</v>
      </c>
      <c r="AD232" s="20" t="b">
        <f t="shared" si="74"/>
        <v>1</v>
      </c>
      <c r="AE232" s="2" t="s">
        <v>1549</v>
      </c>
      <c r="AF232" s="2" t="str">
        <f t="shared" si="75"/>
        <v>Hypertension</v>
      </c>
      <c r="AG232" s="2" t="s">
        <v>1528</v>
      </c>
      <c r="AH232" s="2" t="str">
        <f t="shared" si="76"/>
        <v>Yes</v>
      </c>
      <c r="AI232" s="2" t="s">
        <v>1511</v>
      </c>
      <c r="AJ232" s="2" t="s">
        <v>1525</v>
      </c>
    </row>
    <row r="233" spans="1:36" ht="15.75" customHeight="1" x14ac:dyDescent="0.35">
      <c r="A233" s="2" t="s">
        <v>433</v>
      </c>
      <c r="B233" s="2" t="s">
        <v>1531</v>
      </c>
      <c r="C233" s="2">
        <v>154</v>
      </c>
      <c r="D233" s="2">
        <f t="shared" si="60"/>
        <v>1.54</v>
      </c>
      <c r="E233" s="2">
        <f t="shared" si="61"/>
        <v>77.599999999999994</v>
      </c>
      <c r="F233" s="67">
        <f t="shared" si="62"/>
        <v>32.720526227019732</v>
      </c>
      <c r="G233" s="2">
        <v>77.599999999999994</v>
      </c>
      <c r="H233" s="2" t="b">
        <v>1</v>
      </c>
      <c r="I233" s="2" t="b">
        <f t="shared" si="63"/>
        <v>1</v>
      </c>
      <c r="J233" s="2" t="b">
        <f t="shared" si="64"/>
        <v>1</v>
      </c>
      <c r="K233" s="2" t="b">
        <v>0</v>
      </c>
      <c r="L233" s="2" t="b">
        <f t="shared" si="65"/>
        <v>0</v>
      </c>
      <c r="M233" s="2" t="b">
        <f t="shared" si="66"/>
        <v>0</v>
      </c>
      <c r="N233" s="2" t="b">
        <v>1</v>
      </c>
      <c r="O233" s="2" t="b">
        <f t="shared" si="67"/>
        <v>1</v>
      </c>
      <c r="P233" s="2" t="b">
        <f t="shared" si="68"/>
        <v>1</v>
      </c>
      <c r="Q233" s="2" t="b">
        <v>0</v>
      </c>
      <c r="R233" s="2" t="b">
        <f t="shared" si="69"/>
        <v>0</v>
      </c>
      <c r="S233" s="2" t="b">
        <f t="shared" si="70"/>
        <v>0</v>
      </c>
      <c r="T233" s="2" t="s">
        <v>1576</v>
      </c>
      <c r="U233" s="2">
        <v>204</v>
      </c>
      <c r="V233" s="2" t="b">
        <v>1</v>
      </c>
      <c r="W233" s="2" t="b">
        <f t="shared" si="71"/>
        <v>1</v>
      </c>
      <c r="X233" s="20" t="b">
        <f t="shared" si="72"/>
        <v>0</v>
      </c>
      <c r="Y233" s="2" t="b">
        <v>0</v>
      </c>
      <c r="Z233" s="2" t="b">
        <f t="shared" si="58"/>
        <v>0</v>
      </c>
      <c r="AA233" s="2" t="b">
        <f t="shared" si="59"/>
        <v>0</v>
      </c>
      <c r="AB233" s="2" t="b">
        <v>1</v>
      </c>
      <c r="AC233" s="20" t="b">
        <f t="shared" si="73"/>
        <v>1</v>
      </c>
      <c r="AD233" s="20" t="b">
        <f t="shared" si="74"/>
        <v>1</v>
      </c>
      <c r="AE233" s="2" t="s">
        <v>1598</v>
      </c>
      <c r="AF233" s="2" t="str">
        <f t="shared" si="75"/>
        <v>Heart Disease</v>
      </c>
      <c r="AH233" s="2" t="str">
        <f t="shared" si="76"/>
        <v>No</v>
      </c>
      <c r="AI233" s="2" t="s">
        <v>1511</v>
      </c>
      <c r="AJ233" s="2" t="s">
        <v>1534</v>
      </c>
    </row>
    <row r="234" spans="1:36" ht="15.75" customHeight="1" x14ac:dyDescent="0.35">
      <c r="A234" s="2" t="s">
        <v>434</v>
      </c>
      <c r="B234" s="2" t="s">
        <v>1522</v>
      </c>
      <c r="C234" s="2">
        <v>160</v>
      </c>
      <c r="D234" s="2">
        <f t="shared" si="60"/>
        <v>1.6</v>
      </c>
      <c r="E234" s="2">
        <f t="shared" si="61"/>
        <v>57.3</v>
      </c>
      <c r="F234" s="67">
        <f t="shared" si="62"/>
        <v>22.382812499999993</v>
      </c>
      <c r="G234" s="2">
        <v>57.3</v>
      </c>
      <c r="H234" s="2" t="b">
        <v>0</v>
      </c>
      <c r="I234" s="2" t="b">
        <f t="shared" si="63"/>
        <v>0</v>
      </c>
      <c r="J234" s="2" t="b">
        <f t="shared" si="64"/>
        <v>0</v>
      </c>
      <c r="K234" s="2" t="b">
        <v>0</v>
      </c>
      <c r="L234" s="2" t="b">
        <f t="shared" si="65"/>
        <v>0</v>
      </c>
      <c r="M234" s="2" t="b">
        <f t="shared" si="66"/>
        <v>0</v>
      </c>
      <c r="N234" s="2" t="b">
        <v>0</v>
      </c>
      <c r="O234" s="2" t="b">
        <f t="shared" si="67"/>
        <v>0</v>
      </c>
      <c r="P234" s="2" t="b">
        <f t="shared" si="68"/>
        <v>0</v>
      </c>
      <c r="Q234" s="2" t="b">
        <v>0</v>
      </c>
      <c r="R234" s="2" t="b">
        <f t="shared" si="69"/>
        <v>0</v>
      </c>
      <c r="S234" s="2" t="b">
        <f t="shared" si="70"/>
        <v>0</v>
      </c>
      <c r="T234" s="2" t="s">
        <v>1591</v>
      </c>
      <c r="U234" s="2">
        <v>229</v>
      </c>
      <c r="V234" s="2" t="b">
        <v>0</v>
      </c>
      <c r="W234" s="2" t="b">
        <f t="shared" si="71"/>
        <v>0</v>
      </c>
      <c r="X234" s="20" t="b">
        <f t="shared" si="72"/>
        <v>0</v>
      </c>
      <c r="Y234" s="2" t="b">
        <v>0</v>
      </c>
      <c r="Z234" s="2" t="b">
        <f t="shared" si="58"/>
        <v>0</v>
      </c>
      <c r="AA234" s="2" t="b">
        <f t="shared" si="59"/>
        <v>0</v>
      </c>
      <c r="AB234" s="2" t="b">
        <v>0</v>
      </c>
      <c r="AC234" s="20" t="b">
        <f t="shared" si="73"/>
        <v>0</v>
      </c>
      <c r="AD234" s="20" t="b">
        <f t="shared" si="74"/>
        <v>0</v>
      </c>
      <c r="AE234" s="2" t="s">
        <v>1646</v>
      </c>
      <c r="AF234" s="2" t="str">
        <f t="shared" si="75"/>
        <v>Fractured Arm</v>
      </c>
      <c r="AG234" s="2" t="s">
        <v>1528</v>
      </c>
      <c r="AH234" s="2" t="str">
        <f t="shared" si="76"/>
        <v>Yes</v>
      </c>
      <c r="AI234" s="2" t="s">
        <v>1511</v>
      </c>
      <c r="AJ234" s="2" t="s">
        <v>1517</v>
      </c>
    </row>
    <row r="235" spans="1:36" ht="15.75" customHeight="1" x14ac:dyDescent="0.35">
      <c r="A235" s="2" t="s">
        <v>435</v>
      </c>
      <c r="B235" s="2" t="s">
        <v>1547</v>
      </c>
      <c r="C235" s="2">
        <v>176</v>
      </c>
      <c r="D235" s="2">
        <f t="shared" si="60"/>
        <v>1.76</v>
      </c>
      <c r="E235" s="2">
        <f t="shared" si="61"/>
        <v>106.4</v>
      </c>
      <c r="F235" s="67">
        <f t="shared" si="62"/>
        <v>34.349173553719012</v>
      </c>
      <c r="G235" s="2">
        <v>106.4</v>
      </c>
      <c r="H235" s="2" t="b">
        <v>0</v>
      </c>
      <c r="I235" s="2" t="b">
        <f t="shared" si="63"/>
        <v>0</v>
      </c>
      <c r="J235" s="2" t="b">
        <f t="shared" si="64"/>
        <v>0</v>
      </c>
      <c r="K235" s="2" t="b">
        <v>0</v>
      </c>
      <c r="L235" s="2" t="b">
        <f t="shared" si="65"/>
        <v>0</v>
      </c>
      <c r="M235" s="2" t="b">
        <f t="shared" si="66"/>
        <v>0</v>
      </c>
      <c r="N235" s="2" t="b">
        <v>0</v>
      </c>
      <c r="O235" s="2" t="b">
        <f t="shared" si="67"/>
        <v>0</v>
      </c>
      <c r="P235" s="2" t="b">
        <f t="shared" si="68"/>
        <v>0</v>
      </c>
      <c r="Q235" s="2" t="b">
        <v>0</v>
      </c>
      <c r="R235" s="2" t="b">
        <f t="shared" si="69"/>
        <v>0</v>
      </c>
      <c r="S235" s="2" t="b">
        <f t="shared" si="70"/>
        <v>0</v>
      </c>
      <c r="T235" s="2" t="s">
        <v>1553</v>
      </c>
      <c r="U235" s="2">
        <v>189</v>
      </c>
      <c r="V235" s="2" t="b">
        <v>1</v>
      </c>
      <c r="W235" s="2" t="b">
        <f t="shared" si="71"/>
        <v>1</v>
      </c>
      <c r="X235" s="20" t="b">
        <f t="shared" si="72"/>
        <v>0</v>
      </c>
      <c r="Y235" s="2" t="b">
        <v>0</v>
      </c>
      <c r="Z235" s="2" t="b">
        <f t="shared" si="58"/>
        <v>0</v>
      </c>
      <c r="AA235" s="2" t="b">
        <f t="shared" si="59"/>
        <v>0</v>
      </c>
      <c r="AB235" s="2" t="b">
        <v>1</v>
      </c>
      <c r="AC235" s="20" t="b">
        <f t="shared" si="73"/>
        <v>1</v>
      </c>
      <c r="AD235" s="20" t="b">
        <f t="shared" si="74"/>
        <v>1</v>
      </c>
      <c r="AE235" s="2" t="s">
        <v>1552</v>
      </c>
      <c r="AF235" s="2" t="str">
        <f t="shared" si="75"/>
        <v>Heart Disease</v>
      </c>
      <c r="AG235" s="2" t="s">
        <v>1510</v>
      </c>
      <c r="AH235" s="2" t="str">
        <f t="shared" si="76"/>
        <v>No</v>
      </c>
      <c r="AI235" s="2" t="s">
        <v>1511</v>
      </c>
      <c r="AJ235" s="2" t="s">
        <v>1512</v>
      </c>
    </row>
    <row r="236" spans="1:36" ht="15.75" customHeight="1" x14ac:dyDescent="0.35">
      <c r="A236" s="2" t="s">
        <v>438</v>
      </c>
      <c r="B236" s="2" t="s">
        <v>1518</v>
      </c>
      <c r="C236" s="2">
        <v>173</v>
      </c>
      <c r="D236" s="2">
        <f t="shared" si="60"/>
        <v>1.73</v>
      </c>
      <c r="E236" s="2">
        <f t="shared" si="61"/>
        <v>89.6</v>
      </c>
      <c r="F236" s="67">
        <f t="shared" si="62"/>
        <v>29.937518794480265</v>
      </c>
      <c r="G236" s="2">
        <v>89.6</v>
      </c>
      <c r="H236" s="2" t="b">
        <v>0</v>
      </c>
      <c r="I236" s="2" t="b">
        <f t="shared" si="63"/>
        <v>0</v>
      </c>
      <c r="J236" s="2" t="b">
        <f t="shared" si="64"/>
        <v>0</v>
      </c>
      <c r="K236" s="2" t="b">
        <v>0</v>
      </c>
      <c r="L236" s="2" t="b">
        <f t="shared" si="65"/>
        <v>0</v>
      </c>
      <c r="M236" s="2" t="b">
        <f t="shared" si="66"/>
        <v>0</v>
      </c>
      <c r="N236" s="2" t="b">
        <v>1</v>
      </c>
      <c r="O236" s="2" t="b">
        <f t="shared" si="67"/>
        <v>1</v>
      </c>
      <c r="P236" s="2" t="b">
        <f t="shared" si="68"/>
        <v>1</v>
      </c>
      <c r="Q236" s="2" t="b">
        <v>1</v>
      </c>
      <c r="R236" s="2" t="b">
        <f t="shared" si="69"/>
        <v>1</v>
      </c>
      <c r="S236" s="2" t="b">
        <f t="shared" si="70"/>
        <v>1</v>
      </c>
      <c r="T236" s="2" t="s">
        <v>1636</v>
      </c>
      <c r="U236" s="2">
        <v>155</v>
      </c>
      <c r="V236" s="2" t="b">
        <v>1</v>
      </c>
      <c r="W236" s="2" t="b">
        <f t="shared" si="71"/>
        <v>1</v>
      </c>
      <c r="X236" s="20" t="b">
        <f t="shared" si="72"/>
        <v>0</v>
      </c>
      <c r="Y236" s="2" t="b">
        <v>0</v>
      </c>
      <c r="Z236" s="2" t="b">
        <f t="shared" si="58"/>
        <v>0</v>
      </c>
      <c r="AA236" s="2" t="b">
        <f t="shared" si="59"/>
        <v>0</v>
      </c>
      <c r="AB236" s="2" t="b">
        <v>1</v>
      </c>
      <c r="AC236" s="20" t="b">
        <f t="shared" si="73"/>
        <v>1</v>
      </c>
      <c r="AD236" s="20" t="b">
        <f t="shared" si="74"/>
        <v>1</v>
      </c>
      <c r="AE236" s="2" t="s">
        <v>1565</v>
      </c>
      <c r="AF236" s="2" t="str">
        <f t="shared" si="75"/>
        <v>Diabetes</v>
      </c>
      <c r="AG236" s="2" t="s">
        <v>1528</v>
      </c>
      <c r="AH236" s="2" t="str">
        <f t="shared" si="76"/>
        <v>Yes</v>
      </c>
      <c r="AI236" s="2" t="s">
        <v>1516</v>
      </c>
      <c r="AJ236" s="2" t="s">
        <v>1534</v>
      </c>
    </row>
    <row r="237" spans="1:36" ht="15.75" customHeight="1" x14ac:dyDescent="0.35">
      <c r="A237" s="2" t="s">
        <v>439</v>
      </c>
      <c r="B237" s="2" t="s">
        <v>1518</v>
      </c>
      <c r="C237" s="2">
        <v>155</v>
      </c>
      <c r="D237" s="2">
        <f t="shared" si="60"/>
        <v>1.55</v>
      </c>
      <c r="E237" s="2">
        <f t="shared" si="61"/>
        <v>48.9</v>
      </c>
      <c r="F237" s="67">
        <f t="shared" si="62"/>
        <v>20.353798126951091</v>
      </c>
      <c r="G237" s="2">
        <v>48.9</v>
      </c>
      <c r="H237" s="2" t="b">
        <v>0</v>
      </c>
      <c r="I237" s="2" t="b">
        <f t="shared" si="63"/>
        <v>0</v>
      </c>
      <c r="J237" s="2" t="b">
        <f t="shared" si="64"/>
        <v>0</v>
      </c>
      <c r="K237" s="2" t="b">
        <v>0</v>
      </c>
      <c r="L237" s="2" t="b">
        <f t="shared" si="65"/>
        <v>0</v>
      </c>
      <c r="M237" s="2" t="b">
        <f t="shared" si="66"/>
        <v>0</v>
      </c>
      <c r="N237" s="2" t="b">
        <v>0</v>
      </c>
      <c r="O237" s="2" t="b">
        <f t="shared" si="67"/>
        <v>0</v>
      </c>
      <c r="P237" s="2" t="b">
        <f t="shared" si="68"/>
        <v>0</v>
      </c>
      <c r="Q237" s="2" t="b">
        <v>0</v>
      </c>
      <c r="R237" s="2" t="b">
        <f t="shared" si="69"/>
        <v>0</v>
      </c>
      <c r="S237" s="2" t="b">
        <f t="shared" si="70"/>
        <v>0</v>
      </c>
      <c r="T237" s="2" t="s">
        <v>1724</v>
      </c>
      <c r="U237" s="2">
        <v>185</v>
      </c>
      <c r="V237" s="2" t="b">
        <v>0</v>
      </c>
      <c r="W237" s="2" t="b">
        <f t="shared" si="71"/>
        <v>0</v>
      </c>
      <c r="X237" s="20" t="b">
        <f t="shared" si="72"/>
        <v>0</v>
      </c>
      <c r="Y237" s="2" t="b">
        <v>0</v>
      </c>
      <c r="Z237" s="2" t="b">
        <f t="shared" si="58"/>
        <v>0</v>
      </c>
      <c r="AA237" s="2" t="b">
        <f t="shared" si="59"/>
        <v>0</v>
      </c>
      <c r="AB237" s="2" t="b">
        <v>0</v>
      </c>
      <c r="AC237" s="20" t="b">
        <f t="shared" si="73"/>
        <v>0</v>
      </c>
      <c r="AD237" s="20" t="b">
        <f t="shared" si="74"/>
        <v>0</v>
      </c>
      <c r="AE237" s="2" t="s">
        <v>1533</v>
      </c>
      <c r="AF237" s="2" t="str">
        <f t="shared" si="75"/>
        <v>Childbirth</v>
      </c>
      <c r="AG237" s="2" t="s">
        <v>1528</v>
      </c>
      <c r="AH237" s="2" t="str">
        <f t="shared" si="76"/>
        <v>Yes</v>
      </c>
      <c r="AI237" s="2" t="s">
        <v>1516</v>
      </c>
      <c r="AJ237" s="2" t="s">
        <v>1512</v>
      </c>
    </row>
    <row r="238" spans="1:36" ht="15.75" customHeight="1" x14ac:dyDescent="0.35">
      <c r="A238" s="2" t="s">
        <v>442</v>
      </c>
      <c r="B238" s="2" t="s">
        <v>1507</v>
      </c>
      <c r="C238" s="2">
        <v>161</v>
      </c>
      <c r="D238" s="2">
        <f t="shared" si="60"/>
        <v>1.61</v>
      </c>
      <c r="E238" s="2">
        <f t="shared" si="61"/>
        <v>89.6</v>
      </c>
      <c r="F238" s="67">
        <f t="shared" si="62"/>
        <v>34.566567647853084</v>
      </c>
      <c r="G238" s="2">
        <v>89.6</v>
      </c>
      <c r="H238" s="2" t="b">
        <v>0</v>
      </c>
      <c r="I238" s="2" t="b">
        <f t="shared" si="63"/>
        <v>0</v>
      </c>
      <c r="J238" s="2" t="b">
        <f t="shared" si="64"/>
        <v>0</v>
      </c>
      <c r="K238" s="2" t="b">
        <v>1</v>
      </c>
      <c r="L238" s="2" t="b">
        <f t="shared" si="65"/>
        <v>1</v>
      </c>
      <c r="M238" s="2" t="b">
        <f t="shared" si="66"/>
        <v>1</v>
      </c>
      <c r="N238" s="2" t="b">
        <v>0</v>
      </c>
      <c r="O238" s="2" t="b">
        <f t="shared" si="67"/>
        <v>0</v>
      </c>
      <c r="P238" s="2" t="b">
        <f t="shared" si="68"/>
        <v>0</v>
      </c>
      <c r="Q238" s="2" t="b">
        <v>0</v>
      </c>
      <c r="R238" s="2" t="b">
        <f t="shared" si="69"/>
        <v>0</v>
      </c>
      <c r="S238" s="2" t="b">
        <f t="shared" si="70"/>
        <v>0</v>
      </c>
      <c r="T238" s="2" t="s">
        <v>1725</v>
      </c>
      <c r="U238" s="2">
        <v>191</v>
      </c>
      <c r="V238" s="2" t="b">
        <v>0</v>
      </c>
      <c r="W238" s="2" t="b">
        <f t="shared" si="71"/>
        <v>0</v>
      </c>
      <c r="X238" s="20" t="b">
        <f t="shared" si="72"/>
        <v>0</v>
      </c>
      <c r="Y238" s="2" t="b">
        <v>1</v>
      </c>
      <c r="Z238" s="2" t="b">
        <f t="shared" si="58"/>
        <v>1</v>
      </c>
      <c r="AA238" s="2" t="b">
        <f t="shared" si="59"/>
        <v>1</v>
      </c>
      <c r="AB238" s="2" t="b">
        <v>1</v>
      </c>
      <c r="AC238" s="20" t="b">
        <f t="shared" si="73"/>
        <v>1</v>
      </c>
      <c r="AD238" s="20" t="b">
        <f t="shared" si="74"/>
        <v>1</v>
      </c>
      <c r="AE238" s="2" t="s">
        <v>1584</v>
      </c>
      <c r="AF238" s="2" t="str">
        <f t="shared" si="75"/>
        <v>Prostate Cancer</v>
      </c>
      <c r="AG238" s="2" t="s">
        <v>1510</v>
      </c>
      <c r="AH238" s="2" t="str">
        <f t="shared" si="76"/>
        <v>No</v>
      </c>
      <c r="AI238" s="2" t="s">
        <v>1539</v>
      </c>
      <c r="AJ238" s="2" t="s">
        <v>1534</v>
      </c>
    </row>
    <row r="239" spans="1:36" ht="15.75" customHeight="1" x14ac:dyDescent="0.35">
      <c r="A239" s="2" t="s">
        <v>443</v>
      </c>
      <c r="B239" s="2" t="s">
        <v>1513</v>
      </c>
      <c r="C239" s="2">
        <v>171</v>
      </c>
      <c r="D239" s="2">
        <f t="shared" si="60"/>
        <v>1.71</v>
      </c>
      <c r="E239" s="2">
        <f t="shared" si="61"/>
        <v>88.1</v>
      </c>
      <c r="F239" s="67">
        <f t="shared" si="62"/>
        <v>30.128928559214803</v>
      </c>
      <c r="G239" s="2">
        <v>88.1</v>
      </c>
      <c r="H239" s="2" t="b">
        <v>0</v>
      </c>
      <c r="I239" s="2" t="b">
        <f t="shared" si="63"/>
        <v>0</v>
      </c>
      <c r="J239" s="2" t="b">
        <f t="shared" si="64"/>
        <v>0</v>
      </c>
      <c r="K239" s="2" t="b">
        <v>0</v>
      </c>
      <c r="L239" s="2" t="b">
        <f t="shared" si="65"/>
        <v>0</v>
      </c>
      <c r="M239" s="2" t="b">
        <f t="shared" si="66"/>
        <v>0</v>
      </c>
      <c r="N239" s="2" t="b">
        <v>1</v>
      </c>
      <c r="O239" s="2" t="b">
        <f t="shared" si="67"/>
        <v>1</v>
      </c>
      <c r="P239" s="2" t="b">
        <f t="shared" si="68"/>
        <v>1</v>
      </c>
      <c r="Q239" s="2" t="b">
        <v>0</v>
      </c>
      <c r="R239" s="2" t="b">
        <f t="shared" si="69"/>
        <v>0</v>
      </c>
      <c r="S239" s="2" t="b">
        <f t="shared" si="70"/>
        <v>0</v>
      </c>
      <c r="T239" s="2" t="s">
        <v>1726</v>
      </c>
      <c r="U239" s="2">
        <v>198</v>
      </c>
      <c r="V239" s="2" t="b">
        <v>0</v>
      </c>
      <c r="W239" s="2" t="b">
        <f t="shared" si="71"/>
        <v>0</v>
      </c>
      <c r="X239" s="20" t="b">
        <f t="shared" si="72"/>
        <v>0</v>
      </c>
      <c r="Y239" s="2" t="b">
        <v>1</v>
      </c>
      <c r="Z239" s="2" t="b">
        <f t="shared" si="58"/>
        <v>1</v>
      </c>
      <c r="AA239" s="2" t="b">
        <f t="shared" si="59"/>
        <v>1</v>
      </c>
      <c r="AB239" s="2" t="b">
        <v>1</v>
      </c>
      <c r="AC239" s="20" t="b">
        <f t="shared" si="73"/>
        <v>1</v>
      </c>
      <c r="AD239" s="20" t="b">
        <f t="shared" si="74"/>
        <v>1</v>
      </c>
      <c r="AE239" s="2" t="s">
        <v>1520</v>
      </c>
      <c r="AF239" s="2" t="str">
        <f t="shared" si="75"/>
        <v>Stroke</v>
      </c>
      <c r="AH239" s="2" t="str">
        <f t="shared" si="76"/>
        <v>No</v>
      </c>
      <c r="AI239" s="2" t="s">
        <v>1511</v>
      </c>
      <c r="AJ239" s="2" t="s">
        <v>1534</v>
      </c>
    </row>
    <row r="240" spans="1:36" ht="15.75" customHeight="1" x14ac:dyDescent="0.35">
      <c r="A240" s="2" t="s">
        <v>445</v>
      </c>
      <c r="B240" s="2" t="s">
        <v>1513</v>
      </c>
      <c r="C240" s="2">
        <v>174</v>
      </c>
      <c r="D240" s="2">
        <f t="shared" si="60"/>
        <v>1.74</v>
      </c>
      <c r="E240" s="2">
        <f t="shared" si="61"/>
        <v>66.3</v>
      </c>
      <c r="F240" s="67">
        <f t="shared" si="62"/>
        <v>21.898533491874751</v>
      </c>
      <c r="G240" s="2">
        <v>66.3</v>
      </c>
      <c r="H240" s="2" t="b">
        <v>0</v>
      </c>
      <c r="I240" s="2" t="b">
        <f t="shared" si="63"/>
        <v>0</v>
      </c>
      <c r="J240" s="2" t="b">
        <f t="shared" si="64"/>
        <v>0</v>
      </c>
      <c r="K240" s="2" t="b">
        <v>0</v>
      </c>
      <c r="L240" s="2" t="b">
        <f t="shared" si="65"/>
        <v>0</v>
      </c>
      <c r="M240" s="2" t="b">
        <f t="shared" si="66"/>
        <v>0</v>
      </c>
      <c r="N240" s="2" t="b">
        <v>0</v>
      </c>
      <c r="O240" s="2" t="b">
        <f t="shared" si="67"/>
        <v>0</v>
      </c>
      <c r="P240" s="2" t="b">
        <f t="shared" si="68"/>
        <v>0</v>
      </c>
      <c r="Q240" s="2" t="b">
        <v>0</v>
      </c>
      <c r="R240" s="2" t="b">
        <f t="shared" si="69"/>
        <v>0</v>
      </c>
      <c r="S240" s="2" t="b">
        <f t="shared" si="70"/>
        <v>0</v>
      </c>
      <c r="T240" s="2" t="s">
        <v>1727</v>
      </c>
      <c r="U240" s="2">
        <v>160</v>
      </c>
      <c r="V240" s="2" t="b">
        <v>0</v>
      </c>
      <c r="W240" s="2" t="b">
        <f t="shared" si="71"/>
        <v>0</v>
      </c>
      <c r="X240" s="20" t="b">
        <f t="shared" si="72"/>
        <v>0</v>
      </c>
      <c r="Y240" s="2" t="b">
        <v>0</v>
      </c>
      <c r="Z240" s="2" t="b">
        <f t="shared" si="58"/>
        <v>0</v>
      </c>
      <c r="AA240" s="2" t="b">
        <f t="shared" si="59"/>
        <v>0</v>
      </c>
      <c r="AB240" s="2" t="b">
        <v>0</v>
      </c>
      <c r="AC240" s="20" t="b">
        <f t="shared" si="73"/>
        <v>0</v>
      </c>
      <c r="AD240" s="20" t="b">
        <f t="shared" si="74"/>
        <v>0</v>
      </c>
      <c r="AE240" s="2" t="s">
        <v>1559</v>
      </c>
      <c r="AF240" s="2" t="str">
        <f t="shared" si="75"/>
        <v>Kidney Stones</v>
      </c>
      <c r="AG240" s="2" t="s">
        <v>1510</v>
      </c>
      <c r="AH240" s="2" t="str">
        <f t="shared" si="76"/>
        <v>No</v>
      </c>
      <c r="AI240" s="2" t="s">
        <v>1539</v>
      </c>
      <c r="AJ240" s="2" t="s">
        <v>1517</v>
      </c>
    </row>
    <row r="241" spans="1:36" ht="15.75" customHeight="1" x14ac:dyDescent="0.35">
      <c r="A241" s="2" t="s">
        <v>447</v>
      </c>
      <c r="B241" s="2" t="s">
        <v>1547</v>
      </c>
      <c r="C241" s="2">
        <v>161</v>
      </c>
      <c r="D241" s="2">
        <f t="shared" si="60"/>
        <v>1.61</v>
      </c>
      <c r="E241" s="2">
        <f t="shared" si="61"/>
        <v>67.5</v>
      </c>
      <c r="F241" s="67">
        <f t="shared" si="62"/>
        <v>26.040662011496469</v>
      </c>
      <c r="G241" s="2">
        <v>67.512</v>
      </c>
      <c r="H241" s="2" t="b">
        <v>0</v>
      </c>
      <c r="I241" s="2" t="b">
        <f t="shared" si="63"/>
        <v>0</v>
      </c>
      <c r="J241" s="2" t="b">
        <f t="shared" si="64"/>
        <v>0</v>
      </c>
      <c r="K241" s="2" t="b">
        <v>0</v>
      </c>
      <c r="L241" s="2" t="b">
        <f t="shared" si="65"/>
        <v>0</v>
      </c>
      <c r="M241" s="2" t="b">
        <f t="shared" si="66"/>
        <v>0</v>
      </c>
      <c r="N241" s="2" t="b">
        <v>0</v>
      </c>
      <c r="O241" s="2" t="b">
        <f t="shared" si="67"/>
        <v>0</v>
      </c>
      <c r="P241" s="2" t="b">
        <f t="shared" si="68"/>
        <v>0</v>
      </c>
      <c r="Q241" s="2" t="b">
        <v>0</v>
      </c>
      <c r="R241" s="2" t="b">
        <f t="shared" si="69"/>
        <v>0</v>
      </c>
      <c r="S241" s="2" t="b">
        <f t="shared" si="70"/>
        <v>0</v>
      </c>
      <c r="T241" s="2" t="s">
        <v>1670</v>
      </c>
      <c r="U241" s="2">
        <v>209</v>
      </c>
      <c r="V241" s="2" t="b">
        <v>0</v>
      </c>
      <c r="W241" s="2" t="b">
        <f t="shared" si="71"/>
        <v>0</v>
      </c>
      <c r="X241" s="20" t="b">
        <f t="shared" si="72"/>
        <v>0</v>
      </c>
      <c r="Y241" s="2" t="b">
        <v>0</v>
      </c>
      <c r="Z241" s="2" t="b">
        <f t="shared" si="58"/>
        <v>0</v>
      </c>
      <c r="AA241" s="2" t="b">
        <f t="shared" si="59"/>
        <v>0</v>
      </c>
      <c r="AB241" s="2" t="b">
        <v>0</v>
      </c>
      <c r="AC241" s="20" t="b">
        <f t="shared" si="73"/>
        <v>0</v>
      </c>
      <c r="AD241" s="20" t="b">
        <f t="shared" si="74"/>
        <v>0</v>
      </c>
      <c r="AE241" s="2" t="s">
        <v>1533</v>
      </c>
      <c r="AF241" s="2" t="str">
        <f t="shared" si="75"/>
        <v>Childbirth</v>
      </c>
      <c r="AG241" s="2" t="s">
        <v>1510</v>
      </c>
      <c r="AH241" s="2" t="str">
        <f t="shared" si="76"/>
        <v>No</v>
      </c>
      <c r="AI241" s="2" t="s">
        <v>1539</v>
      </c>
      <c r="AJ241" s="2" t="s">
        <v>1525</v>
      </c>
    </row>
    <row r="242" spans="1:36" ht="15.75" customHeight="1" x14ac:dyDescent="0.35">
      <c r="A242" s="2" t="s">
        <v>449</v>
      </c>
      <c r="B242" s="2" t="s">
        <v>1522</v>
      </c>
      <c r="C242" s="2">
        <v>165</v>
      </c>
      <c r="D242" s="2">
        <f t="shared" si="60"/>
        <v>1.65</v>
      </c>
      <c r="E242" s="2">
        <f t="shared" si="61"/>
        <v>85.4</v>
      </c>
      <c r="F242" s="67">
        <f t="shared" si="62"/>
        <v>31.368227731864103</v>
      </c>
      <c r="G242" s="2">
        <v>85.4</v>
      </c>
      <c r="H242" s="2" t="b">
        <v>0</v>
      </c>
      <c r="I242" s="2" t="b">
        <f t="shared" si="63"/>
        <v>0</v>
      </c>
      <c r="J242" s="2" t="b">
        <f t="shared" si="64"/>
        <v>0</v>
      </c>
      <c r="K242" s="2" t="b">
        <v>0</v>
      </c>
      <c r="L242" s="2" t="b">
        <f t="shared" si="65"/>
        <v>0</v>
      </c>
      <c r="M242" s="2" t="b">
        <f t="shared" si="66"/>
        <v>0</v>
      </c>
      <c r="N242" s="2" t="b">
        <v>0</v>
      </c>
      <c r="O242" s="2" t="b">
        <f t="shared" si="67"/>
        <v>0</v>
      </c>
      <c r="P242" s="2" t="b">
        <f t="shared" si="68"/>
        <v>0</v>
      </c>
      <c r="Q242" s="2" t="b">
        <v>0</v>
      </c>
      <c r="R242" s="2" t="b">
        <f t="shared" si="69"/>
        <v>0</v>
      </c>
      <c r="S242" s="2" t="b">
        <f t="shared" si="70"/>
        <v>0</v>
      </c>
      <c r="T242" s="2" t="s">
        <v>1728</v>
      </c>
      <c r="U242" s="2">
        <v>213</v>
      </c>
      <c r="V242" s="2" t="b">
        <v>0</v>
      </c>
      <c r="W242" s="2" t="b">
        <f t="shared" si="71"/>
        <v>0</v>
      </c>
      <c r="X242" s="20" t="b">
        <f t="shared" si="72"/>
        <v>0</v>
      </c>
      <c r="Y242" s="2" t="b">
        <v>1</v>
      </c>
      <c r="Z242" s="2" t="b">
        <f t="shared" si="58"/>
        <v>1</v>
      </c>
      <c r="AA242" s="2" t="b">
        <f t="shared" si="59"/>
        <v>1</v>
      </c>
      <c r="AB242" s="2" t="b">
        <v>1</v>
      </c>
      <c r="AC242" s="20" t="b">
        <f t="shared" si="73"/>
        <v>1</v>
      </c>
      <c r="AD242" s="20" t="b">
        <f t="shared" si="74"/>
        <v>1</v>
      </c>
      <c r="AE242" s="2" t="s">
        <v>1546</v>
      </c>
      <c r="AF242" s="2" t="str">
        <f t="shared" si="75"/>
        <v>Kidney Stones</v>
      </c>
      <c r="AG242" s="2" t="s">
        <v>1510</v>
      </c>
      <c r="AH242" s="2" t="str">
        <f t="shared" si="76"/>
        <v>No</v>
      </c>
      <c r="AI242" s="2" t="s">
        <v>1511</v>
      </c>
      <c r="AJ242" s="2" t="s">
        <v>1517</v>
      </c>
    </row>
    <row r="243" spans="1:36" ht="15.75" customHeight="1" x14ac:dyDescent="0.35">
      <c r="A243" s="2" t="s">
        <v>451</v>
      </c>
      <c r="B243" s="2" t="s">
        <v>1518</v>
      </c>
      <c r="C243" s="2">
        <v>166</v>
      </c>
      <c r="D243" s="2">
        <f t="shared" si="60"/>
        <v>1.66</v>
      </c>
      <c r="E243" s="2">
        <f t="shared" si="61"/>
        <v>80.5</v>
      </c>
      <c r="F243" s="67">
        <f t="shared" si="62"/>
        <v>29.213238496153291</v>
      </c>
      <c r="G243" s="2">
        <v>80.5</v>
      </c>
      <c r="H243" s="2" t="b">
        <v>1</v>
      </c>
      <c r="I243" s="2" t="b">
        <f t="shared" si="63"/>
        <v>1</v>
      </c>
      <c r="J243" s="2" t="b">
        <f t="shared" si="64"/>
        <v>1</v>
      </c>
      <c r="K243" s="2" t="b">
        <v>0</v>
      </c>
      <c r="L243" s="2" t="b">
        <f t="shared" si="65"/>
        <v>0</v>
      </c>
      <c r="M243" s="2" t="b">
        <f t="shared" si="66"/>
        <v>0</v>
      </c>
      <c r="N243" s="2" t="b">
        <v>0</v>
      </c>
      <c r="O243" s="2" t="b">
        <f t="shared" si="67"/>
        <v>0</v>
      </c>
      <c r="P243" s="2" t="b">
        <f t="shared" si="68"/>
        <v>0</v>
      </c>
      <c r="Q243" s="2" t="b">
        <v>0</v>
      </c>
      <c r="R243" s="2" t="b">
        <f t="shared" si="69"/>
        <v>0</v>
      </c>
      <c r="S243" s="2" t="b">
        <f t="shared" si="70"/>
        <v>0</v>
      </c>
      <c r="T243" s="2" t="s">
        <v>1729</v>
      </c>
      <c r="U243" s="2">
        <v>179</v>
      </c>
      <c r="V243" s="2" t="b">
        <v>0</v>
      </c>
      <c r="W243" s="2" t="b">
        <f t="shared" si="71"/>
        <v>0</v>
      </c>
      <c r="X243" s="20" t="b">
        <f t="shared" si="72"/>
        <v>0</v>
      </c>
      <c r="Y243" s="2" t="b">
        <v>1</v>
      </c>
      <c r="Z243" s="2" t="b">
        <f t="shared" si="58"/>
        <v>1</v>
      </c>
      <c r="AA243" s="2" t="b">
        <f t="shared" si="59"/>
        <v>1</v>
      </c>
      <c r="AB243" s="2" t="b">
        <v>1</v>
      </c>
      <c r="AC243" s="20" t="b">
        <f t="shared" si="73"/>
        <v>1</v>
      </c>
      <c r="AD243" s="20" t="b">
        <f t="shared" si="74"/>
        <v>1</v>
      </c>
      <c r="AE243" s="2" t="s">
        <v>1565</v>
      </c>
      <c r="AF243" s="2" t="str">
        <f t="shared" si="75"/>
        <v>Diabetes</v>
      </c>
      <c r="AG243" s="2" t="s">
        <v>1528</v>
      </c>
      <c r="AH243" s="2" t="str">
        <f t="shared" si="76"/>
        <v>Yes</v>
      </c>
      <c r="AI243" s="2" t="s">
        <v>1511</v>
      </c>
      <c r="AJ243" s="2" t="s">
        <v>1534</v>
      </c>
    </row>
    <row r="244" spans="1:36" ht="15.75" customHeight="1" x14ac:dyDescent="0.35">
      <c r="A244" s="2" t="s">
        <v>453</v>
      </c>
      <c r="B244" s="2" t="s">
        <v>1522</v>
      </c>
      <c r="C244" s="2">
        <v>166</v>
      </c>
      <c r="D244" s="2">
        <f t="shared" si="60"/>
        <v>1.66</v>
      </c>
      <c r="E244" s="2">
        <f t="shared" si="61"/>
        <v>59.5</v>
      </c>
      <c r="F244" s="67">
        <f t="shared" si="62"/>
        <v>21.592393671069821</v>
      </c>
      <c r="G244" s="2">
        <v>59.5</v>
      </c>
      <c r="H244" s="2" t="b">
        <v>0</v>
      </c>
      <c r="I244" s="2" t="b">
        <f t="shared" si="63"/>
        <v>0</v>
      </c>
      <c r="J244" s="2" t="b">
        <f t="shared" si="64"/>
        <v>0</v>
      </c>
      <c r="K244" s="2" t="b">
        <v>0</v>
      </c>
      <c r="L244" s="2" t="b">
        <f t="shared" si="65"/>
        <v>0</v>
      </c>
      <c r="M244" s="2" t="b">
        <f t="shared" si="66"/>
        <v>0</v>
      </c>
      <c r="N244" s="2" t="b">
        <v>0</v>
      </c>
      <c r="O244" s="2" t="b">
        <f t="shared" si="67"/>
        <v>0</v>
      </c>
      <c r="P244" s="2" t="b">
        <f t="shared" si="68"/>
        <v>0</v>
      </c>
      <c r="Q244" s="2" t="b">
        <v>0</v>
      </c>
      <c r="R244" s="2" t="b">
        <f t="shared" si="69"/>
        <v>0</v>
      </c>
      <c r="S244" s="2" t="b">
        <f t="shared" si="70"/>
        <v>0</v>
      </c>
      <c r="T244" s="2" t="s">
        <v>1730</v>
      </c>
      <c r="U244" s="2">
        <v>196</v>
      </c>
      <c r="V244" s="2" t="b">
        <v>0</v>
      </c>
      <c r="W244" s="2" t="b">
        <f t="shared" si="71"/>
        <v>0</v>
      </c>
      <c r="X244" s="20" t="b">
        <f t="shared" si="72"/>
        <v>0</v>
      </c>
      <c r="Y244" s="2" t="b">
        <v>0</v>
      </c>
      <c r="Z244" s="2" t="b">
        <f t="shared" si="58"/>
        <v>0</v>
      </c>
      <c r="AA244" s="2" t="b">
        <f t="shared" si="59"/>
        <v>0</v>
      </c>
      <c r="AB244" s="2" t="b">
        <v>0</v>
      </c>
      <c r="AC244" s="20" t="b">
        <f t="shared" si="73"/>
        <v>0</v>
      </c>
      <c r="AD244" s="20" t="b">
        <f t="shared" si="74"/>
        <v>0</v>
      </c>
      <c r="AE244" s="2" t="s">
        <v>1562</v>
      </c>
      <c r="AF244" s="2" t="str">
        <f t="shared" si="75"/>
        <v>Fractured Leg</v>
      </c>
      <c r="AG244" s="2" t="s">
        <v>1528</v>
      </c>
      <c r="AH244" s="2" t="str">
        <f t="shared" si="76"/>
        <v>Yes</v>
      </c>
      <c r="AI244" s="2" t="s">
        <v>1516</v>
      </c>
      <c r="AJ244" s="2" t="s">
        <v>1517</v>
      </c>
    </row>
    <row r="245" spans="1:36" ht="15.75" customHeight="1" x14ac:dyDescent="0.35">
      <c r="A245" s="2" t="s">
        <v>454</v>
      </c>
      <c r="B245" s="2" t="s">
        <v>1518</v>
      </c>
      <c r="C245" s="2">
        <v>161</v>
      </c>
      <c r="D245" s="2">
        <f t="shared" si="60"/>
        <v>1.61</v>
      </c>
      <c r="E245" s="2">
        <f t="shared" si="61"/>
        <v>74.400000000000006</v>
      </c>
      <c r="F245" s="67">
        <f t="shared" si="62"/>
        <v>28.70259635044944</v>
      </c>
      <c r="G245" s="2">
        <v>74.400000000000006</v>
      </c>
      <c r="H245" s="2" t="b">
        <v>0</v>
      </c>
      <c r="I245" s="2" t="b">
        <f t="shared" si="63"/>
        <v>0</v>
      </c>
      <c r="J245" s="2" t="b">
        <f t="shared" si="64"/>
        <v>0</v>
      </c>
      <c r="K245" s="2" t="b">
        <v>0</v>
      </c>
      <c r="L245" s="2" t="b">
        <f t="shared" si="65"/>
        <v>0</v>
      </c>
      <c r="M245" s="2" t="b">
        <f t="shared" si="66"/>
        <v>0</v>
      </c>
      <c r="N245" s="2" t="b">
        <v>0</v>
      </c>
      <c r="O245" s="2" t="b">
        <f t="shared" si="67"/>
        <v>0</v>
      </c>
      <c r="P245" s="2" t="b">
        <f t="shared" si="68"/>
        <v>0</v>
      </c>
      <c r="Q245" s="2" t="b">
        <v>1</v>
      </c>
      <c r="R245" s="2" t="b">
        <f t="shared" si="69"/>
        <v>1</v>
      </c>
      <c r="S245" s="2" t="b">
        <f t="shared" si="70"/>
        <v>1</v>
      </c>
      <c r="T245" s="2" t="s">
        <v>1731</v>
      </c>
      <c r="U245" s="2">
        <v>178</v>
      </c>
      <c r="V245" s="2" t="b">
        <v>1</v>
      </c>
      <c r="W245" s="2" t="b">
        <f t="shared" si="71"/>
        <v>1</v>
      </c>
      <c r="X245" s="20" t="b">
        <f t="shared" si="72"/>
        <v>0</v>
      </c>
      <c r="Y245" s="2" t="b">
        <v>1</v>
      </c>
      <c r="Z245" s="2" t="b">
        <f t="shared" si="58"/>
        <v>1</v>
      </c>
      <c r="AA245" s="2" t="b">
        <f t="shared" si="59"/>
        <v>1</v>
      </c>
      <c r="AB245" s="2" t="b">
        <v>1</v>
      </c>
      <c r="AC245" s="20" t="b">
        <f t="shared" si="73"/>
        <v>1</v>
      </c>
      <c r="AD245" s="20" t="b">
        <f t="shared" si="74"/>
        <v>1</v>
      </c>
      <c r="AE245" s="2" t="s">
        <v>1575</v>
      </c>
      <c r="AF245" s="2" t="str">
        <f t="shared" si="75"/>
        <v>Stroke</v>
      </c>
      <c r="AG245" s="2" t="s">
        <v>1510</v>
      </c>
      <c r="AH245" s="2" t="str">
        <f t="shared" si="76"/>
        <v>No</v>
      </c>
      <c r="AI245" s="2" t="s">
        <v>1516</v>
      </c>
      <c r="AJ245" s="2" t="s">
        <v>1534</v>
      </c>
    </row>
    <row r="246" spans="1:36" ht="15.75" customHeight="1" x14ac:dyDescent="0.35">
      <c r="A246" s="2" t="s">
        <v>456</v>
      </c>
      <c r="B246" s="2" t="s">
        <v>1560</v>
      </c>
      <c r="C246" s="2">
        <v>155</v>
      </c>
      <c r="D246" s="2">
        <f t="shared" si="60"/>
        <v>1.55</v>
      </c>
      <c r="E246" s="2">
        <f t="shared" si="61"/>
        <v>59</v>
      </c>
      <c r="F246" s="67">
        <f t="shared" si="62"/>
        <v>24.557752341311129</v>
      </c>
      <c r="G246" s="2">
        <v>59</v>
      </c>
      <c r="H246" s="2" t="b">
        <v>0</v>
      </c>
      <c r="I246" s="2" t="b">
        <f t="shared" si="63"/>
        <v>0</v>
      </c>
      <c r="J246" s="2" t="b">
        <f t="shared" si="64"/>
        <v>0</v>
      </c>
      <c r="K246" s="2" t="b">
        <v>0</v>
      </c>
      <c r="L246" s="2" t="b">
        <f t="shared" si="65"/>
        <v>0</v>
      </c>
      <c r="M246" s="2" t="b">
        <f t="shared" si="66"/>
        <v>0</v>
      </c>
      <c r="N246" s="2" t="b">
        <v>0</v>
      </c>
      <c r="O246" s="2" t="b">
        <f t="shared" si="67"/>
        <v>0</v>
      </c>
      <c r="P246" s="2" t="b">
        <f t="shared" si="68"/>
        <v>0</v>
      </c>
      <c r="Q246" s="2" t="b">
        <v>0</v>
      </c>
      <c r="R246" s="2" t="b">
        <f t="shared" si="69"/>
        <v>0</v>
      </c>
      <c r="S246" s="2" t="b">
        <f t="shared" si="70"/>
        <v>0</v>
      </c>
      <c r="T246" s="2" t="s">
        <v>1732</v>
      </c>
      <c r="U246" s="2">
        <v>194</v>
      </c>
      <c r="V246" s="2" t="b">
        <v>0</v>
      </c>
      <c r="W246" s="2" t="b">
        <f t="shared" si="71"/>
        <v>0</v>
      </c>
      <c r="X246" s="20" t="b">
        <f t="shared" si="72"/>
        <v>0</v>
      </c>
      <c r="Y246" s="2" t="b">
        <v>0</v>
      </c>
      <c r="Z246" s="2" t="b">
        <f t="shared" si="58"/>
        <v>0</v>
      </c>
      <c r="AA246" s="2" t="b">
        <f t="shared" si="59"/>
        <v>0</v>
      </c>
      <c r="AB246" s="2" t="b">
        <v>0</v>
      </c>
      <c r="AC246" s="20" t="b">
        <f t="shared" si="73"/>
        <v>0</v>
      </c>
      <c r="AD246" s="20" t="b">
        <f t="shared" si="74"/>
        <v>0</v>
      </c>
      <c r="AE246" s="2" t="s">
        <v>1581</v>
      </c>
      <c r="AF246" s="2" t="str">
        <f t="shared" si="75"/>
        <v>Appendicitis</v>
      </c>
      <c r="AG246" s="2" t="s">
        <v>1528</v>
      </c>
      <c r="AH246" s="2" t="str">
        <f t="shared" si="76"/>
        <v>Yes</v>
      </c>
      <c r="AI246" s="2" t="s">
        <v>1516</v>
      </c>
      <c r="AJ246" s="2" t="s">
        <v>1525</v>
      </c>
    </row>
    <row r="247" spans="1:36" ht="15.75" customHeight="1" x14ac:dyDescent="0.35">
      <c r="A247" s="2" t="s">
        <v>457</v>
      </c>
      <c r="B247" s="2" t="s">
        <v>1518</v>
      </c>
      <c r="C247" s="2">
        <v>156</v>
      </c>
      <c r="D247" s="2">
        <f t="shared" si="60"/>
        <v>1.56</v>
      </c>
      <c r="E247" s="2">
        <f t="shared" si="61"/>
        <v>69</v>
      </c>
      <c r="F247" s="67">
        <f t="shared" si="62"/>
        <v>28.353057199211044</v>
      </c>
      <c r="G247" s="2">
        <v>69</v>
      </c>
      <c r="H247" s="2" t="b">
        <v>0</v>
      </c>
      <c r="I247" s="2" t="b">
        <f t="shared" si="63"/>
        <v>0</v>
      </c>
      <c r="J247" s="2" t="b">
        <f t="shared" si="64"/>
        <v>0</v>
      </c>
      <c r="K247" s="2" t="b">
        <v>0</v>
      </c>
      <c r="L247" s="2" t="b">
        <f t="shared" si="65"/>
        <v>0</v>
      </c>
      <c r="M247" s="2" t="b">
        <f t="shared" si="66"/>
        <v>0</v>
      </c>
      <c r="N247" s="2" t="b">
        <v>1</v>
      </c>
      <c r="O247" s="2" t="b">
        <f t="shared" si="67"/>
        <v>1</v>
      </c>
      <c r="P247" s="2" t="b">
        <f t="shared" si="68"/>
        <v>1</v>
      </c>
      <c r="Q247" s="2" t="b">
        <v>1</v>
      </c>
      <c r="R247" s="2" t="b">
        <f t="shared" si="69"/>
        <v>1</v>
      </c>
      <c r="S247" s="2" t="b">
        <f t="shared" si="70"/>
        <v>1</v>
      </c>
      <c r="T247" s="2" t="s">
        <v>1569</v>
      </c>
      <c r="U247" s="2">
        <v>160</v>
      </c>
      <c r="V247" s="2" t="b">
        <v>1</v>
      </c>
      <c r="W247" s="2" t="b">
        <f t="shared" si="71"/>
        <v>1</v>
      </c>
      <c r="X247" s="20" t="b">
        <f t="shared" si="72"/>
        <v>0</v>
      </c>
      <c r="Y247" s="2" t="b">
        <v>1</v>
      </c>
      <c r="Z247" s="2" t="b">
        <f t="shared" si="58"/>
        <v>1</v>
      </c>
      <c r="AA247" s="2" t="b">
        <f t="shared" si="59"/>
        <v>1</v>
      </c>
      <c r="AB247" s="2" t="b">
        <v>1</v>
      </c>
      <c r="AC247" s="20" t="b">
        <f t="shared" si="73"/>
        <v>1</v>
      </c>
      <c r="AD247" s="20" t="b">
        <f t="shared" si="74"/>
        <v>1</v>
      </c>
      <c r="AE247" s="2" t="s">
        <v>1581</v>
      </c>
      <c r="AF247" s="2" t="str">
        <f t="shared" si="75"/>
        <v>Appendicitis</v>
      </c>
      <c r="AG247" s="2" t="s">
        <v>1528</v>
      </c>
      <c r="AH247" s="2" t="str">
        <f t="shared" si="76"/>
        <v>Yes</v>
      </c>
      <c r="AI247" s="2" t="s">
        <v>1516</v>
      </c>
      <c r="AJ247" s="2" t="s">
        <v>1521</v>
      </c>
    </row>
    <row r="248" spans="1:36" ht="15.75" customHeight="1" x14ac:dyDescent="0.35">
      <c r="A248" s="2" t="s">
        <v>459</v>
      </c>
      <c r="B248" s="2" t="s">
        <v>1547</v>
      </c>
      <c r="C248" s="2">
        <v>161</v>
      </c>
      <c r="D248" s="2">
        <f t="shared" si="60"/>
        <v>1.61</v>
      </c>
      <c r="E248" s="2">
        <f t="shared" si="61"/>
        <v>77.599999999999994</v>
      </c>
      <c r="F248" s="67">
        <f t="shared" si="62"/>
        <v>29.937116623587048</v>
      </c>
      <c r="G248" s="2">
        <v>77.599999999999994</v>
      </c>
      <c r="H248" s="2" t="b">
        <v>0</v>
      </c>
      <c r="I248" s="2" t="b">
        <f t="shared" si="63"/>
        <v>0</v>
      </c>
      <c r="J248" s="2" t="b">
        <f t="shared" si="64"/>
        <v>0</v>
      </c>
      <c r="K248" s="2" t="b">
        <v>0</v>
      </c>
      <c r="L248" s="2" t="b">
        <f t="shared" si="65"/>
        <v>0</v>
      </c>
      <c r="M248" s="2" t="b">
        <f t="shared" si="66"/>
        <v>0</v>
      </c>
      <c r="N248" s="2" t="b">
        <v>0</v>
      </c>
      <c r="O248" s="2" t="b">
        <f t="shared" si="67"/>
        <v>0</v>
      </c>
      <c r="P248" s="2" t="b">
        <f t="shared" si="68"/>
        <v>0</v>
      </c>
      <c r="Q248" s="2" t="b">
        <v>0</v>
      </c>
      <c r="R248" s="2" t="b">
        <f t="shared" si="69"/>
        <v>0</v>
      </c>
      <c r="S248" s="2" t="b">
        <f t="shared" si="70"/>
        <v>0</v>
      </c>
      <c r="T248" s="2" t="s">
        <v>1733</v>
      </c>
      <c r="U248" s="2">
        <v>169</v>
      </c>
      <c r="V248" s="2" t="b">
        <v>1</v>
      </c>
      <c r="W248" s="2" t="b">
        <f t="shared" si="71"/>
        <v>1</v>
      </c>
      <c r="X248" s="20" t="b">
        <f t="shared" si="72"/>
        <v>0</v>
      </c>
      <c r="Y248" s="2" t="b">
        <v>0</v>
      </c>
      <c r="Z248" s="2" t="b">
        <f t="shared" si="58"/>
        <v>0</v>
      </c>
      <c r="AA248" s="2" t="b">
        <f t="shared" si="59"/>
        <v>0</v>
      </c>
      <c r="AB248" s="2" t="b">
        <v>1</v>
      </c>
      <c r="AC248" s="20" t="b">
        <f t="shared" si="73"/>
        <v>1</v>
      </c>
      <c r="AD248" s="20" t="b">
        <f t="shared" si="74"/>
        <v>1</v>
      </c>
      <c r="AE248" s="2" t="s">
        <v>1598</v>
      </c>
      <c r="AF248" s="2" t="str">
        <f t="shared" si="75"/>
        <v>Heart Disease</v>
      </c>
      <c r="AG248" s="2" t="s">
        <v>1510</v>
      </c>
      <c r="AH248" s="2" t="str">
        <f t="shared" si="76"/>
        <v>No</v>
      </c>
      <c r="AI248" s="2" t="s">
        <v>1539</v>
      </c>
      <c r="AJ248" s="2" t="s">
        <v>1534</v>
      </c>
    </row>
    <row r="249" spans="1:36" ht="15.75" customHeight="1" x14ac:dyDescent="0.35">
      <c r="A249" s="2" t="s">
        <v>460</v>
      </c>
      <c r="B249" s="2" t="s">
        <v>1540</v>
      </c>
      <c r="C249" s="2">
        <v>168</v>
      </c>
      <c r="D249" s="2">
        <f t="shared" si="60"/>
        <v>1.68</v>
      </c>
      <c r="E249" s="2">
        <f t="shared" si="61"/>
        <v>83.9</v>
      </c>
      <c r="F249" s="67">
        <f t="shared" si="62"/>
        <v>29.7264739229025</v>
      </c>
      <c r="G249" s="2">
        <v>83.9</v>
      </c>
      <c r="H249" s="2" t="b">
        <v>0</v>
      </c>
      <c r="I249" s="2" t="b">
        <f t="shared" si="63"/>
        <v>0</v>
      </c>
      <c r="J249" s="2" t="b">
        <f t="shared" si="64"/>
        <v>0</v>
      </c>
      <c r="K249" s="2" t="b">
        <v>0</v>
      </c>
      <c r="L249" s="2" t="b">
        <f t="shared" si="65"/>
        <v>0</v>
      </c>
      <c r="M249" s="2" t="b">
        <f t="shared" si="66"/>
        <v>0</v>
      </c>
      <c r="N249" s="2" t="b">
        <v>0</v>
      </c>
      <c r="O249" s="2" t="b">
        <f t="shared" si="67"/>
        <v>0</v>
      </c>
      <c r="P249" s="2" t="b">
        <f t="shared" si="68"/>
        <v>0</v>
      </c>
      <c r="Q249" s="2" t="s">
        <v>1510</v>
      </c>
      <c r="R249" s="2" t="str">
        <f t="shared" si="69"/>
        <v>No</v>
      </c>
      <c r="S249" s="2" t="b">
        <f t="shared" si="70"/>
        <v>0</v>
      </c>
      <c r="T249" s="2" t="s">
        <v>1613</v>
      </c>
      <c r="U249" s="2">
        <v>187</v>
      </c>
      <c r="V249" s="2" t="b">
        <v>1</v>
      </c>
      <c r="W249" s="2" t="b">
        <f t="shared" si="71"/>
        <v>1</v>
      </c>
      <c r="X249" s="20" t="b">
        <f t="shared" si="72"/>
        <v>0</v>
      </c>
      <c r="Y249" s="2" t="b">
        <v>0</v>
      </c>
      <c r="Z249" s="2" t="b">
        <f t="shared" si="58"/>
        <v>0</v>
      </c>
      <c r="AA249" s="2" t="b">
        <f t="shared" si="59"/>
        <v>0</v>
      </c>
      <c r="AB249" s="2" t="b">
        <v>1</v>
      </c>
      <c r="AC249" s="20" t="b">
        <f t="shared" si="73"/>
        <v>1</v>
      </c>
      <c r="AD249" s="20" t="b">
        <f t="shared" si="74"/>
        <v>1</v>
      </c>
      <c r="AE249" s="2" t="s">
        <v>1524</v>
      </c>
      <c r="AF249" s="2" t="str">
        <f t="shared" si="75"/>
        <v>Heart Attack</v>
      </c>
      <c r="AG249" s="2" t="s">
        <v>1528</v>
      </c>
      <c r="AH249" s="2" t="str">
        <f t="shared" si="76"/>
        <v>Yes</v>
      </c>
      <c r="AI249" s="2" t="s">
        <v>1516</v>
      </c>
      <c r="AJ249" s="2" t="s">
        <v>1525</v>
      </c>
    </row>
    <row r="250" spans="1:36" ht="15.75" customHeight="1" x14ac:dyDescent="0.35">
      <c r="A250" s="2" t="s">
        <v>461</v>
      </c>
      <c r="B250" s="2" t="s">
        <v>1518</v>
      </c>
      <c r="C250" s="2">
        <v>151</v>
      </c>
      <c r="D250" s="2">
        <f t="shared" si="60"/>
        <v>1.51</v>
      </c>
      <c r="E250" s="2">
        <f t="shared" si="61"/>
        <v>76.8</v>
      </c>
      <c r="F250" s="67">
        <f t="shared" si="62"/>
        <v>33.682733213455549</v>
      </c>
      <c r="G250" s="2">
        <v>76.8</v>
      </c>
      <c r="H250" s="2" t="b">
        <v>0</v>
      </c>
      <c r="I250" s="2" t="b">
        <f t="shared" si="63"/>
        <v>0</v>
      </c>
      <c r="J250" s="2" t="b">
        <f t="shared" si="64"/>
        <v>0</v>
      </c>
      <c r="K250" s="2" t="b">
        <v>0</v>
      </c>
      <c r="L250" s="2" t="b">
        <f t="shared" si="65"/>
        <v>0</v>
      </c>
      <c r="M250" s="2" t="b">
        <f t="shared" si="66"/>
        <v>0</v>
      </c>
      <c r="N250" s="2" t="b">
        <v>0</v>
      </c>
      <c r="O250" s="2" t="b">
        <f t="shared" si="67"/>
        <v>0</v>
      </c>
      <c r="P250" s="2" t="b">
        <f t="shared" si="68"/>
        <v>0</v>
      </c>
      <c r="Q250" s="2" t="b">
        <v>1</v>
      </c>
      <c r="R250" s="2" t="b">
        <f t="shared" si="69"/>
        <v>1</v>
      </c>
      <c r="S250" s="2" t="b">
        <f t="shared" si="70"/>
        <v>1</v>
      </c>
      <c r="T250" s="2" t="s">
        <v>1734</v>
      </c>
      <c r="U250" s="2">
        <v>209</v>
      </c>
      <c r="V250" s="2" t="b">
        <v>1</v>
      </c>
      <c r="W250" s="2" t="b">
        <f t="shared" si="71"/>
        <v>1</v>
      </c>
      <c r="X250" s="20" t="b">
        <f t="shared" si="72"/>
        <v>0</v>
      </c>
      <c r="Y250" s="2" t="b">
        <v>0</v>
      </c>
      <c r="Z250" s="2" t="b">
        <f t="shared" si="58"/>
        <v>0</v>
      </c>
      <c r="AA250" s="2" t="b">
        <f t="shared" si="59"/>
        <v>0</v>
      </c>
      <c r="AB250" s="2" t="b">
        <v>1</v>
      </c>
      <c r="AC250" s="20" t="b">
        <f t="shared" si="73"/>
        <v>1</v>
      </c>
      <c r="AD250" s="20" t="b">
        <f t="shared" si="74"/>
        <v>1</v>
      </c>
      <c r="AE250" s="2" t="s">
        <v>1559</v>
      </c>
      <c r="AF250" s="2" t="str">
        <f t="shared" si="75"/>
        <v>Kidney Stones</v>
      </c>
      <c r="AG250" s="2" t="s">
        <v>1528</v>
      </c>
      <c r="AH250" s="2" t="str">
        <f t="shared" si="76"/>
        <v>Yes</v>
      </c>
      <c r="AI250" s="2" t="s">
        <v>1511</v>
      </c>
      <c r="AJ250" s="2" t="s">
        <v>1517</v>
      </c>
    </row>
    <row r="251" spans="1:36" ht="15.75" customHeight="1" x14ac:dyDescent="0.35">
      <c r="A251" s="2" t="s">
        <v>462</v>
      </c>
      <c r="B251" s="2" t="s">
        <v>1547</v>
      </c>
      <c r="C251" s="2">
        <v>165</v>
      </c>
      <c r="D251" s="2">
        <f t="shared" si="60"/>
        <v>1.65</v>
      </c>
      <c r="E251" s="2">
        <f t="shared" si="61"/>
        <v>66.7</v>
      </c>
      <c r="F251" s="67">
        <f t="shared" si="62"/>
        <v>24.499540863177231</v>
      </c>
      <c r="G251" s="2">
        <v>66.7</v>
      </c>
      <c r="H251" s="2" t="b">
        <v>0</v>
      </c>
      <c r="I251" s="2" t="b">
        <f t="shared" si="63"/>
        <v>0</v>
      </c>
      <c r="J251" s="2" t="b">
        <f t="shared" si="64"/>
        <v>0</v>
      </c>
      <c r="K251" s="2" t="b">
        <v>0</v>
      </c>
      <c r="L251" s="2" t="b">
        <f t="shared" si="65"/>
        <v>0</v>
      </c>
      <c r="M251" s="2" t="b">
        <f t="shared" si="66"/>
        <v>0</v>
      </c>
      <c r="N251" s="2" t="b">
        <v>0</v>
      </c>
      <c r="O251" s="2" t="b">
        <f t="shared" si="67"/>
        <v>0</v>
      </c>
      <c r="P251" s="2" t="b">
        <f t="shared" si="68"/>
        <v>0</v>
      </c>
      <c r="Q251" s="2" t="b">
        <v>0</v>
      </c>
      <c r="R251" s="2" t="b">
        <f t="shared" si="69"/>
        <v>0</v>
      </c>
      <c r="S251" s="2" t="b">
        <f t="shared" si="70"/>
        <v>0</v>
      </c>
      <c r="T251" s="2" t="s">
        <v>1735</v>
      </c>
      <c r="U251" s="2">
        <v>219</v>
      </c>
      <c r="V251" s="2" t="b">
        <v>0</v>
      </c>
      <c r="W251" s="2" t="b">
        <f t="shared" si="71"/>
        <v>0</v>
      </c>
      <c r="X251" s="20" t="b">
        <f t="shared" si="72"/>
        <v>0</v>
      </c>
      <c r="Y251" s="2" t="b">
        <v>0</v>
      </c>
      <c r="Z251" s="2" t="b">
        <f t="shared" si="58"/>
        <v>0</v>
      </c>
      <c r="AA251" s="2" t="b">
        <f t="shared" si="59"/>
        <v>0</v>
      </c>
      <c r="AB251" s="2" t="b">
        <v>0</v>
      </c>
      <c r="AC251" s="20" t="b">
        <f t="shared" si="73"/>
        <v>0</v>
      </c>
      <c r="AD251" s="20" t="b">
        <f t="shared" si="74"/>
        <v>0</v>
      </c>
      <c r="AE251" s="2" t="s">
        <v>1572</v>
      </c>
      <c r="AF251" s="2" t="str">
        <f t="shared" si="75"/>
        <v>Allergic Reaction</v>
      </c>
      <c r="AG251" s="2" t="s">
        <v>1528</v>
      </c>
      <c r="AH251" s="2" t="str">
        <f t="shared" si="76"/>
        <v>Yes</v>
      </c>
      <c r="AI251" s="2" t="s">
        <v>1516</v>
      </c>
      <c r="AJ251" s="2" t="s">
        <v>1517</v>
      </c>
    </row>
    <row r="252" spans="1:36" ht="15.75" customHeight="1" x14ac:dyDescent="0.35">
      <c r="A252" s="2" t="s">
        <v>463</v>
      </c>
      <c r="B252" s="2" t="s">
        <v>1531</v>
      </c>
      <c r="C252" s="2">
        <v>166</v>
      </c>
      <c r="D252" s="2">
        <f t="shared" si="60"/>
        <v>1.66</v>
      </c>
      <c r="E252" s="2">
        <f t="shared" si="61"/>
        <v>71.400000000000006</v>
      </c>
      <c r="F252" s="67">
        <f t="shared" si="62"/>
        <v>25.91087240528379</v>
      </c>
      <c r="G252" s="2">
        <v>71.400000000000006</v>
      </c>
      <c r="H252" s="2" t="b">
        <v>0</v>
      </c>
      <c r="I252" s="2" t="b">
        <f t="shared" si="63"/>
        <v>0</v>
      </c>
      <c r="J252" s="2" t="b">
        <f t="shared" si="64"/>
        <v>0</v>
      </c>
      <c r="K252" s="2" t="b">
        <v>0</v>
      </c>
      <c r="L252" s="2" t="b">
        <f t="shared" si="65"/>
        <v>0</v>
      </c>
      <c r="M252" s="2" t="b">
        <f t="shared" si="66"/>
        <v>0</v>
      </c>
      <c r="N252" s="2" t="b">
        <v>0</v>
      </c>
      <c r="O252" s="2" t="b">
        <f t="shared" si="67"/>
        <v>0</v>
      </c>
      <c r="P252" s="2" t="b">
        <f t="shared" si="68"/>
        <v>0</v>
      </c>
      <c r="Q252" s="2" t="b">
        <v>0</v>
      </c>
      <c r="R252" s="2" t="b">
        <f t="shared" si="69"/>
        <v>0</v>
      </c>
      <c r="S252" s="2" t="b">
        <f t="shared" si="70"/>
        <v>0</v>
      </c>
      <c r="T252" s="2" t="s">
        <v>1736</v>
      </c>
      <c r="U252" s="2">
        <v>191</v>
      </c>
      <c r="V252" s="2" t="b">
        <v>0</v>
      </c>
      <c r="W252" s="2" t="b">
        <f t="shared" si="71"/>
        <v>0</v>
      </c>
      <c r="X252" s="20" t="b">
        <f t="shared" si="72"/>
        <v>0</v>
      </c>
      <c r="Y252" s="2" t="b">
        <v>0</v>
      </c>
      <c r="Z252" s="2" t="b">
        <f t="shared" si="58"/>
        <v>0</v>
      </c>
      <c r="AA252" s="2" t="b">
        <f t="shared" si="59"/>
        <v>0</v>
      </c>
      <c r="AB252" s="2" t="b">
        <v>0</v>
      </c>
      <c r="AC252" s="20" t="b">
        <f t="shared" si="73"/>
        <v>0</v>
      </c>
      <c r="AD252" s="20" t="b">
        <f t="shared" si="74"/>
        <v>0</v>
      </c>
      <c r="AE252" s="2" t="s">
        <v>1556</v>
      </c>
      <c r="AF252" s="2" t="str">
        <f t="shared" si="75"/>
        <v>Allergic Reaction</v>
      </c>
      <c r="AG252" s="2" t="s">
        <v>1528</v>
      </c>
      <c r="AH252" s="2" t="str">
        <f t="shared" si="76"/>
        <v>Yes</v>
      </c>
      <c r="AI252" s="2" t="s">
        <v>1511</v>
      </c>
      <c r="AJ252" s="2" t="s">
        <v>1525</v>
      </c>
    </row>
    <row r="253" spans="1:36" ht="15.75" customHeight="1" x14ac:dyDescent="0.35">
      <c r="A253" s="2" t="s">
        <v>465</v>
      </c>
      <c r="B253" s="2" t="s">
        <v>1513</v>
      </c>
      <c r="C253" s="2">
        <v>173</v>
      </c>
      <c r="D253" s="2">
        <f t="shared" si="60"/>
        <v>1.73</v>
      </c>
      <c r="E253" s="2">
        <f t="shared" si="61"/>
        <v>65.599999999999994</v>
      </c>
      <c r="F253" s="67">
        <f t="shared" si="62"/>
        <v>21.918540545958766</v>
      </c>
      <c r="G253" s="2">
        <v>65.599999999999994</v>
      </c>
      <c r="H253" s="2" t="s">
        <v>1528</v>
      </c>
      <c r="I253" s="2" t="str">
        <f t="shared" si="63"/>
        <v>Yes</v>
      </c>
      <c r="J253" s="2" t="b">
        <f t="shared" si="64"/>
        <v>1</v>
      </c>
      <c r="K253" s="2" t="b">
        <v>1</v>
      </c>
      <c r="L253" s="2" t="b">
        <f t="shared" si="65"/>
        <v>1</v>
      </c>
      <c r="M253" s="2" t="b">
        <f t="shared" si="66"/>
        <v>1</v>
      </c>
      <c r="N253" s="2" t="b">
        <v>0</v>
      </c>
      <c r="O253" s="2" t="b">
        <f t="shared" si="67"/>
        <v>0</v>
      </c>
      <c r="P253" s="2" t="b">
        <f t="shared" si="68"/>
        <v>0</v>
      </c>
      <c r="Q253" s="2" t="b">
        <v>0</v>
      </c>
      <c r="R253" s="2" t="b">
        <f t="shared" si="69"/>
        <v>0</v>
      </c>
      <c r="S253" s="2" t="b">
        <f t="shared" si="70"/>
        <v>0</v>
      </c>
      <c r="T253" s="2" t="s">
        <v>1569</v>
      </c>
      <c r="U253" s="2">
        <v>175</v>
      </c>
      <c r="V253" s="2" t="b">
        <v>0</v>
      </c>
      <c r="W253" s="2" t="b">
        <f t="shared" si="71"/>
        <v>0</v>
      </c>
      <c r="X253" s="20" t="b">
        <f t="shared" si="72"/>
        <v>0</v>
      </c>
      <c r="Y253" s="2" t="b">
        <v>0</v>
      </c>
      <c r="Z253" s="2" t="b">
        <f t="shared" si="58"/>
        <v>0</v>
      </c>
      <c r="AA253" s="2" t="b">
        <f t="shared" si="59"/>
        <v>0</v>
      </c>
      <c r="AB253" s="2" t="b">
        <v>0</v>
      </c>
      <c r="AC253" s="20" t="b">
        <f t="shared" si="73"/>
        <v>0</v>
      </c>
      <c r="AD253" s="20" t="b">
        <f t="shared" si="74"/>
        <v>0</v>
      </c>
      <c r="AE253" s="2" t="s">
        <v>1565</v>
      </c>
      <c r="AF253" s="2" t="str">
        <f t="shared" si="75"/>
        <v>Diabetes</v>
      </c>
      <c r="AG253" s="2" t="s">
        <v>1528</v>
      </c>
      <c r="AH253" s="2" t="str">
        <f t="shared" si="76"/>
        <v>Yes</v>
      </c>
      <c r="AI253" s="2" t="s">
        <v>1516</v>
      </c>
      <c r="AJ253" s="2" t="s">
        <v>1534</v>
      </c>
    </row>
    <row r="254" spans="1:36" ht="15.75" customHeight="1" x14ac:dyDescent="0.35">
      <c r="A254" s="2" t="s">
        <v>466</v>
      </c>
      <c r="B254" s="2" t="s">
        <v>1522</v>
      </c>
      <c r="C254" s="2">
        <v>165</v>
      </c>
      <c r="D254" s="2">
        <f t="shared" si="60"/>
        <v>1.65</v>
      </c>
      <c r="E254" s="2">
        <f t="shared" si="61"/>
        <v>85.2</v>
      </c>
      <c r="F254" s="67">
        <f t="shared" si="62"/>
        <v>31.294765840220389</v>
      </c>
      <c r="G254" s="2">
        <v>85.2</v>
      </c>
      <c r="H254" s="2" t="b">
        <v>0</v>
      </c>
      <c r="I254" s="2" t="b">
        <f t="shared" si="63"/>
        <v>0</v>
      </c>
      <c r="J254" s="2" t="b">
        <f t="shared" si="64"/>
        <v>0</v>
      </c>
      <c r="K254" s="2" t="b">
        <v>1</v>
      </c>
      <c r="L254" s="2" t="b">
        <f t="shared" si="65"/>
        <v>1</v>
      </c>
      <c r="M254" s="2" t="b">
        <f t="shared" si="66"/>
        <v>1</v>
      </c>
      <c r="N254" s="2" t="b">
        <v>0</v>
      </c>
      <c r="O254" s="2" t="b">
        <f t="shared" si="67"/>
        <v>0</v>
      </c>
      <c r="P254" s="2" t="b">
        <f t="shared" si="68"/>
        <v>0</v>
      </c>
      <c r="Q254" s="2" t="b">
        <v>1</v>
      </c>
      <c r="R254" s="2" t="b">
        <f t="shared" si="69"/>
        <v>1</v>
      </c>
      <c r="S254" s="2" t="b">
        <f t="shared" si="70"/>
        <v>1</v>
      </c>
      <c r="T254" s="2" t="s">
        <v>1737</v>
      </c>
      <c r="U254" s="2">
        <v>210</v>
      </c>
      <c r="V254" s="2" t="b">
        <v>1</v>
      </c>
      <c r="W254" s="2" t="b">
        <f t="shared" si="71"/>
        <v>1</v>
      </c>
      <c r="X254" s="20" t="b">
        <f t="shared" si="72"/>
        <v>0</v>
      </c>
      <c r="Y254" s="2" t="b">
        <v>0</v>
      </c>
      <c r="Z254" s="2" t="b">
        <f t="shared" si="58"/>
        <v>0</v>
      </c>
      <c r="AA254" s="2" t="b">
        <f t="shared" si="59"/>
        <v>0</v>
      </c>
      <c r="AB254" s="2" t="b">
        <v>1</v>
      </c>
      <c r="AC254" s="20" t="b">
        <f t="shared" si="73"/>
        <v>1</v>
      </c>
      <c r="AD254" s="20" t="b">
        <f t="shared" si="74"/>
        <v>1</v>
      </c>
      <c r="AE254" s="2" t="s">
        <v>1575</v>
      </c>
      <c r="AF254" s="2" t="str">
        <f t="shared" si="75"/>
        <v>Stroke</v>
      </c>
      <c r="AG254" s="2" t="s">
        <v>1510</v>
      </c>
      <c r="AH254" s="2" t="str">
        <f t="shared" si="76"/>
        <v>No</v>
      </c>
      <c r="AI254" s="2" t="s">
        <v>1511</v>
      </c>
      <c r="AJ254" s="2" t="s">
        <v>1534</v>
      </c>
    </row>
    <row r="255" spans="1:36" ht="15.75" customHeight="1" x14ac:dyDescent="0.35">
      <c r="A255" s="2" t="s">
        <v>468</v>
      </c>
      <c r="B255" s="2" t="s">
        <v>1531</v>
      </c>
      <c r="C255" s="2">
        <v>171</v>
      </c>
      <c r="D255" s="2">
        <f t="shared" si="60"/>
        <v>1.71</v>
      </c>
      <c r="E255" s="2">
        <f t="shared" si="61"/>
        <v>63.9</v>
      </c>
      <c r="F255" s="67">
        <f t="shared" si="62"/>
        <v>21.852877808556482</v>
      </c>
      <c r="G255" s="2">
        <v>63.9</v>
      </c>
      <c r="H255" s="2" t="b">
        <v>0</v>
      </c>
      <c r="I255" s="2" t="b">
        <f t="shared" si="63"/>
        <v>0</v>
      </c>
      <c r="J255" s="2" t="b">
        <f t="shared" si="64"/>
        <v>0</v>
      </c>
      <c r="K255" s="2" t="b">
        <v>0</v>
      </c>
      <c r="L255" s="2" t="b">
        <f t="shared" si="65"/>
        <v>0</v>
      </c>
      <c r="M255" s="2" t="b">
        <f t="shared" si="66"/>
        <v>0</v>
      </c>
      <c r="N255" s="2" t="b">
        <v>0</v>
      </c>
      <c r="O255" s="2" t="b">
        <f t="shared" si="67"/>
        <v>0</v>
      </c>
      <c r="P255" s="2" t="b">
        <f t="shared" si="68"/>
        <v>0</v>
      </c>
      <c r="Q255" s="2" t="b">
        <v>0</v>
      </c>
      <c r="R255" s="2" t="b">
        <f t="shared" si="69"/>
        <v>0</v>
      </c>
      <c r="S255" s="2" t="b">
        <f t="shared" si="70"/>
        <v>0</v>
      </c>
      <c r="T255" s="2" t="s">
        <v>1738</v>
      </c>
      <c r="U255" s="2">
        <v>215</v>
      </c>
      <c r="V255" s="2" t="b">
        <v>0</v>
      </c>
      <c r="W255" s="2" t="b">
        <f t="shared" si="71"/>
        <v>0</v>
      </c>
      <c r="X255" s="20" t="b">
        <f t="shared" si="72"/>
        <v>0</v>
      </c>
      <c r="Y255" s="2" t="b">
        <v>0</v>
      </c>
      <c r="Z255" s="2" t="b">
        <f t="shared" si="58"/>
        <v>0</v>
      </c>
      <c r="AA255" s="2" t="b">
        <f t="shared" si="59"/>
        <v>0</v>
      </c>
      <c r="AB255" s="2" t="b">
        <v>0</v>
      </c>
      <c r="AC255" s="20" t="b">
        <f t="shared" si="73"/>
        <v>0</v>
      </c>
      <c r="AD255" s="20" t="b">
        <f t="shared" si="74"/>
        <v>0</v>
      </c>
      <c r="AE255" s="2" t="s">
        <v>1556</v>
      </c>
      <c r="AF255" s="2" t="str">
        <f t="shared" si="75"/>
        <v>Allergic Reaction</v>
      </c>
      <c r="AG255" s="2" t="s">
        <v>1510</v>
      </c>
      <c r="AH255" s="2" t="str">
        <f t="shared" si="76"/>
        <v>No</v>
      </c>
      <c r="AI255" s="2" t="s">
        <v>1539</v>
      </c>
      <c r="AJ255" s="2" t="s">
        <v>1521</v>
      </c>
    </row>
    <row r="256" spans="1:36" ht="15.75" customHeight="1" x14ac:dyDescent="0.35">
      <c r="A256" s="2" t="s">
        <v>469</v>
      </c>
      <c r="B256" s="2" t="s">
        <v>1522</v>
      </c>
      <c r="C256" s="2">
        <v>171</v>
      </c>
      <c r="D256" s="2">
        <f t="shared" si="60"/>
        <v>1.71</v>
      </c>
      <c r="E256" s="2">
        <f t="shared" si="61"/>
        <v>86.6</v>
      </c>
      <c r="F256" s="67">
        <f t="shared" si="62"/>
        <v>29.615950206901271</v>
      </c>
      <c r="G256" s="2">
        <v>86.6</v>
      </c>
      <c r="H256" s="2" t="b">
        <v>0</v>
      </c>
      <c r="I256" s="2" t="b">
        <f t="shared" si="63"/>
        <v>0</v>
      </c>
      <c r="J256" s="2" t="b">
        <f t="shared" si="64"/>
        <v>0</v>
      </c>
      <c r="K256" s="2" t="s">
        <v>1528</v>
      </c>
      <c r="L256" s="2" t="str">
        <f t="shared" si="65"/>
        <v>Yes</v>
      </c>
      <c r="M256" s="2" t="b">
        <f t="shared" si="66"/>
        <v>1</v>
      </c>
      <c r="N256" s="2" t="b">
        <v>1</v>
      </c>
      <c r="O256" s="2" t="b">
        <f t="shared" si="67"/>
        <v>1</v>
      </c>
      <c r="P256" s="2" t="b">
        <f t="shared" si="68"/>
        <v>1</v>
      </c>
      <c r="Q256" s="2" t="b">
        <v>0</v>
      </c>
      <c r="R256" s="2" t="b">
        <f t="shared" si="69"/>
        <v>0</v>
      </c>
      <c r="S256" s="2" t="b">
        <f t="shared" si="70"/>
        <v>0</v>
      </c>
      <c r="T256" s="2" t="s">
        <v>1707</v>
      </c>
      <c r="U256" s="2">
        <v>184</v>
      </c>
      <c r="V256" s="2" t="b">
        <v>1</v>
      </c>
      <c r="W256" s="2" t="b">
        <f t="shared" si="71"/>
        <v>1</v>
      </c>
      <c r="X256" s="20" t="b">
        <f t="shared" si="72"/>
        <v>0</v>
      </c>
      <c r="Y256" s="2" t="b">
        <v>0</v>
      </c>
      <c r="Z256" s="2" t="b">
        <f t="shared" si="58"/>
        <v>0</v>
      </c>
      <c r="AA256" s="2" t="b">
        <f t="shared" si="59"/>
        <v>0</v>
      </c>
      <c r="AB256" s="2" t="b">
        <v>1</v>
      </c>
      <c r="AC256" s="20" t="b">
        <f t="shared" si="73"/>
        <v>1</v>
      </c>
      <c r="AD256" s="20" t="b">
        <f t="shared" si="74"/>
        <v>1</v>
      </c>
      <c r="AE256" s="2" t="s">
        <v>1524</v>
      </c>
      <c r="AF256" s="2" t="str">
        <f t="shared" si="75"/>
        <v>Heart Attack</v>
      </c>
      <c r="AG256" s="2" t="s">
        <v>1528</v>
      </c>
      <c r="AH256" s="2" t="str">
        <f t="shared" si="76"/>
        <v>Yes</v>
      </c>
      <c r="AI256" s="2" t="s">
        <v>1516</v>
      </c>
      <c r="AJ256" s="2" t="s">
        <v>1521</v>
      </c>
    </row>
    <row r="257" spans="1:36" ht="15.75" customHeight="1" x14ac:dyDescent="0.35">
      <c r="A257" s="2" t="s">
        <v>470</v>
      </c>
      <c r="B257" s="2" t="s">
        <v>1560</v>
      </c>
      <c r="C257" s="2">
        <v>159</v>
      </c>
      <c r="D257" s="2">
        <f t="shared" si="60"/>
        <v>1.59</v>
      </c>
      <c r="E257" s="2">
        <f t="shared" si="61"/>
        <v>77.5</v>
      </c>
      <c r="F257" s="67">
        <f t="shared" si="62"/>
        <v>30.655432933823818</v>
      </c>
      <c r="G257" s="2">
        <v>77.5</v>
      </c>
      <c r="H257" s="2" t="b">
        <v>0</v>
      </c>
      <c r="I257" s="2" t="b">
        <f t="shared" si="63"/>
        <v>0</v>
      </c>
      <c r="J257" s="2" t="b">
        <f t="shared" si="64"/>
        <v>0</v>
      </c>
      <c r="K257" s="2" t="b">
        <v>1</v>
      </c>
      <c r="L257" s="2" t="b">
        <f t="shared" si="65"/>
        <v>1</v>
      </c>
      <c r="M257" s="2" t="b">
        <f t="shared" si="66"/>
        <v>1</v>
      </c>
      <c r="N257" s="2" t="b">
        <v>0</v>
      </c>
      <c r="O257" s="2" t="b">
        <f t="shared" si="67"/>
        <v>0</v>
      </c>
      <c r="P257" s="2" t="b">
        <f t="shared" si="68"/>
        <v>0</v>
      </c>
      <c r="Q257" s="2" t="s">
        <v>1510</v>
      </c>
      <c r="R257" s="2" t="str">
        <f t="shared" si="69"/>
        <v>No</v>
      </c>
      <c r="S257" s="2" t="b">
        <f t="shared" si="70"/>
        <v>0</v>
      </c>
      <c r="T257" s="2" t="s">
        <v>1712</v>
      </c>
      <c r="U257" s="2">
        <v>155</v>
      </c>
      <c r="V257" s="2" t="b">
        <v>1</v>
      </c>
      <c r="W257" s="2" t="b">
        <f t="shared" si="71"/>
        <v>1</v>
      </c>
      <c r="X257" s="20" t="b">
        <f t="shared" si="72"/>
        <v>0</v>
      </c>
      <c r="Z257" s="2" t="b">
        <f t="shared" si="58"/>
        <v>0</v>
      </c>
      <c r="AA257" s="2" t="b">
        <f t="shared" si="59"/>
        <v>0</v>
      </c>
      <c r="AB257" s="2" t="b">
        <v>1</v>
      </c>
      <c r="AC257" s="20" t="b">
        <f t="shared" si="73"/>
        <v>1</v>
      </c>
      <c r="AD257" s="20" t="b">
        <f t="shared" si="74"/>
        <v>1</v>
      </c>
      <c r="AE257" s="2" t="s">
        <v>1524</v>
      </c>
      <c r="AF257" s="2" t="str">
        <f t="shared" si="75"/>
        <v>Heart Attack</v>
      </c>
      <c r="AG257" s="2" t="s">
        <v>1510</v>
      </c>
      <c r="AH257" s="2" t="str">
        <f t="shared" si="76"/>
        <v>No</v>
      </c>
      <c r="AI257" s="2" t="s">
        <v>1511</v>
      </c>
      <c r="AJ257" s="2" t="s">
        <v>1525</v>
      </c>
    </row>
    <row r="258" spans="1:36" ht="15.75" customHeight="1" x14ac:dyDescent="0.35">
      <c r="A258" s="2" t="s">
        <v>472</v>
      </c>
      <c r="B258" s="2" t="s">
        <v>1540</v>
      </c>
      <c r="C258" s="2">
        <v>163</v>
      </c>
      <c r="D258" s="2">
        <f t="shared" si="60"/>
        <v>1.63</v>
      </c>
      <c r="E258" s="2">
        <f t="shared" si="61"/>
        <v>69</v>
      </c>
      <c r="F258" s="67">
        <f t="shared" si="62"/>
        <v>25.970115548195267</v>
      </c>
      <c r="G258" s="2">
        <v>69</v>
      </c>
      <c r="H258" s="2" t="b">
        <v>0</v>
      </c>
      <c r="I258" s="2" t="b">
        <f t="shared" si="63"/>
        <v>0</v>
      </c>
      <c r="J258" s="2" t="b">
        <f t="shared" si="64"/>
        <v>0</v>
      </c>
      <c r="K258" s="2" t="b">
        <v>0</v>
      </c>
      <c r="L258" s="2" t="b">
        <f t="shared" si="65"/>
        <v>0</v>
      </c>
      <c r="M258" s="2" t="b">
        <f t="shared" si="66"/>
        <v>0</v>
      </c>
      <c r="N258" s="2" t="b">
        <v>0</v>
      </c>
      <c r="O258" s="2" t="b">
        <f t="shared" si="67"/>
        <v>0</v>
      </c>
      <c r="P258" s="2" t="b">
        <f t="shared" si="68"/>
        <v>0</v>
      </c>
      <c r="Q258" s="2" t="b">
        <v>0</v>
      </c>
      <c r="R258" s="2" t="b">
        <f t="shared" si="69"/>
        <v>0</v>
      </c>
      <c r="S258" s="2" t="b">
        <f t="shared" si="70"/>
        <v>0</v>
      </c>
      <c r="T258" s="2" t="s">
        <v>1563</v>
      </c>
      <c r="U258" s="2">
        <v>164</v>
      </c>
      <c r="V258" s="2" t="b">
        <v>0</v>
      </c>
      <c r="W258" s="2" t="b">
        <f t="shared" si="71"/>
        <v>0</v>
      </c>
      <c r="X258" s="20" t="b">
        <f t="shared" si="72"/>
        <v>0</v>
      </c>
      <c r="Y258" s="2" t="b">
        <v>0</v>
      </c>
      <c r="Z258" s="2" t="b">
        <f t="shared" ref="Z258:Z321" si="77">IF(ISBLANK(Y258),FALSE,Y258)</f>
        <v>0</v>
      </c>
      <c r="AA258" s="2" t="b">
        <f t="shared" ref="AA258:AA321" si="78">IF(Z258="YES",TRUE,IF(Z258="No",FALSE,Z258))</f>
        <v>0</v>
      </c>
      <c r="AB258" s="2" t="b">
        <v>0</v>
      </c>
      <c r="AC258" s="20" t="b">
        <f t="shared" si="73"/>
        <v>0</v>
      </c>
      <c r="AD258" s="20" t="b">
        <f t="shared" si="74"/>
        <v>0</v>
      </c>
      <c r="AE258" s="2" t="s">
        <v>1646</v>
      </c>
      <c r="AF258" s="2" t="str">
        <f t="shared" si="75"/>
        <v>Fractured Arm</v>
      </c>
      <c r="AG258" s="2" t="s">
        <v>1528</v>
      </c>
      <c r="AH258" s="2" t="str">
        <f t="shared" si="76"/>
        <v>Yes</v>
      </c>
      <c r="AI258" s="2" t="s">
        <v>1516</v>
      </c>
      <c r="AJ258" s="2" t="s">
        <v>1534</v>
      </c>
    </row>
    <row r="259" spans="1:36" ht="15.75" customHeight="1" x14ac:dyDescent="0.35">
      <c r="A259" s="2" t="s">
        <v>474</v>
      </c>
      <c r="B259" s="2" t="s">
        <v>1507</v>
      </c>
      <c r="C259" s="2">
        <v>167</v>
      </c>
      <c r="D259" s="2">
        <f t="shared" ref="D259:D322" si="79">C259/100</f>
        <v>1.67</v>
      </c>
      <c r="E259" s="2">
        <f t="shared" ref="E259:E322" si="80">ROUND(G259,1)</f>
        <v>67.900000000000006</v>
      </c>
      <c r="F259" s="67">
        <f t="shared" ref="F259:F322" si="81">E259/D259^2</f>
        <v>24.346516547742841</v>
      </c>
      <c r="G259" s="2">
        <v>67.900000000000006</v>
      </c>
      <c r="H259" s="2" t="b">
        <v>0</v>
      </c>
      <c r="I259" s="2" t="b">
        <f t="shared" ref="I259:I322" si="82">IF(ISBLANK(H259),FALSE,H259)</f>
        <v>0</v>
      </c>
      <c r="J259" s="2" t="b">
        <f t="shared" ref="J259:J322" si="83">IF(I259="YES",TRUE,IF(I259="No",FALSE,I259))</f>
        <v>0</v>
      </c>
      <c r="K259" s="2" t="b">
        <v>0</v>
      </c>
      <c r="L259" s="2" t="b">
        <f t="shared" ref="L259:L322" si="84">IF(ISBLANK(K259),FALSE,K259)</f>
        <v>0</v>
      </c>
      <c r="M259" s="2" t="b">
        <f t="shared" ref="M259:M322" si="85">IF(L259="Yes",TRUE,IF(L259="No",FALSE,L259))</f>
        <v>0</v>
      </c>
      <c r="N259" s="2" t="b">
        <v>0</v>
      </c>
      <c r="O259" s="2" t="b">
        <f t="shared" ref="O259:O322" si="86">IF(ISBLANK(N259),"FALSE",N259)</f>
        <v>0</v>
      </c>
      <c r="P259" s="2" t="b">
        <f t="shared" ref="P259:P322" si="87">IF(O259="yes",TRUE,IF(O259="No",FALSE,O259))</f>
        <v>0</v>
      </c>
      <c r="Q259" s="2" t="b">
        <v>0</v>
      </c>
      <c r="R259" s="2" t="b">
        <f t="shared" ref="R259:R322" si="88">IF(ISBLANK(Q259),FALSE,Q259)</f>
        <v>0</v>
      </c>
      <c r="S259" s="2" t="b">
        <f t="shared" ref="S259:S322" si="89">IF(R259="Yes",TRUE,IF(R259="No",FALSE,R259))</f>
        <v>0</v>
      </c>
      <c r="T259" s="2" t="s">
        <v>1535</v>
      </c>
      <c r="U259" s="2">
        <v>225</v>
      </c>
      <c r="V259" s="2" t="b">
        <v>0</v>
      </c>
      <c r="W259" s="2" t="b">
        <f t="shared" ref="W259:W322" si="90">IF(ISBLANK(V259),FALSE,V259)</f>
        <v>0</v>
      </c>
      <c r="X259" s="20" t="b">
        <f t="shared" ref="X259:X322" si="91">IF(W259="Yes",TRUE,IF(W259="No",FALSE,FALSE))</f>
        <v>0</v>
      </c>
      <c r="Y259" s="2" t="b">
        <v>0</v>
      </c>
      <c r="Z259" s="2" t="b">
        <f t="shared" si="77"/>
        <v>0</v>
      </c>
      <c r="AA259" s="2" t="b">
        <f t="shared" si="78"/>
        <v>0</v>
      </c>
      <c r="AB259" s="2" t="b">
        <v>0</v>
      </c>
      <c r="AC259" s="20" t="b">
        <f t="shared" ref="AC259:AC322" si="92">IF(ISBLANK(AB259),"FALSE",AB259)</f>
        <v>0</v>
      </c>
      <c r="AD259" s="20" t="b">
        <f t="shared" ref="AD259:AD322" si="93">IF(AC259="Yes",TRUE,IF(AC259="No",FALSE,AC259))</f>
        <v>0</v>
      </c>
      <c r="AE259" s="2" t="s">
        <v>1515</v>
      </c>
      <c r="AF259" s="2" t="str">
        <f t="shared" ref="AF259:AF322" si="94">PROPER(AE259)</f>
        <v>Prostate Cancer</v>
      </c>
      <c r="AG259" s="2" t="s">
        <v>1510</v>
      </c>
      <c r="AH259" s="2" t="str">
        <f t="shared" ref="AH259:AH322" si="95">IF(ISBLANK(AG259),"No",AG259)</f>
        <v>No</v>
      </c>
      <c r="AI259" s="2" t="s">
        <v>1516</v>
      </c>
      <c r="AJ259" s="2" t="s">
        <v>1521</v>
      </c>
    </row>
    <row r="260" spans="1:36" ht="15.75" customHeight="1" x14ac:dyDescent="0.35">
      <c r="A260" s="2" t="s">
        <v>475</v>
      </c>
      <c r="B260" s="2" t="s">
        <v>1547</v>
      </c>
      <c r="C260" s="2">
        <v>160</v>
      </c>
      <c r="D260" s="2">
        <f t="shared" si="79"/>
        <v>1.6</v>
      </c>
      <c r="E260" s="2">
        <f t="shared" si="80"/>
        <v>87.7</v>
      </c>
      <c r="F260" s="67">
        <f t="shared" si="81"/>
        <v>34.257812499999993</v>
      </c>
      <c r="G260" s="2">
        <v>87.7</v>
      </c>
      <c r="H260" s="2" t="b">
        <v>0</v>
      </c>
      <c r="I260" s="2" t="b">
        <f t="shared" si="82"/>
        <v>0</v>
      </c>
      <c r="J260" s="2" t="b">
        <f t="shared" si="83"/>
        <v>0</v>
      </c>
      <c r="K260" s="2" t="b">
        <v>0</v>
      </c>
      <c r="L260" s="2" t="b">
        <f t="shared" si="84"/>
        <v>0</v>
      </c>
      <c r="M260" s="2" t="b">
        <f t="shared" si="85"/>
        <v>0</v>
      </c>
      <c r="N260" s="2" t="b">
        <v>0</v>
      </c>
      <c r="O260" s="2" t="b">
        <f t="shared" si="86"/>
        <v>0</v>
      </c>
      <c r="P260" s="2" t="b">
        <f t="shared" si="87"/>
        <v>0</v>
      </c>
      <c r="Q260" s="2" t="b">
        <v>1</v>
      </c>
      <c r="R260" s="2" t="b">
        <f t="shared" si="88"/>
        <v>1</v>
      </c>
      <c r="S260" s="2" t="b">
        <f t="shared" si="89"/>
        <v>1</v>
      </c>
      <c r="T260" s="2" t="s">
        <v>1739</v>
      </c>
      <c r="U260" s="2">
        <v>162</v>
      </c>
      <c r="V260" s="2" t="b">
        <v>1</v>
      </c>
      <c r="W260" s="2" t="b">
        <f t="shared" si="90"/>
        <v>1</v>
      </c>
      <c r="X260" s="20" t="b">
        <f t="shared" si="91"/>
        <v>0</v>
      </c>
      <c r="Y260" s="2" t="b">
        <v>0</v>
      </c>
      <c r="Z260" s="2" t="b">
        <f t="shared" si="77"/>
        <v>0</v>
      </c>
      <c r="AA260" s="2" t="b">
        <f t="shared" si="78"/>
        <v>0</v>
      </c>
      <c r="AB260" s="2" t="b">
        <v>1</v>
      </c>
      <c r="AC260" s="20" t="b">
        <f t="shared" si="92"/>
        <v>1</v>
      </c>
      <c r="AD260" s="20" t="b">
        <f t="shared" si="93"/>
        <v>1</v>
      </c>
      <c r="AE260" s="2" t="s">
        <v>1598</v>
      </c>
      <c r="AF260" s="2" t="str">
        <f t="shared" si="94"/>
        <v>Heart Disease</v>
      </c>
      <c r="AG260" s="2" t="s">
        <v>1510</v>
      </c>
      <c r="AH260" s="2" t="str">
        <f t="shared" si="95"/>
        <v>No</v>
      </c>
      <c r="AI260" s="2" t="s">
        <v>1511</v>
      </c>
      <c r="AJ260" s="2" t="s">
        <v>1517</v>
      </c>
    </row>
    <row r="261" spans="1:36" ht="15.75" customHeight="1" x14ac:dyDescent="0.35">
      <c r="A261" s="2" t="s">
        <v>476</v>
      </c>
      <c r="B261" s="2" t="s">
        <v>1547</v>
      </c>
      <c r="C261" s="2">
        <v>160</v>
      </c>
      <c r="D261" s="2">
        <f t="shared" si="79"/>
        <v>1.6</v>
      </c>
      <c r="E261" s="2">
        <f t="shared" si="80"/>
        <v>58.4</v>
      </c>
      <c r="F261" s="67">
        <f t="shared" si="81"/>
        <v>22.812499999999996</v>
      </c>
      <c r="G261" s="2">
        <v>58.4</v>
      </c>
      <c r="H261" s="2" t="b">
        <v>0</v>
      </c>
      <c r="I261" s="2" t="b">
        <f t="shared" si="82"/>
        <v>0</v>
      </c>
      <c r="J261" s="2" t="b">
        <f t="shared" si="83"/>
        <v>0</v>
      </c>
      <c r="K261" s="2" t="b">
        <v>1</v>
      </c>
      <c r="L261" s="2" t="b">
        <f t="shared" si="84"/>
        <v>1</v>
      </c>
      <c r="M261" s="2" t="b">
        <f t="shared" si="85"/>
        <v>1</v>
      </c>
      <c r="N261" s="2" t="b">
        <v>1</v>
      </c>
      <c r="O261" s="2" t="b">
        <f t="shared" si="86"/>
        <v>1</v>
      </c>
      <c r="P261" s="2" t="b">
        <f t="shared" si="87"/>
        <v>1</v>
      </c>
      <c r="Q261" s="2" t="b">
        <v>0</v>
      </c>
      <c r="R261" s="2" t="b">
        <f t="shared" si="88"/>
        <v>0</v>
      </c>
      <c r="S261" s="2" t="b">
        <f t="shared" si="89"/>
        <v>0</v>
      </c>
      <c r="T261" s="2" t="s">
        <v>1740</v>
      </c>
      <c r="U261" s="2">
        <v>184</v>
      </c>
      <c r="V261" s="2" t="b">
        <v>0</v>
      </c>
      <c r="W261" s="2" t="b">
        <f t="shared" si="90"/>
        <v>0</v>
      </c>
      <c r="X261" s="20" t="b">
        <f t="shared" si="91"/>
        <v>0</v>
      </c>
      <c r="Y261" s="2" t="b">
        <v>0</v>
      </c>
      <c r="Z261" s="2" t="b">
        <f t="shared" si="77"/>
        <v>0</v>
      </c>
      <c r="AA261" s="2" t="b">
        <f t="shared" si="78"/>
        <v>0</v>
      </c>
      <c r="AB261" s="2" t="b">
        <v>0</v>
      </c>
      <c r="AC261" s="20" t="b">
        <f t="shared" si="92"/>
        <v>0</v>
      </c>
      <c r="AD261" s="20" t="b">
        <f t="shared" si="93"/>
        <v>0</v>
      </c>
      <c r="AE261" s="2" t="s">
        <v>1572</v>
      </c>
      <c r="AF261" s="2" t="str">
        <f t="shared" si="94"/>
        <v>Allergic Reaction</v>
      </c>
      <c r="AG261" s="2" t="s">
        <v>1510</v>
      </c>
      <c r="AH261" s="2" t="str">
        <f t="shared" si="95"/>
        <v>No</v>
      </c>
      <c r="AI261" s="2" t="s">
        <v>1516</v>
      </c>
      <c r="AJ261" s="2" t="s">
        <v>1525</v>
      </c>
    </row>
    <row r="262" spans="1:36" ht="15.75" customHeight="1" x14ac:dyDescent="0.35">
      <c r="A262" s="2" t="s">
        <v>478</v>
      </c>
      <c r="B262" s="2" t="s">
        <v>1513</v>
      </c>
      <c r="C262" s="2">
        <v>173</v>
      </c>
      <c r="D262" s="2">
        <f t="shared" si="79"/>
        <v>1.73</v>
      </c>
      <c r="E262" s="2">
        <f t="shared" si="80"/>
        <v>89.7</v>
      </c>
      <c r="F262" s="67">
        <f t="shared" si="81"/>
        <v>29.970931203849108</v>
      </c>
      <c r="G262" s="2">
        <v>89.7</v>
      </c>
      <c r="H262" s="2" t="b">
        <v>0</v>
      </c>
      <c r="I262" s="2" t="b">
        <f t="shared" si="82"/>
        <v>0</v>
      </c>
      <c r="J262" s="2" t="b">
        <f t="shared" si="83"/>
        <v>0</v>
      </c>
      <c r="K262" s="2" t="b">
        <v>1</v>
      </c>
      <c r="L262" s="2" t="b">
        <f t="shared" si="84"/>
        <v>1</v>
      </c>
      <c r="M262" s="2" t="b">
        <f t="shared" si="85"/>
        <v>1</v>
      </c>
      <c r="N262" s="2" t="b">
        <v>1</v>
      </c>
      <c r="O262" s="2" t="b">
        <f t="shared" si="86"/>
        <v>1</v>
      </c>
      <c r="P262" s="2" t="b">
        <f t="shared" si="87"/>
        <v>1</v>
      </c>
      <c r="Q262" s="2" t="b">
        <v>0</v>
      </c>
      <c r="R262" s="2" t="b">
        <f t="shared" si="88"/>
        <v>0</v>
      </c>
      <c r="S262" s="2" t="b">
        <f t="shared" si="89"/>
        <v>0</v>
      </c>
      <c r="T262" s="2" t="s">
        <v>1557</v>
      </c>
      <c r="U262" s="2">
        <v>182</v>
      </c>
      <c r="V262" s="2" t="b">
        <v>0</v>
      </c>
      <c r="W262" s="2" t="b">
        <f t="shared" si="90"/>
        <v>0</v>
      </c>
      <c r="X262" s="20" t="b">
        <f t="shared" si="91"/>
        <v>0</v>
      </c>
      <c r="Y262" s="2" t="b">
        <v>1</v>
      </c>
      <c r="Z262" s="2" t="b">
        <f t="shared" si="77"/>
        <v>1</v>
      </c>
      <c r="AA262" s="2" t="b">
        <f t="shared" si="78"/>
        <v>1</v>
      </c>
      <c r="AB262" s="2" t="b">
        <v>1</v>
      </c>
      <c r="AC262" s="20" t="b">
        <f t="shared" si="92"/>
        <v>1</v>
      </c>
      <c r="AD262" s="20" t="b">
        <f t="shared" si="93"/>
        <v>1</v>
      </c>
      <c r="AE262" s="2" t="s">
        <v>1546</v>
      </c>
      <c r="AF262" s="2" t="str">
        <f t="shared" si="94"/>
        <v>Kidney Stones</v>
      </c>
      <c r="AG262" s="2" t="s">
        <v>1510</v>
      </c>
      <c r="AH262" s="2" t="str">
        <f t="shared" si="95"/>
        <v>No</v>
      </c>
      <c r="AI262" s="2" t="s">
        <v>1511</v>
      </c>
      <c r="AJ262" s="2" t="s">
        <v>1517</v>
      </c>
    </row>
    <row r="263" spans="1:36" ht="15.75" customHeight="1" x14ac:dyDescent="0.35">
      <c r="A263" s="2" t="s">
        <v>479</v>
      </c>
      <c r="B263" s="2" t="s">
        <v>1531</v>
      </c>
      <c r="C263" s="2">
        <v>170</v>
      </c>
      <c r="D263" s="2">
        <f t="shared" si="79"/>
        <v>1.7</v>
      </c>
      <c r="E263" s="2">
        <f t="shared" si="80"/>
        <v>65</v>
      </c>
      <c r="F263" s="67">
        <f t="shared" si="81"/>
        <v>22.491349480968861</v>
      </c>
      <c r="G263" s="2">
        <v>65</v>
      </c>
      <c r="H263" s="2" t="b">
        <v>0</v>
      </c>
      <c r="I263" s="2" t="b">
        <f t="shared" si="82"/>
        <v>0</v>
      </c>
      <c r="J263" s="2" t="b">
        <f t="shared" si="83"/>
        <v>0</v>
      </c>
      <c r="K263" s="2" t="b">
        <v>1</v>
      </c>
      <c r="L263" s="2" t="b">
        <f t="shared" si="84"/>
        <v>1</v>
      </c>
      <c r="M263" s="2" t="b">
        <f t="shared" si="85"/>
        <v>1</v>
      </c>
      <c r="N263" s="2" t="b">
        <v>0</v>
      </c>
      <c r="O263" s="2" t="b">
        <f t="shared" si="86"/>
        <v>0</v>
      </c>
      <c r="P263" s="2" t="b">
        <f t="shared" si="87"/>
        <v>0</v>
      </c>
      <c r="Q263" s="2" t="b">
        <v>0</v>
      </c>
      <c r="R263" s="2" t="b">
        <f t="shared" si="88"/>
        <v>0</v>
      </c>
      <c r="S263" s="2" t="b">
        <f t="shared" si="89"/>
        <v>0</v>
      </c>
      <c r="T263" s="2" t="s">
        <v>1741</v>
      </c>
      <c r="U263" s="2">
        <v>221</v>
      </c>
      <c r="V263" s="2" t="b">
        <v>0</v>
      </c>
      <c r="W263" s="2" t="b">
        <f t="shared" si="90"/>
        <v>0</v>
      </c>
      <c r="X263" s="20" t="b">
        <f t="shared" si="91"/>
        <v>0</v>
      </c>
      <c r="Y263" s="2" t="b">
        <v>0</v>
      </c>
      <c r="Z263" s="2" t="b">
        <f t="shared" si="77"/>
        <v>0</v>
      </c>
      <c r="AA263" s="2" t="b">
        <f t="shared" si="78"/>
        <v>0</v>
      </c>
      <c r="AB263" s="2" t="b">
        <v>0</v>
      </c>
      <c r="AC263" s="20" t="b">
        <f t="shared" si="92"/>
        <v>0</v>
      </c>
      <c r="AD263" s="20" t="b">
        <f t="shared" si="93"/>
        <v>0</v>
      </c>
      <c r="AE263" s="2" t="s">
        <v>1527</v>
      </c>
      <c r="AF263" s="2" t="str">
        <f t="shared" si="94"/>
        <v>Appendicitis</v>
      </c>
      <c r="AG263" s="2" t="s">
        <v>1510</v>
      </c>
      <c r="AH263" s="2" t="str">
        <f t="shared" si="95"/>
        <v>No</v>
      </c>
      <c r="AI263" s="2" t="s">
        <v>1539</v>
      </c>
      <c r="AJ263" s="2" t="s">
        <v>1512</v>
      </c>
    </row>
    <row r="264" spans="1:36" ht="15.75" customHeight="1" x14ac:dyDescent="0.35">
      <c r="A264" s="2" t="s">
        <v>480</v>
      </c>
      <c r="B264" s="2" t="s">
        <v>1547</v>
      </c>
      <c r="C264" s="2">
        <v>159</v>
      </c>
      <c r="D264" s="2">
        <f t="shared" si="79"/>
        <v>1.59</v>
      </c>
      <c r="E264" s="2">
        <f t="shared" si="80"/>
        <v>56.2</v>
      </c>
      <c r="F264" s="67">
        <f t="shared" si="81"/>
        <v>22.230133301689015</v>
      </c>
      <c r="G264" s="2">
        <v>56.2</v>
      </c>
      <c r="H264" s="2" t="b">
        <v>0</v>
      </c>
      <c r="I264" s="2" t="b">
        <f t="shared" si="82"/>
        <v>0</v>
      </c>
      <c r="J264" s="2" t="b">
        <f t="shared" si="83"/>
        <v>0</v>
      </c>
      <c r="K264" s="2" t="b">
        <v>0</v>
      </c>
      <c r="L264" s="2" t="b">
        <f t="shared" si="84"/>
        <v>0</v>
      </c>
      <c r="M264" s="2" t="b">
        <f t="shared" si="85"/>
        <v>0</v>
      </c>
      <c r="N264" s="2" t="b">
        <v>1</v>
      </c>
      <c r="O264" s="2" t="b">
        <f t="shared" si="86"/>
        <v>1</v>
      </c>
      <c r="P264" s="2" t="b">
        <f t="shared" si="87"/>
        <v>1</v>
      </c>
      <c r="Q264" s="2" t="b">
        <v>0</v>
      </c>
      <c r="R264" s="2" t="b">
        <f t="shared" si="88"/>
        <v>0</v>
      </c>
      <c r="S264" s="2" t="b">
        <f t="shared" si="89"/>
        <v>0</v>
      </c>
      <c r="T264" s="2" t="s">
        <v>1742</v>
      </c>
      <c r="U264" s="2">
        <v>219</v>
      </c>
      <c r="V264" s="2" t="b">
        <v>0</v>
      </c>
      <c r="W264" s="2" t="b">
        <f t="shared" si="90"/>
        <v>0</v>
      </c>
      <c r="X264" s="20" t="b">
        <f t="shared" si="91"/>
        <v>0</v>
      </c>
      <c r="Y264" s="2" t="b">
        <v>0</v>
      </c>
      <c r="Z264" s="2" t="b">
        <f t="shared" si="77"/>
        <v>0</v>
      </c>
      <c r="AA264" s="2" t="b">
        <f t="shared" si="78"/>
        <v>0</v>
      </c>
      <c r="AC264" s="20" t="str">
        <f t="shared" si="92"/>
        <v>FALSE</v>
      </c>
      <c r="AD264" s="20" t="str">
        <f t="shared" si="93"/>
        <v>FALSE</v>
      </c>
      <c r="AE264" s="2" t="s">
        <v>1544</v>
      </c>
      <c r="AF264" s="2" t="str">
        <f t="shared" si="94"/>
        <v>Osteoarthritis</v>
      </c>
      <c r="AG264" s="2" t="s">
        <v>1528</v>
      </c>
      <c r="AH264" s="2" t="str">
        <f t="shared" si="95"/>
        <v>Yes</v>
      </c>
      <c r="AI264" s="2" t="s">
        <v>1539</v>
      </c>
      <c r="AJ264" s="2" t="s">
        <v>1512</v>
      </c>
    </row>
    <row r="265" spans="1:36" ht="15.75" customHeight="1" x14ac:dyDescent="0.35">
      <c r="A265" s="2" t="s">
        <v>481</v>
      </c>
      <c r="B265" s="2" t="s">
        <v>1531</v>
      </c>
      <c r="C265" s="2">
        <v>168</v>
      </c>
      <c r="D265" s="2">
        <f t="shared" si="79"/>
        <v>1.68</v>
      </c>
      <c r="E265" s="2">
        <f t="shared" si="80"/>
        <v>96.1</v>
      </c>
      <c r="F265" s="67">
        <f t="shared" si="81"/>
        <v>34.049036281179141</v>
      </c>
      <c r="G265" s="2">
        <v>96.1</v>
      </c>
      <c r="H265" s="2" t="b">
        <v>0</v>
      </c>
      <c r="I265" s="2" t="b">
        <f t="shared" si="82"/>
        <v>0</v>
      </c>
      <c r="J265" s="2" t="b">
        <f t="shared" si="83"/>
        <v>0</v>
      </c>
      <c r="K265" s="2" t="b">
        <v>0</v>
      </c>
      <c r="L265" s="2" t="b">
        <f t="shared" si="84"/>
        <v>0</v>
      </c>
      <c r="M265" s="2" t="b">
        <f t="shared" si="85"/>
        <v>0</v>
      </c>
      <c r="N265" s="2" t="b">
        <v>0</v>
      </c>
      <c r="O265" s="2" t="b">
        <f t="shared" si="86"/>
        <v>0</v>
      </c>
      <c r="P265" s="2" t="b">
        <f t="shared" si="87"/>
        <v>0</v>
      </c>
      <c r="Q265" s="2" t="b">
        <v>0</v>
      </c>
      <c r="R265" s="2" t="b">
        <f t="shared" si="88"/>
        <v>0</v>
      </c>
      <c r="S265" s="2" t="b">
        <f t="shared" si="89"/>
        <v>0</v>
      </c>
      <c r="T265" s="2" t="s">
        <v>1657</v>
      </c>
      <c r="U265" s="2">
        <v>179</v>
      </c>
      <c r="V265" s="2" t="b">
        <v>0</v>
      </c>
      <c r="W265" s="2" t="b">
        <f t="shared" si="90"/>
        <v>0</v>
      </c>
      <c r="X265" s="20" t="b">
        <f t="shared" si="91"/>
        <v>0</v>
      </c>
      <c r="Y265" s="2" t="b">
        <v>1</v>
      </c>
      <c r="Z265" s="2" t="b">
        <f t="shared" si="77"/>
        <v>1</v>
      </c>
      <c r="AA265" s="2" t="b">
        <f t="shared" si="78"/>
        <v>1</v>
      </c>
      <c r="AB265" s="2" t="b">
        <v>1</v>
      </c>
      <c r="AC265" s="20" t="b">
        <f t="shared" si="92"/>
        <v>1</v>
      </c>
      <c r="AD265" s="20" t="b">
        <f t="shared" si="93"/>
        <v>1</v>
      </c>
      <c r="AE265" s="2" t="s">
        <v>1549</v>
      </c>
      <c r="AF265" s="2" t="str">
        <f t="shared" si="94"/>
        <v>Hypertension</v>
      </c>
      <c r="AG265" s="2" t="s">
        <v>1528</v>
      </c>
      <c r="AH265" s="2" t="str">
        <f t="shared" si="95"/>
        <v>Yes</v>
      </c>
      <c r="AI265" s="2" t="s">
        <v>1516</v>
      </c>
      <c r="AJ265" s="2" t="s">
        <v>1534</v>
      </c>
    </row>
    <row r="266" spans="1:36" ht="15.75" customHeight="1" x14ac:dyDescent="0.35">
      <c r="A266" s="2" t="s">
        <v>483</v>
      </c>
      <c r="B266" s="2" t="s">
        <v>1560</v>
      </c>
      <c r="C266" s="2">
        <v>167</v>
      </c>
      <c r="D266" s="2">
        <f t="shared" si="79"/>
        <v>1.67</v>
      </c>
      <c r="E266" s="2">
        <f t="shared" si="80"/>
        <v>59.7</v>
      </c>
      <c r="F266" s="67">
        <f t="shared" si="81"/>
        <v>21.406289217971246</v>
      </c>
      <c r="G266" s="2">
        <v>59.7</v>
      </c>
      <c r="H266" s="2" t="b">
        <v>1</v>
      </c>
      <c r="I266" s="2" t="b">
        <f t="shared" si="82"/>
        <v>1</v>
      </c>
      <c r="J266" s="2" t="b">
        <f t="shared" si="83"/>
        <v>1</v>
      </c>
      <c r="K266" s="2" t="b">
        <v>0</v>
      </c>
      <c r="L266" s="2" t="b">
        <f t="shared" si="84"/>
        <v>0</v>
      </c>
      <c r="M266" s="2" t="b">
        <f t="shared" si="85"/>
        <v>0</v>
      </c>
      <c r="N266" s="2" t="b">
        <v>0</v>
      </c>
      <c r="O266" s="2" t="b">
        <f t="shared" si="86"/>
        <v>0</v>
      </c>
      <c r="P266" s="2" t="b">
        <f t="shared" si="87"/>
        <v>0</v>
      </c>
      <c r="Q266" s="2" t="b">
        <v>0</v>
      </c>
      <c r="R266" s="2" t="b">
        <f t="shared" si="88"/>
        <v>0</v>
      </c>
      <c r="S266" s="2" t="b">
        <f t="shared" si="89"/>
        <v>0</v>
      </c>
      <c r="T266" s="2" t="s">
        <v>1743</v>
      </c>
      <c r="U266" s="2">
        <v>227</v>
      </c>
      <c r="V266" s="2" t="b">
        <v>0</v>
      </c>
      <c r="W266" s="2" t="b">
        <f t="shared" si="90"/>
        <v>0</v>
      </c>
      <c r="X266" s="20" t="b">
        <f t="shared" si="91"/>
        <v>0</v>
      </c>
      <c r="Y266" s="2" t="b">
        <v>0</v>
      </c>
      <c r="Z266" s="2" t="b">
        <f t="shared" si="77"/>
        <v>0</v>
      </c>
      <c r="AA266" s="2" t="b">
        <f t="shared" si="78"/>
        <v>0</v>
      </c>
      <c r="AC266" s="20" t="str">
        <f t="shared" si="92"/>
        <v>FALSE</v>
      </c>
      <c r="AD266" s="20" t="str">
        <f t="shared" si="93"/>
        <v>FALSE</v>
      </c>
      <c r="AE266" s="2" t="s">
        <v>1549</v>
      </c>
      <c r="AF266" s="2" t="str">
        <f t="shared" si="94"/>
        <v>Hypertension</v>
      </c>
      <c r="AG266" s="2" t="s">
        <v>1510</v>
      </c>
      <c r="AH266" s="2" t="str">
        <f t="shared" si="95"/>
        <v>No</v>
      </c>
      <c r="AI266" s="2" t="s">
        <v>1516</v>
      </c>
      <c r="AJ266" s="2" t="s">
        <v>1525</v>
      </c>
    </row>
    <row r="267" spans="1:36" ht="15.75" customHeight="1" x14ac:dyDescent="0.35">
      <c r="A267" s="2" t="s">
        <v>484</v>
      </c>
      <c r="B267" s="2" t="s">
        <v>1547</v>
      </c>
      <c r="C267" s="2">
        <v>178</v>
      </c>
      <c r="D267" s="2">
        <f t="shared" si="79"/>
        <v>1.78</v>
      </c>
      <c r="E267" s="2">
        <f t="shared" si="80"/>
        <v>94.6</v>
      </c>
      <c r="F267" s="67">
        <f t="shared" si="81"/>
        <v>29.85734124479232</v>
      </c>
      <c r="G267" s="2">
        <v>94.6</v>
      </c>
      <c r="H267" s="2" t="b">
        <v>0</v>
      </c>
      <c r="I267" s="2" t="b">
        <f t="shared" si="82"/>
        <v>0</v>
      </c>
      <c r="J267" s="2" t="b">
        <f t="shared" si="83"/>
        <v>0</v>
      </c>
      <c r="K267" s="2" t="b">
        <v>0</v>
      </c>
      <c r="L267" s="2" t="b">
        <f t="shared" si="84"/>
        <v>0</v>
      </c>
      <c r="M267" s="2" t="b">
        <f t="shared" si="85"/>
        <v>0</v>
      </c>
      <c r="N267" s="2" t="b">
        <v>0</v>
      </c>
      <c r="O267" s="2" t="b">
        <f t="shared" si="86"/>
        <v>0</v>
      </c>
      <c r="P267" s="2" t="b">
        <f t="shared" si="87"/>
        <v>0</v>
      </c>
      <c r="Q267" s="2" t="b">
        <v>1</v>
      </c>
      <c r="R267" s="2" t="b">
        <f t="shared" si="88"/>
        <v>1</v>
      </c>
      <c r="S267" s="2" t="b">
        <f t="shared" si="89"/>
        <v>1</v>
      </c>
      <c r="T267" s="2" t="s">
        <v>1744</v>
      </c>
      <c r="U267" s="2">
        <v>206</v>
      </c>
      <c r="V267" s="2" t="b">
        <v>1</v>
      </c>
      <c r="W267" s="2" t="b">
        <f t="shared" si="90"/>
        <v>1</v>
      </c>
      <c r="X267" s="20" t="b">
        <f t="shared" si="91"/>
        <v>0</v>
      </c>
      <c r="Y267" s="2" t="b">
        <v>0</v>
      </c>
      <c r="Z267" s="2" t="b">
        <f t="shared" si="77"/>
        <v>0</v>
      </c>
      <c r="AA267" s="2" t="b">
        <f t="shared" si="78"/>
        <v>0</v>
      </c>
      <c r="AB267" s="2" t="b">
        <v>1</v>
      </c>
      <c r="AC267" s="20" t="b">
        <f t="shared" si="92"/>
        <v>1</v>
      </c>
      <c r="AD267" s="20" t="b">
        <f t="shared" si="93"/>
        <v>1</v>
      </c>
      <c r="AE267" s="2" t="s">
        <v>1520</v>
      </c>
      <c r="AF267" s="2" t="str">
        <f t="shared" si="94"/>
        <v>Stroke</v>
      </c>
      <c r="AG267" s="2" t="s">
        <v>1528</v>
      </c>
      <c r="AH267" s="2" t="str">
        <f t="shared" si="95"/>
        <v>Yes</v>
      </c>
      <c r="AI267" s="2" t="s">
        <v>1516</v>
      </c>
      <c r="AJ267" s="2" t="s">
        <v>1521</v>
      </c>
    </row>
    <row r="268" spans="1:36" ht="15.75" customHeight="1" x14ac:dyDescent="0.35">
      <c r="A268" s="2" t="s">
        <v>486</v>
      </c>
      <c r="B268" s="2" t="s">
        <v>1518</v>
      </c>
      <c r="C268" s="2">
        <v>170</v>
      </c>
      <c r="D268" s="2">
        <f t="shared" si="79"/>
        <v>1.7</v>
      </c>
      <c r="E268" s="2">
        <f t="shared" si="80"/>
        <v>65.099999999999994</v>
      </c>
      <c r="F268" s="67">
        <f t="shared" si="81"/>
        <v>22.525951557093425</v>
      </c>
      <c r="G268" s="2">
        <v>65.099999999999994</v>
      </c>
      <c r="H268" s="2" t="b">
        <v>1</v>
      </c>
      <c r="I268" s="2" t="b">
        <f t="shared" si="82"/>
        <v>1</v>
      </c>
      <c r="J268" s="2" t="b">
        <f t="shared" si="83"/>
        <v>1</v>
      </c>
      <c r="K268" s="2" t="b">
        <v>1</v>
      </c>
      <c r="L268" s="2" t="b">
        <f t="shared" si="84"/>
        <v>1</v>
      </c>
      <c r="M268" s="2" t="b">
        <f t="shared" si="85"/>
        <v>1</v>
      </c>
      <c r="N268" s="2" t="b">
        <v>0</v>
      </c>
      <c r="O268" s="2" t="b">
        <f t="shared" si="86"/>
        <v>0</v>
      </c>
      <c r="P268" s="2" t="b">
        <f t="shared" si="87"/>
        <v>0</v>
      </c>
      <c r="Q268" s="2" t="b">
        <v>0</v>
      </c>
      <c r="R268" s="2" t="b">
        <f t="shared" si="88"/>
        <v>0</v>
      </c>
      <c r="S268" s="2" t="b">
        <f t="shared" si="89"/>
        <v>0</v>
      </c>
      <c r="T268" s="2" t="s">
        <v>1745</v>
      </c>
      <c r="U268" s="2">
        <v>208</v>
      </c>
      <c r="V268" s="2" t="b">
        <v>0</v>
      </c>
      <c r="W268" s="2" t="b">
        <f t="shared" si="90"/>
        <v>0</v>
      </c>
      <c r="X268" s="20" t="b">
        <f t="shared" si="91"/>
        <v>0</v>
      </c>
      <c r="Y268" s="2" t="b">
        <v>0</v>
      </c>
      <c r="Z268" s="2" t="b">
        <f t="shared" si="77"/>
        <v>0</v>
      </c>
      <c r="AA268" s="2" t="b">
        <f t="shared" si="78"/>
        <v>0</v>
      </c>
      <c r="AB268" s="2" t="b">
        <v>0</v>
      </c>
      <c r="AC268" s="20" t="b">
        <f t="shared" si="92"/>
        <v>0</v>
      </c>
      <c r="AD268" s="20" t="b">
        <f t="shared" si="93"/>
        <v>0</v>
      </c>
      <c r="AE268" s="2" t="s">
        <v>1556</v>
      </c>
      <c r="AF268" s="2" t="str">
        <f t="shared" si="94"/>
        <v>Allergic Reaction</v>
      </c>
      <c r="AG268" s="2" t="s">
        <v>1510</v>
      </c>
      <c r="AH268" s="2" t="str">
        <f t="shared" si="95"/>
        <v>No</v>
      </c>
      <c r="AI268" s="2" t="s">
        <v>1539</v>
      </c>
      <c r="AJ268" s="2" t="s">
        <v>1525</v>
      </c>
    </row>
    <row r="269" spans="1:36" ht="15.75" customHeight="1" x14ac:dyDescent="0.35">
      <c r="A269" s="2" t="s">
        <v>488</v>
      </c>
      <c r="B269" s="2" t="s">
        <v>1560</v>
      </c>
      <c r="C269" s="2">
        <v>173</v>
      </c>
      <c r="D269" s="2">
        <f t="shared" si="79"/>
        <v>1.73</v>
      </c>
      <c r="E269" s="2">
        <f t="shared" si="80"/>
        <v>104.7</v>
      </c>
      <c r="F269" s="67">
        <f t="shared" si="81"/>
        <v>34.98279260917505</v>
      </c>
      <c r="G269" s="2">
        <v>104.7</v>
      </c>
      <c r="H269" s="2" t="b">
        <v>1</v>
      </c>
      <c r="I269" s="2" t="b">
        <f t="shared" si="82"/>
        <v>1</v>
      </c>
      <c r="J269" s="2" t="b">
        <f t="shared" si="83"/>
        <v>1</v>
      </c>
      <c r="K269" s="2" t="b">
        <v>0</v>
      </c>
      <c r="L269" s="2" t="b">
        <f t="shared" si="84"/>
        <v>0</v>
      </c>
      <c r="M269" s="2" t="b">
        <f t="shared" si="85"/>
        <v>0</v>
      </c>
      <c r="N269" s="2" t="b">
        <v>0</v>
      </c>
      <c r="O269" s="2" t="b">
        <f t="shared" si="86"/>
        <v>0</v>
      </c>
      <c r="P269" s="2" t="b">
        <f t="shared" si="87"/>
        <v>0</v>
      </c>
      <c r="Q269" s="2" t="b">
        <v>1</v>
      </c>
      <c r="R269" s="2" t="b">
        <f t="shared" si="88"/>
        <v>1</v>
      </c>
      <c r="S269" s="2" t="b">
        <f t="shared" si="89"/>
        <v>1</v>
      </c>
      <c r="T269" s="2" t="s">
        <v>1576</v>
      </c>
      <c r="U269" s="2">
        <v>217</v>
      </c>
      <c r="V269" s="2" t="b">
        <v>1</v>
      </c>
      <c r="W269" s="2" t="b">
        <f t="shared" si="90"/>
        <v>1</v>
      </c>
      <c r="X269" s="20" t="b">
        <f t="shared" si="91"/>
        <v>0</v>
      </c>
      <c r="Y269" s="2" t="b">
        <v>1</v>
      </c>
      <c r="Z269" s="2" t="b">
        <f t="shared" si="77"/>
        <v>1</v>
      </c>
      <c r="AA269" s="2" t="b">
        <f t="shared" si="78"/>
        <v>1</v>
      </c>
      <c r="AB269" s="2" t="b">
        <v>1</v>
      </c>
      <c r="AC269" s="20" t="b">
        <f t="shared" si="92"/>
        <v>1</v>
      </c>
      <c r="AD269" s="20" t="b">
        <f t="shared" si="93"/>
        <v>1</v>
      </c>
      <c r="AE269" s="2" t="s">
        <v>1538</v>
      </c>
      <c r="AF269" s="2" t="str">
        <f t="shared" si="94"/>
        <v>Respiratory Infection</v>
      </c>
      <c r="AG269" s="2" t="s">
        <v>1528</v>
      </c>
      <c r="AH269" s="2" t="str">
        <f t="shared" si="95"/>
        <v>Yes</v>
      </c>
      <c r="AI269" s="2" t="s">
        <v>1516</v>
      </c>
      <c r="AJ269" s="2" t="s">
        <v>1512</v>
      </c>
    </row>
    <row r="270" spans="1:36" ht="15.75" customHeight="1" x14ac:dyDescent="0.35">
      <c r="A270" s="2" t="s">
        <v>489</v>
      </c>
      <c r="B270" s="2" t="s">
        <v>1560</v>
      </c>
      <c r="C270" s="2">
        <v>160</v>
      </c>
      <c r="D270" s="2">
        <f t="shared" si="79"/>
        <v>1.6</v>
      </c>
      <c r="E270" s="2">
        <f t="shared" si="80"/>
        <v>73</v>
      </c>
      <c r="F270" s="67">
        <f t="shared" si="81"/>
        <v>28.515624999999993</v>
      </c>
      <c r="G270" s="2">
        <v>73</v>
      </c>
      <c r="H270" s="2" t="b">
        <v>0</v>
      </c>
      <c r="I270" s="2" t="b">
        <f t="shared" si="82"/>
        <v>0</v>
      </c>
      <c r="J270" s="2" t="b">
        <f t="shared" si="83"/>
        <v>0</v>
      </c>
      <c r="K270" s="2" t="b">
        <v>0</v>
      </c>
      <c r="L270" s="2" t="b">
        <f t="shared" si="84"/>
        <v>0</v>
      </c>
      <c r="M270" s="2" t="b">
        <f t="shared" si="85"/>
        <v>0</v>
      </c>
      <c r="N270" s="2" t="b">
        <v>0</v>
      </c>
      <c r="O270" s="2" t="b">
        <f t="shared" si="86"/>
        <v>0</v>
      </c>
      <c r="P270" s="2" t="b">
        <f t="shared" si="87"/>
        <v>0</v>
      </c>
      <c r="Q270" s="2" t="b">
        <v>1</v>
      </c>
      <c r="R270" s="2" t="b">
        <f t="shared" si="88"/>
        <v>1</v>
      </c>
      <c r="S270" s="2" t="b">
        <f t="shared" si="89"/>
        <v>1</v>
      </c>
      <c r="T270" s="2" t="s">
        <v>1738</v>
      </c>
      <c r="U270" s="2">
        <v>214</v>
      </c>
      <c r="V270" s="2" t="b">
        <v>1</v>
      </c>
      <c r="W270" s="2" t="b">
        <f t="shared" si="90"/>
        <v>1</v>
      </c>
      <c r="X270" s="20" t="b">
        <f t="shared" si="91"/>
        <v>0</v>
      </c>
      <c r="Y270" s="2" t="b">
        <v>0</v>
      </c>
      <c r="Z270" s="2" t="b">
        <f t="shared" si="77"/>
        <v>0</v>
      </c>
      <c r="AA270" s="2" t="b">
        <f t="shared" si="78"/>
        <v>0</v>
      </c>
      <c r="AB270" s="2" t="b">
        <v>1</v>
      </c>
      <c r="AC270" s="20" t="b">
        <f t="shared" si="92"/>
        <v>1</v>
      </c>
      <c r="AD270" s="20" t="b">
        <f t="shared" si="93"/>
        <v>1</v>
      </c>
      <c r="AE270" s="2" t="s">
        <v>1595</v>
      </c>
      <c r="AF270" s="2" t="str">
        <f t="shared" si="94"/>
        <v>Respiratory Infection</v>
      </c>
      <c r="AG270" s="2" t="s">
        <v>1510</v>
      </c>
      <c r="AH270" s="2" t="str">
        <f t="shared" si="95"/>
        <v>No</v>
      </c>
      <c r="AI270" s="2" t="s">
        <v>1539</v>
      </c>
      <c r="AJ270" s="2" t="s">
        <v>1525</v>
      </c>
    </row>
    <row r="271" spans="1:36" ht="15.75" customHeight="1" x14ac:dyDescent="0.35">
      <c r="A271" s="2" t="s">
        <v>490</v>
      </c>
      <c r="B271" s="2" t="s">
        <v>1531</v>
      </c>
      <c r="C271" s="2">
        <v>174</v>
      </c>
      <c r="D271" s="2">
        <f t="shared" si="79"/>
        <v>1.74</v>
      </c>
      <c r="E271" s="2">
        <f t="shared" si="80"/>
        <v>73.2</v>
      </c>
      <c r="F271" s="67">
        <f t="shared" si="81"/>
        <v>24.177566389219184</v>
      </c>
      <c r="G271" s="2">
        <v>73.2</v>
      </c>
      <c r="H271" s="2" t="b">
        <v>0</v>
      </c>
      <c r="I271" s="2" t="b">
        <f t="shared" si="82"/>
        <v>0</v>
      </c>
      <c r="J271" s="2" t="b">
        <f t="shared" si="83"/>
        <v>0</v>
      </c>
      <c r="K271" s="2" t="b">
        <v>1</v>
      </c>
      <c r="L271" s="2" t="b">
        <f t="shared" si="84"/>
        <v>1</v>
      </c>
      <c r="M271" s="2" t="b">
        <f t="shared" si="85"/>
        <v>1</v>
      </c>
      <c r="N271" s="2" t="b">
        <v>1</v>
      </c>
      <c r="O271" s="2" t="b">
        <f t="shared" si="86"/>
        <v>1</v>
      </c>
      <c r="P271" s="2" t="b">
        <f t="shared" si="87"/>
        <v>1</v>
      </c>
      <c r="Q271" s="2" t="b">
        <v>0</v>
      </c>
      <c r="R271" s="2" t="b">
        <f t="shared" si="88"/>
        <v>0</v>
      </c>
      <c r="S271" s="2" t="b">
        <f t="shared" si="89"/>
        <v>0</v>
      </c>
      <c r="T271" s="2" t="s">
        <v>1746</v>
      </c>
      <c r="U271" s="2">
        <v>166</v>
      </c>
      <c r="V271" s="2" t="b">
        <v>0</v>
      </c>
      <c r="W271" s="2" t="b">
        <f t="shared" si="90"/>
        <v>0</v>
      </c>
      <c r="X271" s="20" t="b">
        <f t="shared" si="91"/>
        <v>0</v>
      </c>
      <c r="Y271" s="2" t="b">
        <v>0</v>
      </c>
      <c r="Z271" s="2" t="b">
        <f t="shared" si="77"/>
        <v>0</v>
      </c>
      <c r="AA271" s="2" t="b">
        <f t="shared" si="78"/>
        <v>0</v>
      </c>
      <c r="AC271" s="20" t="str">
        <f t="shared" si="92"/>
        <v>FALSE</v>
      </c>
      <c r="AD271" s="20" t="str">
        <f t="shared" si="93"/>
        <v>FALSE</v>
      </c>
      <c r="AE271" s="2" t="s">
        <v>1575</v>
      </c>
      <c r="AF271" s="2" t="str">
        <f t="shared" si="94"/>
        <v>Stroke</v>
      </c>
      <c r="AH271" s="2" t="str">
        <f t="shared" si="95"/>
        <v>No</v>
      </c>
      <c r="AI271" s="2" t="s">
        <v>1539</v>
      </c>
      <c r="AJ271" s="2" t="s">
        <v>1521</v>
      </c>
    </row>
    <row r="272" spans="1:36" ht="15.75" customHeight="1" x14ac:dyDescent="0.35">
      <c r="A272" s="2" t="s">
        <v>491</v>
      </c>
      <c r="B272" s="2" t="s">
        <v>1522</v>
      </c>
      <c r="C272" s="2">
        <v>173</v>
      </c>
      <c r="D272" s="2">
        <f t="shared" si="79"/>
        <v>1.73</v>
      </c>
      <c r="E272" s="2">
        <f t="shared" si="80"/>
        <v>75.2</v>
      </c>
      <c r="F272" s="67">
        <f t="shared" si="81"/>
        <v>25.126131845367368</v>
      </c>
      <c r="G272" s="2">
        <v>75.2</v>
      </c>
      <c r="H272" s="2" t="b">
        <v>0</v>
      </c>
      <c r="I272" s="2" t="b">
        <f t="shared" si="82"/>
        <v>0</v>
      </c>
      <c r="J272" s="2" t="b">
        <f t="shared" si="83"/>
        <v>0</v>
      </c>
      <c r="K272" s="2" t="b">
        <v>0</v>
      </c>
      <c r="L272" s="2" t="b">
        <f t="shared" si="84"/>
        <v>0</v>
      </c>
      <c r="M272" s="2" t="b">
        <f t="shared" si="85"/>
        <v>0</v>
      </c>
      <c r="N272" s="2" t="b">
        <v>1</v>
      </c>
      <c r="O272" s="2" t="b">
        <f t="shared" si="86"/>
        <v>1</v>
      </c>
      <c r="P272" s="2" t="b">
        <f t="shared" si="87"/>
        <v>1</v>
      </c>
      <c r="Q272" s="2" t="b">
        <v>0</v>
      </c>
      <c r="R272" s="2" t="b">
        <f t="shared" si="88"/>
        <v>0</v>
      </c>
      <c r="S272" s="2" t="b">
        <f t="shared" si="89"/>
        <v>0</v>
      </c>
      <c r="T272" s="2" t="s">
        <v>1747</v>
      </c>
      <c r="U272" s="2">
        <v>169</v>
      </c>
      <c r="V272" s="2" t="b">
        <v>0</v>
      </c>
      <c r="W272" s="2" t="b">
        <f t="shared" si="90"/>
        <v>0</v>
      </c>
      <c r="X272" s="20" t="b">
        <f t="shared" si="91"/>
        <v>0</v>
      </c>
      <c r="Y272" s="2" t="b">
        <v>0</v>
      </c>
      <c r="Z272" s="2" t="b">
        <f t="shared" si="77"/>
        <v>0</v>
      </c>
      <c r="AA272" s="2" t="b">
        <f t="shared" si="78"/>
        <v>0</v>
      </c>
      <c r="AB272" s="2" t="b">
        <v>0</v>
      </c>
      <c r="AC272" s="20" t="b">
        <f t="shared" si="92"/>
        <v>0</v>
      </c>
      <c r="AD272" s="20" t="b">
        <f t="shared" si="93"/>
        <v>0</v>
      </c>
      <c r="AE272" s="2" t="s">
        <v>1584</v>
      </c>
      <c r="AF272" s="2" t="str">
        <f t="shared" si="94"/>
        <v>Prostate Cancer</v>
      </c>
      <c r="AG272" s="2" t="s">
        <v>1528</v>
      </c>
      <c r="AH272" s="2" t="str">
        <f t="shared" si="95"/>
        <v>Yes</v>
      </c>
      <c r="AI272" s="2" t="s">
        <v>1511</v>
      </c>
      <c r="AJ272" s="2" t="s">
        <v>1525</v>
      </c>
    </row>
    <row r="273" spans="1:36" ht="15.75" customHeight="1" x14ac:dyDescent="0.35">
      <c r="A273" s="2" t="s">
        <v>492</v>
      </c>
      <c r="B273" s="2" t="s">
        <v>1560</v>
      </c>
      <c r="C273" s="2">
        <v>157</v>
      </c>
      <c r="D273" s="2">
        <f t="shared" si="79"/>
        <v>1.57</v>
      </c>
      <c r="E273" s="2">
        <f t="shared" si="80"/>
        <v>79.099999999999994</v>
      </c>
      <c r="F273" s="67">
        <f t="shared" si="81"/>
        <v>32.090551340825179</v>
      </c>
      <c r="G273" s="2">
        <v>79.099999999999994</v>
      </c>
      <c r="H273" s="2" t="b">
        <v>0</v>
      </c>
      <c r="I273" s="2" t="b">
        <f t="shared" si="82"/>
        <v>0</v>
      </c>
      <c r="J273" s="2" t="b">
        <f t="shared" si="83"/>
        <v>0</v>
      </c>
      <c r="K273" s="2" t="b">
        <v>0</v>
      </c>
      <c r="L273" s="2" t="b">
        <f t="shared" si="84"/>
        <v>0</v>
      </c>
      <c r="M273" s="2" t="b">
        <f t="shared" si="85"/>
        <v>0</v>
      </c>
      <c r="N273" s="2" t="b">
        <v>1</v>
      </c>
      <c r="O273" s="2" t="b">
        <f t="shared" si="86"/>
        <v>1</v>
      </c>
      <c r="P273" s="2" t="b">
        <f t="shared" si="87"/>
        <v>1</v>
      </c>
      <c r="Q273" s="2" t="b">
        <v>0</v>
      </c>
      <c r="R273" s="2" t="b">
        <f t="shared" si="88"/>
        <v>0</v>
      </c>
      <c r="S273" s="2" t="b">
        <f t="shared" si="89"/>
        <v>0</v>
      </c>
      <c r="T273" s="2" t="s">
        <v>1748</v>
      </c>
      <c r="U273" s="2">
        <v>228</v>
      </c>
      <c r="V273" s="2" t="b">
        <v>1</v>
      </c>
      <c r="W273" s="2" t="b">
        <f t="shared" si="90"/>
        <v>1</v>
      </c>
      <c r="X273" s="20" t="b">
        <f t="shared" si="91"/>
        <v>0</v>
      </c>
      <c r="Y273" s="2" t="b">
        <v>0</v>
      </c>
      <c r="Z273" s="2" t="b">
        <f t="shared" si="77"/>
        <v>0</v>
      </c>
      <c r="AA273" s="2" t="b">
        <f t="shared" si="78"/>
        <v>0</v>
      </c>
      <c r="AB273" s="2" t="b">
        <v>1</v>
      </c>
      <c r="AC273" s="20" t="b">
        <f t="shared" si="92"/>
        <v>1</v>
      </c>
      <c r="AD273" s="20" t="b">
        <f t="shared" si="93"/>
        <v>1</v>
      </c>
      <c r="AE273" s="2" t="s">
        <v>1524</v>
      </c>
      <c r="AF273" s="2" t="str">
        <f t="shared" si="94"/>
        <v>Heart Attack</v>
      </c>
      <c r="AH273" s="2" t="str">
        <f t="shared" si="95"/>
        <v>No</v>
      </c>
      <c r="AI273" s="2" t="s">
        <v>1539</v>
      </c>
      <c r="AJ273" s="2" t="s">
        <v>1525</v>
      </c>
    </row>
    <row r="274" spans="1:36" ht="15.75" customHeight="1" x14ac:dyDescent="0.35">
      <c r="A274" s="2" t="s">
        <v>493</v>
      </c>
      <c r="B274" s="2" t="s">
        <v>1513</v>
      </c>
      <c r="C274" s="2">
        <v>173</v>
      </c>
      <c r="D274" s="2">
        <f t="shared" si="79"/>
        <v>1.73</v>
      </c>
      <c r="E274" s="2">
        <f t="shared" si="80"/>
        <v>78</v>
      </c>
      <c r="F274" s="67">
        <f t="shared" si="81"/>
        <v>26.061679307694877</v>
      </c>
      <c r="G274" s="2">
        <v>78</v>
      </c>
      <c r="H274" s="2" t="b">
        <v>1</v>
      </c>
      <c r="I274" s="2" t="b">
        <f t="shared" si="82"/>
        <v>1</v>
      </c>
      <c r="J274" s="2" t="b">
        <f t="shared" si="83"/>
        <v>1</v>
      </c>
      <c r="K274" s="2" t="b">
        <v>0</v>
      </c>
      <c r="L274" s="2" t="b">
        <f t="shared" si="84"/>
        <v>0</v>
      </c>
      <c r="M274" s="2" t="b">
        <f t="shared" si="85"/>
        <v>0</v>
      </c>
      <c r="N274" s="2" t="b">
        <v>1</v>
      </c>
      <c r="O274" s="2" t="b">
        <f t="shared" si="86"/>
        <v>1</v>
      </c>
      <c r="P274" s="2" t="b">
        <f t="shared" si="87"/>
        <v>1</v>
      </c>
      <c r="Q274" s="2" t="b">
        <v>0</v>
      </c>
      <c r="R274" s="2" t="b">
        <f t="shared" si="88"/>
        <v>0</v>
      </c>
      <c r="S274" s="2" t="b">
        <f t="shared" si="89"/>
        <v>0</v>
      </c>
      <c r="T274" s="2" t="s">
        <v>1656</v>
      </c>
      <c r="U274" s="2">
        <v>165</v>
      </c>
      <c r="V274" s="2" t="b">
        <v>0</v>
      </c>
      <c r="W274" s="2" t="b">
        <f t="shared" si="90"/>
        <v>0</v>
      </c>
      <c r="X274" s="20" t="b">
        <f t="shared" si="91"/>
        <v>0</v>
      </c>
      <c r="Y274" s="2" t="b">
        <v>0</v>
      </c>
      <c r="Z274" s="2" t="b">
        <f t="shared" si="77"/>
        <v>0</v>
      </c>
      <c r="AA274" s="2" t="b">
        <f t="shared" si="78"/>
        <v>0</v>
      </c>
      <c r="AB274" s="2" t="b">
        <v>0</v>
      </c>
      <c r="AC274" s="20" t="b">
        <f t="shared" si="92"/>
        <v>0</v>
      </c>
      <c r="AD274" s="20" t="b">
        <f t="shared" si="93"/>
        <v>0</v>
      </c>
      <c r="AE274" s="2" t="s">
        <v>1515</v>
      </c>
      <c r="AF274" s="2" t="str">
        <f t="shared" si="94"/>
        <v>Prostate Cancer</v>
      </c>
      <c r="AG274" s="2" t="s">
        <v>1510</v>
      </c>
      <c r="AH274" s="2" t="str">
        <f t="shared" si="95"/>
        <v>No</v>
      </c>
      <c r="AI274" s="2" t="s">
        <v>1516</v>
      </c>
      <c r="AJ274" s="2" t="s">
        <v>1525</v>
      </c>
    </row>
    <row r="275" spans="1:36" ht="15.75" customHeight="1" x14ac:dyDescent="0.35">
      <c r="A275" s="2" t="s">
        <v>494</v>
      </c>
      <c r="B275" s="2" t="s">
        <v>1531</v>
      </c>
      <c r="C275" s="2">
        <v>153</v>
      </c>
      <c r="D275" s="2">
        <f t="shared" si="79"/>
        <v>1.53</v>
      </c>
      <c r="E275" s="2">
        <f t="shared" si="80"/>
        <v>49.3</v>
      </c>
      <c r="F275" s="67">
        <f t="shared" si="81"/>
        <v>21.060275962236744</v>
      </c>
      <c r="G275" s="2">
        <v>49.3</v>
      </c>
      <c r="H275" s="2" t="b">
        <v>0</v>
      </c>
      <c r="I275" s="2" t="b">
        <f t="shared" si="82"/>
        <v>0</v>
      </c>
      <c r="J275" s="2" t="b">
        <f t="shared" si="83"/>
        <v>0</v>
      </c>
      <c r="K275" s="2" t="b">
        <v>1</v>
      </c>
      <c r="L275" s="2" t="b">
        <f t="shared" si="84"/>
        <v>1</v>
      </c>
      <c r="M275" s="2" t="b">
        <f t="shared" si="85"/>
        <v>1</v>
      </c>
      <c r="N275" s="2" t="b">
        <v>0</v>
      </c>
      <c r="O275" s="2" t="b">
        <f t="shared" si="86"/>
        <v>0</v>
      </c>
      <c r="P275" s="2" t="b">
        <f t="shared" si="87"/>
        <v>0</v>
      </c>
      <c r="Q275" s="2" t="b">
        <v>0</v>
      </c>
      <c r="R275" s="2" t="b">
        <f t="shared" si="88"/>
        <v>0</v>
      </c>
      <c r="S275" s="2" t="b">
        <f t="shared" si="89"/>
        <v>0</v>
      </c>
      <c r="T275" s="2" t="s">
        <v>1654</v>
      </c>
      <c r="U275" s="2">
        <v>177</v>
      </c>
      <c r="W275" s="2" t="b">
        <f t="shared" si="90"/>
        <v>0</v>
      </c>
      <c r="X275" s="20" t="b">
        <f t="shared" si="91"/>
        <v>0</v>
      </c>
      <c r="Y275" s="2" t="b">
        <v>0</v>
      </c>
      <c r="Z275" s="2" t="b">
        <f t="shared" si="77"/>
        <v>0</v>
      </c>
      <c r="AA275" s="2" t="b">
        <f t="shared" si="78"/>
        <v>0</v>
      </c>
      <c r="AB275" s="2" t="b">
        <v>0</v>
      </c>
      <c r="AC275" s="20" t="b">
        <f t="shared" si="92"/>
        <v>0</v>
      </c>
      <c r="AD275" s="20" t="b">
        <f t="shared" si="93"/>
        <v>0</v>
      </c>
      <c r="AE275" s="2" t="s">
        <v>1570</v>
      </c>
      <c r="AF275" s="2" t="str">
        <f t="shared" si="94"/>
        <v>Cancer</v>
      </c>
      <c r="AG275" s="2" t="s">
        <v>1528</v>
      </c>
      <c r="AH275" s="2" t="str">
        <f t="shared" si="95"/>
        <v>Yes</v>
      </c>
      <c r="AI275" s="2" t="s">
        <v>1516</v>
      </c>
      <c r="AJ275" s="2" t="s">
        <v>1512</v>
      </c>
    </row>
    <row r="276" spans="1:36" ht="15.75" customHeight="1" x14ac:dyDescent="0.35">
      <c r="A276" s="2" t="s">
        <v>496</v>
      </c>
      <c r="B276" s="2" t="s">
        <v>1560</v>
      </c>
      <c r="C276" s="2">
        <v>178</v>
      </c>
      <c r="D276" s="2">
        <f t="shared" si="79"/>
        <v>1.78</v>
      </c>
      <c r="E276" s="2">
        <f t="shared" si="80"/>
        <v>94.1</v>
      </c>
      <c r="F276" s="67">
        <f t="shared" si="81"/>
        <v>29.699532887261707</v>
      </c>
      <c r="G276" s="2">
        <v>94.1</v>
      </c>
      <c r="H276" s="2" t="b">
        <v>1</v>
      </c>
      <c r="I276" s="2" t="b">
        <f t="shared" si="82"/>
        <v>1</v>
      </c>
      <c r="J276" s="2" t="b">
        <f t="shared" si="83"/>
        <v>1</v>
      </c>
      <c r="K276" s="2" t="b">
        <v>0</v>
      </c>
      <c r="L276" s="2" t="b">
        <f t="shared" si="84"/>
        <v>0</v>
      </c>
      <c r="M276" s="2" t="b">
        <f t="shared" si="85"/>
        <v>0</v>
      </c>
      <c r="N276" s="2" t="b">
        <v>0</v>
      </c>
      <c r="O276" s="2" t="b">
        <f t="shared" si="86"/>
        <v>0</v>
      </c>
      <c r="P276" s="2" t="b">
        <f t="shared" si="87"/>
        <v>0</v>
      </c>
      <c r="Q276" s="2" t="b">
        <v>0</v>
      </c>
      <c r="R276" s="2" t="b">
        <f t="shared" si="88"/>
        <v>0</v>
      </c>
      <c r="S276" s="2" t="b">
        <f t="shared" si="89"/>
        <v>0</v>
      </c>
      <c r="T276" s="2" t="s">
        <v>1749</v>
      </c>
      <c r="U276" s="2">
        <v>173</v>
      </c>
      <c r="V276" s="2" t="b">
        <v>0</v>
      </c>
      <c r="W276" s="2" t="b">
        <f t="shared" si="90"/>
        <v>0</v>
      </c>
      <c r="X276" s="20" t="b">
        <f t="shared" si="91"/>
        <v>0</v>
      </c>
      <c r="Y276" s="2" t="b">
        <v>1</v>
      </c>
      <c r="Z276" s="2" t="b">
        <f t="shared" si="77"/>
        <v>1</v>
      </c>
      <c r="AA276" s="2" t="b">
        <f t="shared" si="78"/>
        <v>1</v>
      </c>
      <c r="AB276" s="2" t="b">
        <v>1</v>
      </c>
      <c r="AC276" s="20" t="b">
        <f t="shared" si="92"/>
        <v>1</v>
      </c>
      <c r="AD276" s="20" t="b">
        <f t="shared" si="93"/>
        <v>1</v>
      </c>
      <c r="AE276" s="2" t="s">
        <v>1570</v>
      </c>
      <c r="AF276" s="2" t="str">
        <f t="shared" si="94"/>
        <v>Cancer</v>
      </c>
      <c r="AG276" s="2" t="s">
        <v>1528</v>
      </c>
      <c r="AH276" s="2" t="str">
        <f t="shared" si="95"/>
        <v>Yes</v>
      </c>
      <c r="AI276" s="2" t="s">
        <v>1539</v>
      </c>
      <c r="AJ276" s="2" t="s">
        <v>1512</v>
      </c>
    </row>
    <row r="277" spans="1:36" ht="15.75" customHeight="1" x14ac:dyDescent="0.35">
      <c r="A277" s="2" t="s">
        <v>498</v>
      </c>
      <c r="B277" s="2" t="s">
        <v>1540</v>
      </c>
      <c r="C277" s="2">
        <v>175</v>
      </c>
      <c r="D277" s="2">
        <f t="shared" si="79"/>
        <v>1.75</v>
      </c>
      <c r="E277" s="2">
        <f t="shared" si="80"/>
        <v>100.7</v>
      </c>
      <c r="F277" s="67">
        <f t="shared" si="81"/>
        <v>32.881632653061224</v>
      </c>
      <c r="G277" s="2">
        <v>100.7</v>
      </c>
      <c r="H277" s="2" t="b">
        <v>0</v>
      </c>
      <c r="I277" s="2" t="b">
        <f t="shared" si="82"/>
        <v>0</v>
      </c>
      <c r="J277" s="2" t="b">
        <f t="shared" si="83"/>
        <v>0</v>
      </c>
      <c r="K277" s="2" t="b">
        <v>1</v>
      </c>
      <c r="L277" s="2" t="b">
        <f t="shared" si="84"/>
        <v>1</v>
      </c>
      <c r="M277" s="2" t="b">
        <f t="shared" si="85"/>
        <v>1</v>
      </c>
      <c r="N277" s="2" t="b">
        <v>0</v>
      </c>
      <c r="O277" s="2" t="b">
        <f t="shared" si="86"/>
        <v>0</v>
      </c>
      <c r="P277" s="2" t="b">
        <f t="shared" si="87"/>
        <v>0</v>
      </c>
      <c r="Q277" s="2" t="b">
        <v>0</v>
      </c>
      <c r="R277" s="2" t="b">
        <f t="shared" si="88"/>
        <v>0</v>
      </c>
      <c r="S277" s="2" t="b">
        <f t="shared" si="89"/>
        <v>0</v>
      </c>
      <c r="T277" s="2" t="s">
        <v>1750</v>
      </c>
      <c r="U277" s="2">
        <v>217</v>
      </c>
      <c r="W277" s="2" t="b">
        <f t="shared" si="90"/>
        <v>0</v>
      </c>
      <c r="X277" s="20" t="b">
        <f t="shared" si="91"/>
        <v>0</v>
      </c>
      <c r="Y277" s="2" t="b">
        <v>1</v>
      </c>
      <c r="Z277" s="2" t="b">
        <f t="shared" si="77"/>
        <v>1</v>
      </c>
      <c r="AA277" s="2" t="b">
        <f t="shared" si="78"/>
        <v>1</v>
      </c>
      <c r="AB277" s="2" t="b">
        <v>1</v>
      </c>
      <c r="AC277" s="20" t="b">
        <f t="shared" si="92"/>
        <v>1</v>
      </c>
      <c r="AD277" s="20" t="b">
        <f t="shared" si="93"/>
        <v>1</v>
      </c>
      <c r="AE277" s="2" t="s">
        <v>1530</v>
      </c>
      <c r="AF277" s="2" t="str">
        <f t="shared" si="94"/>
        <v>Fractured Arm</v>
      </c>
      <c r="AG277" s="2" t="s">
        <v>1528</v>
      </c>
      <c r="AH277" s="2" t="str">
        <f t="shared" si="95"/>
        <v>Yes</v>
      </c>
      <c r="AI277" s="2" t="s">
        <v>1539</v>
      </c>
      <c r="AJ277" s="2" t="s">
        <v>1525</v>
      </c>
    </row>
    <row r="278" spans="1:36" ht="15.75" customHeight="1" x14ac:dyDescent="0.35">
      <c r="A278" s="2" t="s">
        <v>499</v>
      </c>
      <c r="B278" s="2" t="s">
        <v>1513</v>
      </c>
      <c r="C278" s="2">
        <v>161</v>
      </c>
      <c r="D278" s="2">
        <f t="shared" si="79"/>
        <v>1.61</v>
      </c>
      <c r="E278" s="2">
        <f t="shared" si="80"/>
        <v>52.2</v>
      </c>
      <c r="F278" s="67">
        <f t="shared" si="81"/>
        <v>20.138111955557267</v>
      </c>
      <c r="G278" s="2">
        <v>52.2</v>
      </c>
      <c r="H278" s="2" t="b">
        <v>1</v>
      </c>
      <c r="I278" s="2" t="b">
        <f t="shared" si="82"/>
        <v>1</v>
      </c>
      <c r="J278" s="2" t="b">
        <f t="shared" si="83"/>
        <v>1</v>
      </c>
      <c r="K278" s="2" t="b">
        <v>1</v>
      </c>
      <c r="L278" s="2" t="b">
        <f t="shared" si="84"/>
        <v>1</v>
      </c>
      <c r="M278" s="2" t="b">
        <f t="shared" si="85"/>
        <v>1</v>
      </c>
      <c r="N278" s="2" t="b">
        <v>0</v>
      </c>
      <c r="O278" s="2" t="b">
        <f t="shared" si="86"/>
        <v>0</v>
      </c>
      <c r="P278" s="2" t="b">
        <f t="shared" si="87"/>
        <v>0</v>
      </c>
      <c r="Q278" s="2" t="b">
        <v>0</v>
      </c>
      <c r="R278" s="2" t="b">
        <f t="shared" si="88"/>
        <v>0</v>
      </c>
      <c r="S278" s="2" t="b">
        <f t="shared" si="89"/>
        <v>0</v>
      </c>
      <c r="T278" s="2" t="s">
        <v>1751</v>
      </c>
      <c r="U278" s="2">
        <v>180</v>
      </c>
      <c r="V278" s="2" t="b">
        <v>0</v>
      </c>
      <c r="W278" s="2" t="b">
        <f t="shared" si="90"/>
        <v>0</v>
      </c>
      <c r="X278" s="20" t="b">
        <f t="shared" si="91"/>
        <v>0</v>
      </c>
      <c r="Y278" s="2" t="b">
        <v>0</v>
      </c>
      <c r="Z278" s="2" t="b">
        <f t="shared" si="77"/>
        <v>0</v>
      </c>
      <c r="AA278" s="2" t="b">
        <f t="shared" si="78"/>
        <v>0</v>
      </c>
      <c r="AB278" s="2" t="b">
        <v>0</v>
      </c>
      <c r="AC278" s="20" t="b">
        <f t="shared" si="92"/>
        <v>0</v>
      </c>
      <c r="AD278" s="20" t="b">
        <f t="shared" si="93"/>
        <v>0</v>
      </c>
      <c r="AE278" s="2" t="s">
        <v>1527</v>
      </c>
      <c r="AF278" s="2" t="str">
        <f t="shared" si="94"/>
        <v>Appendicitis</v>
      </c>
      <c r="AG278" s="2" t="s">
        <v>1528</v>
      </c>
      <c r="AH278" s="2" t="str">
        <f t="shared" si="95"/>
        <v>Yes</v>
      </c>
      <c r="AI278" s="2" t="s">
        <v>1511</v>
      </c>
      <c r="AJ278" s="2" t="s">
        <v>1521</v>
      </c>
    </row>
    <row r="279" spans="1:36" ht="15.75" customHeight="1" x14ac:dyDescent="0.35">
      <c r="A279" s="2" t="s">
        <v>500</v>
      </c>
      <c r="B279" s="2" t="s">
        <v>1507</v>
      </c>
      <c r="C279" s="2">
        <v>167</v>
      </c>
      <c r="D279" s="2">
        <f t="shared" si="79"/>
        <v>1.67</v>
      </c>
      <c r="E279" s="2">
        <f t="shared" si="80"/>
        <v>67.8</v>
      </c>
      <c r="F279" s="67">
        <f t="shared" si="81"/>
        <v>24.310660116891963</v>
      </c>
      <c r="G279" s="2">
        <v>67.8</v>
      </c>
      <c r="H279" s="2" t="b">
        <v>0</v>
      </c>
      <c r="I279" s="2" t="b">
        <f t="shared" si="82"/>
        <v>0</v>
      </c>
      <c r="J279" s="2" t="b">
        <f t="shared" si="83"/>
        <v>0</v>
      </c>
      <c r="K279" s="2" t="b">
        <v>1</v>
      </c>
      <c r="L279" s="2" t="b">
        <f t="shared" si="84"/>
        <v>1</v>
      </c>
      <c r="M279" s="2" t="b">
        <f t="shared" si="85"/>
        <v>1</v>
      </c>
      <c r="N279" s="2" t="b">
        <v>0</v>
      </c>
      <c r="O279" s="2" t="b">
        <f t="shared" si="86"/>
        <v>0</v>
      </c>
      <c r="P279" s="2" t="b">
        <f t="shared" si="87"/>
        <v>0</v>
      </c>
      <c r="Q279" s="2" t="b">
        <v>0</v>
      </c>
      <c r="R279" s="2" t="b">
        <f t="shared" si="88"/>
        <v>0</v>
      </c>
      <c r="S279" s="2" t="b">
        <f t="shared" si="89"/>
        <v>0</v>
      </c>
      <c r="T279" s="2" t="s">
        <v>1676</v>
      </c>
      <c r="U279" s="2">
        <v>222</v>
      </c>
      <c r="V279" s="2" t="b">
        <v>0</v>
      </c>
      <c r="W279" s="2" t="b">
        <f t="shared" si="90"/>
        <v>0</v>
      </c>
      <c r="X279" s="20" t="b">
        <f t="shared" si="91"/>
        <v>0</v>
      </c>
      <c r="Y279" s="2" t="b">
        <v>0</v>
      </c>
      <c r="Z279" s="2" t="b">
        <f t="shared" si="77"/>
        <v>0</v>
      </c>
      <c r="AA279" s="2" t="b">
        <f t="shared" si="78"/>
        <v>0</v>
      </c>
      <c r="AB279" s="2" t="b">
        <v>0</v>
      </c>
      <c r="AC279" s="20" t="b">
        <f t="shared" si="92"/>
        <v>0</v>
      </c>
      <c r="AD279" s="20" t="b">
        <f t="shared" si="93"/>
        <v>0</v>
      </c>
      <c r="AE279" s="2" t="s">
        <v>1627</v>
      </c>
      <c r="AF279" s="2" t="str">
        <f t="shared" si="94"/>
        <v>Childbirth</v>
      </c>
      <c r="AG279" s="2" t="s">
        <v>1528</v>
      </c>
      <c r="AH279" s="2" t="str">
        <f t="shared" si="95"/>
        <v>Yes</v>
      </c>
      <c r="AI279" s="2" t="s">
        <v>1511</v>
      </c>
      <c r="AJ279" s="2" t="s">
        <v>1534</v>
      </c>
    </row>
    <row r="280" spans="1:36" ht="15.75" customHeight="1" x14ac:dyDescent="0.35">
      <c r="A280" s="2" t="s">
        <v>501</v>
      </c>
      <c r="B280" s="2" t="s">
        <v>1547</v>
      </c>
      <c r="C280" s="2">
        <v>164</v>
      </c>
      <c r="D280" s="2">
        <f t="shared" si="79"/>
        <v>1.64</v>
      </c>
      <c r="E280" s="2">
        <f t="shared" si="80"/>
        <v>71.2</v>
      </c>
      <c r="F280" s="67">
        <f t="shared" si="81"/>
        <v>26.472337894110655</v>
      </c>
      <c r="G280" s="2">
        <v>71.2</v>
      </c>
      <c r="H280" s="2" t="b">
        <v>0</v>
      </c>
      <c r="I280" s="2" t="b">
        <f t="shared" si="82"/>
        <v>0</v>
      </c>
      <c r="J280" s="2" t="b">
        <f t="shared" si="83"/>
        <v>0</v>
      </c>
      <c r="K280" s="2" t="b">
        <v>1</v>
      </c>
      <c r="L280" s="2" t="b">
        <f t="shared" si="84"/>
        <v>1</v>
      </c>
      <c r="M280" s="2" t="b">
        <f t="shared" si="85"/>
        <v>1</v>
      </c>
      <c r="N280" s="2" t="b">
        <v>1</v>
      </c>
      <c r="O280" s="2" t="b">
        <f t="shared" si="86"/>
        <v>1</v>
      </c>
      <c r="P280" s="2" t="b">
        <f t="shared" si="87"/>
        <v>1</v>
      </c>
      <c r="Q280" s="2" t="b">
        <v>0</v>
      </c>
      <c r="R280" s="2" t="b">
        <f t="shared" si="88"/>
        <v>0</v>
      </c>
      <c r="S280" s="2" t="b">
        <f t="shared" si="89"/>
        <v>0</v>
      </c>
      <c r="T280" s="2" t="s">
        <v>1752</v>
      </c>
      <c r="U280" s="2">
        <v>197</v>
      </c>
      <c r="V280" s="2" t="b">
        <v>0</v>
      </c>
      <c r="W280" s="2" t="b">
        <f t="shared" si="90"/>
        <v>0</v>
      </c>
      <c r="X280" s="20" t="b">
        <f t="shared" si="91"/>
        <v>0</v>
      </c>
      <c r="Y280" s="2" t="b">
        <v>0</v>
      </c>
      <c r="Z280" s="2" t="b">
        <f t="shared" si="77"/>
        <v>0</v>
      </c>
      <c r="AA280" s="2" t="b">
        <f t="shared" si="78"/>
        <v>0</v>
      </c>
      <c r="AB280" s="2" t="b">
        <v>0</v>
      </c>
      <c r="AC280" s="20" t="b">
        <f t="shared" si="92"/>
        <v>0</v>
      </c>
      <c r="AD280" s="20" t="b">
        <f t="shared" si="93"/>
        <v>0</v>
      </c>
      <c r="AE280" s="2" t="s">
        <v>1533</v>
      </c>
      <c r="AF280" s="2" t="str">
        <f t="shared" si="94"/>
        <v>Childbirth</v>
      </c>
      <c r="AG280" s="2" t="s">
        <v>1528</v>
      </c>
      <c r="AH280" s="2" t="str">
        <f t="shared" si="95"/>
        <v>Yes</v>
      </c>
      <c r="AI280" s="2" t="s">
        <v>1511</v>
      </c>
      <c r="AJ280" s="2" t="s">
        <v>1525</v>
      </c>
    </row>
    <row r="281" spans="1:36" ht="15.75" customHeight="1" x14ac:dyDescent="0.35">
      <c r="A281" s="2" t="s">
        <v>503</v>
      </c>
      <c r="B281" s="2" t="s">
        <v>1547</v>
      </c>
      <c r="C281" s="2">
        <v>170</v>
      </c>
      <c r="D281" s="2">
        <f t="shared" si="79"/>
        <v>1.7</v>
      </c>
      <c r="E281" s="2">
        <f t="shared" si="80"/>
        <v>69</v>
      </c>
      <c r="F281" s="67">
        <f t="shared" si="81"/>
        <v>23.87543252595156</v>
      </c>
      <c r="G281" s="2">
        <v>69</v>
      </c>
      <c r="H281" s="2" t="b">
        <v>1</v>
      </c>
      <c r="I281" s="2" t="b">
        <f t="shared" si="82"/>
        <v>1</v>
      </c>
      <c r="J281" s="2" t="b">
        <f t="shared" si="83"/>
        <v>1</v>
      </c>
      <c r="K281" s="2" t="b">
        <v>0</v>
      </c>
      <c r="L281" s="2" t="b">
        <f t="shared" si="84"/>
        <v>0</v>
      </c>
      <c r="M281" s="2" t="b">
        <f t="shared" si="85"/>
        <v>0</v>
      </c>
      <c r="N281" s="2" t="b">
        <v>0</v>
      </c>
      <c r="O281" s="2" t="b">
        <f t="shared" si="86"/>
        <v>0</v>
      </c>
      <c r="P281" s="2" t="b">
        <f t="shared" si="87"/>
        <v>0</v>
      </c>
      <c r="Q281" s="2" t="b">
        <v>0</v>
      </c>
      <c r="R281" s="2" t="b">
        <f t="shared" si="88"/>
        <v>0</v>
      </c>
      <c r="S281" s="2" t="b">
        <f t="shared" si="89"/>
        <v>0</v>
      </c>
      <c r="T281" s="2" t="s">
        <v>1724</v>
      </c>
      <c r="U281" s="2">
        <v>158</v>
      </c>
      <c r="V281" s="2" t="b">
        <v>0</v>
      </c>
      <c r="W281" s="2" t="b">
        <f t="shared" si="90"/>
        <v>0</v>
      </c>
      <c r="X281" s="20" t="b">
        <f t="shared" si="91"/>
        <v>0</v>
      </c>
      <c r="Y281" s="2" t="b">
        <v>0</v>
      </c>
      <c r="Z281" s="2" t="b">
        <f t="shared" si="77"/>
        <v>0</v>
      </c>
      <c r="AA281" s="2" t="b">
        <f t="shared" si="78"/>
        <v>0</v>
      </c>
      <c r="AB281" s="2" t="b">
        <v>0</v>
      </c>
      <c r="AC281" s="20" t="b">
        <f t="shared" si="92"/>
        <v>0</v>
      </c>
      <c r="AD281" s="20" t="b">
        <f t="shared" si="93"/>
        <v>0</v>
      </c>
      <c r="AE281" s="2" t="s">
        <v>1584</v>
      </c>
      <c r="AF281" s="2" t="str">
        <f t="shared" si="94"/>
        <v>Prostate Cancer</v>
      </c>
      <c r="AH281" s="2" t="str">
        <f t="shared" si="95"/>
        <v>No</v>
      </c>
      <c r="AI281" s="2" t="s">
        <v>1511</v>
      </c>
      <c r="AJ281" s="2" t="s">
        <v>1525</v>
      </c>
    </row>
    <row r="282" spans="1:36" ht="15.75" customHeight="1" x14ac:dyDescent="0.35">
      <c r="A282" s="2" t="s">
        <v>504</v>
      </c>
      <c r="B282" s="2" t="s">
        <v>1547</v>
      </c>
      <c r="C282" s="2">
        <v>161</v>
      </c>
      <c r="D282" s="2">
        <f t="shared" si="79"/>
        <v>1.61</v>
      </c>
      <c r="E282" s="2">
        <f t="shared" si="80"/>
        <v>54.6</v>
      </c>
      <c r="F282" s="67">
        <f t="shared" si="81"/>
        <v>21.064002160410475</v>
      </c>
      <c r="G282" s="2">
        <v>54.6</v>
      </c>
      <c r="H282" s="2" t="b">
        <v>0</v>
      </c>
      <c r="I282" s="2" t="b">
        <f t="shared" si="82"/>
        <v>0</v>
      </c>
      <c r="J282" s="2" t="b">
        <f t="shared" si="83"/>
        <v>0</v>
      </c>
      <c r="K282" s="2" t="b">
        <v>0</v>
      </c>
      <c r="L282" s="2" t="b">
        <f t="shared" si="84"/>
        <v>0</v>
      </c>
      <c r="M282" s="2" t="b">
        <f t="shared" si="85"/>
        <v>0</v>
      </c>
      <c r="N282" s="2" t="b">
        <v>1</v>
      </c>
      <c r="O282" s="2" t="b">
        <f t="shared" si="86"/>
        <v>1</v>
      </c>
      <c r="P282" s="2" t="b">
        <f t="shared" si="87"/>
        <v>1</v>
      </c>
      <c r="Q282" s="2" t="b">
        <v>0</v>
      </c>
      <c r="R282" s="2" t="b">
        <f t="shared" si="88"/>
        <v>0</v>
      </c>
      <c r="S282" s="2" t="b">
        <f t="shared" si="89"/>
        <v>0</v>
      </c>
      <c r="T282" s="2" t="s">
        <v>1753</v>
      </c>
      <c r="U282" s="2">
        <v>194</v>
      </c>
      <c r="V282" s="2" t="b">
        <v>0</v>
      </c>
      <c r="W282" s="2" t="b">
        <f t="shared" si="90"/>
        <v>0</v>
      </c>
      <c r="X282" s="20" t="b">
        <f t="shared" si="91"/>
        <v>0</v>
      </c>
      <c r="Z282" s="2" t="b">
        <f t="shared" si="77"/>
        <v>0</v>
      </c>
      <c r="AA282" s="2" t="b">
        <f t="shared" si="78"/>
        <v>0</v>
      </c>
      <c r="AB282" s="2" t="b">
        <v>0</v>
      </c>
      <c r="AC282" s="20" t="b">
        <f t="shared" si="92"/>
        <v>0</v>
      </c>
      <c r="AD282" s="20" t="b">
        <f t="shared" si="93"/>
        <v>0</v>
      </c>
      <c r="AE282" s="2" t="s">
        <v>1584</v>
      </c>
      <c r="AF282" s="2" t="str">
        <f t="shared" si="94"/>
        <v>Prostate Cancer</v>
      </c>
      <c r="AG282" s="2" t="s">
        <v>1510</v>
      </c>
      <c r="AH282" s="2" t="str">
        <f t="shared" si="95"/>
        <v>No</v>
      </c>
      <c r="AI282" s="2" t="s">
        <v>1539</v>
      </c>
      <c r="AJ282" s="2" t="s">
        <v>1525</v>
      </c>
    </row>
    <row r="283" spans="1:36" ht="15.75" customHeight="1" x14ac:dyDescent="0.35">
      <c r="A283" s="2" t="s">
        <v>506</v>
      </c>
      <c r="B283" s="2" t="s">
        <v>1540</v>
      </c>
      <c r="C283" s="2">
        <v>164</v>
      </c>
      <c r="D283" s="2">
        <f t="shared" si="79"/>
        <v>1.64</v>
      </c>
      <c r="E283" s="2">
        <f t="shared" si="80"/>
        <v>59.9</v>
      </c>
      <c r="F283" s="67">
        <f t="shared" si="81"/>
        <v>22.270969660916126</v>
      </c>
      <c r="G283" s="2">
        <v>59.9</v>
      </c>
      <c r="H283" s="2" t="b">
        <v>1</v>
      </c>
      <c r="I283" s="2" t="b">
        <f t="shared" si="82"/>
        <v>1</v>
      </c>
      <c r="J283" s="2" t="b">
        <f t="shared" si="83"/>
        <v>1</v>
      </c>
      <c r="K283" s="2" t="b">
        <v>1</v>
      </c>
      <c r="L283" s="2" t="b">
        <f t="shared" si="84"/>
        <v>1</v>
      </c>
      <c r="M283" s="2" t="b">
        <f t="shared" si="85"/>
        <v>1</v>
      </c>
      <c r="N283" s="2" t="b">
        <v>1</v>
      </c>
      <c r="O283" s="2" t="b">
        <f t="shared" si="86"/>
        <v>1</v>
      </c>
      <c r="P283" s="2" t="b">
        <f t="shared" si="87"/>
        <v>1</v>
      </c>
      <c r="Q283" s="2" t="b">
        <v>0</v>
      </c>
      <c r="R283" s="2" t="b">
        <f t="shared" si="88"/>
        <v>0</v>
      </c>
      <c r="S283" s="2" t="b">
        <f t="shared" si="89"/>
        <v>0</v>
      </c>
      <c r="T283" s="2" t="s">
        <v>1754</v>
      </c>
      <c r="U283" s="2">
        <v>172</v>
      </c>
      <c r="V283" s="2" t="b">
        <v>0</v>
      </c>
      <c r="W283" s="2" t="b">
        <f t="shared" si="90"/>
        <v>0</v>
      </c>
      <c r="X283" s="20" t="b">
        <f t="shared" si="91"/>
        <v>0</v>
      </c>
      <c r="Z283" s="2" t="b">
        <f t="shared" si="77"/>
        <v>0</v>
      </c>
      <c r="AA283" s="2" t="b">
        <f t="shared" si="78"/>
        <v>0</v>
      </c>
      <c r="AB283" s="2" t="b">
        <v>0</v>
      </c>
      <c r="AC283" s="20" t="b">
        <f t="shared" si="92"/>
        <v>0</v>
      </c>
      <c r="AD283" s="20" t="b">
        <f t="shared" si="93"/>
        <v>0</v>
      </c>
      <c r="AE283" s="2" t="s">
        <v>1570</v>
      </c>
      <c r="AF283" s="2" t="str">
        <f t="shared" si="94"/>
        <v>Cancer</v>
      </c>
      <c r="AG283" s="2" t="s">
        <v>1528</v>
      </c>
      <c r="AH283" s="2" t="str">
        <f t="shared" si="95"/>
        <v>Yes</v>
      </c>
      <c r="AI283" s="2" t="s">
        <v>1511</v>
      </c>
      <c r="AJ283" s="2" t="s">
        <v>1512</v>
      </c>
    </row>
    <row r="284" spans="1:36" ht="15.75" customHeight="1" x14ac:dyDescent="0.35">
      <c r="A284" s="2" t="s">
        <v>508</v>
      </c>
      <c r="B284" s="2" t="s">
        <v>1531</v>
      </c>
      <c r="C284" s="2">
        <v>174</v>
      </c>
      <c r="D284" s="2">
        <f t="shared" si="79"/>
        <v>1.74</v>
      </c>
      <c r="E284" s="2">
        <f t="shared" si="80"/>
        <v>74</v>
      </c>
      <c r="F284" s="67">
        <f t="shared" si="81"/>
        <v>24.441802087462015</v>
      </c>
      <c r="G284" s="2">
        <v>74</v>
      </c>
      <c r="H284" s="2" t="b">
        <v>1</v>
      </c>
      <c r="I284" s="2" t="b">
        <f t="shared" si="82"/>
        <v>1</v>
      </c>
      <c r="J284" s="2" t="b">
        <f t="shared" si="83"/>
        <v>1</v>
      </c>
      <c r="K284" s="2" t="b">
        <v>0</v>
      </c>
      <c r="L284" s="2" t="b">
        <f t="shared" si="84"/>
        <v>0</v>
      </c>
      <c r="M284" s="2" t="b">
        <f t="shared" si="85"/>
        <v>0</v>
      </c>
      <c r="N284" s="2" t="b">
        <v>0</v>
      </c>
      <c r="O284" s="2" t="b">
        <f t="shared" si="86"/>
        <v>0</v>
      </c>
      <c r="P284" s="2" t="b">
        <f t="shared" si="87"/>
        <v>0</v>
      </c>
      <c r="Q284" s="2" t="b">
        <v>0</v>
      </c>
      <c r="R284" s="2" t="b">
        <f t="shared" si="88"/>
        <v>0</v>
      </c>
      <c r="S284" s="2" t="b">
        <f t="shared" si="89"/>
        <v>0</v>
      </c>
      <c r="T284" s="2" t="s">
        <v>1662</v>
      </c>
      <c r="U284" s="2">
        <v>229</v>
      </c>
      <c r="V284" s="2" t="b">
        <v>0</v>
      </c>
      <c r="W284" s="2" t="b">
        <f t="shared" si="90"/>
        <v>0</v>
      </c>
      <c r="X284" s="20" t="b">
        <f t="shared" si="91"/>
        <v>0</v>
      </c>
      <c r="Y284" s="2" t="b">
        <v>0</v>
      </c>
      <c r="Z284" s="2" t="b">
        <f t="shared" si="77"/>
        <v>0</v>
      </c>
      <c r="AA284" s="2" t="b">
        <f t="shared" si="78"/>
        <v>0</v>
      </c>
      <c r="AB284" s="2" t="b">
        <v>0</v>
      </c>
      <c r="AC284" s="20" t="b">
        <f t="shared" si="92"/>
        <v>0</v>
      </c>
      <c r="AD284" s="20" t="b">
        <f t="shared" si="93"/>
        <v>0</v>
      </c>
      <c r="AE284" s="2" t="s">
        <v>1546</v>
      </c>
      <c r="AF284" s="2" t="str">
        <f t="shared" si="94"/>
        <v>Kidney Stones</v>
      </c>
      <c r="AG284" s="2" t="s">
        <v>1510</v>
      </c>
      <c r="AH284" s="2" t="str">
        <f t="shared" si="95"/>
        <v>No</v>
      </c>
      <c r="AI284" s="2" t="s">
        <v>1511</v>
      </c>
      <c r="AJ284" s="2" t="s">
        <v>1517</v>
      </c>
    </row>
    <row r="285" spans="1:36" ht="15.75" customHeight="1" x14ac:dyDescent="0.35">
      <c r="A285" s="2" t="s">
        <v>510</v>
      </c>
      <c r="B285" s="2" t="s">
        <v>1547</v>
      </c>
      <c r="C285" s="2">
        <v>156</v>
      </c>
      <c r="D285" s="2">
        <f t="shared" si="79"/>
        <v>1.56</v>
      </c>
      <c r="E285" s="2">
        <f t="shared" si="80"/>
        <v>84.9</v>
      </c>
      <c r="F285" s="67">
        <f t="shared" si="81"/>
        <v>34.886587771203153</v>
      </c>
      <c r="G285" s="2">
        <v>84.9</v>
      </c>
      <c r="H285" s="2" t="b">
        <v>0</v>
      </c>
      <c r="I285" s="2" t="b">
        <f t="shared" si="82"/>
        <v>0</v>
      </c>
      <c r="J285" s="2" t="b">
        <f t="shared" si="83"/>
        <v>0</v>
      </c>
      <c r="K285" s="2" t="b">
        <v>0</v>
      </c>
      <c r="L285" s="2" t="b">
        <f t="shared" si="84"/>
        <v>0</v>
      </c>
      <c r="M285" s="2" t="b">
        <f t="shared" si="85"/>
        <v>0</v>
      </c>
      <c r="N285" s="2" t="b">
        <v>1</v>
      </c>
      <c r="O285" s="2" t="b">
        <f t="shared" si="86"/>
        <v>1</v>
      </c>
      <c r="P285" s="2" t="b">
        <f t="shared" si="87"/>
        <v>1</v>
      </c>
      <c r="Q285" s="2" t="b">
        <v>0</v>
      </c>
      <c r="R285" s="2" t="b">
        <f t="shared" si="88"/>
        <v>0</v>
      </c>
      <c r="S285" s="2" t="b">
        <f t="shared" si="89"/>
        <v>0</v>
      </c>
      <c r="T285" s="2" t="s">
        <v>1755</v>
      </c>
      <c r="U285" s="2">
        <v>175</v>
      </c>
      <c r="V285" s="2" t="b">
        <v>1</v>
      </c>
      <c r="W285" s="2" t="b">
        <f t="shared" si="90"/>
        <v>1</v>
      </c>
      <c r="X285" s="20" t="b">
        <f t="shared" si="91"/>
        <v>0</v>
      </c>
      <c r="Y285" s="2" t="b">
        <v>1</v>
      </c>
      <c r="Z285" s="2" t="b">
        <f t="shared" si="77"/>
        <v>1</v>
      </c>
      <c r="AA285" s="2" t="b">
        <f t="shared" si="78"/>
        <v>1</v>
      </c>
      <c r="AB285" s="2" t="b">
        <v>1</v>
      </c>
      <c r="AC285" s="20" t="b">
        <f t="shared" si="92"/>
        <v>1</v>
      </c>
      <c r="AD285" s="20" t="b">
        <f t="shared" si="93"/>
        <v>1</v>
      </c>
      <c r="AE285" s="2" t="s">
        <v>1524</v>
      </c>
      <c r="AF285" s="2" t="str">
        <f t="shared" si="94"/>
        <v>Heart Attack</v>
      </c>
      <c r="AG285" s="2" t="s">
        <v>1528</v>
      </c>
      <c r="AH285" s="2" t="str">
        <f t="shared" si="95"/>
        <v>Yes</v>
      </c>
      <c r="AI285" s="2" t="s">
        <v>1511</v>
      </c>
      <c r="AJ285" s="2" t="s">
        <v>1521</v>
      </c>
    </row>
    <row r="286" spans="1:36" ht="15.75" customHeight="1" x14ac:dyDescent="0.35">
      <c r="A286" s="2" t="s">
        <v>511</v>
      </c>
      <c r="B286" s="2" t="s">
        <v>1540</v>
      </c>
      <c r="C286" s="2">
        <v>173</v>
      </c>
      <c r="D286" s="2">
        <f t="shared" si="79"/>
        <v>1.73</v>
      </c>
      <c r="E286" s="2">
        <f t="shared" si="80"/>
        <v>65.5</v>
      </c>
      <c r="F286" s="67">
        <f t="shared" si="81"/>
        <v>21.88512813658993</v>
      </c>
      <c r="G286" s="2">
        <v>65.5</v>
      </c>
      <c r="H286" s="2" t="b">
        <v>0</v>
      </c>
      <c r="I286" s="2" t="b">
        <f t="shared" si="82"/>
        <v>0</v>
      </c>
      <c r="J286" s="2" t="b">
        <f t="shared" si="83"/>
        <v>0</v>
      </c>
      <c r="K286" s="2" t="b">
        <v>1</v>
      </c>
      <c r="L286" s="2" t="b">
        <f t="shared" si="84"/>
        <v>1</v>
      </c>
      <c r="M286" s="2" t="b">
        <f t="shared" si="85"/>
        <v>1</v>
      </c>
      <c r="N286" s="2" t="b">
        <v>1</v>
      </c>
      <c r="O286" s="2" t="b">
        <f t="shared" si="86"/>
        <v>1</v>
      </c>
      <c r="P286" s="2" t="b">
        <f t="shared" si="87"/>
        <v>1</v>
      </c>
      <c r="Q286" s="2" t="b">
        <v>0</v>
      </c>
      <c r="R286" s="2" t="b">
        <f t="shared" si="88"/>
        <v>0</v>
      </c>
      <c r="S286" s="2" t="b">
        <f t="shared" si="89"/>
        <v>0</v>
      </c>
      <c r="T286" s="2" t="s">
        <v>1723</v>
      </c>
      <c r="U286" s="2">
        <v>220</v>
      </c>
      <c r="V286" s="2" t="b">
        <v>0</v>
      </c>
      <c r="W286" s="2" t="b">
        <f t="shared" si="90"/>
        <v>0</v>
      </c>
      <c r="X286" s="20" t="b">
        <f t="shared" si="91"/>
        <v>0</v>
      </c>
      <c r="Y286" s="2" t="b">
        <v>0</v>
      </c>
      <c r="Z286" s="2" t="b">
        <f t="shared" si="77"/>
        <v>0</v>
      </c>
      <c r="AA286" s="2" t="b">
        <f t="shared" si="78"/>
        <v>0</v>
      </c>
      <c r="AB286" s="2" t="b">
        <v>0</v>
      </c>
      <c r="AC286" s="20" t="b">
        <f t="shared" si="92"/>
        <v>0</v>
      </c>
      <c r="AD286" s="20" t="b">
        <f t="shared" si="93"/>
        <v>0</v>
      </c>
      <c r="AE286" s="2" t="s">
        <v>1536</v>
      </c>
      <c r="AF286" s="2" t="str">
        <f t="shared" si="94"/>
        <v>Hypertension</v>
      </c>
      <c r="AG286" s="2" t="s">
        <v>1528</v>
      </c>
      <c r="AH286" s="2" t="str">
        <f t="shared" si="95"/>
        <v>Yes</v>
      </c>
      <c r="AI286" s="2" t="s">
        <v>1539</v>
      </c>
      <c r="AJ286" s="2" t="s">
        <v>1534</v>
      </c>
    </row>
    <row r="287" spans="1:36" ht="15.75" customHeight="1" x14ac:dyDescent="0.35">
      <c r="A287" s="2" t="s">
        <v>512</v>
      </c>
      <c r="B287" s="2" t="s">
        <v>1560</v>
      </c>
      <c r="C287" s="2">
        <v>174</v>
      </c>
      <c r="D287" s="2">
        <f t="shared" si="79"/>
        <v>1.74</v>
      </c>
      <c r="E287" s="2">
        <f t="shared" si="80"/>
        <v>96.3</v>
      </c>
      <c r="F287" s="67">
        <f t="shared" si="81"/>
        <v>31.807372175980973</v>
      </c>
      <c r="G287" s="2">
        <v>96.3</v>
      </c>
      <c r="H287" s="2" t="b">
        <v>0</v>
      </c>
      <c r="I287" s="2" t="b">
        <f t="shared" si="82"/>
        <v>0</v>
      </c>
      <c r="J287" s="2" t="b">
        <f t="shared" si="83"/>
        <v>0</v>
      </c>
      <c r="K287" s="2" t="b">
        <v>0</v>
      </c>
      <c r="L287" s="2" t="b">
        <f t="shared" si="84"/>
        <v>0</v>
      </c>
      <c r="M287" s="2" t="b">
        <f t="shared" si="85"/>
        <v>0</v>
      </c>
      <c r="N287" s="2" t="b">
        <v>0</v>
      </c>
      <c r="O287" s="2" t="b">
        <f t="shared" si="86"/>
        <v>0</v>
      </c>
      <c r="P287" s="2" t="b">
        <f t="shared" si="87"/>
        <v>0</v>
      </c>
      <c r="Q287" s="2" t="b">
        <v>0</v>
      </c>
      <c r="R287" s="2" t="b">
        <f t="shared" si="88"/>
        <v>0</v>
      </c>
      <c r="S287" s="2" t="b">
        <f t="shared" si="89"/>
        <v>0</v>
      </c>
      <c r="T287" s="2" t="s">
        <v>1698</v>
      </c>
      <c r="U287" s="2">
        <v>180</v>
      </c>
      <c r="V287" s="2" t="b">
        <v>0</v>
      </c>
      <c r="W287" s="2" t="b">
        <f t="shared" si="90"/>
        <v>0</v>
      </c>
      <c r="X287" s="20" t="b">
        <f t="shared" si="91"/>
        <v>0</v>
      </c>
      <c r="Y287" s="2" t="b">
        <v>1</v>
      </c>
      <c r="Z287" s="2" t="b">
        <f t="shared" si="77"/>
        <v>1</v>
      </c>
      <c r="AA287" s="2" t="b">
        <f t="shared" si="78"/>
        <v>1</v>
      </c>
      <c r="AB287" s="2" t="b">
        <v>1</v>
      </c>
      <c r="AC287" s="20" t="b">
        <f t="shared" si="92"/>
        <v>1</v>
      </c>
      <c r="AD287" s="20" t="b">
        <f t="shared" si="93"/>
        <v>1</v>
      </c>
      <c r="AE287" s="2" t="s">
        <v>1544</v>
      </c>
      <c r="AF287" s="2" t="str">
        <f t="shared" si="94"/>
        <v>Osteoarthritis</v>
      </c>
      <c r="AG287" s="2" t="s">
        <v>1528</v>
      </c>
      <c r="AH287" s="2" t="str">
        <f t="shared" si="95"/>
        <v>Yes</v>
      </c>
      <c r="AI287" s="2" t="s">
        <v>1516</v>
      </c>
      <c r="AJ287" s="2" t="s">
        <v>1512</v>
      </c>
    </row>
    <row r="288" spans="1:36" ht="15.75" customHeight="1" x14ac:dyDescent="0.35">
      <c r="A288" s="2" t="s">
        <v>513</v>
      </c>
      <c r="B288" s="2" t="s">
        <v>1560</v>
      </c>
      <c r="C288" s="2">
        <v>167</v>
      </c>
      <c r="D288" s="2">
        <f t="shared" si="79"/>
        <v>1.67</v>
      </c>
      <c r="E288" s="2">
        <f t="shared" si="80"/>
        <v>78.099999999999994</v>
      </c>
      <c r="F288" s="67">
        <f t="shared" si="81"/>
        <v>28.003872494531894</v>
      </c>
      <c r="G288" s="2">
        <v>78.099999999999994</v>
      </c>
      <c r="H288" s="2" t="b">
        <v>1</v>
      </c>
      <c r="I288" s="2" t="b">
        <f t="shared" si="82"/>
        <v>1</v>
      </c>
      <c r="J288" s="2" t="b">
        <f t="shared" si="83"/>
        <v>1</v>
      </c>
      <c r="K288" s="2" t="b">
        <v>0</v>
      </c>
      <c r="L288" s="2" t="b">
        <f t="shared" si="84"/>
        <v>0</v>
      </c>
      <c r="M288" s="2" t="b">
        <f t="shared" si="85"/>
        <v>0</v>
      </c>
      <c r="N288" s="2" t="b">
        <v>0</v>
      </c>
      <c r="O288" s="2" t="b">
        <f t="shared" si="86"/>
        <v>0</v>
      </c>
      <c r="P288" s="2" t="b">
        <f t="shared" si="87"/>
        <v>0</v>
      </c>
      <c r="Q288" s="2" t="b">
        <v>0</v>
      </c>
      <c r="R288" s="2" t="b">
        <f t="shared" si="88"/>
        <v>0</v>
      </c>
      <c r="S288" s="2" t="b">
        <f t="shared" si="89"/>
        <v>0</v>
      </c>
      <c r="T288" s="2" t="s">
        <v>1639</v>
      </c>
      <c r="U288" s="2">
        <v>162</v>
      </c>
      <c r="V288" s="2" t="b">
        <v>0</v>
      </c>
      <c r="W288" s="2" t="b">
        <f t="shared" si="90"/>
        <v>0</v>
      </c>
      <c r="X288" s="20" t="b">
        <f t="shared" si="91"/>
        <v>0</v>
      </c>
      <c r="Y288" s="2" t="b">
        <v>1</v>
      </c>
      <c r="Z288" s="2" t="b">
        <f t="shared" si="77"/>
        <v>1</v>
      </c>
      <c r="AA288" s="2" t="b">
        <f t="shared" si="78"/>
        <v>1</v>
      </c>
      <c r="AB288" s="2" t="b">
        <v>1</v>
      </c>
      <c r="AC288" s="20" t="b">
        <f t="shared" si="92"/>
        <v>1</v>
      </c>
      <c r="AD288" s="20" t="b">
        <f t="shared" si="93"/>
        <v>1</v>
      </c>
      <c r="AE288" s="2" t="s">
        <v>1509</v>
      </c>
      <c r="AF288" s="2" t="str">
        <f t="shared" si="94"/>
        <v>Fractured Leg</v>
      </c>
      <c r="AG288" s="2" t="s">
        <v>1510</v>
      </c>
      <c r="AH288" s="2" t="str">
        <f t="shared" si="95"/>
        <v>No</v>
      </c>
      <c r="AI288" s="2" t="s">
        <v>1511</v>
      </c>
      <c r="AJ288" s="2" t="s">
        <v>1521</v>
      </c>
    </row>
    <row r="289" spans="1:36" ht="15.75" customHeight="1" x14ac:dyDescent="0.35">
      <c r="A289" s="2" t="s">
        <v>515</v>
      </c>
      <c r="B289" s="2" t="s">
        <v>1513</v>
      </c>
      <c r="C289" s="2">
        <v>164</v>
      </c>
      <c r="D289" s="2">
        <f t="shared" si="79"/>
        <v>1.64</v>
      </c>
      <c r="E289" s="2">
        <f t="shared" si="80"/>
        <v>59.6</v>
      </c>
      <c r="F289" s="67">
        <f t="shared" si="81"/>
        <v>22.159428911362287</v>
      </c>
      <c r="G289" s="2">
        <v>59.6</v>
      </c>
      <c r="H289" s="2" t="b">
        <v>0</v>
      </c>
      <c r="I289" s="2" t="b">
        <f t="shared" si="82"/>
        <v>0</v>
      </c>
      <c r="J289" s="2" t="b">
        <f t="shared" si="83"/>
        <v>0</v>
      </c>
      <c r="K289" s="2" t="b">
        <v>1</v>
      </c>
      <c r="L289" s="2" t="b">
        <f t="shared" si="84"/>
        <v>1</v>
      </c>
      <c r="M289" s="2" t="b">
        <f t="shared" si="85"/>
        <v>1</v>
      </c>
      <c r="N289" s="2" t="b">
        <v>0</v>
      </c>
      <c r="O289" s="2" t="b">
        <f t="shared" si="86"/>
        <v>0</v>
      </c>
      <c r="P289" s="2" t="b">
        <f t="shared" si="87"/>
        <v>0</v>
      </c>
      <c r="Q289" s="2" t="b">
        <v>0</v>
      </c>
      <c r="R289" s="2" t="b">
        <f t="shared" si="88"/>
        <v>0</v>
      </c>
      <c r="S289" s="2" t="b">
        <f t="shared" si="89"/>
        <v>0</v>
      </c>
      <c r="T289" s="2" t="s">
        <v>1756</v>
      </c>
      <c r="U289" s="2">
        <v>204</v>
      </c>
      <c r="V289" s="2" t="b">
        <v>0</v>
      </c>
      <c r="W289" s="2" t="b">
        <f t="shared" si="90"/>
        <v>0</v>
      </c>
      <c r="X289" s="20" t="b">
        <f t="shared" si="91"/>
        <v>0</v>
      </c>
      <c r="Y289" s="2" t="b">
        <v>0</v>
      </c>
      <c r="Z289" s="2" t="b">
        <f t="shared" si="77"/>
        <v>0</v>
      </c>
      <c r="AA289" s="2" t="b">
        <f t="shared" si="78"/>
        <v>0</v>
      </c>
      <c r="AB289" s="2" t="b">
        <v>0</v>
      </c>
      <c r="AC289" s="20" t="b">
        <f t="shared" si="92"/>
        <v>0</v>
      </c>
      <c r="AD289" s="20" t="b">
        <f t="shared" si="93"/>
        <v>0</v>
      </c>
      <c r="AE289" s="2" t="s">
        <v>1586</v>
      </c>
      <c r="AF289" s="2" t="str">
        <f t="shared" si="94"/>
        <v>Osteoarthritis</v>
      </c>
      <c r="AG289" s="2" t="s">
        <v>1510</v>
      </c>
      <c r="AH289" s="2" t="str">
        <f t="shared" si="95"/>
        <v>No</v>
      </c>
      <c r="AI289" s="2" t="s">
        <v>1516</v>
      </c>
      <c r="AJ289" s="2" t="s">
        <v>1517</v>
      </c>
    </row>
    <row r="290" spans="1:36" ht="15.75" customHeight="1" x14ac:dyDescent="0.35">
      <c r="A290" s="2" t="s">
        <v>517</v>
      </c>
      <c r="B290" s="2" t="s">
        <v>1531</v>
      </c>
      <c r="C290" s="2">
        <v>172</v>
      </c>
      <c r="D290" s="2">
        <f t="shared" si="79"/>
        <v>1.72</v>
      </c>
      <c r="E290" s="2">
        <f t="shared" si="80"/>
        <v>71.400000000000006</v>
      </c>
      <c r="F290" s="67">
        <f t="shared" si="81"/>
        <v>24.134667387777181</v>
      </c>
      <c r="G290" s="2">
        <v>71.400000000000006</v>
      </c>
      <c r="H290" s="2" t="b">
        <v>1</v>
      </c>
      <c r="I290" s="2" t="b">
        <f t="shared" si="82"/>
        <v>1</v>
      </c>
      <c r="J290" s="2" t="b">
        <f t="shared" si="83"/>
        <v>1</v>
      </c>
      <c r="K290" s="2" t="b">
        <v>0</v>
      </c>
      <c r="L290" s="2" t="b">
        <f t="shared" si="84"/>
        <v>0</v>
      </c>
      <c r="M290" s="2" t="b">
        <f t="shared" si="85"/>
        <v>0</v>
      </c>
      <c r="N290" s="2" t="b">
        <v>0</v>
      </c>
      <c r="O290" s="2" t="b">
        <f t="shared" si="86"/>
        <v>0</v>
      </c>
      <c r="P290" s="2" t="b">
        <f t="shared" si="87"/>
        <v>0</v>
      </c>
      <c r="Q290" s="2" t="b">
        <v>0</v>
      </c>
      <c r="R290" s="2" t="b">
        <f t="shared" si="88"/>
        <v>0</v>
      </c>
      <c r="S290" s="2" t="b">
        <f t="shared" si="89"/>
        <v>0</v>
      </c>
      <c r="T290" s="2" t="s">
        <v>1754</v>
      </c>
      <c r="U290" s="2">
        <v>191</v>
      </c>
      <c r="V290" s="2" t="b">
        <v>0</v>
      </c>
      <c r="W290" s="2" t="b">
        <f t="shared" si="90"/>
        <v>0</v>
      </c>
      <c r="X290" s="20" t="b">
        <f t="shared" si="91"/>
        <v>0</v>
      </c>
      <c r="Y290" s="2" t="b">
        <v>0</v>
      </c>
      <c r="Z290" s="2" t="b">
        <f t="shared" si="77"/>
        <v>0</v>
      </c>
      <c r="AA290" s="2" t="b">
        <f t="shared" si="78"/>
        <v>0</v>
      </c>
      <c r="AB290" s="2" t="b">
        <v>0</v>
      </c>
      <c r="AC290" s="20" t="b">
        <f t="shared" si="92"/>
        <v>0</v>
      </c>
      <c r="AD290" s="20" t="b">
        <f t="shared" si="93"/>
        <v>0</v>
      </c>
      <c r="AE290" s="2" t="s">
        <v>1570</v>
      </c>
      <c r="AF290" s="2" t="str">
        <f t="shared" si="94"/>
        <v>Cancer</v>
      </c>
      <c r="AG290" s="2" t="s">
        <v>1510</v>
      </c>
      <c r="AH290" s="2" t="str">
        <f t="shared" si="95"/>
        <v>No</v>
      </c>
      <c r="AI290" s="2" t="s">
        <v>1511</v>
      </c>
      <c r="AJ290" s="2" t="s">
        <v>1534</v>
      </c>
    </row>
    <row r="291" spans="1:36" ht="15.75" customHeight="1" x14ac:dyDescent="0.35">
      <c r="A291" s="2" t="s">
        <v>518</v>
      </c>
      <c r="B291" s="2" t="s">
        <v>1560</v>
      </c>
      <c r="C291" s="2">
        <v>168</v>
      </c>
      <c r="D291" s="2">
        <f t="shared" si="79"/>
        <v>1.68</v>
      </c>
      <c r="E291" s="2">
        <f t="shared" si="80"/>
        <v>73</v>
      </c>
      <c r="F291" s="67">
        <f t="shared" si="81"/>
        <v>25.864512471655331</v>
      </c>
      <c r="G291" s="2">
        <v>73</v>
      </c>
      <c r="H291" s="2" t="b">
        <v>0</v>
      </c>
      <c r="I291" s="2" t="b">
        <f t="shared" si="82"/>
        <v>0</v>
      </c>
      <c r="J291" s="2" t="b">
        <f t="shared" si="83"/>
        <v>0</v>
      </c>
      <c r="K291" s="2" t="b">
        <v>0</v>
      </c>
      <c r="L291" s="2" t="b">
        <f t="shared" si="84"/>
        <v>0</v>
      </c>
      <c r="M291" s="2" t="b">
        <f t="shared" si="85"/>
        <v>0</v>
      </c>
      <c r="N291" s="2" t="b">
        <v>0</v>
      </c>
      <c r="O291" s="2" t="b">
        <f t="shared" si="86"/>
        <v>0</v>
      </c>
      <c r="P291" s="2" t="b">
        <f t="shared" si="87"/>
        <v>0</v>
      </c>
      <c r="Q291" s="2" t="b">
        <v>0</v>
      </c>
      <c r="R291" s="2" t="b">
        <f t="shared" si="88"/>
        <v>0</v>
      </c>
      <c r="S291" s="2" t="b">
        <f t="shared" si="89"/>
        <v>0</v>
      </c>
      <c r="T291" s="2" t="s">
        <v>1757</v>
      </c>
      <c r="U291" s="2">
        <v>199</v>
      </c>
      <c r="V291" s="2" t="b">
        <v>0</v>
      </c>
      <c r="W291" s="2" t="b">
        <f t="shared" si="90"/>
        <v>0</v>
      </c>
      <c r="X291" s="20" t="b">
        <f t="shared" si="91"/>
        <v>0</v>
      </c>
      <c r="Y291" s="2" t="b">
        <v>0</v>
      </c>
      <c r="Z291" s="2" t="b">
        <f t="shared" si="77"/>
        <v>0</v>
      </c>
      <c r="AA291" s="2" t="b">
        <f t="shared" si="78"/>
        <v>0</v>
      </c>
      <c r="AB291" s="2" t="b">
        <v>0</v>
      </c>
      <c r="AC291" s="20" t="b">
        <f t="shared" si="92"/>
        <v>0</v>
      </c>
      <c r="AD291" s="20" t="b">
        <f t="shared" si="93"/>
        <v>0</v>
      </c>
      <c r="AE291" s="2" t="s">
        <v>1579</v>
      </c>
      <c r="AF291" s="2" t="str">
        <f t="shared" si="94"/>
        <v>Cancer</v>
      </c>
      <c r="AG291" s="2" t="s">
        <v>1510</v>
      </c>
      <c r="AH291" s="2" t="str">
        <f t="shared" si="95"/>
        <v>No</v>
      </c>
      <c r="AI291" s="2" t="s">
        <v>1516</v>
      </c>
      <c r="AJ291" s="2" t="s">
        <v>1512</v>
      </c>
    </row>
    <row r="292" spans="1:36" ht="15.75" customHeight="1" x14ac:dyDescent="0.35">
      <c r="A292" s="2" t="s">
        <v>519</v>
      </c>
      <c r="B292" s="2" t="s">
        <v>1540</v>
      </c>
      <c r="C292" s="2">
        <v>178</v>
      </c>
      <c r="D292" s="2">
        <f t="shared" si="79"/>
        <v>1.78</v>
      </c>
      <c r="E292" s="2">
        <f t="shared" si="80"/>
        <v>92.4</v>
      </c>
      <c r="F292" s="67">
        <f t="shared" si="81"/>
        <v>29.162984471657619</v>
      </c>
      <c r="G292" s="2">
        <v>92.4</v>
      </c>
      <c r="H292" s="2" t="b">
        <v>1</v>
      </c>
      <c r="I292" s="2" t="b">
        <f t="shared" si="82"/>
        <v>1</v>
      </c>
      <c r="J292" s="2" t="b">
        <f t="shared" si="83"/>
        <v>1</v>
      </c>
      <c r="K292" s="2" t="b">
        <v>1</v>
      </c>
      <c r="L292" s="2" t="b">
        <f t="shared" si="84"/>
        <v>1</v>
      </c>
      <c r="M292" s="2" t="b">
        <f t="shared" si="85"/>
        <v>1</v>
      </c>
      <c r="N292" s="2" t="b">
        <v>0</v>
      </c>
      <c r="O292" s="2" t="b">
        <f t="shared" si="86"/>
        <v>0</v>
      </c>
      <c r="P292" s="2" t="b">
        <f t="shared" si="87"/>
        <v>0</v>
      </c>
      <c r="Q292" s="2" t="b">
        <v>1</v>
      </c>
      <c r="R292" s="2" t="b">
        <f t="shared" si="88"/>
        <v>1</v>
      </c>
      <c r="S292" s="2" t="b">
        <f t="shared" si="89"/>
        <v>1</v>
      </c>
      <c r="T292" s="2" t="s">
        <v>1640</v>
      </c>
      <c r="U292" s="2">
        <v>210</v>
      </c>
      <c r="V292" s="2" t="b">
        <v>1</v>
      </c>
      <c r="W292" s="2" t="b">
        <f t="shared" si="90"/>
        <v>1</v>
      </c>
      <c r="X292" s="20" t="b">
        <f t="shared" si="91"/>
        <v>0</v>
      </c>
      <c r="Y292" s="2" t="b">
        <v>0</v>
      </c>
      <c r="Z292" s="2" t="b">
        <f t="shared" si="77"/>
        <v>0</v>
      </c>
      <c r="AA292" s="2" t="b">
        <f t="shared" si="78"/>
        <v>0</v>
      </c>
      <c r="AB292" s="2" t="b">
        <v>1</v>
      </c>
      <c r="AC292" s="20" t="b">
        <f t="shared" si="92"/>
        <v>1</v>
      </c>
      <c r="AD292" s="20" t="b">
        <f t="shared" si="93"/>
        <v>1</v>
      </c>
      <c r="AE292" s="2" t="s">
        <v>1524</v>
      </c>
      <c r="AF292" s="2" t="str">
        <f t="shared" si="94"/>
        <v>Heart Attack</v>
      </c>
      <c r="AG292" s="2" t="s">
        <v>1528</v>
      </c>
      <c r="AH292" s="2" t="str">
        <f t="shared" si="95"/>
        <v>Yes</v>
      </c>
      <c r="AI292" s="2" t="s">
        <v>1511</v>
      </c>
      <c r="AJ292" s="2" t="s">
        <v>1521</v>
      </c>
    </row>
    <row r="293" spans="1:36" ht="15.75" customHeight="1" x14ac:dyDescent="0.35">
      <c r="A293" s="2" t="s">
        <v>520</v>
      </c>
      <c r="B293" s="2" t="s">
        <v>1540</v>
      </c>
      <c r="C293" s="2">
        <v>176</v>
      </c>
      <c r="D293" s="2">
        <f t="shared" si="79"/>
        <v>1.76</v>
      </c>
      <c r="E293" s="2">
        <f t="shared" si="80"/>
        <v>99.1</v>
      </c>
      <c r="F293" s="67">
        <f t="shared" si="81"/>
        <v>31.992510330578511</v>
      </c>
      <c r="G293" s="2">
        <v>99.1</v>
      </c>
      <c r="H293" s="2" t="b">
        <v>0</v>
      </c>
      <c r="I293" s="2" t="b">
        <f t="shared" si="82"/>
        <v>0</v>
      </c>
      <c r="J293" s="2" t="b">
        <f t="shared" si="83"/>
        <v>0</v>
      </c>
      <c r="K293" s="2" t="b">
        <v>0</v>
      </c>
      <c r="L293" s="2" t="b">
        <f t="shared" si="84"/>
        <v>0</v>
      </c>
      <c r="M293" s="2" t="b">
        <f t="shared" si="85"/>
        <v>0</v>
      </c>
      <c r="N293" s="2" t="b">
        <v>0</v>
      </c>
      <c r="O293" s="2" t="b">
        <f t="shared" si="86"/>
        <v>0</v>
      </c>
      <c r="P293" s="2" t="b">
        <f t="shared" si="87"/>
        <v>0</v>
      </c>
      <c r="Q293" s="2" t="b">
        <v>0</v>
      </c>
      <c r="R293" s="2" t="b">
        <f t="shared" si="88"/>
        <v>0</v>
      </c>
      <c r="S293" s="2" t="b">
        <f t="shared" si="89"/>
        <v>0</v>
      </c>
      <c r="T293" s="2" t="s">
        <v>1758</v>
      </c>
      <c r="U293" s="2">
        <v>210</v>
      </c>
      <c r="W293" s="2" t="b">
        <f t="shared" si="90"/>
        <v>0</v>
      </c>
      <c r="X293" s="20" t="b">
        <f t="shared" si="91"/>
        <v>0</v>
      </c>
      <c r="Y293" s="2" t="b">
        <v>1</v>
      </c>
      <c r="Z293" s="2" t="b">
        <f t="shared" si="77"/>
        <v>1</v>
      </c>
      <c r="AA293" s="2" t="b">
        <f t="shared" si="78"/>
        <v>1</v>
      </c>
      <c r="AB293" s="2" t="b">
        <v>1</v>
      </c>
      <c r="AC293" s="20" t="b">
        <f t="shared" si="92"/>
        <v>1</v>
      </c>
      <c r="AD293" s="20" t="b">
        <f t="shared" si="93"/>
        <v>1</v>
      </c>
      <c r="AE293" s="2" t="s">
        <v>1559</v>
      </c>
      <c r="AF293" s="2" t="str">
        <f t="shared" si="94"/>
        <v>Kidney Stones</v>
      </c>
      <c r="AG293" s="2" t="s">
        <v>1510</v>
      </c>
      <c r="AH293" s="2" t="str">
        <f t="shared" si="95"/>
        <v>No</v>
      </c>
      <c r="AI293" s="2" t="s">
        <v>1516</v>
      </c>
      <c r="AJ293" s="2" t="s">
        <v>1525</v>
      </c>
    </row>
    <row r="294" spans="1:36" ht="15.75" customHeight="1" x14ac:dyDescent="0.35">
      <c r="A294" s="2" t="s">
        <v>522</v>
      </c>
      <c r="B294" s="2" t="s">
        <v>1518</v>
      </c>
      <c r="C294" s="2">
        <v>170</v>
      </c>
      <c r="D294" s="2">
        <f t="shared" si="79"/>
        <v>1.7</v>
      </c>
      <c r="E294" s="2">
        <f t="shared" si="80"/>
        <v>94.6</v>
      </c>
      <c r="F294" s="67">
        <f t="shared" si="81"/>
        <v>32.733564013840834</v>
      </c>
      <c r="G294" s="2">
        <v>94.6</v>
      </c>
      <c r="H294" s="2" t="b">
        <v>0</v>
      </c>
      <c r="I294" s="2" t="b">
        <f t="shared" si="82"/>
        <v>0</v>
      </c>
      <c r="J294" s="2" t="b">
        <f t="shared" si="83"/>
        <v>0</v>
      </c>
      <c r="K294" s="2" t="b">
        <v>0</v>
      </c>
      <c r="L294" s="2" t="b">
        <f t="shared" si="84"/>
        <v>0</v>
      </c>
      <c r="M294" s="2" t="b">
        <f t="shared" si="85"/>
        <v>0</v>
      </c>
      <c r="N294" s="2" t="b">
        <v>0</v>
      </c>
      <c r="O294" s="2" t="b">
        <f t="shared" si="86"/>
        <v>0</v>
      </c>
      <c r="P294" s="2" t="b">
        <f t="shared" si="87"/>
        <v>0</v>
      </c>
      <c r="Q294" s="2" t="b">
        <v>1</v>
      </c>
      <c r="R294" s="2" t="b">
        <f t="shared" si="88"/>
        <v>1</v>
      </c>
      <c r="S294" s="2" t="b">
        <f t="shared" si="89"/>
        <v>1</v>
      </c>
      <c r="T294" s="2" t="s">
        <v>1759</v>
      </c>
      <c r="U294" s="2">
        <v>166</v>
      </c>
      <c r="V294" s="2" t="b">
        <v>1</v>
      </c>
      <c r="W294" s="2" t="b">
        <f t="shared" si="90"/>
        <v>1</v>
      </c>
      <c r="X294" s="20" t="b">
        <f t="shared" si="91"/>
        <v>0</v>
      </c>
      <c r="Y294" s="2" t="b">
        <v>1</v>
      </c>
      <c r="Z294" s="2" t="b">
        <f t="shared" si="77"/>
        <v>1</v>
      </c>
      <c r="AA294" s="2" t="b">
        <f t="shared" si="78"/>
        <v>1</v>
      </c>
      <c r="AB294" s="2" t="b">
        <v>1</v>
      </c>
      <c r="AC294" s="20" t="b">
        <f t="shared" si="92"/>
        <v>1</v>
      </c>
      <c r="AD294" s="20" t="b">
        <f t="shared" si="93"/>
        <v>1</v>
      </c>
      <c r="AE294" s="2" t="s">
        <v>1559</v>
      </c>
      <c r="AF294" s="2" t="str">
        <f t="shared" si="94"/>
        <v>Kidney Stones</v>
      </c>
      <c r="AG294" s="2" t="s">
        <v>1510</v>
      </c>
      <c r="AH294" s="2" t="str">
        <f t="shared" si="95"/>
        <v>No</v>
      </c>
      <c r="AI294" s="2" t="s">
        <v>1516</v>
      </c>
      <c r="AJ294" s="2" t="s">
        <v>1517</v>
      </c>
    </row>
    <row r="295" spans="1:36" ht="15.75" customHeight="1" x14ac:dyDescent="0.35">
      <c r="A295" s="2" t="s">
        <v>523</v>
      </c>
      <c r="B295" s="2" t="s">
        <v>1560</v>
      </c>
      <c r="C295" s="2">
        <v>167</v>
      </c>
      <c r="D295" s="2">
        <f t="shared" si="79"/>
        <v>1.67</v>
      </c>
      <c r="E295" s="2">
        <f t="shared" si="80"/>
        <v>92.6</v>
      </c>
      <c r="F295" s="67">
        <f t="shared" si="81"/>
        <v>33.203054967908493</v>
      </c>
      <c r="G295" s="2">
        <v>92.6</v>
      </c>
      <c r="H295" s="2" t="b">
        <v>0</v>
      </c>
      <c r="I295" s="2" t="b">
        <f t="shared" si="82"/>
        <v>0</v>
      </c>
      <c r="J295" s="2" t="b">
        <f t="shared" si="83"/>
        <v>0</v>
      </c>
      <c r="K295" s="2" t="b">
        <v>0</v>
      </c>
      <c r="L295" s="2" t="b">
        <f t="shared" si="84"/>
        <v>0</v>
      </c>
      <c r="M295" s="2" t="b">
        <f t="shared" si="85"/>
        <v>0</v>
      </c>
      <c r="N295" s="2" t="b">
        <v>0</v>
      </c>
      <c r="O295" s="2" t="b">
        <f t="shared" si="86"/>
        <v>0</v>
      </c>
      <c r="P295" s="2" t="b">
        <f t="shared" si="87"/>
        <v>0</v>
      </c>
      <c r="Q295" s="2" t="b">
        <v>1</v>
      </c>
      <c r="R295" s="2" t="b">
        <f t="shared" si="88"/>
        <v>1</v>
      </c>
      <c r="S295" s="2" t="b">
        <f t="shared" si="89"/>
        <v>1</v>
      </c>
      <c r="T295" s="2" t="s">
        <v>1760</v>
      </c>
      <c r="U295" s="2">
        <v>210</v>
      </c>
      <c r="V295" s="2" t="b">
        <v>1</v>
      </c>
      <c r="W295" s="2" t="b">
        <f t="shared" si="90"/>
        <v>1</v>
      </c>
      <c r="X295" s="20" t="b">
        <f t="shared" si="91"/>
        <v>0</v>
      </c>
      <c r="Y295" s="2" t="b">
        <v>0</v>
      </c>
      <c r="Z295" s="2" t="b">
        <f t="shared" si="77"/>
        <v>0</v>
      </c>
      <c r="AA295" s="2" t="b">
        <f t="shared" si="78"/>
        <v>0</v>
      </c>
      <c r="AB295" s="2" t="b">
        <v>1</v>
      </c>
      <c r="AC295" s="20" t="b">
        <f t="shared" si="92"/>
        <v>1</v>
      </c>
      <c r="AD295" s="20" t="b">
        <f t="shared" si="93"/>
        <v>1</v>
      </c>
      <c r="AE295" s="2" t="s">
        <v>1562</v>
      </c>
      <c r="AF295" s="2" t="str">
        <f t="shared" si="94"/>
        <v>Fractured Leg</v>
      </c>
      <c r="AG295" s="2" t="s">
        <v>1510</v>
      </c>
      <c r="AH295" s="2" t="str">
        <f t="shared" si="95"/>
        <v>No</v>
      </c>
      <c r="AI295" s="2" t="s">
        <v>1516</v>
      </c>
      <c r="AJ295" s="2" t="s">
        <v>1534</v>
      </c>
    </row>
    <row r="296" spans="1:36" ht="15.75" customHeight="1" x14ac:dyDescent="0.35">
      <c r="A296" s="2" t="s">
        <v>524</v>
      </c>
      <c r="B296" s="2" t="s">
        <v>1507</v>
      </c>
      <c r="C296" s="2">
        <v>177</v>
      </c>
      <c r="D296" s="2">
        <f t="shared" si="79"/>
        <v>1.77</v>
      </c>
      <c r="E296" s="2">
        <f t="shared" si="80"/>
        <v>70</v>
      </c>
      <c r="F296" s="67">
        <f t="shared" si="81"/>
        <v>22.343515592581952</v>
      </c>
      <c r="G296" s="2">
        <v>70</v>
      </c>
      <c r="H296" s="2" t="b">
        <v>0</v>
      </c>
      <c r="I296" s="2" t="b">
        <f t="shared" si="82"/>
        <v>0</v>
      </c>
      <c r="J296" s="2" t="b">
        <f t="shared" si="83"/>
        <v>0</v>
      </c>
      <c r="K296" s="2" t="b">
        <v>1</v>
      </c>
      <c r="L296" s="2" t="b">
        <f t="shared" si="84"/>
        <v>1</v>
      </c>
      <c r="M296" s="2" t="b">
        <f t="shared" si="85"/>
        <v>1</v>
      </c>
      <c r="N296" s="2" t="b">
        <v>0</v>
      </c>
      <c r="O296" s="2" t="b">
        <f t="shared" si="86"/>
        <v>0</v>
      </c>
      <c r="P296" s="2" t="b">
        <f t="shared" si="87"/>
        <v>0</v>
      </c>
      <c r="Q296" s="2" t="b">
        <v>0</v>
      </c>
      <c r="R296" s="2" t="b">
        <f t="shared" si="88"/>
        <v>0</v>
      </c>
      <c r="S296" s="2" t="b">
        <f t="shared" si="89"/>
        <v>0</v>
      </c>
      <c r="T296" s="2" t="s">
        <v>1607</v>
      </c>
      <c r="U296" s="2">
        <v>186</v>
      </c>
      <c r="V296" s="2" t="b">
        <v>0</v>
      </c>
      <c r="W296" s="2" t="b">
        <f t="shared" si="90"/>
        <v>0</v>
      </c>
      <c r="X296" s="20" t="b">
        <f t="shared" si="91"/>
        <v>0</v>
      </c>
      <c r="Y296" s="2" t="b">
        <v>0</v>
      </c>
      <c r="Z296" s="2" t="b">
        <f t="shared" si="77"/>
        <v>0</v>
      </c>
      <c r="AA296" s="2" t="b">
        <f t="shared" si="78"/>
        <v>0</v>
      </c>
      <c r="AB296" s="2" t="b">
        <v>0</v>
      </c>
      <c r="AC296" s="20" t="b">
        <f t="shared" si="92"/>
        <v>0</v>
      </c>
      <c r="AD296" s="20" t="b">
        <f t="shared" si="93"/>
        <v>0</v>
      </c>
      <c r="AE296" s="2" t="s">
        <v>1536</v>
      </c>
      <c r="AF296" s="2" t="str">
        <f t="shared" si="94"/>
        <v>Hypertension</v>
      </c>
      <c r="AG296" s="2" t="s">
        <v>1510</v>
      </c>
      <c r="AH296" s="2" t="str">
        <f t="shared" si="95"/>
        <v>No</v>
      </c>
      <c r="AI296" s="2" t="s">
        <v>1516</v>
      </c>
      <c r="AJ296" s="2" t="s">
        <v>1512</v>
      </c>
    </row>
    <row r="297" spans="1:36" ht="15.75" customHeight="1" x14ac:dyDescent="0.35">
      <c r="A297" s="2" t="s">
        <v>527</v>
      </c>
      <c r="B297" s="2" t="s">
        <v>1560</v>
      </c>
      <c r="C297" s="2">
        <v>169</v>
      </c>
      <c r="D297" s="2">
        <f t="shared" si="79"/>
        <v>1.69</v>
      </c>
      <c r="E297" s="2">
        <f t="shared" si="80"/>
        <v>73.900000000000006</v>
      </c>
      <c r="F297" s="67">
        <f t="shared" si="81"/>
        <v>25.874444172122828</v>
      </c>
      <c r="G297" s="2">
        <v>73.900000000000006</v>
      </c>
      <c r="H297" s="2" t="b">
        <v>0</v>
      </c>
      <c r="I297" s="2" t="b">
        <f t="shared" si="82"/>
        <v>0</v>
      </c>
      <c r="J297" s="2" t="b">
        <f t="shared" si="83"/>
        <v>0</v>
      </c>
      <c r="K297" s="2" t="b">
        <v>0</v>
      </c>
      <c r="L297" s="2" t="b">
        <f t="shared" si="84"/>
        <v>0</v>
      </c>
      <c r="M297" s="2" t="b">
        <f t="shared" si="85"/>
        <v>0</v>
      </c>
      <c r="N297" s="2" t="b">
        <v>0</v>
      </c>
      <c r="O297" s="2" t="b">
        <f t="shared" si="86"/>
        <v>0</v>
      </c>
      <c r="P297" s="2" t="b">
        <f t="shared" si="87"/>
        <v>0</v>
      </c>
      <c r="Q297" s="2" t="b">
        <v>0</v>
      </c>
      <c r="R297" s="2" t="b">
        <f t="shared" si="88"/>
        <v>0</v>
      </c>
      <c r="S297" s="2" t="b">
        <f t="shared" si="89"/>
        <v>0</v>
      </c>
      <c r="T297" s="2" t="s">
        <v>1668</v>
      </c>
      <c r="U297" s="2">
        <v>202</v>
      </c>
      <c r="V297" s="2" t="b">
        <v>0</v>
      </c>
      <c r="W297" s="2" t="b">
        <f t="shared" si="90"/>
        <v>0</v>
      </c>
      <c r="X297" s="20" t="b">
        <f t="shared" si="91"/>
        <v>0</v>
      </c>
      <c r="Z297" s="2" t="b">
        <f t="shared" si="77"/>
        <v>0</v>
      </c>
      <c r="AA297" s="2" t="b">
        <f t="shared" si="78"/>
        <v>0</v>
      </c>
      <c r="AB297" s="2" t="b">
        <v>0</v>
      </c>
      <c r="AC297" s="20" t="b">
        <f t="shared" si="92"/>
        <v>0</v>
      </c>
      <c r="AD297" s="20" t="b">
        <f t="shared" si="93"/>
        <v>0</v>
      </c>
      <c r="AE297" s="2" t="s">
        <v>1502</v>
      </c>
      <c r="AF297" s="2" t="str">
        <f t="shared" si="94"/>
        <v>Diabetes</v>
      </c>
      <c r="AG297" s="2" t="s">
        <v>1510</v>
      </c>
      <c r="AH297" s="2" t="str">
        <f t="shared" si="95"/>
        <v>No</v>
      </c>
      <c r="AI297" s="2" t="s">
        <v>1511</v>
      </c>
      <c r="AJ297" s="2" t="s">
        <v>1512</v>
      </c>
    </row>
    <row r="298" spans="1:36" ht="15.75" customHeight="1" x14ac:dyDescent="0.35">
      <c r="A298" s="2" t="s">
        <v>528</v>
      </c>
      <c r="B298" s="2" t="s">
        <v>1513</v>
      </c>
      <c r="C298" s="2">
        <v>154</v>
      </c>
      <c r="D298" s="2">
        <f t="shared" si="79"/>
        <v>1.54</v>
      </c>
      <c r="E298" s="2">
        <f t="shared" si="80"/>
        <v>48.1</v>
      </c>
      <c r="F298" s="67">
        <f t="shared" si="81"/>
        <v>20.281666385562492</v>
      </c>
      <c r="G298" s="2">
        <v>48.1</v>
      </c>
      <c r="H298" s="2" t="b">
        <v>0</v>
      </c>
      <c r="I298" s="2" t="b">
        <f t="shared" si="82"/>
        <v>0</v>
      </c>
      <c r="J298" s="2" t="b">
        <f t="shared" si="83"/>
        <v>0</v>
      </c>
      <c r="K298" s="2" t="b">
        <v>1</v>
      </c>
      <c r="L298" s="2" t="b">
        <f t="shared" si="84"/>
        <v>1</v>
      </c>
      <c r="M298" s="2" t="b">
        <f t="shared" si="85"/>
        <v>1</v>
      </c>
      <c r="N298" s="2" t="s">
        <v>1528</v>
      </c>
      <c r="O298" s="2" t="str">
        <f t="shared" si="86"/>
        <v>Yes</v>
      </c>
      <c r="P298" s="2" t="b">
        <f t="shared" si="87"/>
        <v>1</v>
      </c>
      <c r="Q298" s="2" t="b">
        <v>0</v>
      </c>
      <c r="R298" s="2" t="b">
        <f t="shared" si="88"/>
        <v>0</v>
      </c>
      <c r="S298" s="2" t="b">
        <f t="shared" si="89"/>
        <v>0</v>
      </c>
      <c r="T298" s="2" t="s">
        <v>1554</v>
      </c>
      <c r="U298" s="2">
        <v>206</v>
      </c>
      <c r="V298" s="2" t="b">
        <v>0</v>
      </c>
      <c r="W298" s="2" t="b">
        <f t="shared" si="90"/>
        <v>0</v>
      </c>
      <c r="X298" s="20" t="b">
        <f t="shared" si="91"/>
        <v>0</v>
      </c>
      <c r="Y298" s="2" t="b">
        <v>0</v>
      </c>
      <c r="Z298" s="2" t="b">
        <f t="shared" si="77"/>
        <v>0</v>
      </c>
      <c r="AA298" s="2" t="b">
        <f t="shared" si="78"/>
        <v>0</v>
      </c>
      <c r="AB298" s="2" t="b">
        <v>0</v>
      </c>
      <c r="AC298" s="20" t="b">
        <f t="shared" si="92"/>
        <v>0</v>
      </c>
      <c r="AD298" s="20" t="b">
        <f t="shared" si="93"/>
        <v>0</v>
      </c>
      <c r="AE298" s="2" t="s">
        <v>1559</v>
      </c>
      <c r="AF298" s="2" t="str">
        <f t="shared" si="94"/>
        <v>Kidney Stones</v>
      </c>
      <c r="AG298" s="2" t="s">
        <v>1510</v>
      </c>
      <c r="AH298" s="2" t="str">
        <f t="shared" si="95"/>
        <v>No</v>
      </c>
      <c r="AI298" s="2" t="s">
        <v>1511</v>
      </c>
      <c r="AJ298" s="2" t="s">
        <v>1525</v>
      </c>
    </row>
    <row r="299" spans="1:36" ht="15.75" customHeight="1" x14ac:dyDescent="0.35">
      <c r="A299" s="2" t="s">
        <v>529</v>
      </c>
      <c r="B299" s="2" t="s">
        <v>1513</v>
      </c>
      <c r="C299" s="2">
        <v>155</v>
      </c>
      <c r="D299" s="2">
        <f t="shared" si="79"/>
        <v>1.55</v>
      </c>
      <c r="E299" s="2">
        <f t="shared" si="80"/>
        <v>62.8</v>
      </c>
      <c r="F299" s="67">
        <f t="shared" si="81"/>
        <v>26.139438085327779</v>
      </c>
      <c r="G299" s="2">
        <v>62.8</v>
      </c>
      <c r="H299" s="2" t="b">
        <v>1</v>
      </c>
      <c r="I299" s="2" t="b">
        <f t="shared" si="82"/>
        <v>1</v>
      </c>
      <c r="J299" s="2" t="b">
        <f t="shared" si="83"/>
        <v>1</v>
      </c>
      <c r="K299" s="2" t="b">
        <v>0</v>
      </c>
      <c r="L299" s="2" t="b">
        <f t="shared" si="84"/>
        <v>0</v>
      </c>
      <c r="M299" s="2" t="b">
        <f t="shared" si="85"/>
        <v>0</v>
      </c>
      <c r="N299" s="2" t="b">
        <v>0</v>
      </c>
      <c r="O299" s="2" t="b">
        <f t="shared" si="86"/>
        <v>0</v>
      </c>
      <c r="P299" s="2" t="b">
        <f t="shared" si="87"/>
        <v>0</v>
      </c>
      <c r="Q299" s="2" t="b">
        <v>0</v>
      </c>
      <c r="R299" s="2" t="b">
        <f t="shared" si="88"/>
        <v>0</v>
      </c>
      <c r="S299" s="2" t="b">
        <f t="shared" si="89"/>
        <v>0</v>
      </c>
      <c r="T299" s="2" t="s">
        <v>1626</v>
      </c>
      <c r="U299" s="2">
        <v>171</v>
      </c>
      <c r="V299" s="2" t="b">
        <v>0</v>
      </c>
      <c r="W299" s="2" t="b">
        <f t="shared" si="90"/>
        <v>0</v>
      </c>
      <c r="X299" s="20" t="b">
        <f t="shared" si="91"/>
        <v>0</v>
      </c>
      <c r="Y299" s="2" t="b">
        <v>0</v>
      </c>
      <c r="Z299" s="2" t="b">
        <f t="shared" si="77"/>
        <v>0</v>
      </c>
      <c r="AA299" s="2" t="b">
        <f t="shared" si="78"/>
        <v>0</v>
      </c>
      <c r="AB299" s="2" t="b">
        <v>0</v>
      </c>
      <c r="AC299" s="20" t="b">
        <f t="shared" si="92"/>
        <v>0</v>
      </c>
      <c r="AD299" s="20" t="b">
        <f t="shared" si="93"/>
        <v>0</v>
      </c>
      <c r="AE299" s="2" t="s">
        <v>1575</v>
      </c>
      <c r="AF299" s="2" t="str">
        <f t="shared" si="94"/>
        <v>Stroke</v>
      </c>
      <c r="AG299" s="2" t="s">
        <v>1528</v>
      </c>
      <c r="AH299" s="2" t="str">
        <f t="shared" si="95"/>
        <v>Yes</v>
      </c>
      <c r="AI299" s="2" t="s">
        <v>1516</v>
      </c>
      <c r="AJ299" s="2" t="s">
        <v>1521</v>
      </c>
    </row>
    <row r="300" spans="1:36" ht="15.75" customHeight="1" x14ac:dyDescent="0.35">
      <c r="A300" s="2" t="s">
        <v>531</v>
      </c>
      <c r="B300" s="2" t="s">
        <v>1522</v>
      </c>
      <c r="C300" s="2">
        <v>158</v>
      </c>
      <c r="D300" s="2">
        <f t="shared" si="79"/>
        <v>1.58</v>
      </c>
      <c r="E300" s="2">
        <f t="shared" si="80"/>
        <v>56.5</v>
      </c>
      <c r="F300" s="67">
        <f t="shared" si="81"/>
        <v>22.632590930940552</v>
      </c>
      <c r="G300" s="2">
        <v>56.5</v>
      </c>
      <c r="H300" s="2" t="b">
        <v>1</v>
      </c>
      <c r="I300" s="2" t="b">
        <f t="shared" si="82"/>
        <v>1</v>
      </c>
      <c r="J300" s="2" t="b">
        <f t="shared" si="83"/>
        <v>1</v>
      </c>
      <c r="K300" s="2" t="b">
        <v>0</v>
      </c>
      <c r="L300" s="2" t="b">
        <f t="shared" si="84"/>
        <v>0</v>
      </c>
      <c r="M300" s="2" t="b">
        <f t="shared" si="85"/>
        <v>0</v>
      </c>
      <c r="N300" s="2" t="b">
        <v>0</v>
      </c>
      <c r="O300" s="2" t="b">
        <f t="shared" si="86"/>
        <v>0</v>
      </c>
      <c r="P300" s="2" t="b">
        <f t="shared" si="87"/>
        <v>0</v>
      </c>
      <c r="Q300" s="2" t="b">
        <v>0</v>
      </c>
      <c r="R300" s="2" t="b">
        <f t="shared" si="88"/>
        <v>0</v>
      </c>
      <c r="S300" s="2" t="b">
        <f t="shared" si="89"/>
        <v>0</v>
      </c>
      <c r="T300" s="2" t="s">
        <v>1761</v>
      </c>
      <c r="U300" s="2">
        <v>222</v>
      </c>
      <c r="V300" s="2" t="b">
        <v>0</v>
      </c>
      <c r="W300" s="2" t="b">
        <f t="shared" si="90"/>
        <v>0</v>
      </c>
      <c r="X300" s="20" t="b">
        <f t="shared" si="91"/>
        <v>0</v>
      </c>
      <c r="Y300" s="2" t="b">
        <v>0</v>
      </c>
      <c r="Z300" s="2" t="b">
        <f t="shared" si="77"/>
        <v>0</v>
      </c>
      <c r="AA300" s="2" t="b">
        <f t="shared" si="78"/>
        <v>0</v>
      </c>
      <c r="AB300" s="2" t="b">
        <v>0</v>
      </c>
      <c r="AC300" s="20" t="b">
        <f t="shared" si="92"/>
        <v>0</v>
      </c>
      <c r="AD300" s="20" t="b">
        <f t="shared" si="93"/>
        <v>0</v>
      </c>
      <c r="AE300" s="2" t="s">
        <v>1646</v>
      </c>
      <c r="AF300" s="2" t="str">
        <f t="shared" si="94"/>
        <v>Fractured Arm</v>
      </c>
      <c r="AG300" s="2" t="s">
        <v>1528</v>
      </c>
      <c r="AH300" s="2" t="str">
        <f t="shared" si="95"/>
        <v>Yes</v>
      </c>
      <c r="AI300" s="2" t="s">
        <v>1539</v>
      </c>
      <c r="AJ300" s="2" t="s">
        <v>1525</v>
      </c>
    </row>
    <row r="301" spans="1:36" ht="15.75" customHeight="1" x14ac:dyDescent="0.35">
      <c r="A301" s="2" t="s">
        <v>533</v>
      </c>
      <c r="B301" s="2" t="s">
        <v>1540</v>
      </c>
      <c r="C301" s="2">
        <v>167</v>
      </c>
      <c r="D301" s="2">
        <f t="shared" si="79"/>
        <v>1.67</v>
      </c>
      <c r="E301" s="2">
        <f t="shared" si="80"/>
        <v>71.400000000000006</v>
      </c>
      <c r="F301" s="67">
        <f t="shared" si="81"/>
        <v>25.601491627523398</v>
      </c>
      <c r="G301" s="2">
        <v>71.400000000000006</v>
      </c>
      <c r="H301" s="2" t="b">
        <v>0</v>
      </c>
      <c r="I301" s="2" t="b">
        <f t="shared" si="82"/>
        <v>0</v>
      </c>
      <c r="J301" s="2" t="b">
        <f t="shared" si="83"/>
        <v>0</v>
      </c>
      <c r="K301" s="2" t="b">
        <v>0</v>
      </c>
      <c r="L301" s="2" t="b">
        <f t="shared" si="84"/>
        <v>0</v>
      </c>
      <c r="M301" s="2" t="b">
        <f t="shared" si="85"/>
        <v>0</v>
      </c>
      <c r="N301" s="2" t="b">
        <v>1</v>
      </c>
      <c r="O301" s="2" t="b">
        <f t="shared" si="86"/>
        <v>1</v>
      </c>
      <c r="P301" s="2" t="b">
        <f t="shared" si="87"/>
        <v>1</v>
      </c>
      <c r="Q301" s="2" t="b">
        <v>0</v>
      </c>
      <c r="R301" s="2" t="b">
        <f t="shared" si="88"/>
        <v>0</v>
      </c>
      <c r="S301" s="2" t="b">
        <f t="shared" si="89"/>
        <v>0</v>
      </c>
      <c r="T301" s="2" t="s">
        <v>1762</v>
      </c>
      <c r="U301" s="2">
        <v>152</v>
      </c>
      <c r="V301" s="2" t="b">
        <v>0</v>
      </c>
      <c r="W301" s="2" t="b">
        <f t="shared" si="90"/>
        <v>0</v>
      </c>
      <c r="X301" s="20" t="b">
        <f t="shared" si="91"/>
        <v>0</v>
      </c>
      <c r="Y301" s="2" t="b">
        <v>0</v>
      </c>
      <c r="Z301" s="2" t="b">
        <f t="shared" si="77"/>
        <v>0</v>
      </c>
      <c r="AA301" s="2" t="b">
        <f t="shared" si="78"/>
        <v>0</v>
      </c>
      <c r="AB301" s="2" t="b">
        <v>0</v>
      </c>
      <c r="AC301" s="20" t="b">
        <f t="shared" si="92"/>
        <v>0</v>
      </c>
      <c r="AD301" s="20" t="b">
        <f t="shared" si="93"/>
        <v>0</v>
      </c>
      <c r="AE301" s="2" t="s">
        <v>1570</v>
      </c>
      <c r="AF301" s="2" t="str">
        <f t="shared" si="94"/>
        <v>Cancer</v>
      </c>
      <c r="AG301" s="2" t="s">
        <v>1528</v>
      </c>
      <c r="AH301" s="2" t="str">
        <f t="shared" si="95"/>
        <v>Yes</v>
      </c>
      <c r="AI301" s="2" t="s">
        <v>1511</v>
      </c>
      <c r="AJ301" s="2" t="s">
        <v>1517</v>
      </c>
    </row>
    <row r="302" spans="1:36" ht="15.75" customHeight="1" x14ac:dyDescent="0.35">
      <c r="A302" s="2" t="s">
        <v>535</v>
      </c>
      <c r="B302" s="2" t="s">
        <v>1507</v>
      </c>
      <c r="C302" s="2">
        <v>165</v>
      </c>
      <c r="D302" s="2">
        <f t="shared" si="79"/>
        <v>1.65</v>
      </c>
      <c r="E302" s="2">
        <f t="shared" si="80"/>
        <v>82.4</v>
      </c>
      <c r="F302" s="67">
        <f t="shared" si="81"/>
        <v>30.266299357208453</v>
      </c>
      <c r="G302" s="2">
        <v>82.4</v>
      </c>
      <c r="H302" s="2" t="b">
        <v>0</v>
      </c>
      <c r="I302" s="2" t="b">
        <f t="shared" si="82"/>
        <v>0</v>
      </c>
      <c r="J302" s="2" t="b">
        <f t="shared" si="83"/>
        <v>0</v>
      </c>
      <c r="K302" s="2" t="b">
        <v>0</v>
      </c>
      <c r="L302" s="2" t="b">
        <f t="shared" si="84"/>
        <v>0</v>
      </c>
      <c r="M302" s="2" t="b">
        <f t="shared" si="85"/>
        <v>0</v>
      </c>
      <c r="N302" s="2" t="b">
        <v>0</v>
      </c>
      <c r="O302" s="2" t="b">
        <f t="shared" si="86"/>
        <v>0</v>
      </c>
      <c r="P302" s="2" t="b">
        <f t="shared" si="87"/>
        <v>0</v>
      </c>
      <c r="Q302" s="2" t="s">
        <v>1510</v>
      </c>
      <c r="R302" s="2" t="str">
        <f t="shared" si="88"/>
        <v>No</v>
      </c>
      <c r="S302" s="2" t="b">
        <f t="shared" si="89"/>
        <v>0</v>
      </c>
      <c r="T302" s="2" t="s">
        <v>1763</v>
      </c>
      <c r="U302" s="2">
        <v>206</v>
      </c>
      <c r="W302" s="2" t="b">
        <f t="shared" si="90"/>
        <v>0</v>
      </c>
      <c r="X302" s="20" t="b">
        <f t="shared" si="91"/>
        <v>0</v>
      </c>
      <c r="Y302" s="2" t="b">
        <v>1</v>
      </c>
      <c r="Z302" s="2" t="b">
        <f t="shared" si="77"/>
        <v>1</v>
      </c>
      <c r="AA302" s="2" t="b">
        <f t="shared" si="78"/>
        <v>1</v>
      </c>
      <c r="AB302" s="2" t="b">
        <v>1</v>
      </c>
      <c r="AC302" s="20" t="b">
        <f t="shared" si="92"/>
        <v>1</v>
      </c>
      <c r="AD302" s="20" t="b">
        <f t="shared" si="93"/>
        <v>1</v>
      </c>
      <c r="AE302" s="2" t="s">
        <v>1579</v>
      </c>
      <c r="AF302" s="2" t="str">
        <f t="shared" si="94"/>
        <v>Cancer</v>
      </c>
      <c r="AG302" s="2" t="s">
        <v>1510</v>
      </c>
      <c r="AH302" s="2" t="str">
        <f t="shared" si="95"/>
        <v>No</v>
      </c>
      <c r="AI302" s="2" t="s">
        <v>1516</v>
      </c>
      <c r="AJ302" s="2" t="s">
        <v>1517</v>
      </c>
    </row>
    <row r="303" spans="1:36" ht="15.75" customHeight="1" x14ac:dyDescent="0.35">
      <c r="A303" s="2" t="s">
        <v>536</v>
      </c>
      <c r="B303" s="2" t="s">
        <v>1513</v>
      </c>
      <c r="C303" s="2">
        <v>161</v>
      </c>
      <c r="D303" s="2">
        <f t="shared" si="79"/>
        <v>1.61</v>
      </c>
      <c r="E303" s="2">
        <f t="shared" si="80"/>
        <v>75.400000000000006</v>
      </c>
      <c r="F303" s="67">
        <f t="shared" si="81"/>
        <v>29.088383935804945</v>
      </c>
      <c r="G303" s="2">
        <v>75.400000000000006</v>
      </c>
      <c r="H303" s="2" t="b">
        <v>0</v>
      </c>
      <c r="I303" s="2" t="b">
        <f t="shared" si="82"/>
        <v>0</v>
      </c>
      <c r="J303" s="2" t="b">
        <f t="shared" si="83"/>
        <v>0</v>
      </c>
      <c r="K303" s="2" t="b">
        <v>0</v>
      </c>
      <c r="L303" s="2" t="b">
        <f t="shared" si="84"/>
        <v>0</v>
      </c>
      <c r="M303" s="2" t="b">
        <f t="shared" si="85"/>
        <v>0</v>
      </c>
      <c r="N303" s="2" t="b">
        <v>1</v>
      </c>
      <c r="O303" s="2" t="b">
        <f t="shared" si="86"/>
        <v>1</v>
      </c>
      <c r="P303" s="2" t="b">
        <f t="shared" si="87"/>
        <v>1</v>
      </c>
      <c r="Q303" s="2" t="b">
        <v>0</v>
      </c>
      <c r="R303" s="2" t="b">
        <f t="shared" si="88"/>
        <v>0</v>
      </c>
      <c r="S303" s="2" t="b">
        <f t="shared" si="89"/>
        <v>0</v>
      </c>
      <c r="T303" s="2" t="s">
        <v>1764</v>
      </c>
      <c r="U303" s="2">
        <v>217</v>
      </c>
      <c r="V303" s="2" t="b">
        <v>1</v>
      </c>
      <c r="W303" s="2" t="b">
        <f t="shared" si="90"/>
        <v>1</v>
      </c>
      <c r="X303" s="20" t="b">
        <f t="shared" si="91"/>
        <v>0</v>
      </c>
      <c r="Y303" s="2" t="b">
        <v>0</v>
      </c>
      <c r="Z303" s="2" t="b">
        <f t="shared" si="77"/>
        <v>0</v>
      </c>
      <c r="AA303" s="2" t="b">
        <f t="shared" si="78"/>
        <v>0</v>
      </c>
      <c r="AB303" s="2" t="b">
        <v>1</v>
      </c>
      <c r="AC303" s="20" t="b">
        <f t="shared" si="92"/>
        <v>1</v>
      </c>
      <c r="AD303" s="20" t="b">
        <f t="shared" si="93"/>
        <v>1</v>
      </c>
      <c r="AE303" s="2" t="s">
        <v>1621</v>
      </c>
      <c r="AF303" s="2" t="str">
        <f t="shared" si="94"/>
        <v>Heart Attack</v>
      </c>
      <c r="AG303" s="2" t="s">
        <v>1528</v>
      </c>
      <c r="AH303" s="2" t="str">
        <f t="shared" si="95"/>
        <v>Yes</v>
      </c>
      <c r="AI303" s="2" t="s">
        <v>1516</v>
      </c>
      <c r="AJ303" s="2" t="s">
        <v>1525</v>
      </c>
    </row>
    <row r="304" spans="1:36" ht="15.75" customHeight="1" x14ac:dyDescent="0.35">
      <c r="A304" s="2" t="s">
        <v>538</v>
      </c>
      <c r="B304" s="2" t="s">
        <v>1522</v>
      </c>
      <c r="C304" s="2">
        <v>164</v>
      </c>
      <c r="D304" s="2">
        <f t="shared" si="79"/>
        <v>1.64</v>
      </c>
      <c r="E304" s="2">
        <f t="shared" si="80"/>
        <v>90.6</v>
      </c>
      <c r="F304" s="67">
        <f t="shared" si="81"/>
        <v>33.685306365258775</v>
      </c>
      <c r="G304" s="2">
        <v>90.6</v>
      </c>
      <c r="H304" s="2" t="b">
        <v>1</v>
      </c>
      <c r="I304" s="2" t="b">
        <f t="shared" si="82"/>
        <v>1</v>
      </c>
      <c r="J304" s="2" t="b">
        <f t="shared" si="83"/>
        <v>1</v>
      </c>
      <c r="K304" s="2" t="b">
        <v>1</v>
      </c>
      <c r="L304" s="2" t="b">
        <f t="shared" si="84"/>
        <v>1</v>
      </c>
      <c r="M304" s="2" t="b">
        <f t="shared" si="85"/>
        <v>1</v>
      </c>
      <c r="N304" s="2" t="b">
        <v>0</v>
      </c>
      <c r="O304" s="2" t="b">
        <f t="shared" si="86"/>
        <v>0</v>
      </c>
      <c r="P304" s="2" t="b">
        <f t="shared" si="87"/>
        <v>0</v>
      </c>
      <c r="Q304" s="2" t="b">
        <v>1</v>
      </c>
      <c r="R304" s="2" t="b">
        <f t="shared" si="88"/>
        <v>1</v>
      </c>
      <c r="S304" s="2" t="b">
        <f t="shared" si="89"/>
        <v>1</v>
      </c>
      <c r="T304" s="2" t="s">
        <v>1705</v>
      </c>
      <c r="U304" s="2">
        <v>191</v>
      </c>
      <c r="V304" s="2" t="b">
        <v>1</v>
      </c>
      <c r="W304" s="2" t="b">
        <f t="shared" si="90"/>
        <v>1</v>
      </c>
      <c r="X304" s="20" t="b">
        <f t="shared" si="91"/>
        <v>0</v>
      </c>
      <c r="Y304" s="2" t="b">
        <v>0</v>
      </c>
      <c r="Z304" s="2" t="b">
        <f t="shared" si="77"/>
        <v>0</v>
      </c>
      <c r="AA304" s="2" t="b">
        <f t="shared" si="78"/>
        <v>0</v>
      </c>
      <c r="AB304" s="2" t="b">
        <v>1</v>
      </c>
      <c r="AC304" s="20" t="b">
        <f t="shared" si="92"/>
        <v>1</v>
      </c>
      <c r="AD304" s="20" t="b">
        <f t="shared" si="93"/>
        <v>1</v>
      </c>
      <c r="AE304" s="2" t="s">
        <v>1544</v>
      </c>
      <c r="AF304" s="2" t="str">
        <f t="shared" si="94"/>
        <v>Osteoarthritis</v>
      </c>
      <c r="AG304" s="2" t="s">
        <v>1510</v>
      </c>
      <c r="AH304" s="2" t="str">
        <f t="shared" si="95"/>
        <v>No</v>
      </c>
      <c r="AI304" s="2" t="s">
        <v>1539</v>
      </c>
      <c r="AJ304" s="2" t="s">
        <v>1521</v>
      </c>
    </row>
    <row r="305" spans="1:36" ht="15.75" customHeight="1" x14ac:dyDescent="0.35">
      <c r="A305" s="2" t="s">
        <v>539</v>
      </c>
      <c r="B305" s="2" t="s">
        <v>1540</v>
      </c>
      <c r="C305" s="2">
        <v>167</v>
      </c>
      <c r="D305" s="2">
        <f t="shared" si="79"/>
        <v>1.67</v>
      </c>
      <c r="E305" s="2">
        <f t="shared" si="80"/>
        <v>82.5</v>
      </c>
      <c r="F305" s="67">
        <f t="shared" si="81"/>
        <v>29.58155545197031</v>
      </c>
      <c r="G305" s="2">
        <v>82.5</v>
      </c>
      <c r="H305" s="2" t="b">
        <v>1</v>
      </c>
      <c r="I305" s="2" t="b">
        <f t="shared" si="82"/>
        <v>1</v>
      </c>
      <c r="J305" s="2" t="b">
        <f t="shared" si="83"/>
        <v>1</v>
      </c>
      <c r="K305" s="2" t="b">
        <v>0</v>
      </c>
      <c r="L305" s="2" t="b">
        <f t="shared" si="84"/>
        <v>0</v>
      </c>
      <c r="M305" s="2" t="b">
        <f t="shared" si="85"/>
        <v>0</v>
      </c>
      <c r="N305" s="2" t="b">
        <v>1</v>
      </c>
      <c r="O305" s="2" t="b">
        <f t="shared" si="86"/>
        <v>1</v>
      </c>
      <c r="P305" s="2" t="b">
        <f t="shared" si="87"/>
        <v>1</v>
      </c>
      <c r="Q305" s="2" t="b">
        <v>1</v>
      </c>
      <c r="R305" s="2" t="b">
        <f t="shared" si="88"/>
        <v>1</v>
      </c>
      <c r="S305" s="2" t="b">
        <f t="shared" si="89"/>
        <v>1</v>
      </c>
      <c r="T305" s="2" t="s">
        <v>1619</v>
      </c>
      <c r="U305" s="2">
        <v>214</v>
      </c>
      <c r="V305" s="2" t="b">
        <v>1</v>
      </c>
      <c r="W305" s="2" t="b">
        <f t="shared" si="90"/>
        <v>1</v>
      </c>
      <c r="X305" s="20" t="b">
        <f t="shared" si="91"/>
        <v>0</v>
      </c>
      <c r="Y305" s="2" t="b">
        <v>0</v>
      </c>
      <c r="Z305" s="2" t="b">
        <f t="shared" si="77"/>
        <v>0</v>
      </c>
      <c r="AA305" s="2" t="b">
        <f t="shared" si="78"/>
        <v>0</v>
      </c>
      <c r="AB305" s="2" t="b">
        <v>1</v>
      </c>
      <c r="AC305" s="20" t="b">
        <f t="shared" si="92"/>
        <v>1</v>
      </c>
      <c r="AD305" s="20" t="b">
        <f t="shared" si="93"/>
        <v>1</v>
      </c>
      <c r="AE305" s="2" t="s">
        <v>1538</v>
      </c>
      <c r="AF305" s="2" t="str">
        <f t="shared" si="94"/>
        <v>Respiratory Infection</v>
      </c>
      <c r="AG305" s="2" t="s">
        <v>1528</v>
      </c>
      <c r="AH305" s="2" t="str">
        <f t="shared" si="95"/>
        <v>Yes</v>
      </c>
      <c r="AI305" s="2" t="s">
        <v>1516</v>
      </c>
      <c r="AJ305" s="2" t="s">
        <v>1521</v>
      </c>
    </row>
    <row r="306" spans="1:36" ht="15.75" customHeight="1" x14ac:dyDescent="0.35">
      <c r="A306" s="2" t="s">
        <v>541</v>
      </c>
      <c r="B306" s="2" t="s">
        <v>1513</v>
      </c>
      <c r="C306" s="2">
        <v>168</v>
      </c>
      <c r="D306" s="2">
        <f t="shared" si="79"/>
        <v>1.68</v>
      </c>
      <c r="E306" s="2">
        <f t="shared" si="80"/>
        <v>74.2</v>
      </c>
      <c r="F306" s="67">
        <f t="shared" si="81"/>
        <v>26.289682539682545</v>
      </c>
      <c r="G306" s="2">
        <v>74.2</v>
      </c>
      <c r="H306" s="2" t="b">
        <v>1</v>
      </c>
      <c r="I306" s="2" t="b">
        <f t="shared" si="82"/>
        <v>1</v>
      </c>
      <c r="J306" s="2" t="b">
        <f t="shared" si="83"/>
        <v>1</v>
      </c>
      <c r="K306" s="2" t="b">
        <v>1</v>
      </c>
      <c r="L306" s="2" t="b">
        <f t="shared" si="84"/>
        <v>1</v>
      </c>
      <c r="M306" s="2" t="b">
        <f t="shared" si="85"/>
        <v>1</v>
      </c>
      <c r="N306" s="2" t="b">
        <v>0</v>
      </c>
      <c r="O306" s="2" t="b">
        <f t="shared" si="86"/>
        <v>0</v>
      </c>
      <c r="P306" s="2" t="b">
        <f t="shared" si="87"/>
        <v>0</v>
      </c>
      <c r="Q306" s="2" t="b">
        <v>0</v>
      </c>
      <c r="R306" s="2" t="b">
        <f t="shared" si="88"/>
        <v>0</v>
      </c>
      <c r="S306" s="2" t="b">
        <f t="shared" si="89"/>
        <v>0</v>
      </c>
      <c r="T306" s="2" t="s">
        <v>1647</v>
      </c>
      <c r="U306" s="2">
        <v>180</v>
      </c>
      <c r="V306" s="2" t="b">
        <v>0</v>
      </c>
      <c r="W306" s="2" t="b">
        <f t="shared" si="90"/>
        <v>0</v>
      </c>
      <c r="X306" s="20" t="b">
        <f t="shared" si="91"/>
        <v>0</v>
      </c>
      <c r="Y306" s="2" t="b">
        <v>0</v>
      </c>
      <c r="Z306" s="2" t="b">
        <f t="shared" si="77"/>
        <v>0</v>
      </c>
      <c r="AA306" s="2" t="b">
        <f t="shared" si="78"/>
        <v>0</v>
      </c>
      <c r="AB306" s="2" t="b">
        <v>0</v>
      </c>
      <c r="AC306" s="20" t="b">
        <f t="shared" si="92"/>
        <v>0</v>
      </c>
      <c r="AD306" s="20" t="b">
        <f t="shared" si="93"/>
        <v>0</v>
      </c>
      <c r="AE306" s="2" t="s">
        <v>1520</v>
      </c>
      <c r="AF306" s="2" t="str">
        <f t="shared" si="94"/>
        <v>Stroke</v>
      </c>
      <c r="AG306" s="2" t="s">
        <v>1528</v>
      </c>
      <c r="AH306" s="2" t="str">
        <f t="shared" si="95"/>
        <v>Yes</v>
      </c>
      <c r="AI306" s="2" t="s">
        <v>1511</v>
      </c>
      <c r="AJ306" s="2" t="s">
        <v>1517</v>
      </c>
    </row>
    <row r="307" spans="1:36" ht="15.75" customHeight="1" x14ac:dyDescent="0.35">
      <c r="A307" s="2" t="s">
        <v>542</v>
      </c>
      <c r="B307" s="2" t="s">
        <v>1531</v>
      </c>
      <c r="C307" s="2">
        <v>168</v>
      </c>
      <c r="D307" s="2">
        <f t="shared" si="79"/>
        <v>1.68</v>
      </c>
      <c r="E307" s="2">
        <f t="shared" si="80"/>
        <v>66.8</v>
      </c>
      <c r="F307" s="67">
        <f t="shared" si="81"/>
        <v>23.66780045351474</v>
      </c>
      <c r="G307" s="2">
        <v>66.8</v>
      </c>
      <c r="H307" s="2" t="b">
        <v>0</v>
      </c>
      <c r="I307" s="2" t="b">
        <f t="shared" si="82"/>
        <v>0</v>
      </c>
      <c r="J307" s="2" t="b">
        <f t="shared" si="83"/>
        <v>0</v>
      </c>
      <c r="K307" s="2" t="b">
        <v>0</v>
      </c>
      <c r="L307" s="2" t="b">
        <f t="shared" si="84"/>
        <v>0</v>
      </c>
      <c r="M307" s="2" t="b">
        <f t="shared" si="85"/>
        <v>0</v>
      </c>
      <c r="N307" s="2" t="b">
        <v>1</v>
      </c>
      <c r="O307" s="2" t="b">
        <f t="shared" si="86"/>
        <v>1</v>
      </c>
      <c r="P307" s="2" t="b">
        <f t="shared" si="87"/>
        <v>1</v>
      </c>
      <c r="Q307" s="2" t="b">
        <v>0</v>
      </c>
      <c r="R307" s="2" t="b">
        <f t="shared" si="88"/>
        <v>0</v>
      </c>
      <c r="S307" s="2" t="b">
        <f t="shared" si="89"/>
        <v>0</v>
      </c>
      <c r="T307" s="2" t="s">
        <v>1765</v>
      </c>
      <c r="U307" s="2">
        <v>180</v>
      </c>
      <c r="V307" s="2" t="b">
        <v>0</v>
      </c>
      <c r="W307" s="2" t="b">
        <f t="shared" si="90"/>
        <v>0</v>
      </c>
      <c r="X307" s="20" t="b">
        <f t="shared" si="91"/>
        <v>0</v>
      </c>
      <c r="Y307" s="2" t="b">
        <v>0</v>
      </c>
      <c r="Z307" s="2" t="b">
        <f t="shared" si="77"/>
        <v>0</v>
      </c>
      <c r="AA307" s="2" t="b">
        <f t="shared" si="78"/>
        <v>0</v>
      </c>
      <c r="AB307" s="2" t="b">
        <v>0</v>
      </c>
      <c r="AC307" s="20" t="b">
        <f t="shared" si="92"/>
        <v>0</v>
      </c>
      <c r="AD307" s="20" t="b">
        <f t="shared" si="93"/>
        <v>0</v>
      </c>
      <c r="AE307" s="2" t="s">
        <v>1627</v>
      </c>
      <c r="AF307" s="2" t="str">
        <f t="shared" si="94"/>
        <v>Childbirth</v>
      </c>
      <c r="AG307" s="2" t="s">
        <v>1510</v>
      </c>
      <c r="AH307" s="2" t="str">
        <f t="shared" si="95"/>
        <v>No</v>
      </c>
      <c r="AI307" s="2" t="s">
        <v>1516</v>
      </c>
      <c r="AJ307" s="2" t="s">
        <v>1525</v>
      </c>
    </row>
    <row r="308" spans="1:36" ht="15.75" customHeight="1" x14ac:dyDescent="0.35">
      <c r="A308" s="2" t="s">
        <v>543</v>
      </c>
      <c r="B308" s="2" t="s">
        <v>1531</v>
      </c>
      <c r="C308" s="2">
        <v>161</v>
      </c>
      <c r="D308" s="2">
        <f t="shared" si="79"/>
        <v>1.61</v>
      </c>
      <c r="E308" s="2">
        <f t="shared" si="80"/>
        <v>89.7</v>
      </c>
      <c r="F308" s="67">
        <f t="shared" si="81"/>
        <v>34.605146406388641</v>
      </c>
      <c r="G308" s="2">
        <v>89.7</v>
      </c>
      <c r="H308" s="2" t="s">
        <v>1528</v>
      </c>
      <c r="I308" s="2" t="str">
        <f t="shared" si="82"/>
        <v>Yes</v>
      </c>
      <c r="J308" s="2" t="b">
        <f t="shared" si="83"/>
        <v>1</v>
      </c>
      <c r="K308" s="2" t="b">
        <v>0</v>
      </c>
      <c r="L308" s="2" t="b">
        <f t="shared" si="84"/>
        <v>0</v>
      </c>
      <c r="M308" s="2" t="b">
        <f t="shared" si="85"/>
        <v>0</v>
      </c>
      <c r="N308" s="2" t="b">
        <v>0</v>
      </c>
      <c r="O308" s="2" t="b">
        <f t="shared" si="86"/>
        <v>0</v>
      </c>
      <c r="P308" s="2" t="b">
        <f t="shared" si="87"/>
        <v>0</v>
      </c>
      <c r="Q308" s="2" t="b">
        <v>1</v>
      </c>
      <c r="R308" s="2" t="b">
        <f t="shared" si="88"/>
        <v>1</v>
      </c>
      <c r="S308" s="2" t="b">
        <f t="shared" si="89"/>
        <v>1</v>
      </c>
      <c r="T308" s="2" t="s">
        <v>1766</v>
      </c>
      <c r="U308" s="2">
        <v>152</v>
      </c>
      <c r="V308" s="2" t="s">
        <v>1528</v>
      </c>
      <c r="W308" s="2" t="str">
        <f t="shared" si="90"/>
        <v>Yes</v>
      </c>
      <c r="X308" s="20" t="b">
        <f t="shared" si="91"/>
        <v>1</v>
      </c>
      <c r="Y308" s="2" t="s">
        <v>1528</v>
      </c>
      <c r="Z308" s="2" t="str">
        <f t="shared" si="77"/>
        <v>Yes</v>
      </c>
      <c r="AA308" s="2" t="b">
        <f t="shared" si="78"/>
        <v>1</v>
      </c>
      <c r="AB308" s="2" t="s">
        <v>1528</v>
      </c>
      <c r="AC308" s="20" t="str">
        <f t="shared" si="92"/>
        <v>Yes</v>
      </c>
      <c r="AD308" s="20" t="b">
        <f t="shared" si="93"/>
        <v>1</v>
      </c>
      <c r="AE308" s="2" t="s">
        <v>1552</v>
      </c>
      <c r="AF308" s="2" t="str">
        <f t="shared" si="94"/>
        <v>Heart Disease</v>
      </c>
      <c r="AG308" s="2" t="s">
        <v>1510</v>
      </c>
      <c r="AH308" s="2" t="str">
        <f t="shared" si="95"/>
        <v>No</v>
      </c>
      <c r="AI308" s="2" t="s">
        <v>1539</v>
      </c>
      <c r="AJ308" s="2" t="s">
        <v>1512</v>
      </c>
    </row>
    <row r="309" spans="1:36" ht="15.75" customHeight="1" x14ac:dyDescent="0.35">
      <c r="A309" s="2" t="s">
        <v>544</v>
      </c>
      <c r="B309" s="2" t="s">
        <v>1547</v>
      </c>
      <c r="C309" s="2">
        <v>161</v>
      </c>
      <c r="D309" s="2">
        <f t="shared" si="79"/>
        <v>1.61</v>
      </c>
      <c r="E309" s="2">
        <f t="shared" si="80"/>
        <v>59.7</v>
      </c>
      <c r="F309" s="67">
        <f t="shared" si="81"/>
        <v>23.031518845723543</v>
      </c>
      <c r="G309" s="2">
        <v>59.7</v>
      </c>
      <c r="H309" s="2" t="b">
        <v>0</v>
      </c>
      <c r="I309" s="2" t="b">
        <f t="shared" si="82"/>
        <v>0</v>
      </c>
      <c r="J309" s="2" t="b">
        <f t="shared" si="83"/>
        <v>0</v>
      </c>
      <c r="K309" s="2" t="b">
        <v>0</v>
      </c>
      <c r="L309" s="2" t="b">
        <f t="shared" si="84"/>
        <v>0</v>
      </c>
      <c r="M309" s="2" t="b">
        <f t="shared" si="85"/>
        <v>0</v>
      </c>
      <c r="N309" s="2" t="b">
        <v>0</v>
      </c>
      <c r="O309" s="2" t="b">
        <f t="shared" si="86"/>
        <v>0</v>
      </c>
      <c r="P309" s="2" t="b">
        <f t="shared" si="87"/>
        <v>0</v>
      </c>
      <c r="Q309" s="2" t="b">
        <v>0</v>
      </c>
      <c r="R309" s="2" t="b">
        <f t="shared" si="88"/>
        <v>0</v>
      </c>
      <c r="S309" s="2" t="b">
        <f t="shared" si="89"/>
        <v>0</v>
      </c>
      <c r="T309" s="2" t="s">
        <v>1651</v>
      </c>
      <c r="U309" s="2">
        <v>196</v>
      </c>
      <c r="V309" s="2" t="b">
        <v>0</v>
      </c>
      <c r="W309" s="2" t="b">
        <f t="shared" si="90"/>
        <v>0</v>
      </c>
      <c r="X309" s="20" t="b">
        <f t="shared" si="91"/>
        <v>0</v>
      </c>
      <c r="Z309" s="2" t="b">
        <f t="shared" si="77"/>
        <v>0</v>
      </c>
      <c r="AA309" s="2" t="b">
        <f t="shared" si="78"/>
        <v>0</v>
      </c>
      <c r="AB309" s="2" t="b">
        <v>0</v>
      </c>
      <c r="AC309" s="20" t="b">
        <f t="shared" si="92"/>
        <v>0</v>
      </c>
      <c r="AD309" s="20" t="b">
        <f t="shared" si="93"/>
        <v>0</v>
      </c>
      <c r="AE309" s="2" t="s">
        <v>1586</v>
      </c>
      <c r="AF309" s="2" t="str">
        <f t="shared" si="94"/>
        <v>Osteoarthritis</v>
      </c>
      <c r="AG309" s="2" t="s">
        <v>1528</v>
      </c>
      <c r="AH309" s="2" t="str">
        <f t="shared" si="95"/>
        <v>Yes</v>
      </c>
      <c r="AI309" s="2" t="s">
        <v>1511</v>
      </c>
      <c r="AJ309" s="2" t="s">
        <v>1521</v>
      </c>
    </row>
    <row r="310" spans="1:36" ht="15.75" customHeight="1" x14ac:dyDescent="0.35">
      <c r="A310" s="2" t="s">
        <v>546</v>
      </c>
      <c r="B310" s="2" t="s">
        <v>1540</v>
      </c>
      <c r="C310" s="2">
        <v>157</v>
      </c>
      <c r="D310" s="2">
        <f t="shared" si="79"/>
        <v>1.57</v>
      </c>
      <c r="E310" s="2">
        <f t="shared" si="80"/>
        <v>76.5</v>
      </c>
      <c r="F310" s="67">
        <f t="shared" si="81"/>
        <v>31.035741815083774</v>
      </c>
      <c r="G310" s="2">
        <v>76.5</v>
      </c>
      <c r="H310" s="2" t="b">
        <v>0</v>
      </c>
      <c r="I310" s="2" t="b">
        <f t="shared" si="82"/>
        <v>0</v>
      </c>
      <c r="J310" s="2" t="b">
        <f t="shared" si="83"/>
        <v>0</v>
      </c>
      <c r="K310" s="2" t="b">
        <v>0</v>
      </c>
      <c r="L310" s="2" t="b">
        <f t="shared" si="84"/>
        <v>0</v>
      </c>
      <c r="M310" s="2" t="b">
        <f t="shared" si="85"/>
        <v>0</v>
      </c>
      <c r="N310" s="2" t="b">
        <v>0</v>
      </c>
      <c r="O310" s="2" t="b">
        <f t="shared" si="86"/>
        <v>0</v>
      </c>
      <c r="P310" s="2" t="b">
        <f t="shared" si="87"/>
        <v>0</v>
      </c>
      <c r="Q310" s="2" t="b">
        <v>1</v>
      </c>
      <c r="R310" s="2" t="b">
        <f t="shared" si="88"/>
        <v>1</v>
      </c>
      <c r="S310" s="2" t="b">
        <f t="shared" si="89"/>
        <v>1</v>
      </c>
      <c r="T310" s="2" t="s">
        <v>1767</v>
      </c>
      <c r="U310" s="2">
        <v>218</v>
      </c>
      <c r="V310" s="2" t="b">
        <v>1</v>
      </c>
      <c r="W310" s="2" t="b">
        <f t="shared" si="90"/>
        <v>1</v>
      </c>
      <c r="X310" s="20" t="b">
        <f t="shared" si="91"/>
        <v>0</v>
      </c>
      <c r="Y310" s="2" t="b">
        <v>0</v>
      </c>
      <c r="Z310" s="2" t="b">
        <f t="shared" si="77"/>
        <v>0</v>
      </c>
      <c r="AA310" s="2" t="b">
        <f t="shared" si="78"/>
        <v>0</v>
      </c>
      <c r="AB310" s="2" t="b">
        <v>1</v>
      </c>
      <c r="AC310" s="20" t="b">
        <f t="shared" si="92"/>
        <v>1</v>
      </c>
      <c r="AD310" s="20" t="b">
        <f t="shared" si="93"/>
        <v>1</v>
      </c>
      <c r="AE310" s="2" t="s">
        <v>1572</v>
      </c>
      <c r="AF310" s="2" t="str">
        <f t="shared" si="94"/>
        <v>Allergic Reaction</v>
      </c>
      <c r="AG310" s="2" t="s">
        <v>1528</v>
      </c>
      <c r="AH310" s="2" t="str">
        <f t="shared" si="95"/>
        <v>Yes</v>
      </c>
      <c r="AI310" s="2" t="s">
        <v>1516</v>
      </c>
      <c r="AJ310" s="2" t="s">
        <v>1525</v>
      </c>
    </row>
    <row r="311" spans="1:36" ht="15.75" customHeight="1" x14ac:dyDescent="0.35">
      <c r="A311" s="2" t="s">
        <v>548</v>
      </c>
      <c r="B311" s="2" t="s">
        <v>1507</v>
      </c>
      <c r="C311" s="2">
        <v>165</v>
      </c>
      <c r="D311" s="2">
        <f t="shared" si="79"/>
        <v>1.65</v>
      </c>
      <c r="E311" s="2">
        <f t="shared" si="80"/>
        <v>84.5</v>
      </c>
      <c r="F311" s="67">
        <f t="shared" si="81"/>
        <v>31.037649219467404</v>
      </c>
      <c r="G311" s="2">
        <v>84.5</v>
      </c>
      <c r="H311" s="2" t="b">
        <v>0</v>
      </c>
      <c r="I311" s="2" t="b">
        <f t="shared" si="82"/>
        <v>0</v>
      </c>
      <c r="J311" s="2" t="b">
        <f t="shared" si="83"/>
        <v>0</v>
      </c>
      <c r="K311" s="2" t="b">
        <v>0</v>
      </c>
      <c r="L311" s="2" t="b">
        <f t="shared" si="84"/>
        <v>0</v>
      </c>
      <c r="M311" s="2" t="b">
        <f t="shared" si="85"/>
        <v>0</v>
      </c>
      <c r="N311" s="2" t="b">
        <v>1</v>
      </c>
      <c r="O311" s="2" t="b">
        <f t="shared" si="86"/>
        <v>1</v>
      </c>
      <c r="P311" s="2" t="b">
        <f t="shared" si="87"/>
        <v>1</v>
      </c>
      <c r="Q311" s="2" t="b">
        <v>0</v>
      </c>
      <c r="R311" s="2" t="b">
        <f t="shared" si="88"/>
        <v>0</v>
      </c>
      <c r="S311" s="2" t="b">
        <f t="shared" si="89"/>
        <v>0</v>
      </c>
      <c r="T311" s="2" t="s">
        <v>1768</v>
      </c>
      <c r="U311" s="2">
        <v>177</v>
      </c>
      <c r="V311" s="2" t="b">
        <v>0</v>
      </c>
      <c r="W311" s="2" t="b">
        <f t="shared" si="90"/>
        <v>0</v>
      </c>
      <c r="X311" s="20" t="b">
        <f t="shared" si="91"/>
        <v>0</v>
      </c>
      <c r="Y311" s="2" t="b">
        <v>1</v>
      </c>
      <c r="Z311" s="2" t="b">
        <f t="shared" si="77"/>
        <v>1</v>
      </c>
      <c r="AA311" s="2" t="b">
        <f t="shared" si="78"/>
        <v>1</v>
      </c>
      <c r="AB311" s="2" t="b">
        <v>1</v>
      </c>
      <c r="AC311" s="20" t="b">
        <f t="shared" si="92"/>
        <v>1</v>
      </c>
      <c r="AD311" s="20" t="b">
        <f t="shared" si="93"/>
        <v>1</v>
      </c>
      <c r="AE311" s="2" t="s">
        <v>1559</v>
      </c>
      <c r="AF311" s="2" t="str">
        <f t="shared" si="94"/>
        <v>Kidney Stones</v>
      </c>
      <c r="AG311" s="2" t="s">
        <v>1528</v>
      </c>
      <c r="AH311" s="2" t="str">
        <f t="shared" si="95"/>
        <v>Yes</v>
      </c>
      <c r="AI311" s="2" t="s">
        <v>1511</v>
      </c>
      <c r="AJ311" s="2" t="s">
        <v>1512</v>
      </c>
    </row>
    <row r="312" spans="1:36" ht="15.75" customHeight="1" x14ac:dyDescent="0.35">
      <c r="A312" s="2" t="s">
        <v>549</v>
      </c>
      <c r="B312" s="2" t="s">
        <v>1531</v>
      </c>
      <c r="C312" s="2">
        <v>176</v>
      </c>
      <c r="D312" s="2">
        <f t="shared" si="79"/>
        <v>1.76</v>
      </c>
      <c r="E312" s="2">
        <f t="shared" si="80"/>
        <v>103.1</v>
      </c>
      <c r="F312" s="67">
        <f t="shared" si="81"/>
        <v>33.283832644628099</v>
      </c>
      <c r="G312" s="2">
        <v>103.1</v>
      </c>
      <c r="H312" s="2" t="b">
        <v>0</v>
      </c>
      <c r="I312" s="2" t="b">
        <f t="shared" si="82"/>
        <v>0</v>
      </c>
      <c r="J312" s="2" t="b">
        <f t="shared" si="83"/>
        <v>0</v>
      </c>
      <c r="K312" s="2" t="b">
        <v>0</v>
      </c>
      <c r="L312" s="2" t="b">
        <f t="shared" si="84"/>
        <v>0</v>
      </c>
      <c r="M312" s="2" t="b">
        <f t="shared" si="85"/>
        <v>0</v>
      </c>
      <c r="N312" s="2" t="b">
        <v>1</v>
      </c>
      <c r="O312" s="2" t="b">
        <f t="shared" si="86"/>
        <v>1</v>
      </c>
      <c r="P312" s="2" t="b">
        <f t="shared" si="87"/>
        <v>1</v>
      </c>
      <c r="Q312" s="2" t="b">
        <v>1</v>
      </c>
      <c r="R312" s="2" t="b">
        <f t="shared" si="88"/>
        <v>1</v>
      </c>
      <c r="S312" s="2" t="b">
        <f t="shared" si="89"/>
        <v>1</v>
      </c>
      <c r="T312" s="2" t="s">
        <v>1769</v>
      </c>
      <c r="U312" s="2">
        <v>202</v>
      </c>
      <c r="V312" s="2" t="b">
        <v>1</v>
      </c>
      <c r="W312" s="2" t="b">
        <f t="shared" si="90"/>
        <v>1</v>
      </c>
      <c r="X312" s="20" t="b">
        <f t="shared" si="91"/>
        <v>0</v>
      </c>
      <c r="Y312" s="2" t="b">
        <v>1</v>
      </c>
      <c r="Z312" s="2" t="b">
        <f t="shared" si="77"/>
        <v>1</v>
      </c>
      <c r="AA312" s="2" t="b">
        <f t="shared" si="78"/>
        <v>1</v>
      </c>
      <c r="AB312" s="2" t="b">
        <v>1</v>
      </c>
      <c r="AC312" s="20" t="b">
        <f t="shared" si="92"/>
        <v>1</v>
      </c>
      <c r="AD312" s="20" t="b">
        <f t="shared" si="93"/>
        <v>1</v>
      </c>
      <c r="AE312" s="2" t="s">
        <v>1533</v>
      </c>
      <c r="AF312" s="2" t="str">
        <f t="shared" si="94"/>
        <v>Childbirth</v>
      </c>
      <c r="AG312" s="2" t="s">
        <v>1510</v>
      </c>
      <c r="AH312" s="2" t="str">
        <f t="shared" si="95"/>
        <v>No</v>
      </c>
      <c r="AI312" s="2" t="s">
        <v>1511</v>
      </c>
      <c r="AJ312" s="2" t="s">
        <v>1521</v>
      </c>
    </row>
    <row r="313" spans="1:36" ht="15.75" customHeight="1" x14ac:dyDescent="0.35">
      <c r="A313" s="2" t="s">
        <v>551</v>
      </c>
      <c r="B313" s="2" t="s">
        <v>1531</v>
      </c>
      <c r="C313" s="2">
        <v>167</v>
      </c>
      <c r="D313" s="2">
        <f t="shared" si="79"/>
        <v>1.67</v>
      </c>
      <c r="E313" s="2">
        <f t="shared" si="80"/>
        <v>80.3</v>
      </c>
      <c r="F313" s="67">
        <f t="shared" si="81"/>
        <v>28.792713973251104</v>
      </c>
      <c r="G313" s="2">
        <v>80.3</v>
      </c>
      <c r="H313" s="2" t="b">
        <v>0</v>
      </c>
      <c r="I313" s="2" t="b">
        <f t="shared" si="82"/>
        <v>0</v>
      </c>
      <c r="J313" s="2" t="b">
        <f t="shared" si="83"/>
        <v>0</v>
      </c>
      <c r="K313" s="2" t="b">
        <v>0</v>
      </c>
      <c r="L313" s="2" t="b">
        <f t="shared" si="84"/>
        <v>0</v>
      </c>
      <c r="M313" s="2" t="b">
        <f t="shared" si="85"/>
        <v>0</v>
      </c>
      <c r="N313" s="2" t="b">
        <v>0</v>
      </c>
      <c r="O313" s="2" t="b">
        <f t="shared" si="86"/>
        <v>0</v>
      </c>
      <c r="P313" s="2" t="b">
        <f t="shared" si="87"/>
        <v>0</v>
      </c>
      <c r="Q313" s="2" t="b">
        <v>1</v>
      </c>
      <c r="R313" s="2" t="b">
        <f t="shared" si="88"/>
        <v>1</v>
      </c>
      <c r="S313" s="2" t="b">
        <f t="shared" si="89"/>
        <v>1</v>
      </c>
      <c r="T313" s="2" t="s">
        <v>1770</v>
      </c>
      <c r="U313" s="2">
        <v>166</v>
      </c>
      <c r="V313" s="2" t="b">
        <v>1</v>
      </c>
      <c r="W313" s="2" t="b">
        <f t="shared" si="90"/>
        <v>1</v>
      </c>
      <c r="X313" s="20" t="b">
        <f t="shared" si="91"/>
        <v>0</v>
      </c>
      <c r="Y313" s="2" t="b">
        <v>1</v>
      </c>
      <c r="Z313" s="2" t="b">
        <f t="shared" si="77"/>
        <v>1</v>
      </c>
      <c r="AA313" s="2" t="b">
        <f t="shared" si="78"/>
        <v>1</v>
      </c>
      <c r="AB313" s="2" t="b">
        <v>1</v>
      </c>
      <c r="AC313" s="20" t="b">
        <f t="shared" si="92"/>
        <v>1</v>
      </c>
      <c r="AD313" s="20" t="b">
        <f t="shared" si="93"/>
        <v>1</v>
      </c>
      <c r="AE313" s="2" t="s">
        <v>1584</v>
      </c>
      <c r="AF313" s="2" t="str">
        <f t="shared" si="94"/>
        <v>Prostate Cancer</v>
      </c>
      <c r="AG313" s="2" t="s">
        <v>1528</v>
      </c>
      <c r="AH313" s="2" t="str">
        <f t="shared" si="95"/>
        <v>Yes</v>
      </c>
      <c r="AI313" s="2" t="s">
        <v>1539</v>
      </c>
      <c r="AJ313" s="2" t="s">
        <v>1534</v>
      </c>
    </row>
    <row r="314" spans="1:36" ht="15.75" customHeight="1" x14ac:dyDescent="0.35">
      <c r="A314" s="2" t="s">
        <v>552</v>
      </c>
      <c r="B314" s="2" t="s">
        <v>1540</v>
      </c>
      <c r="C314" s="2">
        <v>161</v>
      </c>
      <c r="D314" s="2">
        <f t="shared" si="79"/>
        <v>1.61</v>
      </c>
      <c r="E314" s="2">
        <f t="shared" si="80"/>
        <v>65.099999999999994</v>
      </c>
      <c r="F314" s="67">
        <f t="shared" si="81"/>
        <v>25.114771806643258</v>
      </c>
      <c r="G314" s="2">
        <v>65.099999999999994</v>
      </c>
      <c r="H314" s="2" t="b">
        <v>0</v>
      </c>
      <c r="I314" s="2" t="b">
        <f t="shared" si="82"/>
        <v>0</v>
      </c>
      <c r="J314" s="2" t="b">
        <f t="shared" si="83"/>
        <v>0</v>
      </c>
      <c r="K314" s="2" t="b">
        <v>1</v>
      </c>
      <c r="L314" s="2" t="b">
        <f t="shared" si="84"/>
        <v>1</v>
      </c>
      <c r="M314" s="2" t="b">
        <f t="shared" si="85"/>
        <v>1</v>
      </c>
      <c r="N314" s="2" t="b">
        <v>0</v>
      </c>
      <c r="O314" s="2" t="b">
        <f t="shared" si="86"/>
        <v>0</v>
      </c>
      <c r="P314" s="2" t="b">
        <f t="shared" si="87"/>
        <v>0</v>
      </c>
      <c r="Q314" s="2" t="b">
        <v>0</v>
      </c>
      <c r="R314" s="2" t="b">
        <f t="shared" si="88"/>
        <v>0</v>
      </c>
      <c r="S314" s="2" t="b">
        <f t="shared" si="89"/>
        <v>0</v>
      </c>
      <c r="T314" s="2" t="s">
        <v>1771</v>
      </c>
      <c r="U314" s="2">
        <v>226</v>
      </c>
      <c r="V314" s="2" t="b">
        <v>0</v>
      </c>
      <c r="W314" s="2" t="b">
        <f t="shared" si="90"/>
        <v>0</v>
      </c>
      <c r="X314" s="20" t="b">
        <f t="shared" si="91"/>
        <v>0</v>
      </c>
      <c r="Y314" s="2" t="b">
        <v>0</v>
      </c>
      <c r="Z314" s="2" t="b">
        <f t="shared" si="77"/>
        <v>0</v>
      </c>
      <c r="AA314" s="2" t="b">
        <f t="shared" si="78"/>
        <v>0</v>
      </c>
      <c r="AB314" s="2" t="b">
        <v>0</v>
      </c>
      <c r="AC314" s="20" t="b">
        <f t="shared" si="92"/>
        <v>0</v>
      </c>
      <c r="AD314" s="20" t="b">
        <f t="shared" si="93"/>
        <v>0</v>
      </c>
      <c r="AE314" s="2" t="s">
        <v>1546</v>
      </c>
      <c r="AF314" s="2" t="str">
        <f t="shared" si="94"/>
        <v>Kidney Stones</v>
      </c>
      <c r="AG314" s="2" t="s">
        <v>1528</v>
      </c>
      <c r="AH314" s="2" t="str">
        <f t="shared" si="95"/>
        <v>Yes</v>
      </c>
      <c r="AI314" s="2" t="s">
        <v>1516</v>
      </c>
      <c r="AJ314" s="2" t="s">
        <v>1517</v>
      </c>
    </row>
    <row r="315" spans="1:36" ht="15.75" customHeight="1" x14ac:dyDescent="0.35">
      <c r="A315" s="2" t="s">
        <v>553</v>
      </c>
      <c r="B315" s="2" t="s">
        <v>1507</v>
      </c>
      <c r="C315" s="2">
        <v>162</v>
      </c>
      <c r="D315" s="2">
        <f t="shared" si="79"/>
        <v>1.62</v>
      </c>
      <c r="E315" s="2">
        <f t="shared" si="80"/>
        <v>61.4</v>
      </c>
      <c r="F315" s="67">
        <f t="shared" si="81"/>
        <v>23.395823807346435</v>
      </c>
      <c r="G315" s="2">
        <v>61.4</v>
      </c>
      <c r="H315" s="2" t="b">
        <v>0</v>
      </c>
      <c r="I315" s="2" t="b">
        <f t="shared" si="82"/>
        <v>0</v>
      </c>
      <c r="J315" s="2" t="b">
        <f t="shared" si="83"/>
        <v>0</v>
      </c>
      <c r="K315" s="2" t="b">
        <v>0</v>
      </c>
      <c r="L315" s="2" t="b">
        <f t="shared" si="84"/>
        <v>0</v>
      </c>
      <c r="M315" s="2" t="b">
        <f t="shared" si="85"/>
        <v>0</v>
      </c>
      <c r="N315" s="2" t="b">
        <v>1</v>
      </c>
      <c r="O315" s="2" t="b">
        <f t="shared" si="86"/>
        <v>1</v>
      </c>
      <c r="P315" s="2" t="b">
        <f t="shared" si="87"/>
        <v>1</v>
      </c>
      <c r="Q315" s="2" t="b">
        <v>0</v>
      </c>
      <c r="R315" s="2" t="b">
        <f t="shared" si="88"/>
        <v>0</v>
      </c>
      <c r="S315" s="2" t="b">
        <f t="shared" si="89"/>
        <v>0</v>
      </c>
      <c r="T315" s="2" t="s">
        <v>1679</v>
      </c>
      <c r="U315" s="2">
        <v>157</v>
      </c>
      <c r="V315" s="2" t="b">
        <v>0</v>
      </c>
      <c r="W315" s="2" t="b">
        <f t="shared" si="90"/>
        <v>0</v>
      </c>
      <c r="X315" s="20" t="b">
        <f t="shared" si="91"/>
        <v>0</v>
      </c>
      <c r="Y315" s="2" t="b">
        <v>0</v>
      </c>
      <c r="Z315" s="2" t="b">
        <f t="shared" si="77"/>
        <v>0</v>
      </c>
      <c r="AA315" s="2" t="b">
        <f t="shared" si="78"/>
        <v>0</v>
      </c>
      <c r="AB315" s="2" t="b">
        <v>0</v>
      </c>
      <c r="AC315" s="20" t="b">
        <f t="shared" si="92"/>
        <v>0</v>
      </c>
      <c r="AD315" s="20" t="b">
        <f t="shared" si="93"/>
        <v>0</v>
      </c>
      <c r="AE315" s="2" t="s">
        <v>1572</v>
      </c>
      <c r="AF315" s="2" t="str">
        <f t="shared" si="94"/>
        <v>Allergic Reaction</v>
      </c>
      <c r="AG315" s="2" t="s">
        <v>1510</v>
      </c>
      <c r="AH315" s="2" t="str">
        <f t="shared" si="95"/>
        <v>No</v>
      </c>
      <c r="AI315" s="2" t="s">
        <v>1539</v>
      </c>
      <c r="AJ315" s="2" t="s">
        <v>1525</v>
      </c>
    </row>
    <row r="316" spans="1:36" ht="15.75" customHeight="1" x14ac:dyDescent="0.35">
      <c r="A316" s="2" t="s">
        <v>554</v>
      </c>
      <c r="B316" s="2" t="s">
        <v>1540</v>
      </c>
      <c r="C316" s="2">
        <v>178</v>
      </c>
      <c r="D316" s="2">
        <f t="shared" si="79"/>
        <v>1.78</v>
      </c>
      <c r="E316" s="2">
        <f t="shared" si="80"/>
        <v>82.7</v>
      </c>
      <c r="F316" s="67">
        <f t="shared" si="81"/>
        <v>26.101502335563691</v>
      </c>
      <c r="G316" s="2">
        <v>82.7</v>
      </c>
      <c r="H316" s="2" t="b">
        <v>0</v>
      </c>
      <c r="I316" s="2" t="b">
        <f t="shared" si="82"/>
        <v>0</v>
      </c>
      <c r="J316" s="2" t="b">
        <f t="shared" si="83"/>
        <v>0</v>
      </c>
      <c r="K316" s="2" t="b">
        <v>1</v>
      </c>
      <c r="L316" s="2" t="b">
        <f t="shared" si="84"/>
        <v>1</v>
      </c>
      <c r="M316" s="2" t="b">
        <f t="shared" si="85"/>
        <v>1</v>
      </c>
      <c r="N316" s="2" t="b">
        <v>1</v>
      </c>
      <c r="O316" s="2" t="b">
        <f t="shared" si="86"/>
        <v>1</v>
      </c>
      <c r="P316" s="2" t="b">
        <f t="shared" si="87"/>
        <v>1</v>
      </c>
      <c r="Q316" s="2" t="b">
        <v>0</v>
      </c>
      <c r="R316" s="2" t="b">
        <f t="shared" si="88"/>
        <v>0</v>
      </c>
      <c r="S316" s="2" t="b">
        <f t="shared" si="89"/>
        <v>0</v>
      </c>
      <c r="T316" s="2" t="s">
        <v>1772</v>
      </c>
      <c r="U316" s="2">
        <v>201</v>
      </c>
      <c r="V316" s="2" t="b">
        <v>0</v>
      </c>
      <c r="W316" s="2" t="b">
        <f t="shared" si="90"/>
        <v>0</v>
      </c>
      <c r="X316" s="20" t="b">
        <f t="shared" si="91"/>
        <v>0</v>
      </c>
      <c r="Y316" s="2" t="b">
        <v>0</v>
      </c>
      <c r="Z316" s="2" t="b">
        <f t="shared" si="77"/>
        <v>0</v>
      </c>
      <c r="AA316" s="2" t="b">
        <f t="shared" si="78"/>
        <v>0</v>
      </c>
      <c r="AB316" s="2" t="b">
        <v>0</v>
      </c>
      <c r="AC316" s="20" t="b">
        <f t="shared" si="92"/>
        <v>0</v>
      </c>
      <c r="AD316" s="20" t="b">
        <f t="shared" si="93"/>
        <v>0</v>
      </c>
      <c r="AE316" s="2" t="s">
        <v>1520</v>
      </c>
      <c r="AF316" s="2" t="str">
        <f t="shared" si="94"/>
        <v>Stroke</v>
      </c>
      <c r="AH316" s="2" t="str">
        <f t="shared" si="95"/>
        <v>No</v>
      </c>
      <c r="AI316" s="2" t="s">
        <v>1539</v>
      </c>
      <c r="AJ316" s="2" t="s">
        <v>1517</v>
      </c>
    </row>
    <row r="317" spans="1:36" ht="15.75" customHeight="1" x14ac:dyDescent="0.35">
      <c r="A317" s="2" t="s">
        <v>556</v>
      </c>
      <c r="B317" s="2" t="s">
        <v>1522</v>
      </c>
      <c r="C317" s="2">
        <v>156</v>
      </c>
      <c r="D317" s="2">
        <f t="shared" si="79"/>
        <v>1.56</v>
      </c>
      <c r="E317" s="2">
        <f t="shared" si="80"/>
        <v>68.8</v>
      </c>
      <c r="F317" s="67">
        <f t="shared" si="81"/>
        <v>28.270874424720574</v>
      </c>
      <c r="G317" s="2">
        <v>68.8</v>
      </c>
      <c r="H317" s="2" t="b">
        <v>0</v>
      </c>
      <c r="I317" s="2" t="b">
        <f t="shared" si="82"/>
        <v>0</v>
      </c>
      <c r="J317" s="2" t="b">
        <f t="shared" si="83"/>
        <v>0</v>
      </c>
      <c r="K317" s="2" t="b">
        <v>0</v>
      </c>
      <c r="L317" s="2" t="b">
        <f t="shared" si="84"/>
        <v>0</v>
      </c>
      <c r="M317" s="2" t="b">
        <f t="shared" si="85"/>
        <v>0</v>
      </c>
      <c r="N317" s="2" t="b">
        <v>1</v>
      </c>
      <c r="O317" s="2" t="b">
        <f t="shared" si="86"/>
        <v>1</v>
      </c>
      <c r="P317" s="2" t="b">
        <f t="shared" si="87"/>
        <v>1</v>
      </c>
      <c r="Q317" s="2" t="b">
        <v>1</v>
      </c>
      <c r="R317" s="2" t="b">
        <f t="shared" si="88"/>
        <v>1</v>
      </c>
      <c r="S317" s="2" t="b">
        <f t="shared" si="89"/>
        <v>1</v>
      </c>
      <c r="T317" s="2" t="s">
        <v>1701</v>
      </c>
      <c r="U317" s="2">
        <v>159</v>
      </c>
      <c r="V317" s="2" t="b">
        <v>1</v>
      </c>
      <c r="W317" s="2" t="b">
        <f t="shared" si="90"/>
        <v>1</v>
      </c>
      <c r="X317" s="20" t="b">
        <f t="shared" si="91"/>
        <v>0</v>
      </c>
      <c r="Y317" s="2" t="b">
        <v>1</v>
      </c>
      <c r="Z317" s="2" t="b">
        <f t="shared" si="77"/>
        <v>1</v>
      </c>
      <c r="AA317" s="2" t="b">
        <f t="shared" si="78"/>
        <v>1</v>
      </c>
      <c r="AB317" s="2" t="b">
        <v>1</v>
      </c>
      <c r="AC317" s="20" t="b">
        <f t="shared" si="92"/>
        <v>1</v>
      </c>
      <c r="AD317" s="20" t="b">
        <f t="shared" si="93"/>
        <v>1</v>
      </c>
      <c r="AE317" s="2" t="s">
        <v>1530</v>
      </c>
      <c r="AF317" s="2" t="str">
        <f t="shared" si="94"/>
        <v>Fractured Arm</v>
      </c>
      <c r="AG317" s="2" t="s">
        <v>1510</v>
      </c>
      <c r="AH317" s="2" t="str">
        <f t="shared" si="95"/>
        <v>No</v>
      </c>
      <c r="AI317" s="2" t="s">
        <v>1539</v>
      </c>
      <c r="AJ317" s="2" t="s">
        <v>1517</v>
      </c>
    </row>
    <row r="318" spans="1:36" ht="15.75" customHeight="1" x14ac:dyDescent="0.35">
      <c r="A318" s="2" t="s">
        <v>557</v>
      </c>
      <c r="B318" s="2" t="s">
        <v>1507</v>
      </c>
      <c r="C318" s="2">
        <v>176</v>
      </c>
      <c r="D318" s="2">
        <f t="shared" si="79"/>
        <v>1.76</v>
      </c>
      <c r="E318" s="2">
        <f t="shared" si="80"/>
        <v>78.900000000000006</v>
      </c>
      <c r="F318" s="67">
        <f t="shared" si="81"/>
        <v>25.471332644628102</v>
      </c>
      <c r="G318" s="2">
        <v>78.900000000000006</v>
      </c>
      <c r="H318" s="2" t="b">
        <v>0</v>
      </c>
      <c r="I318" s="2" t="b">
        <f t="shared" si="82"/>
        <v>0</v>
      </c>
      <c r="J318" s="2" t="b">
        <f t="shared" si="83"/>
        <v>0</v>
      </c>
      <c r="K318" s="2" t="b">
        <v>0</v>
      </c>
      <c r="L318" s="2" t="b">
        <f t="shared" si="84"/>
        <v>0</v>
      </c>
      <c r="M318" s="2" t="b">
        <f t="shared" si="85"/>
        <v>0</v>
      </c>
      <c r="N318" s="2" t="b">
        <v>0</v>
      </c>
      <c r="O318" s="2" t="b">
        <f t="shared" si="86"/>
        <v>0</v>
      </c>
      <c r="P318" s="2" t="b">
        <f t="shared" si="87"/>
        <v>0</v>
      </c>
      <c r="Q318" s="2" t="b">
        <v>0</v>
      </c>
      <c r="R318" s="2" t="b">
        <f t="shared" si="88"/>
        <v>0</v>
      </c>
      <c r="S318" s="2" t="b">
        <f t="shared" si="89"/>
        <v>0</v>
      </c>
      <c r="T318" s="2" t="s">
        <v>1773</v>
      </c>
      <c r="U318" s="2">
        <v>226</v>
      </c>
      <c r="V318" s="2" t="b">
        <v>0</v>
      </c>
      <c r="W318" s="2" t="b">
        <f t="shared" si="90"/>
        <v>0</v>
      </c>
      <c r="X318" s="20" t="b">
        <f t="shared" si="91"/>
        <v>0</v>
      </c>
      <c r="Y318" s="2" t="b">
        <v>0</v>
      </c>
      <c r="Z318" s="2" t="b">
        <f t="shared" si="77"/>
        <v>0</v>
      </c>
      <c r="AA318" s="2" t="b">
        <f t="shared" si="78"/>
        <v>0</v>
      </c>
      <c r="AB318" s="2" t="b">
        <v>0</v>
      </c>
      <c r="AC318" s="20" t="b">
        <f t="shared" si="92"/>
        <v>0</v>
      </c>
      <c r="AD318" s="20" t="b">
        <f t="shared" si="93"/>
        <v>0</v>
      </c>
      <c r="AE318" s="2" t="s">
        <v>1570</v>
      </c>
      <c r="AF318" s="2" t="str">
        <f t="shared" si="94"/>
        <v>Cancer</v>
      </c>
      <c r="AG318" s="2" t="s">
        <v>1528</v>
      </c>
      <c r="AH318" s="2" t="str">
        <f t="shared" si="95"/>
        <v>Yes</v>
      </c>
      <c r="AI318" s="2" t="s">
        <v>1539</v>
      </c>
      <c r="AJ318" s="2" t="s">
        <v>1534</v>
      </c>
    </row>
    <row r="319" spans="1:36" ht="15.75" customHeight="1" x14ac:dyDescent="0.35">
      <c r="A319" s="2" t="s">
        <v>558</v>
      </c>
      <c r="B319" s="2" t="s">
        <v>1507</v>
      </c>
      <c r="C319" s="2">
        <v>161</v>
      </c>
      <c r="D319" s="2">
        <f t="shared" si="79"/>
        <v>1.61</v>
      </c>
      <c r="E319" s="2">
        <f t="shared" si="80"/>
        <v>62.6</v>
      </c>
      <c r="F319" s="67">
        <f t="shared" si="81"/>
        <v>24.150302843254501</v>
      </c>
      <c r="G319" s="2">
        <v>62.6</v>
      </c>
      <c r="H319" s="2" t="b">
        <v>0</v>
      </c>
      <c r="I319" s="2" t="b">
        <f t="shared" si="82"/>
        <v>0</v>
      </c>
      <c r="J319" s="2" t="b">
        <f t="shared" si="83"/>
        <v>0</v>
      </c>
      <c r="K319" s="2" t="b">
        <v>0</v>
      </c>
      <c r="L319" s="2" t="b">
        <f t="shared" si="84"/>
        <v>0</v>
      </c>
      <c r="M319" s="2" t="b">
        <f t="shared" si="85"/>
        <v>0</v>
      </c>
      <c r="N319" s="2" t="b">
        <v>0</v>
      </c>
      <c r="O319" s="2" t="b">
        <f t="shared" si="86"/>
        <v>0</v>
      </c>
      <c r="P319" s="2" t="b">
        <f t="shared" si="87"/>
        <v>0</v>
      </c>
      <c r="Q319" s="2" t="b">
        <v>0</v>
      </c>
      <c r="R319" s="2" t="b">
        <f t="shared" si="88"/>
        <v>0</v>
      </c>
      <c r="S319" s="2" t="b">
        <f t="shared" si="89"/>
        <v>0</v>
      </c>
      <c r="T319" s="2" t="s">
        <v>1774</v>
      </c>
      <c r="U319" s="2">
        <v>168</v>
      </c>
      <c r="V319" s="2" t="b">
        <v>0</v>
      </c>
      <c r="W319" s="2" t="b">
        <f t="shared" si="90"/>
        <v>0</v>
      </c>
      <c r="X319" s="20" t="b">
        <f t="shared" si="91"/>
        <v>0</v>
      </c>
      <c r="Y319" s="2" t="b">
        <v>0</v>
      </c>
      <c r="Z319" s="2" t="b">
        <f t="shared" si="77"/>
        <v>0</v>
      </c>
      <c r="AA319" s="2" t="b">
        <f t="shared" si="78"/>
        <v>0</v>
      </c>
      <c r="AB319" s="2" t="b">
        <v>0</v>
      </c>
      <c r="AC319" s="20" t="b">
        <f t="shared" si="92"/>
        <v>0</v>
      </c>
      <c r="AD319" s="20" t="b">
        <f t="shared" si="93"/>
        <v>0</v>
      </c>
      <c r="AE319" s="2" t="s">
        <v>1556</v>
      </c>
      <c r="AF319" s="2" t="str">
        <f t="shared" si="94"/>
        <v>Allergic Reaction</v>
      </c>
      <c r="AG319" s="2" t="s">
        <v>1510</v>
      </c>
      <c r="AH319" s="2" t="str">
        <f t="shared" si="95"/>
        <v>No</v>
      </c>
      <c r="AI319" s="2" t="s">
        <v>1516</v>
      </c>
      <c r="AJ319" s="2" t="s">
        <v>1521</v>
      </c>
    </row>
    <row r="320" spans="1:36" ht="15.75" customHeight="1" x14ac:dyDescent="0.35">
      <c r="A320" s="2" t="s">
        <v>559</v>
      </c>
      <c r="B320" s="2" t="s">
        <v>1518</v>
      </c>
      <c r="C320" s="2">
        <v>162</v>
      </c>
      <c r="D320" s="2">
        <f t="shared" si="79"/>
        <v>1.62</v>
      </c>
      <c r="E320" s="2">
        <f t="shared" si="80"/>
        <v>62.9</v>
      </c>
      <c r="F320" s="67">
        <f t="shared" si="81"/>
        <v>23.967383020880959</v>
      </c>
      <c r="G320" s="2">
        <v>62.9</v>
      </c>
      <c r="H320" s="2" t="b">
        <v>0</v>
      </c>
      <c r="I320" s="2" t="b">
        <f t="shared" si="82"/>
        <v>0</v>
      </c>
      <c r="J320" s="2" t="b">
        <f t="shared" si="83"/>
        <v>0</v>
      </c>
      <c r="K320" s="2" t="b">
        <v>0</v>
      </c>
      <c r="L320" s="2" t="b">
        <f t="shared" si="84"/>
        <v>0</v>
      </c>
      <c r="M320" s="2" t="b">
        <f t="shared" si="85"/>
        <v>0</v>
      </c>
      <c r="N320" s="2" t="b">
        <v>0</v>
      </c>
      <c r="O320" s="2" t="b">
        <f t="shared" si="86"/>
        <v>0</v>
      </c>
      <c r="P320" s="2" t="b">
        <f t="shared" si="87"/>
        <v>0</v>
      </c>
      <c r="Q320" s="2" t="b">
        <v>0</v>
      </c>
      <c r="R320" s="2" t="b">
        <f t="shared" si="88"/>
        <v>0</v>
      </c>
      <c r="S320" s="2" t="b">
        <f t="shared" si="89"/>
        <v>0</v>
      </c>
      <c r="T320" s="2" t="s">
        <v>1775</v>
      </c>
      <c r="U320" s="2">
        <v>196</v>
      </c>
      <c r="V320" s="2" t="b">
        <v>0</v>
      </c>
      <c r="W320" s="2" t="b">
        <f t="shared" si="90"/>
        <v>0</v>
      </c>
      <c r="X320" s="20" t="b">
        <f t="shared" si="91"/>
        <v>0</v>
      </c>
      <c r="Y320" s="2" t="b">
        <v>0</v>
      </c>
      <c r="Z320" s="2" t="b">
        <f t="shared" si="77"/>
        <v>0</v>
      </c>
      <c r="AA320" s="2" t="b">
        <f t="shared" si="78"/>
        <v>0</v>
      </c>
      <c r="AB320" s="2" t="b">
        <v>0</v>
      </c>
      <c r="AC320" s="20" t="b">
        <f t="shared" si="92"/>
        <v>0</v>
      </c>
      <c r="AD320" s="20" t="b">
        <f t="shared" si="93"/>
        <v>0</v>
      </c>
      <c r="AE320" s="2" t="s">
        <v>1575</v>
      </c>
      <c r="AF320" s="2" t="str">
        <f t="shared" si="94"/>
        <v>Stroke</v>
      </c>
      <c r="AG320" s="2" t="s">
        <v>1528</v>
      </c>
      <c r="AH320" s="2" t="str">
        <f t="shared" si="95"/>
        <v>Yes</v>
      </c>
      <c r="AI320" s="2" t="s">
        <v>1516</v>
      </c>
      <c r="AJ320" s="2" t="s">
        <v>1512</v>
      </c>
    </row>
    <row r="321" spans="1:36" ht="15.75" customHeight="1" x14ac:dyDescent="0.35">
      <c r="A321" s="2" t="s">
        <v>561</v>
      </c>
      <c r="B321" s="2" t="s">
        <v>1522</v>
      </c>
      <c r="C321" s="2">
        <v>161</v>
      </c>
      <c r="D321" s="2">
        <f t="shared" si="79"/>
        <v>1.61</v>
      </c>
      <c r="E321" s="2">
        <f t="shared" si="80"/>
        <v>66.5</v>
      </c>
      <c r="F321" s="67">
        <f t="shared" si="81"/>
        <v>25.654874426140964</v>
      </c>
      <c r="G321" s="2">
        <v>66.5</v>
      </c>
      <c r="H321" s="2" t="b">
        <v>0</v>
      </c>
      <c r="I321" s="2" t="b">
        <f t="shared" si="82"/>
        <v>0</v>
      </c>
      <c r="J321" s="2" t="b">
        <f t="shared" si="83"/>
        <v>0</v>
      </c>
      <c r="K321" s="2" t="b">
        <v>0</v>
      </c>
      <c r="L321" s="2" t="b">
        <f t="shared" si="84"/>
        <v>0</v>
      </c>
      <c r="M321" s="2" t="b">
        <f t="shared" si="85"/>
        <v>0</v>
      </c>
      <c r="N321" s="2" t="b">
        <v>1</v>
      </c>
      <c r="O321" s="2" t="b">
        <f t="shared" si="86"/>
        <v>1</v>
      </c>
      <c r="P321" s="2" t="b">
        <f t="shared" si="87"/>
        <v>1</v>
      </c>
      <c r="Q321" s="2" t="b">
        <v>0</v>
      </c>
      <c r="R321" s="2" t="b">
        <f t="shared" si="88"/>
        <v>0</v>
      </c>
      <c r="S321" s="2" t="b">
        <f t="shared" si="89"/>
        <v>0</v>
      </c>
      <c r="T321" s="2" t="s">
        <v>1692</v>
      </c>
      <c r="U321" s="2">
        <v>154</v>
      </c>
      <c r="V321" s="2" t="b">
        <v>0</v>
      </c>
      <c r="W321" s="2" t="b">
        <f t="shared" si="90"/>
        <v>0</v>
      </c>
      <c r="X321" s="20" t="b">
        <f t="shared" si="91"/>
        <v>0</v>
      </c>
      <c r="Y321" s="2" t="b">
        <v>0</v>
      </c>
      <c r="Z321" s="2" t="b">
        <f t="shared" si="77"/>
        <v>0</v>
      </c>
      <c r="AA321" s="2" t="b">
        <f t="shared" si="78"/>
        <v>0</v>
      </c>
      <c r="AB321" s="2" t="b">
        <v>0</v>
      </c>
      <c r="AC321" s="20" t="b">
        <f t="shared" si="92"/>
        <v>0</v>
      </c>
      <c r="AD321" s="20" t="b">
        <f t="shared" si="93"/>
        <v>0</v>
      </c>
      <c r="AE321" s="2" t="s">
        <v>1627</v>
      </c>
      <c r="AF321" s="2" t="str">
        <f t="shared" si="94"/>
        <v>Childbirth</v>
      </c>
      <c r="AH321" s="2" t="str">
        <f t="shared" si="95"/>
        <v>No</v>
      </c>
      <c r="AI321" s="2" t="s">
        <v>1539</v>
      </c>
      <c r="AJ321" s="2" t="s">
        <v>1534</v>
      </c>
    </row>
    <row r="322" spans="1:36" ht="15.75" customHeight="1" x14ac:dyDescent="0.35">
      <c r="A322" s="2" t="s">
        <v>564</v>
      </c>
      <c r="B322" s="2" t="s">
        <v>1547</v>
      </c>
      <c r="C322" s="2">
        <v>179</v>
      </c>
      <c r="D322" s="2">
        <f t="shared" si="79"/>
        <v>1.79</v>
      </c>
      <c r="E322" s="2">
        <f t="shared" si="80"/>
        <v>83.4</v>
      </c>
      <c r="F322" s="67">
        <f t="shared" si="81"/>
        <v>26.029150151368562</v>
      </c>
      <c r="G322" s="2">
        <v>83.4</v>
      </c>
      <c r="H322" s="2" t="b">
        <v>0</v>
      </c>
      <c r="I322" s="2" t="b">
        <f t="shared" si="82"/>
        <v>0</v>
      </c>
      <c r="J322" s="2" t="b">
        <f t="shared" si="83"/>
        <v>0</v>
      </c>
      <c r="K322" s="2" t="b">
        <v>1</v>
      </c>
      <c r="L322" s="2" t="b">
        <f t="shared" si="84"/>
        <v>1</v>
      </c>
      <c r="M322" s="2" t="b">
        <f t="shared" si="85"/>
        <v>1</v>
      </c>
      <c r="N322" s="2" t="b">
        <v>0</v>
      </c>
      <c r="O322" s="2" t="b">
        <f t="shared" si="86"/>
        <v>0</v>
      </c>
      <c r="P322" s="2" t="b">
        <f t="shared" si="87"/>
        <v>0</v>
      </c>
      <c r="Q322" s="2" t="b">
        <v>0</v>
      </c>
      <c r="R322" s="2" t="b">
        <f t="shared" si="88"/>
        <v>0</v>
      </c>
      <c r="S322" s="2" t="b">
        <f t="shared" si="89"/>
        <v>0</v>
      </c>
      <c r="T322" s="2" t="s">
        <v>1651</v>
      </c>
      <c r="U322" s="2">
        <v>169</v>
      </c>
      <c r="V322" s="2" t="b">
        <v>0</v>
      </c>
      <c r="W322" s="2" t="b">
        <f t="shared" si="90"/>
        <v>0</v>
      </c>
      <c r="X322" s="20" t="b">
        <f t="shared" si="91"/>
        <v>0</v>
      </c>
      <c r="Y322" s="2" t="b">
        <v>0</v>
      </c>
      <c r="Z322" s="2" t="b">
        <f t="shared" ref="Z322:Z385" si="96">IF(ISBLANK(Y322),FALSE,Y322)</f>
        <v>0</v>
      </c>
      <c r="AA322" s="2" t="b">
        <f t="shared" ref="AA322:AA385" si="97">IF(Z322="YES",TRUE,IF(Z322="No",FALSE,Z322))</f>
        <v>0</v>
      </c>
      <c r="AB322" s="2" t="b">
        <v>0</v>
      </c>
      <c r="AC322" s="20" t="b">
        <f t="shared" si="92"/>
        <v>0</v>
      </c>
      <c r="AD322" s="20" t="b">
        <f t="shared" si="93"/>
        <v>0</v>
      </c>
      <c r="AE322" s="2" t="s">
        <v>1515</v>
      </c>
      <c r="AF322" s="2" t="str">
        <f t="shared" si="94"/>
        <v>Prostate Cancer</v>
      </c>
      <c r="AG322" s="2" t="s">
        <v>1510</v>
      </c>
      <c r="AH322" s="2" t="str">
        <f t="shared" si="95"/>
        <v>No</v>
      </c>
      <c r="AI322" s="2" t="s">
        <v>1516</v>
      </c>
      <c r="AJ322" s="2" t="s">
        <v>1521</v>
      </c>
    </row>
    <row r="323" spans="1:36" ht="15.75" customHeight="1" x14ac:dyDescent="0.35">
      <c r="A323" s="2" t="s">
        <v>566</v>
      </c>
      <c r="B323" s="2" t="s">
        <v>1547</v>
      </c>
      <c r="C323" s="2">
        <v>160</v>
      </c>
      <c r="D323" s="2">
        <f t="shared" ref="D323:D386" si="98">C323/100</f>
        <v>1.6</v>
      </c>
      <c r="E323" s="2">
        <f t="shared" ref="E323:E386" si="99">ROUND(G323,1)</f>
        <v>57.3</v>
      </c>
      <c r="F323" s="67">
        <f t="shared" ref="F323:F386" si="100">E323/D323^2</f>
        <v>22.382812499999993</v>
      </c>
      <c r="G323" s="2">
        <v>57.3</v>
      </c>
      <c r="H323" s="2" t="b">
        <v>0</v>
      </c>
      <c r="I323" s="2" t="b">
        <f t="shared" ref="I323:I386" si="101">IF(ISBLANK(H323),FALSE,H323)</f>
        <v>0</v>
      </c>
      <c r="J323" s="2" t="b">
        <f t="shared" ref="J323:J386" si="102">IF(I323="YES",TRUE,IF(I323="No",FALSE,I323))</f>
        <v>0</v>
      </c>
      <c r="K323" s="2" t="b">
        <v>0</v>
      </c>
      <c r="L323" s="2" t="b">
        <f t="shared" ref="L323:L386" si="103">IF(ISBLANK(K323),FALSE,K323)</f>
        <v>0</v>
      </c>
      <c r="M323" s="2" t="b">
        <f t="shared" ref="M323:M386" si="104">IF(L323="Yes",TRUE,IF(L323="No",FALSE,L323))</f>
        <v>0</v>
      </c>
      <c r="N323" s="2" t="b">
        <v>0</v>
      </c>
      <c r="O323" s="2" t="b">
        <f t="shared" ref="O323:O386" si="105">IF(ISBLANK(N323),"FALSE",N323)</f>
        <v>0</v>
      </c>
      <c r="P323" s="2" t="b">
        <f t="shared" ref="P323:P386" si="106">IF(O323="yes",TRUE,IF(O323="No",FALSE,O323))</f>
        <v>0</v>
      </c>
      <c r="Q323" s="2" t="b">
        <v>0</v>
      </c>
      <c r="R323" s="2" t="b">
        <f t="shared" ref="R323:R386" si="107">IF(ISBLANK(Q323),FALSE,Q323)</f>
        <v>0</v>
      </c>
      <c r="S323" s="2" t="b">
        <f t="shared" ref="S323:S386" si="108">IF(R323="Yes",TRUE,IF(R323="No",FALSE,R323))</f>
        <v>0</v>
      </c>
      <c r="T323" s="2" t="s">
        <v>1641</v>
      </c>
      <c r="U323" s="2">
        <v>206</v>
      </c>
      <c r="V323" s="2" t="b">
        <v>0</v>
      </c>
      <c r="W323" s="2" t="b">
        <f t="shared" ref="W323:W386" si="109">IF(ISBLANK(V323),FALSE,V323)</f>
        <v>0</v>
      </c>
      <c r="X323" s="20" t="b">
        <f t="shared" ref="X323:X386" si="110">IF(W323="Yes",TRUE,IF(W323="No",FALSE,FALSE))</f>
        <v>0</v>
      </c>
      <c r="Y323" s="2" t="b">
        <v>0</v>
      </c>
      <c r="Z323" s="2" t="b">
        <f t="shared" si="96"/>
        <v>0</v>
      </c>
      <c r="AA323" s="2" t="b">
        <f t="shared" si="97"/>
        <v>0</v>
      </c>
      <c r="AB323" s="2" t="b">
        <v>0</v>
      </c>
      <c r="AC323" s="20" t="b">
        <f t="shared" ref="AC323:AC386" si="111">IF(ISBLANK(AB323),"FALSE",AB323)</f>
        <v>0</v>
      </c>
      <c r="AD323" s="20" t="b">
        <f t="shared" ref="AD323:AD386" si="112">IF(AC323="Yes",TRUE,IF(AC323="No",FALSE,AC323))</f>
        <v>0</v>
      </c>
      <c r="AE323" s="2" t="s">
        <v>1556</v>
      </c>
      <c r="AF323" s="2" t="str">
        <f t="shared" ref="AF323:AF386" si="113">PROPER(AE323)</f>
        <v>Allergic Reaction</v>
      </c>
      <c r="AG323" s="2" t="s">
        <v>1510</v>
      </c>
      <c r="AH323" s="2" t="str">
        <f t="shared" ref="AH323:AH386" si="114">IF(ISBLANK(AG323),"No",AG323)</f>
        <v>No</v>
      </c>
      <c r="AI323" s="2" t="s">
        <v>1516</v>
      </c>
      <c r="AJ323" s="2" t="s">
        <v>1525</v>
      </c>
    </row>
    <row r="324" spans="1:36" ht="15.75" customHeight="1" x14ac:dyDescent="0.35">
      <c r="A324" s="2" t="s">
        <v>567</v>
      </c>
      <c r="B324" s="2" t="s">
        <v>1531</v>
      </c>
      <c r="C324" s="2">
        <v>170</v>
      </c>
      <c r="D324" s="2">
        <f t="shared" si="98"/>
        <v>1.7</v>
      </c>
      <c r="E324" s="2">
        <f t="shared" si="99"/>
        <v>96.5</v>
      </c>
      <c r="F324" s="67">
        <f t="shared" si="100"/>
        <v>33.391003460207614</v>
      </c>
      <c r="G324" s="2">
        <v>96.5</v>
      </c>
      <c r="H324" s="2" t="b">
        <v>1</v>
      </c>
      <c r="I324" s="2" t="b">
        <f t="shared" si="101"/>
        <v>1</v>
      </c>
      <c r="J324" s="2" t="b">
        <f t="shared" si="102"/>
        <v>1</v>
      </c>
      <c r="K324" s="2" t="b">
        <v>0</v>
      </c>
      <c r="L324" s="2" t="b">
        <f t="shared" si="103"/>
        <v>0</v>
      </c>
      <c r="M324" s="2" t="b">
        <f t="shared" si="104"/>
        <v>0</v>
      </c>
      <c r="N324" s="2" t="b">
        <v>0</v>
      </c>
      <c r="O324" s="2" t="b">
        <f t="shared" si="105"/>
        <v>0</v>
      </c>
      <c r="P324" s="2" t="b">
        <f t="shared" si="106"/>
        <v>0</v>
      </c>
      <c r="Q324" s="2" t="b">
        <v>1</v>
      </c>
      <c r="R324" s="2" t="b">
        <f t="shared" si="107"/>
        <v>1</v>
      </c>
      <c r="S324" s="2" t="b">
        <f t="shared" si="108"/>
        <v>1</v>
      </c>
      <c r="T324" s="2" t="s">
        <v>1776</v>
      </c>
      <c r="U324" s="2">
        <v>219</v>
      </c>
      <c r="V324" s="2" t="b">
        <v>1</v>
      </c>
      <c r="W324" s="2" t="b">
        <f t="shared" si="109"/>
        <v>1</v>
      </c>
      <c r="X324" s="20" t="b">
        <f t="shared" si="110"/>
        <v>0</v>
      </c>
      <c r="Y324" s="2" t="b">
        <v>1</v>
      </c>
      <c r="Z324" s="2" t="b">
        <f t="shared" si="96"/>
        <v>1</v>
      </c>
      <c r="AA324" s="2" t="b">
        <f t="shared" si="97"/>
        <v>1</v>
      </c>
      <c r="AB324" s="2" t="b">
        <v>1</v>
      </c>
      <c r="AC324" s="20" t="b">
        <f t="shared" si="111"/>
        <v>1</v>
      </c>
      <c r="AD324" s="20" t="b">
        <f t="shared" si="112"/>
        <v>1</v>
      </c>
      <c r="AE324" s="2" t="s">
        <v>1559</v>
      </c>
      <c r="AF324" s="2" t="str">
        <f t="shared" si="113"/>
        <v>Kidney Stones</v>
      </c>
      <c r="AG324" s="2" t="s">
        <v>1528</v>
      </c>
      <c r="AH324" s="2" t="str">
        <f t="shared" si="114"/>
        <v>Yes</v>
      </c>
      <c r="AI324" s="2" t="s">
        <v>1516</v>
      </c>
      <c r="AJ324" s="2" t="s">
        <v>1512</v>
      </c>
    </row>
    <row r="325" spans="1:36" ht="15.75" customHeight="1" x14ac:dyDescent="0.35">
      <c r="A325" s="2" t="s">
        <v>569</v>
      </c>
      <c r="B325" s="2" t="s">
        <v>1518</v>
      </c>
      <c r="C325" s="2">
        <v>156</v>
      </c>
      <c r="D325" s="2">
        <f t="shared" si="98"/>
        <v>1.56</v>
      </c>
      <c r="E325" s="2">
        <f t="shared" si="99"/>
        <v>83.8</v>
      </c>
      <c r="F325" s="67">
        <f t="shared" si="100"/>
        <v>34.434582511505582</v>
      </c>
      <c r="G325" s="2">
        <v>83.8</v>
      </c>
      <c r="H325" s="2" t="b">
        <v>0</v>
      </c>
      <c r="I325" s="2" t="b">
        <f t="shared" si="101"/>
        <v>0</v>
      </c>
      <c r="J325" s="2" t="b">
        <f t="shared" si="102"/>
        <v>0</v>
      </c>
      <c r="K325" s="2" t="b">
        <v>0</v>
      </c>
      <c r="L325" s="2" t="b">
        <f t="shared" si="103"/>
        <v>0</v>
      </c>
      <c r="M325" s="2" t="b">
        <f t="shared" si="104"/>
        <v>0</v>
      </c>
      <c r="N325" s="2" t="b">
        <v>0</v>
      </c>
      <c r="O325" s="2" t="b">
        <f t="shared" si="105"/>
        <v>0</v>
      </c>
      <c r="P325" s="2" t="b">
        <f t="shared" si="106"/>
        <v>0</v>
      </c>
      <c r="Q325" s="2" t="b">
        <v>1</v>
      </c>
      <c r="R325" s="2" t="b">
        <f t="shared" si="107"/>
        <v>1</v>
      </c>
      <c r="S325" s="2" t="b">
        <f t="shared" si="108"/>
        <v>1</v>
      </c>
      <c r="T325" s="2" t="s">
        <v>1777</v>
      </c>
      <c r="U325" s="2">
        <v>152</v>
      </c>
      <c r="V325" s="2" t="b">
        <v>1</v>
      </c>
      <c r="W325" s="2" t="b">
        <f t="shared" si="109"/>
        <v>1</v>
      </c>
      <c r="X325" s="20" t="b">
        <f t="shared" si="110"/>
        <v>0</v>
      </c>
      <c r="Y325" s="2" t="b">
        <v>0</v>
      </c>
      <c r="Z325" s="2" t="b">
        <f t="shared" si="96"/>
        <v>0</v>
      </c>
      <c r="AA325" s="2" t="b">
        <f t="shared" si="97"/>
        <v>0</v>
      </c>
      <c r="AB325" s="2" t="b">
        <v>1</v>
      </c>
      <c r="AC325" s="20" t="b">
        <f t="shared" si="111"/>
        <v>1</v>
      </c>
      <c r="AD325" s="20" t="b">
        <f t="shared" si="112"/>
        <v>1</v>
      </c>
      <c r="AE325" s="2" t="s">
        <v>1621</v>
      </c>
      <c r="AF325" s="2" t="str">
        <f t="shared" si="113"/>
        <v>Heart Attack</v>
      </c>
      <c r="AG325" s="2" t="s">
        <v>1528</v>
      </c>
      <c r="AH325" s="2" t="str">
        <f t="shared" si="114"/>
        <v>Yes</v>
      </c>
      <c r="AI325" s="2" t="s">
        <v>1516</v>
      </c>
      <c r="AJ325" s="2" t="s">
        <v>1534</v>
      </c>
    </row>
    <row r="326" spans="1:36" ht="15.75" customHeight="1" x14ac:dyDescent="0.35">
      <c r="A326" s="2" t="s">
        <v>571</v>
      </c>
      <c r="B326" s="2" t="s">
        <v>1513</v>
      </c>
      <c r="C326" s="2">
        <v>159</v>
      </c>
      <c r="D326" s="2">
        <f t="shared" si="98"/>
        <v>1.59</v>
      </c>
      <c r="E326" s="2">
        <f t="shared" si="99"/>
        <v>57.4</v>
      </c>
      <c r="F326" s="67">
        <f t="shared" si="100"/>
        <v>22.704798069696608</v>
      </c>
      <c r="G326" s="2">
        <v>57.4</v>
      </c>
      <c r="H326" s="2" t="b">
        <v>0</v>
      </c>
      <c r="I326" s="2" t="b">
        <f t="shared" si="101"/>
        <v>0</v>
      </c>
      <c r="J326" s="2" t="b">
        <f t="shared" si="102"/>
        <v>0</v>
      </c>
      <c r="K326" s="2" t="b">
        <v>1</v>
      </c>
      <c r="L326" s="2" t="b">
        <f t="shared" si="103"/>
        <v>1</v>
      </c>
      <c r="M326" s="2" t="b">
        <f t="shared" si="104"/>
        <v>1</v>
      </c>
      <c r="N326" s="2" t="b">
        <v>0</v>
      </c>
      <c r="O326" s="2" t="b">
        <f t="shared" si="105"/>
        <v>0</v>
      </c>
      <c r="P326" s="2" t="b">
        <f t="shared" si="106"/>
        <v>0</v>
      </c>
      <c r="Q326" s="2" t="b">
        <v>0</v>
      </c>
      <c r="R326" s="2" t="b">
        <f t="shared" si="107"/>
        <v>0</v>
      </c>
      <c r="S326" s="2" t="b">
        <f t="shared" si="108"/>
        <v>0</v>
      </c>
      <c r="T326" s="2" t="s">
        <v>1751</v>
      </c>
      <c r="U326" s="2">
        <v>207</v>
      </c>
      <c r="V326" s="2" t="b">
        <v>0</v>
      </c>
      <c r="W326" s="2" t="b">
        <f t="shared" si="109"/>
        <v>0</v>
      </c>
      <c r="X326" s="20" t="b">
        <f t="shared" si="110"/>
        <v>0</v>
      </c>
      <c r="Y326" s="2" t="b">
        <v>0</v>
      </c>
      <c r="Z326" s="2" t="b">
        <f t="shared" si="96"/>
        <v>0</v>
      </c>
      <c r="AA326" s="2" t="b">
        <f t="shared" si="97"/>
        <v>0</v>
      </c>
      <c r="AC326" s="20" t="str">
        <f t="shared" si="111"/>
        <v>FALSE</v>
      </c>
      <c r="AD326" s="20" t="str">
        <f t="shared" si="112"/>
        <v>FALSE</v>
      </c>
      <c r="AE326" s="2" t="s">
        <v>1562</v>
      </c>
      <c r="AF326" s="2" t="str">
        <f t="shared" si="113"/>
        <v>Fractured Leg</v>
      </c>
      <c r="AH326" s="2" t="str">
        <f t="shared" si="114"/>
        <v>No</v>
      </c>
      <c r="AI326" s="2" t="s">
        <v>1539</v>
      </c>
      <c r="AJ326" s="2" t="s">
        <v>1534</v>
      </c>
    </row>
    <row r="327" spans="1:36" ht="15.75" customHeight="1" x14ac:dyDescent="0.35">
      <c r="A327" s="2" t="s">
        <v>572</v>
      </c>
      <c r="B327" s="2" t="s">
        <v>1518</v>
      </c>
      <c r="C327" s="2">
        <v>150</v>
      </c>
      <c r="D327" s="2">
        <f t="shared" si="98"/>
        <v>1.5</v>
      </c>
      <c r="E327" s="2">
        <f t="shared" si="99"/>
        <v>45.3</v>
      </c>
      <c r="F327" s="67">
        <f t="shared" si="100"/>
        <v>20.133333333333333</v>
      </c>
      <c r="G327" s="2">
        <v>45.3</v>
      </c>
      <c r="H327" s="2" t="b">
        <v>1</v>
      </c>
      <c r="I327" s="2" t="b">
        <f t="shared" si="101"/>
        <v>1</v>
      </c>
      <c r="J327" s="2" t="b">
        <f t="shared" si="102"/>
        <v>1</v>
      </c>
      <c r="K327" s="2" t="b">
        <v>1</v>
      </c>
      <c r="L327" s="2" t="b">
        <f t="shared" si="103"/>
        <v>1</v>
      </c>
      <c r="M327" s="2" t="b">
        <f t="shared" si="104"/>
        <v>1</v>
      </c>
      <c r="N327" s="2" t="b">
        <v>0</v>
      </c>
      <c r="O327" s="2" t="b">
        <f t="shared" si="105"/>
        <v>0</v>
      </c>
      <c r="P327" s="2" t="b">
        <f t="shared" si="106"/>
        <v>0</v>
      </c>
      <c r="Q327" s="2" t="b">
        <v>0</v>
      </c>
      <c r="R327" s="2" t="b">
        <f t="shared" si="107"/>
        <v>0</v>
      </c>
      <c r="S327" s="2" t="b">
        <f t="shared" si="108"/>
        <v>0</v>
      </c>
      <c r="T327" s="2" t="s">
        <v>1548</v>
      </c>
      <c r="U327" s="2">
        <v>174</v>
      </c>
      <c r="V327" s="2" t="b">
        <v>0</v>
      </c>
      <c r="W327" s="2" t="b">
        <f t="shared" si="109"/>
        <v>0</v>
      </c>
      <c r="X327" s="20" t="b">
        <f t="shared" si="110"/>
        <v>0</v>
      </c>
      <c r="Y327" s="2" t="b">
        <v>0</v>
      </c>
      <c r="Z327" s="2" t="b">
        <f t="shared" si="96"/>
        <v>0</v>
      </c>
      <c r="AA327" s="2" t="b">
        <f t="shared" si="97"/>
        <v>0</v>
      </c>
      <c r="AB327" s="2" t="b">
        <v>0</v>
      </c>
      <c r="AC327" s="20" t="b">
        <f t="shared" si="111"/>
        <v>0</v>
      </c>
      <c r="AD327" s="20" t="b">
        <f t="shared" si="112"/>
        <v>0</v>
      </c>
      <c r="AE327" s="2" t="s">
        <v>1520</v>
      </c>
      <c r="AF327" s="2" t="str">
        <f t="shared" si="113"/>
        <v>Stroke</v>
      </c>
      <c r="AG327" s="2" t="s">
        <v>1528</v>
      </c>
      <c r="AH327" s="2" t="str">
        <f t="shared" si="114"/>
        <v>Yes</v>
      </c>
      <c r="AI327" s="2" t="s">
        <v>1516</v>
      </c>
      <c r="AJ327" s="2" t="s">
        <v>1521</v>
      </c>
    </row>
    <row r="328" spans="1:36" ht="15.75" customHeight="1" x14ac:dyDescent="0.35">
      <c r="A328" s="2" t="s">
        <v>573</v>
      </c>
      <c r="B328" s="2" t="s">
        <v>1507</v>
      </c>
      <c r="C328" s="2">
        <v>171</v>
      </c>
      <c r="D328" s="2">
        <f t="shared" si="98"/>
        <v>1.71</v>
      </c>
      <c r="E328" s="2">
        <f t="shared" si="99"/>
        <v>97.5</v>
      </c>
      <c r="F328" s="67">
        <f t="shared" si="100"/>
        <v>33.343592900379605</v>
      </c>
      <c r="G328" s="2">
        <v>97.5</v>
      </c>
      <c r="H328" s="2" t="b">
        <v>0</v>
      </c>
      <c r="I328" s="2" t="b">
        <f t="shared" si="101"/>
        <v>0</v>
      </c>
      <c r="J328" s="2" t="b">
        <f t="shared" si="102"/>
        <v>0</v>
      </c>
      <c r="K328" s="2" t="b">
        <v>0</v>
      </c>
      <c r="L328" s="2" t="b">
        <f t="shared" si="103"/>
        <v>0</v>
      </c>
      <c r="M328" s="2" t="b">
        <f t="shared" si="104"/>
        <v>0</v>
      </c>
      <c r="N328" s="2" t="b">
        <v>1</v>
      </c>
      <c r="O328" s="2" t="b">
        <f t="shared" si="105"/>
        <v>1</v>
      </c>
      <c r="P328" s="2" t="b">
        <f t="shared" si="106"/>
        <v>1</v>
      </c>
      <c r="Q328" s="2" t="b">
        <v>1</v>
      </c>
      <c r="R328" s="2" t="b">
        <f t="shared" si="107"/>
        <v>1</v>
      </c>
      <c r="S328" s="2" t="b">
        <f t="shared" si="108"/>
        <v>1</v>
      </c>
      <c r="T328" s="2" t="s">
        <v>1766</v>
      </c>
      <c r="U328" s="2">
        <v>219</v>
      </c>
      <c r="V328" s="2" t="b">
        <v>1</v>
      </c>
      <c r="W328" s="2" t="b">
        <f t="shared" si="109"/>
        <v>1</v>
      </c>
      <c r="X328" s="20" t="b">
        <f t="shared" si="110"/>
        <v>0</v>
      </c>
      <c r="Y328" s="2" t="b">
        <v>0</v>
      </c>
      <c r="Z328" s="2" t="b">
        <f t="shared" si="96"/>
        <v>0</v>
      </c>
      <c r="AA328" s="2" t="b">
        <f t="shared" si="97"/>
        <v>0</v>
      </c>
      <c r="AB328" s="2" t="b">
        <v>1</v>
      </c>
      <c r="AC328" s="20" t="b">
        <f t="shared" si="111"/>
        <v>1</v>
      </c>
      <c r="AD328" s="20" t="b">
        <f t="shared" si="112"/>
        <v>1</v>
      </c>
      <c r="AE328" s="2" t="s">
        <v>1509</v>
      </c>
      <c r="AF328" s="2" t="str">
        <f t="shared" si="113"/>
        <v>Fractured Leg</v>
      </c>
      <c r="AG328" s="2" t="s">
        <v>1510</v>
      </c>
      <c r="AH328" s="2" t="str">
        <f t="shared" si="114"/>
        <v>No</v>
      </c>
      <c r="AI328" s="2" t="s">
        <v>1539</v>
      </c>
      <c r="AJ328" s="2" t="s">
        <v>1521</v>
      </c>
    </row>
    <row r="329" spans="1:36" ht="15.75" customHeight="1" x14ac:dyDescent="0.35">
      <c r="A329" s="2" t="s">
        <v>575</v>
      </c>
      <c r="B329" s="2" t="s">
        <v>1531</v>
      </c>
      <c r="C329" s="2">
        <v>169</v>
      </c>
      <c r="D329" s="2">
        <f t="shared" si="98"/>
        <v>1.69</v>
      </c>
      <c r="E329" s="2">
        <f t="shared" si="99"/>
        <v>99.9</v>
      </c>
      <c r="F329" s="67">
        <f t="shared" si="100"/>
        <v>34.977766884913002</v>
      </c>
      <c r="G329" s="2">
        <v>99.9</v>
      </c>
      <c r="H329" s="2" t="b">
        <v>0</v>
      </c>
      <c r="I329" s="2" t="b">
        <f t="shared" si="101"/>
        <v>0</v>
      </c>
      <c r="J329" s="2" t="b">
        <f t="shared" si="102"/>
        <v>0</v>
      </c>
      <c r="K329" s="2" t="b">
        <v>0</v>
      </c>
      <c r="L329" s="2" t="b">
        <f t="shared" si="103"/>
        <v>0</v>
      </c>
      <c r="M329" s="2" t="b">
        <f t="shared" si="104"/>
        <v>0</v>
      </c>
      <c r="N329" s="2" t="b">
        <v>0</v>
      </c>
      <c r="O329" s="2" t="b">
        <f t="shared" si="105"/>
        <v>0</v>
      </c>
      <c r="P329" s="2" t="b">
        <f t="shared" si="106"/>
        <v>0</v>
      </c>
      <c r="Q329" s="2" t="b">
        <v>1</v>
      </c>
      <c r="R329" s="2" t="b">
        <f t="shared" si="107"/>
        <v>1</v>
      </c>
      <c r="S329" s="2" t="b">
        <f t="shared" si="108"/>
        <v>1</v>
      </c>
      <c r="T329" s="2" t="s">
        <v>1558</v>
      </c>
      <c r="U329" s="2">
        <v>218</v>
      </c>
      <c r="V329" s="2" t="b">
        <v>1</v>
      </c>
      <c r="W329" s="2" t="b">
        <f t="shared" si="109"/>
        <v>1</v>
      </c>
      <c r="X329" s="20" t="b">
        <f t="shared" si="110"/>
        <v>0</v>
      </c>
      <c r="Y329" s="2" t="b">
        <v>1</v>
      </c>
      <c r="Z329" s="2" t="b">
        <f t="shared" si="96"/>
        <v>1</v>
      </c>
      <c r="AA329" s="2" t="b">
        <f t="shared" si="97"/>
        <v>1</v>
      </c>
      <c r="AB329" s="2" t="b">
        <v>1</v>
      </c>
      <c r="AC329" s="20" t="b">
        <f t="shared" si="111"/>
        <v>1</v>
      </c>
      <c r="AD329" s="20" t="b">
        <f t="shared" si="112"/>
        <v>1</v>
      </c>
      <c r="AE329" s="2" t="s">
        <v>1549</v>
      </c>
      <c r="AF329" s="2" t="str">
        <f t="shared" si="113"/>
        <v>Hypertension</v>
      </c>
      <c r="AG329" s="2" t="s">
        <v>1528</v>
      </c>
      <c r="AH329" s="2" t="str">
        <f t="shared" si="114"/>
        <v>Yes</v>
      </c>
      <c r="AI329" s="2" t="s">
        <v>1516</v>
      </c>
      <c r="AJ329" s="2" t="s">
        <v>1534</v>
      </c>
    </row>
    <row r="330" spans="1:36" ht="15.75" customHeight="1" x14ac:dyDescent="0.35">
      <c r="A330" s="2" t="s">
        <v>576</v>
      </c>
      <c r="B330" s="2" t="s">
        <v>1522</v>
      </c>
      <c r="C330" s="2">
        <v>167</v>
      </c>
      <c r="D330" s="2">
        <f t="shared" si="98"/>
        <v>1.67</v>
      </c>
      <c r="E330" s="2">
        <f t="shared" si="99"/>
        <v>82.6</v>
      </c>
      <c r="F330" s="67">
        <f t="shared" si="100"/>
        <v>29.617411882821184</v>
      </c>
      <c r="G330" s="2">
        <v>82.6</v>
      </c>
      <c r="H330" s="2" t="b">
        <v>0</v>
      </c>
      <c r="I330" s="2" t="b">
        <f t="shared" si="101"/>
        <v>0</v>
      </c>
      <c r="J330" s="2" t="b">
        <f t="shared" si="102"/>
        <v>0</v>
      </c>
      <c r="K330" s="2" t="b">
        <v>0</v>
      </c>
      <c r="L330" s="2" t="b">
        <f t="shared" si="103"/>
        <v>0</v>
      </c>
      <c r="M330" s="2" t="b">
        <f t="shared" si="104"/>
        <v>0</v>
      </c>
      <c r="N330" s="2" t="b">
        <v>0</v>
      </c>
      <c r="O330" s="2" t="b">
        <f t="shared" si="105"/>
        <v>0</v>
      </c>
      <c r="P330" s="2" t="b">
        <f t="shared" si="106"/>
        <v>0</v>
      </c>
      <c r="Q330" s="2" t="b">
        <v>0</v>
      </c>
      <c r="R330" s="2" t="b">
        <f t="shared" si="107"/>
        <v>0</v>
      </c>
      <c r="S330" s="2" t="b">
        <f t="shared" si="108"/>
        <v>0</v>
      </c>
      <c r="T330" s="2" t="s">
        <v>1778</v>
      </c>
      <c r="U330" s="2">
        <v>204</v>
      </c>
      <c r="V330" s="2" t="b">
        <v>1</v>
      </c>
      <c r="W330" s="2" t="b">
        <f t="shared" si="109"/>
        <v>1</v>
      </c>
      <c r="X330" s="20" t="b">
        <f t="shared" si="110"/>
        <v>0</v>
      </c>
      <c r="Y330" s="2" t="b">
        <v>0</v>
      </c>
      <c r="Z330" s="2" t="b">
        <f t="shared" si="96"/>
        <v>0</v>
      </c>
      <c r="AA330" s="2" t="b">
        <f t="shared" si="97"/>
        <v>0</v>
      </c>
      <c r="AB330" s="2" t="b">
        <v>1</v>
      </c>
      <c r="AC330" s="20" t="b">
        <f t="shared" si="111"/>
        <v>1</v>
      </c>
      <c r="AD330" s="20" t="b">
        <f t="shared" si="112"/>
        <v>1</v>
      </c>
      <c r="AE330" s="2" t="s">
        <v>1598</v>
      </c>
      <c r="AF330" s="2" t="str">
        <f t="shared" si="113"/>
        <v>Heart Disease</v>
      </c>
      <c r="AG330" s="2" t="s">
        <v>1510</v>
      </c>
      <c r="AH330" s="2" t="str">
        <f t="shared" si="114"/>
        <v>No</v>
      </c>
      <c r="AI330" s="2" t="s">
        <v>1539</v>
      </c>
      <c r="AJ330" s="2" t="s">
        <v>1517</v>
      </c>
    </row>
    <row r="331" spans="1:36" ht="15.75" customHeight="1" x14ac:dyDescent="0.35">
      <c r="A331" s="2" t="s">
        <v>577</v>
      </c>
      <c r="B331" s="2" t="s">
        <v>1540</v>
      </c>
      <c r="C331" s="2">
        <v>172</v>
      </c>
      <c r="D331" s="2">
        <f t="shared" si="98"/>
        <v>1.72</v>
      </c>
      <c r="E331" s="2">
        <f t="shared" si="99"/>
        <v>88.4</v>
      </c>
      <c r="F331" s="67">
        <f t="shared" si="100"/>
        <v>29.881016765819368</v>
      </c>
      <c r="G331" s="2">
        <v>88.4</v>
      </c>
      <c r="H331" s="2" t="b">
        <v>0</v>
      </c>
      <c r="I331" s="2" t="b">
        <f t="shared" si="101"/>
        <v>0</v>
      </c>
      <c r="J331" s="2" t="b">
        <f t="shared" si="102"/>
        <v>0</v>
      </c>
      <c r="K331" s="2" t="b">
        <v>0</v>
      </c>
      <c r="L331" s="2" t="b">
        <f t="shared" si="103"/>
        <v>0</v>
      </c>
      <c r="M331" s="2" t="b">
        <f t="shared" si="104"/>
        <v>0</v>
      </c>
      <c r="N331" s="2" t="b">
        <v>0</v>
      </c>
      <c r="O331" s="2" t="b">
        <f t="shared" si="105"/>
        <v>0</v>
      </c>
      <c r="P331" s="2" t="b">
        <f t="shared" si="106"/>
        <v>0</v>
      </c>
      <c r="Q331" s="2" t="b">
        <v>1</v>
      </c>
      <c r="R331" s="2" t="b">
        <f t="shared" si="107"/>
        <v>1</v>
      </c>
      <c r="S331" s="2" t="b">
        <f t="shared" si="108"/>
        <v>1</v>
      </c>
      <c r="T331" s="2" t="s">
        <v>1686</v>
      </c>
      <c r="U331" s="2">
        <v>222</v>
      </c>
      <c r="V331" s="2" t="b">
        <v>1</v>
      </c>
      <c r="W331" s="2" t="b">
        <f t="shared" si="109"/>
        <v>1</v>
      </c>
      <c r="X331" s="20" t="b">
        <f t="shared" si="110"/>
        <v>0</v>
      </c>
      <c r="Y331" s="2" t="b">
        <v>0</v>
      </c>
      <c r="Z331" s="2" t="b">
        <f t="shared" si="96"/>
        <v>0</v>
      </c>
      <c r="AA331" s="2" t="b">
        <f t="shared" si="97"/>
        <v>0</v>
      </c>
      <c r="AB331" s="2" t="b">
        <v>1</v>
      </c>
      <c r="AC331" s="20" t="b">
        <f t="shared" si="111"/>
        <v>1</v>
      </c>
      <c r="AD331" s="20" t="b">
        <f t="shared" si="112"/>
        <v>1</v>
      </c>
      <c r="AE331" s="2" t="s">
        <v>1502</v>
      </c>
      <c r="AF331" s="2" t="str">
        <f t="shared" si="113"/>
        <v>Diabetes</v>
      </c>
      <c r="AG331" s="2" t="s">
        <v>1510</v>
      </c>
      <c r="AH331" s="2" t="str">
        <f t="shared" si="114"/>
        <v>No</v>
      </c>
      <c r="AI331" s="2" t="s">
        <v>1511</v>
      </c>
      <c r="AJ331" s="2" t="s">
        <v>1512</v>
      </c>
    </row>
    <row r="332" spans="1:36" ht="15.75" customHeight="1" x14ac:dyDescent="0.35">
      <c r="A332" s="2" t="s">
        <v>578</v>
      </c>
      <c r="B332" s="2" t="s">
        <v>1522</v>
      </c>
      <c r="C332" s="2">
        <v>178</v>
      </c>
      <c r="D332" s="2">
        <f t="shared" si="98"/>
        <v>1.78</v>
      </c>
      <c r="E332" s="2">
        <f t="shared" si="99"/>
        <v>102</v>
      </c>
      <c r="F332" s="67">
        <f t="shared" si="100"/>
        <v>32.192904936245419</v>
      </c>
      <c r="G332" s="2">
        <v>102</v>
      </c>
      <c r="H332" s="2" t="b">
        <v>0</v>
      </c>
      <c r="I332" s="2" t="b">
        <f t="shared" si="101"/>
        <v>0</v>
      </c>
      <c r="J332" s="2" t="b">
        <f t="shared" si="102"/>
        <v>0</v>
      </c>
      <c r="K332" s="2" t="b">
        <v>0</v>
      </c>
      <c r="L332" s="2" t="b">
        <f t="shared" si="103"/>
        <v>0</v>
      </c>
      <c r="M332" s="2" t="b">
        <f t="shared" si="104"/>
        <v>0</v>
      </c>
      <c r="N332" s="2" t="b">
        <v>0</v>
      </c>
      <c r="O332" s="2" t="b">
        <f t="shared" si="105"/>
        <v>0</v>
      </c>
      <c r="P332" s="2" t="b">
        <f t="shared" si="106"/>
        <v>0</v>
      </c>
      <c r="Q332" s="2" t="b">
        <v>0</v>
      </c>
      <c r="R332" s="2" t="b">
        <f t="shared" si="107"/>
        <v>0</v>
      </c>
      <c r="S332" s="2" t="b">
        <f t="shared" si="108"/>
        <v>0</v>
      </c>
      <c r="T332" s="2" t="s">
        <v>1649</v>
      </c>
      <c r="U332" s="2">
        <v>185</v>
      </c>
      <c r="V332" s="2" t="b">
        <v>0</v>
      </c>
      <c r="W332" s="2" t="b">
        <f t="shared" si="109"/>
        <v>0</v>
      </c>
      <c r="X332" s="20" t="b">
        <f t="shared" si="110"/>
        <v>0</v>
      </c>
      <c r="Y332" s="2" t="b">
        <v>1</v>
      </c>
      <c r="Z332" s="2" t="b">
        <f t="shared" si="96"/>
        <v>1</v>
      </c>
      <c r="AA332" s="2" t="b">
        <f t="shared" si="97"/>
        <v>1</v>
      </c>
      <c r="AB332" s="2" t="b">
        <v>1</v>
      </c>
      <c r="AC332" s="20" t="b">
        <f t="shared" si="111"/>
        <v>1</v>
      </c>
      <c r="AD332" s="20" t="b">
        <f t="shared" si="112"/>
        <v>1</v>
      </c>
      <c r="AE332" s="2" t="s">
        <v>1527</v>
      </c>
      <c r="AF332" s="2" t="str">
        <f t="shared" si="113"/>
        <v>Appendicitis</v>
      </c>
      <c r="AG332" s="2" t="s">
        <v>1510</v>
      </c>
      <c r="AH332" s="2" t="str">
        <f t="shared" si="114"/>
        <v>No</v>
      </c>
      <c r="AI332" s="2" t="s">
        <v>1516</v>
      </c>
      <c r="AJ332" s="2" t="s">
        <v>1525</v>
      </c>
    </row>
    <row r="333" spans="1:36" ht="15.75" customHeight="1" x14ac:dyDescent="0.35">
      <c r="A333" s="2" t="s">
        <v>580</v>
      </c>
      <c r="B333" s="2" t="s">
        <v>1547</v>
      </c>
      <c r="C333" s="2">
        <v>150</v>
      </c>
      <c r="D333" s="2">
        <f t="shared" si="98"/>
        <v>1.5</v>
      </c>
      <c r="E333" s="2">
        <f t="shared" si="99"/>
        <v>73.3</v>
      </c>
      <c r="F333" s="67">
        <f t="shared" si="100"/>
        <v>32.577777777777776</v>
      </c>
      <c r="G333" s="2">
        <v>73.3</v>
      </c>
      <c r="H333" s="2" t="b">
        <v>1</v>
      </c>
      <c r="I333" s="2" t="b">
        <f t="shared" si="101"/>
        <v>1</v>
      </c>
      <c r="J333" s="2" t="b">
        <f t="shared" si="102"/>
        <v>1</v>
      </c>
      <c r="K333" s="2" t="b">
        <v>1</v>
      </c>
      <c r="L333" s="2" t="b">
        <f t="shared" si="103"/>
        <v>1</v>
      </c>
      <c r="M333" s="2" t="b">
        <f t="shared" si="104"/>
        <v>1</v>
      </c>
      <c r="N333" s="2" t="b">
        <v>0</v>
      </c>
      <c r="O333" s="2" t="b">
        <f t="shared" si="105"/>
        <v>0</v>
      </c>
      <c r="P333" s="2" t="b">
        <f t="shared" si="106"/>
        <v>0</v>
      </c>
      <c r="Q333" s="2" t="b">
        <v>1</v>
      </c>
      <c r="R333" s="2" t="b">
        <f t="shared" si="107"/>
        <v>1</v>
      </c>
      <c r="S333" s="2" t="b">
        <f t="shared" si="108"/>
        <v>1</v>
      </c>
      <c r="T333" s="2" t="s">
        <v>1664</v>
      </c>
      <c r="U333" s="2">
        <v>212</v>
      </c>
      <c r="V333" s="2" t="b">
        <v>1</v>
      </c>
      <c r="W333" s="2" t="b">
        <f t="shared" si="109"/>
        <v>1</v>
      </c>
      <c r="X333" s="20" t="b">
        <f t="shared" si="110"/>
        <v>0</v>
      </c>
      <c r="Y333" s="2" t="b">
        <v>0</v>
      </c>
      <c r="Z333" s="2" t="b">
        <f t="shared" si="96"/>
        <v>0</v>
      </c>
      <c r="AA333" s="2" t="b">
        <f t="shared" si="97"/>
        <v>0</v>
      </c>
      <c r="AB333" s="2" t="b">
        <v>1</v>
      </c>
      <c r="AC333" s="20" t="b">
        <f t="shared" si="111"/>
        <v>1</v>
      </c>
      <c r="AD333" s="20" t="b">
        <f t="shared" si="112"/>
        <v>1</v>
      </c>
      <c r="AE333" s="2" t="s">
        <v>1621</v>
      </c>
      <c r="AF333" s="2" t="str">
        <f t="shared" si="113"/>
        <v>Heart Attack</v>
      </c>
      <c r="AG333" s="2" t="s">
        <v>1510</v>
      </c>
      <c r="AH333" s="2" t="str">
        <f t="shared" si="114"/>
        <v>No</v>
      </c>
      <c r="AI333" s="2" t="s">
        <v>1539</v>
      </c>
      <c r="AJ333" s="2" t="s">
        <v>1512</v>
      </c>
    </row>
    <row r="334" spans="1:36" ht="15.75" customHeight="1" x14ac:dyDescent="0.35">
      <c r="A334" s="2" t="s">
        <v>582</v>
      </c>
      <c r="B334" s="2" t="s">
        <v>1513</v>
      </c>
      <c r="C334" s="2">
        <v>166</v>
      </c>
      <c r="D334" s="2">
        <f t="shared" si="98"/>
        <v>1.66</v>
      </c>
      <c r="E334" s="2">
        <f t="shared" si="99"/>
        <v>91</v>
      </c>
      <c r="F334" s="67">
        <f t="shared" si="100"/>
        <v>33.023660908695021</v>
      </c>
      <c r="G334" s="2">
        <v>91</v>
      </c>
      <c r="H334" s="2" t="b">
        <v>0</v>
      </c>
      <c r="I334" s="2" t="b">
        <f t="shared" si="101"/>
        <v>0</v>
      </c>
      <c r="J334" s="2" t="b">
        <f t="shared" si="102"/>
        <v>0</v>
      </c>
      <c r="K334" s="2" t="b">
        <v>1</v>
      </c>
      <c r="L334" s="2" t="b">
        <f t="shared" si="103"/>
        <v>1</v>
      </c>
      <c r="M334" s="2" t="b">
        <f t="shared" si="104"/>
        <v>1</v>
      </c>
      <c r="N334" s="2" t="b">
        <v>1</v>
      </c>
      <c r="O334" s="2" t="b">
        <f t="shared" si="105"/>
        <v>1</v>
      </c>
      <c r="P334" s="2" t="b">
        <f t="shared" si="106"/>
        <v>1</v>
      </c>
      <c r="Q334" s="2" t="b">
        <v>0</v>
      </c>
      <c r="R334" s="2" t="b">
        <f t="shared" si="107"/>
        <v>0</v>
      </c>
      <c r="S334" s="2" t="b">
        <f t="shared" si="108"/>
        <v>0</v>
      </c>
      <c r="T334" s="2" t="s">
        <v>1779</v>
      </c>
      <c r="U334" s="2">
        <v>226</v>
      </c>
      <c r="V334" s="2" t="b">
        <v>0</v>
      </c>
      <c r="W334" s="2" t="b">
        <f t="shared" si="109"/>
        <v>0</v>
      </c>
      <c r="X334" s="20" t="b">
        <f t="shared" si="110"/>
        <v>0</v>
      </c>
      <c r="Y334" s="2" t="b">
        <v>1</v>
      </c>
      <c r="Z334" s="2" t="b">
        <f t="shared" si="96"/>
        <v>1</v>
      </c>
      <c r="AA334" s="2" t="b">
        <f t="shared" si="97"/>
        <v>1</v>
      </c>
      <c r="AB334" s="2" t="b">
        <v>1</v>
      </c>
      <c r="AC334" s="20" t="b">
        <f t="shared" si="111"/>
        <v>1</v>
      </c>
      <c r="AD334" s="20" t="b">
        <f t="shared" si="112"/>
        <v>1</v>
      </c>
      <c r="AE334" s="2" t="s">
        <v>1581</v>
      </c>
      <c r="AF334" s="2" t="str">
        <f t="shared" si="113"/>
        <v>Appendicitis</v>
      </c>
      <c r="AG334" s="2" t="s">
        <v>1510</v>
      </c>
      <c r="AH334" s="2" t="str">
        <f t="shared" si="114"/>
        <v>No</v>
      </c>
      <c r="AI334" s="2" t="s">
        <v>1539</v>
      </c>
      <c r="AJ334" s="2" t="s">
        <v>1525</v>
      </c>
    </row>
    <row r="335" spans="1:36" ht="15.75" customHeight="1" x14ac:dyDescent="0.35">
      <c r="A335" s="2" t="s">
        <v>583</v>
      </c>
      <c r="B335" s="2" t="s">
        <v>1540</v>
      </c>
      <c r="C335" s="2">
        <v>168</v>
      </c>
      <c r="D335" s="2">
        <f t="shared" si="98"/>
        <v>1.68</v>
      </c>
      <c r="E335" s="2">
        <f t="shared" si="99"/>
        <v>94.6</v>
      </c>
      <c r="F335" s="67">
        <f t="shared" si="100"/>
        <v>33.517573696145128</v>
      </c>
      <c r="G335" s="2">
        <v>94.6</v>
      </c>
      <c r="H335" s="2" t="s">
        <v>1528</v>
      </c>
      <c r="I335" s="2" t="str">
        <f t="shared" si="101"/>
        <v>Yes</v>
      </c>
      <c r="J335" s="2" t="b">
        <f t="shared" si="102"/>
        <v>1</v>
      </c>
      <c r="K335" s="2" t="s">
        <v>1528</v>
      </c>
      <c r="L335" s="2" t="str">
        <f t="shared" si="103"/>
        <v>Yes</v>
      </c>
      <c r="M335" s="2" t="b">
        <f t="shared" si="104"/>
        <v>1</v>
      </c>
      <c r="N335" s="2" t="s">
        <v>1510</v>
      </c>
      <c r="O335" s="2" t="str">
        <f t="shared" si="105"/>
        <v>No</v>
      </c>
      <c r="P335" s="2" t="b">
        <f t="shared" si="106"/>
        <v>0</v>
      </c>
      <c r="Q335" s="2" t="s">
        <v>1528</v>
      </c>
      <c r="R335" s="2" t="str">
        <f t="shared" si="107"/>
        <v>Yes</v>
      </c>
      <c r="S335" s="2" t="b">
        <f t="shared" si="108"/>
        <v>1</v>
      </c>
      <c r="T335" s="2" t="s">
        <v>1735</v>
      </c>
      <c r="U335" s="2">
        <v>203</v>
      </c>
      <c r="V335" s="2" t="b">
        <v>1</v>
      </c>
      <c r="W335" s="2" t="b">
        <f t="shared" si="109"/>
        <v>1</v>
      </c>
      <c r="X335" s="20" t="b">
        <f t="shared" si="110"/>
        <v>0</v>
      </c>
      <c r="Y335" s="2" t="b">
        <v>0</v>
      </c>
      <c r="Z335" s="2" t="b">
        <f t="shared" si="96"/>
        <v>0</v>
      </c>
      <c r="AA335" s="2" t="b">
        <f t="shared" si="97"/>
        <v>0</v>
      </c>
      <c r="AB335" s="2" t="b">
        <v>1</v>
      </c>
      <c r="AC335" s="20" t="b">
        <f t="shared" si="111"/>
        <v>1</v>
      </c>
      <c r="AD335" s="20" t="b">
        <f t="shared" si="112"/>
        <v>1</v>
      </c>
      <c r="AE335" s="2" t="s">
        <v>1549</v>
      </c>
      <c r="AF335" s="2" t="str">
        <f t="shared" si="113"/>
        <v>Hypertension</v>
      </c>
      <c r="AG335" s="2" t="s">
        <v>1528</v>
      </c>
      <c r="AH335" s="2" t="str">
        <f t="shared" si="114"/>
        <v>Yes</v>
      </c>
      <c r="AI335" s="2" t="s">
        <v>1511</v>
      </c>
      <c r="AJ335" s="2" t="s">
        <v>1512</v>
      </c>
    </row>
    <row r="336" spans="1:36" ht="15.75" customHeight="1" x14ac:dyDescent="0.35">
      <c r="A336" s="2" t="s">
        <v>584</v>
      </c>
      <c r="B336" s="2" t="s">
        <v>1547</v>
      </c>
      <c r="C336" s="2">
        <v>161</v>
      </c>
      <c r="D336" s="2">
        <f t="shared" si="98"/>
        <v>1.61</v>
      </c>
      <c r="E336" s="2">
        <f t="shared" si="99"/>
        <v>84.5</v>
      </c>
      <c r="F336" s="67">
        <f t="shared" si="100"/>
        <v>32.599050962540019</v>
      </c>
      <c r="G336" s="2">
        <v>84.5</v>
      </c>
      <c r="H336" s="2" t="b">
        <v>0</v>
      </c>
      <c r="I336" s="2" t="b">
        <f t="shared" si="101"/>
        <v>0</v>
      </c>
      <c r="J336" s="2" t="b">
        <f t="shared" si="102"/>
        <v>0</v>
      </c>
      <c r="K336" s="2" t="b">
        <v>0</v>
      </c>
      <c r="L336" s="2" t="b">
        <f t="shared" si="103"/>
        <v>0</v>
      </c>
      <c r="M336" s="2" t="b">
        <f t="shared" si="104"/>
        <v>0</v>
      </c>
      <c r="N336" s="2" t="b">
        <v>1</v>
      </c>
      <c r="O336" s="2" t="b">
        <f t="shared" si="105"/>
        <v>1</v>
      </c>
      <c r="P336" s="2" t="b">
        <f t="shared" si="106"/>
        <v>1</v>
      </c>
      <c r="Q336" s="2" t="b">
        <v>1</v>
      </c>
      <c r="R336" s="2" t="b">
        <f t="shared" si="107"/>
        <v>1</v>
      </c>
      <c r="S336" s="2" t="b">
        <f t="shared" si="108"/>
        <v>1</v>
      </c>
      <c r="T336" s="2" t="s">
        <v>1780</v>
      </c>
      <c r="U336" s="2">
        <v>186</v>
      </c>
      <c r="V336" s="2" t="b">
        <v>1</v>
      </c>
      <c r="W336" s="2" t="b">
        <f t="shared" si="109"/>
        <v>1</v>
      </c>
      <c r="X336" s="20" t="b">
        <f t="shared" si="110"/>
        <v>0</v>
      </c>
      <c r="Y336" s="2" t="b">
        <v>0</v>
      </c>
      <c r="Z336" s="2" t="b">
        <f t="shared" si="96"/>
        <v>0</v>
      </c>
      <c r="AA336" s="2" t="b">
        <f t="shared" si="97"/>
        <v>0</v>
      </c>
      <c r="AB336" s="2" t="b">
        <v>1</v>
      </c>
      <c r="AC336" s="20" t="b">
        <f t="shared" si="111"/>
        <v>1</v>
      </c>
      <c r="AD336" s="20" t="b">
        <f t="shared" si="112"/>
        <v>1</v>
      </c>
      <c r="AE336" s="2" t="s">
        <v>1646</v>
      </c>
      <c r="AF336" s="2" t="str">
        <f t="shared" si="113"/>
        <v>Fractured Arm</v>
      </c>
      <c r="AG336" s="2" t="s">
        <v>1528</v>
      </c>
      <c r="AH336" s="2" t="str">
        <f t="shared" si="114"/>
        <v>Yes</v>
      </c>
      <c r="AI336" s="2" t="s">
        <v>1539</v>
      </c>
      <c r="AJ336" s="2" t="s">
        <v>1512</v>
      </c>
    </row>
    <row r="337" spans="1:36" ht="15.75" customHeight="1" x14ac:dyDescent="0.35">
      <c r="A337" s="2" t="s">
        <v>586</v>
      </c>
      <c r="B337" s="2" t="s">
        <v>1507</v>
      </c>
      <c r="C337" s="2">
        <v>167</v>
      </c>
      <c r="D337" s="2">
        <f t="shared" si="98"/>
        <v>1.67</v>
      </c>
      <c r="E337" s="2">
        <f t="shared" si="99"/>
        <v>87.1</v>
      </c>
      <c r="F337" s="67">
        <f t="shared" si="100"/>
        <v>31.230951271110474</v>
      </c>
      <c r="G337" s="2">
        <v>87.1</v>
      </c>
      <c r="H337" s="2" t="b">
        <v>0</v>
      </c>
      <c r="I337" s="2" t="b">
        <f t="shared" si="101"/>
        <v>0</v>
      </c>
      <c r="J337" s="2" t="b">
        <f t="shared" si="102"/>
        <v>0</v>
      </c>
      <c r="K337" s="2" t="b">
        <v>0</v>
      </c>
      <c r="L337" s="2" t="b">
        <f t="shared" si="103"/>
        <v>0</v>
      </c>
      <c r="M337" s="2" t="b">
        <f t="shared" si="104"/>
        <v>0</v>
      </c>
      <c r="N337" s="2" t="b">
        <v>0</v>
      </c>
      <c r="O337" s="2" t="b">
        <f t="shared" si="105"/>
        <v>0</v>
      </c>
      <c r="P337" s="2" t="b">
        <f t="shared" si="106"/>
        <v>0</v>
      </c>
      <c r="Q337" s="2" t="b">
        <v>0</v>
      </c>
      <c r="R337" s="2" t="b">
        <f t="shared" si="107"/>
        <v>0</v>
      </c>
      <c r="S337" s="2" t="b">
        <f t="shared" si="108"/>
        <v>0</v>
      </c>
      <c r="T337" s="2" t="s">
        <v>1776</v>
      </c>
      <c r="U337" s="2">
        <v>229</v>
      </c>
      <c r="V337" s="2" t="b">
        <v>1</v>
      </c>
      <c r="W337" s="2" t="b">
        <f t="shared" si="109"/>
        <v>1</v>
      </c>
      <c r="X337" s="20" t="b">
        <f t="shared" si="110"/>
        <v>0</v>
      </c>
      <c r="Y337" s="2" t="b">
        <v>0</v>
      </c>
      <c r="Z337" s="2" t="b">
        <f t="shared" si="96"/>
        <v>0</v>
      </c>
      <c r="AA337" s="2" t="b">
        <f t="shared" si="97"/>
        <v>0</v>
      </c>
      <c r="AB337" s="2" t="b">
        <v>1</v>
      </c>
      <c r="AC337" s="20" t="b">
        <f t="shared" si="111"/>
        <v>1</v>
      </c>
      <c r="AD337" s="20" t="b">
        <f t="shared" si="112"/>
        <v>1</v>
      </c>
      <c r="AE337" s="2" t="s">
        <v>1621</v>
      </c>
      <c r="AF337" s="2" t="str">
        <f t="shared" si="113"/>
        <v>Heart Attack</v>
      </c>
      <c r="AG337" s="2" t="s">
        <v>1510</v>
      </c>
      <c r="AH337" s="2" t="str">
        <f t="shared" si="114"/>
        <v>No</v>
      </c>
      <c r="AI337" s="2" t="s">
        <v>1511</v>
      </c>
      <c r="AJ337" s="2" t="s">
        <v>1517</v>
      </c>
    </row>
    <row r="338" spans="1:36" ht="15.75" customHeight="1" x14ac:dyDescent="0.35">
      <c r="A338" s="2" t="s">
        <v>588</v>
      </c>
      <c r="B338" s="2" t="s">
        <v>1507</v>
      </c>
      <c r="C338" s="2">
        <v>160</v>
      </c>
      <c r="D338" s="2">
        <f t="shared" si="98"/>
        <v>1.6</v>
      </c>
      <c r="E338" s="2">
        <f t="shared" si="99"/>
        <v>86.6</v>
      </c>
      <c r="F338" s="67">
        <f t="shared" si="100"/>
        <v>33.828124999999993</v>
      </c>
      <c r="G338" s="2">
        <v>86.6</v>
      </c>
      <c r="H338" s="2" t="b">
        <v>1</v>
      </c>
      <c r="I338" s="2" t="b">
        <f t="shared" si="101"/>
        <v>1</v>
      </c>
      <c r="J338" s="2" t="b">
        <f t="shared" si="102"/>
        <v>1</v>
      </c>
      <c r="K338" s="2" t="b">
        <v>0</v>
      </c>
      <c r="L338" s="2" t="b">
        <f t="shared" si="103"/>
        <v>0</v>
      </c>
      <c r="M338" s="2" t="b">
        <f t="shared" si="104"/>
        <v>0</v>
      </c>
      <c r="N338" s="2" t="b">
        <v>0</v>
      </c>
      <c r="O338" s="2" t="b">
        <f t="shared" si="105"/>
        <v>0</v>
      </c>
      <c r="P338" s="2" t="b">
        <f t="shared" si="106"/>
        <v>0</v>
      </c>
      <c r="Q338" s="2" t="b">
        <v>1</v>
      </c>
      <c r="R338" s="2" t="b">
        <f t="shared" si="107"/>
        <v>1</v>
      </c>
      <c r="S338" s="2" t="b">
        <f t="shared" si="108"/>
        <v>1</v>
      </c>
      <c r="T338" s="2" t="s">
        <v>1781</v>
      </c>
      <c r="U338" s="2">
        <v>185</v>
      </c>
      <c r="V338" s="2" t="b">
        <v>1</v>
      </c>
      <c r="W338" s="2" t="b">
        <f t="shared" si="109"/>
        <v>1</v>
      </c>
      <c r="X338" s="20" t="b">
        <f t="shared" si="110"/>
        <v>0</v>
      </c>
      <c r="Y338" s="2" t="b">
        <v>0</v>
      </c>
      <c r="Z338" s="2" t="b">
        <f t="shared" si="96"/>
        <v>0</v>
      </c>
      <c r="AA338" s="2" t="b">
        <f t="shared" si="97"/>
        <v>0</v>
      </c>
      <c r="AB338" s="2" t="b">
        <v>1</v>
      </c>
      <c r="AC338" s="20" t="b">
        <f t="shared" si="111"/>
        <v>1</v>
      </c>
      <c r="AD338" s="20" t="b">
        <f t="shared" si="112"/>
        <v>1</v>
      </c>
      <c r="AE338" s="2" t="s">
        <v>1509</v>
      </c>
      <c r="AF338" s="2" t="str">
        <f t="shared" si="113"/>
        <v>Fractured Leg</v>
      </c>
      <c r="AG338" s="2" t="s">
        <v>1528</v>
      </c>
      <c r="AH338" s="2" t="str">
        <f t="shared" si="114"/>
        <v>Yes</v>
      </c>
      <c r="AI338" s="2" t="s">
        <v>1511</v>
      </c>
      <c r="AJ338" s="2" t="s">
        <v>1534</v>
      </c>
    </row>
    <row r="339" spans="1:36" ht="15.75" customHeight="1" x14ac:dyDescent="0.35">
      <c r="A339" s="2" t="s">
        <v>589</v>
      </c>
      <c r="B339" s="2" t="s">
        <v>1547</v>
      </c>
      <c r="C339" s="2">
        <v>175</v>
      </c>
      <c r="D339" s="2">
        <f t="shared" si="98"/>
        <v>1.75</v>
      </c>
      <c r="E339" s="2">
        <f t="shared" si="99"/>
        <v>67.3</v>
      </c>
      <c r="F339" s="67">
        <f t="shared" si="100"/>
        <v>21.975510204081633</v>
      </c>
      <c r="G339" s="2">
        <v>67.3</v>
      </c>
      <c r="H339" s="2" t="b">
        <v>1</v>
      </c>
      <c r="I339" s="2" t="b">
        <f t="shared" si="101"/>
        <v>1</v>
      </c>
      <c r="J339" s="2" t="b">
        <f t="shared" si="102"/>
        <v>1</v>
      </c>
      <c r="K339" s="2" t="b">
        <v>1</v>
      </c>
      <c r="L339" s="2" t="b">
        <f t="shared" si="103"/>
        <v>1</v>
      </c>
      <c r="M339" s="2" t="b">
        <f t="shared" si="104"/>
        <v>1</v>
      </c>
      <c r="N339" s="2" t="b">
        <v>0</v>
      </c>
      <c r="O339" s="2" t="b">
        <f t="shared" si="105"/>
        <v>0</v>
      </c>
      <c r="P339" s="2" t="b">
        <f t="shared" si="106"/>
        <v>0</v>
      </c>
      <c r="Q339" s="2" t="b">
        <v>0</v>
      </c>
      <c r="R339" s="2" t="b">
        <f t="shared" si="107"/>
        <v>0</v>
      </c>
      <c r="S339" s="2" t="b">
        <f t="shared" si="108"/>
        <v>0</v>
      </c>
      <c r="T339" s="2" t="s">
        <v>1705</v>
      </c>
      <c r="U339" s="2">
        <v>189</v>
      </c>
      <c r="V339" s="2" t="b">
        <v>0</v>
      </c>
      <c r="W339" s="2" t="b">
        <f t="shared" si="109"/>
        <v>0</v>
      </c>
      <c r="X339" s="20" t="b">
        <f t="shared" si="110"/>
        <v>0</v>
      </c>
      <c r="Y339" s="2" t="b">
        <v>0</v>
      </c>
      <c r="Z339" s="2" t="b">
        <f t="shared" si="96"/>
        <v>0</v>
      </c>
      <c r="AA339" s="2" t="b">
        <f t="shared" si="97"/>
        <v>0</v>
      </c>
      <c r="AB339" s="2" t="b">
        <v>0</v>
      </c>
      <c r="AC339" s="20" t="b">
        <f t="shared" si="111"/>
        <v>0</v>
      </c>
      <c r="AD339" s="20" t="b">
        <f t="shared" si="112"/>
        <v>0</v>
      </c>
      <c r="AE339" s="2" t="s">
        <v>1556</v>
      </c>
      <c r="AF339" s="2" t="str">
        <f t="shared" si="113"/>
        <v>Allergic Reaction</v>
      </c>
      <c r="AG339" s="2" t="s">
        <v>1510</v>
      </c>
      <c r="AH339" s="2" t="str">
        <f t="shared" si="114"/>
        <v>No</v>
      </c>
      <c r="AI339" s="2" t="s">
        <v>1516</v>
      </c>
      <c r="AJ339" s="2" t="s">
        <v>1512</v>
      </c>
    </row>
    <row r="340" spans="1:36" ht="15.75" customHeight="1" x14ac:dyDescent="0.35">
      <c r="A340" s="2" t="s">
        <v>591</v>
      </c>
      <c r="B340" s="2" t="s">
        <v>1522</v>
      </c>
      <c r="C340" s="2">
        <v>173</v>
      </c>
      <c r="D340" s="2">
        <f t="shared" si="98"/>
        <v>1.73</v>
      </c>
      <c r="E340" s="2">
        <f t="shared" si="99"/>
        <v>104.5</v>
      </c>
      <c r="F340" s="67">
        <f t="shared" si="100"/>
        <v>34.915967790437364</v>
      </c>
      <c r="G340" s="2">
        <v>104.5</v>
      </c>
      <c r="H340" s="2" t="b">
        <v>1</v>
      </c>
      <c r="I340" s="2" t="b">
        <f t="shared" si="101"/>
        <v>1</v>
      </c>
      <c r="J340" s="2" t="b">
        <f t="shared" si="102"/>
        <v>1</v>
      </c>
      <c r="K340" s="2" t="b">
        <v>0</v>
      </c>
      <c r="L340" s="2" t="b">
        <f t="shared" si="103"/>
        <v>0</v>
      </c>
      <c r="M340" s="2" t="b">
        <f t="shared" si="104"/>
        <v>0</v>
      </c>
      <c r="N340" s="2" t="b">
        <v>1</v>
      </c>
      <c r="O340" s="2" t="b">
        <f t="shared" si="105"/>
        <v>1</v>
      </c>
      <c r="P340" s="2" t="b">
        <f t="shared" si="106"/>
        <v>1</v>
      </c>
      <c r="Q340" s="2" t="b">
        <v>1</v>
      </c>
      <c r="R340" s="2" t="b">
        <f t="shared" si="107"/>
        <v>1</v>
      </c>
      <c r="S340" s="2" t="b">
        <f t="shared" si="108"/>
        <v>1</v>
      </c>
      <c r="T340" s="2" t="s">
        <v>1782</v>
      </c>
      <c r="U340" s="2">
        <v>183</v>
      </c>
      <c r="V340" s="2" t="b">
        <v>1</v>
      </c>
      <c r="W340" s="2" t="b">
        <f t="shared" si="109"/>
        <v>1</v>
      </c>
      <c r="X340" s="20" t="b">
        <f t="shared" si="110"/>
        <v>0</v>
      </c>
      <c r="Z340" s="2" t="b">
        <f t="shared" si="96"/>
        <v>0</v>
      </c>
      <c r="AA340" s="2" t="b">
        <f t="shared" si="97"/>
        <v>0</v>
      </c>
      <c r="AB340" s="2" t="b">
        <v>1</v>
      </c>
      <c r="AC340" s="20" t="b">
        <f t="shared" si="111"/>
        <v>1</v>
      </c>
      <c r="AD340" s="20" t="b">
        <f t="shared" si="112"/>
        <v>1</v>
      </c>
      <c r="AE340" s="2" t="s">
        <v>1549</v>
      </c>
      <c r="AF340" s="2" t="str">
        <f t="shared" si="113"/>
        <v>Hypertension</v>
      </c>
      <c r="AG340" s="2" t="s">
        <v>1528</v>
      </c>
      <c r="AH340" s="2" t="str">
        <f t="shared" si="114"/>
        <v>Yes</v>
      </c>
      <c r="AI340" s="2" t="s">
        <v>1539</v>
      </c>
      <c r="AJ340" s="2" t="s">
        <v>1534</v>
      </c>
    </row>
    <row r="341" spans="1:36" ht="15.75" customHeight="1" x14ac:dyDescent="0.35">
      <c r="A341" s="2" t="s">
        <v>592</v>
      </c>
      <c r="B341" s="2" t="s">
        <v>1507</v>
      </c>
      <c r="C341" s="2">
        <v>160</v>
      </c>
      <c r="D341" s="2">
        <f t="shared" si="98"/>
        <v>1.6</v>
      </c>
      <c r="E341" s="2">
        <f t="shared" si="99"/>
        <v>73.400000000000006</v>
      </c>
      <c r="F341" s="67">
        <f t="shared" si="100"/>
        <v>28.671874999999996</v>
      </c>
      <c r="G341" s="2">
        <v>73.400000000000006</v>
      </c>
      <c r="H341" s="2" t="b">
        <v>0</v>
      </c>
      <c r="I341" s="2" t="b">
        <f t="shared" si="101"/>
        <v>0</v>
      </c>
      <c r="J341" s="2" t="b">
        <f t="shared" si="102"/>
        <v>0</v>
      </c>
      <c r="K341" s="2" t="b">
        <v>0</v>
      </c>
      <c r="L341" s="2" t="b">
        <f t="shared" si="103"/>
        <v>0</v>
      </c>
      <c r="M341" s="2" t="b">
        <f t="shared" si="104"/>
        <v>0</v>
      </c>
      <c r="N341" s="2" t="b">
        <v>0</v>
      </c>
      <c r="O341" s="2" t="b">
        <f t="shared" si="105"/>
        <v>0</v>
      </c>
      <c r="P341" s="2" t="b">
        <f t="shared" si="106"/>
        <v>0</v>
      </c>
      <c r="Q341" s="2" t="b">
        <v>1</v>
      </c>
      <c r="R341" s="2" t="b">
        <f t="shared" si="107"/>
        <v>1</v>
      </c>
      <c r="S341" s="2" t="b">
        <f t="shared" si="108"/>
        <v>1</v>
      </c>
      <c r="T341" s="2" t="s">
        <v>1783</v>
      </c>
      <c r="U341" s="2">
        <v>193</v>
      </c>
      <c r="V341" s="2" t="b">
        <v>1</v>
      </c>
      <c r="W341" s="2" t="b">
        <f t="shared" si="109"/>
        <v>1</v>
      </c>
      <c r="X341" s="20" t="b">
        <f t="shared" si="110"/>
        <v>0</v>
      </c>
      <c r="Y341" s="2" t="b">
        <v>1</v>
      </c>
      <c r="Z341" s="2" t="b">
        <f t="shared" si="96"/>
        <v>1</v>
      </c>
      <c r="AA341" s="2" t="b">
        <f t="shared" si="97"/>
        <v>1</v>
      </c>
      <c r="AB341" s="2" t="b">
        <v>1</v>
      </c>
      <c r="AC341" s="20" t="b">
        <f t="shared" si="111"/>
        <v>1</v>
      </c>
      <c r="AD341" s="20" t="b">
        <f t="shared" si="112"/>
        <v>1</v>
      </c>
      <c r="AE341" s="2" t="s">
        <v>1544</v>
      </c>
      <c r="AF341" s="2" t="str">
        <f t="shared" si="113"/>
        <v>Osteoarthritis</v>
      </c>
      <c r="AG341" s="2" t="s">
        <v>1528</v>
      </c>
      <c r="AH341" s="2" t="str">
        <f t="shared" si="114"/>
        <v>Yes</v>
      </c>
      <c r="AI341" s="2" t="s">
        <v>1539</v>
      </c>
      <c r="AJ341" s="2" t="s">
        <v>1512</v>
      </c>
    </row>
    <row r="342" spans="1:36" ht="15.75" customHeight="1" x14ac:dyDescent="0.35">
      <c r="A342" s="2" t="s">
        <v>593</v>
      </c>
      <c r="B342" s="2" t="s">
        <v>1540</v>
      </c>
      <c r="C342" s="2">
        <v>160</v>
      </c>
      <c r="D342" s="2">
        <f t="shared" si="98"/>
        <v>1.6</v>
      </c>
      <c r="E342" s="2">
        <f t="shared" si="99"/>
        <v>80.8</v>
      </c>
      <c r="F342" s="67">
        <f t="shared" si="100"/>
        <v>31.562499999999993</v>
      </c>
      <c r="G342" s="2">
        <v>80.8</v>
      </c>
      <c r="H342" s="2" t="b">
        <v>1</v>
      </c>
      <c r="I342" s="2" t="b">
        <f t="shared" si="101"/>
        <v>1</v>
      </c>
      <c r="J342" s="2" t="b">
        <f t="shared" si="102"/>
        <v>1</v>
      </c>
      <c r="K342" s="2" t="b">
        <v>1</v>
      </c>
      <c r="L342" s="2" t="b">
        <f t="shared" si="103"/>
        <v>1</v>
      </c>
      <c r="M342" s="2" t="b">
        <f t="shared" si="104"/>
        <v>1</v>
      </c>
      <c r="N342" s="2" t="b">
        <v>1</v>
      </c>
      <c r="O342" s="2" t="b">
        <f t="shared" si="105"/>
        <v>1</v>
      </c>
      <c r="P342" s="2" t="b">
        <f t="shared" si="106"/>
        <v>1</v>
      </c>
      <c r="Q342" s="2" t="b">
        <v>1</v>
      </c>
      <c r="R342" s="2" t="b">
        <f t="shared" si="107"/>
        <v>1</v>
      </c>
      <c r="S342" s="2" t="b">
        <f t="shared" si="108"/>
        <v>1</v>
      </c>
      <c r="T342" s="2" t="s">
        <v>1725</v>
      </c>
      <c r="U342" s="2">
        <v>229</v>
      </c>
      <c r="V342" s="2" t="b">
        <v>1</v>
      </c>
      <c r="W342" s="2" t="b">
        <f t="shared" si="109"/>
        <v>1</v>
      </c>
      <c r="X342" s="20" t="b">
        <f t="shared" si="110"/>
        <v>0</v>
      </c>
      <c r="Y342" s="2" t="b">
        <v>0</v>
      </c>
      <c r="Z342" s="2" t="b">
        <f t="shared" si="96"/>
        <v>0</v>
      </c>
      <c r="AA342" s="2" t="b">
        <f t="shared" si="97"/>
        <v>0</v>
      </c>
      <c r="AB342" s="2" t="b">
        <v>1</v>
      </c>
      <c r="AC342" s="20" t="b">
        <f t="shared" si="111"/>
        <v>1</v>
      </c>
      <c r="AD342" s="20" t="b">
        <f t="shared" si="112"/>
        <v>1</v>
      </c>
      <c r="AE342" s="2" t="s">
        <v>1530</v>
      </c>
      <c r="AF342" s="2" t="str">
        <f t="shared" si="113"/>
        <v>Fractured Arm</v>
      </c>
      <c r="AG342" s="2" t="s">
        <v>1528</v>
      </c>
      <c r="AH342" s="2" t="str">
        <f t="shared" si="114"/>
        <v>Yes</v>
      </c>
      <c r="AI342" s="2" t="s">
        <v>1516</v>
      </c>
      <c r="AJ342" s="2" t="s">
        <v>1521</v>
      </c>
    </row>
    <row r="343" spans="1:36" ht="15.75" customHeight="1" x14ac:dyDescent="0.35">
      <c r="A343" s="2" t="s">
        <v>595</v>
      </c>
      <c r="B343" s="2" t="s">
        <v>1560</v>
      </c>
      <c r="C343" s="2">
        <v>159</v>
      </c>
      <c r="D343" s="2">
        <f t="shared" si="98"/>
        <v>1.59</v>
      </c>
      <c r="E343" s="2">
        <f t="shared" si="99"/>
        <v>75.900000000000006</v>
      </c>
      <c r="F343" s="67">
        <f t="shared" si="100"/>
        <v>30.022546576480359</v>
      </c>
      <c r="G343" s="2">
        <v>75.900000000000006</v>
      </c>
      <c r="H343" s="2" t="b">
        <v>1</v>
      </c>
      <c r="I343" s="2" t="b">
        <f t="shared" si="101"/>
        <v>1</v>
      </c>
      <c r="J343" s="2" t="b">
        <f t="shared" si="102"/>
        <v>1</v>
      </c>
      <c r="K343" s="2" t="b">
        <v>0</v>
      </c>
      <c r="L343" s="2" t="b">
        <f t="shared" si="103"/>
        <v>0</v>
      </c>
      <c r="M343" s="2" t="b">
        <f t="shared" si="104"/>
        <v>0</v>
      </c>
      <c r="N343" s="2" t="b">
        <v>0</v>
      </c>
      <c r="O343" s="2" t="b">
        <f t="shared" si="105"/>
        <v>0</v>
      </c>
      <c r="P343" s="2" t="b">
        <f t="shared" si="106"/>
        <v>0</v>
      </c>
      <c r="Q343" s="2" t="b">
        <v>1</v>
      </c>
      <c r="R343" s="2" t="b">
        <f t="shared" si="107"/>
        <v>1</v>
      </c>
      <c r="S343" s="2" t="b">
        <f t="shared" si="108"/>
        <v>1</v>
      </c>
      <c r="T343" s="2" t="s">
        <v>1784</v>
      </c>
      <c r="U343" s="2">
        <v>169</v>
      </c>
      <c r="V343" s="2" t="b">
        <v>1</v>
      </c>
      <c r="W343" s="2" t="b">
        <f t="shared" si="109"/>
        <v>1</v>
      </c>
      <c r="X343" s="20" t="b">
        <f t="shared" si="110"/>
        <v>0</v>
      </c>
      <c r="Y343" s="2" t="b">
        <v>0</v>
      </c>
      <c r="Z343" s="2" t="b">
        <f t="shared" si="96"/>
        <v>0</v>
      </c>
      <c r="AA343" s="2" t="b">
        <f t="shared" si="97"/>
        <v>0</v>
      </c>
      <c r="AB343" s="2" t="b">
        <v>1</v>
      </c>
      <c r="AC343" s="20" t="b">
        <f t="shared" si="111"/>
        <v>1</v>
      </c>
      <c r="AD343" s="20" t="b">
        <f t="shared" si="112"/>
        <v>1</v>
      </c>
      <c r="AE343" s="2" t="s">
        <v>1562</v>
      </c>
      <c r="AF343" s="2" t="str">
        <f t="shared" si="113"/>
        <v>Fractured Leg</v>
      </c>
      <c r="AG343" s="2" t="s">
        <v>1528</v>
      </c>
      <c r="AH343" s="2" t="str">
        <f t="shared" si="114"/>
        <v>Yes</v>
      </c>
      <c r="AI343" s="2" t="s">
        <v>1539</v>
      </c>
      <c r="AJ343" s="2" t="s">
        <v>1521</v>
      </c>
    </row>
    <row r="344" spans="1:36" ht="15.75" customHeight="1" x14ac:dyDescent="0.35">
      <c r="A344" s="2" t="s">
        <v>597</v>
      </c>
      <c r="B344" s="2" t="s">
        <v>1522</v>
      </c>
      <c r="C344" s="2">
        <v>157</v>
      </c>
      <c r="D344" s="2">
        <f t="shared" si="98"/>
        <v>1.57</v>
      </c>
      <c r="E344" s="2">
        <f t="shared" si="99"/>
        <v>82</v>
      </c>
      <c r="F344" s="67">
        <f t="shared" si="100"/>
        <v>33.267069657998292</v>
      </c>
      <c r="G344" s="2">
        <v>82</v>
      </c>
      <c r="H344" s="2" t="b">
        <v>0</v>
      </c>
      <c r="I344" s="2" t="b">
        <f t="shared" si="101"/>
        <v>0</v>
      </c>
      <c r="J344" s="2" t="b">
        <f t="shared" si="102"/>
        <v>0</v>
      </c>
      <c r="K344" s="2" t="b">
        <v>0</v>
      </c>
      <c r="L344" s="2" t="b">
        <f t="shared" si="103"/>
        <v>0</v>
      </c>
      <c r="M344" s="2" t="b">
        <f t="shared" si="104"/>
        <v>0</v>
      </c>
      <c r="N344" s="2" t="b">
        <v>0</v>
      </c>
      <c r="O344" s="2" t="b">
        <f t="shared" si="105"/>
        <v>0</v>
      </c>
      <c r="P344" s="2" t="b">
        <f t="shared" si="106"/>
        <v>0</v>
      </c>
      <c r="Q344" s="2" t="b">
        <v>1</v>
      </c>
      <c r="R344" s="2" t="b">
        <f t="shared" si="107"/>
        <v>1</v>
      </c>
      <c r="S344" s="2" t="b">
        <f t="shared" si="108"/>
        <v>1</v>
      </c>
      <c r="T344" s="2" t="s">
        <v>1674</v>
      </c>
      <c r="U344" s="2">
        <v>163</v>
      </c>
      <c r="V344" s="2" t="b">
        <v>1</v>
      </c>
      <c r="W344" s="2" t="b">
        <f t="shared" si="109"/>
        <v>1</v>
      </c>
      <c r="X344" s="20" t="b">
        <f t="shared" si="110"/>
        <v>0</v>
      </c>
      <c r="Y344" s="2" t="b">
        <v>0</v>
      </c>
      <c r="Z344" s="2" t="b">
        <f t="shared" si="96"/>
        <v>0</v>
      </c>
      <c r="AA344" s="2" t="b">
        <f t="shared" si="97"/>
        <v>0</v>
      </c>
      <c r="AB344" s="2" t="b">
        <v>1</v>
      </c>
      <c r="AC344" s="20" t="b">
        <f t="shared" si="111"/>
        <v>1</v>
      </c>
      <c r="AD344" s="20" t="b">
        <f t="shared" si="112"/>
        <v>1</v>
      </c>
      <c r="AE344" s="2" t="s">
        <v>1546</v>
      </c>
      <c r="AF344" s="2" t="str">
        <f t="shared" si="113"/>
        <v>Kidney Stones</v>
      </c>
      <c r="AG344" s="2" t="s">
        <v>1528</v>
      </c>
      <c r="AH344" s="2" t="str">
        <f t="shared" si="114"/>
        <v>Yes</v>
      </c>
      <c r="AI344" s="2" t="s">
        <v>1511</v>
      </c>
      <c r="AJ344" s="2" t="s">
        <v>1521</v>
      </c>
    </row>
    <row r="345" spans="1:36" ht="15.75" customHeight="1" x14ac:dyDescent="0.35">
      <c r="A345" s="2" t="s">
        <v>598</v>
      </c>
      <c r="B345" s="2" t="s">
        <v>1518</v>
      </c>
      <c r="C345" s="2">
        <v>170</v>
      </c>
      <c r="D345" s="2">
        <f t="shared" si="98"/>
        <v>1.7</v>
      </c>
      <c r="E345" s="2">
        <f t="shared" si="99"/>
        <v>88.8</v>
      </c>
      <c r="F345" s="67">
        <f t="shared" si="100"/>
        <v>30.726643598615919</v>
      </c>
      <c r="G345" s="2">
        <v>88.8</v>
      </c>
      <c r="H345" s="2" t="b">
        <v>1</v>
      </c>
      <c r="I345" s="2" t="b">
        <f t="shared" si="101"/>
        <v>1</v>
      </c>
      <c r="J345" s="2" t="b">
        <f t="shared" si="102"/>
        <v>1</v>
      </c>
      <c r="K345" s="2" t="b">
        <v>0</v>
      </c>
      <c r="L345" s="2" t="b">
        <f t="shared" si="103"/>
        <v>0</v>
      </c>
      <c r="M345" s="2" t="b">
        <f t="shared" si="104"/>
        <v>0</v>
      </c>
      <c r="N345" s="2" t="b">
        <v>1</v>
      </c>
      <c r="O345" s="2" t="b">
        <f t="shared" si="105"/>
        <v>1</v>
      </c>
      <c r="P345" s="2" t="b">
        <f t="shared" si="106"/>
        <v>1</v>
      </c>
      <c r="Q345" s="2" t="b">
        <v>0</v>
      </c>
      <c r="R345" s="2" t="b">
        <f t="shared" si="107"/>
        <v>0</v>
      </c>
      <c r="S345" s="2" t="b">
        <f t="shared" si="108"/>
        <v>0</v>
      </c>
      <c r="T345" s="2" t="s">
        <v>1671</v>
      </c>
      <c r="U345" s="2">
        <v>219</v>
      </c>
      <c r="V345" s="2" t="b">
        <v>0</v>
      </c>
      <c r="W345" s="2" t="b">
        <f t="shared" si="109"/>
        <v>0</v>
      </c>
      <c r="X345" s="20" t="b">
        <f t="shared" si="110"/>
        <v>0</v>
      </c>
      <c r="Y345" s="2" t="b">
        <v>1</v>
      </c>
      <c r="Z345" s="2" t="b">
        <f t="shared" si="96"/>
        <v>1</v>
      </c>
      <c r="AA345" s="2" t="b">
        <f t="shared" si="97"/>
        <v>1</v>
      </c>
      <c r="AB345" s="2" t="b">
        <v>1</v>
      </c>
      <c r="AC345" s="20" t="b">
        <f t="shared" si="111"/>
        <v>1</v>
      </c>
      <c r="AD345" s="20" t="b">
        <f t="shared" si="112"/>
        <v>1</v>
      </c>
      <c r="AE345" s="2" t="s">
        <v>1502</v>
      </c>
      <c r="AF345" s="2" t="str">
        <f t="shared" si="113"/>
        <v>Diabetes</v>
      </c>
      <c r="AG345" s="2" t="s">
        <v>1510</v>
      </c>
      <c r="AH345" s="2" t="str">
        <f t="shared" si="114"/>
        <v>No</v>
      </c>
      <c r="AI345" s="2" t="s">
        <v>1516</v>
      </c>
      <c r="AJ345" s="2" t="s">
        <v>1525</v>
      </c>
    </row>
    <row r="346" spans="1:36" ht="15.75" customHeight="1" x14ac:dyDescent="0.35">
      <c r="A346" s="2" t="s">
        <v>599</v>
      </c>
      <c r="B346" s="2" t="s">
        <v>1513</v>
      </c>
      <c r="C346" s="2">
        <v>170</v>
      </c>
      <c r="D346" s="2">
        <f t="shared" si="98"/>
        <v>1.7</v>
      </c>
      <c r="E346" s="2">
        <f t="shared" si="99"/>
        <v>85.2</v>
      </c>
      <c r="F346" s="67">
        <f t="shared" si="100"/>
        <v>29.480968858131494</v>
      </c>
      <c r="G346" s="2">
        <v>85.2</v>
      </c>
      <c r="H346" s="2" t="b">
        <v>0</v>
      </c>
      <c r="I346" s="2" t="b">
        <f t="shared" si="101"/>
        <v>0</v>
      </c>
      <c r="J346" s="2" t="b">
        <f t="shared" si="102"/>
        <v>0</v>
      </c>
      <c r="K346" s="2" t="b">
        <v>1</v>
      </c>
      <c r="L346" s="2" t="b">
        <f t="shared" si="103"/>
        <v>1</v>
      </c>
      <c r="M346" s="2" t="b">
        <f t="shared" si="104"/>
        <v>1</v>
      </c>
      <c r="N346" s="2" t="b">
        <v>1</v>
      </c>
      <c r="O346" s="2" t="b">
        <f t="shared" si="105"/>
        <v>1</v>
      </c>
      <c r="P346" s="2" t="b">
        <f t="shared" si="106"/>
        <v>1</v>
      </c>
      <c r="Q346" s="2" t="b">
        <v>0</v>
      </c>
      <c r="R346" s="2" t="b">
        <f t="shared" si="107"/>
        <v>0</v>
      </c>
      <c r="S346" s="2" t="b">
        <f t="shared" si="108"/>
        <v>0</v>
      </c>
      <c r="T346" s="2" t="s">
        <v>1690</v>
      </c>
      <c r="U346" s="2">
        <v>207</v>
      </c>
      <c r="V346" s="2" t="b">
        <v>0</v>
      </c>
      <c r="W346" s="2" t="b">
        <f t="shared" si="109"/>
        <v>0</v>
      </c>
      <c r="X346" s="20" t="b">
        <f t="shared" si="110"/>
        <v>0</v>
      </c>
      <c r="Y346" s="2" t="b">
        <v>1</v>
      </c>
      <c r="Z346" s="2" t="b">
        <f t="shared" si="96"/>
        <v>1</v>
      </c>
      <c r="AA346" s="2" t="b">
        <f t="shared" si="97"/>
        <v>1</v>
      </c>
      <c r="AB346" s="2" t="b">
        <v>1</v>
      </c>
      <c r="AC346" s="20" t="b">
        <f t="shared" si="111"/>
        <v>1</v>
      </c>
      <c r="AD346" s="20" t="b">
        <f t="shared" si="112"/>
        <v>1</v>
      </c>
      <c r="AE346" s="2" t="s">
        <v>1572</v>
      </c>
      <c r="AF346" s="2" t="str">
        <f t="shared" si="113"/>
        <v>Allergic Reaction</v>
      </c>
      <c r="AG346" s="2" t="s">
        <v>1528</v>
      </c>
      <c r="AH346" s="2" t="str">
        <f t="shared" si="114"/>
        <v>Yes</v>
      </c>
      <c r="AI346" s="2" t="s">
        <v>1539</v>
      </c>
      <c r="AJ346" s="2" t="s">
        <v>1534</v>
      </c>
    </row>
    <row r="347" spans="1:36" ht="15.75" customHeight="1" x14ac:dyDescent="0.35">
      <c r="A347" s="2" t="s">
        <v>601</v>
      </c>
      <c r="B347" s="2" t="s">
        <v>1531</v>
      </c>
      <c r="C347" s="2">
        <v>160</v>
      </c>
      <c r="D347" s="2">
        <f t="shared" si="98"/>
        <v>1.6</v>
      </c>
      <c r="E347" s="2">
        <f t="shared" si="99"/>
        <v>60.2</v>
      </c>
      <c r="F347" s="67">
        <f t="shared" si="100"/>
        <v>23.515624999999996</v>
      </c>
      <c r="G347" s="2">
        <v>60.2</v>
      </c>
      <c r="H347" s="2" t="b">
        <v>1</v>
      </c>
      <c r="I347" s="2" t="b">
        <f t="shared" si="101"/>
        <v>1</v>
      </c>
      <c r="J347" s="2" t="b">
        <f t="shared" si="102"/>
        <v>1</v>
      </c>
      <c r="K347" s="2" t="b">
        <v>1</v>
      </c>
      <c r="L347" s="2" t="b">
        <f t="shared" si="103"/>
        <v>1</v>
      </c>
      <c r="M347" s="2" t="b">
        <f t="shared" si="104"/>
        <v>1</v>
      </c>
      <c r="N347" s="2" t="b">
        <v>1</v>
      </c>
      <c r="O347" s="2" t="b">
        <f t="shared" si="105"/>
        <v>1</v>
      </c>
      <c r="P347" s="2" t="b">
        <f t="shared" si="106"/>
        <v>1</v>
      </c>
      <c r="Q347" s="2" t="b">
        <v>0</v>
      </c>
      <c r="R347" s="2" t="b">
        <f t="shared" si="107"/>
        <v>0</v>
      </c>
      <c r="S347" s="2" t="b">
        <f t="shared" si="108"/>
        <v>0</v>
      </c>
      <c r="T347" s="2" t="s">
        <v>1767</v>
      </c>
      <c r="U347" s="2">
        <v>166</v>
      </c>
      <c r="W347" s="2" t="b">
        <f t="shared" si="109"/>
        <v>0</v>
      </c>
      <c r="X347" s="20" t="b">
        <f t="shared" si="110"/>
        <v>0</v>
      </c>
      <c r="Y347" s="2" t="b">
        <v>0</v>
      </c>
      <c r="Z347" s="2" t="b">
        <f t="shared" si="96"/>
        <v>0</v>
      </c>
      <c r="AA347" s="2" t="b">
        <f t="shared" si="97"/>
        <v>0</v>
      </c>
      <c r="AB347" s="2" t="b">
        <v>0</v>
      </c>
      <c r="AC347" s="20" t="b">
        <f t="shared" si="111"/>
        <v>0</v>
      </c>
      <c r="AD347" s="20" t="b">
        <f t="shared" si="112"/>
        <v>0</v>
      </c>
      <c r="AE347" s="2" t="s">
        <v>1584</v>
      </c>
      <c r="AF347" s="2" t="str">
        <f t="shared" si="113"/>
        <v>Prostate Cancer</v>
      </c>
      <c r="AG347" s="2" t="s">
        <v>1510</v>
      </c>
      <c r="AH347" s="2" t="str">
        <f t="shared" si="114"/>
        <v>No</v>
      </c>
      <c r="AI347" s="2" t="s">
        <v>1511</v>
      </c>
      <c r="AJ347" s="2" t="s">
        <v>1534</v>
      </c>
    </row>
    <row r="348" spans="1:36" ht="15.75" customHeight="1" x14ac:dyDescent="0.35">
      <c r="A348" s="2" t="s">
        <v>602</v>
      </c>
      <c r="B348" s="2" t="s">
        <v>1513</v>
      </c>
      <c r="C348" s="2">
        <v>167</v>
      </c>
      <c r="D348" s="2">
        <f t="shared" si="98"/>
        <v>1.67</v>
      </c>
      <c r="E348" s="2">
        <f t="shared" si="99"/>
        <v>88.7</v>
      </c>
      <c r="F348" s="67">
        <f t="shared" si="100"/>
        <v>31.804654164724447</v>
      </c>
      <c r="G348" s="2">
        <v>88.7</v>
      </c>
      <c r="H348" s="2" t="b">
        <v>0</v>
      </c>
      <c r="I348" s="2" t="b">
        <f t="shared" si="101"/>
        <v>0</v>
      </c>
      <c r="J348" s="2" t="b">
        <f t="shared" si="102"/>
        <v>0</v>
      </c>
      <c r="K348" s="2" t="b">
        <v>0</v>
      </c>
      <c r="L348" s="2" t="b">
        <f t="shared" si="103"/>
        <v>0</v>
      </c>
      <c r="M348" s="2" t="b">
        <f t="shared" si="104"/>
        <v>0</v>
      </c>
      <c r="N348" s="2" t="b">
        <v>0</v>
      </c>
      <c r="O348" s="2" t="b">
        <f t="shared" si="105"/>
        <v>0</v>
      </c>
      <c r="P348" s="2" t="b">
        <f t="shared" si="106"/>
        <v>0</v>
      </c>
      <c r="Q348" s="2" t="b">
        <v>0</v>
      </c>
      <c r="R348" s="2" t="b">
        <f t="shared" si="107"/>
        <v>0</v>
      </c>
      <c r="S348" s="2" t="b">
        <f t="shared" si="108"/>
        <v>0</v>
      </c>
      <c r="T348" s="2" t="s">
        <v>1785</v>
      </c>
      <c r="U348" s="2">
        <v>156</v>
      </c>
      <c r="V348" s="2" t="b">
        <v>0</v>
      </c>
      <c r="W348" s="2" t="b">
        <f t="shared" si="109"/>
        <v>0</v>
      </c>
      <c r="X348" s="20" t="b">
        <f t="shared" si="110"/>
        <v>0</v>
      </c>
      <c r="Y348" s="2" t="b">
        <v>1</v>
      </c>
      <c r="Z348" s="2" t="b">
        <f t="shared" si="96"/>
        <v>1</v>
      </c>
      <c r="AA348" s="2" t="b">
        <f t="shared" si="97"/>
        <v>1</v>
      </c>
      <c r="AB348" s="2" t="b">
        <v>1</v>
      </c>
      <c r="AC348" s="20" t="b">
        <f t="shared" si="111"/>
        <v>1</v>
      </c>
      <c r="AD348" s="20" t="b">
        <f t="shared" si="112"/>
        <v>1</v>
      </c>
      <c r="AE348" s="2" t="s">
        <v>1546</v>
      </c>
      <c r="AF348" s="2" t="str">
        <f t="shared" si="113"/>
        <v>Kidney Stones</v>
      </c>
      <c r="AH348" s="2" t="str">
        <f t="shared" si="114"/>
        <v>No</v>
      </c>
      <c r="AI348" s="2" t="s">
        <v>1516</v>
      </c>
      <c r="AJ348" s="2" t="s">
        <v>1512</v>
      </c>
    </row>
    <row r="349" spans="1:36" ht="15.75" customHeight="1" x14ac:dyDescent="0.35">
      <c r="A349" s="2" t="s">
        <v>604</v>
      </c>
      <c r="B349" s="2" t="s">
        <v>1540</v>
      </c>
      <c r="C349" s="2">
        <v>153</v>
      </c>
      <c r="D349" s="2">
        <f t="shared" si="98"/>
        <v>1.53</v>
      </c>
      <c r="E349" s="2">
        <f t="shared" si="99"/>
        <v>70</v>
      </c>
      <c r="F349" s="67">
        <f t="shared" si="100"/>
        <v>29.903028749626213</v>
      </c>
      <c r="G349" s="2">
        <v>70</v>
      </c>
      <c r="H349" s="2" t="b">
        <v>0</v>
      </c>
      <c r="I349" s="2" t="b">
        <f t="shared" si="101"/>
        <v>0</v>
      </c>
      <c r="J349" s="2" t="b">
        <f t="shared" si="102"/>
        <v>0</v>
      </c>
      <c r="K349" s="2" t="b">
        <v>0</v>
      </c>
      <c r="L349" s="2" t="b">
        <f t="shared" si="103"/>
        <v>0</v>
      </c>
      <c r="M349" s="2" t="b">
        <f t="shared" si="104"/>
        <v>0</v>
      </c>
      <c r="N349" s="2" t="b">
        <v>1</v>
      </c>
      <c r="O349" s="2" t="b">
        <f t="shared" si="105"/>
        <v>1</v>
      </c>
      <c r="P349" s="2" t="b">
        <f t="shared" si="106"/>
        <v>1</v>
      </c>
      <c r="Q349" s="2" t="b">
        <v>0</v>
      </c>
      <c r="R349" s="2" t="b">
        <f t="shared" si="107"/>
        <v>0</v>
      </c>
      <c r="S349" s="2" t="b">
        <f t="shared" si="108"/>
        <v>0</v>
      </c>
      <c r="T349" s="2" t="s">
        <v>1718</v>
      </c>
      <c r="U349" s="2">
        <v>227</v>
      </c>
      <c r="V349" s="2" t="b">
        <v>1</v>
      </c>
      <c r="W349" s="2" t="b">
        <f t="shared" si="109"/>
        <v>1</v>
      </c>
      <c r="X349" s="20" t="b">
        <f t="shared" si="110"/>
        <v>0</v>
      </c>
      <c r="Y349" s="2" t="b">
        <v>0</v>
      </c>
      <c r="Z349" s="2" t="b">
        <f t="shared" si="96"/>
        <v>0</v>
      </c>
      <c r="AA349" s="2" t="b">
        <f t="shared" si="97"/>
        <v>0</v>
      </c>
      <c r="AB349" s="2" t="b">
        <v>1</v>
      </c>
      <c r="AC349" s="20" t="b">
        <f t="shared" si="111"/>
        <v>1</v>
      </c>
      <c r="AD349" s="20" t="b">
        <f t="shared" si="112"/>
        <v>1</v>
      </c>
      <c r="AE349" s="2" t="s">
        <v>1524</v>
      </c>
      <c r="AF349" s="2" t="str">
        <f t="shared" si="113"/>
        <v>Heart Attack</v>
      </c>
      <c r="AG349" s="2" t="s">
        <v>1528</v>
      </c>
      <c r="AH349" s="2" t="str">
        <f t="shared" si="114"/>
        <v>Yes</v>
      </c>
      <c r="AI349" s="2" t="s">
        <v>1539</v>
      </c>
      <c r="AJ349" s="2" t="s">
        <v>1517</v>
      </c>
    </row>
    <row r="350" spans="1:36" ht="15.75" customHeight="1" x14ac:dyDescent="0.35">
      <c r="A350" s="2" t="s">
        <v>605</v>
      </c>
      <c r="B350" s="2" t="s">
        <v>1547</v>
      </c>
      <c r="C350" s="2">
        <v>164</v>
      </c>
      <c r="D350" s="2">
        <f t="shared" si="98"/>
        <v>1.64</v>
      </c>
      <c r="E350" s="2">
        <f t="shared" si="99"/>
        <v>92</v>
      </c>
      <c r="F350" s="67">
        <f t="shared" si="100"/>
        <v>34.205829863176689</v>
      </c>
      <c r="G350" s="2">
        <v>92</v>
      </c>
      <c r="H350" s="2" t="b">
        <v>0</v>
      </c>
      <c r="I350" s="2" t="b">
        <f t="shared" si="101"/>
        <v>0</v>
      </c>
      <c r="J350" s="2" t="b">
        <f t="shared" si="102"/>
        <v>0</v>
      </c>
      <c r="K350" s="2" t="b">
        <v>1</v>
      </c>
      <c r="L350" s="2" t="b">
        <f t="shared" si="103"/>
        <v>1</v>
      </c>
      <c r="M350" s="2" t="b">
        <f t="shared" si="104"/>
        <v>1</v>
      </c>
      <c r="N350" s="2" t="b">
        <v>1</v>
      </c>
      <c r="O350" s="2" t="b">
        <f t="shared" si="105"/>
        <v>1</v>
      </c>
      <c r="P350" s="2" t="b">
        <f t="shared" si="106"/>
        <v>1</v>
      </c>
      <c r="Q350" s="2" t="b">
        <v>1</v>
      </c>
      <c r="R350" s="2" t="b">
        <f t="shared" si="107"/>
        <v>1</v>
      </c>
      <c r="S350" s="2" t="b">
        <f t="shared" si="108"/>
        <v>1</v>
      </c>
      <c r="T350" s="2" t="s">
        <v>1786</v>
      </c>
      <c r="U350" s="2">
        <v>155</v>
      </c>
      <c r="V350" s="2" t="b">
        <v>1</v>
      </c>
      <c r="W350" s="2" t="b">
        <f t="shared" si="109"/>
        <v>1</v>
      </c>
      <c r="X350" s="20" t="b">
        <f t="shared" si="110"/>
        <v>0</v>
      </c>
      <c r="Y350" s="2" t="b">
        <v>1</v>
      </c>
      <c r="Z350" s="2" t="b">
        <f t="shared" si="96"/>
        <v>1</v>
      </c>
      <c r="AA350" s="2" t="b">
        <f t="shared" si="97"/>
        <v>1</v>
      </c>
      <c r="AB350" s="2" t="b">
        <v>1</v>
      </c>
      <c r="AC350" s="20" t="b">
        <f t="shared" si="111"/>
        <v>1</v>
      </c>
      <c r="AD350" s="20" t="b">
        <f t="shared" si="112"/>
        <v>1</v>
      </c>
      <c r="AE350" s="2" t="s">
        <v>1584</v>
      </c>
      <c r="AF350" s="2" t="str">
        <f t="shared" si="113"/>
        <v>Prostate Cancer</v>
      </c>
      <c r="AG350" s="2" t="s">
        <v>1528</v>
      </c>
      <c r="AH350" s="2" t="str">
        <f t="shared" si="114"/>
        <v>Yes</v>
      </c>
      <c r="AI350" s="2" t="s">
        <v>1511</v>
      </c>
      <c r="AJ350" s="2" t="s">
        <v>1517</v>
      </c>
    </row>
    <row r="351" spans="1:36" ht="15.75" customHeight="1" x14ac:dyDescent="0.35">
      <c r="A351" s="2" t="s">
        <v>606</v>
      </c>
      <c r="B351" s="2" t="s">
        <v>1513</v>
      </c>
      <c r="C351" s="2">
        <v>179</v>
      </c>
      <c r="D351" s="2">
        <f t="shared" si="98"/>
        <v>1.79</v>
      </c>
      <c r="E351" s="2">
        <f t="shared" si="99"/>
        <v>106.6</v>
      </c>
      <c r="F351" s="67">
        <f t="shared" si="100"/>
        <v>33.269872975250458</v>
      </c>
      <c r="G351" s="2">
        <v>106.6</v>
      </c>
      <c r="H351" s="2" t="b">
        <v>1</v>
      </c>
      <c r="I351" s="2" t="b">
        <f t="shared" si="101"/>
        <v>1</v>
      </c>
      <c r="J351" s="2" t="b">
        <f t="shared" si="102"/>
        <v>1</v>
      </c>
      <c r="K351" s="2" t="b">
        <v>1</v>
      </c>
      <c r="L351" s="2" t="b">
        <f t="shared" si="103"/>
        <v>1</v>
      </c>
      <c r="M351" s="2" t="b">
        <f t="shared" si="104"/>
        <v>1</v>
      </c>
      <c r="N351" s="2" t="b">
        <v>0</v>
      </c>
      <c r="O351" s="2" t="b">
        <f t="shared" si="105"/>
        <v>0</v>
      </c>
      <c r="P351" s="2" t="b">
        <f t="shared" si="106"/>
        <v>0</v>
      </c>
      <c r="Q351" s="2" t="b">
        <v>0</v>
      </c>
      <c r="R351" s="2" t="b">
        <f t="shared" si="107"/>
        <v>0</v>
      </c>
      <c r="S351" s="2" t="b">
        <f t="shared" si="108"/>
        <v>0</v>
      </c>
      <c r="T351" s="2" t="s">
        <v>1580</v>
      </c>
      <c r="U351" s="2">
        <v>222</v>
      </c>
      <c r="V351" s="2" t="b">
        <v>0</v>
      </c>
      <c r="W351" s="2" t="b">
        <f t="shared" si="109"/>
        <v>0</v>
      </c>
      <c r="X351" s="20" t="b">
        <f t="shared" si="110"/>
        <v>0</v>
      </c>
      <c r="Y351" s="2" t="b">
        <v>1</v>
      </c>
      <c r="Z351" s="2" t="b">
        <f t="shared" si="96"/>
        <v>1</v>
      </c>
      <c r="AA351" s="2" t="b">
        <f t="shared" si="97"/>
        <v>1</v>
      </c>
      <c r="AB351" s="2" t="b">
        <v>1</v>
      </c>
      <c r="AC351" s="20" t="b">
        <f t="shared" si="111"/>
        <v>1</v>
      </c>
      <c r="AD351" s="20" t="b">
        <f t="shared" si="112"/>
        <v>1</v>
      </c>
      <c r="AE351" s="2" t="s">
        <v>1584</v>
      </c>
      <c r="AF351" s="2" t="str">
        <f t="shared" si="113"/>
        <v>Prostate Cancer</v>
      </c>
      <c r="AG351" s="2" t="s">
        <v>1510</v>
      </c>
      <c r="AH351" s="2" t="str">
        <f t="shared" si="114"/>
        <v>No</v>
      </c>
      <c r="AI351" s="2" t="s">
        <v>1516</v>
      </c>
      <c r="AJ351" s="2" t="s">
        <v>1525</v>
      </c>
    </row>
    <row r="352" spans="1:36" ht="15.75" customHeight="1" x14ac:dyDescent="0.35">
      <c r="A352" s="2" t="s">
        <v>607</v>
      </c>
      <c r="B352" s="2" t="s">
        <v>1540</v>
      </c>
      <c r="C352" s="2">
        <v>177</v>
      </c>
      <c r="D352" s="2">
        <f t="shared" si="98"/>
        <v>1.77</v>
      </c>
      <c r="E352" s="2">
        <f t="shared" si="99"/>
        <v>96.1</v>
      </c>
      <c r="F352" s="67">
        <f t="shared" si="100"/>
        <v>30.674454977816076</v>
      </c>
      <c r="G352" s="2">
        <v>96.1</v>
      </c>
      <c r="H352" s="2" t="b">
        <v>0</v>
      </c>
      <c r="I352" s="2" t="b">
        <f t="shared" si="101"/>
        <v>0</v>
      </c>
      <c r="J352" s="2" t="b">
        <f t="shared" si="102"/>
        <v>0</v>
      </c>
      <c r="K352" s="2" t="b">
        <v>0</v>
      </c>
      <c r="L352" s="2" t="b">
        <f t="shared" si="103"/>
        <v>0</v>
      </c>
      <c r="M352" s="2" t="b">
        <f t="shared" si="104"/>
        <v>0</v>
      </c>
      <c r="N352" s="2" t="b">
        <v>0</v>
      </c>
      <c r="O352" s="2" t="b">
        <f t="shared" si="105"/>
        <v>0</v>
      </c>
      <c r="P352" s="2" t="b">
        <f t="shared" si="106"/>
        <v>0</v>
      </c>
      <c r="Q352" s="2" t="b">
        <v>1</v>
      </c>
      <c r="R352" s="2" t="b">
        <f t="shared" si="107"/>
        <v>1</v>
      </c>
      <c r="S352" s="2" t="b">
        <f t="shared" si="108"/>
        <v>1</v>
      </c>
      <c r="T352" s="2" t="s">
        <v>1773</v>
      </c>
      <c r="U352" s="2">
        <v>192</v>
      </c>
      <c r="V352" s="2" t="b">
        <v>1</v>
      </c>
      <c r="W352" s="2" t="b">
        <f t="shared" si="109"/>
        <v>1</v>
      </c>
      <c r="X352" s="20" t="b">
        <f t="shared" si="110"/>
        <v>0</v>
      </c>
      <c r="Y352" s="2" t="b">
        <v>0</v>
      </c>
      <c r="Z352" s="2" t="b">
        <f t="shared" si="96"/>
        <v>0</v>
      </c>
      <c r="AA352" s="2" t="b">
        <f t="shared" si="97"/>
        <v>0</v>
      </c>
      <c r="AB352" s="2" t="b">
        <v>1</v>
      </c>
      <c r="AC352" s="20" t="b">
        <f t="shared" si="111"/>
        <v>1</v>
      </c>
      <c r="AD352" s="20" t="b">
        <f t="shared" si="112"/>
        <v>1</v>
      </c>
      <c r="AE352" s="2" t="s">
        <v>1575</v>
      </c>
      <c r="AF352" s="2" t="str">
        <f t="shared" si="113"/>
        <v>Stroke</v>
      </c>
      <c r="AG352" s="2" t="s">
        <v>1510</v>
      </c>
      <c r="AH352" s="2" t="str">
        <f t="shared" si="114"/>
        <v>No</v>
      </c>
      <c r="AI352" s="2" t="s">
        <v>1539</v>
      </c>
      <c r="AJ352" s="2" t="s">
        <v>1521</v>
      </c>
    </row>
    <row r="353" spans="1:36" ht="15.75" customHeight="1" x14ac:dyDescent="0.35">
      <c r="A353" s="2" t="s">
        <v>609</v>
      </c>
      <c r="B353" s="2" t="s">
        <v>1507</v>
      </c>
      <c r="C353" s="2">
        <v>161</v>
      </c>
      <c r="D353" s="2">
        <f t="shared" si="98"/>
        <v>1.61</v>
      </c>
      <c r="E353" s="2">
        <f t="shared" si="99"/>
        <v>72.599999999999994</v>
      </c>
      <c r="F353" s="67">
        <f t="shared" si="100"/>
        <v>28.00817869680953</v>
      </c>
      <c r="G353" s="2">
        <v>72.599999999999994</v>
      </c>
      <c r="H353" s="2" t="b">
        <v>0</v>
      </c>
      <c r="I353" s="2" t="b">
        <f t="shared" si="101"/>
        <v>0</v>
      </c>
      <c r="J353" s="2" t="b">
        <f t="shared" si="102"/>
        <v>0</v>
      </c>
      <c r="K353" s="2" t="b">
        <v>0</v>
      </c>
      <c r="L353" s="2" t="b">
        <f t="shared" si="103"/>
        <v>0</v>
      </c>
      <c r="M353" s="2" t="b">
        <f t="shared" si="104"/>
        <v>0</v>
      </c>
      <c r="N353" s="2" t="b">
        <v>0</v>
      </c>
      <c r="O353" s="2" t="b">
        <f t="shared" si="105"/>
        <v>0</v>
      </c>
      <c r="P353" s="2" t="b">
        <f t="shared" si="106"/>
        <v>0</v>
      </c>
      <c r="Q353" s="2" t="b">
        <v>1</v>
      </c>
      <c r="R353" s="2" t="b">
        <f t="shared" si="107"/>
        <v>1</v>
      </c>
      <c r="S353" s="2" t="b">
        <f t="shared" si="108"/>
        <v>1</v>
      </c>
      <c r="T353" s="2" t="s">
        <v>1577</v>
      </c>
      <c r="U353" s="2">
        <v>204</v>
      </c>
      <c r="V353" s="2" t="b">
        <v>1</v>
      </c>
      <c r="W353" s="2" t="b">
        <f t="shared" si="109"/>
        <v>1</v>
      </c>
      <c r="X353" s="20" t="b">
        <f t="shared" si="110"/>
        <v>0</v>
      </c>
      <c r="Y353" s="2" t="b">
        <v>0</v>
      </c>
      <c r="Z353" s="2" t="b">
        <f t="shared" si="96"/>
        <v>0</v>
      </c>
      <c r="AA353" s="2" t="b">
        <f t="shared" si="97"/>
        <v>0</v>
      </c>
      <c r="AB353" s="2" t="b">
        <v>1</v>
      </c>
      <c r="AC353" s="20" t="b">
        <f t="shared" si="111"/>
        <v>1</v>
      </c>
      <c r="AD353" s="20" t="b">
        <f t="shared" si="112"/>
        <v>1</v>
      </c>
      <c r="AE353" s="2" t="s">
        <v>1559</v>
      </c>
      <c r="AF353" s="2" t="str">
        <f t="shared" si="113"/>
        <v>Kidney Stones</v>
      </c>
      <c r="AG353" s="2" t="s">
        <v>1528</v>
      </c>
      <c r="AH353" s="2" t="str">
        <f t="shared" si="114"/>
        <v>Yes</v>
      </c>
      <c r="AI353" s="2" t="s">
        <v>1539</v>
      </c>
      <c r="AJ353" s="2" t="s">
        <v>1512</v>
      </c>
    </row>
    <row r="354" spans="1:36" ht="15.75" customHeight="1" x14ac:dyDescent="0.35">
      <c r="A354" s="2" t="s">
        <v>610</v>
      </c>
      <c r="B354" s="2" t="s">
        <v>1540</v>
      </c>
      <c r="C354" s="2">
        <v>161</v>
      </c>
      <c r="D354" s="2">
        <f t="shared" si="98"/>
        <v>1.61</v>
      </c>
      <c r="E354" s="2">
        <f t="shared" si="99"/>
        <v>78.900000000000006</v>
      </c>
      <c r="F354" s="67">
        <f t="shared" si="100"/>
        <v>30.438640484549207</v>
      </c>
      <c r="G354" s="2">
        <v>78.900000000000006</v>
      </c>
      <c r="H354" s="2" t="b">
        <v>0</v>
      </c>
      <c r="I354" s="2" t="b">
        <f t="shared" si="101"/>
        <v>0</v>
      </c>
      <c r="J354" s="2" t="b">
        <f t="shared" si="102"/>
        <v>0</v>
      </c>
      <c r="K354" s="2" t="b">
        <v>0</v>
      </c>
      <c r="L354" s="2" t="b">
        <f t="shared" si="103"/>
        <v>0</v>
      </c>
      <c r="M354" s="2" t="b">
        <f t="shared" si="104"/>
        <v>0</v>
      </c>
      <c r="N354" s="2" t="b">
        <v>0</v>
      </c>
      <c r="O354" s="2" t="b">
        <f t="shared" si="105"/>
        <v>0</v>
      </c>
      <c r="P354" s="2" t="b">
        <f t="shared" si="106"/>
        <v>0</v>
      </c>
      <c r="Q354" s="2" t="b">
        <v>1</v>
      </c>
      <c r="R354" s="2" t="b">
        <f t="shared" si="107"/>
        <v>1</v>
      </c>
      <c r="S354" s="2" t="b">
        <f t="shared" si="108"/>
        <v>1</v>
      </c>
      <c r="T354" s="2" t="s">
        <v>1701</v>
      </c>
      <c r="U354" s="2">
        <v>198</v>
      </c>
      <c r="V354" s="2" t="b">
        <v>1</v>
      </c>
      <c r="W354" s="2" t="b">
        <f t="shared" si="109"/>
        <v>1</v>
      </c>
      <c r="X354" s="20" t="b">
        <f t="shared" si="110"/>
        <v>0</v>
      </c>
      <c r="Y354" s="2" t="b">
        <v>1</v>
      </c>
      <c r="Z354" s="2" t="b">
        <f t="shared" si="96"/>
        <v>1</v>
      </c>
      <c r="AA354" s="2" t="b">
        <f t="shared" si="97"/>
        <v>1</v>
      </c>
      <c r="AB354" s="2" t="b">
        <v>1</v>
      </c>
      <c r="AC354" s="20" t="b">
        <f t="shared" si="111"/>
        <v>1</v>
      </c>
      <c r="AD354" s="20" t="b">
        <f t="shared" si="112"/>
        <v>1</v>
      </c>
      <c r="AE354" s="2" t="s">
        <v>1538</v>
      </c>
      <c r="AF354" s="2" t="str">
        <f t="shared" si="113"/>
        <v>Respiratory Infection</v>
      </c>
      <c r="AG354" s="2" t="s">
        <v>1510</v>
      </c>
      <c r="AH354" s="2" t="str">
        <f t="shared" si="114"/>
        <v>No</v>
      </c>
      <c r="AI354" s="2" t="s">
        <v>1539</v>
      </c>
      <c r="AJ354" s="2" t="s">
        <v>1525</v>
      </c>
    </row>
    <row r="355" spans="1:36" ht="15.75" customHeight="1" x14ac:dyDescent="0.35">
      <c r="A355" s="2" t="s">
        <v>612</v>
      </c>
      <c r="B355" s="2" t="s">
        <v>1507</v>
      </c>
      <c r="C355" s="2">
        <v>163</v>
      </c>
      <c r="D355" s="2">
        <f t="shared" si="98"/>
        <v>1.63</v>
      </c>
      <c r="E355" s="2">
        <f t="shared" si="99"/>
        <v>56.7</v>
      </c>
      <c r="F355" s="67">
        <f t="shared" si="100"/>
        <v>21.340660167864808</v>
      </c>
      <c r="G355" s="2">
        <v>56.7</v>
      </c>
      <c r="H355" s="2" t="b">
        <v>0</v>
      </c>
      <c r="I355" s="2" t="b">
        <f t="shared" si="101"/>
        <v>0</v>
      </c>
      <c r="J355" s="2" t="b">
        <f t="shared" si="102"/>
        <v>0</v>
      </c>
      <c r="K355" s="2" t="b">
        <v>1</v>
      </c>
      <c r="L355" s="2" t="b">
        <f t="shared" si="103"/>
        <v>1</v>
      </c>
      <c r="M355" s="2" t="b">
        <f t="shared" si="104"/>
        <v>1</v>
      </c>
      <c r="N355" s="2" t="b">
        <v>1</v>
      </c>
      <c r="O355" s="2" t="b">
        <f t="shared" si="105"/>
        <v>1</v>
      </c>
      <c r="P355" s="2" t="b">
        <f t="shared" si="106"/>
        <v>1</v>
      </c>
      <c r="Q355" s="2" t="b">
        <v>0</v>
      </c>
      <c r="R355" s="2" t="b">
        <f t="shared" si="107"/>
        <v>0</v>
      </c>
      <c r="S355" s="2" t="b">
        <f t="shared" si="108"/>
        <v>0</v>
      </c>
      <c r="T355" s="2" t="s">
        <v>1660</v>
      </c>
      <c r="U355" s="2">
        <v>227</v>
      </c>
      <c r="V355" s="2" t="b">
        <v>0</v>
      </c>
      <c r="W355" s="2" t="b">
        <f t="shared" si="109"/>
        <v>0</v>
      </c>
      <c r="X355" s="20" t="b">
        <f t="shared" si="110"/>
        <v>0</v>
      </c>
      <c r="Y355" s="2" t="b">
        <v>0</v>
      </c>
      <c r="Z355" s="2" t="b">
        <f t="shared" si="96"/>
        <v>0</v>
      </c>
      <c r="AA355" s="2" t="b">
        <f t="shared" si="97"/>
        <v>0</v>
      </c>
      <c r="AB355" s="2" t="b">
        <v>0</v>
      </c>
      <c r="AC355" s="20" t="b">
        <f t="shared" si="111"/>
        <v>0</v>
      </c>
      <c r="AD355" s="20" t="b">
        <f t="shared" si="112"/>
        <v>0</v>
      </c>
      <c r="AE355" s="2" t="s">
        <v>1502</v>
      </c>
      <c r="AF355" s="2" t="str">
        <f t="shared" si="113"/>
        <v>Diabetes</v>
      </c>
      <c r="AG355" s="2" t="s">
        <v>1510</v>
      </c>
      <c r="AH355" s="2" t="str">
        <f t="shared" si="114"/>
        <v>No</v>
      </c>
      <c r="AI355" s="2" t="s">
        <v>1539</v>
      </c>
      <c r="AJ355" s="2" t="s">
        <v>1517</v>
      </c>
    </row>
    <row r="356" spans="1:36" ht="15.75" customHeight="1" x14ac:dyDescent="0.35">
      <c r="A356" s="2" t="s">
        <v>613</v>
      </c>
      <c r="B356" s="2" t="s">
        <v>1507</v>
      </c>
      <c r="C356" s="2">
        <v>155</v>
      </c>
      <c r="D356" s="2">
        <f t="shared" si="98"/>
        <v>1.55</v>
      </c>
      <c r="E356" s="2">
        <f t="shared" si="99"/>
        <v>54</v>
      </c>
      <c r="F356" s="67">
        <f t="shared" si="100"/>
        <v>22.476586888657646</v>
      </c>
      <c r="G356" s="2">
        <v>54</v>
      </c>
      <c r="H356" s="2" t="b">
        <v>0</v>
      </c>
      <c r="I356" s="2" t="b">
        <f t="shared" si="101"/>
        <v>0</v>
      </c>
      <c r="J356" s="2" t="b">
        <f t="shared" si="102"/>
        <v>0</v>
      </c>
      <c r="K356" s="2" t="b">
        <v>1</v>
      </c>
      <c r="L356" s="2" t="b">
        <f t="shared" si="103"/>
        <v>1</v>
      </c>
      <c r="M356" s="2" t="b">
        <f t="shared" si="104"/>
        <v>1</v>
      </c>
      <c r="N356" s="2" t="b">
        <v>1</v>
      </c>
      <c r="O356" s="2" t="b">
        <f t="shared" si="105"/>
        <v>1</v>
      </c>
      <c r="P356" s="2" t="b">
        <f t="shared" si="106"/>
        <v>1</v>
      </c>
      <c r="Q356" s="2" t="b">
        <v>0</v>
      </c>
      <c r="R356" s="2" t="b">
        <f t="shared" si="107"/>
        <v>0</v>
      </c>
      <c r="S356" s="2" t="b">
        <f t="shared" si="108"/>
        <v>0</v>
      </c>
      <c r="T356" s="2" t="s">
        <v>1563</v>
      </c>
      <c r="U356" s="2">
        <v>161</v>
      </c>
      <c r="V356" s="2" t="b">
        <v>0</v>
      </c>
      <c r="W356" s="2" t="b">
        <f t="shared" si="109"/>
        <v>0</v>
      </c>
      <c r="X356" s="20" t="b">
        <f t="shared" si="110"/>
        <v>0</v>
      </c>
      <c r="Y356" s="2" t="b">
        <v>0</v>
      </c>
      <c r="Z356" s="2" t="b">
        <f t="shared" si="96"/>
        <v>0</v>
      </c>
      <c r="AA356" s="2" t="b">
        <f t="shared" si="97"/>
        <v>0</v>
      </c>
      <c r="AB356" s="2" t="b">
        <v>0</v>
      </c>
      <c r="AC356" s="20" t="b">
        <f t="shared" si="111"/>
        <v>0</v>
      </c>
      <c r="AD356" s="20" t="b">
        <f t="shared" si="112"/>
        <v>0</v>
      </c>
      <c r="AE356" s="2" t="s">
        <v>1502</v>
      </c>
      <c r="AF356" s="2" t="str">
        <f t="shared" si="113"/>
        <v>Diabetes</v>
      </c>
      <c r="AG356" s="2" t="s">
        <v>1528</v>
      </c>
      <c r="AH356" s="2" t="str">
        <f t="shared" si="114"/>
        <v>Yes</v>
      </c>
      <c r="AI356" s="2" t="s">
        <v>1539</v>
      </c>
      <c r="AJ356" s="2" t="s">
        <v>1512</v>
      </c>
    </row>
    <row r="357" spans="1:36" ht="15.75" customHeight="1" x14ac:dyDescent="0.35">
      <c r="A357" s="2" t="s">
        <v>614</v>
      </c>
      <c r="B357" s="2" t="s">
        <v>1531</v>
      </c>
      <c r="C357" s="2">
        <v>176</v>
      </c>
      <c r="D357" s="2">
        <f t="shared" si="98"/>
        <v>1.76</v>
      </c>
      <c r="E357" s="2">
        <f t="shared" si="99"/>
        <v>93.2</v>
      </c>
      <c r="F357" s="67">
        <f t="shared" si="100"/>
        <v>30.087809917355372</v>
      </c>
      <c r="G357" s="2">
        <v>93.2</v>
      </c>
      <c r="H357" s="2" t="b">
        <v>0</v>
      </c>
      <c r="I357" s="2" t="b">
        <f t="shared" si="101"/>
        <v>0</v>
      </c>
      <c r="J357" s="2" t="b">
        <f t="shared" si="102"/>
        <v>0</v>
      </c>
      <c r="K357" s="2" t="b">
        <v>1</v>
      </c>
      <c r="L357" s="2" t="b">
        <f t="shared" si="103"/>
        <v>1</v>
      </c>
      <c r="M357" s="2" t="b">
        <f t="shared" si="104"/>
        <v>1</v>
      </c>
      <c r="N357" s="2" t="b">
        <v>0</v>
      </c>
      <c r="O357" s="2" t="b">
        <f t="shared" si="105"/>
        <v>0</v>
      </c>
      <c r="P357" s="2" t="b">
        <f t="shared" si="106"/>
        <v>0</v>
      </c>
      <c r="Q357" s="2" t="b">
        <v>1</v>
      </c>
      <c r="R357" s="2" t="b">
        <f t="shared" si="107"/>
        <v>1</v>
      </c>
      <c r="S357" s="2" t="b">
        <f t="shared" si="108"/>
        <v>1</v>
      </c>
      <c r="T357" s="2" t="s">
        <v>1787</v>
      </c>
      <c r="U357" s="2">
        <v>202</v>
      </c>
      <c r="V357" s="2" t="b">
        <v>1</v>
      </c>
      <c r="W357" s="2" t="b">
        <f t="shared" si="109"/>
        <v>1</v>
      </c>
      <c r="X357" s="20" t="b">
        <f t="shared" si="110"/>
        <v>0</v>
      </c>
      <c r="Y357" s="2" t="b">
        <v>0</v>
      </c>
      <c r="Z357" s="2" t="b">
        <f t="shared" si="96"/>
        <v>0</v>
      </c>
      <c r="AA357" s="2" t="b">
        <f t="shared" si="97"/>
        <v>0</v>
      </c>
      <c r="AB357" s="2" t="b">
        <v>1</v>
      </c>
      <c r="AC357" s="20" t="b">
        <f t="shared" si="111"/>
        <v>1</v>
      </c>
      <c r="AD357" s="20" t="b">
        <f t="shared" si="112"/>
        <v>1</v>
      </c>
      <c r="AE357" s="2" t="s">
        <v>1584</v>
      </c>
      <c r="AF357" s="2" t="str">
        <f t="shared" si="113"/>
        <v>Prostate Cancer</v>
      </c>
      <c r="AG357" s="2" t="s">
        <v>1510</v>
      </c>
      <c r="AH357" s="2" t="str">
        <f t="shared" si="114"/>
        <v>No</v>
      </c>
      <c r="AI357" s="2" t="s">
        <v>1539</v>
      </c>
      <c r="AJ357" s="2" t="s">
        <v>1525</v>
      </c>
    </row>
    <row r="358" spans="1:36" ht="15.75" customHeight="1" x14ac:dyDescent="0.35">
      <c r="A358" s="2" t="s">
        <v>615</v>
      </c>
      <c r="B358" s="2" t="s">
        <v>1547</v>
      </c>
      <c r="C358" s="2">
        <v>160</v>
      </c>
      <c r="D358" s="2">
        <f t="shared" si="98"/>
        <v>1.6</v>
      </c>
      <c r="E358" s="2">
        <f t="shared" si="99"/>
        <v>80.5</v>
      </c>
      <c r="F358" s="67">
        <f t="shared" si="100"/>
        <v>31.445312499999993</v>
      </c>
      <c r="G358" s="2">
        <v>80.5</v>
      </c>
      <c r="H358" s="2" t="b">
        <v>0</v>
      </c>
      <c r="I358" s="2" t="b">
        <f t="shared" si="101"/>
        <v>0</v>
      </c>
      <c r="J358" s="2" t="b">
        <f t="shared" si="102"/>
        <v>0</v>
      </c>
      <c r="K358" s="2" t="b">
        <v>0</v>
      </c>
      <c r="L358" s="2" t="b">
        <f t="shared" si="103"/>
        <v>0</v>
      </c>
      <c r="M358" s="2" t="b">
        <f t="shared" si="104"/>
        <v>0</v>
      </c>
      <c r="N358" s="2" t="b">
        <v>1</v>
      </c>
      <c r="O358" s="2" t="b">
        <f t="shared" si="105"/>
        <v>1</v>
      </c>
      <c r="P358" s="2" t="b">
        <f t="shared" si="106"/>
        <v>1</v>
      </c>
      <c r="Q358" s="2" t="b">
        <v>1</v>
      </c>
      <c r="R358" s="2" t="b">
        <f t="shared" si="107"/>
        <v>1</v>
      </c>
      <c r="S358" s="2" t="b">
        <f t="shared" si="108"/>
        <v>1</v>
      </c>
      <c r="T358" s="2" t="s">
        <v>1653</v>
      </c>
      <c r="U358" s="2">
        <v>163</v>
      </c>
      <c r="V358" s="2" t="b">
        <v>1</v>
      </c>
      <c r="W358" s="2" t="b">
        <f t="shared" si="109"/>
        <v>1</v>
      </c>
      <c r="X358" s="20" t="b">
        <f t="shared" si="110"/>
        <v>0</v>
      </c>
      <c r="Y358" s="2" t="b">
        <v>0</v>
      </c>
      <c r="Z358" s="2" t="b">
        <f t="shared" si="96"/>
        <v>0</v>
      </c>
      <c r="AA358" s="2" t="b">
        <f t="shared" si="97"/>
        <v>0</v>
      </c>
      <c r="AB358" s="2" t="b">
        <v>1</v>
      </c>
      <c r="AC358" s="20" t="b">
        <f t="shared" si="111"/>
        <v>1</v>
      </c>
      <c r="AD358" s="20" t="b">
        <f t="shared" si="112"/>
        <v>1</v>
      </c>
      <c r="AE358" s="2" t="s">
        <v>1538</v>
      </c>
      <c r="AF358" s="2" t="str">
        <f t="shared" si="113"/>
        <v>Respiratory Infection</v>
      </c>
      <c r="AG358" s="2" t="s">
        <v>1510</v>
      </c>
      <c r="AH358" s="2" t="str">
        <f t="shared" si="114"/>
        <v>No</v>
      </c>
      <c r="AI358" s="2" t="s">
        <v>1516</v>
      </c>
      <c r="AJ358" s="2" t="s">
        <v>1521</v>
      </c>
    </row>
    <row r="359" spans="1:36" ht="15.75" customHeight="1" x14ac:dyDescent="0.35">
      <c r="A359" s="2" t="s">
        <v>617</v>
      </c>
      <c r="B359" s="2" t="s">
        <v>1513</v>
      </c>
      <c r="C359" s="2">
        <v>162</v>
      </c>
      <c r="D359" s="2">
        <f t="shared" si="98"/>
        <v>1.62</v>
      </c>
      <c r="E359" s="2">
        <f t="shared" si="99"/>
        <v>79.900000000000006</v>
      </c>
      <c r="F359" s="67">
        <f t="shared" si="100"/>
        <v>30.445054107605543</v>
      </c>
      <c r="G359" s="2">
        <v>79.900000000000006</v>
      </c>
      <c r="H359" s="2" t="b">
        <v>0</v>
      </c>
      <c r="I359" s="2" t="b">
        <f t="shared" si="101"/>
        <v>0</v>
      </c>
      <c r="J359" s="2" t="b">
        <f t="shared" si="102"/>
        <v>0</v>
      </c>
      <c r="K359" s="2" t="b">
        <v>0</v>
      </c>
      <c r="L359" s="2" t="b">
        <f t="shared" si="103"/>
        <v>0</v>
      </c>
      <c r="M359" s="2" t="b">
        <f t="shared" si="104"/>
        <v>0</v>
      </c>
      <c r="N359" s="2" t="b">
        <v>0</v>
      </c>
      <c r="O359" s="2" t="b">
        <f t="shared" si="105"/>
        <v>0</v>
      </c>
      <c r="P359" s="2" t="b">
        <f t="shared" si="106"/>
        <v>0</v>
      </c>
      <c r="Q359" s="2" t="b">
        <v>0</v>
      </c>
      <c r="R359" s="2" t="b">
        <f t="shared" si="107"/>
        <v>0</v>
      </c>
      <c r="S359" s="2" t="b">
        <f t="shared" si="108"/>
        <v>0</v>
      </c>
      <c r="T359" s="2" t="s">
        <v>1788</v>
      </c>
      <c r="U359" s="2">
        <v>196</v>
      </c>
      <c r="V359" s="2" t="b">
        <v>1</v>
      </c>
      <c r="W359" s="2" t="b">
        <f t="shared" si="109"/>
        <v>1</v>
      </c>
      <c r="X359" s="20" t="b">
        <f t="shared" si="110"/>
        <v>0</v>
      </c>
      <c r="Y359" s="2" t="b">
        <v>0</v>
      </c>
      <c r="Z359" s="2" t="b">
        <f t="shared" si="96"/>
        <v>0</v>
      </c>
      <c r="AA359" s="2" t="b">
        <f t="shared" si="97"/>
        <v>0</v>
      </c>
      <c r="AB359" s="2" t="b">
        <v>1</v>
      </c>
      <c r="AC359" s="20" t="b">
        <f t="shared" si="111"/>
        <v>1</v>
      </c>
      <c r="AD359" s="20" t="b">
        <f t="shared" si="112"/>
        <v>1</v>
      </c>
      <c r="AE359" s="2" t="s">
        <v>1621</v>
      </c>
      <c r="AF359" s="2" t="str">
        <f t="shared" si="113"/>
        <v>Heart Attack</v>
      </c>
      <c r="AH359" s="2" t="str">
        <f t="shared" si="114"/>
        <v>No</v>
      </c>
      <c r="AI359" s="2" t="s">
        <v>1511</v>
      </c>
      <c r="AJ359" s="2" t="s">
        <v>1517</v>
      </c>
    </row>
    <row r="360" spans="1:36" ht="15.75" customHeight="1" x14ac:dyDescent="0.35">
      <c r="A360" s="2" t="s">
        <v>618</v>
      </c>
      <c r="B360" s="2" t="s">
        <v>1560</v>
      </c>
      <c r="C360" s="2">
        <v>177</v>
      </c>
      <c r="D360" s="2">
        <f t="shared" si="98"/>
        <v>1.77</v>
      </c>
      <c r="E360" s="2">
        <f t="shared" si="99"/>
        <v>100.8</v>
      </c>
      <c r="F360" s="67">
        <f t="shared" si="100"/>
        <v>32.174662453318007</v>
      </c>
      <c r="G360" s="2">
        <v>100.8</v>
      </c>
      <c r="H360" s="2" t="b">
        <v>0</v>
      </c>
      <c r="I360" s="2" t="b">
        <f t="shared" si="101"/>
        <v>0</v>
      </c>
      <c r="J360" s="2" t="b">
        <f t="shared" si="102"/>
        <v>0</v>
      </c>
      <c r="K360" s="2" t="b">
        <v>0</v>
      </c>
      <c r="L360" s="2" t="b">
        <f t="shared" si="103"/>
        <v>0</v>
      </c>
      <c r="M360" s="2" t="b">
        <f t="shared" si="104"/>
        <v>0</v>
      </c>
      <c r="N360" s="2" t="b">
        <v>0</v>
      </c>
      <c r="O360" s="2" t="b">
        <f t="shared" si="105"/>
        <v>0</v>
      </c>
      <c r="P360" s="2" t="b">
        <f t="shared" si="106"/>
        <v>0</v>
      </c>
      <c r="Q360" s="2" t="b">
        <v>0</v>
      </c>
      <c r="R360" s="2" t="b">
        <f t="shared" si="107"/>
        <v>0</v>
      </c>
      <c r="S360" s="2" t="b">
        <f t="shared" si="108"/>
        <v>0</v>
      </c>
      <c r="T360" s="2" t="s">
        <v>1721</v>
      </c>
      <c r="U360" s="2">
        <v>197</v>
      </c>
      <c r="W360" s="2" t="b">
        <f t="shared" si="109"/>
        <v>0</v>
      </c>
      <c r="X360" s="20" t="b">
        <f t="shared" si="110"/>
        <v>0</v>
      </c>
      <c r="Y360" s="2" t="b">
        <v>1</v>
      </c>
      <c r="Z360" s="2" t="b">
        <f t="shared" si="96"/>
        <v>1</v>
      </c>
      <c r="AA360" s="2" t="b">
        <f t="shared" si="97"/>
        <v>1</v>
      </c>
      <c r="AB360" s="2" t="b">
        <v>1</v>
      </c>
      <c r="AC360" s="20" t="b">
        <f t="shared" si="111"/>
        <v>1</v>
      </c>
      <c r="AD360" s="20" t="b">
        <f t="shared" si="112"/>
        <v>1</v>
      </c>
      <c r="AE360" s="2" t="s">
        <v>1502</v>
      </c>
      <c r="AF360" s="2" t="str">
        <f t="shared" si="113"/>
        <v>Diabetes</v>
      </c>
      <c r="AG360" s="2" t="s">
        <v>1510</v>
      </c>
      <c r="AH360" s="2" t="str">
        <f t="shared" si="114"/>
        <v>No</v>
      </c>
      <c r="AI360" s="2" t="s">
        <v>1539</v>
      </c>
      <c r="AJ360" s="2" t="s">
        <v>1534</v>
      </c>
    </row>
    <row r="361" spans="1:36" ht="15.75" customHeight="1" x14ac:dyDescent="0.35">
      <c r="A361" s="2" t="s">
        <v>619</v>
      </c>
      <c r="B361" s="2" t="s">
        <v>1513</v>
      </c>
      <c r="C361" s="2">
        <v>171</v>
      </c>
      <c r="D361" s="2">
        <f t="shared" si="98"/>
        <v>1.71</v>
      </c>
      <c r="E361" s="2">
        <f t="shared" si="99"/>
        <v>90.4</v>
      </c>
      <c r="F361" s="67">
        <f t="shared" si="100"/>
        <v>30.915495366095556</v>
      </c>
      <c r="G361" s="2">
        <v>90.4</v>
      </c>
      <c r="H361" s="2" t="b">
        <v>0</v>
      </c>
      <c r="I361" s="2" t="b">
        <f t="shared" si="101"/>
        <v>0</v>
      </c>
      <c r="J361" s="2" t="b">
        <f t="shared" si="102"/>
        <v>0</v>
      </c>
      <c r="K361" s="2" t="b">
        <v>0</v>
      </c>
      <c r="L361" s="2" t="b">
        <f t="shared" si="103"/>
        <v>0</v>
      </c>
      <c r="M361" s="2" t="b">
        <f t="shared" si="104"/>
        <v>0</v>
      </c>
      <c r="N361" s="2" t="b">
        <v>0</v>
      </c>
      <c r="O361" s="2" t="b">
        <f t="shared" si="105"/>
        <v>0</v>
      </c>
      <c r="P361" s="2" t="b">
        <f t="shared" si="106"/>
        <v>0</v>
      </c>
      <c r="Q361" s="2" t="b">
        <v>0</v>
      </c>
      <c r="R361" s="2" t="b">
        <f t="shared" si="107"/>
        <v>0</v>
      </c>
      <c r="S361" s="2" t="b">
        <f t="shared" si="108"/>
        <v>0</v>
      </c>
      <c r="T361" s="2" t="s">
        <v>1589</v>
      </c>
      <c r="U361" s="2">
        <v>177</v>
      </c>
      <c r="V361" s="2" t="b">
        <v>0</v>
      </c>
      <c r="W361" s="2" t="b">
        <f t="shared" si="109"/>
        <v>0</v>
      </c>
      <c r="X361" s="20" t="b">
        <f t="shared" si="110"/>
        <v>0</v>
      </c>
      <c r="Y361" s="2" t="b">
        <v>1</v>
      </c>
      <c r="Z361" s="2" t="b">
        <f t="shared" si="96"/>
        <v>1</v>
      </c>
      <c r="AA361" s="2" t="b">
        <f t="shared" si="97"/>
        <v>1</v>
      </c>
      <c r="AB361" s="2" t="b">
        <v>1</v>
      </c>
      <c r="AC361" s="20" t="b">
        <f t="shared" si="111"/>
        <v>1</v>
      </c>
      <c r="AD361" s="20" t="b">
        <f t="shared" si="112"/>
        <v>1</v>
      </c>
      <c r="AE361" s="2" t="s">
        <v>1527</v>
      </c>
      <c r="AF361" s="2" t="str">
        <f t="shared" si="113"/>
        <v>Appendicitis</v>
      </c>
      <c r="AG361" s="2" t="s">
        <v>1528</v>
      </c>
      <c r="AH361" s="2" t="str">
        <f t="shared" si="114"/>
        <v>Yes</v>
      </c>
      <c r="AI361" s="2" t="s">
        <v>1539</v>
      </c>
      <c r="AJ361" s="2" t="s">
        <v>1525</v>
      </c>
    </row>
    <row r="362" spans="1:36" ht="15.75" customHeight="1" x14ac:dyDescent="0.35">
      <c r="A362" s="2" t="s">
        <v>620</v>
      </c>
      <c r="B362" s="2" t="s">
        <v>1531</v>
      </c>
      <c r="C362" s="2">
        <v>166</v>
      </c>
      <c r="D362" s="2">
        <f t="shared" si="98"/>
        <v>1.66</v>
      </c>
      <c r="E362" s="2">
        <f t="shared" si="99"/>
        <v>87.4</v>
      </c>
      <c r="F362" s="67">
        <f t="shared" si="100"/>
        <v>31.717230367252146</v>
      </c>
      <c r="G362" s="2">
        <v>87.4</v>
      </c>
      <c r="H362" s="2" t="b">
        <v>0</v>
      </c>
      <c r="I362" s="2" t="b">
        <f t="shared" si="101"/>
        <v>0</v>
      </c>
      <c r="J362" s="2" t="b">
        <f t="shared" si="102"/>
        <v>0</v>
      </c>
      <c r="K362" s="2" t="b">
        <v>0</v>
      </c>
      <c r="L362" s="2" t="b">
        <f t="shared" si="103"/>
        <v>0</v>
      </c>
      <c r="M362" s="2" t="b">
        <f t="shared" si="104"/>
        <v>0</v>
      </c>
      <c r="N362" s="2" t="b">
        <v>0</v>
      </c>
      <c r="O362" s="2" t="b">
        <f t="shared" si="105"/>
        <v>0</v>
      </c>
      <c r="P362" s="2" t="b">
        <f t="shared" si="106"/>
        <v>0</v>
      </c>
      <c r="Q362" s="2" t="b">
        <v>1</v>
      </c>
      <c r="R362" s="2" t="b">
        <f t="shared" si="107"/>
        <v>1</v>
      </c>
      <c r="S362" s="2" t="b">
        <f t="shared" si="108"/>
        <v>1</v>
      </c>
      <c r="T362" s="2" t="s">
        <v>1789</v>
      </c>
      <c r="U362" s="2">
        <v>182</v>
      </c>
      <c r="V362" s="2" t="b">
        <v>1</v>
      </c>
      <c r="W362" s="2" t="b">
        <f t="shared" si="109"/>
        <v>1</v>
      </c>
      <c r="X362" s="20" t="b">
        <f t="shared" si="110"/>
        <v>0</v>
      </c>
      <c r="Y362" s="2" t="b">
        <v>0</v>
      </c>
      <c r="Z362" s="2" t="b">
        <f t="shared" si="96"/>
        <v>0</v>
      </c>
      <c r="AA362" s="2" t="b">
        <f t="shared" si="97"/>
        <v>0</v>
      </c>
      <c r="AB362" s="2" t="b">
        <v>1</v>
      </c>
      <c r="AC362" s="20" t="b">
        <f t="shared" si="111"/>
        <v>1</v>
      </c>
      <c r="AD362" s="20" t="b">
        <f t="shared" si="112"/>
        <v>1</v>
      </c>
      <c r="AE362" s="2" t="s">
        <v>1570</v>
      </c>
      <c r="AF362" s="2" t="str">
        <f t="shared" si="113"/>
        <v>Cancer</v>
      </c>
      <c r="AG362" s="2" t="s">
        <v>1528</v>
      </c>
      <c r="AH362" s="2" t="str">
        <f t="shared" si="114"/>
        <v>Yes</v>
      </c>
      <c r="AI362" s="2" t="s">
        <v>1511</v>
      </c>
      <c r="AJ362" s="2" t="s">
        <v>1534</v>
      </c>
    </row>
    <row r="363" spans="1:36" ht="15.75" customHeight="1" x14ac:dyDescent="0.35">
      <c r="A363" s="2" t="s">
        <v>621</v>
      </c>
      <c r="B363" s="2" t="s">
        <v>1518</v>
      </c>
      <c r="C363" s="2">
        <v>177</v>
      </c>
      <c r="D363" s="2">
        <f t="shared" si="98"/>
        <v>1.77</v>
      </c>
      <c r="E363" s="2">
        <f t="shared" si="99"/>
        <v>95.2</v>
      </c>
      <c r="F363" s="67">
        <f t="shared" si="100"/>
        <v>30.387181205911453</v>
      </c>
      <c r="G363" s="2">
        <v>95.2</v>
      </c>
      <c r="H363" s="2" t="b">
        <v>0</v>
      </c>
      <c r="I363" s="2" t="b">
        <f t="shared" si="101"/>
        <v>0</v>
      </c>
      <c r="J363" s="2" t="b">
        <f t="shared" si="102"/>
        <v>0</v>
      </c>
      <c r="K363" s="2" t="b">
        <v>0</v>
      </c>
      <c r="L363" s="2" t="b">
        <f t="shared" si="103"/>
        <v>0</v>
      </c>
      <c r="M363" s="2" t="b">
        <f t="shared" si="104"/>
        <v>0</v>
      </c>
      <c r="N363" s="2" t="b">
        <v>0</v>
      </c>
      <c r="O363" s="2" t="b">
        <f t="shared" si="105"/>
        <v>0</v>
      </c>
      <c r="P363" s="2" t="b">
        <f t="shared" si="106"/>
        <v>0</v>
      </c>
      <c r="Q363" s="2" t="b">
        <v>0</v>
      </c>
      <c r="R363" s="2" t="b">
        <f t="shared" si="107"/>
        <v>0</v>
      </c>
      <c r="S363" s="2" t="b">
        <f t="shared" si="108"/>
        <v>0</v>
      </c>
      <c r="T363" s="2" t="s">
        <v>1785</v>
      </c>
      <c r="U363" s="2">
        <v>198</v>
      </c>
      <c r="V363" s="2" t="b">
        <v>0</v>
      </c>
      <c r="W363" s="2" t="b">
        <f t="shared" si="109"/>
        <v>0</v>
      </c>
      <c r="X363" s="20" t="b">
        <f t="shared" si="110"/>
        <v>0</v>
      </c>
      <c r="Y363" s="2" t="b">
        <v>1</v>
      </c>
      <c r="Z363" s="2" t="b">
        <f t="shared" si="96"/>
        <v>1</v>
      </c>
      <c r="AA363" s="2" t="b">
        <f t="shared" si="97"/>
        <v>1</v>
      </c>
      <c r="AB363" s="2" t="b">
        <v>1</v>
      </c>
      <c r="AC363" s="20" t="b">
        <f t="shared" si="111"/>
        <v>1</v>
      </c>
      <c r="AD363" s="20" t="b">
        <f t="shared" si="112"/>
        <v>1</v>
      </c>
      <c r="AE363" s="2" t="s">
        <v>1520</v>
      </c>
      <c r="AF363" s="2" t="str">
        <f t="shared" si="113"/>
        <v>Stroke</v>
      </c>
      <c r="AG363" s="2" t="s">
        <v>1510</v>
      </c>
      <c r="AH363" s="2" t="str">
        <f t="shared" si="114"/>
        <v>No</v>
      </c>
      <c r="AI363" s="2" t="s">
        <v>1511</v>
      </c>
      <c r="AJ363" s="2" t="s">
        <v>1534</v>
      </c>
    </row>
    <row r="364" spans="1:36" ht="15.75" customHeight="1" x14ac:dyDescent="0.35">
      <c r="A364" s="2" t="s">
        <v>623</v>
      </c>
      <c r="B364" s="2" t="s">
        <v>1531</v>
      </c>
      <c r="C364" s="2">
        <v>166</v>
      </c>
      <c r="D364" s="2">
        <f t="shared" si="98"/>
        <v>1.66</v>
      </c>
      <c r="E364" s="2">
        <f t="shared" si="99"/>
        <v>94</v>
      </c>
      <c r="F364" s="67">
        <f t="shared" si="100"/>
        <v>34.112353026564087</v>
      </c>
      <c r="G364" s="2">
        <v>94</v>
      </c>
      <c r="H364" s="2" t="b">
        <v>1</v>
      </c>
      <c r="I364" s="2" t="b">
        <f t="shared" si="101"/>
        <v>1</v>
      </c>
      <c r="J364" s="2" t="b">
        <f t="shared" si="102"/>
        <v>1</v>
      </c>
      <c r="K364" s="2" t="b">
        <v>0</v>
      </c>
      <c r="L364" s="2" t="b">
        <f t="shared" si="103"/>
        <v>0</v>
      </c>
      <c r="M364" s="2" t="b">
        <f t="shared" si="104"/>
        <v>0</v>
      </c>
      <c r="N364" s="2" t="b">
        <v>0</v>
      </c>
      <c r="O364" s="2" t="b">
        <f t="shared" si="105"/>
        <v>0</v>
      </c>
      <c r="P364" s="2" t="b">
        <f t="shared" si="106"/>
        <v>0</v>
      </c>
      <c r="Q364" s="2" t="b">
        <v>0</v>
      </c>
      <c r="R364" s="2" t="b">
        <f t="shared" si="107"/>
        <v>0</v>
      </c>
      <c r="S364" s="2" t="b">
        <f t="shared" si="108"/>
        <v>0</v>
      </c>
      <c r="T364" s="2" t="s">
        <v>1790</v>
      </c>
      <c r="U364" s="2">
        <v>192</v>
      </c>
      <c r="V364" s="2" t="b">
        <v>0</v>
      </c>
      <c r="W364" s="2" t="b">
        <f t="shared" si="109"/>
        <v>0</v>
      </c>
      <c r="X364" s="20" t="b">
        <f t="shared" si="110"/>
        <v>0</v>
      </c>
      <c r="Y364" s="2" t="b">
        <v>1</v>
      </c>
      <c r="Z364" s="2" t="b">
        <f t="shared" si="96"/>
        <v>1</v>
      </c>
      <c r="AA364" s="2" t="b">
        <f t="shared" si="97"/>
        <v>1</v>
      </c>
      <c r="AB364" s="2" t="b">
        <v>1</v>
      </c>
      <c r="AC364" s="20" t="b">
        <f t="shared" si="111"/>
        <v>1</v>
      </c>
      <c r="AD364" s="20" t="b">
        <f t="shared" si="112"/>
        <v>1</v>
      </c>
      <c r="AE364" s="2" t="s">
        <v>1515</v>
      </c>
      <c r="AF364" s="2" t="str">
        <f t="shared" si="113"/>
        <v>Prostate Cancer</v>
      </c>
      <c r="AG364" s="2" t="s">
        <v>1510</v>
      </c>
      <c r="AH364" s="2" t="str">
        <f t="shared" si="114"/>
        <v>No</v>
      </c>
      <c r="AI364" s="2" t="s">
        <v>1511</v>
      </c>
      <c r="AJ364" s="2" t="s">
        <v>1512</v>
      </c>
    </row>
    <row r="365" spans="1:36" ht="15.75" customHeight="1" x14ac:dyDescent="0.35">
      <c r="A365" s="2" t="s">
        <v>624</v>
      </c>
      <c r="B365" s="2" t="s">
        <v>1560</v>
      </c>
      <c r="C365" s="2">
        <v>157</v>
      </c>
      <c r="D365" s="2">
        <f t="shared" si="98"/>
        <v>1.57</v>
      </c>
      <c r="E365" s="2">
        <f t="shared" si="99"/>
        <v>74.099999999999994</v>
      </c>
      <c r="F365" s="67">
        <f t="shared" si="100"/>
        <v>30.062071483630163</v>
      </c>
      <c r="G365" s="2">
        <v>74.099999999999994</v>
      </c>
      <c r="H365" s="2" t="b">
        <v>1</v>
      </c>
      <c r="I365" s="2" t="b">
        <f t="shared" si="101"/>
        <v>1</v>
      </c>
      <c r="J365" s="2" t="b">
        <f t="shared" si="102"/>
        <v>1</v>
      </c>
      <c r="K365" s="2" t="s">
        <v>1528</v>
      </c>
      <c r="L365" s="2" t="str">
        <f t="shared" si="103"/>
        <v>Yes</v>
      </c>
      <c r="M365" s="2" t="b">
        <f t="shared" si="104"/>
        <v>1</v>
      </c>
      <c r="N365" s="2" t="b">
        <v>1</v>
      </c>
      <c r="O365" s="2" t="b">
        <f t="shared" si="105"/>
        <v>1</v>
      </c>
      <c r="P365" s="2" t="b">
        <f t="shared" si="106"/>
        <v>1</v>
      </c>
      <c r="Q365" s="2" t="b">
        <v>1</v>
      </c>
      <c r="R365" s="2" t="b">
        <f t="shared" si="107"/>
        <v>1</v>
      </c>
      <c r="S365" s="2" t="b">
        <f t="shared" si="108"/>
        <v>1</v>
      </c>
      <c r="T365" s="2" t="s">
        <v>1596</v>
      </c>
      <c r="U365" s="2">
        <v>157</v>
      </c>
      <c r="V365" s="2" t="b">
        <v>1</v>
      </c>
      <c r="W365" s="2" t="b">
        <f t="shared" si="109"/>
        <v>1</v>
      </c>
      <c r="X365" s="20" t="b">
        <f t="shared" si="110"/>
        <v>0</v>
      </c>
      <c r="Y365" s="2" t="b">
        <v>0</v>
      </c>
      <c r="Z365" s="2" t="b">
        <f t="shared" si="96"/>
        <v>0</v>
      </c>
      <c r="AA365" s="2" t="b">
        <f t="shared" si="97"/>
        <v>0</v>
      </c>
      <c r="AB365" s="2" t="b">
        <v>1</v>
      </c>
      <c r="AC365" s="20" t="b">
        <f t="shared" si="111"/>
        <v>1</v>
      </c>
      <c r="AD365" s="20" t="b">
        <f t="shared" si="112"/>
        <v>1</v>
      </c>
      <c r="AE365" s="2" t="s">
        <v>1572</v>
      </c>
      <c r="AF365" s="2" t="str">
        <f t="shared" si="113"/>
        <v>Allergic Reaction</v>
      </c>
      <c r="AG365" s="2" t="s">
        <v>1510</v>
      </c>
      <c r="AH365" s="2" t="str">
        <f t="shared" si="114"/>
        <v>No</v>
      </c>
      <c r="AI365" s="2" t="s">
        <v>1511</v>
      </c>
      <c r="AJ365" s="2" t="s">
        <v>1534</v>
      </c>
    </row>
    <row r="366" spans="1:36" ht="15.75" customHeight="1" x14ac:dyDescent="0.35">
      <c r="A366" s="2" t="s">
        <v>626</v>
      </c>
      <c r="B366" s="2" t="s">
        <v>1560</v>
      </c>
      <c r="C366" s="2">
        <v>162</v>
      </c>
      <c r="D366" s="2">
        <f t="shared" si="98"/>
        <v>1.62</v>
      </c>
      <c r="E366" s="2">
        <f t="shared" si="99"/>
        <v>87.5</v>
      </c>
      <c r="F366" s="67">
        <f t="shared" si="100"/>
        <v>33.340954122847123</v>
      </c>
      <c r="G366" s="2">
        <v>87.5</v>
      </c>
      <c r="H366" s="2" t="b">
        <v>0</v>
      </c>
      <c r="I366" s="2" t="b">
        <f t="shared" si="101"/>
        <v>0</v>
      </c>
      <c r="J366" s="2" t="b">
        <f t="shared" si="102"/>
        <v>0</v>
      </c>
      <c r="K366" s="2" t="b">
        <v>0</v>
      </c>
      <c r="L366" s="2" t="b">
        <f t="shared" si="103"/>
        <v>0</v>
      </c>
      <c r="M366" s="2" t="b">
        <f t="shared" si="104"/>
        <v>0</v>
      </c>
      <c r="N366" s="2" t="b">
        <v>0</v>
      </c>
      <c r="O366" s="2" t="b">
        <f t="shared" si="105"/>
        <v>0</v>
      </c>
      <c r="P366" s="2" t="b">
        <f t="shared" si="106"/>
        <v>0</v>
      </c>
      <c r="Q366" s="2" t="b">
        <v>0</v>
      </c>
      <c r="R366" s="2" t="b">
        <f t="shared" si="107"/>
        <v>0</v>
      </c>
      <c r="S366" s="2" t="b">
        <f t="shared" si="108"/>
        <v>0</v>
      </c>
      <c r="T366" s="2" t="s">
        <v>1791</v>
      </c>
      <c r="U366" s="2">
        <v>172</v>
      </c>
      <c r="V366" s="2" t="b">
        <v>1</v>
      </c>
      <c r="W366" s="2" t="b">
        <f t="shared" si="109"/>
        <v>1</v>
      </c>
      <c r="X366" s="20" t="b">
        <f t="shared" si="110"/>
        <v>0</v>
      </c>
      <c r="Y366" s="2" t="b">
        <v>0</v>
      </c>
      <c r="Z366" s="2" t="b">
        <f t="shared" si="96"/>
        <v>0</v>
      </c>
      <c r="AA366" s="2" t="b">
        <f t="shared" si="97"/>
        <v>0</v>
      </c>
      <c r="AB366" s="2" t="b">
        <v>1</v>
      </c>
      <c r="AC366" s="20" t="b">
        <f t="shared" si="111"/>
        <v>1</v>
      </c>
      <c r="AD366" s="20" t="b">
        <f t="shared" si="112"/>
        <v>1</v>
      </c>
      <c r="AE366" s="2" t="s">
        <v>1524</v>
      </c>
      <c r="AF366" s="2" t="str">
        <f t="shared" si="113"/>
        <v>Heart Attack</v>
      </c>
      <c r="AG366" s="2" t="s">
        <v>1510</v>
      </c>
      <c r="AH366" s="2" t="str">
        <f t="shared" si="114"/>
        <v>No</v>
      </c>
      <c r="AI366" s="2" t="s">
        <v>1511</v>
      </c>
      <c r="AJ366" s="2" t="s">
        <v>1525</v>
      </c>
    </row>
    <row r="367" spans="1:36" ht="15.75" customHeight="1" x14ac:dyDescent="0.35">
      <c r="A367" s="2" t="s">
        <v>627</v>
      </c>
      <c r="B367" s="2" t="s">
        <v>1560</v>
      </c>
      <c r="C367" s="2">
        <v>168</v>
      </c>
      <c r="D367" s="2">
        <f t="shared" si="98"/>
        <v>1.68</v>
      </c>
      <c r="E367" s="2">
        <f t="shared" si="99"/>
        <v>72.599999999999994</v>
      </c>
      <c r="F367" s="67">
        <f t="shared" si="100"/>
        <v>25.722789115646261</v>
      </c>
      <c r="G367" s="2">
        <v>72.599999999999994</v>
      </c>
      <c r="H367" s="2" t="b">
        <v>0</v>
      </c>
      <c r="I367" s="2" t="b">
        <f t="shared" si="101"/>
        <v>0</v>
      </c>
      <c r="J367" s="2" t="b">
        <f t="shared" si="102"/>
        <v>0</v>
      </c>
      <c r="K367" s="2" t="b">
        <v>1</v>
      </c>
      <c r="L367" s="2" t="b">
        <f t="shared" si="103"/>
        <v>1</v>
      </c>
      <c r="M367" s="2" t="b">
        <f t="shared" si="104"/>
        <v>1</v>
      </c>
      <c r="N367" s="2" t="b">
        <v>1</v>
      </c>
      <c r="O367" s="2" t="b">
        <f t="shared" si="105"/>
        <v>1</v>
      </c>
      <c r="P367" s="2" t="b">
        <f t="shared" si="106"/>
        <v>1</v>
      </c>
      <c r="Q367" s="2" t="b">
        <v>0</v>
      </c>
      <c r="R367" s="2" t="b">
        <f t="shared" si="107"/>
        <v>0</v>
      </c>
      <c r="S367" s="2" t="b">
        <f t="shared" si="108"/>
        <v>0</v>
      </c>
      <c r="T367" s="2" t="s">
        <v>1792</v>
      </c>
      <c r="U367" s="2">
        <v>194</v>
      </c>
      <c r="V367" s="2" t="b">
        <v>0</v>
      </c>
      <c r="W367" s="2" t="b">
        <f t="shared" si="109"/>
        <v>0</v>
      </c>
      <c r="X367" s="20" t="b">
        <f t="shared" si="110"/>
        <v>0</v>
      </c>
      <c r="Y367" s="2" t="b">
        <v>0</v>
      </c>
      <c r="Z367" s="2" t="b">
        <f t="shared" si="96"/>
        <v>0</v>
      </c>
      <c r="AA367" s="2" t="b">
        <f t="shared" si="97"/>
        <v>0</v>
      </c>
      <c r="AB367" s="2" t="b">
        <v>0</v>
      </c>
      <c r="AC367" s="20" t="b">
        <f t="shared" si="111"/>
        <v>0</v>
      </c>
      <c r="AD367" s="20" t="b">
        <f t="shared" si="112"/>
        <v>0</v>
      </c>
      <c r="AE367" s="2" t="s">
        <v>1533</v>
      </c>
      <c r="AF367" s="2" t="str">
        <f t="shared" si="113"/>
        <v>Childbirth</v>
      </c>
      <c r="AG367" s="2" t="s">
        <v>1510</v>
      </c>
      <c r="AH367" s="2" t="str">
        <f t="shared" si="114"/>
        <v>No</v>
      </c>
      <c r="AI367" s="2" t="s">
        <v>1516</v>
      </c>
      <c r="AJ367" s="2" t="s">
        <v>1525</v>
      </c>
    </row>
    <row r="368" spans="1:36" ht="15.75" customHeight="1" x14ac:dyDescent="0.35">
      <c r="A368" s="2" t="s">
        <v>628</v>
      </c>
      <c r="B368" s="2" t="s">
        <v>1513</v>
      </c>
      <c r="C368" s="2">
        <v>155</v>
      </c>
      <c r="D368" s="2">
        <f t="shared" si="98"/>
        <v>1.55</v>
      </c>
      <c r="E368" s="2">
        <f t="shared" si="99"/>
        <v>76.7</v>
      </c>
      <c r="F368" s="67">
        <f t="shared" si="100"/>
        <v>31.92507804370447</v>
      </c>
      <c r="G368" s="2">
        <v>76.7</v>
      </c>
      <c r="H368" s="2" t="b">
        <v>1</v>
      </c>
      <c r="I368" s="2" t="b">
        <f t="shared" si="101"/>
        <v>1</v>
      </c>
      <c r="J368" s="2" t="b">
        <f t="shared" si="102"/>
        <v>1</v>
      </c>
      <c r="K368" s="2" t="b">
        <v>1</v>
      </c>
      <c r="L368" s="2" t="b">
        <f t="shared" si="103"/>
        <v>1</v>
      </c>
      <c r="M368" s="2" t="b">
        <f t="shared" si="104"/>
        <v>1</v>
      </c>
      <c r="N368" s="2" t="b">
        <v>0</v>
      </c>
      <c r="O368" s="2" t="b">
        <f t="shared" si="105"/>
        <v>0</v>
      </c>
      <c r="P368" s="2" t="b">
        <f t="shared" si="106"/>
        <v>0</v>
      </c>
      <c r="Q368" s="2" t="s">
        <v>1528</v>
      </c>
      <c r="R368" s="2" t="str">
        <f t="shared" si="107"/>
        <v>Yes</v>
      </c>
      <c r="S368" s="2" t="b">
        <f t="shared" si="108"/>
        <v>1</v>
      </c>
      <c r="T368" s="2" t="s">
        <v>1743</v>
      </c>
      <c r="U368" s="2">
        <v>158</v>
      </c>
      <c r="V368" s="2" t="b">
        <v>1</v>
      </c>
      <c r="W368" s="2" t="b">
        <f t="shared" si="109"/>
        <v>1</v>
      </c>
      <c r="X368" s="20" t="b">
        <f t="shared" si="110"/>
        <v>0</v>
      </c>
      <c r="Y368" s="2" t="b">
        <v>1</v>
      </c>
      <c r="Z368" s="2" t="b">
        <f t="shared" si="96"/>
        <v>1</v>
      </c>
      <c r="AA368" s="2" t="b">
        <f t="shared" si="97"/>
        <v>1</v>
      </c>
      <c r="AB368" s="2" t="b">
        <v>1</v>
      </c>
      <c r="AC368" s="20" t="b">
        <f t="shared" si="111"/>
        <v>1</v>
      </c>
      <c r="AD368" s="20" t="b">
        <f t="shared" si="112"/>
        <v>1</v>
      </c>
      <c r="AE368" s="2" t="s">
        <v>1509</v>
      </c>
      <c r="AF368" s="2" t="str">
        <f t="shared" si="113"/>
        <v>Fractured Leg</v>
      </c>
      <c r="AG368" s="2" t="s">
        <v>1510</v>
      </c>
      <c r="AH368" s="2" t="str">
        <f t="shared" si="114"/>
        <v>No</v>
      </c>
      <c r="AI368" s="2" t="s">
        <v>1516</v>
      </c>
      <c r="AJ368" s="2" t="s">
        <v>1521</v>
      </c>
    </row>
    <row r="369" spans="1:36" ht="15.75" customHeight="1" x14ac:dyDescent="0.35">
      <c r="A369" s="2" t="s">
        <v>630</v>
      </c>
      <c r="B369" s="2" t="s">
        <v>1518</v>
      </c>
      <c r="C369" s="2">
        <v>164</v>
      </c>
      <c r="D369" s="2">
        <f t="shared" si="98"/>
        <v>1.64</v>
      </c>
      <c r="E369" s="2">
        <f t="shared" si="99"/>
        <v>84.2</v>
      </c>
      <c r="F369" s="67">
        <f t="shared" si="100"/>
        <v>31.305770374776923</v>
      </c>
      <c r="G369" s="2">
        <v>84.2</v>
      </c>
      <c r="H369" s="2" t="b">
        <v>0</v>
      </c>
      <c r="I369" s="2" t="b">
        <f t="shared" si="101"/>
        <v>0</v>
      </c>
      <c r="J369" s="2" t="b">
        <f t="shared" si="102"/>
        <v>0</v>
      </c>
      <c r="K369" s="2" t="b">
        <v>1</v>
      </c>
      <c r="L369" s="2" t="b">
        <f t="shared" si="103"/>
        <v>1</v>
      </c>
      <c r="M369" s="2" t="b">
        <f t="shared" si="104"/>
        <v>1</v>
      </c>
      <c r="N369" s="2" t="b">
        <v>0</v>
      </c>
      <c r="O369" s="2" t="b">
        <f t="shared" si="105"/>
        <v>0</v>
      </c>
      <c r="P369" s="2" t="b">
        <f t="shared" si="106"/>
        <v>0</v>
      </c>
      <c r="Q369" s="2" t="b">
        <v>0</v>
      </c>
      <c r="R369" s="2" t="b">
        <f t="shared" si="107"/>
        <v>0</v>
      </c>
      <c r="S369" s="2" t="b">
        <f t="shared" si="108"/>
        <v>0</v>
      </c>
      <c r="T369" s="2" t="s">
        <v>1675</v>
      </c>
      <c r="U369" s="2">
        <v>220</v>
      </c>
      <c r="V369" s="2" t="b">
        <v>0</v>
      </c>
      <c r="W369" s="2" t="b">
        <f t="shared" si="109"/>
        <v>0</v>
      </c>
      <c r="X369" s="20" t="b">
        <f t="shared" si="110"/>
        <v>0</v>
      </c>
      <c r="Y369" s="2" t="b">
        <v>1</v>
      </c>
      <c r="Z369" s="2" t="b">
        <f t="shared" si="96"/>
        <v>1</v>
      </c>
      <c r="AA369" s="2" t="b">
        <f t="shared" si="97"/>
        <v>1</v>
      </c>
      <c r="AB369" s="2" t="b">
        <v>1</v>
      </c>
      <c r="AC369" s="20" t="b">
        <f t="shared" si="111"/>
        <v>1</v>
      </c>
      <c r="AD369" s="20" t="b">
        <f t="shared" si="112"/>
        <v>1</v>
      </c>
      <c r="AE369" s="2" t="s">
        <v>1536</v>
      </c>
      <c r="AF369" s="2" t="str">
        <f t="shared" si="113"/>
        <v>Hypertension</v>
      </c>
      <c r="AG369" s="2" t="s">
        <v>1528</v>
      </c>
      <c r="AH369" s="2" t="str">
        <f t="shared" si="114"/>
        <v>Yes</v>
      </c>
      <c r="AI369" s="2" t="s">
        <v>1516</v>
      </c>
      <c r="AJ369" s="2" t="s">
        <v>1521</v>
      </c>
    </row>
    <row r="370" spans="1:36" ht="15.75" customHeight="1" x14ac:dyDescent="0.35">
      <c r="A370" s="2" t="s">
        <v>631</v>
      </c>
      <c r="B370" s="2" t="s">
        <v>1518</v>
      </c>
      <c r="C370" s="2">
        <v>153</v>
      </c>
      <c r="D370" s="2">
        <f t="shared" si="98"/>
        <v>1.53</v>
      </c>
      <c r="E370" s="2">
        <f t="shared" si="99"/>
        <v>79.400000000000006</v>
      </c>
      <c r="F370" s="67">
        <f t="shared" si="100"/>
        <v>33.918578324576018</v>
      </c>
      <c r="G370" s="2">
        <v>79.400000000000006</v>
      </c>
      <c r="H370" s="2" t="b">
        <v>0</v>
      </c>
      <c r="I370" s="2" t="b">
        <f t="shared" si="101"/>
        <v>0</v>
      </c>
      <c r="J370" s="2" t="b">
        <f t="shared" si="102"/>
        <v>0</v>
      </c>
      <c r="K370" s="2" t="b">
        <v>1</v>
      </c>
      <c r="L370" s="2" t="b">
        <f t="shared" si="103"/>
        <v>1</v>
      </c>
      <c r="M370" s="2" t="b">
        <f t="shared" si="104"/>
        <v>1</v>
      </c>
      <c r="N370" s="2" t="b">
        <v>0</v>
      </c>
      <c r="O370" s="2" t="b">
        <f t="shared" si="105"/>
        <v>0</v>
      </c>
      <c r="P370" s="2" t="b">
        <f t="shared" si="106"/>
        <v>0</v>
      </c>
      <c r="Q370" s="2" t="b">
        <v>0</v>
      </c>
      <c r="R370" s="2" t="b">
        <f t="shared" si="107"/>
        <v>0</v>
      </c>
      <c r="S370" s="2" t="b">
        <f t="shared" si="108"/>
        <v>0</v>
      </c>
      <c r="T370" s="2" t="s">
        <v>1793</v>
      </c>
      <c r="U370" s="2">
        <v>200</v>
      </c>
      <c r="V370" s="2" t="b">
        <v>0</v>
      </c>
      <c r="W370" s="2" t="b">
        <f t="shared" si="109"/>
        <v>0</v>
      </c>
      <c r="X370" s="20" t="b">
        <f t="shared" si="110"/>
        <v>0</v>
      </c>
      <c r="Y370" s="2" t="b">
        <v>1</v>
      </c>
      <c r="Z370" s="2" t="b">
        <f t="shared" si="96"/>
        <v>1</v>
      </c>
      <c r="AA370" s="2" t="b">
        <f t="shared" si="97"/>
        <v>1</v>
      </c>
      <c r="AB370" s="2" t="b">
        <v>1</v>
      </c>
      <c r="AC370" s="20" t="b">
        <f t="shared" si="111"/>
        <v>1</v>
      </c>
      <c r="AD370" s="20" t="b">
        <f t="shared" si="112"/>
        <v>1</v>
      </c>
      <c r="AE370" s="2" t="s">
        <v>1570</v>
      </c>
      <c r="AF370" s="2" t="str">
        <f t="shared" si="113"/>
        <v>Cancer</v>
      </c>
      <c r="AG370" s="2" t="s">
        <v>1510</v>
      </c>
      <c r="AH370" s="2" t="str">
        <f t="shared" si="114"/>
        <v>No</v>
      </c>
      <c r="AI370" s="2" t="s">
        <v>1539</v>
      </c>
      <c r="AJ370" s="2" t="s">
        <v>1512</v>
      </c>
    </row>
    <row r="371" spans="1:36" ht="15.75" customHeight="1" x14ac:dyDescent="0.35">
      <c r="A371" s="2" t="s">
        <v>633</v>
      </c>
      <c r="B371" s="2" t="s">
        <v>1518</v>
      </c>
      <c r="C371" s="2">
        <v>154</v>
      </c>
      <c r="D371" s="2">
        <f t="shared" si="98"/>
        <v>1.54</v>
      </c>
      <c r="E371" s="2">
        <f t="shared" si="99"/>
        <v>73</v>
      </c>
      <c r="F371" s="67">
        <f t="shared" si="100"/>
        <v>30.780907404284029</v>
      </c>
      <c r="G371" s="2">
        <v>73</v>
      </c>
      <c r="H371" s="2" t="b">
        <v>0</v>
      </c>
      <c r="I371" s="2" t="b">
        <f t="shared" si="101"/>
        <v>0</v>
      </c>
      <c r="J371" s="2" t="b">
        <f t="shared" si="102"/>
        <v>0</v>
      </c>
      <c r="K371" s="2" t="b">
        <v>1</v>
      </c>
      <c r="L371" s="2" t="b">
        <f t="shared" si="103"/>
        <v>1</v>
      </c>
      <c r="M371" s="2" t="b">
        <f t="shared" si="104"/>
        <v>1</v>
      </c>
      <c r="N371" s="2" t="b">
        <v>0</v>
      </c>
      <c r="O371" s="2" t="b">
        <f t="shared" si="105"/>
        <v>0</v>
      </c>
      <c r="P371" s="2" t="b">
        <f t="shared" si="106"/>
        <v>0</v>
      </c>
      <c r="Q371" s="2" t="b">
        <v>1</v>
      </c>
      <c r="R371" s="2" t="b">
        <f t="shared" si="107"/>
        <v>1</v>
      </c>
      <c r="S371" s="2" t="b">
        <f t="shared" si="108"/>
        <v>1</v>
      </c>
      <c r="T371" s="2" t="s">
        <v>1782</v>
      </c>
      <c r="U371" s="2">
        <v>195</v>
      </c>
      <c r="V371" s="2" t="b">
        <v>1</v>
      </c>
      <c r="W371" s="2" t="b">
        <f t="shared" si="109"/>
        <v>1</v>
      </c>
      <c r="X371" s="20" t="b">
        <f t="shared" si="110"/>
        <v>0</v>
      </c>
      <c r="Y371" s="2" t="b">
        <v>0</v>
      </c>
      <c r="Z371" s="2" t="b">
        <f t="shared" si="96"/>
        <v>0</v>
      </c>
      <c r="AA371" s="2" t="b">
        <f t="shared" si="97"/>
        <v>0</v>
      </c>
      <c r="AB371" s="2" t="b">
        <v>1</v>
      </c>
      <c r="AC371" s="20" t="b">
        <f t="shared" si="111"/>
        <v>1</v>
      </c>
      <c r="AD371" s="20" t="b">
        <f t="shared" si="112"/>
        <v>1</v>
      </c>
      <c r="AE371" s="2" t="s">
        <v>1559</v>
      </c>
      <c r="AF371" s="2" t="str">
        <f t="shared" si="113"/>
        <v>Kidney Stones</v>
      </c>
      <c r="AG371" s="2" t="s">
        <v>1528</v>
      </c>
      <c r="AH371" s="2" t="str">
        <f t="shared" si="114"/>
        <v>Yes</v>
      </c>
      <c r="AI371" s="2" t="s">
        <v>1511</v>
      </c>
      <c r="AJ371" s="2" t="s">
        <v>1534</v>
      </c>
    </row>
    <row r="372" spans="1:36" ht="15.75" customHeight="1" x14ac:dyDescent="0.35">
      <c r="A372" s="2" t="s">
        <v>634</v>
      </c>
      <c r="B372" s="2" t="s">
        <v>1540</v>
      </c>
      <c r="C372" s="2">
        <v>159</v>
      </c>
      <c r="D372" s="2">
        <f t="shared" si="98"/>
        <v>1.59</v>
      </c>
      <c r="E372" s="2">
        <f t="shared" si="99"/>
        <v>56.4</v>
      </c>
      <c r="F372" s="67">
        <f t="shared" si="100"/>
        <v>22.309244096356945</v>
      </c>
      <c r="G372" s="2">
        <v>56.4</v>
      </c>
      <c r="H372" s="2" t="b">
        <v>1</v>
      </c>
      <c r="I372" s="2" t="b">
        <f t="shared" si="101"/>
        <v>1</v>
      </c>
      <c r="J372" s="2" t="b">
        <f t="shared" si="102"/>
        <v>1</v>
      </c>
      <c r="K372" s="2" t="b">
        <v>0</v>
      </c>
      <c r="L372" s="2" t="b">
        <f t="shared" si="103"/>
        <v>0</v>
      </c>
      <c r="M372" s="2" t="b">
        <f t="shared" si="104"/>
        <v>0</v>
      </c>
      <c r="N372" s="2" t="b">
        <v>0</v>
      </c>
      <c r="O372" s="2" t="b">
        <f t="shared" si="105"/>
        <v>0</v>
      </c>
      <c r="P372" s="2" t="b">
        <f t="shared" si="106"/>
        <v>0</v>
      </c>
      <c r="Q372" s="2" t="b">
        <v>0</v>
      </c>
      <c r="R372" s="2" t="b">
        <f t="shared" si="107"/>
        <v>0</v>
      </c>
      <c r="S372" s="2" t="b">
        <f t="shared" si="108"/>
        <v>0</v>
      </c>
      <c r="T372" s="2" t="s">
        <v>1794</v>
      </c>
      <c r="U372" s="2">
        <v>166</v>
      </c>
      <c r="V372" s="2" t="b">
        <v>0</v>
      </c>
      <c r="W372" s="2" t="b">
        <f t="shared" si="109"/>
        <v>0</v>
      </c>
      <c r="X372" s="20" t="b">
        <f t="shared" si="110"/>
        <v>0</v>
      </c>
      <c r="Y372" s="2" t="b">
        <v>0</v>
      </c>
      <c r="Z372" s="2" t="b">
        <f t="shared" si="96"/>
        <v>0</v>
      </c>
      <c r="AA372" s="2" t="b">
        <f t="shared" si="97"/>
        <v>0</v>
      </c>
      <c r="AB372" s="2" t="b">
        <v>0</v>
      </c>
      <c r="AC372" s="20" t="b">
        <f t="shared" si="111"/>
        <v>0</v>
      </c>
      <c r="AD372" s="20" t="b">
        <f t="shared" si="112"/>
        <v>0</v>
      </c>
      <c r="AE372" s="2" t="s">
        <v>1579</v>
      </c>
      <c r="AF372" s="2" t="str">
        <f t="shared" si="113"/>
        <v>Cancer</v>
      </c>
      <c r="AG372" s="2" t="s">
        <v>1528</v>
      </c>
      <c r="AH372" s="2" t="str">
        <f t="shared" si="114"/>
        <v>Yes</v>
      </c>
      <c r="AI372" s="2" t="s">
        <v>1511</v>
      </c>
      <c r="AJ372" s="2" t="s">
        <v>1525</v>
      </c>
    </row>
    <row r="373" spans="1:36" ht="15.75" customHeight="1" x14ac:dyDescent="0.35">
      <c r="A373" s="2" t="s">
        <v>636</v>
      </c>
      <c r="B373" s="2" t="s">
        <v>1518</v>
      </c>
      <c r="C373" s="2">
        <v>165</v>
      </c>
      <c r="D373" s="2">
        <f t="shared" si="98"/>
        <v>1.65</v>
      </c>
      <c r="E373" s="2">
        <f t="shared" si="99"/>
        <v>76.3</v>
      </c>
      <c r="F373" s="67">
        <f t="shared" si="100"/>
        <v>28.025711662075299</v>
      </c>
      <c r="G373" s="2">
        <v>76.3</v>
      </c>
      <c r="H373" s="2" t="b">
        <v>1</v>
      </c>
      <c r="I373" s="2" t="b">
        <f t="shared" si="101"/>
        <v>1</v>
      </c>
      <c r="J373" s="2" t="b">
        <f t="shared" si="102"/>
        <v>1</v>
      </c>
      <c r="K373" s="2" t="b">
        <v>0</v>
      </c>
      <c r="L373" s="2" t="b">
        <f t="shared" si="103"/>
        <v>0</v>
      </c>
      <c r="M373" s="2" t="b">
        <f t="shared" si="104"/>
        <v>0</v>
      </c>
      <c r="N373" s="2" t="b">
        <v>0</v>
      </c>
      <c r="O373" s="2" t="b">
        <f t="shared" si="105"/>
        <v>0</v>
      </c>
      <c r="P373" s="2" t="b">
        <f t="shared" si="106"/>
        <v>0</v>
      </c>
      <c r="Q373" s="2" t="b">
        <v>0</v>
      </c>
      <c r="R373" s="2" t="b">
        <f t="shared" si="107"/>
        <v>0</v>
      </c>
      <c r="S373" s="2" t="b">
        <f t="shared" si="108"/>
        <v>0</v>
      </c>
      <c r="T373" s="2" t="s">
        <v>1645</v>
      </c>
      <c r="U373" s="2">
        <v>228</v>
      </c>
      <c r="V373" s="2" t="b">
        <v>1</v>
      </c>
      <c r="W373" s="2" t="b">
        <f t="shared" si="109"/>
        <v>1</v>
      </c>
      <c r="X373" s="20" t="b">
        <f t="shared" si="110"/>
        <v>0</v>
      </c>
      <c r="Y373" s="2" t="b">
        <v>1</v>
      </c>
      <c r="Z373" s="2" t="b">
        <f t="shared" si="96"/>
        <v>1</v>
      </c>
      <c r="AA373" s="2" t="b">
        <f t="shared" si="97"/>
        <v>1</v>
      </c>
      <c r="AB373" s="2" t="b">
        <v>1</v>
      </c>
      <c r="AC373" s="20" t="b">
        <f t="shared" si="111"/>
        <v>1</v>
      </c>
      <c r="AD373" s="20" t="b">
        <f t="shared" si="112"/>
        <v>1</v>
      </c>
      <c r="AE373" s="2" t="s">
        <v>1598</v>
      </c>
      <c r="AF373" s="2" t="str">
        <f t="shared" si="113"/>
        <v>Heart Disease</v>
      </c>
      <c r="AG373" s="2" t="s">
        <v>1510</v>
      </c>
      <c r="AH373" s="2" t="str">
        <f t="shared" si="114"/>
        <v>No</v>
      </c>
      <c r="AI373" s="2" t="s">
        <v>1511</v>
      </c>
      <c r="AJ373" s="2" t="s">
        <v>1534</v>
      </c>
    </row>
    <row r="374" spans="1:36" ht="15.75" customHeight="1" x14ac:dyDescent="0.35">
      <c r="A374" s="2" t="s">
        <v>637</v>
      </c>
      <c r="B374" s="2" t="s">
        <v>1531</v>
      </c>
      <c r="C374" s="2">
        <v>169</v>
      </c>
      <c r="D374" s="2">
        <f t="shared" si="98"/>
        <v>1.69</v>
      </c>
      <c r="E374" s="2">
        <f t="shared" si="99"/>
        <v>58.4</v>
      </c>
      <c r="F374" s="67">
        <f t="shared" si="100"/>
        <v>20.447463324113304</v>
      </c>
      <c r="G374" s="2">
        <v>58.4</v>
      </c>
      <c r="H374" s="2" t="b">
        <v>0</v>
      </c>
      <c r="I374" s="2" t="b">
        <f t="shared" si="101"/>
        <v>0</v>
      </c>
      <c r="J374" s="2" t="b">
        <f t="shared" si="102"/>
        <v>0</v>
      </c>
      <c r="K374" s="2" t="b">
        <v>0</v>
      </c>
      <c r="L374" s="2" t="b">
        <f t="shared" si="103"/>
        <v>0</v>
      </c>
      <c r="M374" s="2" t="b">
        <f t="shared" si="104"/>
        <v>0</v>
      </c>
      <c r="N374" s="2" t="s">
        <v>1528</v>
      </c>
      <c r="O374" s="2" t="str">
        <f t="shared" si="105"/>
        <v>Yes</v>
      </c>
      <c r="P374" s="2" t="b">
        <f t="shared" si="106"/>
        <v>1</v>
      </c>
      <c r="Q374" s="2" t="b">
        <v>0</v>
      </c>
      <c r="R374" s="2" t="b">
        <f t="shared" si="107"/>
        <v>0</v>
      </c>
      <c r="S374" s="2" t="b">
        <f t="shared" si="108"/>
        <v>0</v>
      </c>
      <c r="T374" s="2" t="s">
        <v>1793</v>
      </c>
      <c r="U374" s="2">
        <v>166</v>
      </c>
      <c r="V374" s="2" t="b">
        <v>0</v>
      </c>
      <c r="W374" s="2" t="b">
        <f t="shared" si="109"/>
        <v>0</v>
      </c>
      <c r="X374" s="20" t="b">
        <f t="shared" si="110"/>
        <v>0</v>
      </c>
      <c r="Y374" s="2" t="b">
        <v>0</v>
      </c>
      <c r="Z374" s="2" t="b">
        <f t="shared" si="96"/>
        <v>0</v>
      </c>
      <c r="AA374" s="2" t="b">
        <f t="shared" si="97"/>
        <v>0</v>
      </c>
      <c r="AC374" s="20" t="str">
        <f t="shared" si="111"/>
        <v>FALSE</v>
      </c>
      <c r="AD374" s="20" t="str">
        <f t="shared" si="112"/>
        <v>FALSE</v>
      </c>
      <c r="AE374" s="2" t="s">
        <v>1627</v>
      </c>
      <c r="AF374" s="2" t="str">
        <f t="shared" si="113"/>
        <v>Childbirth</v>
      </c>
      <c r="AG374" s="2" t="s">
        <v>1528</v>
      </c>
      <c r="AH374" s="2" t="str">
        <f t="shared" si="114"/>
        <v>Yes</v>
      </c>
      <c r="AI374" s="2" t="s">
        <v>1539</v>
      </c>
      <c r="AJ374" s="2" t="s">
        <v>1517</v>
      </c>
    </row>
    <row r="375" spans="1:36" ht="15.75" customHeight="1" x14ac:dyDescent="0.35">
      <c r="A375" s="2" t="s">
        <v>638</v>
      </c>
      <c r="B375" s="2" t="s">
        <v>1560</v>
      </c>
      <c r="C375" s="2">
        <v>156</v>
      </c>
      <c r="D375" s="2">
        <f t="shared" si="98"/>
        <v>1.56</v>
      </c>
      <c r="E375" s="2">
        <f t="shared" si="99"/>
        <v>49.6</v>
      </c>
      <c r="F375" s="67">
        <f t="shared" si="100"/>
        <v>20.381328073635764</v>
      </c>
      <c r="G375" s="2">
        <v>49.6</v>
      </c>
      <c r="H375" s="2" t="b">
        <v>1</v>
      </c>
      <c r="I375" s="2" t="b">
        <f t="shared" si="101"/>
        <v>1</v>
      </c>
      <c r="J375" s="2" t="b">
        <f t="shared" si="102"/>
        <v>1</v>
      </c>
      <c r="K375" s="2" t="b">
        <v>1</v>
      </c>
      <c r="L375" s="2" t="b">
        <f t="shared" si="103"/>
        <v>1</v>
      </c>
      <c r="M375" s="2" t="b">
        <f t="shared" si="104"/>
        <v>1</v>
      </c>
      <c r="N375" s="2" t="b">
        <v>0</v>
      </c>
      <c r="O375" s="2" t="b">
        <f t="shared" si="105"/>
        <v>0</v>
      </c>
      <c r="P375" s="2" t="b">
        <f t="shared" si="106"/>
        <v>0</v>
      </c>
      <c r="Q375" s="2" t="b">
        <v>0</v>
      </c>
      <c r="R375" s="2" t="b">
        <f t="shared" si="107"/>
        <v>0</v>
      </c>
      <c r="S375" s="2" t="b">
        <f t="shared" si="108"/>
        <v>0</v>
      </c>
      <c r="T375" s="2" t="s">
        <v>1795</v>
      </c>
      <c r="U375" s="2">
        <v>191</v>
      </c>
      <c r="V375" s="2" t="b">
        <v>0</v>
      </c>
      <c r="W375" s="2" t="b">
        <f t="shared" si="109"/>
        <v>0</v>
      </c>
      <c r="X375" s="20" t="b">
        <f t="shared" si="110"/>
        <v>0</v>
      </c>
      <c r="Y375" s="2" t="b">
        <v>0</v>
      </c>
      <c r="Z375" s="2" t="b">
        <f t="shared" si="96"/>
        <v>0</v>
      </c>
      <c r="AA375" s="2" t="b">
        <f t="shared" si="97"/>
        <v>0</v>
      </c>
      <c r="AB375" s="2" t="b">
        <v>0</v>
      </c>
      <c r="AC375" s="20" t="b">
        <f t="shared" si="111"/>
        <v>0</v>
      </c>
      <c r="AD375" s="20" t="b">
        <f t="shared" si="112"/>
        <v>0</v>
      </c>
      <c r="AE375" s="2" t="s">
        <v>1544</v>
      </c>
      <c r="AF375" s="2" t="str">
        <f t="shared" si="113"/>
        <v>Osteoarthritis</v>
      </c>
      <c r="AG375" s="2" t="s">
        <v>1528</v>
      </c>
      <c r="AH375" s="2" t="str">
        <f t="shared" si="114"/>
        <v>Yes</v>
      </c>
      <c r="AI375" s="2" t="s">
        <v>1516</v>
      </c>
      <c r="AJ375" s="2" t="s">
        <v>1512</v>
      </c>
    </row>
    <row r="376" spans="1:36" ht="15.75" customHeight="1" x14ac:dyDescent="0.35">
      <c r="A376" s="2" t="s">
        <v>639</v>
      </c>
      <c r="B376" s="2" t="s">
        <v>1531</v>
      </c>
      <c r="C376" s="2">
        <v>172</v>
      </c>
      <c r="D376" s="2">
        <f t="shared" si="98"/>
        <v>1.72</v>
      </c>
      <c r="E376" s="2">
        <f t="shared" si="99"/>
        <v>86</v>
      </c>
      <c r="F376" s="67">
        <f t="shared" si="100"/>
        <v>29.069767441860467</v>
      </c>
      <c r="G376" s="2">
        <v>86</v>
      </c>
      <c r="H376" s="2" t="b">
        <v>0</v>
      </c>
      <c r="I376" s="2" t="b">
        <f t="shared" si="101"/>
        <v>0</v>
      </c>
      <c r="J376" s="2" t="b">
        <f t="shared" si="102"/>
        <v>0</v>
      </c>
      <c r="K376" s="2" t="b">
        <v>0</v>
      </c>
      <c r="L376" s="2" t="b">
        <f t="shared" si="103"/>
        <v>0</v>
      </c>
      <c r="M376" s="2" t="b">
        <f t="shared" si="104"/>
        <v>0</v>
      </c>
      <c r="N376" s="2" t="b">
        <v>0</v>
      </c>
      <c r="O376" s="2" t="b">
        <f t="shared" si="105"/>
        <v>0</v>
      </c>
      <c r="P376" s="2" t="b">
        <f t="shared" si="106"/>
        <v>0</v>
      </c>
      <c r="Q376" s="2" t="b">
        <v>0</v>
      </c>
      <c r="R376" s="2" t="b">
        <f t="shared" si="107"/>
        <v>0</v>
      </c>
      <c r="S376" s="2" t="b">
        <f t="shared" si="108"/>
        <v>0</v>
      </c>
      <c r="T376" s="2" t="s">
        <v>1796</v>
      </c>
      <c r="U376" s="2">
        <v>167</v>
      </c>
      <c r="V376" s="2" t="b">
        <v>0</v>
      </c>
      <c r="W376" s="2" t="b">
        <f t="shared" si="109"/>
        <v>0</v>
      </c>
      <c r="X376" s="20" t="b">
        <f t="shared" si="110"/>
        <v>0</v>
      </c>
      <c r="Y376" s="2" t="b">
        <v>1</v>
      </c>
      <c r="Z376" s="2" t="b">
        <f t="shared" si="96"/>
        <v>1</v>
      </c>
      <c r="AA376" s="2" t="b">
        <f t="shared" si="97"/>
        <v>1</v>
      </c>
      <c r="AB376" s="2" t="b">
        <v>1</v>
      </c>
      <c r="AC376" s="20" t="b">
        <f t="shared" si="111"/>
        <v>1</v>
      </c>
      <c r="AD376" s="20" t="b">
        <f t="shared" si="112"/>
        <v>1</v>
      </c>
      <c r="AE376" s="2" t="s">
        <v>1509</v>
      </c>
      <c r="AF376" s="2" t="str">
        <f t="shared" si="113"/>
        <v>Fractured Leg</v>
      </c>
      <c r="AG376" s="2" t="s">
        <v>1510</v>
      </c>
      <c r="AH376" s="2" t="str">
        <f t="shared" si="114"/>
        <v>No</v>
      </c>
      <c r="AI376" s="2" t="s">
        <v>1511</v>
      </c>
      <c r="AJ376" s="2" t="s">
        <v>1512</v>
      </c>
    </row>
    <row r="377" spans="1:36" ht="15.75" customHeight="1" x14ac:dyDescent="0.35">
      <c r="A377" s="2" t="s">
        <v>640</v>
      </c>
      <c r="B377" s="2" t="s">
        <v>1547</v>
      </c>
      <c r="C377" s="2">
        <v>152</v>
      </c>
      <c r="D377" s="2">
        <f t="shared" si="98"/>
        <v>1.52</v>
      </c>
      <c r="E377" s="2">
        <f t="shared" si="99"/>
        <v>54.8</v>
      </c>
      <c r="F377" s="67">
        <f t="shared" si="100"/>
        <v>23.71883656509695</v>
      </c>
      <c r="G377" s="2">
        <v>54.8</v>
      </c>
      <c r="H377" s="2" t="b">
        <v>0</v>
      </c>
      <c r="I377" s="2" t="b">
        <f t="shared" si="101"/>
        <v>0</v>
      </c>
      <c r="J377" s="2" t="b">
        <f t="shared" si="102"/>
        <v>0</v>
      </c>
      <c r="K377" s="2" t="b">
        <v>0</v>
      </c>
      <c r="L377" s="2" t="b">
        <f t="shared" si="103"/>
        <v>0</v>
      </c>
      <c r="M377" s="2" t="b">
        <f t="shared" si="104"/>
        <v>0</v>
      </c>
      <c r="N377" s="2" t="b">
        <v>0</v>
      </c>
      <c r="O377" s="2" t="b">
        <f t="shared" si="105"/>
        <v>0</v>
      </c>
      <c r="P377" s="2" t="b">
        <f t="shared" si="106"/>
        <v>0</v>
      </c>
      <c r="Q377" s="2" t="b">
        <v>0</v>
      </c>
      <c r="R377" s="2" t="b">
        <f t="shared" si="107"/>
        <v>0</v>
      </c>
      <c r="S377" s="2" t="b">
        <f t="shared" si="108"/>
        <v>0</v>
      </c>
      <c r="T377" s="2" t="s">
        <v>1797</v>
      </c>
      <c r="U377" s="2">
        <v>210</v>
      </c>
      <c r="V377" s="2" t="b">
        <v>0</v>
      </c>
      <c r="W377" s="2" t="b">
        <f t="shared" si="109"/>
        <v>0</v>
      </c>
      <c r="X377" s="20" t="b">
        <f t="shared" si="110"/>
        <v>0</v>
      </c>
      <c r="Y377" s="2" t="b">
        <v>0</v>
      </c>
      <c r="Z377" s="2" t="b">
        <f t="shared" si="96"/>
        <v>0</v>
      </c>
      <c r="AA377" s="2" t="b">
        <f t="shared" si="97"/>
        <v>0</v>
      </c>
      <c r="AB377" s="2" t="b">
        <v>0</v>
      </c>
      <c r="AC377" s="20" t="b">
        <f t="shared" si="111"/>
        <v>0</v>
      </c>
      <c r="AD377" s="20" t="b">
        <f t="shared" si="112"/>
        <v>0</v>
      </c>
      <c r="AE377" s="2" t="s">
        <v>1509</v>
      </c>
      <c r="AF377" s="2" t="str">
        <f t="shared" si="113"/>
        <v>Fractured Leg</v>
      </c>
      <c r="AG377" s="2" t="s">
        <v>1528</v>
      </c>
      <c r="AH377" s="2" t="str">
        <f t="shared" si="114"/>
        <v>Yes</v>
      </c>
      <c r="AI377" s="2" t="s">
        <v>1539</v>
      </c>
      <c r="AJ377" s="2" t="s">
        <v>1512</v>
      </c>
    </row>
    <row r="378" spans="1:36" ht="15.75" customHeight="1" x14ac:dyDescent="0.35">
      <c r="A378" s="2" t="s">
        <v>642</v>
      </c>
      <c r="B378" s="2" t="s">
        <v>1522</v>
      </c>
      <c r="C378" s="2">
        <v>162</v>
      </c>
      <c r="D378" s="2">
        <f t="shared" si="98"/>
        <v>1.62</v>
      </c>
      <c r="E378" s="2">
        <f t="shared" si="99"/>
        <v>64.599999999999994</v>
      </c>
      <c r="F378" s="67">
        <f t="shared" si="100"/>
        <v>24.615150129553413</v>
      </c>
      <c r="G378" s="2">
        <v>64.599999999999994</v>
      </c>
      <c r="H378" s="2" t="b">
        <v>0</v>
      </c>
      <c r="I378" s="2" t="b">
        <f t="shared" si="101"/>
        <v>0</v>
      </c>
      <c r="J378" s="2" t="b">
        <f t="shared" si="102"/>
        <v>0</v>
      </c>
      <c r="K378" s="2" t="b">
        <v>1</v>
      </c>
      <c r="L378" s="2" t="b">
        <f t="shared" si="103"/>
        <v>1</v>
      </c>
      <c r="M378" s="2" t="b">
        <f t="shared" si="104"/>
        <v>1</v>
      </c>
      <c r="N378" s="2" t="b">
        <v>0</v>
      </c>
      <c r="O378" s="2" t="b">
        <f t="shared" si="105"/>
        <v>0</v>
      </c>
      <c r="P378" s="2" t="b">
        <f t="shared" si="106"/>
        <v>0</v>
      </c>
      <c r="Q378" s="2" t="b">
        <v>0</v>
      </c>
      <c r="R378" s="2" t="b">
        <f t="shared" si="107"/>
        <v>0</v>
      </c>
      <c r="S378" s="2" t="b">
        <f t="shared" si="108"/>
        <v>0</v>
      </c>
      <c r="T378" s="2" t="s">
        <v>1697</v>
      </c>
      <c r="U378" s="2">
        <v>157</v>
      </c>
      <c r="V378" s="2" t="b">
        <v>0</v>
      </c>
      <c r="W378" s="2" t="b">
        <f t="shared" si="109"/>
        <v>0</v>
      </c>
      <c r="X378" s="20" t="b">
        <f t="shared" si="110"/>
        <v>0</v>
      </c>
      <c r="Y378" s="2" t="b">
        <v>0</v>
      </c>
      <c r="Z378" s="2" t="b">
        <f t="shared" si="96"/>
        <v>0</v>
      </c>
      <c r="AA378" s="2" t="b">
        <f t="shared" si="97"/>
        <v>0</v>
      </c>
      <c r="AC378" s="20" t="str">
        <f t="shared" si="111"/>
        <v>FALSE</v>
      </c>
      <c r="AD378" s="20" t="str">
        <f t="shared" si="112"/>
        <v>FALSE</v>
      </c>
      <c r="AE378" s="2" t="s">
        <v>1627</v>
      </c>
      <c r="AF378" s="2" t="str">
        <f t="shared" si="113"/>
        <v>Childbirth</v>
      </c>
      <c r="AG378" s="2" t="s">
        <v>1528</v>
      </c>
      <c r="AH378" s="2" t="str">
        <f t="shared" si="114"/>
        <v>Yes</v>
      </c>
      <c r="AI378" s="2" t="s">
        <v>1516</v>
      </c>
      <c r="AJ378" s="2" t="s">
        <v>1517</v>
      </c>
    </row>
    <row r="379" spans="1:36" ht="15.75" customHeight="1" x14ac:dyDescent="0.35">
      <c r="A379" s="2" t="s">
        <v>644</v>
      </c>
      <c r="B379" s="2" t="s">
        <v>1540</v>
      </c>
      <c r="C379" s="2">
        <v>162</v>
      </c>
      <c r="D379" s="2">
        <f t="shared" si="98"/>
        <v>1.62</v>
      </c>
      <c r="E379" s="2">
        <f t="shared" si="99"/>
        <v>90.5</v>
      </c>
      <c r="F379" s="67">
        <f t="shared" si="100"/>
        <v>34.484072549916164</v>
      </c>
      <c r="G379" s="2">
        <v>90.5</v>
      </c>
      <c r="H379" s="2" t="b">
        <v>1</v>
      </c>
      <c r="I379" s="2" t="b">
        <f t="shared" si="101"/>
        <v>1</v>
      </c>
      <c r="J379" s="2" t="b">
        <f t="shared" si="102"/>
        <v>1</v>
      </c>
      <c r="K379" s="2" t="b">
        <v>0</v>
      </c>
      <c r="L379" s="2" t="b">
        <f t="shared" si="103"/>
        <v>0</v>
      </c>
      <c r="M379" s="2" t="b">
        <f t="shared" si="104"/>
        <v>0</v>
      </c>
      <c r="N379" s="2" t="b">
        <v>1</v>
      </c>
      <c r="O379" s="2" t="b">
        <f t="shared" si="105"/>
        <v>1</v>
      </c>
      <c r="P379" s="2" t="b">
        <f t="shared" si="106"/>
        <v>1</v>
      </c>
      <c r="Q379" s="2" t="b">
        <v>0</v>
      </c>
      <c r="R379" s="2" t="b">
        <f t="shared" si="107"/>
        <v>0</v>
      </c>
      <c r="S379" s="2" t="b">
        <f t="shared" si="108"/>
        <v>0</v>
      </c>
      <c r="T379" s="2" t="s">
        <v>1618</v>
      </c>
      <c r="U379" s="2">
        <v>158</v>
      </c>
      <c r="W379" s="2" t="b">
        <f t="shared" si="109"/>
        <v>0</v>
      </c>
      <c r="X379" s="20" t="b">
        <f t="shared" si="110"/>
        <v>0</v>
      </c>
      <c r="Y379" s="2" t="b">
        <v>1</v>
      </c>
      <c r="Z379" s="2" t="b">
        <f t="shared" si="96"/>
        <v>1</v>
      </c>
      <c r="AA379" s="2" t="b">
        <f t="shared" si="97"/>
        <v>1</v>
      </c>
      <c r="AB379" s="2" t="b">
        <v>1</v>
      </c>
      <c r="AC379" s="20" t="b">
        <f t="shared" si="111"/>
        <v>1</v>
      </c>
      <c r="AD379" s="20" t="b">
        <f t="shared" si="112"/>
        <v>1</v>
      </c>
      <c r="AE379" s="2" t="s">
        <v>1562</v>
      </c>
      <c r="AF379" s="2" t="str">
        <f t="shared" si="113"/>
        <v>Fractured Leg</v>
      </c>
      <c r="AG379" s="2" t="s">
        <v>1528</v>
      </c>
      <c r="AH379" s="2" t="str">
        <f t="shared" si="114"/>
        <v>Yes</v>
      </c>
      <c r="AI379" s="2" t="s">
        <v>1516</v>
      </c>
      <c r="AJ379" s="2" t="s">
        <v>1521</v>
      </c>
    </row>
    <row r="380" spans="1:36" ht="15.75" customHeight="1" x14ac:dyDescent="0.35">
      <c r="A380" s="2" t="s">
        <v>645</v>
      </c>
      <c r="B380" s="2" t="s">
        <v>1560</v>
      </c>
      <c r="C380" s="2">
        <v>165</v>
      </c>
      <c r="D380" s="2">
        <f t="shared" si="98"/>
        <v>1.65</v>
      </c>
      <c r="E380" s="2">
        <f t="shared" si="99"/>
        <v>65</v>
      </c>
      <c r="F380" s="67">
        <f t="shared" si="100"/>
        <v>23.875114784205696</v>
      </c>
      <c r="G380" s="2">
        <v>65</v>
      </c>
      <c r="H380" s="2" t="b">
        <v>0</v>
      </c>
      <c r="I380" s="2" t="b">
        <f t="shared" si="101"/>
        <v>0</v>
      </c>
      <c r="J380" s="2" t="b">
        <f t="shared" si="102"/>
        <v>0</v>
      </c>
      <c r="K380" s="2" t="s">
        <v>1528</v>
      </c>
      <c r="L380" s="2" t="str">
        <f t="shared" si="103"/>
        <v>Yes</v>
      </c>
      <c r="M380" s="2" t="b">
        <f t="shared" si="104"/>
        <v>1</v>
      </c>
      <c r="N380" s="2" t="b">
        <v>0</v>
      </c>
      <c r="O380" s="2" t="b">
        <f t="shared" si="105"/>
        <v>0</v>
      </c>
      <c r="P380" s="2" t="b">
        <f t="shared" si="106"/>
        <v>0</v>
      </c>
      <c r="Q380" s="2" t="b">
        <v>0</v>
      </c>
      <c r="R380" s="2" t="b">
        <f t="shared" si="107"/>
        <v>0</v>
      </c>
      <c r="S380" s="2" t="b">
        <f t="shared" si="108"/>
        <v>0</v>
      </c>
      <c r="T380" s="2" t="s">
        <v>1711</v>
      </c>
      <c r="U380" s="2">
        <v>182</v>
      </c>
      <c r="V380" s="2" t="b">
        <v>0</v>
      </c>
      <c r="W380" s="2" t="b">
        <f t="shared" si="109"/>
        <v>0</v>
      </c>
      <c r="X380" s="20" t="b">
        <f t="shared" si="110"/>
        <v>0</v>
      </c>
      <c r="Y380" s="2" t="b">
        <v>0</v>
      </c>
      <c r="Z380" s="2" t="b">
        <f t="shared" si="96"/>
        <v>0</v>
      </c>
      <c r="AA380" s="2" t="b">
        <f t="shared" si="97"/>
        <v>0</v>
      </c>
      <c r="AB380" s="2" t="b">
        <v>0</v>
      </c>
      <c r="AC380" s="20" t="b">
        <f t="shared" si="111"/>
        <v>0</v>
      </c>
      <c r="AD380" s="20" t="b">
        <f t="shared" si="112"/>
        <v>0</v>
      </c>
      <c r="AE380" s="2" t="s">
        <v>1509</v>
      </c>
      <c r="AF380" s="2" t="str">
        <f t="shared" si="113"/>
        <v>Fractured Leg</v>
      </c>
      <c r="AG380" s="2" t="s">
        <v>1510</v>
      </c>
      <c r="AH380" s="2" t="str">
        <f t="shared" si="114"/>
        <v>No</v>
      </c>
      <c r="AI380" s="2" t="s">
        <v>1516</v>
      </c>
      <c r="AJ380" s="2" t="s">
        <v>1525</v>
      </c>
    </row>
    <row r="381" spans="1:36" ht="15.75" customHeight="1" x14ac:dyDescent="0.35">
      <c r="A381" s="2" t="s">
        <v>646</v>
      </c>
      <c r="B381" s="2" t="s">
        <v>1560</v>
      </c>
      <c r="C381" s="2">
        <v>174</v>
      </c>
      <c r="D381" s="2">
        <f t="shared" si="98"/>
        <v>1.74</v>
      </c>
      <c r="E381" s="2">
        <f t="shared" si="99"/>
        <v>64.2</v>
      </c>
      <c r="F381" s="67">
        <f t="shared" si="100"/>
        <v>21.204914783987316</v>
      </c>
      <c r="G381" s="2">
        <v>64.2</v>
      </c>
      <c r="H381" s="2" t="b">
        <v>1</v>
      </c>
      <c r="I381" s="2" t="b">
        <f t="shared" si="101"/>
        <v>1</v>
      </c>
      <c r="J381" s="2" t="b">
        <f t="shared" si="102"/>
        <v>1</v>
      </c>
      <c r="K381" s="2" t="b">
        <v>0</v>
      </c>
      <c r="L381" s="2" t="b">
        <f t="shared" si="103"/>
        <v>0</v>
      </c>
      <c r="M381" s="2" t="b">
        <f t="shared" si="104"/>
        <v>0</v>
      </c>
      <c r="N381" s="2" t="b">
        <v>0</v>
      </c>
      <c r="O381" s="2" t="b">
        <f t="shared" si="105"/>
        <v>0</v>
      </c>
      <c r="P381" s="2" t="b">
        <f t="shared" si="106"/>
        <v>0</v>
      </c>
      <c r="Q381" s="2" t="b">
        <v>0</v>
      </c>
      <c r="R381" s="2" t="b">
        <f t="shared" si="107"/>
        <v>0</v>
      </c>
      <c r="S381" s="2" t="b">
        <f t="shared" si="108"/>
        <v>0</v>
      </c>
      <c r="T381" s="2" t="s">
        <v>1798</v>
      </c>
      <c r="U381" s="2">
        <v>229</v>
      </c>
      <c r="V381" s="2" t="b">
        <v>0</v>
      </c>
      <c r="W381" s="2" t="b">
        <f t="shared" si="109"/>
        <v>0</v>
      </c>
      <c r="X381" s="20" t="b">
        <f t="shared" si="110"/>
        <v>0</v>
      </c>
      <c r="Y381" s="2" t="b">
        <v>0</v>
      </c>
      <c r="Z381" s="2" t="b">
        <f t="shared" si="96"/>
        <v>0</v>
      </c>
      <c r="AA381" s="2" t="b">
        <f t="shared" si="97"/>
        <v>0</v>
      </c>
      <c r="AC381" s="20" t="str">
        <f t="shared" si="111"/>
        <v>FALSE</v>
      </c>
      <c r="AD381" s="20" t="str">
        <f t="shared" si="112"/>
        <v>FALSE</v>
      </c>
      <c r="AE381" s="2" t="s">
        <v>1559</v>
      </c>
      <c r="AF381" s="2" t="str">
        <f t="shared" si="113"/>
        <v>Kidney Stones</v>
      </c>
      <c r="AG381" s="2" t="s">
        <v>1510</v>
      </c>
      <c r="AH381" s="2" t="str">
        <f t="shared" si="114"/>
        <v>No</v>
      </c>
      <c r="AI381" s="2" t="s">
        <v>1511</v>
      </c>
      <c r="AJ381" s="2" t="s">
        <v>1512</v>
      </c>
    </row>
    <row r="382" spans="1:36" ht="15.75" customHeight="1" x14ac:dyDescent="0.35">
      <c r="A382" s="2" t="s">
        <v>648</v>
      </c>
      <c r="B382" s="2" t="s">
        <v>1547</v>
      </c>
      <c r="C382" s="2">
        <v>157</v>
      </c>
      <c r="D382" s="2">
        <f t="shared" si="98"/>
        <v>1.57</v>
      </c>
      <c r="E382" s="2">
        <f t="shared" si="99"/>
        <v>65.400000000000006</v>
      </c>
      <c r="F382" s="67">
        <f t="shared" si="100"/>
        <v>26.532516532110836</v>
      </c>
      <c r="G382" s="2">
        <v>65.400000000000006</v>
      </c>
      <c r="H382" s="2" t="b">
        <v>0</v>
      </c>
      <c r="I382" s="2" t="b">
        <f t="shared" si="101"/>
        <v>0</v>
      </c>
      <c r="J382" s="2" t="b">
        <f t="shared" si="102"/>
        <v>0</v>
      </c>
      <c r="K382" s="2" t="b">
        <v>1</v>
      </c>
      <c r="L382" s="2" t="b">
        <f t="shared" si="103"/>
        <v>1</v>
      </c>
      <c r="M382" s="2" t="b">
        <f t="shared" si="104"/>
        <v>1</v>
      </c>
      <c r="N382" s="2" t="b">
        <v>0</v>
      </c>
      <c r="O382" s="2" t="b">
        <f t="shared" si="105"/>
        <v>0</v>
      </c>
      <c r="P382" s="2" t="b">
        <f t="shared" si="106"/>
        <v>0</v>
      </c>
      <c r="Q382" s="2" t="b">
        <v>0</v>
      </c>
      <c r="R382" s="2" t="b">
        <f t="shared" si="107"/>
        <v>0</v>
      </c>
      <c r="S382" s="2" t="b">
        <f t="shared" si="108"/>
        <v>0</v>
      </c>
      <c r="T382" s="2" t="s">
        <v>1799</v>
      </c>
      <c r="U382" s="2">
        <v>219</v>
      </c>
      <c r="V382" s="2" t="b">
        <v>0</v>
      </c>
      <c r="W382" s="2" t="b">
        <f t="shared" si="109"/>
        <v>0</v>
      </c>
      <c r="X382" s="20" t="b">
        <f t="shared" si="110"/>
        <v>0</v>
      </c>
      <c r="Y382" s="2" t="b">
        <v>0</v>
      </c>
      <c r="Z382" s="2" t="b">
        <f t="shared" si="96"/>
        <v>0</v>
      </c>
      <c r="AA382" s="2" t="b">
        <f t="shared" si="97"/>
        <v>0</v>
      </c>
      <c r="AB382" s="2" t="b">
        <v>0</v>
      </c>
      <c r="AC382" s="20" t="b">
        <f t="shared" si="111"/>
        <v>0</v>
      </c>
      <c r="AD382" s="20" t="b">
        <f t="shared" si="112"/>
        <v>0</v>
      </c>
      <c r="AE382" s="2" t="s">
        <v>1520</v>
      </c>
      <c r="AF382" s="2" t="str">
        <f t="shared" si="113"/>
        <v>Stroke</v>
      </c>
      <c r="AG382" s="2" t="s">
        <v>1528</v>
      </c>
      <c r="AH382" s="2" t="str">
        <f t="shared" si="114"/>
        <v>Yes</v>
      </c>
      <c r="AI382" s="2" t="s">
        <v>1516</v>
      </c>
      <c r="AJ382" s="2" t="s">
        <v>1534</v>
      </c>
    </row>
    <row r="383" spans="1:36" ht="15.75" customHeight="1" x14ac:dyDescent="0.35">
      <c r="A383" s="2" t="s">
        <v>649</v>
      </c>
      <c r="B383" s="2" t="s">
        <v>1560</v>
      </c>
      <c r="C383" s="2">
        <v>175</v>
      </c>
      <c r="D383" s="2">
        <f t="shared" si="98"/>
        <v>1.75</v>
      </c>
      <c r="E383" s="2">
        <f t="shared" si="99"/>
        <v>63</v>
      </c>
      <c r="F383" s="67">
        <f t="shared" si="100"/>
        <v>20.571428571428573</v>
      </c>
      <c r="G383" s="2">
        <v>63</v>
      </c>
      <c r="H383" s="2" t="b">
        <v>0</v>
      </c>
      <c r="I383" s="2" t="b">
        <f t="shared" si="101"/>
        <v>0</v>
      </c>
      <c r="J383" s="2" t="b">
        <f t="shared" si="102"/>
        <v>0</v>
      </c>
      <c r="K383" s="2" t="b">
        <v>0</v>
      </c>
      <c r="L383" s="2" t="b">
        <f t="shared" si="103"/>
        <v>0</v>
      </c>
      <c r="M383" s="2" t="b">
        <f t="shared" si="104"/>
        <v>0</v>
      </c>
      <c r="N383" s="2" t="b">
        <v>0</v>
      </c>
      <c r="O383" s="2" t="b">
        <f t="shared" si="105"/>
        <v>0</v>
      </c>
      <c r="P383" s="2" t="b">
        <f t="shared" si="106"/>
        <v>0</v>
      </c>
      <c r="Q383" s="2" t="b">
        <v>0</v>
      </c>
      <c r="R383" s="2" t="b">
        <f t="shared" si="107"/>
        <v>0</v>
      </c>
      <c r="S383" s="2" t="b">
        <f t="shared" si="108"/>
        <v>0</v>
      </c>
      <c r="T383" s="2" t="s">
        <v>1674</v>
      </c>
      <c r="U383" s="2">
        <v>180</v>
      </c>
      <c r="V383" s="2" t="b">
        <v>0</v>
      </c>
      <c r="W383" s="2" t="b">
        <f t="shared" si="109"/>
        <v>0</v>
      </c>
      <c r="X383" s="20" t="b">
        <f t="shared" si="110"/>
        <v>0</v>
      </c>
      <c r="Z383" s="2" t="b">
        <f t="shared" si="96"/>
        <v>0</v>
      </c>
      <c r="AA383" s="2" t="b">
        <f t="shared" si="97"/>
        <v>0</v>
      </c>
      <c r="AB383" s="2" t="b">
        <v>0</v>
      </c>
      <c r="AC383" s="20" t="b">
        <f t="shared" si="111"/>
        <v>0</v>
      </c>
      <c r="AD383" s="20" t="b">
        <f t="shared" si="112"/>
        <v>0</v>
      </c>
      <c r="AE383" s="2" t="s">
        <v>1584</v>
      </c>
      <c r="AF383" s="2" t="str">
        <f t="shared" si="113"/>
        <v>Prostate Cancer</v>
      </c>
      <c r="AG383" s="2" t="s">
        <v>1528</v>
      </c>
      <c r="AH383" s="2" t="str">
        <f t="shared" si="114"/>
        <v>Yes</v>
      </c>
      <c r="AI383" s="2" t="s">
        <v>1516</v>
      </c>
      <c r="AJ383" s="2" t="s">
        <v>1525</v>
      </c>
    </row>
    <row r="384" spans="1:36" ht="15.75" customHeight="1" x14ac:dyDescent="0.35">
      <c r="A384" s="2" t="s">
        <v>650</v>
      </c>
      <c r="B384" s="2" t="s">
        <v>1547</v>
      </c>
      <c r="C384" s="2">
        <v>166</v>
      </c>
      <c r="D384" s="2">
        <f t="shared" si="98"/>
        <v>1.66</v>
      </c>
      <c r="E384" s="2">
        <f t="shared" si="99"/>
        <v>93.2</v>
      </c>
      <c r="F384" s="67">
        <f t="shared" si="100"/>
        <v>33.822035128465672</v>
      </c>
      <c r="G384" s="2">
        <v>93.2</v>
      </c>
      <c r="H384" s="2" t="b">
        <v>0</v>
      </c>
      <c r="I384" s="2" t="b">
        <f t="shared" si="101"/>
        <v>0</v>
      </c>
      <c r="J384" s="2" t="b">
        <f t="shared" si="102"/>
        <v>0</v>
      </c>
      <c r="K384" s="2" t="b">
        <v>1</v>
      </c>
      <c r="L384" s="2" t="b">
        <f t="shared" si="103"/>
        <v>1</v>
      </c>
      <c r="M384" s="2" t="b">
        <f t="shared" si="104"/>
        <v>1</v>
      </c>
      <c r="N384" s="2" t="b">
        <v>0</v>
      </c>
      <c r="O384" s="2" t="b">
        <f t="shared" si="105"/>
        <v>0</v>
      </c>
      <c r="P384" s="2" t="b">
        <f t="shared" si="106"/>
        <v>0</v>
      </c>
      <c r="Q384" s="2" t="b">
        <v>1</v>
      </c>
      <c r="R384" s="2" t="b">
        <f t="shared" si="107"/>
        <v>1</v>
      </c>
      <c r="S384" s="2" t="b">
        <f t="shared" si="108"/>
        <v>1</v>
      </c>
      <c r="T384" s="2" t="s">
        <v>1800</v>
      </c>
      <c r="U384" s="2">
        <v>213</v>
      </c>
      <c r="V384" s="2" t="b">
        <v>1</v>
      </c>
      <c r="W384" s="2" t="b">
        <f t="shared" si="109"/>
        <v>1</v>
      </c>
      <c r="X384" s="20" t="b">
        <f t="shared" si="110"/>
        <v>0</v>
      </c>
      <c r="Y384" s="2" t="b">
        <v>1</v>
      </c>
      <c r="Z384" s="2" t="b">
        <f t="shared" si="96"/>
        <v>1</v>
      </c>
      <c r="AA384" s="2" t="b">
        <f t="shared" si="97"/>
        <v>1</v>
      </c>
      <c r="AB384" s="2" t="b">
        <v>1</v>
      </c>
      <c r="AC384" s="20" t="b">
        <f t="shared" si="111"/>
        <v>1</v>
      </c>
      <c r="AD384" s="20" t="b">
        <f t="shared" si="112"/>
        <v>1</v>
      </c>
      <c r="AE384" s="2" t="s">
        <v>1579</v>
      </c>
      <c r="AF384" s="2" t="str">
        <f t="shared" si="113"/>
        <v>Cancer</v>
      </c>
      <c r="AG384" s="2" t="s">
        <v>1528</v>
      </c>
      <c r="AH384" s="2" t="str">
        <f t="shared" si="114"/>
        <v>Yes</v>
      </c>
      <c r="AI384" s="2" t="s">
        <v>1511</v>
      </c>
      <c r="AJ384" s="2" t="s">
        <v>1534</v>
      </c>
    </row>
    <row r="385" spans="1:36" ht="15.75" customHeight="1" x14ac:dyDescent="0.35">
      <c r="A385" s="2" t="s">
        <v>652</v>
      </c>
      <c r="B385" s="2" t="s">
        <v>1560</v>
      </c>
      <c r="C385" s="2">
        <v>162</v>
      </c>
      <c r="D385" s="2">
        <f t="shared" si="98"/>
        <v>1.62</v>
      </c>
      <c r="E385" s="2">
        <f t="shared" si="99"/>
        <v>81</v>
      </c>
      <c r="F385" s="67">
        <f t="shared" si="100"/>
        <v>30.864197530864192</v>
      </c>
      <c r="G385" s="2">
        <v>81</v>
      </c>
      <c r="H385" s="2" t="b">
        <v>1</v>
      </c>
      <c r="I385" s="2" t="b">
        <f t="shared" si="101"/>
        <v>1</v>
      </c>
      <c r="J385" s="2" t="b">
        <f t="shared" si="102"/>
        <v>1</v>
      </c>
      <c r="K385" s="2" t="b">
        <v>0</v>
      </c>
      <c r="L385" s="2" t="b">
        <f t="shared" si="103"/>
        <v>0</v>
      </c>
      <c r="M385" s="2" t="b">
        <f t="shared" si="104"/>
        <v>0</v>
      </c>
      <c r="N385" s="2" t="b">
        <v>0</v>
      </c>
      <c r="O385" s="2" t="b">
        <f t="shared" si="105"/>
        <v>0</v>
      </c>
      <c r="P385" s="2" t="b">
        <f t="shared" si="106"/>
        <v>0</v>
      </c>
      <c r="Q385" s="2" t="b">
        <v>1</v>
      </c>
      <c r="R385" s="2" t="b">
        <f t="shared" si="107"/>
        <v>1</v>
      </c>
      <c r="S385" s="2" t="b">
        <f t="shared" si="108"/>
        <v>1</v>
      </c>
      <c r="T385" s="2" t="s">
        <v>1611</v>
      </c>
      <c r="U385" s="2">
        <v>221</v>
      </c>
      <c r="V385" s="2" t="b">
        <v>1</v>
      </c>
      <c r="W385" s="2" t="b">
        <f t="shared" si="109"/>
        <v>1</v>
      </c>
      <c r="X385" s="20" t="b">
        <f t="shared" si="110"/>
        <v>0</v>
      </c>
      <c r="Y385" s="2" t="b">
        <v>0</v>
      </c>
      <c r="Z385" s="2" t="b">
        <f t="shared" si="96"/>
        <v>0</v>
      </c>
      <c r="AA385" s="2" t="b">
        <f t="shared" si="97"/>
        <v>0</v>
      </c>
      <c r="AB385" s="2" t="b">
        <v>1</v>
      </c>
      <c r="AC385" s="20" t="b">
        <f t="shared" si="111"/>
        <v>1</v>
      </c>
      <c r="AD385" s="20" t="b">
        <f t="shared" si="112"/>
        <v>1</v>
      </c>
      <c r="AE385" s="2" t="s">
        <v>1549</v>
      </c>
      <c r="AF385" s="2" t="str">
        <f t="shared" si="113"/>
        <v>Hypertension</v>
      </c>
      <c r="AG385" s="2" t="s">
        <v>1528</v>
      </c>
      <c r="AH385" s="2" t="str">
        <f t="shared" si="114"/>
        <v>Yes</v>
      </c>
      <c r="AI385" s="2" t="s">
        <v>1511</v>
      </c>
      <c r="AJ385" s="2" t="s">
        <v>1521</v>
      </c>
    </row>
    <row r="386" spans="1:36" ht="15.75" customHeight="1" x14ac:dyDescent="0.35">
      <c r="A386" s="2" t="s">
        <v>654</v>
      </c>
      <c r="B386" s="2" t="s">
        <v>1522</v>
      </c>
      <c r="C386" s="2">
        <v>161</v>
      </c>
      <c r="D386" s="2">
        <f t="shared" si="98"/>
        <v>1.61</v>
      </c>
      <c r="E386" s="2">
        <f t="shared" si="99"/>
        <v>61.8</v>
      </c>
      <c r="F386" s="67">
        <f t="shared" si="100"/>
        <v>23.841672774970096</v>
      </c>
      <c r="G386" s="2">
        <v>61.8</v>
      </c>
      <c r="H386" s="2" t="b">
        <v>0</v>
      </c>
      <c r="I386" s="2" t="b">
        <f t="shared" si="101"/>
        <v>0</v>
      </c>
      <c r="J386" s="2" t="b">
        <f t="shared" si="102"/>
        <v>0</v>
      </c>
      <c r="K386" s="2" t="b">
        <v>0</v>
      </c>
      <c r="L386" s="2" t="b">
        <f t="shared" si="103"/>
        <v>0</v>
      </c>
      <c r="M386" s="2" t="b">
        <f t="shared" si="104"/>
        <v>0</v>
      </c>
      <c r="N386" s="2" t="b">
        <v>0</v>
      </c>
      <c r="O386" s="2" t="b">
        <f t="shared" si="105"/>
        <v>0</v>
      </c>
      <c r="P386" s="2" t="b">
        <f t="shared" si="106"/>
        <v>0</v>
      </c>
      <c r="Q386" s="2" t="b">
        <v>0</v>
      </c>
      <c r="R386" s="2" t="b">
        <f t="shared" si="107"/>
        <v>0</v>
      </c>
      <c r="S386" s="2" t="b">
        <f t="shared" si="108"/>
        <v>0</v>
      </c>
      <c r="T386" s="2" t="s">
        <v>1734</v>
      </c>
      <c r="U386" s="2">
        <v>158</v>
      </c>
      <c r="V386" s="2" t="b">
        <v>0</v>
      </c>
      <c r="W386" s="2" t="b">
        <f t="shared" si="109"/>
        <v>0</v>
      </c>
      <c r="X386" s="20" t="b">
        <f t="shared" si="110"/>
        <v>0</v>
      </c>
      <c r="Y386" s="2" t="b">
        <v>0</v>
      </c>
      <c r="Z386" s="2" t="b">
        <f t="shared" ref="Z386:Z449" si="115">IF(ISBLANK(Y386),FALSE,Y386)</f>
        <v>0</v>
      </c>
      <c r="AA386" s="2" t="b">
        <f t="shared" ref="AA386:AA449" si="116">IF(Z386="YES",TRUE,IF(Z386="No",FALSE,Z386))</f>
        <v>0</v>
      </c>
      <c r="AB386" s="2" t="b">
        <v>0</v>
      </c>
      <c r="AC386" s="20" t="b">
        <f t="shared" si="111"/>
        <v>0</v>
      </c>
      <c r="AD386" s="20" t="b">
        <f t="shared" si="112"/>
        <v>0</v>
      </c>
      <c r="AE386" s="2" t="s">
        <v>1502</v>
      </c>
      <c r="AF386" s="2" t="str">
        <f t="shared" si="113"/>
        <v>Diabetes</v>
      </c>
      <c r="AG386" s="2" t="s">
        <v>1528</v>
      </c>
      <c r="AH386" s="2" t="str">
        <f t="shared" si="114"/>
        <v>Yes</v>
      </c>
      <c r="AI386" s="2" t="s">
        <v>1539</v>
      </c>
      <c r="AJ386" s="2" t="s">
        <v>1517</v>
      </c>
    </row>
    <row r="387" spans="1:36" ht="15.75" customHeight="1" x14ac:dyDescent="0.35">
      <c r="A387" s="2" t="s">
        <v>656</v>
      </c>
      <c r="B387" s="2" t="s">
        <v>1522</v>
      </c>
      <c r="C387" s="2">
        <v>179</v>
      </c>
      <c r="D387" s="2">
        <f t="shared" ref="D387:D450" si="117">C387/100</f>
        <v>1.79</v>
      </c>
      <c r="E387" s="2">
        <f t="shared" ref="E387:E450" si="118">ROUND(G387,1)</f>
        <v>93.4</v>
      </c>
      <c r="F387" s="67">
        <f t="shared" ref="F387:F450" si="119">E387/D387^2</f>
        <v>29.150151368559037</v>
      </c>
      <c r="G387" s="2">
        <v>93.4</v>
      </c>
      <c r="H387" s="2" t="b">
        <v>0</v>
      </c>
      <c r="I387" s="2" t="b">
        <f t="shared" ref="I387:I450" si="120">IF(ISBLANK(H387),FALSE,H387)</f>
        <v>0</v>
      </c>
      <c r="J387" s="2" t="b">
        <f t="shared" ref="J387:J450" si="121">IF(I387="YES",TRUE,IF(I387="No",FALSE,I387))</f>
        <v>0</v>
      </c>
      <c r="K387" s="2" t="b">
        <v>0</v>
      </c>
      <c r="L387" s="2" t="b">
        <f t="shared" ref="L387:L450" si="122">IF(ISBLANK(K387),FALSE,K387)</f>
        <v>0</v>
      </c>
      <c r="M387" s="2" t="b">
        <f t="shared" ref="M387:M450" si="123">IF(L387="Yes",TRUE,IF(L387="No",FALSE,L387))</f>
        <v>0</v>
      </c>
      <c r="N387" s="2" t="b">
        <v>0</v>
      </c>
      <c r="O387" s="2" t="b">
        <f t="shared" ref="O387:O450" si="124">IF(ISBLANK(N387),"FALSE",N387)</f>
        <v>0</v>
      </c>
      <c r="P387" s="2" t="b">
        <f t="shared" ref="P387:P450" si="125">IF(O387="yes",TRUE,IF(O387="No",FALSE,O387))</f>
        <v>0</v>
      </c>
      <c r="Q387" s="2" t="b">
        <v>1</v>
      </c>
      <c r="R387" s="2" t="b">
        <f t="shared" ref="R387:R450" si="126">IF(ISBLANK(Q387),FALSE,Q387)</f>
        <v>1</v>
      </c>
      <c r="S387" s="2" t="b">
        <f t="shared" ref="S387:S450" si="127">IF(R387="Yes",TRUE,IF(R387="No",FALSE,R387))</f>
        <v>1</v>
      </c>
      <c r="T387" s="2" t="s">
        <v>1714</v>
      </c>
      <c r="U387" s="2">
        <v>159</v>
      </c>
      <c r="V387" s="2" t="b">
        <v>1</v>
      </c>
      <c r="W387" s="2" t="b">
        <f t="shared" ref="W387:W450" si="128">IF(ISBLANK(V387),FALSE,V387)</f>
        <v>1</v>
      </c>
      <c r="X387" s="20" t="b">
        <f t="shared" ref="X387:X450" si="129">IF(W387="Yes",TRUE,IF(W387="No",FALSE,FALSE))</f>
        <v>0</v>
      </c>
      <c r="Y387" s="2" t="b">
        <v>0</v>
      </c>
      <c r="Z387" s="2" t="b">
        <f t="shared" si="115"/>
        <v>0</v>
      </c>
      <c r="AA387" s="2" t="b">
        <f t="shared" si="116"/>
        <v>0</v>
      </c>
      <c r="AB387" s="2" t="b">
        <v>1</v>
      </c>
      <c r="AC387" s="20" t="b">
        <f t="shared" ref="AC387:AC450" si="130">IF(ISBLANK(AB387),"FALSE",AB387)</f>
        <v>1</v>
      </c>
      <c r="AD387" s="20" t="b">
        <f t="shared" ref="AD387:AD450" si="131">IF(AC387="Yes",TRUE,IF(AC387="No",FALSE,AC387))</f>
        <v>1</v>
      </c>
      <c r="AE387" s="2" t="s">
        <v>1533</v>
      </c>
      <c r="AF387" s="2" t="str">
        <f t="shared" ref="AF387:AF450" si="132">PROPER(AE387)</f>
        <v>Childbirth</v>
      </c>
      <c r="AG387" s="2" t="s">
        <v>1510</v>
      </c>
      <c r="AH387" s="2" t="str">
        <f t="shared" ref="AH387:AH450" si="133">IF(ISBLANK(AG387),"No",AG387)</f>
        <v>No</v>
      </c>
      <c r="AI387" s="2" t="s">
        <v>1516</v>
      </c>
      <c r="AJ387" s="2" t="s">
        <v>1512</v>
      </c>
    </row>
    <row r="388" spans="1:36" ht="15.75" customHeight="1" x14ac:dyDescent="0.35">
      <c r="A388" s="2" t="s">
        <v>658</v>
      </c>
      <c r="B388" s="2" t="s">
        <v>1560</v>
      </c>
      <c r="C388" s="2">
        <v>170</v>
      </c>
      <c r="D388" s="2">
        <f t="shared" si="117"/>
        <v>1.7</v>
      </c>
      <c r="E388" s="2">
        <f t="shared" si="118"/>
        <v>89.4</v>
      </c>
      <c r="F388" s="67">
        <f t="shared" si="119"/>
        <v>30.934256055363328</v>
      </c>
      <c r="G388" s="2">
        <v>89.4</v>
      </c>
      <c r="H388" s="2" t="b">
        <v>0</v>
      </c>
      <c r="I388" s="2" t="b">
        <f t="shared" si="120"/>
        <v>0</v>
      </c>
      <c r="J388" s="2" t="b">
        <f t="shared" si="121"/>
        <v>0</v>
      </c>
      <c r="K388" s="2" t="b">
        <v>0</v>
      </c>
      <c r="L388" s="2" t="b">
        <f t="shared" si="122"/>
        <v>0</v>
      </c>
      <c r="M388" s="2" t="b">
        <f t="shared" si="123"/>
        <v>0</v>
      </c>
      <c r="N388" s="2" t="b">
        <v>0</v>
      </c>
      <c r="O388" s="2" t="b">
        <f t="shared" si="124"/>
        <v>0</v>
      </c>
      <c r="P388" s="2" t="b">
        <f t="shared" si="125"/>
        <v>0</v>
      </c>
      <c r="Q388" s="2" t="b">
        <v>0</v>
      </c>
      <c r="R388" s="2" t="b">
        <f t="shared" si="126"/>
        <v>0</v>
      </c>
      <c r="S388" s="2" t="b">
        <f t="shared" si="127"/>
        <v>0</v>
      </c>
      <c r="T388" s="2" t="s">
        <v>1616</v>
      </c>
      <c r="U388" s="2">
        <v>192</v>
      </c>
      <c r="V388" s="2" t="b">
        <v>1</v>
      </c>
      <c r="W388" s="2" t="b">
        <f t="shared" si="128"/>
        <v>1</v>
      </c>
      <c r="X388" s="20" t="b">
        <f t="shared" si="129"/>
        <v>0</v>
      </c>
      <c r="Y388" s="2" t="b">
        <v>1</v>
      </c>
      <c r="Z388" s="2" t="b">
        <f t="shared" si="115"/>
        <v>1</v>
      </c>
      <c r="AA388" s="2" t="b">
        <f t="shared" si="116"/>
        <v>1</v>
      </c>
      <c r="AB388" s="2" t="b">
        <v>1</v>
      </c>
      <c r="AC388" s="20" t="b">
        <f t="shared" si="130"/>
        <v>1</v>
      </c>
      <c r="AD388" s="20" t="b">
        <f t="shared" si="131"/>
        <v>1</v>
      </c>
      <c r="AE388" s="2" t="s">
        <v>1598</v>
      </c>
      <c r="AF388" s="2" t="str">
        <f t="shared" si="132"/>
        <v>Heart Disease</v>
      </c>
      <c r="AG388" s="2" t="s">
        <v>1510</v>
      </c>
      <c r="AH388" s="2" t="str">
        <f t="shared" si="133"/>
        <v>No</v>
      </c>
      <c r="AI388" s="2" t="s">
        <v>1511</v>
      </c>
      <c r="AJ388" s="2" t="s">
        <v>1521</v>
      </c>
    </row>
    <row r="389" spans="1:36" ht="15.75" customHeight="1" x14ac:dyDescent="0.35">
      <c r="A389" s="2" t="s">
        <v>659</v>
      </c>
      <c r="B389" s="2" t="s">
        <v>1560</v>
      </c>
      <c r="C389" s="2">
        <v>164</v>
      </c>
      <c r="D389" s="2">
        <f t="shared" si="117"/>
        <v>1.64</v>
      </c>
      <c r="E389" s="2">
        <f t="shared" si="118"/>
        <v>92.9</v>
      </c>
      <c r="F389" s="67">
        <f t="shared" si="119"/>
        <v>34.540452111838199</v>
      </c>
      <c r="G389" s="2">
        <v>92.9</v>
      </c>
      <c r="H389" s="2" t="b">
        <v>0</v>
      </c>
      <c r="I389" s="2" t="b">
        <f t="shared" si="120"/>
        <v>0</v>
      </c>
      <c r="J389" s="2" t="b">
        <f t="shared" si="121"/>
        <v>0</v>
      </c>
      <c r="K389" s="2" t="b">
        <v>0</v>
      </c>
      <c r="L389" s="2" t="b">
        <f t="shared" si="122"/>
        <v>0</v>
      </c>
      <c r="M389" s="2" t="b">
        <f t="shared" si="123"/>
        <v>0</v>
      </c>
      <c r="N389" s="2" t="b">
        <v>1</v>
      </c>
      <c r="O389" s="2" t="b">
        <f t="shared" si="124"/>
        <v>1</v>
      </c>
      <c r="P389" s="2" t="b">
        <f t="shared" si="125"/>
        <v>1</v>
      </c>
      <c r="Q389" s="2" t="s">
        <v>1510</v>
      </c>
      <c r="R389" s="2" t="str">
        <f t="shared" si="126"/>
        <v>No</v>
      </c>
      <c r="S389" s="2" t="b">
        <f t="shared" si="127"/>
        <v>0</v>
      </c>
      <c r="T389" s="2" t="s">
        <v>1670</v>
      </c>
      <c r="U389" s="2">
        <v>221</v>
      </c>
      <c r="V389" s="2" t="b">
        <v>1</v>
      </c>
      <c r="W389" s="2" t="b">
        <f t="shared" si="128"/>
        <v>1</v>
      </c>
      <c r="X389" s="20" t="b">
        <f t="shared" si="129"/>
        <v>0</v>
      </c>
      <c r="Y389" s="2" t="b">
        <v>0</v>
      </c>
      <c r="Z389" s="2" t="b">
        <f t="shared" si="115"/>
        <v>0</v>
      </c>
      <c r="AA389" s="2" t="b">
        <f t="shared" si="116"/>
        <v>0</v>
      </c>
      <c r="AB389" s="2" t="b">
        <v>1</v>
      </c>
      <c r="AC389" s="20" t="b">
        <f t="shared" si="130"/>
        <v>1</v>
      </c>
      <c r="AD389" s="20" t="b">
        <f t="shared" si="131"/>
        <v>1</v>
      </c>
      <c r="AE389" s="2" t="s">
        <v>1552</v>
      </c>
      <c r="AF389" s="2" t="str">
        <f t="shared" si="132"/>
        <v>Heart Disease</v>
      </c>
      <c r="AG389" s="2" t="s">
        <v>1510</v>
      </c>
      <c r="AH389" s="2" t="str">
        <f t="shared" si="133"/>
        <v>No</v>
      </c>
      <c r="AI389" s="2" t="s">
        <v>1511</v>
      </c>
      <c r="AJ389" s="2" t="s">
        <v>1525</v>
      </c>
    </row>
    <row r="390" spans="1:36" ht="15.75" customHeight="1" x14ac:dyDescent="0.35">
      <c r="A390" s="2" t="s">
        <v>661</v>
      </c>
      <c r="B390" s="2" t="s">
        <v>1547</v>
      </c>
      <c r="C390" s="2">
        <v>156</v>
      </c>
      <c r="D390" s="2">
        <f t="shared" si="117"/>
        <v>1.56</v>
      </c>
      <c r="E390" s="2">
        <f t="shared" si="118"/>
        <v>81.400000000000006</v>
      </c>
      <c r="F390" s="67">
        <f t="shared" si="119"/>
        <v>33.448389217619983</v>
      </c>
      <c r="G390" s="2">
        <v>81.400000000000006</v>
      </c>
      <c r="H390" s="2" t="b">
        <v>0</v>
      </c>
      <c r="I390" s="2" t="b">
        <f t="shared" si="120"/>
        <v>0</v>
      </c>
      <c r="J390" s="2" t="b">
        <f t="shared" si="121"/>
        <v>0</v>
      </c>
      <c r="K390" s="2" t="b">
        <v>1</v>
      </c>
      <c r="L390" s="2" t="b">
        <f t="shared" si="122"/>
        <v>1</v>
      </c>
      <c r="M390" s="2" t="b">
        <f t="shared" si="123"/>
        <v>1</v>
      </c>
      <c r="N390" s="2" t="b">
        <v>1</v>
      </c>
      <c r="O390" s="2" t="b">
        <f t="shared" si="124"/>
        <v>1</v>
      </c>
      <c r="P390" s="2" t="b">
        <f t="shared" si="125"/>
        <v>1</v>
      </c>
      <c r="Q390" s="2" t="b">
        <v>0</v>
      </c>
      <c r="R390" s="2" t="b">
        <f t="shared" si="126"/>
        <v>0</v>
      </c>
      <c r="S390" s="2" t="b">
        <f t="shared" si="127"/>
        <v>0</v>
      </c>
      <c r="T390" s="2" t="s">
        <v>1597</v>
      </c>
      <c r="U390" s="2">
        <v>166</v>
      </c>
      <c r="V390" s="2" t="b">
        <v>0</v>
      </c>
      <c r="W390" s="2" t="b">
        <f t="shared" si="128"/>
        <v>0</v>
      </c>
      <c r="X390" s="20" t="b">
        <f t="shared" si="129"/>
        <v>0</v>
      </c>
      <c r="Y390" s="2" t="b">
        <v>1</v>
      </c>
      <c r="Z390" s="2" t="b">
        <f t="shared" si="115"/>
        <v>1</v>
      </c>
      <c r="AA390" s="2" t="b">
        <f t="shared" si="116"/>
        <v>1</v>
      </c>
      <c r="AB390" s="2" t="b">
        <v>1</v>
      </c>
      <c r="AC390" s="20" t="b">
        <f t="shared" si="130"/>
        <v>1</v>
      </c>
      <c r="AD390" s="20" t="b">
        <f t="shared" si="131"/>
        <v>1</v>
      </c>
      <c r="AE390" s="2" t="s">
        <v>1502</v>
      </c>
      <c r="AF390" s="2" t="str">
        <f t="shared" si="132"/>
        <v>Diabetes</v>
      </c>
      <c r="AG390" s="2" t="s">
        <v>1528</v>
      </c>
      <c r="AH390" s="2" t="str">
        <f t="shared" si="133"/>
        <v>Yes</v>
      </c>
      <c r="AI390" s="2" t="s">
        <v>1511</v>
      </c>
      <c r="AJ390" s="2" t="s">
        <v>1521</v>
      </c>
    </row>
    <row r="391" spans="1:36" ht="15.75" customHeight="1" x14ac:dyDescent="0.35">
      <c r="A391" s="2" t="s">
        <v>662</v>
      </c>
      <c r="B391" s="2" t="s">
        <v>1531</v>
      </c>
      <c r="C391" s="2">
        <v>152</v>
      </c>
      <c r="D391" s="2">
        <f t="shared" si="117"/>
        <v>1.52</v>
      </c>
      <c r="E391" s="2">
        <f t="shared" si="118"/>
        <v>70.7</v>
      </c>
      <c r="F391" s="67">
        <f t="shared" si="119"/>
        <v>30.600761772853186</v>
      </c>
      <c r="G391" s="2">
        <v>70.7</v>
      </c>
      <c r="H391" s="2" t="b">
        <v>0</v>
      </c>
      <c r="I391" s="2" t="b">
        <f t="shared" si="120"/>
        <v>0</v>
      </c>
      <c r="J391" s="2" t="b">
        <f t="shared" si="121"/>
        <v>0</v>
      </c>
      <c r="K391" s="2" t="b">
        <v>0</v>
      </c>
      <c r="L391" s="2" t="b">
        <f t="shared" si="122"/>
        <v>0</v>
      </c>
      <c r="M391" s="2" t="b">
        <f t="shared" si="123"/>
        <v>0</v>
      </c>
      <c r="N391" s="2" t="b">
        <v>1</v>
      </c>
      <c r="O391" s="2" t="b">
        <f t="shared" si="124"/>
        <v>1</v>
      </c>
      <c r="P391" s="2" t="b">
        <f t="shared" si="125"/>
        <v>1</v>
      </c>
      <c r="Q391" s="2" t="b">
        <v>1</v>
      </c>
      <c r="R391" s="2" t="b">
        <f t="shared" si="126"/>
        <v>1</v>
      </c>
      <c r="S391" s="2" t="b">
        <f t="shared" si="127"/>
        <v>1</v>
      </c>
      <c r="T391" s="2" t="s">
        <v>1653</v>
      </c>
      <c r="U391" s="2">
        <v>211</v>
      </c>
      <c r="V391" s="2" t="b">
        <v>1</v>
      </c>
      <c r="W391" s="2" t="b">
        <f t="shared" si="128"/>
        <v>1</v>
      </c>
      <c r="X391" s="20" t="b">
        <f t="shared" si="129"/>
        <v>0</v>
      </c>
      <c r="Y391" s="2" t="b">
        <v>0</v>
      </c>
      <c r="Z391" s="2" t="b">
        <f t="shared" si="115"/>
        <v>0</v>
      </c>
      <c r="AA391" s="2" t="b">
        <f t="shared" si="116"/>
        <v>0</v>
      </c>
      <c r="AB391" s="2" t="b">
        <v>1</v>
      </c>
      <c r="AC391" s="20" t="b">
        <f t="shared" si="130"/>
        <v>1</v>
      </c>
      <c r="AD391" s="20" t="b">
        <f t="shared" si="131"/>
        <v>1</v>
      </c>
      <c r="AE391" s="2" t="s">
        <v>1546</v>
      </c>
      <c r="AF391" s="2" t="str">
        <f t="shared" si="132"/>
        <v>Kidney Stones</v>
      </c>
      <c r="AG391" s="2" t="s">
        <v>1510</v>
      </c>
      <c r="AH391" s="2" t="str">
        <f t="shared" si="133"/>
        <v>No</v>
      </c>
      <c r="AI391" s="2" t="s">
        <v>1511</v>
      </c>
      <c r="AJ391" s="2" t="s">
        <v>1521</v>
      </c>
    </row>
    <row r="392" spans="1:36" ht="15.75" customHeight="1" x14ac:dyDescent="0.35">
      <c r="A392" s="2" t="s">
        <v>663</v>
      </c>
      <c r="B392" s="2" t="s">
        <v>1513</v>
      </c>
      <c r="C392" s="2">
        <v>161</v>
      </c>
      <c r="D392" s="2">
        <f t="shared" si="117"/>
        <v>1.61</v>
      </c>
      <c r="E392" s="2">
        <f t="shared" si="118"/>
        <v>72.8</v>
      </c>
      <c r="F392" s="67">
        <f t="shared" si="119"/>
        <v>28.085336213880634</v>
      </c>
      <c r="G392" s="2">
        <v>72.8</v>
      </c>
      <c r="H392" s="2" t="b">
        <v>0</v>
      </c>
      <c r="I392" s="2" t="b">
        <f t="shared" si="120"/>
        <v>0</v>
      </c>
      <c r="J392" s="2" t="b">
        <f t="shared" si="121"/>
        <v>0</v>
      </c>
      <c r="K392" s="2" t="b">
        <v>1</v>
      </c>
      <c r="L392" s="2" t="b">
        <f t="shared" si="122"/>
        <v>1</v>
      </c>
      <c r="M392" s="2" t="b">
        <f t="shared" si="123"/>
        <v>1</v>
      </c>
      <c r="N392" s="2" t="b">
        <v>0</v>
      </c>
      <c r="O392" s="2" t="b">
        <f t="shared" si="124"/>
        <v>0</v>
      </c>
      <c r="P392" s="2" t="b">
        <f t="shared" si="125"/>
        <v>0</v>
      </c>
      <c r="Q392" s="2" t="b">
        <v>0</v>
      </c>
      <c r="R392" s="2" t="b">
        <f t="shared" si="126"/>
        <v>0</v>
      </c>
      <c r="S392" s="2" t="b">
        <f t="shared" si="127"/>
        <v>0</v>
      </c>
      <c r="T392" s="2" t="s">
        <v>1591</v>
      </c>
      <c r="U392" s="2">
        <v>220</v>
      </c>
      <c r="V392" s="2" t="b">
        <v>0</v>
      </c>
      <c r="W392" s="2" t="b">
        <f t="shared" si="128"/>
        <v>0</v>
      </c>
      <c r="X392" s="20" t="b">
        <f t="shared" si="129"/>
        <v>0</v>
      </c>
      <c r="Y392" s="2" t="b">
        <v>1</v>
      </c>
      <c r="Z392" s="2" t="b">
        <f t="shared" si="115"/>
        <v>1</v>
      </c>
      <c r="AA392" s="2" t="b">
        <f t="shared" si="116"/>
        <v>1</v>
      </c>
      <c r="AB392" s="2" t="b">
        <v>1</v>
      </c>
      <c r="AC392" s="20" t="b">
        <f t="shared" si="130"/>
        <v>1</v>
      </c>
      <c r="AD392" s="20" t="b">
        <f t="shared" si="131"/>
        <v>1</v>
      </c>
      <c r="AE392" s="2" t="s">
        <v>1533</v>
      </c>
      <c r="AF392" s="2" t="str">
        <f t="shared" si="132"/>
        <v>Childbirth</v>
      </c>
      <c r="AG392" s="2" t="s">
        <v>1510</v>
      </c>
      <c r="AH392" s="2" t="str">
        <f t="shared" si="133"/>
        <v>No</v>
      </c>
      <c r="AI392" s="2" t="s">
        <v>1511</v>
      </c>
      <c r="AJ392" s="2" t="s">
        <v>1534</v>
      </c>
    </row>
    <row r="393" spans="1:36" ht="15.75" customHeight="1" x14ac:dyDescent="0.35">
      <c r="A393" s="2" t="s">
        <v>664</v>
      </c>
      <c r="B393" s="2" t="s">
        <v>1547</v>
      </c>
      <c r="C393" s="2">
        <v>171</v>
      </c>
      <c r="D393" s="2">
        <f t="shared" si="117"/>
        <v>1.71</v>
      </c>
      <c r="E393" s="2">
        <f t="shared" si="118"/>
        <v>90.2</v>
      </c>
      <c r="F393" s="67">
        <f t="shared" si="119"/>
        <v>30.847098252453751</v>
      </c>
      <c r="G393" s="2">
        <v>90.2</v>
      </c>
      <c r="H393" s="2" t="b">
        <v>0</v>
      </c>
      <c r="I393" s="2" t="b">
        <f t="shared" si="120"/>
        <v>0</v>
      </c>
      <c r="J393" s="2" t="b">
        <f t="shared" si="121"/>
        <v>0</v>
      </c>
      <c r="K393" s="2" t="b">
        <v>0</v>
      </c>
      <c r="L393" s="2" t="b">
        <f t="shared" si="122"/>
        <v>0</v>
      </c>
      <c r="M393" s="2" t="b">
        <f t="shared" si="123"/>
        <v>0</v>
      </c>
      <c r="N393" s="2" t="s">
        <v>1528</v>
      </c>
      <c r="O393" s="2" t="str">
        <f t="shared" si="124"/>
        <v>Yes</v>
      </c>
      <c r="P393" s="2" t="b">
        <f t="shared" si="125"/>
        <v>1</v>
      </c>
      <c r="Q393" s="2" t="b">
        <v>0</v>
      </c>
      <c r="R393" s="2" t="b">
        <f t="shared" si="126"/>
        <v>0</v>
      </c>
      <c r="S393" s="2" t="b">
        <f t="shared" si="127"/>
        <v>0</v>
      </c>
      <c r="T393" s="2" t="s">
        <v>1801</v>
      </c>
      <c r="U393" s="2">
        <v>222</v>
      </c>
      <c r="V393" s="2" t="b">
        <v>1</v>
      </c>
      <c r="W393" s="2" t="b">
        <f t="shared" si="128"/>
        <v>1</v>
      </c>
      <c r="X393" s="20" t="b">
        <f t="shared" si="129"/>
        <v>0</v>
      </c>
      <c r="Y393" s="2" t="b">
        <v>0</v>
      </c>
      <c r="Z393" s="2" t="b">
        <f t="shared" si="115"/>
        <v>0</v>
      </c>
      <c r="AA393" s="2" t="b">
        <f t="shared" si="116"/>
        <v>0</v>
      </c>
      <c r="AB393" s="2" t="b">
        <v>1</v>
      </c>
      <c r="AC393" s="20" t="b">
        <f t="shared" si="130"/>
        <v>1</v>
      </c>
      <c r="AD393" s="20" t="b">
        <f t="shared" si="131"/>
        <v>1</v>
      </c>
      <c r="AE393" s="2" t="s">
        <v>1598</v>
      </c>
      <c r="AF393" s="2" t="str">
        <f t="shared" si="132"/>
        <v>Heart Disease</v>
      </c>
      <c r="AG393" s="2" t="s">
        <v>1510</v>
      </c>
      <c r="AH393" s="2" t="str">
        <f t="shared" si="133"/>
        <v>No</v>
      </c>
      <c r="AI393" s="2" t="s">
        <v>1516</v>
      </c>
      <c r="AJ393" s="2" t="s">
        <v>1521</v>
      </c>
    </row>
    <row r="394" spans="1:36" ht="15.75" customHeight="1" x14ac:dyDescent="0.35">
      <c r="A394" s="2" t="s">
        <v>665</v>
      </c>
      <c r="B394" s="2" t="s">
        <v>1560</v>
      </c>
      <c r="C394" s="2">
        <v>159</v>
      </c>
      <c r="D394" s="2">
        <f t="shared" si="117"/>
        <v>1.59</v>
      </c>
      <c r="E394" s="2">
        <f t="shared" si="118"/>
        <v>76.599999999999994</v>
      </c>
      <c r="F394" s="67">
        <f t="shared" si="119"/>
        <v>30.299434357818118</v>
      </c>
      <c r="G394" s="2">
        <v>76.599999999999994</v>
      </c>
      <c r="H394" s="2" t="b">
        <v>0</v>
      </c>
      <c r="I394" s="2" t="b">
        <f t="shared" si="120"/>
        <v>0</v>
      </c>
      <c r="J394" s="2" t="b">
        <f t="shared" si="121"/>
        <v>0</v>
      </c>
      <c r="K394" s="2" t="b">
        <v>0</v>
      </c>
      <c r="L394" s="2" t="b">
        <f t="shared" si="122"/>
        <v>0</v>
      </c>
      <c r="M394" s="2" t="b">
        <f t="shared" si="123"/>
        <v>0</v>
      </c>
      <c r="N394" s="2" t="b">
        <v>0</v>
      </c>
      <c r="O394" s="2" t="b">
        <f t="shared" si="124"/>
        <v>0</v>
      </c>
      <c r="P394" s="2" t="b">
        <f t="shared" si="125"/>
        <v>0</v>
      </c>
      <c r="Q394" s="2" t="b">
        <v>1</v>
      </c>
      <c r="R394" s="2" t="b">
        <f t="shared" si="126"/>
        <v>1</v>
      </c>
      <c r="S394" s="2" t="b">
        <f t="shared" si="127"/>
        <v>1</v>
      </c>
      <c r="T394" s="2" t="s">
        <v>1802</v>
      </c>
      <c r="U394" s="2">
        <v>216</v>
      </c>
      <c r="V394" s="2" t="b">
        <v>1</v>
      </c>
      <c r="W394" s="2" t="b">
        <f t="shared" si="128"/>
        <v>1</v>
      </c>
      <c r="X394" s="20" t="b">
        <f t="shared" si="129"/>
        <v>0</v>
      </c>
      <c r="Y394" s="2" t="b">
        <v>0</v>
      </c>
      <c r="Z394" s="2" t="b">
        <f t="shared" si="115"/>
        <v>0</v>
      </c>
      <c r="AA394" s="2" t="b">
        <f t="shared" si="116"/>
        <v>0</v>
      </c>
      <c r="AB394" s="2" t="b">
        <v>1</v>
      </c>
      <c r="AC394" s="20" t="b">
        <f t="shared" si="130"/>
        <v>1</v>
      </c>
      <c r="AD394" s="20" t="b">
        <f t="shared" si="131"/>
        <v>1</v>
      </c>
      <c r="AE394" s="2" t="s">
        <v>1527</v>
      </c>
      <c r="AF394" s="2" t="str">
        <f t="shared" si="132"/>
        <v>Appendicitis</v>
      </c>
      <c r="AG394" s="2" t="s">
        <v>1510</v>
      </c>
      <c r="AH394" s="2" t="str">
        <f t="shared" si="133"/>
        <v>No</v>
      </c>
      <c r="AI394" s="2" t="s">
        <v>1511</v>
      </c>
      <c r="AJ394" s="2" t="s">
        <v>1517</v>
      </c>
    </row>
    <row r="395" spans="1:36" ht="15.75" customHeight="1" x14ac:dyDescent="0.35">
      <c r="A395" s="2" t="s">
        <v>666</v>
      </c>
      <c r="B395" s="2" t="s">
        <v>1513</v>
      </c>
      <c r="C395" s="2">
        <v>159</v>
      </c>
      <c r="D395" s="2">
        <f t="shared" si="117"/>
        <v>1.59</v>
      </c>
      <c r="E395" s="2">
        <f t="shared" si="118"/>
        <v>81.099999999999994</v>
      </c>
      <c r="F395" s="67">
        <f t="shared" si="119"/>
        <v>32.079427237846602</v>
      </c>
      <c r="G395" s="2">
        <v>81.099999999999994</v>
      </c>
      <c r="H395" s="2" t="b">
        <v>0</v>
      </c>
      <c r="I395" s="2" t="b">
        <f t="shared" si="120"/>
        <v>0</v>
      </c>
      <c r="J395" s="2" t="b">
        <f t="shared" si="121"/>
        <v>0</v>
      </c>
      <c r="K395" s="2" t="b">
        <v>1</v>
      </c>
      <c r="L395" s="2" t="b">
        <f t="shared" si="122"/>
        <v>1</v>
      </c>
      <c r="M395" s="2" t="b">
        <f t="shared" si="123"/>
        <v>1</v>
      </c>
      <c r="N395" s="2" t="b">
        <v>0</v>
      </c>
      <c r="O395" s="2" t="b">
        <f t="shared" si="124"/>
        <v>0</v>
      </c>
      <c r="P395" s="2" t="b">
        <f t="shared" si="125"/>
        <v>0</v>
      </c>
      <c r="Q395" s="2" t="b">
        <v>0</v>
      </c>
      <c r="R395" s="2" t="b">
        <f t="shared" si="126"/>
        <v>0</v>
      </c>
      <c r="S395" s="2" t="b">
        <f t="shared" si="127"/>
        <v>0</v>
      </c>
      <c r="T395" s="2" t="s">
        <v>1597</v>
      </c>
      <c r="U395" s="2">
        <v>225</v>
      </c>
      <c r="V395" s="2" t="b">
        <v>1</v>
      </c>
      <c r="W395" s="2" t="b">
        <f t="shared" si="128"/>
        <v>1</v>
      </c>
      <c r="X395" s="20" t="b">
        <f t="shared" si="129"/>
        <v>0</v>
      </c>
      <c r="Y395" s="2" t="b">
        <v>0</v>
      </c>
      <c r="Z395" s="2" t="b">
        <f t="shared" si="115"/>
        <v>0</v>
      </c>
      <c r="AA395" s="2" t="b">
        <f t="shared" si="116"/>
        <v>0</v>
      </c>
      <c r="AB395" s="2" t="b">
        <v>1</v>
      </c>
      <c r="AC395" s="20" t="b">
        <f t="shared" si="130"/>
        <v>1</v>
      </c>
      <c r="AD395" s="20" t="b">
        <f t="shared" si="131"/>
        <v>1</v>
      </c>
      <c r="AE395" s="2" t="s">
        <v>1598</v>
      </c>
      <c r="AF395" s="2" t="str">
        <f t="shared" si="132"/>
        <v>Heart Disease</v>
      </c>
      <c r="AG395" s="2" t="s">
        <v>1528</v>
      </c>
      <c r="AH395" s="2" t="str">
        <f t="shared" si="133"/>
        <v>Yes</v>
      </c>
      <c r="AI395" s="2" t="s">
        <v>1516</v>
      </c>
      <c r="AJ395" s="2" t="s">
        <v>1521</v>
      </c>
    </row>
    <row r="396" spans="1:36" ht="15.75" customHeight="1" x14ac:dyDescent="0.35">
      <c r="A396" s="2" t="s">
        <v>668</v>
      </c>
      <c r="B396" s="2" t="s">
        <v>1518</v>
      </c>
      <c r="C396" s="2">
        <v>163</v>
      </c>
      <c r="D396" s="2">
        <f t="shared" si="117"/>
        <v>1.63</v>
      </c>
      <c r="E396" s="2">
        <f t="shared" si="118"/>
        <v>79.3</v>
      </c>
      <c r="F396" s="67">
        <f t="shared" si="119"/>
        <v>29.846813956114268</v>
      </c>
      <c r="G396" s="2">
        <v>79.3</v>
      </c>
      <c r="H396" s="2" t="b">
        <v>0</v>
      </c>
      <c r="I396" s="2" t="b">
        <f t="shared" si="120"/>
        <v>0</v>
      </c>
      <c r="J396" s="2" t="b">
        <f t="shared" si="121"/>
        <v>0</v>
      </c>
      <c r="K396" s="2" t="b">
        <v>0</v>
      </c>
      <c r="L396" s="2" t="b">
        <f t="shared" si="122"/>
        <v>0</v>
      </c>
      <c r="M396" s="2" t="b">
        <f t="shared" si="123"/>
        <v>0</v>
      </c>
      <c r="N396" s="2" t="b">
        <v>0</v>
      </c>
      <c r="O396" s="2" t="b">
        <f t="shared" si="124"/>
        <v>0</v>
      </c>
      <c r="P396" s="2" t="b">
        <f t="shared" si="125"/>
        <v>0</v>
      </c>
      <c r="Q396" s="2" t="b">
        <v>0</v>
      </c>
      <c r="R396" s="2" t="b">
        <f t="shared" si="126"/>
        <v>0</v>
      </c>
      <c r="S396" s="2" t="b">
        <f t="shared" si="127"/>
        <v>0</v>
      </c>
      <c r="T396" s="2" t="s">
        <v>1803</v>
      </c>
      <c r="U396" s="2">
        <v>158</v>
      </c>
      <c r="V396" s="2" t="b">
        <v>1</v>
      </c>
      <c r="W396" s="2" t="b">
        <f t="shared" si="128"/>
        <v>1</v>
      </c>
      <c r="X396" s="20" t="b">
        <f t="shared" si="129"/>
        <v>0</v>
      </c>
      <c r="Y396" s="2" t="b">
        <v>1</v>
      </c>
      <c r="Z396" s="2" t="b">
        <f t="shared" si="115"/>
        <v>1</v>
      </c>
      <c r="AA396" s="2" t="b">
        <f t="shared" si="116"/>
        <v>1</v>
      </c>
      <c r="AB396" s="2" t="b">
        <v>1</v>
      </c>
      <c r="AC396" s="20" t="b">
        <f t="shared" si="130"/>
        <v>1</v>
      </c>
      <c r="AD396" s="20" t="b">
        <f t="shared" si="131"/>
        <v>1</v>
      </c>
      <c r="AE396" s="2" t="s">
        <v>1598</v>
      </c>
      <c r="AF396" s="2" t="str">
        <f t="shared" si="132"/>
        <v>Heart Disease</v>
      </c>
      <c r="AG396" s="2" t="s">
        <v>1528</v>
      </c>
      <c r="AH396" s="2" t="str">
        <f t="shared" si="133"/>
        <v>Yes</v>
      </c>
      <c r="AI396" s="2" t="s">
        <v>1511</v>
      </c>
      <c r="AJ396" s="2" t="s">
        <v>1534</v>
      </c>
    </row>
    <row r="397" spans="1:36" ht="15.75" customHeight="1" x14ac:dyDescent="0.35">
      <c r="A397" s="2" t="s">
        <v>670</v>
      </c>
      <c r="B397" s="2" t="s">
        <v>1547</v>
      </c>
      <c r="C397" s="2">
        <v>167</v>
      </c>
      <c r="D397" s="2">
        <f t="shared" si="117"/>
        <v>1.67</v>
      </c>
      <c r="E397" s="2">
        <f t="shared" si="118"/>
        <v>83.4</v>
      </c>
      <c r="F397" s="67">
        <f t="shared" si="119"/>
        <v>29.904263329628172</v>
      </c>
      <c r="G397" s="2">
        <v>83.4</v>
      </c>
      <c r="H397" s="2" t="b">
        <v>0</v>
      </c>
      <c r="I397" s="2" t="b">
        <f t="shared" si="120"/>
        <v>0</v>
      </c>
      <c r="J397" s="2" t="b">
        <f t="shared" si="121"/>
        <v>0</v>
      </c>
      <c r="K397" s="2" t="b">
        <v>1</v>
      </c>
      <c r="L397" s="2" t="b">
        <f t="shared" si="122"/>
        <v>1</v>
      </c>
      <c r="M397" s="2" t="b">
        <f t="shared" si="123"/>
        <v>1</v>
      </c>
      <c r="N397" s="2" t="b">
        <v>0</v>
      </c>
      <c r="O397" s="2" t="b">
        <f t="shared" si="124"/>
        <v>0</v>
      </c>
      <c r="P397" s="2" t="b">
        <f t="shared" si="125"/>
        <v>0</v>
      </c>
      <c r="Q397" s="2" t="b">
        <v>0</v>
      </c>
      <c r="R397" s="2" t="b">
        <f t="shared" si="126"/>
        <v>0</v>
      </c>
      <c r="S397" s="2" t="b">
        <f t="shared" si="127"/>
        <v>0</v>
      </c>
      <c r="T397" s="2" t="s">
        <v>1672</v>
      </c>
      <c r="U397" s="2">
        <v>175</v>
      </c>
      <c r="V397" s="2" t="b">
        <v>0</v>
      </c>
      <c r="W397" s="2" t="b">
        <f t="shared" si="128"/>
        <v>0</v>
      </c>
      <c r="X397" s="20" t="b">
        <f t="shared" si="129"/>
        <v>0</v>
      </c>
      <c r="Y397" s="2" t="b">
        <v>1</v>
      </c>
      <c r="Z397" s="2" t="b">
        <f t="shared" si="115"/>
        <v>1</v>
      </c>
      <c r="AA397" s="2" t="b">
        <f t="shared" si="116"/>
        <v>1</v>
      </c>
      <c r="AB397" s="2" t="b">
        <v>1</v>
      </c>
      <c r="AC397" s="20" t="b">
        <f t="shared" si="130"/>
        <v>1</v>
      </c>
      <c r="AD397" s="20" t="b">
        <f t="shared" si="131"/>
        <v>1</v>
      </c>
      <c r="AE397" s="2" t="s">
        <v>1570</v>
      </c>
      <c r="AF397" s="2" t="str">
        <f t="shared" si="132"/>
        <v>Cancer</v>
      </c>
      <c r="AG397" s="2" t="s">
        <v>1510</v>
      </c>
      <c r="AH397" s="2" t="str">
        <f t="shared" si="133"/>
        <v>No</v>
      </c>
      <c r="AI397" s="2" t="s">
        <v>1539</v>
      </c>
      <c r="AJ397" s="2" t="s">
        <v>1521</v>
      </c>
    </row>
    <row r="398" spans="1:36" ht="15.75" customHeight="1" x14ac:dyDescent="0.35">
      <c r="A398" s="2" t="s">
        <v>672</v>
      </c>
      <c r="B398" s="2" t="s">
        <v>1522</v>
      </c>
      <c r="C398" s="2">
        <v>173</v>
      </c>
      <c r="D398" s="2">
        <f t="shared" si="117"/>
        <v>1.73</v>
      </c>
      <c r="E398" s="2">
        <f t="shared" si="118"/>
        <v>86.9</v>
      </c>
      <c r="F398" s="67">
        <f t="shared" si="119"/>
        <v>29.035383741521603</v>
      </c>
      <c r="G398" s="2">
        <v>86.9</v>
      </c>
      <c r="H398" s="2" t="b">
        <v>0</v>
      </c>
      <c r="I398" s="2" t="b">
        <f t="shared" si="120"/>
        <v>0</v>
      </c>
      <c r="J398" s="2" t="b">
        <f t="shared" si="121"/>
        <v>0</v>
      </c>
      <c r="K398" s="2" t="b">
        <v>1</v>
      </c>
      <c r="L398" s="2" t="b">
        <f t="shared" si="122"/>
        <v>1</v>
      </c>
      <c r="M398" s="2" t="b">
        <f t="shared" si="123"/>
        <v>1</v>
      </c>
      <c r="N398" s="2" t="b">
        <v>1</v>
      </c>
      <c r="O398" s="2" t="b">
        <f t="shared" si="124"/>
        <v>1</v>
      </c>
      <c r="P398" s="2" t="b">
        <f t="shared" si="125"/>
        <v>1</v>
      </c>
      <c r="Q398" s="2" t="s">
        <v>1528</v>
      </c>
      <c r="R398" s="2" t="str">
        <f t="shared" si="126"/>
        <v>Yes</v>
      </c>
      <c r="S398" s="2" t="b">
        <f t="shared" si="127"/>
        <v>1</v>
      </c>
      <c r="T398" s="2" t="s">
        <v>1804</v>
      </c>
      <c r="U398" s="2">
        <v>187</v>
      </c>
      <c r="V398" s="2" t="b">
        <v>1</v>
      </c>
      <c r="W398" s="2" t="b">
        <f t="shared" si="128"/>
        <v>1</v>
      </c>
      <c r="X398" s="20" t="b">
        <f t="shared" si="129"/>
        <v>0</v>
      </c>
      <c r="Y398" s="2" t="b">
        <v>1</v>
      </c>
      <c r="Z398" s="2" t="b">
        <f t="shared" si="115"/>
        <v>1</v>
      </c>
      <c r="AA398" s="2" t="b">
        <f t="shared" si="116"/>
        <v>1</v>
      </c>
      <c r="AB398" s="2" t="b">
        <v>1</v>
      </c>
      <c r="AC398" s="20" t="b">
        <f t="shared" si="130"/>
        <v>1</v>
      </c>
      <c r="AD398" s="20" t="b">
        <f t="shared" si="131"/>
        <v>1</v>
      </c>
      <c r="AE398" s="2" t="s">
        <v>1538</v>
      </c>
      <c r="AF398" s="2" t="str">
        <f t="shared" si="132"/>
        <v>Respiratory Infection</v>
      </c>
      <c r="AG398" s="2" t="s">
        <v>1510</v>
      </c>
      <c r="AH398" s="2" t="str">
        <f t="shared" si="133"/>
        <v>No</v>
      </c>
      <c r="AI398" s="2" t="s">
        <v>1516</v>
      </c>
      <c r="AJ398" s="2" t="s">
        <v>1512</v>
      </c>
    </row>
    <row r="399" spans="1:36" ht="15.75" customHeight="1" x14ac:dyDescent="0.35">
      <c r="A399" s="2" t="s">
        <v>673</v>
      </c>
      <c r="B399" s="2" t="s">
        <v>1540</v>
      </c>
      <c r="C399" s="2">
        <v>168</v>
      </c>
      <c r="D399" s="2">
        <f t="shared" si="117"/>
        <v>1.68</v>
      </c>
      <c r="E399" s="2">
        <f t="shared" si="118"/>
        <v>65</v>
      </c>
      <c r="F399" s="67">
        <f t="shared" si="119"/>
        <v>23.030045351473927</v>
      </c>
      <c r="G399" s="2">
        <v>65</v>
      </c>
      <c r="H399" s="2" t="b">
        <v>0</v>
      </c>
      <c r="I399" s="2" t="b">
        <f t="shared" si="120"/>
        <v>0</v>
      </c>
      <c r="J399" s="2" t="b">
        <f t="shared" si="121"/>
        <v>0</v>
      </c>
      <c r="K399" s="2" t="b">
        <v>1</v>
      </c>
      <c r="L399" s="2" t="b">
        <f t="shared" si="122"/>
        <v>1</v>
      </c>
      <c r="M399" s="2" t="b">
        <f t="shared" si="123"/>
        <v>1</v>
      </c>
      <c r="N399" s="2" t="b">
        <v>0</v>
      </c>
      <c r="O399" s="2" t="b">
        <f t="shared" si="124"/>
        <v>0</v>
      </c>
      <c r="P399" s="2" t="b">
        <f t="shared" si="125"/>
        <v>0</v>
      </c>
      <c r="Q399" s="2" t="b">
        <v>0</v>
      </c>
      <c r="R399" s="2" t="b">
        <f t="shared" si="126"/>
        <v>0</v>
      </c>
      <c r="S399" s="2" t="b">
        <f t="shared" si="127"/>
        <v>0</v>
      </c>
      <c r="T399" s="2" t="s">
        <v>1660</v>
      </c>
      <c r="U399" s="2">
        <v>199</v>
      </c>
      <c r="V399" s="2" t="b">
        <v>0</v>
      </c>
      <c r="W399" s="2" t="b">
        <f t="shared" si="128"/>
        <v>0</v>
      </c>
      <c r="X399" s="20" t="b">
        <f t="shared" si="129"/>
        <v>0</v>
      </c>
      <c r="Y399" s="2" t="b">
        <v>0</v>
      </c>
      <c r="Z399" s="2" t="b">
        <f t="shared" si="115"/>
        <v>0</v>
      </c>
      <c r="AA399" s="2" t="b">
        <f t="shared" si="116"/>
        <v>0</v>
      </c>
      <c r="AB399" s="2" t="b">
        <v>0</v>
      </c>
      <c r="AC399" s="20" t="b">
        <f t="shared" si="130"/>
        <v>0</v>
      </c>
      <c r="AD399" s="20" t="b">
        <f t="shared" si="131"/>
        <v>0</v>
      </c>
      <c r="AE399" s="2" t="s">
        <v>1544</v>
      </c>
      <c r="AF399" s="2" t="str">
        <f t="shared" si="132"/>
        <v>Osteoarthritis</v>
      </c>
      <c r="AG399" s="2" t="s">
        <v>1528</v>
      </c>
      <c r="AH399" s="2" t="str">
        <f t="shared" si="133"/>
        <v>Yes</v>
      </c>
      <c r="AI399" s="2" t="s">
        <v>1516</v>
      </c>
      <c r="AJ399" s="2" t="s">
        <v>1512</v>
      </c>
    </row>
    <row r="400" spans="1:36" ht="15.75" customHeight="1" x14ac:dyDescent="0.35">
      <c r="A400" s="2" t="s">
        <v>674</v>
      </c>
      <c r="B400" s="2" t="s">
        <v>1547</v>
      </c>
      <c r="C400" s="2">
        <v>172</v>
      </c>
      <c r="D400" s="2">
        <f t="shared" si="117"/>
        <v>1.72</v>
      </c>
      <c r="E400" s="2">
        <f t="shared" si="118"/>
        <v>89.7</v>
      </c>
      <c r="F400" s="67">
        <f t="shared" si="119"/>
        <v>30.320443482963768</v>
      </c>
      <c r="G400" s="2">
        <v>89.7</v>
      </c>
      <c r="H400" s="2" t="b">
        <v>1</v>
      </c>
      <c r="I400" s="2" t="b">
        <f t="shared" si="120"/>
        <v>1</v>
      </c>
      <c r="J400" s="2" t="b">
        <f t="shared" si="121"/>
        <v>1</v>
      </c>
      <c r="K400" s="2" t="b">
        <v>1</v>
      </c>
      <c r="L400" s="2" t="b">
        <f t="shared" si="122"/>
        <v>1</v>
      </c>
      <c r="M400" s="2" t="b">
        <f t="shared" si="123"/>
        <v>1</v>
      </c>
      <c r="N400" s="2" t="b">
        <v>0</v>
      </c>
      <c r="O400" s="2" t="b">
        <f t="shared" si="124"/>
        <v>0</v>
      </c>
      <c r="P400" s="2" t="b">
        <f t="shared" si="125"/>
        <v>0</v>
      </c>
      <c r="Q400" s="2" t="b">
        <v>1</v>
      </c>
      <c r="R400" s="2" t="b">
        <f t="shared" si="126"/>
        <v>1</v>
      </c>
      <c r="S400" s="2" t="b">
        <f t="shared" si="127"/>
        <v>1</v>
      </c>
      <c r="T400" s="2" t="s">
        <v>1695</v>
      </c>
      <c r="U400" s="2">
        <v>181</v>
      </c>
      <c r="V400" s="2" t="b">
        <v>1</v>
      </c>
      <c r="W400" s="2" t="b">
        <f t="shared" si="128"/>
        <v>1</v>
      </c>
      <c r="X400" s="20" t="b">
        <f t="shared" si="129"/>
        <v>0</v>
      </c>
      <c r="Y400" s="2" t="b">
        <v>0</v>
      </c>
      <c r="Z400" s="2" t="b">
        <f t="shared" si="115"/>
        <v>0</v>
      </c>
      <c r="AA400" s="2" t="b">
        <f t="shared" si="116"/>
        <v>0</v>
      </c>
      <c r="AB400" s="2" t="b">
        <v>1</v>
      </c>
      <c r="AC400" s="20" t="b">
        <f t="shared" si="130"/>
        <v>1</v>
      </c>
      <c r="AD400" s="20" t="b">
        <f t="shared" si="131"/>
        <v>1</v>
      </c>
      <c r="AE400" s="2" t="s">
        <v>1520</v>
      </c>
      <c r="AF400" s="2" t="str">
        <f t="shared" si="132"/>
        <v>Stroke</v>
      </c>
      <c r="AG400" s="2" t="s">
        <v>1528</v>
      </c>
      <c r="AH400" s="2" t="str">
        <f t="shared" si="133"/>
        <v>Yes</v>
      </c>
      <c r="AI400" s="2" t="s">
        <v>1511</v>
      </c>
      <c r="AJ400" s="2" t="s">
        <v>1512</v>
      </c>
    </row>
    <row r="401" spans="1:36" ht="15.75" customHeight="1" x14ac:dyDescent="0.35">
      <c r="A401" s="2" t="s">
        <v>675</v>
      </c>
      <c r="B401" s="2" t="s">
        <v>1522</v>
      </c>
      <c r="C401" s="2">
        <v>166</v>
      </c>
      <c r="D401" s="2">
        <f t="shared" si="117"/>
        <v>1.66</v>
      </c>
      <c r="E401" s="2">
        <f t="shared" si="118"/>
        <v>72</v>
      </c>
      <c r="F401" s="67">
        <f t="shared" si="119"/>
        <v>26.1286108288576</v>
      </c>
      <c r="G401" s="2">
        <v>72</v>
      </c>
      <c r="H401" s="2" t="s">
        <v>1510</v>
      </c>
      <c r="I401" s="2" t="str">
        <f t="shared" si="120"/>
        <v>No</v>
      </c>
      <c r="J401" s="2" t="b">
        <f t="shared" si="121"/>
        <v>0</v>
      </c>
      <c r="K401" s="2" t="b">
        <v>0</v>
      </c>
      <c r="L401" s="2" t="b">
        <f t="shared" si="122"/>
        <v>0</v>
      </c>
      <c r="M401" s="2" t="b">
        <f t="shared" si="123"/>
        <v>0</v>
      </c>
      <c r="N401" s="2" t="b">
        <v>0</v>
      </c>
      <c r="O401" s="2" t="b">
        <f t="shared" si="124"/>
        <v>0</v>
      </c>
      <c r="P401" s="2" t="b">
        <f t="shared" si="125"/>
        <v>0</v>
      </c>
      <c r="Q401" s="2" t="b">
        <v>0</v>
      </c>
      <c r="R401" s="2" t="b">
        <f t="shared" si="126"/>
        <v>0</v>
      </c>
      <c r="S401" s="2" t="b">
        <f t="shared" si="127"/>
        <v>0</v>
      </c>
      <c r="T401" s="2" t="s">
        <v>1629</v>
      </c>
      <c r="U401" s="2">
        <v>206</v>
      </c>
      <c r="V401" s="2" t="b">
        <v>0</v>
      </c>
      <c r="W401" s="2" t="b">
        <f t="shared" si="128"/>
        <v>0</v>
      </c>
      <c r="X401" s="20" t="b">
        <f t="shared" si="129"/>
        <v>0</v>
      </c>
      <c r="Y401" s="2" t="b">
        <v>0</v>
      </c>
      <c r="Z401" s="2" t="b">
        <f t="shared" si="115"/>
        <v>0</v>
      </c>
      <c r="AA401" s="2" t="b">
        <f t="shared" si="116"/>
        <v>0</v>
      </c>
      <c r="AB401" s="2" t="b">
        <v>0</v>
      </c>
      <c r="AC401" s="20" t="b">
        <f t="shared" si="130"/>
        <v>0</v>
      </c>
      <c r="AD401" s="20" t="b">
        <f t="shared" si="131"/>
        <v>0</v>
      </c>
      <c r="AE401" s="2" t="s">
        <v>1565</v>
      </c>
      <c r="AF401" s="2" t="str">
        <f t="shared" si="132"/>
        <v>Diabetes</v>
      </c>
      <c r="AG401" s="2" t="s">
        <v>1510</v>
      </c>
      <c r="AH401" s="2" t="str">
        <f t="shared" si="133"/>
        <v>No</v>
      </c>
      <c r="AI401" s="2" t="s">
        <v>1516</v>
      </c>
      <c r="AJ401" s="2" t="s">
        <v>1534</v>
      </c>
    </row>
    <row r="402" spans="1:36" ht="15.75" customHeight="1" x14ac:dyDescent="0.35">
      <c r="A402" s="2" t="s">
        <v>677</v>
      </c>
      <c r="B402" s="2" t="s">
        <v>1531</v>
      </c>
      <c r="C402" s="2">
        <v>150</v>
      </c>
      <c r="D402" s="2">
        <f t="shared" si="117"/>
        <v>1.5</v>
      </c>
      <c r="E402" s="2">
        <f t="shared" si="118"/>
        <v>46.9</v>
      </c>
      <c r="F402" s="67">
        <f t="shared" si="119"/>
        <v>20.844444444444445</v>
      </c>
      <c r="G402" s="2">
        <v>46.9</v>
      </c>
      <c r="H402" s="2" t="b">
        <v>1</v>
      </c>
      <c r="I402" s="2" t="b">
        <f t="shared" si="120"/>
        <v>1</v>
      </c>
      <c r="J402" s="2" t="b">
        <f t="shared" si="121"/>
        <v>1</v>
      </c>
      <c r="K402" s="2" t="b">
        <v>1</v>
      </c>
      <c r="L402" s="2" t="b">
        <f t="shared" si="122"/>
        <v>1</v>
      </c>
      <c r="M402" s="2" t="b">
        <f t="shared" si="123"/>
        <v>1</v>
      </c>
      <c r="N402" s="2" t="b">
        <v>1</v>
      </c>
      <c r="O402" s="2" t="b">
        <f t="shared" si="124"/>
        <v>1</v>
      </c>
      <c r="P402" s="2" t="b">
        <f t="shared" si="125"/>
        <v>1</v>
      </c>
      <c r="Q402" s="2" t="b">
        <v>0</v>
      </c>
      <c r="R402" s="2" t="b">
        <f t="shared" si="126"/>
        <v>0</v>
      </c>
      <c r="S402" s="2" t="b">
        <f t="shared" si="127"/>
        <v>0</v>
      </c>
      <c r="T402" s="2" t="s">
        <v>1805</v>
      </c>
      <c r="U402" s="2">
        <v>202</v>
      </c>
      <c r="V402" s="2" t="b">
        <v>0</v>
      </c>
      <c r="W402" s="2" t="b">
        <f t="shared" si="128"/>
        <v>0</v>
      </c>
      <c r="X402" s="20" t="b">
        <f t="shared" si="129"/>
        <v>0</v>
      </c>
      <c r="Y402" s="2" t="b">
        <v>0</v>
      </c>
      <c r="Z402" s="2" t="b">
        <f t="shared" si="115"/>
        <v>0</v>
      </c>
      <c r="AA402" s="2" t="b">
        <f t="shared" si="116"/>
        <v>0</v>
      </c>
      <c r="AB402" s="2" t="b">
        <v>0</v>
      </c>
      <c r="AC402" s="20" t="b">
        <f t="shared" si="130"/>
        <v>0</v>
      </c>
      <c r="AD402" s="20" t="b">
        <f t="shared" si="131"/>
        <v>0</v>
      </c>
      <c r="AE402" s="2" t="s">
        <v>1527</v>
      </c>
      <c r="AF402" s="2" t="str">
        <f t="shared" si="132"/>
        <v>Appendicitis</v>
      </c>
      <c r="AG402" s="2" t="s">
        <v>1528</v>
      </c>
      <c r="AH402" s="2" t="str">
        <f t="shared" si="133"/>
        <v>Yes</v>
      </c>
      <c r="AI402" s="2" t="s">
        <v>1511</v>
      </c>
      <c r="AJ402" s="2" t="s">
        <v>1517</v>
      </c>
    </row>
    <row r="403" spans="1:36" ht="15.75" customHeight="1" x14ac:dyDescent="0.35">
      <c r="A403" s="2" t="s">
        <v>678</v>
      </c>
      <c r="B403" s="2" t="s">
        <v>1522</v>
      </c>
      <c r="C403" s="2">
        <v>171</v>
      </c>
      <c r="D403" s="2">
        <f t="shared" si="117"/>
        <v>1.71</v>
      </c>
      <c r="E403" s="2">
        <f t="shared" si="118"/>
        <v>87.8</v>
      </c>
      <c r="F403" s="67">
        <f t="shared" si="119"/>
        <v>30.026332888752098</v>
      </c>
      <c r="G403" s="2">
        <v>87.8</v>
      </c>
      <c r="H403" s="2" t="b">
        <v>1</v>
      </c>
      <c r="I403" s="2" t="b">
        <f t="shared" si="120"/>
        <v>1</v>
      </c>
      <c r="J403" s="2" t="b">
        <f t="shared" si="121"/>
        <v>1</v>
      </c>
      <c r="K403" s="2" t="b">
        <v>1</v>
      </c>
      <c r="L403" s="2" t="b">
        <f t="shared" si="122"/>
        <v>1</v>
      </c>
      <c r="M403" s="2" t="b">
        <f t="shared" si="123"/>
        <v>1</v>
      </c>
      <c r="N403" s="2" t="b">
        <v>0</v>
      </c>
      <c r="O403" s="2" t="b">
        <f t="shared" si="124"/>
        <v>0</v>
      </c>
      <c r="P403" s="2" t="b">
        <f t="shared" si="125"/>
        <v>0</v>
      </c>
      <c r="Q403" s="2" t="b">
        <v>0</v>
      </c>
      <c r="R403" s="2" t="b">
        <f t="shared" si="126"/>
        <v>0</v>
      </c>
      <c r="S403" s="2" t="b">
        <f t="shared" si="127"/>
        <v>0</v>
      </c>
      <c r="T403" s="2" t="s">
        <v>1645</v>
      </c>
      <c r="U403" s="2">
        <v>183</v>
      </c>
      <c r="V403" s="2" t="b">
        <v>0</v>
      </c>
      <c r="W403" s="2" t="b">
        <f t="shared" si="128"/>
        <v>0</v>
      </c>
      <c r="X403" s="20" t="b">
        <f t="shared" si="129"/>
        <v>0</v>
      </c>
      <c r="Y403" s="2" t="b">
        <v>1</v>
      </c>
      <c r="Z403" s="2" t="b">
        <f t="shared" si="115"/>
        <v>1</v>
      </c>
      <c r="AA403" s="2" t="b">
        <f t="shared" si="116"/>
        <v>1</v>
      </c>
      <c r="AB403" s="2" t="b">
        <v>1</v>
      </c>
      <c r="AC403" s="20" t="b">
        <f t="shared" si="130"/>
        <v>1</v>
      </c>
      <c r="AD403" s="20" t="b">
        <f t="shared" si="131"/>
        <v>1</v>
      </c>
      <c r="AE403" s="2" t="s">
        <v>1502</v>
      </c>
      <c r="AF403" s="2" t="str">
        <f t="shared" si="132"/>
        <v>Diabetes</v>
      </c>
      <c r="AG403" s="2" t="s">
        <v>1528</v>
      </c>
      <c r="AH403" s="2" t="str">
        <f t="shared" si="133"/>
        <v>Yes</v>
      </c>
      <c r="AI403" s="2" t="s">
        <v>1539</v>
      </c>
      <c r="AJ403" s="2" t="s">
        <v>1534</v>
      </c>
    </row>
    <row r="404" spans="1:36" ht="15.75" customHeight="1" x14ac:dyDescent="0.35">
      <c r="A404" s="2" t="s">
        <v>679</v>
      </c>
      <c r="B404" s="2" t="s">
        <v>1540</v>
      </c>
      <c r="C404" s="2">
        <v>163</v>
      </c>
      <c r="D404" s="2">
        <f t="shared" si="117"/>
        <v>1.63</v>
      </c>
      <c r="E404" s="2">
        <f t="shared" si="118"/>
        <v>92.7</v>
      </c>
      <c r="F404" s="67">
        <f t="shared" si="119"/>
        <v>34.89028567127103</v>
      </c>
      <c r="G404" s="2">
        <v>92.711100000000002</v>
      </c>
      <c r="H404" s="2" t="b">
        <v>1</v>
      </c>
      <c r="I404" s="2" t="b">
        <f t="shared" si="120"/>
        <v>1</v>
      </c>
      <c r="J404" s="2" t="b">
        <f t="shared" si="121"/>
        <v>1</v>
      </c>
      <c r="K404" s="2" t="b">
        <v>0</v>
      </c>
      <c r="L404" s="2" t="b">
        <f t="shared" si="122"/>
        <v>0</v>
      </c>
      <c r="M404" s="2" t="b">
        <f t="shared" si="123"/>
        <v>0</v>
      </c>
      <c r="N404" s="2" t="b">
        <v>0</v>
      </c>
      <c r="O404" s="2" t="b">
        <f t="shared" si="124"/>
        <v>0</v>
      </c>
      <c r="P404" s="2" t="b">
        <f t="shared" si="125"/>
        <v>0</v>
      </c>
      <c r="Q404" s="2" t="b">
        <v>1</v>
      </c>
      <c r="R404" s="2" t="b">
        <f t="shared" si="126"/>
        <v>1</v>
      </c>
      <c r="S404" s="2" t="b">
        <f t="shared" si="127"/>
        <v>1</v>
      </c>
      <c r="T404" s="2" t="s">
        <v>1739</v>
      </c>
      <c r="U404" s="2">
        <v>156</v>
      </c>
      <c r="V404" s="2" t="b">
        <v>1</v>
      </c>
      <c r="W404" s="2" t="b">
        <f t="shared" si="128"/>
        <v>1</v>
      </c>
      <c r="X404" s="20" t="b">
        <f t="shared" si="129"/>
        <v>0</v>
      </c>
      <c r="Y404" s="2" t="b">
        <v>1</v>
      </c>
      <c r="Z404" s="2" t="b">
        <f t="shared" si="115"/>
        <v>1</v>
      </c>
      <c r="AA404" s="2" t="b">
        <f t="shared" si="116"/>
        <v>1</v>
      </c>
      <c r="AB404" s="2" t="b">
        <v>1</v>
      </c>
      <c r="AC404" s="20" t="b">
        <f t="shared" si="130"/>
        <v>1</v>
      </c>
      <c r="AD404" s="20" t="b">
        <f t="shared" si="131"/>
        <v>1</v>
      </c>
      <c r="AE404" s="2" t="s">
        <v>1598</v>
      </c>
      <c r="AF404" s="2" t="str">
        <f t="shared" si="132"/>
        <v>Heart Disease</v>
      </c>
      <c r="AG404" s="2" t="s">
        <v>1528</v>
      </c>
      <c r="AH404" s="2" t="str">
        <f t="shared" si="133"/>
        <v>Yes</v>
      </c>
      <c r="AI404" s="2" t="s">
        <v>1539</v>
      </c>
      <c r="AJ404" s="2" t="s">
        <v>1517</v>
      </c>
    </row>
    <row r="405" spans="1:36" ht="15.75" customHeight="1" x14ac:dyDescent="0.35">
      <c r="A405" s="2" t="s">
        <v>681</v>
      </c>
      <c r="B405" s="2" t="s">
        <v>1507</v>
      </c>
      <c r="C405" s="2">
        <v>167</v>
      </c>
      <c r="D405" s="2">
        <f t="shared" si="117"/>
        <v>1.67</v>
      </c>
      <c r="E405" s="2">
        <f t="shared" si="118"/>
        <v>97.4</v>
      </c>
      <c r="F405" s="67">
        <f t="shared" si="119"/>
        <v>34.924163648750408</v>
      </c>
      <c r="G405" s="2">
        <v>97.4</v>
      </c>
      <c r="H405" s="2" t="b">
        <v>1</v>
      </c>
      <c r="I405" s="2" t="b">
        <f t="shared" si="120"/>
        <v>1</v>
      </c>
      <c r="J405" s="2" t="b">
        <f t="shared" si="121"/>
        <v>1</v>
      </c>
      <c r="K405" s="2" t="s">
        <v>1528</v>
      </c>
      <c r="L405" s="2" t="str">
        <f t="shared" si="122"/>
        <v>Yes</v>
      </c>
      <c r="M405" s="2" t="b">
        <f t="shared" si="123"/>
        <v>1</v>
      </c>
      <c r="N405" s="2" t="b">
        <v>0</v>
      </c>
      <c r="O405" s="2" t="b">
        <f t="shared" si="124"/>
        <v>0</v>
      </c>
      <c r="P405" s="2" t="b">
        <f t="shared" si="125"/>
        <v>0</v>
      </c>
      <c r="Q405" s="2" t="b">
        <v>0</v>
      </c>
      <c r="R405" s="2" t="b">
        <f t="shared" si="126"/>
        <v>0</v>
      </c>
      <c r="S405" s="2" t="b">
        <f t="shared" si="127"/>
        <v>0</v>
      </c>
      <c r="T405" s="2" t="s">
        <v>1758</v>
      </c>
      <c r="U405" s="2">
        <v>165</v>
      </c>
      <c r="W405" s="2" t="b">
        <f t="shared" si="128"/>
        <v>0</v>
      </c>
      <c r="X405" s="20" t="b">
        <f t="shared" si="129"/>
        <v>0</v>
      </c>
      <c r="Y405" s="2" t="b">
        <v>1</v>
      </c>
      <c r="Z405" s="2" t="b">
        <f t="shared" si="115"/>
        <v>1</v>
      </c>
      <c r="AA405" s="2" t="b">
        <f t="shared" si="116"/>
        <v>1</v>
      </c>
      <c r="AB405" s="2" t="b">
        <v>1</v>
      </c>
      <c r="AC405" s="20" t="b">
        <f t="shared" si="130"/>
        <v>1</v>
      </c>
      <c r="AD405" s="20" t="b">
        <f t="shared" si="131"/>
        <v>1</v>
      </c>
      <c r="AE405" s="2" t="s">
        <v>1533</v>
      </c>
      <c r="AF405" s="2" t="str">
        <f t="shared" si="132"/>
        <v>Childbirth</v>
      </c>
      <c r="AG405" s="2" t="s">
        <v>1528</v>
      </c>
      <c r="AH405" s="2" t="str">
        <f t="shared" si="133"/>
        <v>Yes</v>
      </c>
      <c r="AI405" s="2" t="s">
        <v>1539</v>
      </c>
      <c r="AJ405" s="2" t="s">
        <v>1525</v>
      </c>
    </row>
    <row r="406" spans="1:36" ht="15.75" customHeight="1" x14ac:dyDescent="0.35">
      <c r="A406" s="2" t="s">
        <v>683</v>
      </c>
      <c r="B406" s="2" t="s">
        <v>1507</v>
      </c>
      <c r="C406" s="2">
        <v>162</v>
      </c>
      <c r="D406" s="2">
        <f t="shared" si="117"/>
        <v>1.62</v>
      </c>
      <c r="E406" s="2">
        <f t="shared" si="118"/>
        <v>58.1</v>
      </c>
      <c r="F406" s="67">
        <f t="shared" si="119"/>
        <v>22.13839353757049</v>
      </c>
      <c r="G406" s="2">
        <v>58.1</v>
      </c>
      <c r="H406" s="2" t="b">
        <v>1</v>
      </c>
      <c r="I406" s="2" t="b">
        <f t="shared" si="120"/>
        <v>1</v>
      </c>
      <c r="J406" s="2" t="b">
        <f t="shared" si="121"/>
        <v>1</v>
      </c>
      <c r="K406" s="2" t="b">
        <v>1</v>
      </c>
      <c r="L406" s="2" t="b">
        <f t="shared" si="122"/>
        <v>1</v>
      </c>
      <c r="M406" s="2" t="b">
        <f t="shared" si="123"/>
        <v>1</v>
      </c>
      <c r="N406" s="2" t="b">
        <v>0</v>
      </c>
      <c r="O406" s="2" t="b">
        <f t="shared" si="124"/>
        <v>0</v>
      </c>
      <c r="P406" s="2" t="b">
        <f t="shared" si="125"/>
        <v>0</v>
      </c>
      <c r="Q406" s="2" t="b">
        <v>0</v>
      </c>
      <c r="R406" s="2" t="b">
        <f t="shared" si="126"/>
        <v>0</v>
      </c>
      <c r="S406" s="2" t="b">
        <f t="shared" si="127"/>
        <v>0</v>
      </c>
      <c r="T406" s="2" t="s">
        <v>1569</v>
      </c>
      <c r="U406" s="2">
        <v>188</v>
      </c>
      <c r="V406" s="2" t="b">
        <v>0</v>
      </c>
      <c r="W406" s="2" t="b">
        <f t="shared" si="128"/>
        <v>0</v>
      </c>
      <c r="X406" s="20" t="b">
        <f t="shared" si="129"/>
        <v>0</v>
      </c>
      <c r="Y406" s="2" t="b">
        <v>0</v>
      </c>
      <c r="Z406" s="2" t="b">
        <f t="shared" si="115"/>
        <v>0</v>
      </c>
      <c r="AA406" s="2" t="b">
        <f t="shared" si="116"/>
        <v>0</v>
      </c>
      <c r="AB406" s="2" t="b">
        <v>0</v>
      </c>
      <c r="AC406" s="20" t="b">
        <f t="shared" si="130"/>
        <v>0</v>
      </c>
      <c r="AD406" s="20" t="b">
        <f t="shared" si="131"/>
        <v>0</v>
      </c>
      <c r="AE406" s="2" t="s">
        <v>1530</v>
      </c>
      <c r="AF406" s="2" t="str">
        <f t="shared" si="132"/>
        <v>Fractured Arm</v>
      </c>
      <c r="AG406" s="2" t="s">
        <v>1510</v>
      </c>
      <c r="AH406" s="2" t="str">
        <f t="shared" si="133"/>
        <v>No</v>
      </c>
      <c r="AI406" s="2" t="s">
        <v>1539</v>
      </c>
      <c r="AJ406" s="2" t="s">
        <v>1517</v>
      </c>
    </row>
    <row r="407" spans="1:36" ht="15.75" customHeight="1" x14ac:dyDescent="0.35">
      <c r="A407" s="2" t="s">
        <v>685</v>
      </c>
      <c r="B407" s="2" t="s">
        <v>1518</v>
      </c>
      <c r="C407" s="2">
        <v>163</v>
      </c>
      <c r="D407" s="2">
        <f t="shared" si="117"/>
        <v>1.63</v>
      </c>
      <c r="E407" s="2">
        <f t="shared" si="118"/>
        <v>86.9</v>
      </c>
      <c r="F407" s="67">
        <f t="shared" si="119"/>
        <v>32.707290451277807</v>
      </c>
      <c r="G407" s="2">
        <v>86.9</v>
      </c>
      <c r="H407" s="2" t="b">
        <v>0</v>
      </c>
      <c r="I407" s="2" t="b">
        <f t="shared" si="120"/>
        <v>0</v>
      </c>
      <c r="J407" s="2" t="b">
        <f t="shared" si="121"/>
        <v>0</v>
      </c>
      <c r="K407" s="2" t="b">
        <v>0</v>
      </c>
      <c r="L407" s="2" t="b">
        <f t="shared" si="122"/>
        <v>0</v>
      </c>
      <c r="M407" s="2" t="b">
        <f t="shared" si="123"/>
        <v>0</v>
      </c>
      <c r="N407" s="2" t="b">
        <v>0</v>
      </c>
      <c r="O407" s="2" t="b">
        <f t="shared" si="124"/>
        <v>0</v>
      </c>
      <c r="P407" s="2" t="b">
        <f t="shared" si="125"/>
        <v>0</v>
      </c>
      <c r="Q407" s="2" t="s">
        <v>1528</v>
      </c>
      <c r="R407" s="2" t="str">
        <f t="shared" si="126"/>
        <v>Yes</v>
      </c>
      <c r="S407" s="2" t="b">
        <f t="shared" si="127"/>
        <v>1</v>
      </c>
      <c r="T407" s="2" t="s">
        <v>1806</v>
      </c>
      <c r="U407" s="2">
        <v>158</v>
      </c>
      <c r="V407" s="2" t="b">
        <v>1</v>
      </c>
      <c r="W407" s="2" t="b">
        <f t="shared" si="128"/>
        <v>1</v>
      </c>
      <c r="X407" s="20" t="b">
        <f t="shared" si="129"/>
        <v>0</v>
      </c>
      <c r="Z407" s="2" t="b">
        <f t="shared" si="115"/>
        <v>0</v>
      </c>
      <c r="AA407" s="2" t="b">
        <f t="shared" si="116"/>
        <v>0</v>
      </c>
      <c r="AB407" s="2" t="b">
        <v>1</v>
      </c>
      <c r="AC407" s="20" t="b">
        <f t="shared" si="130"/>
        <v>1</v>
      </c>
      <c r="AD407" s="20" t="b">
        <f t="shared" si="131"/>
        <v>1</v>
      </c>
      <c r="AE407" s="2" t="s">
        <v>1509</v>
      </c>
      <c r="AF407" s="2" t="str">
        <f t="shared" si="132"/>
        <v>Fractured Leg</v>
      </c>
      <c r="AG407" s="2" t="s">
        <v>1510</v>
      </c>
      <c r="AH407" s="2" t="str">
        <f t="shared" si="133"/>
        <v>No</v>
      </c>
      <c r="AI407" s="2" t="s">
        <v>1511</v>
      </c>
      <c r="AJ407" s="2" t="s">
        <v>1512</v>
      </c>
    </row>
    <row r="408" spans="1:36" ht="15.75" customHeight="1" x14ac:dyDescent="0.35">
      <c r="A408" s="2" t="s">
        <v>687</v>
      </c>
      <c r="B408" s="2" t="s">
        <v>1547</v>
      </c>
      <c r="C408" s="2">
        <v>152</v>
      </c>
      <c r="D408" s="2">
        <f t="shared" si="117"/>
        <v>1.52</v>
      </c>
      <c r="E408" s="2">
        <f t="shared" si="118"/>
        <v>80.5</v>
      </c>
      <c r="F408" s="67">
        <f t="shared" si="119"/>
        <v>34.842451523545705</v>
      </c>
      <c r="G408" s="2">
        <v>80.5</v>
      </c>
      <c r="H408" s="2" t="b">
        <v>0</v>
      </c>
      <c r="I408" s="2" t="b">
        <f t="shared" si="120"/>
        <v>0</v>
      </c>
      <c r="J408" s="2" t="b">
        <f t="shared" si="121"/>
        <v>0</v>
      </c>
      <c r="K408" s="2" t="b">
        <v>0</v>
      </c>
      <c r="L408" s="2" t="b">
        <f t="shared" si="122"/>
        <v>0</v>
      </c>
      <c r="M408" s="2" t="b">
        <f t="shared" si="123"/>
        <v>0</v>
      </c>
      <c r="N408" s="2" t="b">
        <v>1</v>
      </c>
      <c r="O408" s="2" t="b">
        <f t="shared" si="124"/>
        <v>1</v>
      </c>
      <c r="P408" s="2" t="b">
        <f t="shared" si="125"/>
        <v>1</v>
      </c>
      <c r="Q408" s="2" t="s">
        <v>1528</v>
      </c>
      <c r="R408" s="2" t="str">
        <f t="shared" si="126"/>
        <v>Yes</v>
      </c>
      <c r="S408" s="2" t="b">
        <f t="shared" si="127"/>
        <v>1</v>
      </c>
      <c r="T408" s="2" t="s">
        <v>1807</v>
      </c>
      <c r="U408" s="2">
        <v>178</v>
      </c>
      <c r="V408" s="2" t="b">
        <v>1</v>
      </c>
      <c r="W408" s="2" t="b">
        <f t="shared" si="128"/>
        <v>1</v>
      </c>
      <c r="X408" s="20" t="b">
        <f t="shared" si="129"/>
        <v>0</v>
      </c>
      <c r="Y408" s="2" t="b">
        <v>1</v>
      </c>
      <c r="Z408" s="2" t="b">
        <f t="shared" si="115"/>
        <v>1</v>
      </c>
      <c r="AA408" s="2" t="b">
        <f t="shared" si="116"/>
        <v>1</v>
      </c>
      <c r="AB408" s="2" t="b">
        <v>1</v>
      </c>
      <c r="AC408" s="20" t="b">
        <f t="shared" si="130"/>
        <v>1</v>
      </c>
      <c r="AD408" s="20" t="b">
        <f t="shared" si="131"/>
        <v>1</v>
      </c>
      <c r="AE408" s="2" t="s">
        <v>1533</v>
      </c>
      <c r="AF408" s="2" t="str">
        <f t="shared" si="132"/>
        <v>Childbirth</v>
      </c>
      <c r="AG408" s="2" t="s">
        <v>1528</v>
      </c>
      <c r="AH408" s="2" t="str">
        <f t="shared" si="133"/>
        <v>Yes</v>
      </c>
      <c r="AI408" s="2" t="s">
        <v>1511</v>
      </c>
      <c r="AJ408" s="2" t="s">
        <v>1525</v>
      </c>
    </row>
    <row r="409" spans="1:36" ht="15.75" customHeight="1" x14ac:dyDescent="0.35">
      <c r="A409" s="2" t="s">
        <v>688</v>
      </c>
      <c r="B409" s="2" t="s">
        <v>1518</v>
      </c>
      <c r="C409" s="2">
        <v>160</v>
      </c>
      <c r="D409" s="2">
        <f t="shared" si="117"/>
        <v>1.6</v>
      </c>
      <c r="E409" s="2">
        <f t="shared" si="118"/>
        <v>74.099999999999994</v>
      </c>
      <c r="F409" s="67">
        <f t="shared" si="119"/>
        <v>28.945312499999993</v>
      </c>
      <c r="G409" s="2">
        <v>74.099999999999994</v>
      </c>
      <c r="H409" s="2" t="b">
        <v>0</v>
      </c>
      <c r="I409" s="2" t="b">
        <f t="shared" si="120"/>
        <v>0</v>
      </c>
      <c r="J409" s="2" t="b">
        <f t="shared" si="121"/>
        <v>0</v>
      </c>
      <c r="K409" s="2" t="b">
        <v>0</v>
      </c>
      <c r="L409" s="2" t="b">
        <f t="shared" si="122"/>
        <v>0</v>
      </c>
      <c r="M409" s="2" t="b">
        <f t="shared" si="123"/>
        <v>0</v>
      </c>
      <c r="N409" s="2" t="b">
        <v>0</v>
      </c>
      <c r="O409" s="2" t="b">
        <f t="shared" si="124"/>
        <v>0</v>
      </c>
      <c r="P409" s="2" t="b">
        <f t="shared" si="125"/>
        <v>0</v>
      </c>
      <c r="Q409" s="2" t="b">
        <v>1</v>
      </c>
      <c r="R409" s="2" t="b">
        <f t="shared" si="126"/>
        <v>1</v>
      </c>
      <c r="S409" s="2" t="b">
        <f t="shared" si="127"/>
        <v>1</v>
      </c>
      <c r="T409" s="2" t="s">
        <v>1808</v>
      </c>
      <c r="U409" s="2">
        <v>162</v>
      </c>
      <c r="V409" s="2" t="b">
        <v>1</v>
      </c>
      <c r="W409" s="2" t="b">
        <f t="shared" si="128"/>
        <v>1</v>
      </c>
      <c r="X409" s="20" t="b">
        <f t="shared" si="129"/>
        <v>0</v>
      </c>
      <c r="Y409" s="2" t="b">
        <v>0</v>
      </c>
      <c r="Z409" s="2" t="b">
        <f t="shared" si="115"/>
        <v>0</v>
      </c>
      <c r="AA409" s="2" t="b">
        <f t="shared" si="116"/>
        <v>0</v>
      </c>
      <c r="AB409" s="2" t="b">
        <v>1</v>
      </c>
      <c r="AC409" s="20" t="b">
        <f t="shared" si="130"/>
        <v>1</v>
      </c>
      <c r="AD409" s="20" t="b">
        <f t="shared" si="131"/>
        <v>1</v>
      </c>
      <c r="AE409" s="2" t="s">
        <v>1565</v>
      </c>
      <c r="AF409" s="2" t="str">
        <f t="shared" si="132"/>
        <v>Diabetes</v>
      </c>
      <c r="AG409" s="2" t="s">
        <v>1528</v>
      </c>
      <c r="AH409" s="2" t="str">
        <f t="shared" si="133"/>
        <v>Yes</v>
      </c>
      <c r="AI409" s="2" t="s">
        <v>1539</v>
      </c>
      <c r="AJ409" s="2" t="s">
        <v>1534</v>
      </c>
    </row>
    <row r="410" spans="1:36" ht="15.75" customHeight="1" x14ac:dyDescent="0.35">
      <c r="A410" s="2" t="s">
        <v>690</v>
      </c>
      <c r="B410" s="2" t="s">
        <v>1513</v>
      </c>
      <c r="C410" s="2">
        <v>167</v>
      </c>
      <c r="D410" s="2">
        <f t="shared" si="117"/>
        <v>1.67</v>
      </c>
      <c r="E410" s="2">
        <f t="shared" si="118"/>
        <v>84.6</v>
      </c>
      <c r="F410" s="67">
        <f t="shared" si="119"/>
        <v>30.334540499838646</v>
      </c>
      <c r="G410" s="2">
        <v>84.6</v>
      </c>
      <c r="H410" s="2" t="b">
        <v>0</v>
      </c>
      <c r="I410" s="2" t="b">
        <f t="shared" si="120"/>
        <v>0</v>
      </c>
      <c r="J410" s="2" t="b">
        <f t="shared" si="121"/>
        <v>0</v>
      </c>
      <c r="K410" s="2" t="b">
        <v>1</v>
      </c>
      <c r="L410" s="2" t="b">
        <f t="shared" si="122"/>
        <v>1</v>
      </c>
      <c r="M410" s="2" t="b">
        <f t="shared" si="123"/>
        <v>1</v>
      </c>
      <c r="N410" s="2" t="b">
        <v>0</v>
      </c>
      <c r="O410" s="2" t="b">
        <f t="shared" si="124"/>
        <v>0</v>
      </c>
      <c r="P410" s="2" t="b">
        <f t="shared" si="125"/>
        <v>0</v>
      </c>
      <c r="Q410" s="2" t="b">
        <v>1</v>
      </c>
      <c r="R410" s="2" t="b">
        <f t="shared" si="126"/>
        <v>1</v>
      </c>
      <c r="S410" s="2" t="b">
        <f t="shared" si="127"/>
        <v>1</v>
      </c>
      <c r="T410" s="2" t="s">
        <v>1809</v>
      </c>
      <c r="U410" s="2">
        <v>166</v>
      </c>
      <c r="V410" s="2" t="b">
        <v>1</v>
      </c>
      <c r="W410" s="2" t="b">
        <f t="shared" si="128"/>
        <v>1</v>
      </c>
      <c r="X410" s="20" t="b">
        <f t="shared" si="129"/>
        <v>0</v>
      </c>
      <c r="Y410" s="2" t="b">
        <v>0</v>
      </c>
      <c r="Z410" s="2" t="b">
        <f t="shared" si="115"/>
        <v>0</v>
      </c>
      <c r="AA410" s="2" t="b">
        <f t="shared" si="116"/>
        <v>0</v>
      </c>
      <c r="AB410" s="2" t="b">
        <v>1</v>
      </c>
      <c r="AC410" s="20" t="b">
        <f t="shared" si="130"/>
        <v>1</v>
      </c>
      <c r="AD410" s="20" t="b">
        <f t="shared" si="131"/>
        <v>1</v>
      </c>
      <c r="AE410" s="2" t="s">
        <v>1646</v>
      </c>
      <c r="AF410" s="2" t="str">
        <f t="shared" si="132"/>
        <v>Fractured Arm</v>
      </c>
      <c r="AG410" s="2" t="s">
        <v>1528</v>
      </c>
      <c r="AH410" s="2" t="str">
        <f t="shared" si="133"/>
        <v>Yes</v>
      </c>
      <c r="AI410" s="2" t="s">
        <v>1511</v>
      </c>
      <c r="AJ410" s="2" t="s">
        <v>1521</v>
      </c>
    </row>
    <row r="411" spans="1:36" ht="15.75" customHeight="1" x14ac:dyDescent="0.35">
      <c r="A411" s="2" t="s">
        <v>692</v>
      </c>
      <c r="B411" s="2" t="s">
        <v>1540</v>
      </c>
      <c r="C411" s="2">
        <v>162</v>
      </c>
      <c r="D411" s="2">
        <f t="shared" si="117"/>
        <v>1.62</v>
      </c>
      <c r="E411" s="2">
        <f t="shared" si="118"/>
        <v>87.2</v>
      </c>
      <c r="F411" s="67">
        <f t="shared" si="119"/>
        <v>33.226642280140219</v>
      </c>
      <c r="G411" s="2">
        <v>87.2</v>
      </c>
      <c r="H411" s="2" t="b">
        <v>0</v>
      </c>
      <c r="I411" s="2" t="b">
        <f t="shared" si="120"/>
        <v>0</v>
      </c>
      <c r="J411" s="2" t="b">
        <f t="shared" si="121"/>
        <v>0</v>
      </c>
      <c r="K411" s="2" t="b">
        <v>0</v>
      </c>
      <c r="L411" s="2" t="b">
        <f t="shared" si="122"/>
        <v>0</v>
      </c>
      <c r="M411" s="2" t="b">
        <f t="shared" si="123"/>
        <v>0</v>
      </c>
      <c r="N411" s="2" t="b">
        <v>1</v>
      </c>
      <c r="O411" s="2" t="b">
        <f t="shared" si="124"/>
        <v>1</v>
      </c>
      <c r="P411" s="2" t="b">
        <f t="shared" si="125"/>
        <v>1</v>
      </c>
      <c r="Q411" s="2" t="b">
        <v>1</v>
      </c>
      <c r="R411" s="2" t="b">
        <f t="shared" si="126"/>
        <v>1</v>
      </c>
      <c r="S411" s="2" t="b">
        <f t="shared" si="127"/>
        <v>1</v>
      </c>
      <c r="T411" s="2" t="s">
        <v>1810</v>
      </c>
      <c r="U411" s="2">
        <v>168</v>
      </c>
      <c r="V411" s="2" t="b">
        <v>1</v>
      </c>
      <c r="W411" s="2" t="b">
        <f t="shared" si="128"/>
        <v>1</v>
      </c>
      <c r="X411" s="20" t="b">
        <f t="shared" si="129"/>
        <v>0</v>
      </c>
      <c r="Y411" s="2" t="b">
        <v>1</v>
      </c>
      <c r="Z411" s="2" t="b">
        <f t="shared" si="115"/>
        <v>1</v>
      </c>
      <c r="AA411" s="2" t="b">
        <f t="shared" si="116"/>
        <v>1</v>
      </c>
      <c r="AB411" s="2" t="b">
        <v>1</v>
      </c>
      <c r="AC411" s="20" t="b">
        <f t="shared" si="130"/>
        <v>1</v>
      </c>
      <c r="AD411" s="20" t="b">
        <f t="shared" si="131"/>
        <v>1</v>
      </c>
      <c r="AE411" s="2" t="s">
        <v>1530</v>
      </c>
      <c r="AF411" s="2" t="str">
        <f t="shared" si="132"/>
        <v>Fractured Arm</v>
      </c>
      <c r="AH411" s="2" t="str">
        <f t="shared" si="133"/>
        <v>No</v>
      </c>
      <c r="AI411" s="2" t="s">
        <v>1516</v>
      </c>
      <c r="AJ411" s="2" t="s">
        <v>1512</v>
      </c>
    </row>
    <row r="412" spans="1:36" ht="15.75" customHeight="1" x14ac:dyDescent="0.35">
      <c r="A412" s="2" t="s">
        <v>693</v>
      </c>
      <c r="B412" s="2" t="s">
        <v>1513</v>
      </c>
      <c r="C412" s="2">
        <v>166</v>
      </c>
      <c r="D412" s="2">
        <f t="shared" si="117"/>
        <v>1.66</v>
      </c>
      <c r="E412" s="2">
        <f t="shared" si="118"/>
        <v>87.6</v>
      </c>
      <c r="F412" s="67">
        <f t="shared" si="119"/>
        <v>31.789809841776744</v>
      </c>
      <c r="G412" s="2">
        <v>87.6</v>
      </c>
      <c r="H412" s="2" t="b">
        <v>1</v>
      </c>
      <c r="I412" s="2" t="b">
        <f t="shared" si="120"/>
        <v>1</v>
      </c>
      <c r="J412" s="2" t="b">
        <f t="shared" si="121"/>
        <v>1</v>
      </c>
      <c r="K412" s="2" t="b">
        <v>0</v>
      </c>
      <c r="L412" s="2" t="b">
        <f t="shared" si="122"/>
        <v>0</v>
      </c>
      <c r="M412" s="2" t="b">
        <f t="shared" si="123"/>
        <v>0</v>
      </c>
      <c r="N412" s="2" t="b">
        <v>0</v>
      </c>
      <c r="O412" s="2" t="b">
        <f t="shared" si="124"/>
        <v>0</v>
      </c>
      <c r="P412" s="2" t="b">
        <f t="shared" si="125"/>
        <v>0</v>
      </c>
      <c r="Q412" s="2" t="b">
        <v>0</v>
      </c>
      <c r="R412" s="2" t="b">
        <f t="shared" si="126"/>
        <v>0</v>
      </c>
      <c r="S412" s="2" t="b">
        <f t="shared" si="127"/>
        <v>0</v>
      </c>
      <c r="T412" s="2" t="s">
        <v>1774</v>
      </c>
      <c r="U412" s="2">
        <v>229</v>
      </c>
      <c r="V412" s="2" t="b">
        <v>1</v>
      </c>
      <c r="W412" s="2" t="b">
        <f t="shared" si="128"/>
        <v>1</v>
      </c>
      <c r="X412" s="20" t="b">
        <f t="shared" si="129"/>
        <v>0</v>
      </c>
      <c r="Y412" s="2" t="b">
        <v>1</v>
      </c>
      <c r="Z412" s="2" t="b">
        <f t="shared" si="115"/>
        <v>1</v>
      </c>
      <c r="AA412" s="2" t="b">
        <f t="shared" si="116"/>
        <v>1</v>
      </c>
      <c r="AB412" s="2" t="b">
        <v>1</v>
      </c>
      <c r="AC412" s="20" t="b">
        <f t="shared" si="130"/>
        <v>1</v>
      </c>
      <c r="AD412" s="20" t="b">
        <f t="shared" si="131"/>
        <v>1</v>
      </c>
      <c r="AE412" s="2" t="s">
        <v>1552</v>
      </c>
      <c r="AF412" s="2" t="str">
        <f t="shared" si="132"/>
        <v>Heart Disease</v>
      </c>
      <c r="AG412" s="2" t="s">
        <v>1510</v>
      </c>
      <c r="AH412" s="2" t="str">
        <f t="shared" si="133"/>
        <v>No</v>
      </c>
      <c r="AI412" s="2" t="s">
        <v>1539</v>
      </c>
      <c r="AJ412" s="2" t="s">
        <v>1517</v>
      </c>
    </row>
    <row r="413" spans="1:36" ht="15.75" customHeight="1" x14ac:dyDescent="0.35">
      <c r="A413" s="2" t="s">
        <v>695</v>
      </c>
      <c r="B413" s="2" t="s">
        <v>1507</v>
      </c>
      <c r="C413" s="2">
        <v>164</v>
      </c>
      <c r="D413" s="2">
        <f t="shared" si="117"/>
        <v>1.64</v>
      </c>
      <c r="E413" s="2">
        <f t="shared" si="118"/>
        <v>86.3</v>
      </c>
      <c r="F413" s="67">
        <f t="shared" si="119"/>
        <v>32.08655562165378</v>
      </c>
      <c r="G413" s="2">
        <v>86.3</v>
      </c>
      <c r="H413" s="2" t="b">
        <v>0</v>
      </c>
      <c r="I413" s="2" t="b">
        <f t="shared" si="120"/>
        <v>0</v>
      </c>
      <c r="J413" s="2" t="b">
        <f t="shared" si="121"/>
        <v>0</v>
      </c>
      <c r="K413" s="2" t="b">
        <v>0</v>
      </c>
      <c r="L413" s="2" t="b">
        <f t="shared" si="122"/>
        <v>0</v>
      </c>
      <c r="M413" s="2" t="b">
        <f t="shared" si="123"/>
        <v>0</v>
      </c>
      <c r="N413" s="2" t="b">
        <v>0</v>
      </c>
      <c r="O413" s="2" t="b">
        <f t="shared" si="124"/>
        <v>0</v>
      </c>
      <c r="P413" s="2" t="b">
        <f t="shared" si="125"/>
        <v>0</v>
      </c>
      <c r="Q413" s="2" t="b">
        <v>1</v>
      </c>
      <c r="R413" s="2" t="b">
        <f t="shared" si="126"/>
        <v>1</v>
      </c>
      <c r="S413" s="2" t="b">
        <f t="shared" si="127"/>
        <v>1</v>
      </c>
      <c r="T413" s="2" t="s">
        <v>1762</v>
      </c>
      <c r="U413" s="2">
        <v>169</v>
      </c>
      <c r="V413" s="2" t="b">
        <v>1</v>
      </c>
      <c r="W413" s="2" t="b">
        <f t="shared" si="128"/>
        <v>1</v>
      </c>
      <c r="X413" s="20" t="b">
        <f t="shared" si="129"/>
        <v>0</v>
      </c>
      <c r="Y413" s="2" t="b">
        <v>0</v>
      </c>
      <c r="Z413" s="2" t="b">
        <f t="shared" si="115"/>
        <v>0</v>
      </c>
      <c r="AA413" s="2" t="b">
        <f t="shared" si="116"/>
        <v>0</v>
      </c>
      <c r="AB413" s="2" t="b">
        <v>1</v>
      </c>
      <c r="AC413" s="20" t="b">
        <f t="shared" si="130"/>
        <v>1</v>
      </c>
      <c r="AD413" s="20" t="b">
        <f t="shared" si="131"/>
        <v>1</v>
      </c>
      <c r="AE413" s="2" t="s">
        <v>1502</v>
      </c>
      <c r="AF413" s="2" t="str">
        <f t="shared" si="132"/>
        <v>Diabetes</v>
      </c>
      <c r="AG413" s="2" t="s">
        <v>1528</v>
      </c>
      <c r="AH413" s="2" t="str">
        <f t="shared" si="133"/>
        <v>Yes</v>
      </c>
      <c r="AI413" s="2" t="s">
        <v>1516</v>
      </c>
      <c r="AJ413" s="2" t="s">
        <v>1512</v>
      </c>
    </row>
    <row r="414" spans="1:36" ht="15.75" customHeight="1" x14ac:dyDescent="0.35">
      <c r="A414" s="2" t="s">
        <v>696</v>
      </c>
      <c r="B414" s="2" t="s">
        <v>1507</v>
      </c>
      <c r="C414" s="2">
        <v>159</v>
      </c>
      <c r="D414" s="2">
        <f t="shared" si="117"/>
        <v>1.59</v>
      </c>
      <c r="E414" s="2">
        <f t="shared" si="118"/>
        <v>73.400000000000006</v>
      </c>
      <c r="F414" s="67">
        <f t="shared" si="119"/>
        <v>29.033661643131204</v>
      </c>
      <c r="G414" s="2">
        <v>73.400000000000006</v>
      </c>
      <c r="H414" s="2" t="b">
        <v>0</v>
      </c>
      <c r="I414" s="2" t="b">
        <f t="shared" si="120"/>
        <v>0</v>
      </c>
      <c r="J414" s="2" t="b">
        <f t="shared" si="121"/>
        <v>0</v>
      </c>
      <c r="K414" s="2" t="b">
        <v>0</v>
      </c>
      <c r="L414" s="2" t="b">
        <f t="shared" si="122"/>
        <v>0</v>
      </c>
      <c r="M414" s="2" t="b">
        <f t="shared" si="123"/>
        <v>0</v>
      </c>
      <c r="N414" s="2" t="b">
        <v>0</v>
      </c>
      <c r="O414" s="2" t="b">
        <f t="shared" si="124"/>
        <v>0</v>
      </c>
      <c r="P414" s="2" t="b">
        <f t="shared" si="125"/>
        <v>0</v>
      </c>
      <c r="Q414" s="2" t="b">
        <v>0</v>
      </c>
      <c r="R414" s="2" t="b">
        <f t="shared" si="126"/>
        <v>0</v>
      </c>
      <c r="S414" s="2" t="b">
        <f t="shared" si="127"/>
        <v>0</v>
      </c>
      <c r="T414" s="2" t="s">
        <v>1811</v>
      </c>
      <c r="U414" s="2">
        <v>184</v>
      </c>
      <c r="V414" s="2" t="b">
        <v>0</v>
      </c>
      <c r="W414" s="2" t="b">
        <f t="shared" si="128"/>
        <v>0</v>
      </c>
      <c r="X414" s="20" t="b">
        <f t="shared" si="129"/>
        <v>0</v>
      </c>
      <c r="Y414" s="2" t="b">
        <v>1</v>
      </c>
      <c r="Z414" s="2" t="b">
        <f t="shared" si="115"/>
        <v>1</v>
      </c>
      <c r="AA414" s="2" t="b">
        <f t="shared" si="116"/>
        <v>1</v>
      </c>
      <c r="AB414" s="2" t="b">
        <v>1</v>
      </c>
      <c r="AC414" s="20" t="b">
        <f t="shared" si="130"/>
        <v>1</v>
      </c>
      <c r="AD414" s="20" t="b">
        <f t="shared" si="131"/>
        <v>1</v>
      </c>
      <c r="AE414" s="2" t="s">
        <v>1509</v>
      </c>
      <c r="AF414" s="2" t="str">
        <f t="shared" si="132"/>
        <v>Fractured Leg</v>
      </c>
      <c r="AG414" s="2" t="s">
        <v>1528</v>
      </c>
      <c r="AH414" s="2" t="str">
        <f t="shared" si="133"/>
        <v>Yes</v>
      </c>
      <c r="AI414" s="2" t="s">
        <v>1516</v>
      </c>
      <c r="AJ414" s="2" t="s">
        <v>1512</v>
      </c>
    </row>
    <row r="415" spans="1:36" ht="15.75" customHeight="1" x14ac:dyDescent="0.35">
      <c r="A415" s="2" t="s">
        <v>697</v>
      </c>
      <c r="B415" s="2" t="s">
        <v>1507</v>
      </c>
      <c r="C415" s="2">
        <v>152</v>
      </c>
      <c r="D415" s="2">
        <f t="shared" si="117"/>
        <v>1.52</v>
      </c>
      <c r="E415" s="2">
        <f t="shared" si="118"/>
        <v>55.9</v>
      </c>
      <c r="F415" s="67">
        <f t="shared" si="119"/>
        <v>24.194944598337951</v>
      </c>
      <c r="G415" s="2">
        <v>55.9</v>
      </c>
      <c r="H415" s="2" t="b">
        <v>0</v>
      </c>
      <c r="I415" s="2" t="b">
        <f t="shared" si="120"/>
        <v>0</v>
      </c>
      <c r="J415" s="2" t="b">
        <f t="shared" si="121"/>
        <v>0</v>
      </c>
      <c r="K415" s="2" t="b">
        <v>0</v>
      </c>
      <c r="L415" s="2" t="b">
        <f t="shared" si="122"/>
        <v>0</v>
      </c>
      <c r="M415" s="2" t="b">
        <f t="shared" si="123"/>
        <v>0</v>
      </c>
      <c r="N415" s="2" t="b">
        <v>0</v>
      </c>
      <c r="O415" s="2" t="b">
        <f t="shared" si="124"/>
        <v>0</v>
      </c>
      <c r="P415" s="2" t="b">
        <f t="shared" si="125"/>
        <v>0</v>
      </c>
      <c r="Q415" s="2" t="b">
        <v>0</v>
      </c>
      <c r="R415" s="2" t="b">
        <f t="shared" si="126"/>
        <v>0</v>
      </c>
      <c r="S415" s="2" t="b">
        <f t="shared" si="127"/>
        <v>0</v>
      </c>
      <c r="T415" s="2" t="s">
        <v>1812</v>
      </c>
      <c r="U415" s="2">
        <v>161</v>
      </c>
      <c r="V415" s="2" t="b">
        <v>0</v>
      </c>
      <c r="W415" s="2" t="b">
        <f t="shared" si="128"/>
        <v>0</v>
      </c>
      <c r="X415" s="20" t="b">
        <f t="shared" si="129"/>
        <v>0</v>
      </c>
      <c r="Y415" s="2" t="b">
        <v>0</v>
      </c>
      <c r="Z415" s="2" t="b">
        <f t="shared" si="115"/>
        <v>0</v>
      </c>
      <c r="AA415" s="2" t="b">
        <f t="shared" si="116"/>
        <v>0</v>
      </c>
      <c r="AC415" s="20" t="str">
        <f t="shared" si="130"/>
        <v>FALSE</v>
      </c>
      <c r="AD415" s="20" t="str">
        <f t="shared" si="131"/>
        <v>FALSE</v>
      </c>
      <c r="AE415" s="2" t="s">
        <v>1509</v>
      </c>
      <c r="AF415" s="2" t="str">
        <f t="shared" si="132"/>
        <v>Fractured Leg</v>
      </c>
      <c r="AG415" s="2" t="s">
        <v>1510</v>
      </c>
      <c r="AH415" s="2" t="str">
        <f t="shared" si="133"/>
        <v>No</v>
      </c>
      <c r="AI415" s="2" t="s">
        <v>1539</v>
      </c>
      <c r="AJ415" s="2" t="s">
        <v>1534</v>
      </c>
    </row>
    <row r="416" spans="1:36" ht="15.75" customHeight="1" x14ac:dyDescent="0.35">
      <c r="A416" s="2" t="s">
        <v>699</v>
      </c>
      <c r="B416" s="2" t="s">
        <v>1513</v>
      </c>
      <c r="C416" s="2">
        <v>155</v>
      </c>
      <c r="D416" s="2">
        <f t="shared" si="117"/>
        <v>1.55</v>
      </c>
      <c r="E416" s="2">
        <f t="shared" si="118"/>
        <v>55</v>
      </c>
      <c r="F416" s="67">
        <f t="shared" si="119"/>
        <v>22.892819979188342</v>
      </c>
      <c r="G416" s="2">
        <v>55</v>
      </c>
      <c r="H416" s="2" t="b">
        <v>1</v>
      </c>
      <c r="I416" s="2" t="b">
        <f t="shared" si="120"/>
        <v>1</v>
      </c>
      <c r="J416" s="2" t="b">
        <f t="shared" si="121"/>
        <v>1</v>
      </c>
      <c r="K416" s="2" t="b">
        <v>0</v>
      </c>
      <c r="L416" s="2" t="b">
        <f t="shared" si="122"/>
        <v>0</v>
      </c>
      <c r="M416" s="2" t="b">
        <f t="shared" si="123"/>
        <v>0</v>
      </c>
      <c r="N416" s="2" t="b">
        <v>0</v>
      </c>
      <c r="O416" s="2" t="b">
        <f t="shared" si="124"/>
        <v>0</v>
      </c>
      <c r="P416" s="2" t="b">
        <f t="shared" si="125"/>
        <v>0</v>
      </c>
      <c r="Q416" s="2" t="b">
        <v>0</v>
      </c>
      <c r="R416" s="2" t="b">
        <f t="shared" si="126"/>
        <v>0</v>
      </c>
      <c r="S416" s="2" t="b">
        <f t="shared" si="127"/>
        <v>0</v>
      </c>
      <c r="T416" s="2" t="s">
        <v>1723</v>
      </c>
      <c r="U416" s="2">
        <v>163</v>
      </c>
      <c r="W416" s="2" t="b">
        <f t="shared" si="128"/>
        <v>0</v>
      </c>
      <c r="X416" s="20" t="b">
        <f t="shared" si="129"/>
        <v>0</v>
      </c>
      <c r="Y416" s="2" t="b">
        <v>0</v>
      </c>
      <c r="Z416" s="2" t="b">
        <f t="shared" si="115"/>
        <v>0</v>
      </c>
      <c r="AA416" s="2" t="b">
        <f t="shared" si="116"/>
        <v>0</v>
      </c>
      <c r="AB416" s="2" t="b">
        <v>0</v>
      </c>
      <c r="AC416" s="20" t="b">
        <f t="shared" si="130"/>
        <v>0</v>
      </c>
      <c r="AD416" s="20" t="b">
        <f t="shared" si="131"/>
        <v>0</v>
      </c>
      <c r="AE416" s="2" t="s">
        <v>1584</v>
      </c>
      <c r="AF416" s="2" t="str">
        <f t="shared" si="132"/>
        <v>Prostate Cancer</v>
      </c>
      <c r="AG416" s="2" t="s">
        <v>1528</v>
      </c>
      <c r="AH416" s="2" t="str">
        <f t="shared" si="133"/>
        <v>Yes</v>
      </c>
      <c r="AI416" s="2" t="s">
        <v>1539</v>
      </c>
      <c r="AJ416" s="2" t="s">
        <v>1525</v>
      </c>
    </row>
    <row r="417" spans="1:36" ht="15.75" customHeight="1" x14ac:dyDescent="0.35">
      <c r="A417" s="2" t="s">
        <v>700</v>
      </c>
      <c r="B417" s="2" t="s">
        <v>1540</v>
      </c>
      <c r="C417" s="2">
        <v>163</v>
      </c>
      <c r="D417" s="2">
        <f t="shared" si="117"/>
        <v>1.63</v>
      </c>
      <c r="E417" s="2">
        <f t="shared" si="118"/>
        <v>86.7</v>
      </c>
      <c r="F417" s="67">
        <f t="shared" si="119"/>
        <v>32.632014754036661</v>
      </c>
      <c r="G417" s="2">
        <v>86.7</v>
      </c>
      <c r="H417" s="2" t="b">
        <v>0</v>
      </c>
      <c r="I417" s="2" t="b">
        <f t="shared" si="120"/>
        <v>0</v>
      </c>
      <c r="J417" s="2" t="b">
        <f t="shared" si="121"/>
        <v>0</v>
      </c>
      <c r="K417" s="2" t="b">
        <v>1</v>
      </c>
      <c r="L417" s="2" t="b">
        <f t="shared" si="122"/>
        <v>1</v>
      </c>
      <c r="M417" s="2" t="b">
        <f t="shared" si="123"/>
        <v>1</v>
      </c>
      <c r="N417" s="2" t="b">
        <v>1</v>
      </c>
      <c r="O417" s="2" t="b">
        <f t="shared" si="124"/>
        <v>1</v>
      </c>
      <c r="P417" s="2" t="b">
        <f t="shared" si="125"/>
        <v>1</v>
      </c>
      <c r="Q417" s="2" t="b">
        <v>0</v>
      </c>
      <c r="R417" s="2" t="b">
        <f t="shared" si="126"/>
        <v>0</v>
      </c>
      <c r="S417" s="2" t="b">
        <f t="shared" si="127"/>
        <v>0</v>
      </c>
      <c r="T417" s="2" t="s">
        <v>1782</v>
      </c>
      <c r="U417" s="2">
        <v>207</v>
      </c>
      <c r="V417" s="2" t="b">
        <v>1</v>
      </c>
      <c r="W417" s="2" t="b">
        <f t="shared" si="128"/>
        <v>1</v>
      </c>
      <c r="X417" s="20" t="b">
        <f t="shared" si="129"/>
        <v>0</v>
      </c>
      <c r="Y417" s="2" t="b">
        <v>0</v>
      </c>
      <c r="Z417" s="2" t="b">
        <f t="shared" si="115"/>
        <v>0</v>
      </c>
      <c r="AA417" s="2" t="b">
        <f t="shared" si="116"/>
        <v>0</v>
      </c>
      <c r="AB417" s="2" t="b">
        <v>1</v>
      </c>
      <c r="AC417" s="20" t="b">
        <f t="shared" si="130"/>
        <v>1</v>
      </c>
      <c r="AD417" s="20" t="b">
        <f t="shared" si="131"/>
        <v>1</v>
      </c>
      <c r="AE417" s="2" t="s">
        <v>1552</v>
      </c>
      <c r="AF417" s="2" t="str">
        <f t="shared" si="132"/>
        <v>Heart Disease</v>
      </c>
      <c r="AG417" s="2" t="s">
        <v>1510</v>
      </c>
      <c r="AH417" s="2" t="str">
        <f t="shared" si="133"/>
        <v>No</v>
      </c>
      <c r="AI417" s="2" t="s">
        <v>1516</v>
      </c>
      <c r="AJ417" s="2" t="s">
        <v>1521</v>
      </c>
    </row>
    <row r="418" spans="1:36" ht="15.75" customHeight="1" x14ac:dyDescent="0.35">
      <c r="A418" s="2" t="s">
        <v>701</v>
      </c>
      <c r="B418" s="2" t="s">
        <v>1507</v>
      </c>
      <c r="C418" s="2">
        <v>173</v>
      </c>
      <c r="D418" s="2">
        <f t="shared" si="117"/>
        <v>1.73</v>
      </c>
      <c r="E418" s="2">
        <f t="shared" si="118"/>
        <v>95.4</v>
      </c>
      <c r="F418" s="67">
        <f t="shared" si="119"/>
        <v>31.875438537872967</v>
      </c>
      <c r="G418" s="2">
        <v>95.4</v>
      </c>
      <c r="H418" s="2" t="b">
        <v>1</v>
      </c>
      <c r="I418" s="2" t="b">
        <f t="shared" si="120"/>
        <v>1</v>
      </c>
      <c r="J418" s="2" t="b">
        <f t="shared" si="121"/>
        <v>1</v>
      </c>
      <c r="K418" s="2" t="b">
        <v>0</v>
      </c>
      <c r="L418" s="2" t="b">
        <f t="shared" si="122"/>
        <v>0</v>
      </c>
      <c r="M418" s="2" t="b">
        <f t="shared" si="123"/>
        <v>0</v>
      </c>
      <c r="N418" s="2" t="b">
        <v>0</v>
      </c>
      <c r="O418" s="2" t="b">
        <f t="shared" si="124"/>
        <v>0</v>
      </c>
      <c r="P418" s="2" t="b">
        <f t="shared" si="125"/>
        <v>0</v>
      </c>
      <c r="Q418" s="2" t="b">
        <v>0</v>
      </c>
      <c r="R418" s="2" t="b">
        <f t="shared" si="126"/>
        <v>0</v>
      </c>
      <c r="S418" s="2" t="b">
        <f t="shared" si="127"/>
        <v>0</v>
      </c>
      <c r="T418" s="2" t="s">
        <v>1667</v>
      </c>
      <c r="U418" s="2">
        <v>224</v>
      </c>
      <c r="V418" s="2" t="b">
        <v>1</v>
      </c>
      <c r="W418" s="2" t="b">
        <f t="shared" si="128"/>
        <v>1</v>
      </c>
      <c r="X418" s="20" t="b">
        <f t="shared" si="129"/>
        <v>0</v>
      </c>
      <c r="Y418" s="2" t="b">
        <v>0</v>
      </c>
      <c r="Z418" s="2" t="b">
        <f t="shared" si="115"/>
        <v>0</v>
      </c>
      <c r="AA418" s="2" t="b">
        <f t="shared" si="116"/>
        <v>0</v>
      </c>
      <c r="AB418" s="2" t="b">
        <v>1</v>
      </c>
      <c r="AC418" s="20" t="b">
        <f t="shared" si="130"/>
        <v>1</v>
      </c>
      <c r="AD418" s="20" t="b">
        <f t="shared" si="131"/>
        <v>1</v>
      </c>
      <c r="AE418" s="2" t="s">
        <v>1621</v>
      </c>
      <c r="AF418" s="2" t="str">
        <f t="shared" si="132"/>
        <v>Heart Attack</v>
      </c>
      <c r="AG418" s="2" t="s">
        <v>1528</v>
      </c>
      <c r="AH418" s="2" t="str">
        <f t="shared" si="133"/>
        <v>Yes</v>
      </c>
      <c r="AI418" s="2" t="s">
        <v>1511</v>
      </c>
      <c r="AJ418" s="2" t="s">
        <v>1517</v>
      </c>
    </row>
    <row r="419" spans="1:36" ht="15.75" customHeight="1" x14ac:dyDescent="0.35">
      <c r="A419" s="2" t="s">
        <v>702</v>
      </c>
      <c r="B419" s="2" t="s">
        <v>1518</v>
      </c>
      <c r="C419" s="2">
        <v>175</v>
      </c>
      <c r="D419" s="2">
        <f t="shared" si="117"/>
        <v>1.75</v>
      </c>
      <c r="E419" s="2">
        <f t="shared" si="118"/>
        <v>68.7</v>
      </c>
      <c r="F419" s="67">
        <f t="shared" si="119"/>
        <v>22.432653061224492</v>
      </c>
      <c r="G419" s="2">
        <v>68.7</v>
      </c>
      <c r="H419" s="2" t="b">
        <v>0</v>
      </c>
      <c r="I419" s="2" t="b">
        <f t="shared" si="120"/>
        <v>0</v>
      </c>
      <c r="J419" s="2" t="b">
        <f t="shared" si="121"/>
        <v>0</v>
      </c>
      <c r="K419" s="2" t="b">
        <v>0</v>
      </c>
      <c r="L419" s="2" t="b">
        <f t="shared" si="122"/>
        <v>0</v>
      </c>
      <c r="M419" s="2" t="b">
        <f t="shared" si="123"/>
        <v>0</v>
      </c>
      <c r="N419" s="2" t="b">
        <v>0</v>
      </c>
      <c r="O419" s="2" t="b">
        <f t="shared" si="124"/>
        <v>0</v>
      </c>
      <c r="P419" s="2" t="b">
        <f t="shared" si="125"/>
        <v>0</v>
      </c>
      <c r="Q419" s="2" t="b">
        <v>0</v>
      </c>
      <c r="R419" s="2" t="b">
        <f t="shared" si="126"/>
        <v>0</v>
      </c>
      <c r="S419" s="2" t="b">
        <f t="shared" si="127"/>
        <v>0</v>
      </c>
      <c r="T419" s="2" t="s">
        <v>1731</v>
      </c>
      <c r="U419" s="2">
        <v>205</v>
      </c>
      <c r="V419" s="2" t="b">
        <v>0</v>
      </c>
      <c r="W419" s="2" t="b">
        <f t="shared" si="128"/>
        <v>0</v>
      </c>
      <c r="X419" s="20" t="b">
        <f t="shared" si="129"/>
        <v>0</v>
      </c>
      <c r="Y419" s="2" t="b">
        <v>0</v>
      </c>
      <c r="Z419" s="2" t="b">
        <f t="shared" si="115"/>
        <v>0</v>
      </c>
      <c r="AA419" s="2" t="b">
        <f t="shared" si="116"/>
        <v>0</v>
      </c>
      <c r="AB419" s="2" t="b">
        <v>0</v>
      </c>
      <c r="AC419" s="20" t="b">
        <f t="shared" si="130"/>
        <v>0</v>
      </c>
      <c r="AD419" s="20" t="b">
        <f t="shared" si="131"/>
        <v>0</v>
      </c>
      <c r="AE419" s="2" t="s">
        <v>1584</v>
      </c>
      <c r="AF419" s="2" t="str">
        <f t="shared" si="132"/>
        <v>Prostate Cancer</v>
      </c>
      <c r="AG419" s="2" t="s">
        <v>1528</v>
      </c>
      <c r="AH419" s="2" t="str">
        <f t="shared" si="133"/>
        <v>Yes</v>
      </c>
      <c r="AI419" s="2" t="s">
        <v>1539</v>
      </c>
      <c r="AJ419" s="2" t="s">
        <v>1525</v>
      </c>
    </row>
    <row r="420" spans="1:36" ht="15.75" customHeight="1" x14ac:dyDescent="0.35">
      <c r="A420" s="2" t="s">
        <v>703</v>
      </c>
      <c r="B420" s="2" t="s">
        <v>1547</v>
      </c>
      <c r="C420" s="2">
        <v>161</v>
      </c>
      <c r="D420" s="2">
        <f t="shared" si="117"/>
        <v>1.61</v>
      </c>
      <c r="E420" s="2">
        <f t="shared" si="118"/>
        <v>86.5</v>
      </c>
      <c r="F420" s="67">
        <f t="shared" si="119"/>
        <v>33.370626133251029</v>
      </c>
      <c r="G420" s="2">
        <v>86.5</v>
      </c>
      <c r="H420" s="2" t="b">
        <v>1</v>
      </c>
      <c r="I420" s="2" t="b">
        <f t="shared" si="120"/>
        <v>1</v>
      </c>
      <c r="J420" s="2" t="b">
        <f t="shared" si="121"/>
        <v>1</v>
      </c>
      <c r="K420" s="2" t="b">
        <v>0</v>
      </c>
      <c r="L420" s="2" t="b">
        <f t="shared" si="122"/>
        <v>0</v>
      </c>
      <c r="M420" s="2" t="b">
        <f t="shared" si="123"/>
        <v>0</v>
      </c>
      <c r="N420" s="2" t="b">
        <v>0</v>
      </c>
      <c r="O420" s="2" t="b">
        <f t="shared" si="124"/>
        <v>0</v>
      </c>
      <c r="P420" s="2" t="b">
        <f t="shared" si="125"/>
        <v>0</v>
      </c>
      <c r="Q420" s="2" t="s">
        <v>1528</v>
      </c>
      <c r="R420" s="2" t="str">
        <f t="shared" si="126"/>
        <v>Yes</v>
      </c>
      <c r="S420" s="2" t="b">
        <f t="shared" si="127"/>
        <v>1</v>
      </c>
      <c r="T420" s="2" t="s">
        <v>1736</v>
      </c>
      <c r="U420" s="2">
        <v>176</v>
      </c>
      <c r="V420" s="2" t="b">
        <v>1</v>
      </c>
      <c r="W420" s="2" t="b">
        <f t="shared" si="128"/>
        <v>1</v>
      </c>
      <c r="X420" s="20" t="b">
        <f t="shared" si="129"/>
        <v>0</v>
      </c>
      <c r="Z420" s="2" t="b">
        <f t="shared" si="115"/>
        <v>0</v>
      </c>
      <c r="AA420" s="2" t="b">
        <f t="shared" si="116"/>
        <v>0</v>
      </c>
      <c r="AB420" s="2" t="b">
        <v>1</v>
      </c>
      <c r="AC420" s="20" t="b">
        <f t="shared" si="130"/>
        <v>1</v>
      </c>
      <c r="AD420" s="20" t="b">
        <f t="shared" si="131"/>
        <v>1</v>
      </c>
      <c r="AE420" s="2" t="s">
        <v>1544</v>
      </c>
      <c r="AF420" s="2" t="str">
        <f t="shared" si="132"/>
        <v>Osteoarthritis</v>
      </c>
      <c r="AG420" s="2" t="s">
        <v>1528</v>
      </c>
      <c r="AH420" s="2" t="str">
        <f t="shared" si="133"/>
        <v>Yes</v>
      </c>
      <c r="AI420" s="2" t="s">
        <v>1539</v>
      </c>
      <c r="AJ420" s="2" t="s">
        <v>1512</v>
      </c>
    </row>
    <row r="421" spans="1:36" ht="15.75" customHeight="1" x14ac:dyDescent="0.35">
      <c r="A421" s="2" t="s">
        <v>704</v>
      </c>
      <c r="B421" s="2" t="s">
        <v>1522</v>
      </c>
      <c r="C421" s="2">
        <v>163</v>
      </c>
      <c r="D421" s="2">
        <f t="shared" si="117"/>
        <v>1.63</v>
      </c>
      <c r="E421" s="2">
        <f t="shared" si="118"/>
        <v>92.2</v>
      </c>
      <c r="F421" s="67">
        <f t="shared" si="119"/>
        <v>34.702096428168169</v>
      </c>
      <c r="G421" s="2">
        <v>92.2</v>
      </c>
      <c r="H421" s="2" t="b">
        <v>0</v>
      </c>
      <c r="I421" s="2" t="b">
        <f t="shared" si="120"/>
        <v>0</v>
      </c>
      <c r="J421" s="2" t="b">
        <f t="shared" si="121"/>
        <v>0</v>
      </c>
      <c r="K421" s="2" t="b">
        <v>1</v>
      </c>
      <c r="L421" s="2" t="b">
        <f t="shared" si="122"/>
        <v>1</v>
      </c>
      <c r="M421" s="2" t="b">
        <f t="shared" si="123"/>
        <v>1</v>
      </c>
      <c r="N421" s="2" t="b">
        <v>0</v>
      </c>
      <c r="O421" s="2" t="b">
        <f t="shared" si="124"/>
        <v>0</v>
      </c>
      <c r="P421" s="2" t="b">
        <f t="shared" si="125"/>
        <v>0</v>
      </c>
      <c r="Q421" s="2" t="b">
        <v>1</v>
      </c>
      <c r="R421" s="2" t="b">
        <f t="shared" si="126"/>
        <v>1</v>
      </c>
      <c r="S421" s="2" t="b">
        <f t="shared" si="127"/>
        <v>1</v>
      </c>
      <c r="T421" s="2" t="s">
        <v>1667</v>
      </c>
      <c r="U421" s="2">
        <v>222</v>
      </c>
      <c r="V421" s="2" t="b">
        <v>1</v>
      </c>
      <c r="W421" s="2" t="b">
        <f t="shared" si="128"/>
        <v>1</v>
      </c>
      <c r="X421" s="20" t="b">
        <f t="shared" si="129"/>
        <v>0</v>
      </c>
      <c r="Y421" s="2" t="b">
        <v>0</v>
      </c>
      <c r="Z421" s="2" t="b">
        <f t="shared" si="115"/>
        <v>0</v>
      </c>
      <c r="AA421" s="2" t="b">
        <f t="shared" si="116"/>
        <v>0</v>
      </c>
      <c r="AB421" s="2" t="b">
        <v>1</v>
      </c>
      <c r="AC421" s="20" t="b">
        <f t="shared" si="130"/>
        <v>1</v>
      </c>
      <c r="AD421" s="20" t="b">
        <f t="shared" si="131"/>
        <v>1</v>
      </c>
      <c r="AE421" s="2" t="s">
        <v>1584</v>
      </c>
      <c r="AF421" s="2" t="str">
        <f t="shared" si="132"/>
        <v>Prostate Cancer</v>
      </c>
      <c r="AG421" s="2" t="s">
        <v>1510</v>
      </c>
      <c r="AH421" s="2" t="str">
        <f t="shared" si="133"/>
        <v>No</v>
      </c>
      <c r="AI421" s="2" t="s">
        <v>1511</v>
      </c>
      <c r="AJ421" s="2" t="s">
        <v>1512</v>
      </c>
    </row>
    <row r="422" spans="1:36" ht="15.75" customHeight="1" x14ac:dyDescent="0.35">
      <c r="A422" s="2" t="s">
        <v>705</v>
      </c>
      <c r="B422" s="2" t="s">
        <v>1547</v>
      </c>
      <c r="C422" s="2">
        <v>166</v>
      </c>
      <c r="D422" s="2">
        <f t="shared" si="117"/>
        <v>1.66</v>
      </c>
      <c r="E422" s="2">
        <f t="shared" si="118"/>
        <v>72</v>
      </c>
      <c r="F422" s="67">
        <f t="shared" si="119"/>
        <v>26.1286108288576</v>
      </c>
      <c r="G422" s="2">
        <v>72</v>
      </c>
      <c r="H422" s="2" t="b">
        <v>0</v>
      </c>
      <c r="I422" s="2" t="b">
        <f t="shared" si="120"/>
        <v>0</v>
      </c>
      <c r="J422" s="2" t="b">
        <f t="shared" si="121"/>
        <v>0</v>
      </c>
      <c r="K422" s="2" t="b">
        <v>1</v>
      </c>
      <c r="L422" s="2" t="b">
        <f t="shared" si="122"/>
        <v>1</v>
      </c>
      <c r="M422" s="2" t="b">
        <f t="shared" si="123"/>
        <v>1</v>
      </c>
      <c r="N422" s="2" t="b">
        <v>0</v>
      </c>
      <c r="O422" s="2" t="b">
        <f t="shared" si="124"/>
        <v>0</v>
      </c>
      <c r="P422" s="2" t="b">
        <f t="shared" si="125"/>
        <v>0</v>
      </c>
      <c r="Q422" s="2" t="b">
        <v>0</v>
      </c>
      <c r="R422" s="2" t="b">
        <f t="shared" si="126"/>
        <v>0</v>
      </c>
      <c r="S422" s="2" t="b">
        <f t="shared" si="127"/>
        <v>0</v>
      </c>
      <c r="T422" s="2" t="s">
        <v>1594</v>
      </c>
      <c r="U422" s="2">
        <v>183</v>
      </c>
      <c r="V422" s="2" t="b">
        <v>0</v>
      </c>
      <c r="W422" s="2" t="b">
        <f t="shared" si="128"/>
        <v>0</v>
      </c>
      <c r="X422" s="20" t="b">
        <f t="shared" si="129"/>
        <v>0</v>
      </c>
      <c r="Y422" s="2" t="b">
        <v>0</v>
      </c>
      <c r="Z422" s="2" t="b">
        <f t="shared" si="115"/>
        <v>0</v>
      </c>
      <c r="AA422" s="2" t="b">
        <f t="shared" si="116"/>
        <v>0</v>
      </c>
      <c r="AB422" s="2" t="b">
        <v>0</v>
      </c>
      <c r="AC422" s="20" t="b">
        <f t="shared" si="130"/>
        <v>0</v>
      </c>
      <c r="AD422" s="20" t="b">
        <f t="shared" si="131"/>
        <v>0</v>
      </c>
      <c r="AE422" s="2" t="s">
        <v>1520</v>
      </c>
      <c r="AF422" s="2" t="str">
        <f t="shared" si="132"/>
        <v>Stroke</v>
      </c>
      <c r="AG422" s="2" t="s">
        <v>1528</v>
      </c>
      <c r="AH422" s="2" t="str">
        <f t="shared" si="133"/>
        <v>Yes</v>
      </c>
      <c r="AI422" s="2" t="s">
        <v>1516</v>
      </c>
      <c r="AJ422" s="2" t="s">
        <v>1534</v>
      </c>
    </row>
    <row r="423" spans="1:36" ht="15.75" customHeight="1" x14ac:dyDescent="0.35">
      <c r="A423" s="2" t="s">
        <v>706</v>
      </c>
      <c r="B423" s="2" t="s">
        <v>1522</v>
      </c>
      <c r="C423" s="2">
        <v>155</v>
      </c>
      <c r="D423" s="2">
        <f t="shared" si="117"/>
        <v>1.55</v>
      </c>
      <c r="E423" s="2">
        <f t="shared" si="118"/>
        <v>69.3</v>
      </c>
      <c r="F423" s="67">
        <f t="shared" si="119"/>
        <v>28.844953173777309</v>
      </c>
      <c r="G423" s="2">
        <v>69.3</v>
      </c>
      <c r="H423" s="2" t="b">
        <v>0</v>
      </c>
      <c r="I423" s="2" t="b">
        <f t="shared" si="120"/>
        <v>0</v>
      </c>
      <c r="J423" s="2" t="b">
        <f t="shared" si="121"/>
        <v>0</v>
      </c>
      <c r="K423" s="2" t="b">
        <v>1</v>
      </c>
      <c r="L423" s="2" t="b">
        <f t="shared" si="122"/>
        <v>1</v>
      </c>
      <c r="M423" s="2" t="b">
        <f t="shared" si="123"/>
        <v>1</v>
      </c>
      <c r="N423" s="2" t="b">
        <v>0</v>
      </c>
      <c r="O423" s="2" t="b">
        <f t="shared" si="124"/>
        <v>0</v>
      </c>
      <c r="P423" s="2" t="b">
        <f t="shared" si="125"/>
        <v>0</v>
      </c>
      <c r="Q423" s="2" t="b">
        <v>1</v>
      </c>
      <c r="R423" s="2" t="b">
        <f t="shared" si="126"/>
        <v>1</v>
      </c>
      <c r="S423" s="2" t="b">
        <f t="shared" si="127"/>
        <v>1</v>
      </c>
      <c r="T423" s="2" t="s">
        <v>1813</v>
      </c>
      <c r="U423" s="2">
        <v>153</v>
      </c>
      <c r="V423" s="2" t="b">
        <v>1</v>
      </c>
      <c r="W423" s="2" t="b">
        <f t="shared" si="128"/>
        <v>1</v>
      </c>
      <c r="X423" s="20" t="b">
        <f t="shared" si="129"/>
        <v>0</v>
      </c>
      <c r="Y423" s="2" t="b">
        <v>0</v>
      </c>
      <c r="Z423" s="2" t="b">
        <f t="shared" si="115"/>
        <v>0</v>
      </c>
      <c r="AA423" s="2" t="b">
        <f t="shared" si="116"/>
        <v>0</v>
      </c>
      <c r="AB423" s="2" t="b">
        <v>1</v>
      </c>
      <c r="AC423" s="20" t="b">
        <f t="shared" si="130"/>
        <v>1</v>
      </c>
      <c r="AD423" s="20" t="b">
        <f t="shared" si="131"/>
        <v>1</v>
      </c>
      <c r="AE423" s="2" t="s">
        <v>1533</v>
      </c>
      <c r="AF423" s="2" t="str">
        <f t="shared" si="132"/>
        <v>Childbirth</v>
      </c>
      <c r="AG423" s="2" t="s">
        <v>1528</v>
      </c>
      <c r="AH423" s="2" t="str">
        <f t="shared" si="133"/>
        <v>Yes</v>
      </c>
      <c r="AI423" s="2" t="s">
        <v>1539</v>
      </c>
      <c r="AJ423" s="2" t="s">
        <v>1517</v>
      </c>
    </row>
    <row r="424" spans="1:36" ht="15.75" customHeight="1" x14ac:dyDescent="0.35">
      <c r="A424" s="2" t="s">
        <v>707</v>
      </c>
      <c r="B424" s="2" t="s">
        <v>1522</v>
      </c>
      <c r="C424" s="2">
        <v>179</v>
      </c>
      <c r="D424" s="2">
        <f t="shared" si="117"/>
        <v>1.79</v>
      </c>
      <c r="E424" s="2">
        <f t="shared" si="118"/>
        <v>106.1</v>
      </c>
      <c r="F424" s="67">
        <f t="shared" si="119"/>
        <v>33.113822914390937</v>
      </c>
      <c r="G424" s="2">
        <v>106.1</v>
      </c>
      <c r="H424" s="2" t="b">
        <v>0</v>
      </c>
      <c r="I424" s="2" t="b">
        <f t="shared" si="120"/>
        <v>0</v>
      </c>
      <c r="J424" s="2" t="b">
        <f t="shared" si="121"/>
        <v>0</v>
      </c>
      <c r="K424" s="2" t="b">
        <v>0</v>
      </c>
      <c r="L424" s="2" t="b">
        <f t="shared" si="122"/>
        <v>0</v>
      </c>
      <c r="M424" s="2" t="b">
        <f t="shared" si="123"/>
        <v>0</v>
      </c>
      <c r="N424" s="2" t="b">
        <v>0</v>
      </c>
      <c r="O424" s="2" t="b">
        <f t="shared" si="124"/>
        <v>0</v>
      </c>
      <c r="P424" s="2" t="b">
        <f t="shared" si="125"/>
        <v>0</v>
      </c>
      <c r="Q424" s="2" t="b">
        <v>1</v>
      </c>
      <c r="R424" s="2" t="b">
        <f t="shared" si="126"/>
        <v>1</v>
      </c>
      <c r="S424" s="2" t="b">
        <f t="shared" si="127"/>
        <v>1</v>
      </c>
      <c r="T424" s="2" t="s">
        <v>1814</v>
      </c>
      <c r="U424" s="2">
        <v>221</v>
      </c>
      <c r="V424" s="2" t="b">
        <v>1</v>
      </c>
      <c r="W424" s="2" t="b">
        <f t="shared" si="128"/>
        <v>1</v>
      </c>
      <c r="X424" s="20" t="b">
        <f t="shared" si="129"/>
        <v>0</v>
      </c>
      <c r="Y424" s="2" t="b">
        <v>1</v>
      </c>
      <c r="Z424" s="2" t="b">
        <f t="shared" si="115"/>
        <v>1</v>
      </c>
      <c r="AA424" s="2" t="b">
        <f t="shared" si="116"/>
        <v>1</v>
      </c>
      <c r="AB424" s="2" t="b">
        <v>1</v>
      </c>
      <c r="AC424" s="20" t="b">
        <f t="shared" si="130"/>
        <v>1</v>
      </c>
      <c r="AD424" s="20" t="b">
        <f t="shared" si="131"/>
        <v>1</v>
      </c>
      <c r="AE424" s="2" t="s">
        <v>1621</v>
      </c>
      <c r="AF424" s="2" t="str">
        <f t="shared" si="132"/>
        <v>Heart Attack</v>
      </c>
      <c r="AG424" s="2" t="s">
        <v>1510</v>
      </c>
      <c r="AH424" s="2" t="str">
        <f t="shared" si="133"/>
        <v>No</v>
      </c>
      <c r="AI424" s="2" t="s">
        <v>1516</v>
      </c>
      <c r="AJ424" s="2" t="s">
        <v>1521</v>
      </c>
    </row>
    <row r="425" spans="1:36" ht="15.75" customHeight="1" x14ac:dyDescent="0.35">
      <c r="A425" s="2" t="s">
        <v>708</v>
      </c>
      <c r="B425" s="2" t="s">
        <v>1513</v>
      </c>
      <c r="C425" s="2">
        <v>158</v>
      </c>
      <c r="D425" s="2">
        <f t="shared" si="117"/>
        <v>1.58</v>
      </c>
      <c r="E425" s="2">
        <f t="shared" si="118"/>
        <v>86.3</v>
      </c>
      <c r="F425" s="67">
        <f t="shared" si="119"/>
        <v>34.569780483896807</v>
      </c>
      <c r="G425" s="2">
        <v>86.3</v>
      </c>
      <c r="H425" s="2" t="b">
        <v>0</v>
      </c>
      <c r="I425" s="2" t="b">
        <f t="shared" si="120"/>
        <v>0</v>
      </c>
      <c r="J425" s="2" t="b">
        <f t="shared" si="121"/>
        <v>0</v>
      </c>
      <c r="K425" s="2" t="b">
        <v>0</v>
      </c>
      <c r="L425" s="2" t="b">
        <f t="shared" si="122"/>
        <v>0</v>
      </c>
      <c r="M425" s="2" t="b">
        <f t="shared" si="123"/>
        <v>0</v>
      </c>
      <c r="N425" s="2" t="b">
        <v>0</v>
      </c>
      <c r="O425" s="2" t="b">
        <f t="shared" si="124"/>
        <v>0</v>
      </c>
      <c r="P425" s="2" t="b">
        <f t="shared" si="125"/>
        <v>0</v>
      </c>
      <c r="Q425" s="2" t="b">
        <v>1</v>
      </c>
      <c r="R425" s="2" t="b">
        <f t="shared" si="126"/>
        <v>1</v>
      </c>
      <c r="S425" s="2" t="b">
        <f t="shared" si="127"/>
        <v>1</v>
      </c>
      <c r="T425" s="2" t="s">
        <v>1616</v>
      </c>
      <c r="U425" s="2">
        <v>175</v>
      </c>
      <c r="V425" s="2" t="b">
        <v>1</v>
      </c>
      <c r="W425" s="2" t="b">
        <f t="shared" si="128"/>
        <v>1</v>
      </c>
      <c r="X425" s="20" t="b">
        <f t="shared" si="129"/>
        <v>0</v>
      </c>
      <c r="Y425" s="2" t="b">
        <v>1</v>
      </c>
      <c r="Z425" s="2" t="b">
        <f t="shared" si="115"/>
        <v>1</v>
      </c>
      <c r="AA425" s="2" t="b">
        <f t="shared" si="116"/>
        <v>1</v>
      </c>
      <c r="AB425" s="2" t="b">
        <v>1</v>
      </c>
      <c r="AC425" s="20" t="b">
        <f t="shared" si="130"/>
        <v>1</v>
      </c>
      <c r="AD425" s="20" t="b">
        <f t="shared" si="131"/>
        <v>1</v>
      </c>
      <c r="AE425" s="2" t="s">
        <v>1570</v>
      </c>
      <c r="AF425" s="2" t="str">
        <f t="shared" si="132"/>
        <v>Cancer</v>
      </c>
      <c r="AG425" s="2" t="s">
        <v>1528</v>
      </c>
      <c r="AH425" s="2" t="str">
        <f t="shared" si="133"/>
        <v>Yes</v>
      </c>
      <c r="AI425" s="2" t="s">
        <v>1511</v>
      </c>
      <c r="AJ425" s="2" t="s">
        <v>1521</v>
      </c>
    </row>
    <row r="426" spans="1:36" ht="15.75" customHeight="1" x14ac:dyDescent="0.35">
      <c r="A426" s="2" t="s">
        <v>710</v>
      </c>
      <c r="B426" s="2" t="s">
        <v>1518</v>
      </c>
      <c r="C426" s="2">
        <v>165</v>
      </c>
      <c r="D426" s="2">
        <f t="shared" si="117"/>
        <v>1.65</v>
      </c>
      <c r="E426" s="2">
        <f t="shared" si="118"/>
        <v>60.9</v>
      </c>
      <c r="F426" s="67">
        <f t="shared" si="119"/>
        <v>22.369146005509645</v>
      </c>
      <c r="G426" s="2">
        <v>60.9</v>
      </c>
      <c r="H426" s="2" t="b">
        <v>1</v>
      </c>
      <c r="I426" s="2" t="b">
        <f t="shared" si="120"/>
        <v>1</v>
      </c>
      <c r="J426" s="2" t="b">
        <f t="shared" si="121"/>
        <v>1</v>
      </c>
      <c r="K426" s="2" t="s">
        <v>1510</v>
      </c>
      <c r="L426" s="2" t="str">
        <f t="shared" si="122"/>
        <v>No</v>
      </c>
      <c r="M426" s="2" t="b">
        <f t="shared" si="123"/>
        <v>0</v>
      </c>
      <c r="N426" s="2" t="s">
        <v>1510</v>
      </c>
      <c r="O426" s="2" t="str">
        <f t="shared" si="124"/>
        <v>No</v>
      </c>
      <c r="P426" s="2" t="b">
        <f t="shared" si="125"/>
        <v>0</v>
      </c>
      <c r="Q426" s="2" t="s">
        <v>1510</v>
      </c>
      <c r="R426" s="2" t="str">
        <f t="shared" si="126"/>
        <v>No</v>
      </c>
      <c r="S426" s="2" t="b">
        <f t="shared" si="127"/>
        <v>0</v>
      </c>
      <c r="T426" s="2" t="s">
        <v>1629</v>
      </c>
      <c r="U426" s="2">
        <v>213</v>
      </c>
      <c r="V426" s="2" t="b">
        <v>0</v>
      </c>
      <c r="W426" s="2" t="b">
        <f t="shared" si="128"/>
        <v>0</v>
      </c>
      <c r="X426" s="20" t="b">
        <f t="shared" si="129"/>
        <v>0</v>
      </c>
      <c r="Y426" s="2" t="b">
        <v>0</v>
      </c>
      <c r="Z426" s="2" t="b">
        <f t="shared" si="115"/>
        <v>0</v>
      </c>
      <c r="AA426" s="2" t="b">
        <f t="shared" si="116"/>
        <v>0</v>
      </c>
      <c r="AB426" s="2" t="b">
        <v>0</v>
      </c>
      <c r="AC426" s="20" t="b">
        <f t="shared" si="130"/>
        <v>0</v>
      </c>
      <c r="AD426" s="20" t="b">
        <f t="shared" si="131"/>
        <v>0</v>
      </c>
      <c r="AE426" s="2" t="s">
        <v>1581</v>
      </c>
      <c r="AF426" s="2" t="str">
        <f t="shared" si="132"/>
        <v>Appendicitis</v>
      </c>
      <c r="AG426" s="2" t="s">
        <v>1510</v>
      </c>
      <c r="AH426" s="2" t="str">
        <f t="shared" si="133"/>
        <v>No</v>
      </c>
      <c r="AI426" s="2" t="s">
        <v>1516</v>
      </c>
      <c r="AJ426" s="2" t="s">
        <v>1521</v>
      </c>
    </row>
    <row r="427" spans="1:36" ht="15.75" customHeight="1" x14ac:dyDescent="0.35">
      <c r="A427" s="2" t="s">
        <v>711</v>
      </c>
      <c r="B427" s="2" t="s">
        <v>1507</v>
      </c>
      <c r="C427" s="2">
        <v>151</v>
      </c>
      <c r="D427" s="2">
        <f t="shared" si="117"/>
        <v>1.51</v>
      </c>
      <c r="E427" s="2">
        <f t="shared" si="118"/>
        <v>77.599999999999994</v>
      </c>
      <c r="F427" s="67">
        <f t="shared" si="119"/>
        <v>34.033595017762373</v>
      </c>
      <c r="G427" s="2">
        <v>77.599999999999994</v>
      </c>
      <c r="H427" s="2" t="b">
        <v>1</v>
      </c>
      <c r="I427" s="2" t="b">
        <f t="shared" si="120"/>
        <v>1</v>
      </c>
      <c r="J427" s="2" t="b">
        <f t="shared" si="121"/>
        <v>1</v>
      </c>
      <c r="K427" s="2" t="b">
        <v>0</v>
      </c>
      <c r="L427" s="2" t="b">
        <f t="shared" si="122"/>
        <v>0</v>
      </c>
      <c r="M427" s="2" t="b">
        <f t="shared" si="123"/>
        <v>0</v>
      </c>
      <c r="N427" s="2" t="b">
        <v>1</v>
      </c>
      <c r="O427" s="2" t="b">
        <f t="shared" si="124"/>
        <v>1</v>
      </c>
      <c r="P427" s="2" t="b">
        <f t="shared" si="125"/>
        <v>1</v>
      </c>
      <c r="Q427" s="2" t="b">
        <v>0</v>
      </c>
      <c r="R427" s="2" t="b">
        <f t="shared" si="126"/>
        <v>0</v>
      </c>
      <c r="S427" s="2" t="b">
        <f t="shared" si="127"/>
        <v>0</v>
      </c>
      <c r="T427" s="2" t="s">
        <v>1740</v>
      </c>
      <c r="U427" s="2">
        <v>202</v>
      </c>
      <c r="V427" s="2" t="b">
        <v>0</v>
      </c>
      <c r="W427" s="2" t="b">
        <f t="shared" si="128"/>
        <v>0</v>
      </c>
      <c r="X427" s="20" t="b">
        <f t="shared" si="129"/>
        <v>0</v>
      </c>
      <c r="Y427" s="2" t="b">
        <v>1</v>
      </c>
      <c r="Z427" s="2" t="b">
        <f t="shared" si="115"/>
        <v>1</v>
      </c>
      <c r="AA427" s="2" t="b">
        <f t="shared" si="116"/>
        <v>1</v>
      </c>
      <c r="AB427" s="2" t="b">
        <v>1</v>
      </c>
      <c r="AC427" s="20" t="b">
        <f t="shared" si="130"/>
        <v>1</v>
      </c>
      <c r="AD427" s="20" t="b">
        <f t="shared" si="131"/>
        <v>1</v>
      </c>
      <c r="AE427" s="2" t="s">
        <v>1536</v>
      </c>
      <c r="AF427" s="2" t="str">
        <f t="shared" si="132"/>
        <v>Hypertension</v>
      </c>
      <c r="AG427" s="2" t="s">
        <v>1510</v>
      </c>
      <c r="AH427" s="2" t="str">
        <f t="shared" si="133"/>
        <v>No</v>
      </c>
      <c r="AI427" s="2" t="s">
        <v>1511</v>
      </c>
      <c r="AJ427" s="2" t="s">
        <v>1512</v>
      </c>
    </row>
    <row r="428" spans="1:36" ht="15.75" customHeight="1" x14ac:dyDescent="0.35">
      <c r="A428" s="2" t="s">
        <v>712</v>
      </c>
      <c r="B428" s="2" t="s">
        <v>1518</v>
      </c>
      <c r="C428" s="2">
        <v>172</v>
      </c>
      <c r="D428" s="2">
        <f t="shared" si="117"/>
        <v>1.72</v>
      </c>
      <c r="E428" s="2">
        <f t="shared" si="118"/>
        <v>66</v>
      </c>
      <c r="F428" s="67">
        <f t="shared" si="119"/>
        <v>22.309356408869661</v>
      </c>
      <c r="G428" s="2">
        <v>66</v>
      </c>
      <c r="H428" s="2" t="b">
        <v>0</v>
      </c>
      <c r="I428" s="2" t="b">
        <f t="shared" si="120"/>
        <v>0</v>
      </c>
      <c r="J428" s="2" t="b">
        <f t="shared" si="121"/>
        <v>0</v>
      </c>
      <c r="K428" s="2" t="b">
        <v>0</v>
      </c>
      <c r="L428" s="2" t="b">
        <f t="shared" si="122"/>
        <v>0</v>
      </c>
      <c r="M428" s="2" t="b">
        <f t="shared" si="123"/>
        <v>0</v>
      </c>
      <c r="N428" s="2" t="b">
        <v>0</v>
      </c>
      <c r="O428" s="2" t="b">
        <f t="shared" si="124"/>
        <v>0</v>
      </c>
      <c r="P428" s="2" t="b">
        <f t="shared" si="125"/>
        <v>0</v>
      </c>
      <c r="Q428" s="2" t="b">
        <v>0</v>
      </c>
      <c r="R428" s="2" t="b">
        <f t="shared" si="126"/>
        <v>0</v>
      </c>
      <c r="S428" s="2" t="b">
        <f t="shared" si="127"/>
        <v>0</v>
      </c>
      <c r="T428" s="2" t="s">
        <v>1727</v>
      </c>
      <c r="U428" s="2">
        <v>182</v>
      </c>
      <c r="V428" s="2" t="b">
        <v>0</v>
      </c>
      <c r="W428" s="2" t="b">
        <f t="shared" si="128"/>
        <v>0</v>
      </c>
      <c r="X428" s="20" t="b">
        <f t="shared" si="129"/>
        <v>0</v>
      </c>
      <c r="Y428" s="2" t="b">
        <v>0</v>
      </c>
      <c r="Z428" s="2" t="b">
        <f t="shared" si="115"/>
        <v>0</v>
      </c>
      <c r="AA428" s="2" t="b">
        <f t="shared" si="116"/>
        <v>0</v>
      </c>
      <c r="AB428" s="2" t="b">
        <v>0</v>
      </c>
      <c r="AC428" s="20" t="b">
        <f t="shared" si="130"/>
        <v>0</v>
      </c>
      <c r="AD428" s="20" t="b">
        <f t="shared" si="131"/>
        <v>0</v>
      </c>
      <c r="AE428" s="2" t="s">
        <v>1549</v>
      </c>
      <c r="AF428" s="2" t="str">
        <f t="shared" si="132"/>
        <v>Hypertension</v>
      </c>
      <c r="AG428" s="2" t="s">
        <v>1510</v>
      </c>
      <c r="AH428" s="2" t="str">
        <f t="shared" si="133"/>
        <v>No</v>
      </c>
      <c r="AI428" s="2" t="s">
        <v>1539</v>
      </c>
      <c r="AJ428" s="2" t="s">
        <v>1512</v>
      </c>
    </row>
    <row r="429" spans="1:36" ht="15.75" customHeight="1" x14ac:dyDescent="0.35">
      <c r="A429" s="2" t="s">
        <v>713</v>
      </c>
      <c r="B429" s="2" t="s">
        <v>1540</v>
      </c>
      <c r="C429" s="2">
        <v>156</v>
      </c>
      <c r="D429" s="2">
        <f t="shared" si="117"/>
        <v>1.56</v>
      </c>
      <c r="E429" s="2">
        <f t="shared" si="118"/>
        <v>83.6</v>
      </c>
      <c r="F429" s="67">
        <f t="shared" si="119"/>
        <v>34.352399737015119</v>
      </c>
      <c r="G429" s="2">
        <v>83.6</v>
      </c>
      <c r="H429" s="2" t="b">
        <v>0</v>
      </c>
      <c r="I429" s="2" t="b">
        <f t="shared" si="120"/>
        <v>0</v>
      </c>
      <c r="J429" s="2" t="b">
        <f t="shared" si="121"/>
        <v>0</v>
      </c>
      <c r="K429" s="2" t="b">
        <v>0</v>
      </c>
      <c r="L429" s="2" t="b">
        <f t="shared" si="122"/>
        <v>0</v>
      </c>
      <c r="M429" s="2" t="b">
        <f t="shared" si="123"/>
        <v>0</v>
      </c>
      <c r="N429" s="2" t="b">
        <v>0</v>
      </c>
      <c r="O429" s="2" t="b">
        <f t="shared" si="124"/>
        <v>0</v>
      </c>
      <c r="P429" s="2" t="b">
        <f t="shared" si="125"/>
        <v>0</v>
      </c>
      <c r="Q429" s="2" t="b">
        <v>1</v>
      </c>
      <c r="R429" s="2" t="b">
        <f t="shared" si="126"/>
        <v>1</v>
      </c>
      <c r="S429" s="2" t="b">
        <f t="shared" si="127"/>
        <v>1</v>
      </c>
      <c r="T429" s="2" t="s">
        <v>1815</v>
      </c>
      <c r="U429" s="2">
        <v>160</v>
      </c>
      <c r="V429" s="2" t="b">
        <v>1</v>
      </c>
      <c r="W429" s="2" t="b">
        <f t="shared" si="128"/>
        <v>1</v>
      </c>
      <c r="X429" s="20" t="b">
        <f t="shared" si="129"/>
        <v>0</v>
      </c>
      <c r="Y429" s="2" t="b">
        <v>0</v>
      </c>
      <c r="Z429" s="2" t="b">
        <f t="shared" si="115"/>
        <v>0</v>
      </c>
      <c r="AA429" s="2" t="b">
        <f t="shared" si="116"/>
        <v>0</v>
      </c>
      <c r="AB429" s="2" t="b">
        <v>1</v>
      </c>
      <c r="AC429" s="20" t="b">
        <f t="shared" si="130"/>
        <v>1</v>
      </c>
      <c r="AD429" s="20" t="b">
        <f t="shared" si="131"/>
        <v>1</v>
      </c>
      <c r="AE429" s="2" t="s">
        <v>1502</v>
      </c>
      <c r="AF429" s="2" t="str">
        <f t="shared" si="132"/>
        <v>Diabetes</v>
      </c>
      <c r="AG429" s="2" t="s">
        <v>1528</v>
      </c>
      <c r="AH429" s="2" t="str">
        <f t="shared" si="133"/>
        <v>Yes</v>
      </c>
      <c r="AI429" s="2" t="s">
        <v>1539</v>
      </c>
      <c r="AJ429" s="2" t="s">
        <v>1525</v>
      </c>
    </row>
    <row r="430" spans="1:36" ht="15.75" customHeight="1" x14ac:dyDescent="0.35">
      <c r="A430" s="2" t="s">
        <v>714</v>
      </c>
      <c r="B430" s="2" t="s">
        <v>1547</v>
      </c>
      <c r="C430" s="2">
        <v>163</v>
      </c>
      <c r="D430" s="2">
        <f t="shared" si="117"/>
        <v>1.63</v>
      </c>
      <c r="E430" s="2">
        <f t="shared" si="118"/>
        <v>58.9</v>
      </c>
      <c r="F430" s="67">
        <f t="shared" si="119"/>
        <v>22.168692837517408</v>
      </c>
      <c r="G430" s="2">
        <v>58.9</v>
      </c>
      <c r="H430" s="2" t="b">
        <v>0</v>
      </c>
      <c r="I430" s="2" t="b">
        <f t="shared" si="120"/>
        <v>0</v>
      </c>
      <c r="J430" s="2" t="b">
        <f t="shared" si="121"/>
        <v>0</v>
      </c>
      <c r="K430" s="2" t="b">
        <v>1</v>
      </c>
      <c r="L430" s="2" t="b">
        <f t="shared" si="122"/>
        <v>1</v>
      </c>
      <c r="M430" s="2" t="b">
        <f t="shared" si="123"/>
        <v>1</v>
      </c>
      <c r="N430" s="2" t="b">
        <v>0</v>
      </c>
      <c r="O430" s="2" t="b">
        <f t="shared" si="124"/>
        <v>0</v>
      </c>
      <c r="P430" s="2" t="b">
        <f t="shared" si="125"/>
        <v>0</v>
      </c>
      <c r="Q430" s="2" t="b">
        <v>0</v>
      </c>
      <c r="R430" s="2" t="b">
        <f t="shared" si="126"/>
        <v>0</v>
      </c>
      <c r="S430" s="2" t="b">
        <f t="shared" si="127"/>
        <v>0</v>
      </c>
      <c r="T430" s="2" t="s">
        <v>1573</v>
      </c>
      <c r="U430" s="2">
        <v>215</v>
      </c>
      <c r="V430" s="2" t="b">
        <v>0</v>
      </c>
      <c r="W430" s="2" t="b">
        <f t="shared" si="128"/>
        <v>0</v>
      </c>
      <c r="X430" s="20" t="b">
        <f t="shared" si="129"/>
        <v>0</v>
      </c>
      <c r="Y430" s="2" t="b">
        <v>0</v>
      </c>
      <c r="Z430" s="2" t="b">
        <f t="shared" si="115"/>
        <v>0</v>
      </c>
      <c r="AA430" s="2" t="b">
        <f t="shared" si="116"/>
        <v>0</v>
      </c>
      <c r="AB430" s="2" t="b">
        <v>0</v>
      </c>
      <c r="AC430" s="20" t="b">
        <f t="shared" si="130"/>
        <v>0</v>
      </c>
      <c r="AD430" s="20" t="b">
        <f t="shared" si="131"/>
        <v>0</v>
      </c>
      <c r="AE430" s="2" t="s">
        <v>1562</v>
      </c>
      <c r="AF430" s="2" t="str">
        <f t="shared" si="132"/>
        <v>Fractured Leg</v>
      </c>
      <c r="AG430" s="2" t="s">
        <v>1510</v>
      </c>
      <c r="AH430" s="2" t="str">
        <f t="shared" si="133"/>
        <v>No</v>
      </c>
      <c r="AI430" s="2" t="s">
        <v>1516</v>
      </c>
      <c r="AJ430" s="2" t="s">
        <v>1525</v>
      </c>
    </row>
    <row r="431" spans="1:36" ht="15.75" customHeight="1" x14ac:dyDescent="0.35">
      <c r="A431" s="2" t="s">
        <v>715</v>
      </c>
      <c r="B431" s="2" t="s">
        <v>1560</v>
      </c>
      <c r="C431" s="2">
        <v>164</v>
      </c>
      <c r="D431" s="2">
        <f t="shared" si="117"/>
        <v>1.64</v>
      </c>
      <c r="E431" s="2">
        <f t="shared" si="118"/>
        <v>79</v>
      </c>
      <c r="F431" s="67">
        <f t="shared" si="119"/>
        <v>29.372397382510414</v>
      </c>
      <c r="G431" s="2">
        <v>79</v>
      </c>
      <c r="H431" s="2" t="b">
        <v>0</v>
      </c>
      <c r="I431" s="2" t="b">
        <f t="shared" si="120"/>
        <v>0</v>
      </c>
      <c r="J431" s="2" t="b">
        <f t="shared" si="121"/>
        <v>0</v>
      </c>
      <c r="K431" s="2" t="b">
        <v>0</v>
      </c>
      <c r="L431" s="2" t="b">
        <f t="shared" si="122"/>
        <v>0</v>
      </c>
      <c r="M431" s="2" t="b">
        <f t="shared" si="123"/>
        <v>0</v>
      </c>
      <c r="N431" s="2" t="b">
        <v>0</v>
      </c>
      <c r="O431" s="2" t="b">
        <f t="shared" si="124"/>
        <v>0</v>
      </c>
      <c r="P431" s="2" t="b">
        <f t="shared" si="125"/>
        <v>0</v>
      </c>
      <c r="Q431" s="2" t="b">
        <v>0</v>
      </c>
      <c r="R431" s="2" t="b">
        <f t="shared" si="126"/>
        <v>0</v>
      </c>
      <c r="S431" s="2" t="b">
        <f t="shared" si="127"/>
        <v>0</v>
      </c>
      <c r="T431" s="2" t="s">
        <v>1662</v>
      </c>
      <c r="U431" s="2">
        <v>207</v>
      </c>
      <c r="V431" s="2" t="b">
        <v>1</v>
      </c>
      <c r="W431" s="2" t="b">
        <f t="shared" si="128"/>
        <v>1</v>
      </c>
      <c r="X431" s="20" t="b">
        <f t="shared" si="129"/>
        <v>0</v>
      </c>
      <c r="Y431" s="2" t="b">
        <v>0</v>
      </c>
      <c r="Z431" s="2" t="b">
        <f t="shared" si="115"/>
        <v>0</v>
      </c>
      <c r="AA431" s="2" t="b">
        <f t="shared" si="116"/>
        <v>0</v>
      </c>
      <c r="AB431" s="2" t="b">
        <v>1</v>
      </c>
      <c r="AC431" s="20" t="b">
        <f t="shared" si="130"/>
        <v>1</v>
      </c>
      <c r="AD431" s="20" t="b">
        <f t="shared" si="131"/>
        <v>1</v>
      </c>
      <c r="AE431" s="2" t="s">
        <v>1524</v>
      </c>
      <c r="AF431" s="2" t="str">
        <f t="shared" si="132"/>
        <v>Heart Attack</v>
      </c>
      <c r="AH431" s="2" t="str">
        <f t="shared" si="133"/>
        <v>No</v>
      </c>
      <c r="AI431" s="2" t="s">
        <v>1539</v>
      </c>
      <c r="AJ431" s="2" t="s">
        <v>1521</v>
      </c>
    </row>
    <row r="432" spans="1:36" ht="15.75" customHeight="1" x14ac:dyDescent="0.35">
      <c r="A432" s="2" t="s">
        <v>716</v>
      </c>
      <c r="B432" s="2" t="s">
        <v>1531</v>
      </c>
      <c r="C432" s="2">
        <v>177</v>
      </c>
      <c r="D432" s="2">
        <f t="shared" si="117"/>
        <v>1.77</v>
      </c>
      <c r="E432" s="2">
        <f t="shared" si="118"/>
        <v>98.2</v>
      </c>
      <c r="F432" s="67">
        <f t="shared" si="119"/>
        <v>31.34476044559354</v>
      </c>
      <c r="G432" s="2">
        <v>98.2</v>
      </c>
      <c r="H432" s="2" t="b">
        <v>0</v>
      </c>
      <c r="I432" s="2" t="b">
        <f t="shared" si="120"/>
        <v>0</v>
      </c>
      <c r="J432" s="2" t="b">
        <f t="shared" si="121"/>
        <v>0</v>
      </c>
      <c r="K432" s="2" t="b">
        <v>0</v>
      </c>
      <c r="L432" s="2" t="b">
        <f t="shared" si="122"/>
        <v>0</v>
      </c>
      <c r="M432" s="2" t="b">
        <f t="shared" si="123"/>
        <v>0</v>
      </c>
      <c r="N432" s="2" t="b">
        <v>0</v>
      </c>
      <c r="O432" s="2" t="b">
        <f t="shared" si="124"/>
        <v>0</v>
      </c>
      <c r="P432" s="2" t="b">
        <f t="shared" si="125"/>
        <v>0</v>
      </c>
      <c r="Q432" s="2" t="b">
        <v>0</v>
      </c>
      <c r="R432" s="2" t="b">
        <f t="shared" si="126"/>
        <v>0</v>
      </c>
      <c r="S432" s="2" t="b">
        <f t="shared" si="127"/>
        <v>0</v>
      </c>
      <c r="T432" s="2" t="s">
        <v>1566</v>
      </c>
      <c r="U432" s="2">
        <v>217</v>
      </c>
      <c r="W432" s="2" t="b">
        <f t="shared" si="128"/>
        <v>0</v>
      </c>
      <c r="X432" s="20" t="b">
        <f t="shared" si="129"/>
        <v>0</v>
      </c>
      <c r="Y432" s="2" t="b">
        <v>1</v>
      </c>
      <c r="Z432" s="2" t="b">
        <f t="shared" si="115"/>
        <v>1</v>
      </c>
      <c r="AA432" s="2" t="b">
        <f t="shared" si="116"/>
        <v>1</v>
      </c>
      <c r="AB432" s="2" t="b">
        <v>1</v>
      </c>
      <c r="AC432" s="20" t="b">
        <f t="shared" si="130"/>
        <v>1</v>
      </c>
      <c r="AD432" s="20" t="b">
        <f t="shared" si="131"/>
        <v>1</v>
      </c>
      <c r="AE432" s="2" t="s">
        <v>1559</v>
      </c>
      <c r="AF432" s="2" t="str">
        <f t="shared" si="132"/>
        <v>Kidney Stones</v>
      </c>
      <c r="AG432" s="2" t="s">
        <v>1510</v>
      </c>
      <c r="AH432" s="2" t="str">
        <f t="shared" si="133"/>
        <v>No</v>
      </c>
      <c r="AI432" s="2" t="s">
        <v>1539</v>
      </c>
      <c r="AJ432" s="2" t="s">
        <v>1512</v>
      </c>
    </row>
    <row r="433" spans="1:36" ht="15.75" customHeight="1" x14ac:dyDescent="0.35">
      <c r="A433" s="2" t="s">
        <v>717</v>
      </c>
      <c r="B433" s="2" t="s">
        <v>1522</v>
      </c>
      <c r="C433" s="2">
        <v>174</v>
      </c>
      <c r="D433" s="2">
        <f t="shared" si="117"/>
        <v>1.74</v>
      </c>
      <c r="E433" s="2">
        <f t="shared" si="118"/>
        <v>74.7</v>
      </c>
      <c r="F433" s="67">
        <f t="shared" si="119"/>
        <v>24.673008323424494</v>
      </c>
      <c r="G433" s="2">
        <v>74.7</v>
      </c>
      <c r="H433" s="2" t="b">
        <v>0</v>
      </c>
      <c r="I433" s="2" t="b">
        <f t="shared" si="120"/>
        <v>0</v>
      </c>
      <c r="J433" s="2" t="b">
        <f t="shared" si="121"/>
        <v>0</v>
      </c>
      <c r="K433" s="2" t="b">
        <v>1</v>
      </c>
      <c r="L433" s="2" t="b">
        <f t="shared" si="122"/>
        <v>1</v>
      </c>
      <c r="M433" s="2" t="b">
        <f t="shared" si="123"/>
        <v>1</v>
      </c>
      <c r="N433" s="2" t="b">
        <v>0</v>
      </c>
      <c r="O433" s="2" t="b">
        <f t="shared" si="124"/>
        <v>0</v>
      </c>
      <c r="P433" s="2" t="b">
        <f t="shared" si="125"/>
        <v>0</v>
      </c>
      <c r="Q433" s="2" t="b">
        <v>0</v>
      </c>
      <c r="R433" s="2" t="b">
        <f t="shared" si="126"/>
        <v>0</v>
      </c>
      <c r="S433" s="2" t="b">
        <f t="shared" si="127"/>
        <v>0</v>
      </c>
      <c r="T433" s="2" t="s">
        <v>1816</v>
      </c>
      <c r="U433" s="2">
        <v>200</v>
      </c>
      <c r="V433" s="2" t="b">
        <v>0</v>
      </c>
      <c r="W433" s="2" t="b">
        <f t="shared" si="128"/>
        <v>0</v>
      </c>
      <c r="X433" s="20" t="b">
        <f t="shared" si="129"/>
        <v>0</v>
      </c>
      <c r="Z433" s="2" t="b">
        <f t="shared" si="115"/>
        <v>0</v>
      </c>
      <c r="AA433" s="2" t="b">
        <f t="shared" si="116"/>
        <v>0</v>
      </c>
      <c r="AB433" s="2" t="b">
        <v>0</v>
      </c>
      <c r="AC433" s="20" t="b">
        <f t="shared" si="130"/>
        <v>0</v>
      </c>
      <c r="AD433" s="20" t="b">
        <f t="shared" si="131"/>
        <v>0</v>
      </c>
      <c r="AE433" s="2" t="s">
        <v>1515</v>
      </c>
      <c r="AF433" s="2" t="str">
        <f t="shared" si="132"/>
        <v>Prostate Cancer</v>
      </c>
      <c r="AG433" s="2" t="s">
        <v>1528</v>
      </c>
      <c r="AH433" s="2" t="str">
        <f t="shared" si="133"/>
        <v>Yes</v>
      </c>
      <c r="AI433" s="2" t="s">
        <v>1539</v>
      </c>
      <c r="AJ433" s="2" t="s">
        <v>1517</v>
      </c>
    </row>
    <row r="434" spans="1:36" ht="15.75" customHeight="1" x14ac:dyDescent="0.35">
      <c r="A434" s="2" t="s">
        <v>719</v>
      </c>
      <c r="B434" s="2" t="s">
        <v>1531</v>
      </c>
      <c r="C434" s="2">
        <v>165</v>
      </c>
      <c r="D434" s="2">
        <f t="shared" si="117"/>
        <v>1.65</v>
      </c>
      <c r="E434" s="2">
        <f t="shared" si="118"/>
        <v>80.400000000000006</v>
      </c>
      <c r="F434" s="67">
        <f t="shared" si="119"/>
        <v>29.531680440771357</v>
      </c>
      <c r="G434" s="2">
        <v>80.400000000000006</v>
      </c>
      <c r="H434" s="2" t="b">
        <v>0</v>
      </c>
      <c r="I434" s="2" t="b">
        <f t="shared" si="120"/>
        <v>0</v>
      </c>
      <c r="J434" s="2" t="b">
        <f t="shared" si="121"/>
        <v>0</v>
      </c>
      <c r="K434" s="2" t="b">
        <v>1</v>
      </c>
      <c r="L434" s="2" t="b">
        <f t="shared" si="122"/>
        <v>1</v>
      </c>
      <c r="M434" s="2" t="b">
        <f t="shared" si="123"/>
        <v>1</v>
      </c>
      <c r="N434" s="2" t="b">
        <v>0</v>
      </c>
      <c r="O434" s="2" t="b">
        <f t="shared" si="124"/>
        <v>0</v>
      </c>
      <c r="P434" s="2" t="b">
        <f t="shared" si="125"/>
        <v>0</v>
      </c>
      <c r="Q434" s="2" t="b">
        <v>1</v>
      </c>
      <c r="R434" s="2" t="b">
        <f t="shared" si="126"/>
        <v>1</v>
      </c>
      <c r="S434" s="2" t="b">
        <f t="shared" si="127"/>
        <v>1</v>
      </c>
      <c r="T434" s="2" t="s">
        <v>1738</v>
      </c>
      <c r="U434" s="2">
        <v>181</v>
      </c>
      <c r="V434" s="2" t="b">
        <v>1</v>
      </c>
      <c r="W434" s="2" t="b">
        <f t="shared" si="128"/>
        <v>1</v>
      </c>
      <c r="X434" s="20" t="b">
        <f t="shared" si="129"/>
        <v>0</v>
      </c>
      <c r="Y434" s="2" t="b">
        <v>1</v>
      </c>
      <c r="Z434" s="2" t="b">
        <f t="shared" si="115"/>
        <v>1</v>
      </c>
      <c r="AA434" s="2" t="b">
        <f t="shared" si="116"/>
        <v>1</v>
      </c>
      <c r="AB434" s="2" t="b">
        <v>1</v>
      </c>
      <c r="AC434" s="20" t="b">
        <f t="shared" si="130"/>
        <v>1</v>
      </c>
      <c r="AD434" s="20" t="b">
        <f t="shared" si="131"/>
        <v>1</v>
      </c>
      <c r="AE434" s="2" t="s">
        <v>1598</v>
      </c>
      <c r="AF434" s="2" t="str">
        <f t="shared" si="132"/>
        <v>Heart Disease</v>
      </c>
      <c r="AG434" s="2" t="s">
        <v>1528</v>
      </c>
      <c r="AH434" s="2" t="str">
        <f t="shared" si="133"/>
        <v>Yes</v>
      </c>
      <c r="AI434" s="2" t="s">
        <v>1511</v>
      </c>
      <c r="AJ434" s="2" t="s">
        <v>1517</v>
      </c>
    </row>
    <row r="435" spans="1:36" ht="15.75" customHeight="1" x14ac:dyDescent="0.35">
      <c r="A435" s="2" t="s">
        <v>720</v>
      </c>
      <c r="B435" s="2" t="s">
        <v>1531</v>
      </c>
      <c r="C435" s="2">
        <v>154</v>
      </c>
      <c r="D435" s="2">
        <f t="shared" si="117"/>
        <v>1.54</v>
      </c>
      <c r="E435" s="2">
        <f t="shared" si="118"/>
        <v>60.8</v>
      </c>
      <c r="F435" s="67">
        <f t="shared" si="119"/>
        <v>25.636700961376285</v>
      </c>
      <c r="G435" s="2">
        <v>60.8</v>
      </c>
      <c r="H435" s="2" t="b">
        <v>0</v>
      </c>
      <c r="I435" s="2" t="b">
        <f t="shared" si="120"/>
        <v>0</v>
      </c>
      <c r="J435" s="2" t="b">
        <f t="shared" si="121"/>
        <v>0</v>
      </c>
      <c r="K435" s="2" t="b">
        <v>0</v>
      </c>
      <c r="L435" s="2" t="b">
        <f t="shared" si="122"/>
        <v>0</v>
      </c>
      <c r="M435" s="2" t="b">
        <f t="shared" si="123"/>
        <v>0</v>
      </c>
      <c r="N435" s="2" t="b">
        <v>1</v>
      </c>
      <c r="O435" s="2" t="b">
        <f t="shared" si="124"/>
        <v>1</v>
      </c>
      <c r="P435" s="2" t="b">
        <f t="shared" si="125"/>
        <v>1</v>
      </c>
      <c r="Q435" s="2" t="b">
        <v>0</v>
      </c>
      <c r="R435" s="2" t="b">
        <f t="shared" si="126"/>
        <v>0</v>
      </c>
      <c r="S435" s="2" t="b">
        <f t="shared" si="127"/>
        <v>0</v>
      </c>
      <c r="T435" s="2" t="s">
        <v>1817</v>
      </c>
      <c r="U435" s="2">
        <v>166</v>
      </c>
      <c r="V435" s="2" t="b">
        <v>0</v>
      </c>
      <c r="W435" s="2" t="b">
        <f t="shared" si="128"/>
        <v>0</v>
      </c>
      <c r="X435" s="20" t="b">
        <f t="shared" si="129"/>
        <v>0</v>
      </c>
      <c r="Y435" s="2" t="b">
        <v>0</v>
      </c>
      <c r="Z435" s="2" t="b">
        <f t="shared" si="115"/>
        <v>0</v>
      </c>
      <c r="AA435" s="2" t="b">
        <f t="shared" si="116"/>
        <v>0</v>
      </c>
      <c r="AB435" s="2" t="b">
        <v>0</v>
      </c>
      <c r="AC435" s="20" t="b">
        <f t="shared" si="130"/>
        <v>0</v>
      </c>
      <c r="AD435" s="20" t="b">
        <f t="shared" si="131"/>
        <v>0</v>
      </c>
      <c r="AE435" s="2" t="s">
        <v>1502</v>
      </c>
      <c r="AF435" s="2" t="str">
        <f t="shared" si="132"/>
        <v>Diabetes</v>
      </c>
      <c r="AG435" s="2" t="s">
        <v>1510</v>
      </c>
      <c r="AH435" s="2" t="str">
        <f t="shared" si="133"/>
        <v>No</v>
      </c>
      <c r="AI435" s="2" t="s">
        <v>1511</v>
      </c>
      <c r="AJ435" s="2" t="s">
        <v>1534</v>
      </c>
    </row>
    <row r="436" spans="1:36" ht="15.75" customHeight="1" x14ac:dyDescent="0.35">
      <c r="A436" s="2" t="s">
        <v>721</v>
      </c>
      <c r="B436" s="2" t="s">
        <v>1518</v>
      </c>
      <c r="C436" s="2">
        <v>162</v>
      </c>
      <c r="D436" s="2">
        <f t="shared" si="117"/>
        <v>1.62</v>
      </c>
      <c r="E436" s="2">
        <f t="shared" si="118"/>
        <v>56</v>
      </c>
      <c r="F436" s="67">
        <f t="shared" si="119"/>
        <v>21.338210638622158</v>
      </c>
      <c r="G436" s="2">
        <v>56</v>
      </c>
      <c r="H436" s="2" t="b">
        <v>0</v>
      </c>
      <c r="I436" s="2" t="b">
        <f t="shared" si="120"/>
        <v>0</v>
      </c>
      <c r="J436" s="2" t="b">
        <f t="shared" si="121"/>
        <v>0</v>
      </c>
      <c r="K436" s="2" t="b">
        <v>1</v>
      </c>
      <c r="L436" s="2" t="b">
        <f t="shared" si="122"/>
        <v>1</v>
      </c>
      <c r="M436" s="2" t="b">
        <f t="shared" si="123"/>
        <v>1</v>
      </c>
      <c r="N436" s="2" t="b">
        <v>0</v>
      </c>
      <c r="O436" s="2" t="b">
        <f t="shared" si="124"/>
        <v>0</v>
      </c>
      <c r="P436" s="2" t="b">
        <f t="shared" si="125"/>
        <v>0</v>
      </c>
      <c r="Q436" s="2" t="b">
        <v>0</v>
      </c>
      <c r="R436" s="2" t="b">
        <f t="shared" si="126"/>
        <v>0</v>
      </c>
      <c r="S436" s="2" t="b">
        <f t="shared" si="127"/>
        <v>0</v>
      </c>
      <c r="T436" s="2" t="s">
        <v>1818</v>
      </c>
      <c r="U436" s="2">
        <v>158</v>
      </c>
      <c r="V436" s="2" t="b">
        <v>0</v>
      </c>
      <c r="W436" s="2" t="b">
        <f t="shared" si="128"/>
        <v>0</v>
      </c>
      <c r="X436" s="20" t="b">
        <f t="shared" si="129"/>
        <v>0</v>
      </c>
      <c r="Y436" s="2" t="b">
        <v>0</v>
      </c>
      <c r="Z436" s="2" t="b">
        <f t="shared" si="115"/>
        <v>0</v>
      </c>
      <c r="AA436" s="2" t="b">
        <f t="shared" si="116"/>
        <v>0</v>
      </c>
      <c r="AB436" s="2" t="b">
        <v>0</v>
      </c>
      <c r="AC436" s="20" t="b">
        <f t="shared" si="130"/>
        <v>0</v>
      </c>
      <c r="AD436" s="20" t="b">
        <f t="shared" si="131"/>
        <v>0</v>
      </c>
      <c r="AE436" s="2" t="s">
        <v>1579</v>
      </c>
      <c r="AF436" s="2" t="str">
        <f t="shared" si="132"/>
        <v>Cancer</v>
      </c>
      <c r="AG436" s="2" t="s">
        <v>1510</v>
      </c>
      <c r="AH436" s="2" t="str">
        <f t="shared" si="133"/>
        <v>No</v>
      </c>
      <c r="AI436" s="2" t="s">
        <v>1511</v>
      </c>
      <c r="AJ436" s="2" t="s">
        <v>1525</v>
      </c>
    </row>
    <row r="437" spans="1:36" ht="15.75" customHeight="1" x14ac:dyDescent="0.35">
      <c r="A437" s="2" t="s">
        <v>722</v>
      </c>
      <c r="B437" s="2" t="s">
        <v>1522</v>
      </c>
      <c r="C437" s="2">
        <v>160</v>
      </c>
      <c r="D437" s="2">
        <f t="shared" si="117"/>
        <v>1.6</v>
      </c>
      <c r="E437" s="2">
        <f t="shared" si="118"/>
        <v>74.400000000000006</v>
      </c>
      <c r="F437" s="67">
        <f t="shared" si="119"/>
        <v>29.062499999999996</v>
      </c>
      <c r="G437" s="2">
        <v>74.400000000000006</v>
      </c>
      <c r="H437" s="2" t="b">
        <v>0</v>
      </c>
      <c r="I437" s="2" t="b">
        <f t="shared" si="120"/>
        <v>0</v>
      </c>
      <c r="J437" s="2" t="b">
        <f t="shared" si="121"/>
        <v>0</v>
      </c>
      <c r="K437" s="2" t="b">
        <v>0</v>
      </c>
      <c r="L437" s="2" t="b">
        <f t="shared" si="122"/>
        <v>0</v>
      </c>
      <c r="M437" s="2" t="b">
        <f t="shared" si="123"/>
        <v>0</v>
      </c>
      <c r="N437" s="2" t="b">
        <v>0</v>
      </c>
      <c r="O437" s="2" t="b">
        <f t="shared" si="124"/>
        <v>0</v>
      </c>
      <c r="P437" s="2" t="b">
        <f t="shared" si="125"/>
        <v>0</v>
      </c>
      <c r="Q437" s="2" t="b">
        <v>0</v>
      </c>
      <c r="R437" s="2" t="b">
        <f t="shared" si="126"/>
        <v>0</v>
      </c>
      <c r="S437" s="2" t="b">
        <f t="shared" si="127"/>
        <v>0</v>
      </c>
      <c r="T437" s="2" t="s">
        <v>1618</v>
      </c>
      <c r="U437" s="2">
        <v>204</v>
      </c>
      <c r="V437" s="2" t="b">
        <v>0</v>
      </c>
      <c r="W437" s="2" t="b">
        <f t="shared" si="128"/>
        <v>0</v>
      </c>
      <c r="X437" s="20" t="b">
        <f t="shared" si="129"/>
        <v>0</v>
      </c>
      <c r="Y437" s="2" t="b">
        <v>1</v>
      </c>
      <c r="Z437" s="2" t="b">
        <f t="shared" si="115"/>
        <v>1</v>
      </c>
      <c r="AA437" s="2" t="b">
        <f t="shared" si="116"/>
        <v>1</v>
      </c>
      <c r="AB437" s="2" t="b">
        <v>1</v>
      </c>
      <c r="AC437" s="20" t="b">
        <f t="shared" si="130"/>
        <v>1</v>
      </c>
      <c r="AD437" s="20" t="b">
        <f t="shared" si="131"/>
        <v>1</v>
      </c>
      <c r="AE437" s="2" t="s">
        <v>1559</v>
      </c>
      <c r="AF437" s="2" t="str">
        <f t="shared" si="132"/>
        <v>Kidney Stones</v>
      </c>
      <c r="AG437" s="2" t="s">
        <v>1528</v>
      </c>
      <c r="AH437" s="2" t="str">
        <f t="shared" si="133"/>
        <v>Yes</v>
      </c>
      <c r="AI437" s="2" t="s">
        <v>1511</v>
      </c>
      <c r="AJ437" s="2" t="s">
        <v>1517</v>
      </c>
    </row>
    <row r="438" spans="1:36" ht="15.75" customHeight="1" x14ac:dyDescent="0.35">
      <c r="A438" s="2" t="s">
        <v>724</v>
      </c>
      <c r="B438" s="2" t="s">
        <v>1547</v>
      </c>
      <c r="C438" s="2">
        <v>165</v>
      </c>
      <c r="D438" s="2">
        <f t="shared" si="117"/>
        <v>1.65</v>
      </c>
      <c r="E438" s="2">
        <f t="shared" si="118"/>
        <v>63.4</v>
      </c>
      <c r="F438" s="67">
        <f t="shared" si="119"/>
        <v>23.287419651056016</v>
      </c>
      <c r="G438" s="2">
        <v>63.4</v>
      </c>
      <c r="H438" s="2" t="b">
        <v>0</v>
      </c>
      <c r="I438" s="2" t="b">
        <f t="shared" si="120"/>
        <v>0</v>
      </c>
      <c r="J438" s="2" t="b">
        <f t="shared" si="121"/>
        <v>0</v>
      </c>
      <c r="K438" s="2" t="b">
        <v>0</v>
      </c>
      <c r="L438" s="2" t="b">
        <f t="shared" si="122"/>
        <v>0</v>
      </c>
      <c r="M438" s="2" t="b">
        <f t="shared" si="123"/>
        <v>0</v>
      </c>
      <c r="N438" s="2" t="b">
        <v>0</v>
      </c>
      <c r="O438" s="2" t="b">
        <f t="shared" si="124"/>
        <v>0</v>
      </c>
      <c r="P438" s="2" t="b">
        <f t="shared" si="125"/>
        <v>0</v>
      </c>
      <c r="Q438" s="2" t="b">
        <v>0</v>
      </c>
      <c r="R438" s="2" t="b">
        <f t="shared" si="126"/>
        <v>0</v>
      </c>
      <c r="S438" s="2" t="b">
        <f t="shared" si="127"/>
        <v>0</v>
      </c>
      <c r="T438" s="2" t="s">
        <v>1639</v>
      </c>
      <c r="U438" s="2">
        <v>157</v>
      </c>
      <c r="V438" s="2" t="b">
        <v>0</v>
      </c>
      <c r="W438" s="2" t="b">
        <f t="shared" si="128"/>
        <v>0</v>
      </c>
      <c r="X438" s="20" t="b">
        <f t="shared" si="129"/>
        <v>0</v>
      </c>
      <c r="Y438" s="2" t="b">
        <v>0</v>
      </c>
      <c r="Z438" s="2" t="b">
        <f t="shared" si="115"/>
        <v>0</v>
      </c>
      <c r="AA438" s="2" t="b">
        <f t="shared" si="116"/>
        <v>0</v>
      </c>
      <c r="AB438" s="2" t="b">
        <v>0</v>
      </c>
      <c r="AC438" s="20" t="b">
        <f t="shared" si="130"/>
        <v>0</v>
      </c>
      <c r="AD438" s="20" t="b">
        <f t="shared" si="131"/>
        <v>0</v>
      </c>
      <c r="AE438" s="2" t="s">
        <v>1530</v>
      </c>
      <c r="AF438" s="2" t="str">
        <f t="shared" si="132"/>
        <v>Fractured Arm</v>
      </c>
      <c r="AG438" s="2" t="s">
        <v>1528</v>
      </c>
      <c r="AH438" s="2" t="str">
        <f t="shared" si="133"/>
        <v>Yes</v>
      </c>
      <c r="AI438" s="2" t="s">
        <v>1539</v>
      </c>
      <c r="AJ438" s="2" t="s">
        <v>1517</v>
      </c>
    </row>
    <row r="439" spans="1:36" ht="15.75" customHeight="1" x14ac:dyDescent="0.35">
      <c r="A439" s="2" t="s">
        <v>725</v>
      </c>
      <c r="B439" s="2" t="s">
        <v>1507</v>
      </c>
      <c r="C439" s="2">
        <v>162</v>
      </c>
      <c r="D439" s="2">
        <f t="shared" si="117"/>
        <v>1.62</v>
      </c>
      <c r="E439" s="2">
        <f t="shared" si="118"/>
        <v>86</v>
      </c>
      <c r="F439" s="67">
        <f t="shared" si="119"/>
        <v>32.769394909312595</v>
      </c>
      <c r="G439" s="2">
        <v>86</v>
      </c>
      <c r="H439" s="2" t="b">
        <v>0</v>
      </c>
      <c r="I439" s="2" t="b">
        <f t="shared" si="120"/>
        <v>0</v>
      </c>
      <c r="J439" s="2" t="b">
        <f t="shared" si="121"/>
        <v>0</v>
      </c>
      <c r="K439" s="2" t="b">
        <v>1</v>
      </c>
      <c r="L439" s="2" t="b">
        <f t="shared" si="122"/>
        <v>1</v>
      </c>
      <c r="M439" s="2" t="b">
        <f t="shared" si="123"/>
        <v>1</v>
      </c>
      <c r="N439" s="2" t="b">
        <v>1</v>
      </c>
      <c r="O439" s="2" t="b">
        <f t="shared" si="124"/>
        <v>1</v>
      </c>
      <c r="P439" s="2" t="b">
        <f t="shared" si="125"/>
        <v>1</v>
      </c>
      <c r="Q439" s="2" t="b">
        <v>1</v>
      </c>
      <c r="R439" s="2" t="b">
        <f t="shared" si="126"/>
        <v>1</v>
      </c>
      <c r="S439" s="2" t="b">
        <f t="shared" si="127"/>
        <v>1</v>
      </c>
      <c r="T439" s="2" t="s">
        <v>1819</v>
      </c>
      <c r="U439" s="2">
        <v>170</v>
      </c>
      <c r="V439" s="2" t="b">
        <v>1</v>
      </c>
      <c r="W439" s="2" t="b">
        <f t="shared" si="128"/>
        <v>1</v>
      </c>
      <c r="X439" s="20" t="b">
        <f t="shared" si="129"/>
        <v>0</v>
      </c>
      <c r="Y439" s="2" t="b">
        <v>1</v>
      </c>
      <c r="Z439" s="2" t="b">
        <f t="shared" si="115"/>
        <v>1</v>
      </c>
      <c r="AA439" s="2" t="b">
        <f t="shared" si="116"/>
        <v>1</v>
      </c>
      <c r="AB439" s="2" t="b">
        <v>1</v>
      </c>
      <c r="AC439" s="20" t="b">
        <f t="shared" si="130"/>
        <v>1</v>
      </c>
      <c r="AD439" s="20" t="b">
        <f t="shared" si="131"/>
        <v>1</v>
      </c>
      <c r="AE439" s="2" t="s">
        <v>1559</v>
      </c>
      <c r="AF439" s="2" t="str">
        <f t="shared" si="132"/>
        <v>Kidney Stones</v>
      </c>
      <c r="AG439" s="2" t="s">
        <v>1528</v>
      </c>
      <c r="AH439" s="2" t="str">
        <f t="shared" si="133"/>
        <v>Yes</v>
      </c>
      <c r="AI439" s="2" t="s">
        <v>1539</v>
      </c>
      <c r="AJ439" s="2" t="s">
        <v>1521</v>
      </c>
    </row>
    <row r="440" spans="1:36" ht="15.75" customHeight="1" x14ac:dyDescent="0.35">
      <c r="A440" s="2" t="s">
        <v>727</v>
      </c>
      <c r="B440" s="2" t="s">
        <v>1560</v>
      </c>
      <c r="C440" s="2">
        <v>160</v>
      </c>
      <c r="D440" s="2">
        <f t="shared" si="117"/>
        <v>1.6</v>
      </c>
      <c r="E440" s="2">
        <f t="shared" si="118"/>
        <v>78.8</v>
      </c>
      <c r="F440" s="67">
        <f t="shared" si="119"/>
        <v>30.781249999999993</v>
      </c>
      <c r="G440" s="2">
        <v>78.8</v>
      </c>
      <c r="H440" s="2" t="b">
        <v>0</v>
      </c>
      <c r="I440" s="2" t="b">
        <f t="shared" si="120"/>
        <v>0</v>
      </c>
      <c r="J440" s="2" t="b">
        <f t="shared" si="121"/>
        <v>0</v>
      </c>
      <c r="K440" s="2" t="b">
        <v>0</v>
      </c>
      <c r="L440" s="2" t="b">
        <f t="shared" si="122"/>
        <v>0</v>
      </c>
      <c r="M440" s="2" t="b">
        <f t="shared" si="123"/>
        <v>0</v>
      </c>
      <c r="N440" s="2" t="b">
        <v>0</v>
      </c>
      <c r="O440" s="2" t="b">
        <f t="shared" si="124"/>
        <v>0</v>
      </c>
      <c r="P440" s="2" t="b">
        <f t="shared" si="125"/>
        <v>0</v>
      </c>
      <c r="Q440" s="2" t="b">
        <v>0</v>
      </c>
      <c r="R440" s="2" t="b">
        <f t="shared" si="126"/>
        <v>0</v>
      </c>
      <c r="S440" s="2" t="b">
        <f t="shared" si="127"/>
        <v>0</v>
      </c>
      <c r="T440" s="2" t="s">
        <v>1803</v>
      </c>
      <c r="U440" s="2">
        <v>225</v>
      </c>
      <c r="V440" s="2" t="b">
        <v>0</v>
      </c>
      <c r="W440" s="2" t="b">
        <f t="shared" si="128"/>
        <v>0</v>
      </c>
      <c r="X440" s="20" t="b">
        <f t="shared" si="129"/>
        <v>0</v>
      </c>
      <c r="Y440" s="2" t="b">
        <v>1</v>
      </c>
      <c r="Z440" s="2" t="b">
        <f t="shared" si="115"/>
        <v>1</v>
      </c>
      <c r="AA440" s="2" t="b">
        <f t="shared" si="116"/>
        <v>1</v>
      </c>
      <c r="AB440" s="2" t="b">
        <v>1</v>
      </c>
      <c r="AC440" s="20" t="b">
        <f t="shared" si="130"/>
        <v>1</v>
      </c>
      <c r="AD440" s="20" t="b">
        <f t="shared" si="131"/>
        <v>1</v>
      </c>
      <c r="AE440" s="2" t="s">
        <v>1502</v>
      </c>
      <c r="AF440" s="2" t="str">
        <f t="shared" si="132"/>
        <v>Diabetes</v>
      </c>
      <c r="AG440" s="2" t="s">
        <v>1510</v>
      </c>
      <c r="AH440" s="2" t="str">
        <f t="shared" si="133"/>
        <v>No</v>
      </c>
      <c r="AI440" s="2" t="s">
        <v>1539</v>
      </c>
      <c r="AJ440" s="2" t="s">
        <v>1517</v>
      </c>
    </row>
    <row r="441" spans="1:36" ht="15.75" customHeight="1" x14ac:dyDescent="0.35">
      <c r="A441" s="2" t="s">
        <v>729</v>
      </c>
      <c r="B441" s="2" t="s">
        <v>1531</v>
      </c>
      <c r="C441" s="2">
        <v>171</v>
      </c>
      <c r="D441" s="2">
        <f t="shared" si="117"/>
        <v>1.71</v>
      </c>
      <c r="E441" s="2">
        <f t="shared" si="118"/>
        <v>74.599999999999994</v>
      </c>
      <c r="F441" s="67">
        <f t="shared" si="119"/>
        <v>25.512123388393011</v>
      </c>
      <c r="G441" s="2">
        <v>74.599999999999994</v>
      </c>
      <c r="H441" s="2" t="b">
        <v>0</v>
      </c>
      <c r="I441" s="2" t="b">
        <f t="shared" si="120"/>
        <v>0</v>
      </c>
      <c r="J441" s="2" t="b">
        <f t="shared" si="121"/>
        <v>0</v>
      </c>
      <c r="K441" s="2" t="b">
        <v>1</v>
      </c>
      <c r="L441" s="2" t="b">
        <f t="shared" si="122"/>
        <v>1</v>
      </c>
      <c r="M441" s="2" t="b">
        <f t="shared" si="123"/>
        <v>1</v>
      </c>
      <c r="N441" s="2" t="b">
        <v>1</v>
      </c>
      <c r="O441" s="2" t="b">
        <f t="shared" si="124"/>
        <v>1</v>
      </c>
      <c r="P441" s="2" t="b">
        <f t="shared" si="125"/>
        <v>1</v>
      </c>
      <c r="Q441" s="2" t="b">
        <v>0</v>
      </c>
      <c r="R441" s="2" t="b">
        <f t="shared" si="126"/>
        <v>0</v>
      </c>
      <c r="S441" s="2" t="b">
        <f t="shared" si="127"/>
        <v>0</v>
      </c>
      <c r="T441" s="2" t="s">
        <v>1820</v>
      </c>
      <c r="U441" s="2">
        <v>165</v>
      </c>
      <c r="V441" s="2" t="b">
        <v>0</v>
      </c>
      <c r="W441" s="2" t="b">
        <f t="shared" si="128"/>
        <v>0</v>
      </c>
      <c r="X441" s="20" t="b">
        <f t="shared" si="129"/>
        <v>0</v>
      </c>
      <c r="Y441" s="2" t="b">
        <v>0</v>
      </c>
      <c r="Z441" s="2" t="b">
        <f t="shared" si="115"/>
        <v>0</v>
      </c>
      <c r="AA441" s="2" t="b">
        <f t="shared" si="116"/>
        <v>0</v>
      </c>
      <c r="AC441" s="20" t="str">
        <f t="shared" si="130"/>
        <v>FALSE</v>
      </c>
      <c r="AD441" s="20" t="str">
        <f t="shared" si="131"/>
        <v>FALSE</v>
      </c>
      <c r="AE441" s="2" t="s">
        <v>1520</v>
      </c>
      <c r="AF441" s="2" t="str">
        <f t="shared" si="132"/>
        <v>Stroke</v>
      </c>
      <c r="AG441" s="2" t="s">
        <v>1510</v>
      </c>
      <c r="AH441" s="2" t="str">
        <f t="shared" si="133"/>
        <v>No</v>
      </c>
      <c r="AI441" s="2" t="s">
        <v>1516</v>
      </c>
      <c r="AJ441" s="2" t="s">
        <v>1534</v>
      </c>
    </row>
    <row r="442" spans="1:36" ht="15.75" customHeight="1" x14ac:dyDescent="0.35">
      <c r="A442" s="2" t="s">
        <v>730</v>
      </c>
      <c r="B442" s="2" t="s">
        <v>1513</v>
      </c>
      <c r="C442" s="2">
        <v>160</v>
      </c>
      <c r="D442" s="2">
        <f t="shared" si="117"/>
        <v>1.6</v>
      </c>
      <c r="E442" s="2">
        <f t="shared" si="118"/>
        <v>88.5</v>
      </c>
      <c r="F442" s="67">
        <f t="shared" si="119"/>
        <v>34.570312499999993</v>
      </c>
      <c r="G442" s="2">
        <v>88.5</v>
      </c>
      <c r="H442" s="2" t="b">
        <v>0</v>
      </c>
      <c r="I442" s="2" t="b">
        <f t="shared" si="120"/>
        <v>0</v>
      </c>
      <c r="J442" s="2" t="b">
        <f t="shared" si="121"/>
        <v>0</v>
      </c>
      <c r="K442" s="2" t="b">
        <v>0</v>
      </c>
      <c r="L442" s="2" t="b">
        <f t="shared" si="122"/>
        <v>0</v>
      </c>
      <c r="M442" s="2" t="b">
        <f t="shared" si="123"/>
        <v>0</v>
      </c>
      <c r="N442" s="2" t="b">
        <v>0</v>
      </c>
      <c r="O442" s="2" t="b">
        <f t="shared" si="124"/>
        <v>0</v>
      </c>
      <c r="P442" s="2" t="b">
        <f t="shared" si="125"/>
        <v>0</v>
      </c>
      <c r="Q442" s="2" t="b">
        <v>0</v>
      </c>
      <c r="R442" s="2" t="b">
        <f t="shared" si="126"/>
        <v>0</v>
      </c>
      <c r="S442" s="2" t="b">
        <f t="shared" si="127"/>
        <v>0</v>
      </c>
      <c r="T442" s="2" t="s">
        <v>1664</v>
      </c>
      <c r="U442" s="2">
        <v>174</v>
      </c>
      <c r="V442" s="2" t="b">
        <v>0</v>
      </c>
      <c r="W442" s="2" t="b">
        <f t="shared" si="128"/>
        <v>0</v>
      </c>
      <c r="X442" s="20" t="b">
        <f t="shared" si="129"/>
        <v>0</v>
      </c>
      <c r="Y442" s="2" t="b">
        <v>1</v>
      </c>
      <c r="Z442" s="2" t="b">
        <f t="shared" si="115"/>
        <v>1</v>
      </c>
      <c r="AA442" s="2" t="b">
        <f t="shared" si="116"/>
        <v>1</v>
      </c>
      <c r="AB442" s="2" t="b">
        <v>1</v>
      </c>
      <c r="AC442" s="20" t="b">
        <f t="shared" si="130"/>
        <v>1</v>
      </c>
      <c r="AD442" s="20" t="b">
        <f t="shared" si="131"/>
        <v>1</v>
      </c>
      <c r="AE442" s="2" t="s">
        <v>1530</v>
      </c>
      <c r="AF442" s="2" t="str">
        <f t="shared" si="132"/>
        <v>Fractured Arm</v>
      </c>
      <c r="AG442" s="2" t="s">
        <v>1510</v>
      </c>
      <c r="AH442" s="2" t="str">
        <f t="shared" si="133"/>
        <v>No</v>
      </c>
      <c r="AI442" s="2" t="s">
        <v>1539</v>
      </c>
      <c r="AJ442" s="2" t="s">
        <v>1517</v>
      </c>
    </row>
    <row r="443" spans="1:36" ht="15.75" customHeight="1" x14ac:dyDescent="0.35">
      <c r="A443" s="2" t="s">
        <v>731</v>
      </c>
      <c r="B443" s="2" t="s">
        <v>1560</v>
      </c>
      <c r="C443" s="2">
        <v>169</v>
      </c>
      <c r="D443" s="2">
        <f t="shared" si="117"/>
        <v>1.69</v>
      </c>
      <c r="E443" s="2">
        <f t="shared" si="118"/>
        <v>59.1</v>
      </c>
      <c r="F443" s="67">
        <f t="shared" si="119"/>
        <v>20.692552781765347</v>
      </c>
      <c r="G443" s="2">
        <v>59.1</v>
      </c>
      <c r="H443" s="2" t="b">
        <v>0</v>
      </c>
      <c r="I443" s="2" t="b">
        <f t="shared" si="120"/>
        <v>0</v>
      </c>
      <c r="J443" s="2" t="b">
        <f t="shared" si="121"/>
        <v>0</v>
      </c>
      <c r="K443" s="2" t="b">
        <v>0</v>
      </c>
      <c r="L443" s="2" t="b">
        <f t="shared" si="122"/>
        <v>0</v>
      </c>
      <c r="M443" s="2" t="b">
        <f t="shared" si="123"/>
        <v>0</v>
      </c>
      <c r="N443" s="2" t="b">
        <v>0</v>
      </c>
      <c r="O443" s="2" t="b">
        <f t="shared" si="124"/>
        <v>0</v>
      </c>
      <c r="P443" s="2" t="b">
        <f t="shared" si="125"/>
        <v>0</v>
      </c>
      <c r="Q443" s="2" t="b">
        <v>0</v>
      </c>
      <c r="R443" s="2" t="b">
        <f t="shared" si="126"/>
        <v>0</v>
      </c>
      <c r="S443" s="2" t="b">
        <f t="shared" si="127"/>
        <v>0</v>
      </c>
      <c r="T443" s="2" t="s">
        <v>1628</v>
      </c>
      <c r="U443" s="2">
        <v>157</v>
      </c>
      <c r="V443" s="2" t="b">
        <v>0</v>
      </c>
      <c r="W443" s="2" t="b">
        <f t="shared" si="128"/>
        <v>0</v>
      </c>
      <c r="X443" s="20" t="b">
        <f t="shared" si="129"/>
        <v>0</v>
      </c>
      <c r="Y443" s="2" t="b">
        <v>0</v>
      </c>
      <c r="Z443" s="2" t="b">
        <f t="shared" si="115"/>
        <v>0</v>
      </c>
      <c r="AA443" s="2" t="b">
        <f t="shared" si="116"/>
        <v>0</v>
      </c>
      <c r="AB443" s="2" t="b">
        <v>0</v>
      </c>
      <c r="AC443" s="20" t="b">
        <f t="shared" si="130"/>
        <v>0</v>
      </c>
      <c r="AD443" s="20" t="b">
        <f t="shared" si="131"/>
        <v>0</v>
      </c>
      <c r="AE443" s="2" t="s">
        <v>1502</v>
      </c>
      <c r="AF443" s="2" t="str">
        <f t="shared" si="132"/>
        <v>Diabetes</v>
      </c>
      <c r="AG443" s="2" t="s">
        <v>1510</v>
      </c>
      <c r="AH443" s="2" t="str">
        <f t="shared" si="133"/>
        <v>No</v>
      </c>
      <c r="AI443" s="2" t="s">
        <v>1516</v>
      </c>
      <c r="AJ443" s="2" t="s">
        <v>1517</v>
      </c>
    </row>
    <row r="444" spans="1:36" ht="15.75" customHeight="1" x14ac:dyDescent="0.35">
      <c r="A444" s="2" t="s">
        <v>732</v>
      </c>
      <c r="B444" s="2" t="s">
        <v>1560</v>
      </c>
      <c r="C444" s="2">
        <v>169</v>
      </c>
      <c r="D444" s="2">
        <f t="shared" si="117"/>
        <v>1.69</v>
      </c>
      <c r="E444" s="2">
        <f t="shared" si="118"/>
        <v>72.900000000000006</v>
      </c>
      <c r="F444" s="67">
        <f t="shared" si="119"/>
        <v>25.524316375477053</v>
      </c>
      <c r="G444" s="2">
        <v>72.900000000000006</v>
      </c>
      <c r="H444" s="2" t="b">
        <v>0</v>
      </c>
      <c r="I444" s="2" t="b">
        <f t="shared" si="120"/>
        <v>0</v>
      </c>
      <c r="J444" s="2" t="b">
        <f t="shared" si="121"/>
        <v>0</v>
      </c>
      <c r="K444" s="2" t="b">
        <v>0</v>
      </c>
      <c r="L444" s="2" t="b">
        <f t="shared" si="122"/>
        <v>0</v>
      </c>
      <c r="M444" s="2" t="b">
        <f t="shared" si="123"/>
        <v>0</v>
      </c>
      <c r="N444" s="2" t="b">
        <v>0</v>
      </c>
      <c r="O444" s="2" t="b">
        <f t="shared" si="124"/>
        <v>0</v>
      </c>
      <c r="P444" s="2" t="b">
        <f t="shared" si="125"/>
        <v>0</v>
      </c>
      <c r="Q444" s="2" t="b">
        <v>0</v>
      </c>
      <c r="R444" s="2" t="b">
        <f t="shared" si="126"/>
        <v>0</v>
      </c>
      <c r="S444" s="2" t="b">
        <f t="shared" si="127"/>
        <v>0</v>
      </c>
      <c r="T444" s="2" t="s">
        <v>1821</v>
      </c>
      <c r="U444" s="2">
        <v>194</v>
      </c>
      <c r="V444" s="2" t="b">
        <v>0</v>
      </c>
      <c r="W444" s="2" t="b">
        <f t="shared" si="128"/>
        <v>0</v>
      </c>
      <c r="X444" s="20" t="b">
        <f t="shared" si="129"/>
        <v>0</v>
      </c>
      <c r="Y444" s="2" t="b">
        <v>0</v>
      </c>
      <c r="Z444" s="2" t="b">
        <f t="shared" si="115"/>
        <v>0</v>
      </c>
      <c r="AA444" s="2" t="b">
        <f t="shared" si="116"/>
        <v>0</v>
      </c>
      <c r="AB444" s="2" t="b">
        <v>0</v>
      </c>
      <c r="AC444" s="20" t="b">
        <f t="shared" si="130"/>
        <v>0</v>
      </c>
      <c r="AD444" s="20" t="b">
        <f t="shared" si="131"/>
        <v>0</v>
      </c>
      <c r="AE444" s="2" t="s">
        <v>1562</v>
      </c>
      <c r="AF444" s="2" t="str">
        <f t="shared" si="132"/>
        <v>Fractured Leg</v>
      </c>
      <c r="AG444" s="2" t="s">
        <v>1510</v>
      </c>
      <c r="AH444" s="2" t="str">
        <f t="shared" si="133"/>
        <v>No</v>
      </c>
      <c r="AI444" s="2" t="s">
        <v>1539</v>
      </c>
      <c r="AJ444" s="2" t="s">
        <v>1512</v>
      </c>
    </row>
    <row r="445" spans="1:36" ht="15.75" customHeight="1" x14ac:dyDescent="0.35">
      <c r="A445" s="2" t="s">
        <v>733</v>
      </c>
      <c r="B445" s="2" t="s">
        <v>1518</v>
      </c>
      <c r="C445" s="2">
        <v>163</v>
      </c>
      <c r="D445" s="2">
        <f t="shared" si="117"/>
        <v>1.63</v>
      </c>
      <c r="E445" s="2">
        <f t="shared" si="118"/>
        <v>83</v>
      </c>
      <c r="F445" s="67">
        <f t="shared" si="119"/>
        <v>31.239414355075468</v>
      </c>
      <c r="G445" s="2">
        <v>83</v>
      </c>
      <c r="H445" s="2" t="b">
        <v>0</v>
      </c>
      <c r="I445" s="2" t="b">
        <f t="shared" si="120"/>
        <v>0</v>
      </c>
      <c r="J445" s="2" t="b">
        <f t="shared" si="121"/>
        <v>0</v>
      </c>
      <c r="K445" s="2" t="b">
        <v>0</v>
      </c>
      <c r="L445" s="2" t="b">
        <f t="shared" si="122"/>
        <v>0</v>
      </c>
      <c r="M445" s="2" t="b">
        <f t="shared" si="123"/>
        <v>0</v>
      </c>
      <c r="N445" s="2" t="b">
        <v>0</v>
      </c>
      <c r="O445" s="2" t="b">
        <f t="shared" si="124"/>
        <v>0</v>
      </c>
      <c r="P445" s="2" t="b">
        <f t="shared" si="125"/>
        <v>0</v>
      </c>
      <c r="Q445" s="2" t="b">
        <v>1</v>
      </c>
      <c r="R445" s="2" t="b">
        <f t="shared" si="126"/>
        <v>1</v>
      </c>
      <c r="S445" s="2" t="b">
        <f t="shared" si="127"/>
        <v>1</v>
      </c>
      <c r="T445" s="2" t="s">
        <v>1738</v>
      </c>
      <c r="U445" s="2">
        <v>224</v>
      </c>
      <c r="V445" s="2" t="b">
        <v>1</v>
      </c>
      <c r="W445" s="2" t="b">
        <f t="shared" si="128"/>
        <v>1</v>
      </c>
      <c r="X445" s="20" t="b">
        <f t="shared" si="129"/>
        <v>0</v>
      </c>
      <c r="Y445" s="2" t="b">
        <v>0</v>
      </c>
      <c r="Z445" s="2" t="b">
        <f t="shared" si="115"/>
        <v>0</v>
      </c>
      <c r="AA445" s="2" t="b">
        <f t="shared" si="116"/>
        <v>0</v>
      </c>
      <c r="AB445" s="2" t="b">
        <v>1</v>
      </c>
      <c r="AC445" s="20" t="b">
        <f t="shared" si="130"/>
        <v>1</v>
      </c>
      <c r="AD445" s="20" t="b">
        <f t="shared" si="131"/>
        <v>1</v>
      </c>
      <c r="AE445" s="2" t="s">
        <v>1502</v>
      </c>
      <c r="AF445" s="2" t="str">
        <f t="shared" si="132"/>
        <v>Diabetes</v>
      </c>
      <c r="AH445" s="2" t="str">
        <f t="shared" si="133"/>
        <v>No</v>
      </c>
      <c r="AI445" s="2" t="s">
        <v>1511</v>
      </c>
      <c r="AJ445" s="2" t="s">
        <v>1525</v>
      </c>
    </row>
    <row r="446" spans="1:36" ht="15.75" customHeight="1" x14ac:dyDescent="0.35">
      <c r="A446" s="2" t="s">
        <v>734</v>
      </c>
      <c r="B446" s="2" t="s">
        <v>1540</v>
      </c>
      <c r="C446" s="2">
        <v>161</v>
      </c>
      <c r="D446" s="2">
        <f t="shared" si="117"/>
        <v>1.61</v>
      </c>
      <c r="E446" s="2">
        <f t="shared" si="118"/>
        <v>69.2</v>
      </c>
      <c r="F446" s="67">
        <f t="shared" si="119"/>
        <v>26.696500906600825</v>
      </c>
      <c r="G446" s="2">
        <v>69.2</v>
      </c>
      <c r="H446" s="2" t="b">
        <v>0</v>
      </c>
      <c r="I446" s="2" t="b">
        <f t="shared" si="120"/>
        <v>0</v>
      </c>
      <c r="J446" s="2" t="b">
        <f t="shared" si="121"/>
        <v>0</v>
      </c>
      <c r="K446" s="2" t="b">
        <v>0</v>
      </c>
      <c r="L446" s="2" t="b">
        <f t="shared" si="122"/>
        <v>0</v>
      </c>
      <c r="M446" s="2" t="b">
        <f t="shared" si="123"/>
        <v>0</v>
      </c>
      <c r="N446" s="2" t="b">
        <v>1</v>
      </c>
      <c r="O446" s="2" t="b">
        <f t="shared" si="124"/>
        <v>1</v>
      </c>
      <c r="P446" s="2" t="b">
        <f t="shared" si="125"/>
        <v>1</v>
      </c>
      <c r="Q446" s="2" t="b">
        <v>0</v>
      </c>
      <c r="R446" s="2" t="b">
        <f t="shared" si="126"/>
        <v>0</v>
      </c>
      <c r="S446" s="2" t="b">
        <f t="shared" si="127"/>
        <v>0</v>
      </c>
      <c r="T446" s="2" t="s">
        <v>1635</v>
      </c>
      <c r="U446" s="2">
        <v>209</v>
      </c>
      <c r="V446" s="2" t="b">
        <v>0</v>
      </c>
      <c r="W446" s="2" t="b">
        <f t="shared" si="128"/>
        <v>0</v>
      </c>
      <c r="X446" s="20" t="b">
        <f t="shared" si="129"/>
        <v>0</v>
      </c>
      <c r="Y446" s="2" t="b">
        <v>0</v>
      </c>
      <c r="Z446" s="2" t="b">
        <f t="shared" si="115"/>
        <v>0</v>
      </c>
      <c r="AA446" s="2" t="b">
        <f t="shared" si="116"/>
        <v>0</v>
      </c>
      <c r="AB446" s="2" t="b">
        <v>0</v>
      </c>
      <c r="AC446" s="20" t="b">
        <f t="shared" si="130"/>
        <v>0</v>
      </c>
      <c r="AD446" s="20" t="b">
        <f t="shared" si="131"/>
        <v>0</v>
      </c>
      <c r="AE446" s="2" t="s">
        <v>1584</v>
      </c>
      <c r="AF446" s="2" t="str">
        <f t="shared" si="132"/>
        <v>Prostate Cancer</v>
      </c>
      <c r="AG446" s="2" t="s">
        <v>1510</v>
      </c>
      <c r="AH446" s="2" t="str">
        <f t="shared" si="133"/>
        <v>No</v>
      </c>
      <c r="AI446" s="2" t="s">
        <v>1511</v>
      </c>
      <c r="AJ446" s="2" t="s">
        <v>1534</v>
      </c>
    </row>
    <row r="447" spans="1:36" ht="15.75" customHeight="1" x14ac:dyDescent="0.35">
      <c r="A447" s="2" t="s">
        <v>737</v>
      </c>
      <c r="B447" s="2" t="s">
        <v>1507</v>
      </c>
      <c r="C447" s="2">
        <v>159</v>
      </c>
      <c r="D447" s="2">
        <f t="shared" si="117"/>
        <v>1.59</v>
      </c>
      <c r="E447" s="2">
        <f t="shared" si="118"/>
        <v>77.7</v>
      </c>
      <c r="F447" s="67">
        <f t="shared" si="119"/>
        <v>30.734543728491751</v>
      </c>
      <c r="G447" s="2">
        <v>77.7</v>
      </c>
      <c r="H447" s="2" t="b">
        <v>0</v>
      </c>
      <c r="I447" s="2" t="b">
        <f t="shared" si="120"/>
        <v>0</v>
      </c>
      <c r="J447" s="2" t="b">
        <f t="shared" si="121"/>
        <v>0</v>
      </c>
      <c r="K447" s="2" t="b">
        <v>0</v>
      </c>
      <c r="L447" s="2" t="b">
        <f t="shared" si="122"/>
        <v>0</v>
      </c>
      <c r="M447" s="2" t="b">
        <f t="shared" si="123"/>
        <v>0</v>
      </c>
      <c r="N447" s="2" t="b">
        <v>0</v>
      </c>
      <c r="O447" s="2" t="b">
        <f t="shared" si="124"/>
        <v>0</v>
      </c>
      <c r="P447" s="2" t="b">
        <f t="shared" si="125"/>
        <v>0</v>
      </c>
      <c r="Q447" s="2" t="b">
        <v>1</v>
      </c>
      <c r="R447" s="2" t="b">
        <f t="shared" si="126"/>
        <v>1</v>
      </c>
      <c r="S447" s="2" t="b">
        <f t="shared" si="127"/>
        <v>1</v>
      </c>
      <c r="T447" s="2" t="s">
        <v>1718</v>
      </c>
      <c r="U447" s="2">
        <v>223</v>
      </c>
      <c r="V447" s="2" t="b">
        <v>1</v>
      </c>
      <c r="W447" s="2" t="b">
        <f t="shared" si="128"/>
        <v>1</v>
      </c>
      <c r="X447" s="20" t="b">
        <f t="shared" si="129"/>
        <v>0</v>
      </c>
      <c r="Y447" s="2" t="b">
        <v>0</v>
      </c>
      <c r="Z447" s="2" t="b">
        <f t="shared" si="115"/>
        <v>0</v>
      </c>
      <c r="AA447" s="2" t="b">
        <f t="shared" si="116"/>
        <v>0</v>
      </c>
      <c r="AB447" s="2" t="b">
        <v>1</v>
      </c>
      <c r="AC447" s="20" t="b">
        <f t="shared" si="130"/>
        <v>1</v>
      </c>
      <c r="AD447" s="20" t="b">
        <f t="shared" si="131"/>
        <v>1</v>
      </c>
      <c r="AE447" s="2" t="s">
        <v>1509</v>
      </c>
      <c r="AF447" s="2" t="str">
        <f t="shared" si="132"/>
        <v>Fractured Leg</v>
      </c>
      <c r="AG447" s="2" t="s">
        <v>1528</v>
      </c>
      <c r="AH447" s="2" t="str">
        <f t="shared" si="133"/>
        <v>Yes</v>
      </c>
      <c r="AI447" s="2" t="s">
        <v>1516</v>
      </c>
      <c r="AJ447" s="2" t="s">
        <v>1521</v>
      </c>
    </row>
    <row r="448" spans="1:36" ht="15.75" customHeight="1" x14ac:dyDescent="0.35">
      <c r="A448" s="2" t="s">
        <v>738</v>
      </c>
      <c r="B448" s="2" t="s">
        <v>1540</v>
      </c>
      <c r="C448" s="2">
        <v>163</v>
      </c>
      <c r="D448" s="2">
        <f t="shared" si="117"/>
        <v>1.63</v>
      </c>
      <c r="E448" s="2">
        <f t="shared" si="118"/>
        <v>89.9</v>
      </c>
      <c r="F448" s="67">
        <f t="shared" si="119"/>
        <v>33.836425909894992</v>
      </c>
      <c r="G448" s="2">
        <v>89.9</v>
      </c>
      <c r="H448" s="2" t="b">
        <v>0</v>
      </c>
      <c r="I448" s="2" t="b">
        <f t="shared" si="120"/>
        <v>0</v>
      </c>
      <c r="J448" s="2" t="b">
        <f t="shared" si="121"/>
        <v>0</v>
      </c>
      <c r="K448" s="2" t="b">
        <v>0</v>
      </c>
      <c r="L448" s="2" t="b">
        <f t="shared" si="122"/>
        <v>0</v>
      </c>
      <c r="M448" s="2" t="b">
        <f t="shared" si="123"/>
        <v>0</v>
      </c>
      <c r="N448" s="2" t="b">
        <v>0</v>
      </c>
      <c r="O448" s="2" t="b">
        <f t="shared" si="124"/>
        <v>0</v>
      </c>
      <c r="P448" s="2" t="b">
        <f t="shared" si="125"/>
        <v>0</v>
      </c>
      <c r="Q448" s="2" t="b">
        <v>1</v>
      </c>
      <c r="R448" s="2" t="b">
        <f t="shared" si="126"/>
        <v>1</v>
      </c>
      <c r="S448" s="2" t="b">
        <f t="shared" si="127"/>
        <v>1</v>
      </c>
      <c r="T448" s="2" t="s">
        <v>1822</v>
      </c>
      <c r="U448" s="2">
        <v>165</v>
      </c>
      <c r="V448" s="2" t="b">
        <v>1</v>
      </c>
      <c r="W448" s="2" t="b">
        <f t="shared" si="128"/>
        <v>1</v>
      </c>
      <c r="X448" s="20" t="b">
        <f t="shared" si="129"/>
        <v>0</v>
      </c>
      <c r="Y448" s="2" t="b">
        <v>0</v>
      </c>
      <c r="Z448" s="2" t="b">
        <f t="shared" si="115"/>
        <v>0</v>
      </c>
      <c r="AA448" s="2" t="b">
        <f t="shared" si="116"/>
        <v>0</v>
      </c>
      <c r="AB448" s="2" t="b">
        <v>1</v>
      </c>
      <c r="AC448" s="20" t="b">
        <f t="shared" si="130"/>
        <v>1</v>
      </c>
      <c r="AD448" s="20" t="b">
        <f t="shared" si="131"/>
        <v>1</v>
      </c>
      <c r="AE448" s="2" t="s">
        <v>1621</v>
      </c>
      <c r="AF448" s="2" t="str">
        <f t="shared" si="132"/>
        <v>Heart Attack</v>
      </c>
      <c r="AG448" s="2" t="s">
        <v>1510</v>
      </c>
      <c r="AH448" s="2" t="str">
        <f t="shared" si="133"/>
        <v>No</v>
      </c>
      <c r="AI448" s="2" t="s">
        <v>1511</v>
      </c>
      <c r="AJ448" s="2" t="s">
        <v>1521</v>
      </c>
    </row>
    <row r="449" spans="1:36" ht="15.75" customHeight="1" x14ac:dyDescent="0.35">
      <c r="A449" s="2" t="s">
        <v>739</v>
      </c>
      <c r="B449" s="2" t="s">
        <v>1507</v>
      </c>
      <c r="C449" s="2">
        <v>164</v>
      </c>
      <c r="D449" s="2">
        <f t="shared" si="117"/>
        <v>1.64</v>
      </c>
      <c r="E449" s="2">
        <f t="shared" si="118"/>
        <v>84.7</v>
      </c>
      <c r="F449" s="67">
        <f t="shared" si="119"/>
        <v>31.491671624033319</v>
      </c>
      <c r="G449" s="2">
        <v>84.7</v>
      </c>
      <c r="H449" s="2" t="b">
        <v>0</v>
      </c>
      <c r="I449" s="2" t="b">
        <f t="shared" si="120"/>
        <v>0</v>
      </c>
      <c r="J449" s="2" t="b">
        <f t="shared" si="121"/>
        <v>0</v>
      </c>
      <c r="K449" s="2" t="b">
        <v>1</v>
      </c>
      <c r="L449" s="2" t="b">
        <f t="shared" si="122"/>
        <v>1</v>
      </c>
      <c r="M449" s="2" t="b">
        <f t="shared" si="123"/>
        <v>1</v>
      </c>
      <c r="N449" s="2" t="b">
        <v>0</v>
      </c>
      <c r="O449" s="2" t="b">
        <f t="shared" si="124"/>
        <v>0</v>
      </c>
      <c r="P449" s="2" t="b">
        <f t="shared" si="125"/>
        <v>0</v>
      </c>
      <c r="Q449" s="2" t="b">
        <v>1</v>
      </c>
      <c r="R449" s="2" t="b">
        <f t="shared" si="126"/>
        <v>1</v>
      </c>
      <c r="S449" s="2" t="b">
        <f t="shared" si="127"/>
        <v>1</v>
      </c>
      <c r="T449" s="2" t="s">
        <v>1649</v>
      </c>
      <c r="U449" s="2">
        <v>200</v>
      </c>
      <c r="V449" s="2" t="b">
        <v>1</v>
      </c>
      <c r="W449" s="2" t="b">
        <f t="shared" si="128"/>
        <v>1</v>
      </c>
      <c r="X449" s="20" t="b">
        <f t="shared" si="129"/>
        <v>0</v>
      </c>
      <c r="Y449" s="2" t="b">
        <v>0</v>
      </c>
      <c r="Z449" s="2" t="b">
        <f t="shared" si="115"/>
        <v>0</v>
      </c>
      <c r="AA449" s="2" t="b">
        <f t="shared" si="116"/>
        <v>0</v>
      </c>
      <c r="AB449" s="2" t="b">
        <v>1</v>
      </c>
      <c r="AC449" s="20" t="b">
        <f t="shared" si="130"/>
        <v>1</v>
      </c>
      <c r="AD449" s="20" t="b">
        <f t="shared" si="131"/>
        <v>1</v>
      </c>
      <c r="AE449" s="2" t="s">
        <v>1515</v>
      </c>
      <c r="AF449" s="2" t="str">
        <f t="shared" si="132"/>
        <v>Prostate Cancer</v>
      </c>
      <c r="AG449" s="2" t="s">
        <v>1528</v>
      </c>
      <c r="AH449" s="2" t="str">
        <f t="shared" si="133"/>
        <v>Yes</v>
      </c>
      <c r="AI449" s="2" t="s">
        <v>1511</v>
      </c>
      <c r="AJ449" s="2" t="s">
        <v>1512</v>
      </c>
    </row>
    <row r="450" spans="1:36" ht="15.75" customHeight="1" x14ac:dyDescent="0.35">
      <c r="A450" s="2" t="s">
        <v>740</v>
      </c>
      <c r="B450" s="2" t="s">
        <v>1518</v>
      </c>
      <c r="C450" s="2">
        <v>159</v>
      </c>
      <c r="D450" s="2">
        <f t="shared" si="117"/>
        <v>1.59</v>
      </c>
      <c r="E450" s="2">
        <f t="shared" si="118"/>
        <v>74.599999999999994</v>
      </c>
      <c r="F450" s="67">
        <f t="shared" si="119"/>
        <v>29.508326411138796</v>
      </c>
      <c r="G450" s="2">
        <v>74.599999999999994</v>
      </c>
      <c r="H450" s="2" t="b">
        <v>0</v>
      </c>
      <c r="I450" s="2" t="b">
        <f t="shared" si="120"/>
        <v>0</v>
      </c>
      <c r="J450" s="2" t="b">
        <f t="shared" si="121"/>
        <v>0</v>
      </c>
      <c r="K450" s="2" t="b">
        <v>1</v>
      </c>
      <c r="L450" s="2" t="b">
        <f t="shared" si="122"/>
        <v>1</v>
      </c>
      <c r="M450" s="2" t="b">
        <f t="shared" si="123"/>
        <v>1</v>
      </c>
      <c r="N450" s="2" t="b">
        <v>0</v>
      </c>
      <c r="O450" s="2" t="b">
        <f t="shared" si="124"/>
        <v>0</v>
      </c>
      <c r="P450" s="2" t="b">
        <f t="shared" si="125"/>
        <v>0</v>
      </c>
      <c r="Q450" s="2" t="b">
        <v>0</v>
      </c>
      <c r="R450" s="2" t="b">
        <f t="shared" si="126"/>
        <v>0</v>
      </c>
      <c r="S450" s="2" t="b">
        <f t="shared" si="127"/>
        <v>0</v>
      </c>
      <c r="T450" s="2" t="s">
        <v>1823</v>
      </c>
      <c r="U450" s="2">
        <v>224</v>
      </c>
      <c r="V450" s="2" t="b">
        <v>0</v>
      </c>
      <c r="W450" s="2" t="b">
        <f t="shared" si="128"/>
        <v>0</v>
      </c>
      <c r="X450" s="20" t="b">
        <f t="shared" si="129"/>
        <v>0</v>
      </c>
      <c r="Y450" s="2" t="b">
        <v>1</v>
      </c>
      <c r="Z450" s="2" t="b">
        <f t="shared" ref="Z450:Z513" si="134">IF(ISBLANK(Y450),FALSE,Y450)</f>
        <v>1</v>
      </c>
      <c r="AA450" s="2" t="b">
        <f t="shared" ref="AA450:AA513" si="135">IF(Z450="YES",TRUE,IF(Z450="No",FALSE,Z450))</f>
        <v>1</v>
      </c>
      <c r="AB450" s="2" t="b">
        <v>1</v>
      </c>
      <c r="AC450" s="20" t="b">
        <f t="shared" si="130"/>
        <v>1</v>
      </c>
      <c r="AD450" s="20" t="b">
        <f t="shared" si="131"/>
        <v>1</v>
      </c>
      <c r="AE450" s="2" t="s">
        <v>1562</v>
      </c>
      <c r="AF450" s="2" t="str">
        <f t="shared" si="132"/>
        <v>Fractured Leg</v>
      </c>
      <c r="AG450" s="2" t="s">
        <v>1528</v>
      </c>
      <c r="AH450" s="2" t="str">
        <f t="shared" si="133"/>
        <v>Yes</v>
      </c>
      <c r="AI450" s="2" t="s">
        <v>1511</v>
      </c>
      <c r="AJ450" s="2" t="s">
        <v>1521</v>
      </c>
    </row>
    <row r="451" spans="1:36" ht="15.75" customHeight="1" x14ac:dyDescent="0.35">
      <c r="A451" s="2" t="s">
        <v>741</v>
      </c>
      <c r="B451" s="2" t="s">
        <v>1522</v>
      </c>
      <c r="C451" s="2">
        <v>168</v>
      </c>
      <c r="D451" s="2">
        <f t="shared" ref="D451:D514" si="136">C451/100</f>
        <v>1.68</v>
      </c>
      <c r="E451" s="2">
        <f t="shared" ref="E451:E514" si="137">ROUND(G451,1)</f>
        <v>93.5</v>
      </c>
      <c r="F451" s="67">
        <f t="shared" ref="F451:F514" si="138">E451/D451^2</f>
        <v>33.127834467120188</v>
      </c>
      <c r="G451" s="2">
        <v>93.5</v>
      </c>
      <c r="H451" s="2" t="b">
        <v>0</v>
      </c>
      <c r="I451" s="2" t="b">
        <f t="shared" ref="I451:I514" si="139">IF(ISBLANK(H451),FALSE,H451)</f>
        <v>0</v>
      </c>
      <c r="J451" s="2" t="b">
        <f t="shared" ref="J451:J514" si="140">IF(I451="YES",TRUE,IF(I451="No",FALSE,I451))</f>
        <v>0</v>
      </c>
      <c r="K451" s="2" t="b">
        <v>1</v>
      </c>
      <c r="L451" s="2" t="b">
        <f t="shared" ref="L451:L514" si="141">IF(ISBLANK(K451),FALSE,K451)</f>
        <v>1</v>
      </c>
      <c r="M451" s="2" t="b">
        <f t="shared" ref="M451:M514" si="142">IF(L451="Yes",TRUE,IF(L451="No",FALSE,L451))</f>
        <v>1</v>
      </c>
      <c r="N451" s="2" t="b">
        <v>0</v>
      </c>
      <c r="O451" s="2" t="b">
        <f t="shared" ref="O451:O514" si="143">IF(ISBLANK(N451),"FALSE",N451)</f>
        <v>0</v>
      </c>
      <c r="P451" s="2" t="b">
        <f t="shared" ref="P451:P514" si="144">IF(O451="yes",TRUE,IF(O451="No",FALSE,O451))</f>
        <v>0</v>
      </c>
      <c r="Q451" s="2" t="b">
        <v>1</v>
      </c>
      <c r="R451" s="2" t="b">
        <f t="shared" ref="R451:R514" si="145">IF(ISBLANK(Q451),FALSE,Q451)</f>
        <v>1</v>
      </c>
      <c r="S451" s="2" t="b">
        <f t="shared" ref="S451:S514" si="146">IF(R451="Yes",TRUE,IF(R451="No",FALSE,R451))</f>
        <v>1</v>
      </c>
      <c r="T451" s="2" t="s">
        <v>1730</v>
      </c>
      <c r="U451" s="2">
        <v>151</v>
      </c>
      <c r="V451" s="2" t="b">
        <v>1</v>
      </c>
      <c r="W451" s="2" t="b">
        <f t="shared" ref="W451:W514" si="147">IF(ISBLANK(V451),FALSE,V451)</f>
        <v>1</v>
      </c>
      <c r="X451" s="20" t="b">
        <f t="shared" ref="X451:X514" si="148">IF(W451="Yes",TRUE,IF(W451="No",FALSE,FALSE))</f>
        <v>0</v>
      </c>
      <c r="Y451" s="2" t="b">
        <v>1</v>
      </c>
      <c r="Z451" s="2" t="b">
        <f t="shared" si="134"/>
        <v>1</v>
      </c>
      <c r="AA451" s="2" t="b">
        <f t="shared" si="135"/>
        <v>1</v>
      </c>
      <c r="AB451" s="2" t="b">
        <v>1</v>
      </c>
      <c r="AC451" s="20" t="b">
        <f t="shared" ref="AC451:AC514" si="149">IF(ISBLANK(AB451),"FALSE",AB451)</f>
        <v>1</v>
      </c>
      <c r="AD451" s="20" t="b">
        <f t="shared" ref="AD451:AD514" si="150">IF(AC451="Yes",TRUE,IF(AC451="No",FALSE,AC451))</f>
        <v>1</v>
      </c>
      <c r="AE451" s="2" t="s">
        <v>1562</v>
      </c>
      <c r="AF451" s="2" t="str">
        <f t="shared" ref="AF451:AF514" si="151">PROPER(AE451)</f>
        <v>Fractured Leg</v>
      </c>
      <c r="AG451" s="2" t="s">
        <v>1528</v>
      </c>
      <c r="AH451" s="2" t="str">
        <f t="shared" ref="AH451:AH514" si="152">IF(ISBLANK(AG451),"No",AG451)</f>
        <v>Yes</v>
      </c>
      <c r="AI451" s="2" t="s">
        <v>1511</v>
      </c>
      <c r="AJ451" s="2" t="s">
        <v>1521</v>
      </c>
    </row>
    <row r="452" spans="1:36" ht="15.75" customHeight="1" x14ac:dyDescent="0.35">
      <c r="A452" s="2" t="s">
        <v>742</v>
      </c>
      <c r="B452" s="2" t="s">
        <v>1513</v>
      </c>
      <c r="C452" s="2">
        <v>164</v>
      </c>
      <c r="D452" s="2">
        <f t="shared" si="136"/>
        <v>1.64</v>
      </c>
      <c r="E452" s="2">
        <f t="shared" si="137"/>
        <v>83.6</v>
      </c>
      <c r="F452" s="67">
        <f t="shared" si="138"/>
        <v>31.082688875669248</v>
      </c>
      <c r="G452" s="2">
        <v>83.6</v>
      </c>
      <c r="H452" s="2" t="b">
        <v>1</v>
      </c>
      <c r="I452" s="2" t="b">
        <f t="shared" si="139"/>
        <v>1</v>
      </c>
      <c r="J452" s="2" t="b">
        <f t="shared" si="140"/>
        <v>1</v>
      </c>
      <c r="K452" s="2" t="b">
        <v>0</v>
      </c>
      <c r="L452" s="2" t="b">
        <f t="shared" si="141"/>
        <v>0</v>
      </c>
      <c r="M452" s="2" t="b">
        <f t="shared" si="142"/>
        <v>0</v>
      </c>
      <c r="N452" s="2" t="b">
        <v>0</v>
      </c>
      <c r="O452" s="2" t="b">
        <f t="shared" si="143"/>
        <v>0</v>
      </c>
      <c r="P452" s="2" t="b">
        <f t="shared" si="144"/>
        <v>0</v>
      </c>
      <c r="Q452" s="2" t="b">
        <v>0</v>
      </c>
      <c r="R452" s="2" t="b">
        <f t="shared" si="145"/>
        <v>0</v>
      </c>
      <c r="S452" s="2" t="b">
        <f t="shared" si="146"/>
        <v>0</v>
      </c>
      <c r="T452" s="2" t="s">
        <v>1824</v>
      </c>
      <c r="U452" s="2">
        <v>153</v>
      </c>
      <c r="V452" s="2" t="b">
        <v>0</v>
      </c>
      <c r="W452" s="2" t="b">
        <f t="shared" si="147"/>
        <v>0</v>
      </c>
      <c r="X452" s="20" t="b">
        <f t="shared" si="148"/>
        <v>0</v>
      </c>
      <c r="Y452" s="2" t="b">
        <v>1</v>
      </c>
      <c r="Z452" s="2" t="b">
        <f t="shared" si="134"/>
        <v>1</v>
      </c>
      <c r="AA452" s="2" t="b">
        <f t="shared" si="135"/>
        <v>1</v>
      </c>
      <c r="AB452" s="2" t="b">
        <v>1</v>
      </c>
      <c r="AC452" s="20" t="b">
        <f t="shared" si="149"/>
        <v>1</v>
      </c>
      <c r="AD452" s="20" t="b">
        <f t="shared" si="150"/>
        <v>1</v>
      </c>
      <c r="AE452" s="2" t="s">
        <v>1549</v>
      </c>
      <c r="AF452" s="2" t="str">
        <f t="shared" si="151"/>
        <v>Hypertension</v>
      </c>
      <c r="AG452" s="2" t="s">
        <v>1528</v>
      </c>
      <c r="AH452" s="2" t="str">
        <f t="shared" si="152"/>
        <v>Yes</v>
      </c>
      <c r="AI452" s="2" t="s">
        <v>1511</v>
      </c>
      <c r="AJ452" s="2" t="s">
        <v>1525</v>
      </c>
    </row>
    <row r="453" spans="1:36" ht="15.75" customHeight="1" x14ac:dyDescent="0.35">
      <c r="A453" s="2" t="s">
        <v>744</v>
      </c>
      <c r="B453" s="2" t="s">
        <v>1507</v>
      </c>
      <c r="C453" s="2">
        <v>168</v>
      </c>
      <c r="D453" s="2">
        <f t="shared" si="136"/>
        <v>1.68</v>
      </c>
      <c r="E453" s="2">
        <f t="shared" si="137"/>
        <v>69.3</v>
      </c>
      <c r="F453" s="67">
        <f t="shared" si="138"/>
        <v>24.553571428571431</v>
      </c>
      <c r="G453" s="2">
        <v>69.3</v>
      </c>
      <c r="H453" s="2" t="b">
        <v>0</v>
      </c>
      <c r="I453" s="2" t="b">
        <f t="shared" si="139"/>
        <v>0</v>
      </c>
      <c r="J453" s="2" t="b">
        <f t="shared" si="140"/>
        <v>0</v>
      </c>
      <c r="K453" s="2" t="b">
        <v>0</v>
      </c>
      <c r="L453" s="2" t="b">
        <f t="shared" si="141"/>
        <v>0</v>
      </c>
      <c r="M453" s="2" t="b">
        <f t="shared" si="142"/>
        <v>0</v>
      </c>
      <c r="N453" s="2" t="b">
        <v>1</v>
      </c>
      <c r="O453" s="2" t="b">
        <f t="shared" si="143"/>
        <v>1</v>
      </c>
      <c r="P453" s="2" t="b">
        <f t="shared" si="144"/>
        <v>1</v>
      </c>
      <c r="Q453" s="2" t="b">
        <v>0</v>
      </c>
      <c r="R453" s="2" t="b">
        <f t="shared" si="145"/>
        <v>0</v>
      </c>
      <c r="S453" s="2" t="b">
        <f t="shared" si="146"/>
        <v>0</v>
      </c>
      <c r="T453" s="2" t="s">
        <v>1806</v>
      </c>
      <c r="U453" s="2">
        <v>202</v>
      </c>
      <c r="V453" s="2" t="b">
        <v>0</v>
      </c>
      <c r="W453" s="2" t="b">
        <f t="shared" si="147"/>
        <v>0</v>
      </c>
      <c r="X453" s="20" t="b">
        <f t="shared" si="148"/>
        <v>0</v>
      </c>
      <c r="Y453" s="2" t="b">
        <v>0</v>
      </c>
      <c r="Z453" s="2" t="b">
        <f t="shared" si="134"/>
        <v>0</v>
      </c>
      <c r="AA453" s="2" t="b">
        <f t="shared" si="135"/>
        <v>0</v>
      </c>
      <c r="AB453" s="2" t="b">
        <v>0</v>
      </c>
      <c r="AC453" s="20" t="b">
        <f t="shared" si="149"/>
        <v>0</v>
      </c>
      <c r="AD453" s="20" t="b">
        <f t="shared" si="150"/>
        <v>0</v>
      </c>
      <c r="AE453" s="2" t="s">
        <v>1579</v>
      </c>
      <c r="AF453" s="2" t="str">
        <f t="shared" si="151"/>
        <v>Cancer</v>
      </c>
      <c r="AG453" s="2" t="s">
        <v>1528</v>
      </c>
      <c r="AH453" s="2" t="str">
        <f t="shared" si="152"/>
        <v>Yes</v>
      </c>
      <c r="AI453" s="2" t="s">
        <v>1516</v>
      </c>
      <c r="AJ453" s="2" t="s">
        <v>1525</v>
      </c>
    </row>
    <row r="454" spans="1:36" ht="15.75" customHeight="1" x14ac:dyDescent="0.35">
      <c r="A454" s="2" t="s">
        <v>745</v>
      </c>
      <c r="B454" s="2" t="s">
        <v>1560</v>
      </c>
      <c r="C454" s="2">
        <v>173</v>
      </c>
      <c r="D454" s="2">
        <f t="shared" si="136"/>
        <v>1.73</v>
      </c>
      <c r="E454" s="2">
        <f t="shared" si="137"/>
        <v>72</v>
      </c>
      <c r="F454" s="67">
        <f t="shared" si="138"/>
        <v>24.056934745564501</v>
      </c>
      <c r="G454" s="2">
        <v>72</v>
      </c>
      <c r="H454" s="2" t="b">
        <v>0</v>
      </c>
      <c r="I454" s="2" t="b">
        <f t="shared" si="139"/>
        <v>0</v>
      </c>
      <c r="J454" s="2" t="b">
        <f t="shared" si="140"/>
        <v>0</v>
      </c>
      <c r="K454" s="2" t="b">
        <v>0</v>
      </c>
      <c r="L454" s="2" t="b">
        <f t="shared" si="141"/>
        <v>0</v>
      </c>
      <c r="M454" s="2" t="b">
        <f t="shared" si="142"/>
        <v>0</v>
      </c>
      <c r="N454" s="2" t="b">
        <v>1</v>
      </c>
      <c r="O454" s="2" t="b">
        <f t="shared" si="143"/>
        <v>1</v>
      </c>
      <c r="P454" s="2" t="b">
        <f t="shared" si="144"/>
        <v>1</v>
      </c>
      <c r="Q454" s="2" t="b">
        <v>0</v>
      </c>
      <c r="R454" s="2" t="b">
        <f t="shared" si="145"/>
        <v>0</v>
      </c>
      <c r="S454" s="2" t="b">
        <f t="shared" si="146"/>
        <v>0</v>
      </c>
      <c r="T454" s="2" t="s">
        <v>1784</v>
      </c>
      <c r="U454" s="2">
        <v>222</v>
      </c>
      <c r="V454" s="2" t="b">
        <v>0</v>
      </c>
      <c r="W454" s="2" t="b">
        <f t="shared" si="147"/>
        <v>0</v>
      </c>
      <c r="X454" s="20" t="b">
        <f t="shared" si="148"/>
        <v>0</v>
      </c>
      <c r="Y454" s="2" t="b">
        <v>0</v>
      </c>
      <c r="Z454" s="2" t="b">
        <f t="shared" si="134"/>
        <v>0</v>
      </c>
      <c r="AA454" s="2" t="b">
        <f t="shared" si="135"/>
        <v>0</v>
      </c>
      <c r="AB454" s="2" t="b">
        <v>0</v>
      </c>
      <c r="AC454" s="20" t="b">
        <f t="shared" si="149"/>
        <v>0</v>
      </c>
      <c r="AD454" s="20" t="b">
        <f t="shared" si="150"/>
        <v>0</v>
      </c>
      <c r="AE454" s="2" t="s">
        <v>1530</v>
      </c>
      <c r="AF454" s="2" t="str">
        <f t="shared" si="151"/>
        <v>Fractured Arm</v>
      </c>
      <c r="AG454" s="2" t="s">
        <v>1528</v>
      </c>
      <c r="AH454" s="2" t="str">
        <f t="shared" si="152"/>
        <v>Yes</v>
      </c>
      <c r="AI454" s="2" t="s">
        <v>1539</v>
      </c>
      <c r="AJ454" s="2" t="s">
        <v>1525</v>
      </c>
    </row>
    <row r="455" spans="1:36" ht="15.75" customHeight="1" x14ac:dyDescent="0.35">
      <c r="A455" s="2" t="s">
        <v>746</v>
      </c>
      <c r="B455" s="2" t="s">
        <v>1513</v>
      </c>
      <c r="C455" s="2">
        <v>178</v>
      </c>
      <c r="D455" s="2">
        <f t="shared" si="136"/>
        <v>1.78</v>
      </c>
      <c r="E455" s="2">
        <f t="shared" si="137"/>
        <v>84.8</v>
      </c>
      <c r="F455" s="67">
        <f t="shared" si="138"/>
        <v>26.764297437192273</v>
      </c>
      <c r="G455" s="2">
        <v>84.8</v>
      </c>
      <c r="H455" s="2" t="b">
        <v>0</v>
      </c>
      <c r="I455" s="2" t="b">
        <f t="shared" si="139"/>
        <v>0</v>
      </c>
      <c r="J455" s="2" t="b">
        <f t="shared" si="140"/>
        <v>0</v>
      </c>
      <c r="K455" s="2" t="b">
        <v>0</v>
      </c>
      <c r="L455" s="2" t="b">
        <f t="shared" si="141"/>
        <v>0</v>
      </c>
      <c r="M455" s="2" t="b">
        <f t="shared" si="142"/>
        <v>0</v>
      </c>
      <c r="N455" s="2" t="b">
        <v>1</v>
      </c>
      <c r="O455" s="2" t="b">
        <f t="shared" si="143"/>
        <v>1</v>
      </c>
      <c r="P455" s="2" t="b">
        <f t="shared" si="144"/>
        <v>1</v>
      </c>
      <c r="Q455" s="2" t="b">
        <v>0</v>
      </c>
      <c r="R455" s="2" t="b">
        <f t="shared" si="145"/>
        <v>0</v>
      </c>
      <c r="S455" s="2" t="b">
        <f t="shared" si="146"/>
        <v>0</v>
      </c>
      <c r="T455" s="2" t="s">
        <v>1700</v>
      </c>
      <c r="U455" s="2">
        <v>159</v>
      </c>
      <c r="V455" s="2" t="b">
        <v>0</v>
      </c>
      <c r="W455" s="2" t="b">
        <f t="shared" si="147"/>
        <v>0</v>
      </c>
      <c r="X455" s="20" t="b">
        <f t="shared" si="148"/>
        <v>0</v>
      </c>
      <c r="Y455" s="2" t="b">
        <v>0</v>
      </c>
      <c r="Z455" s="2" t="b">
        <f t="shared" si="134"/>
        <v>0</v>
      </c>
      <c r="AA455" s="2" t="b">
        <f t="shared" si="135"/>
        <v>0</v>
      </c>
      <c r="AB455" s="2" t="b">
        <v>0</v>
      </c>
      <c r="AC455" s="20" t="b">
        <f t="shared" si="149"/>
        <v>0</v>
      </c>
      <c r="AD455" s="20" t="b">
        <f t="shared" si="150"/>
        <v>0</v>
      </c>
      <c r="AE455" s="2" t="s">
        <v>1627</v>
      </c>
      <c r="AF455" s="2" t="str">
        <f t="shared" si="151"/>
        <v>Childbirth</v>
      </c>
      <c r="AG455" s="2" t="s">
        <v>1510</v>
      </c>
      <c r="AH455" s="2" t="str">
        <f t="shared" si="152"/>
        <v>No</v>
      </c>
      <c r="AI455" s="2" t="s">
        <v>1539</v>
      </c>
      <c r="AJ455" s="2" t="s">
        <v>1512</v>
      </c>
    </row>
    <row r="456" spans="1:36" ht="15.75" customHeight="1" x14ac:dyDescent="0.35">
      <c r="A456" s="2" t="s">
        <v>747</v>
      </c>
      <c r="B456" s="2" t="s">
        <v>1513</v>
      </c>
      <c r="C456" s="2">
        <v>172</v>
      </c>
      <c r="D456" s="2">
        <f t="shared" si="136"/>
        <v>1.72</v>
      </c>
      <c r="E456" s="2">
        <f t="shared" si="137"/>
        <v>97.4</v>
      </c>
      <c r="F456" s="67">
        <f t="shared" si="138"/>
        <v>32.923201730665227</v>
      </c>
      <c r="G456" s="2">
        <v>97.4</v>
      </c>
      <c r="H456" s="2" t="s">
        <v>1510</v>
      </c>
      <c r="I456" s="2" t="str">
        <f t="shared" si="139"/>
        <v>No</v>
      </c>
      <c r="J456" s="2" t="b">
        <f t="shared" si="140"/>
        <v>0</v>
      </c>
      <c r="K456" s="2" t="s">
        <v>1510</v>
      </c>
      <c r="L456" s="2" t="str">
        <f t="shared" si="141"/>
        <v>No</v>
      </c>
      <c r="M456" s="2" t="b">
        <f t="shared" si="142"/>
        <v>0</v>
      </c>
      <c r="N456" s="2" t="s">
        <v>1510</v>
      </c>
      <c r="O456" s="2" t="str">
        <f t="shared" si="143"/>
        <v>No</v>
      </c>
      <c r="P456" s="2" t="b">
        <f t="shared" si="144"/>
        <v>0</v>
      </c>
      <c r="Q456" s="2" t="b">
        <v>1</v>
      </c>
      <c r="R456" s="2" t="b">
        <f t="shared" si="145"/>
        <v>1</v>
      </c>
      <c r="S456" s="2" t="b">
        <f t="shared" si="146"/>
        <v>1</v>
      </c>
      <c r="T456" s="2" t="s">
        <v>1825</v>
      </c>
      <c r="U456" s="2">
        <v>196</v>
      </c>
      <c r="V456" s="2" t="b">
        <v>1</v>
      </c>
      <c r="W456" s="2" t="b">
        <f t="shared" si="147"/>
        <v>1</v>
      </c>
      <c r="X456" s="20" t="b">
        <f t="shared" si="148"/>
        <v>0</v>
      </c>
      <c r="Z456" s="2" t="b">
        <f t="shared" si="134"/>
        <v>0</v>
      </c>
      <c r="AA456" s="2" t="b">
        <f t="shared" si="135"/>
        <v>0</v>
      </c>
      <c r="AB456" s="2" t="b">
        <v>1</v>
      </c>
      <c r="AC456" s="20" t="b">
        <f t="shared" si="149"/>
        <v>1</v>
      </c>
      <c r="AD456" s="20" t="b">
        <f t="shared" si="150"/>
        <v>1</v>
      </c>
      <c r="AE456" s="2" t="s">
        <v>1530</v>
      </c>
      <c r="AF456" s="2" t="str">
        <f t="shared" si="151"/>
        <v>Fractured Arm</v>
      </c>
      <c r="AG456" s="2" t="s">
        <v>1510</v>
      </c>
      <c r="AH456" s="2" t="str">
        <f t="shared" si="152"/>
        <v>No</v>
      </c>
      <c r="AI456" s="2" t="s">
        <v>1516</v>
      </c>
      <c r="AJ456" s="2" t="s">
        <v>1521</v>
      </c>
    </row>
    <row r="457" spans="1:36" ht="15.75" customHeight="1" x14ac:dyDescent="0.35">
      <c r="A457" s="2" t="s">
        <v>749</v>
      </c>
      <c r="B457" s="2" t="s">
        <v>1507</v>
      </c>
      <c r="C457" s="2">
        <v>165</v>
      </c>
      <c r="D457" s="2">
        <f t="shared" si="136"/>
        <v>1.65</v>
      </c>
      <c r="E457" s="2">
        <f t="shared" si="137"/>
        <v>89.3</v>
      </c>
      <c r="F457" s="67">
        <f t="shared" si="138"/>
        <v>32.800734618916437</v>
      </c>
      <c r="G457" s="2">
        <v>89.3</v>
      </c>
      <c r="H457" s="2" t="b">
        <v>0</v>
      </c>
      <c r="I457" s="2" t="b">
        <f t="shared" si="139"/>
        <v>0</v>
      </c>
      <c r="J457" s="2" t="b">
        <f t="shared" si="140"/>
        <v>0</v>
      </c>
      <c r="K457" s="2" t="b">
        <v>0</v>
      </c>
      <c r="L457" s="2" t="b">
        <f t="shared" si="141"/>
        <v>0</v>
      </c>
      <c r="M457" s="2" t="b">
        <f t="shared" si="142"/>
        <v>0</v>
      </c>
      <c r="N457" s="2" t="b">
        <v>0</v>
      </c>
      <c r="O457" s="2" t="b">
        <f t="shared" si="143"/>
        <v>0</v>
      </c>
      <c r="P457" s="2" t="b">
        <f t="shared" si="144"/>
        <v>0</v>
      </c>
      <c r="Q457" s="2" t="b">
        <v>0</v>
      </c>
      <c r="R457" s="2" t="b">
        <f t="shared" si="145"/>
        <v>0</v>
      </c>
      <c r="S457" s="2" t="b">
        <f t="shared" si="146"/>
        <v>0</v>
      </c>
      <c r="T457" s="2" t="s">
        <v>1826</v>
      </c>
      <c r="U457" s="2">
        <v>218</v>
      </c>
      <c r="V457" s="2" t="b">
        <v>0</v>
      </c>
      <c r="W457" s="2" t="b">
        <f t="shared" si="147"/>
        <v>0</v>
      </c>
      <c r="X457" s="20" t="b">
        <f t="shared" si="148"/>
        <v>0</v>
      </c>
      <c r="Y457" s="2" t="b">
        <v>1</v>
      </c>
      <c r="Z457" s="2" t="b">
        <f t="shared" si="134"/>
        <v>1</v>
      </c>
      <c r="AA457" s="2" t="b">
        <f t="shared" si="135"/>
        <v>1</v>
      </c>
      <c r="AB457" s="2" t="b">
        <v>1</v>
      </c>
      <c r="AC457" s="20" t="b">
        <f t="shared" si="149"/>
        <v>1</v>
      </c>
      <c r="AD457" s="20" t="b">
        <f t="shared" si="150"/>
        <v>1</v>
      </c>
      <c r="AE457" s="2" t="s">
        <v>1570</v>
      </c>
      <c r="AF457" s="2" t="str">
        <f t="shared" si="151"/>
        <v>Cancer</v>
      </c>
      <c r="AG457" s="2" t="s">
        <v>1528</v>
      </c>
      <c r="AH457" s="2" t="str">
        <f t="shared" si="152"/>
        <v>Yes</v>
      </c>
      <c r="AI457" s="2" t="s">
        <v>1516</v>
      </c>
      <c r="AJ457" s="2" t="s">
        <v>1512</v>
      </c>
    </row>
    <row r="458" spans="1:36" ht="15.75" customHeight="1" x14ac:dyDescent="0.35">
      <c r="A458" s="2" t="s">
        <v>751</v>
      </c>
      <c r="B458" s="2" t="s">
        <v>1513</v>
      </c>
      <c r="C458" s="2">
        <v>166</v>
      </c>
      <c r="D458" s="2">
        <f t="shared" si="136"/>
        <v>1.66</v>
      </c>
      <c r="E458" s="2">
        <f t="shared" si="137"/>
        <v>69.5</v>
      </c>
      <c r="F458" s="67">
        <f t="shared" si="138"/>
        <v>25.221367397300046</v>
      </c>
      <c r="G458" s="2">
        <v>69.5</v>
      </c>
      <c r="H458" s="2" t="b">
        <v>1</v>
      </c>
      <c r="I458" s="2" t="b">
        <f t="shared" si="139"/>
        <v>1</v>
      </c>
      <c r="J458" s="2" t="b">
        <f t="shared" si="140"/>
        <v>1</v>
      </c>
      <c r="K458" s="2" t="b">
        <v>0</v>
      </c>
      <c r="L458" s="2" t="b">
        <f t="shared" si="141"/>
        <v>0</v>
      </c>
      <c r="M458" s="2" t="b">
        <f t="shared" si="142"/>
        <v>0</v>
      </c>
      <c r="N458" s="2" t="b">
        <v>0</v>
      </c>
      <c r="O458" s="2" t="b">
        <f t="shared" si="143"/>
        <v>0</v>
      </c>
      <c r="P458" s="2" t="b">
        <f t="shared" si="144"/>
        <v>0</v>
      </c>
      <c r="Q458" s="2" t="b">
        <v>0</v>
      </c>
      <c r="R458" s="2" t="b">
        <f t="shared" si="145"/>
        <v>0</v>
      </c>
      <c r="S458" s="2" t="b">
        <f t="shared" si="146"/>
        <v>0</v>
      </c>
      <c r="T458" s="2" t="s">
        <v>1827</v>
      </c>
      <c r="U458" s="2">
        <v>199</v>
      </c>
      <c r="V458" s="2" t="b">
        <v>0</v>
      </c>
      <c r="W458" s="2" t="b">
        <f t="shared" si="147"/>
        <v>0</v>
      </c>
      <c r="X458" s="20" t="b">
        <f t="shared" si="148"/>
        <v>0</v>
      </c>
      <c r="Y458" s="2" t="b">
        <v>0</v>
      </c>
      <c r="Z458" s="2" t="b">
        <f t="shared" si="134"/>
        <v>0</v>
      </c>
      <c r="AA458" s="2" t="b">
        <f t="shared" si="135"/>
        <v>0</v>
      </c>
      <c r="AB458" s="2" t="b">
        <v>0</v>
      </c>
      <c r="AC458" s="20" t="b">
        <f t="shared" si="149"/>
        <v>0</v>
      </c>
      <c r="AD458" s="20" t="b">
        <f t="shared" si="150"/>
        <v>0</v>
      </c>
      <c r="AE458" s="2" t="s">
        <v>1646</v>
      </c>
      <c r="AF458" s="2" t="str">
        <f t="shared" si="151"/>
        <v>Fractured Arm</v>
      </c>
      <c r="AG458" s="2" t="s">
        <v>1528</v>
      </c>
      <c r="AH458" s="2" t="str">
        <f t="shared" si="152"/>
        <v>Yes</v>
      </c>
      <c r="AI458" s="2" t="s">
        <v>1516</v>
      </c>
      <c r="AJ458" s="2" t="s">
        <v>1534</v>
      </c>
    </row>
    <row r="459" spans="1:36" ht="15.75" customHeight="1" x14ac:dyDescent="0.35">
      <c r="A459" s="2" t="s">
        <v>752</v>
      </c>
      <c r="B459" s="2" t="s">
        <v>1531</v>
      </c>
      <c r="C459" s="2">
        <v>166</v>
      </c>
      <c r="D459" s="2">
        <f t="shared" si="136"/>
        <v>1.66</v>
      </c>
      <c r="E459" s="2">
        <f t="shared" si="137"/>
        <v>87.7</v>
      </c>
      <c r="F459" s="67">
        <f t="shared" si="138"/>
        <v>31.826099579039052</v>
      </c>
      <c r="G459" s="2">
        <v>87.7</v>
      </c>
      <c r="H459" s="2" t="b">
        <v>0</v>
      </c>
      <c r="I459" s="2" t="b">
        <f t="shared" si="139"/>
        <v>0</v>
      </c>
      <c r="J459" s="2" t="b">
        <f t="shared" si="140"/>
        <v>0</v>
      </c>
      <c r="K459" s="2" t="b">
        <v>0</v>
      </c>
      <c r="L459" s="2" t="b">
        <f t="shared" si="141"/>
        <v>0</v>
      </c>
      <c r="M459" s="2" t="b">
        <f t="shared" si="142"/>
        <v>0</v>
      </c>
      <c r="N459" s="2" t="b">
        <v>0</v>
      </c>
      <c r="O459" s="2" t="b">
        <f t="shared" si="143"/>
        <v>0</v>
      </c>
      <c r="P459" s="2" t="b">
        <f t="shared" si="144"/>
        <v>0</v>
      </c>
      <c r="Q459" s="2" t="b">
        <v>1</v>
      </c>
      <c r="R459" s="2" t="b">
        <f t="shared" si="145"/>
        <v>1</v>
      </c>
      <c r="S459" s="2" t="b">
        <f t="shared" si="146"/>
        <v>1</v>
      </c>
      <c r="T459" s="2" t="s">
        <v>1744</v>
      </c>
      <c r="U459" s="2">
        <v>184</v>
      </c>
      <c r="V459" s="2" t="b">
        <v>1</v>
      </c>
      <c r="W459" s="2" t="b">
        <f t="shared" si="147"/>
        <v>1</v>
      </c>
      <c r="X459" s="20" t="b">
        <f t="shared" si="148"/>
        <v>0</v>
      </c>
      <c r="Y459" s="2" t="b">
        <v>1</v>
      </c>
      <c r="Z459" s="2" t="b">
        <f t="shared" si="134"/>
        <v>1</v>
      </c>
      <c r="AA459" s="2" t="b">
        <f t="shared" si="135"/>
        <v>1</v>
      </c>
      <c r="AB459" s="2" t="b">
        <v>1</v>
      </c>
      <c r="AC459" s="20" t="b">
        <f t="shared" si="149"/>
        <v>1</v>
      </c>
      <c r="AD459" s="20" t="b">
        <f t="shared" si="150"/>
        <v>1</v>
      </c>
      <c r="AE459" s="2" t="s">
        <v>1533</v>
      </c>
      <c r="AF459" s="2" t="str">
        <f t="shared" si="151"/>
        <v>Childbirth</v>
      </c>
      <c r="AG459" s="2" t="s">
        <v>1528</v>
      </c>
      <c r="AH459" s="2" t="str">
        <f t="shared" si="152"/>
        <v>Yes</v>
      </c>
      <c r="AI459" s="2" t="s">
        <v>1539</v>
      </c>
      <c r="AJ459" s="2" t="s">
        <v>1517</v>
      </c>
    </row>
    <row r="460" spans="1:36" ht="15.75" customHeight="1" x14ac:dyDescent="0.35">
      <c r="A460" s="2" t="s">
        <v>754</v>
      </c>
      <c r="B460" s="2" t="s">
        <v>1560</v>
      </c>
      <c r="C460" s="2">
        <v>155</v>
      </c>
      <c r="D460" s="2">
        <f t="shared" si="136"/>
        <v>1.55</v>
      </c>
      <c r="E460" s="2">
        <f t="shared" si="137"/>
        <v>81.2</v>
      </c>
      <c r="F460" s="67">
        <f t="shared" si="138"/>
        <v>33.798126951092605</v>
      </c>
      <c r="G460" s="2">
        <v>81.2</v>
      </c>
      <c r="H460" s="2" t="b">
        <v>0</v>
      </c>
      <c r="I460" s="2" t="b">
        <f t="shared" si="139"/>
        <v>0</v>
      </c>
      <c r="J460" s="2" t="b">
        <f t="shared" si="140"/>
        <v>0</v>
      </c>
      <c r="K460" s="2" t="b">
        <v>1</v>
      </c>
      <c r="L460" s="2" t="b">
        <f t="shared" si="141"/>
        <v>1</v>
      </c>
      <c r="M460" s="2" t="b">
        <f t="shared" si="142"/>
        <v>1</v>
      </c>
      <c r="N460" s="2" t="b">
        <v>0</v>
      </c>
      <c r="O460" s="2" t="b">
        <f t="shared" si="143"/>
        <v>0</v>
      </c>
      <c r="P460" s="2" t="b">
        <f t="shared" si="144"/>
        <v>0</v>
      </c>
      <c r="Q460" s="2" t="b">
        <v>0</v>
      </c>
      <c r="R460" s="2" t="b">
        <f t="shared" si="145"/>
        <v>0</v>
      </c>
      <c r="S460" s="2" t="b">
        <f t="shared" si="146"/>
        <v>0</v>
      </c>
      <c r="T460" s="2" t="s">
        <v>1828</v>
      </c>
      <c r="U460" s="2">
        <v>192</v>
      </c>
      <c r="V460" s="2" t="b">
        <v>1</v>
      </c>
      <c r="W460" s="2" t="b">
        <f t="shared" si="147"/>
        <v>1</v>
      </c>
      <c r="X460" s="20" t="b">
        <f t="shared" si="148"/>
        <v>0</v>
      </c>
      <c r="Y460" s="2" t="b">
        <v>0</v>
      </c>
      <c r="Z460" s="2" t="b">
        <f t="shared" si="134"/>
        <v>0</v>
      </c>
      <c r="AA460" s="2" t="b">
        <f t="shared" si="135"/>
        <v>0</v>
      </c>
      <c r="AB460" s="2" t="b">
        <v>1</v>
      </c>
      <c r="AC460" s="20" t="b">
        <f t="shared" si="149"/>
        <v>1</v>
      </c>
      <c r="AD460" s="20" t="b">
        <f t="shared" si="150"/>
        <v>1</v>
      </c>
      <c r="AE460" s="2" t="s">
        <v>1621</v>
      </c>
      <c r="AF460" s="2" t="str">
        <f t="shared" si="151"/>
        <v>Heart Attack</v>
      </c>
      <c r="AG460" s="2" t="s">
        <v>1528</v>
      </c>
      <c r="AH460" s="2" t="str">
        <f t="shared" si="152"/>
        <v>Yes</v>
      </c>
      <c r="AI460" s="2" t="s">
        <v>1516</v>
      </c>
      <c r="AJ460" s="2" t="s">
        <v>1525</v>
      </c>
    </row>
    <row r="461" spans="1:36" ht="15.75" customHeight="1" x14ac:dyDescent="0.35">
      <c r="A461" s="2" t="s">
        <v>755</v>
      </c>
      <c r="B461" s="2" t="s">
        <v>1522</v>
      </c>
      <c r="C461" s="2">
        <v>174</v>
      </c>
      <c r="D461" s="2">
        <f t="shared" si="136"/>
        <v>1.74</v>
      </c>
      <c r="E461" s="2">
        <f t="shared" si="137"/>
        <v>95.7</v>
      </c>
      <c r="F461" s="67">
        <f t="shared" si="138"/>
        <v>31.609195402298852</v>
      </c>
      <c r="G461" s="2">
        <v>95.7</v>
      </c>
      <c r="H461" s="2" t="b">
        <v>0</v>
      </c>
      <c r="I461" s="2" t="b">
        <f t="shared" si="139"/>
        <v>0</v>
      </c>
      <c r="J461" s="2" t="b">
        <f t="shared" si="140"/>
        <v>0</v>
      </c>
      <c r="K461" s="2" t="b">
        <v>0</v>
      </c>
      <c r="L461" s="2" t="b">
        <f t="shared" si="141"/>
        <v>0</v>
      </c>
      <c r="M461" s="2" t="b">
        <f t="shared" si="142"/>
        <v>0</v>
      </c>
      <c r="N461" s="2" t="b">
        <v>0</v>
      </c>
      <c r="O461" s="2" t="b">
        <f t="shared" si="143"/>
        <v>0</v>
      </c>
      <c r="P461" s="2" t="b">
        <f t="shared" si="144"/>
        <v>0</v>
      </c>
      <c r="Q461" s="2" t="b">
        <v>0</v>
      </c>
      <c r="R461" s="2" t="b">
        <f t="shared" si="145"/>
        <v>0</v>
      </c>
      <c r="S461" s="2" t="b">
        <f t="shared" si="146"/>
        <v>0</v>
      </c>
      <c r="T461" s="2" t="s">
        <v>1589</v>
      </c>
      <c r="U461" s="2">
        <v>203</v>
      </c>
      <c r="V461" s="2" t="b">
        <v>0</v>
      </c>
      <c r="W461" s="2" t="b">
        <f t="shared" si="147"/>
        <v>0</v>
      </c>
      <c r="X461" s="20" t="b">
        <f t="shared" si="148"/>
        <v>0</v>
      </c>
      <c r="Y461" s="2" t="b">
        <v>1</v>
      </c>
      <c r="Z461" s="2" t="b">
        <f t="shared" si="134"/>
        <v>1</v>
      </c>
      <c r="AA461" s="2" t="b">
        <f t="shared" si="135"/>
        <v>1</v>
      </c>
      <c r="AB461" s="2" t="b">
        <v>1</v>
      </c>
      <c r="AC461" s="20" t="b">
        <f t="shared" si="149"/>
        <v>1</v>
      </c>
      <c r="AD461" s="20" t="b">
        <f t="shared" si="150"/>
        <v>1</v>
      </c>
      <c r="AE461" s="2" t="s">
        <v>1559</v>
      </c>
      <c r="AF461" s="2" t="str">
        <f t="shared" si="151"/>
        <v>Kidney Stones</v>
      </c>
      <c r="AG461" s="2" t="s">
        <v>1510</v>
      </c>
      <c r="AH461" s="2" t="str">
        <f t="shared" si="152"/>
        <v>No</v>
      </c>
      <c r="AI461" s="2" t="s">
        <v>1516</v>
      </c>
      <c r="AJ461" s="2" t="s">
        <v>1512</v>
      </c>
    </row>
    <row r="462" spans="1:36" ht="15.75" customHeight="1" x14ac:dyDescent="0.35">
      <c r="A462" s="2" t="s">
        <v>756</v>
      </c>
      <c r="B462" s="2" t="s">
        <v>1547</v>
      </c>
      <c r="C462" s="2">
        <v>162</v>
      </c>
      <c r="D462" s="2">
        <f t="shared" si="136"/>
        <v>1.62</v>
      </c>
      <c r="E462" s="2">
        <f t="shared" si="137"/>
        <v>54.9</v>
      </c>
      <c r="F462" s="67">
        <f t="shared" si="138"/>
        <v>20.919067215363508</v>
      </c>
      <c r="G462" s="2">
        <v>54.9</v>
      </c>
      <c r="H462" s="2" t="b">
        <v>0</v>
      </c>
      <c r="I462" s="2" t="b">
        <f t="shared" si="139"/>
        <v>0</v>
      </c>
      <c r="J462" s="2" t="b">
        <f t="shared" si="140"/>
        <v>0</v>
      </c>
      <c r="K462" s="2" t="b">
        <v>0</v>
      </c>
      <c r="L462" s="2" t="b">
        <f t="shared" si="141"/>
        <v>0</v>
      </c>
      <c r="M462" s="2" t="b">
        <f t="shared" si="142"/>
        <v>0</v>
      </c>
      <c r="N462" s="2" t="b">
        <v>0</v>
      </c>
      <c r="O462" s="2" t="b">
        <f t="shared" si="143"/>
        <v>0</v>
      </c>
      <c r="P462" s="2" t="b">
        <f t="shared" si="144"/>
        <v>0</v>
      </c>
      <c r="Q462" s="2" t="b">
        <v>0</v>
      </c>
      <c r="R462" s="2" t="b">
        <f t="shared" si="145"/>
        <v>0</v>
      </c>
      <c r="S462" s="2" t="b">
        <f t="shared" si="146"/>
        <v>0</v>
      </c>
      <c r="T462" s="2" t="s">
        <v>1722</v>
      </c>
      <c r="U462" s="2">
        <v>215</v>
      </c>
      <c r="V462" s="2" t="s">
        <v>1510</v>
      </c>
      <c r="W462" s="2" t="str">
        <f t="shared" si="147"/>
        <v>No</v>
      </c>
      <c r="X462" s="20" t="b">
        <f t="shared" si="148"/>
        <v>0</v>
      </c>
      <c r="Y462" s="2" t="s">
        <v>1510</v>
      </c>
      <c r="Z462" s="2" t="str">
        <f t="shared" si="134"/>
        <v>No</v>
      </c>
      <c r="AA462" s="2" t="b">
        <f t="shared" si="135"/>
        <v>0</v>
      </c>
      <c r="AC462" s="20" t="str">
        <f t="shared" si="149"/>
        <v>FALSE</v>
      </c>
      <c r="AD462" s="20" t="str">
        <f t="shared" si="150"/>
        <v>FALSE</v>
      </c>
      <c r="AE462" s="2" t="s">
        <v>1533</v>
      </c>
      <c r="AF462" s="2" t="str">
        <f t="shared" si="151"/>
        <v>Childbirth</v>
      </c>
      <c r="AG462" s="2" t="s">
        <v>1510</v>
      </c>
      <c r="AH462" s="2" t="str">
        <f t="shared" si="152"/>
        <v>No</v>
      </c>
      <c r="AI462" s="2" t="s">
        <v>1516</v>
      </c>
      <c r="AJ462" s="2" t="s">
        <v>1534</v>
      </c>
    </row>
    <row r="463" spans="1:36" ht="15.75" customHeight="1" x14ac:dyDescent="0.35">
      <c r="A463" s="2" t="s">
        <v>757</v>
      </c>
      <c r="B463" s="2" t="s">
        <v>1507</v>
      </c>
      <c r="C463" s="2">
        <v>170</v>
      </c>
      <c r="D463" s="2">
        <f t="shared" si="136"/>
        <v>1.7</v>
      </c>
      <c r="E463" s="2">
        <f t="shared" si="137"/>
        <v>89.1</v>
      </c>
      <c r="F463" s="67">
        <f t="shared" si="138"/>
        <v>30.830449826989621</v>
      </c>
      <c r="G463" s="2">
        <v>89.1</v>
      </c>
      <c r="H463" s="2" t="b">
        <v>0</v>
      </c>
      <c r="I463" s="2" t="b">
        <f t="shared" si="139"/>
        <v>0</v>
      </c>
      <c r="J463" s="2" t="b">
        <f t="shared" si="140"/>
        <v>0</v>
      </c>
      <c r="K463" s="2" t="b">
        <v>1</v>
      </c>
      <c r="L463" s="2" t="b">
        <f t="shared" si="141"/>
        <v>1</v>
      </c>
      <c r="M463" s="2" t="b">
        <f t="shared" si="142"/>
        <v>1</v>
      </c>
      <c r="N463" s="2" t="b">
        <v>0</v>
      </c>
      <c r="O463" s="2" t="b">
        <f t="shared" si="143"/>
        <v>0</v>
      </c>
      <c r="P463" s="2" t="b">
        <f t="shared" si="144"/>
        <v>0</v>
      </c>
      <c r="Q463" s="2" t="b">
        <v>0</v>
      </c>
      <c r="R463" s="2" t="b">
        <f t="shared" si="145"/>
        <v>0</v>
      </c>
      <c r="S463" s="2" t="b">
        <f t="shared" si="146"/>
        <v>0</v>
      </c>
      <c r="T463" s="2" t="s">
        <v>1829</v>
      </c>
      <c r="U463" s="2">
        <v>157</v>
      </c>
      <c r="V463" s="2" t="b">
        <v>0</v>
      </c>
      <c r="W463" s="2" t="b">
        <f t="shared" si="147"/>
        <v>0</v>
      </c>
      <c r="X463" s="20" t="b">
        <f t="shared" si="148"/>
        <v>0</v>
      </c>
      <c r="Y463" s="2" t="b">
        <v>1</v>
      </c>
      <c r="Z463" s="2" t="b">
        <f t="shared" si="134"/>
        <v>1</v>
      </c>
      <c r="AA463" s="2" t="b">
        <f t="shared" si="135"/>
        <v>1</v>
      </c>
      <c r="AB463" s="2" t="b">
        <v>1</v>
      </c>
      <c r="AC463" s="20" t="b">
        <f t="shared" si="149"/>
        <v>1</v>
      </c>
      <c r="AD463" s="20" t="b">
        <f t="shared" si="150"/>
        <v>1</v>
      </c>
      <c r="AE463" s="2" t="s">
        <v>1515</v>
      </c>
      <c r="AF463" s="2" t="str">
        <f t="shared" si="151"/>
        <v>Prostate Cancer</v>
      </c>
      <c r="AG463" s="2" t="s">
        <v>1528</v>
      </c>
      <c r="AH463" s="2" t="str">
        <f t="shared" si="152"/>
        <v>Yes</v>
      </c>
      <c r="AI463" s="2" t="s">
        <v>1511</v>
      </c>
      <c r="AJ463" s="2" t="s">
        <v>1517</v>
      </c>
    </row>
    <row r="464" spans="1:36" ht="15.75" customHeight="1" x14ac:dyDescent="0.35">
      <c r="A464" s="2" t="s">
        <v>759</v>
      </c>
      <c r="B464" s="2" t="s">
        <v>1560</v>
      </c>
      <c r="C464" s="2">
        <v>172</v>
      </c>
      <c r="D464" s="2">
        <f t="shared" si="136"/>
        <v>1.72</v>
      </c>
      <c r="E464" s="2">
        <f t="shared" si="137"/>
        <v>86.6</v>
      </c>
      <c r="F464" s="67">
        <f t="shared" si="138"/>
        <v>29.27257977285019</v>
      </c>
      <c r="G464" s="2">
        <v>86.6</v>
      </c>
      <c r="H464" s="2" t="b">
        <v>0</v>
      </c>
      <c r="I464" s="2" t="b">
        <f t="shared" si="139"/>
        <v>0</v>
      </c>
      <c r="J464" s="2" t="b">
        <f t="shared" si="140"/>
        <v>0</v>
      </c>
      <c r="K464" s="2" t="b">
        <v>1</v>
      </c>
      <c r="L464" s="2" t="b">
        <f t="shared" si="141"/>
        <v>1</v>
      </c>
      <c r="M464" s="2" t="b">
        <f t="shared" si="142"/>
        <v>1</v>
      </c>
      <c r="N464" s="2" t="b">
        <v>0</v>
      </c>
      <c r="O464" s="2" t="b">
        <f t="shared" si="143"/>
        <v>0</v>
      </c>
      <c r="P464" s="2" t="b">
        <f t="shared" si="144"/>
        <v>0</v>
      </c>
      <c r="Q464" s="2" t="b">
        <v>1</v>
      </c>
      <c r="R464" s="2" t="b">
        <f t="shared" si="145"/>
        <v>1</v>
      </c>
      <c r="S464" s="2" t="b">
        <f t="shared" si="146"/>
        <v>1</v>
      </c>
      <c r="T464" s="2" t="s">
        <v>1683</v>
      </c>
      <c r="U464" s="2">
        <v>216</v>
      </c>
      <c r="V464" s="2" t="b">
        <v>1</v>
      </c>
      <c r="W464" s="2" t="b">
        <f t="shared" si="147"/>
        <v>1</v>
      </c>
      <c r="X464" s="20" t="b">
        <f t="shared" si="148"/>
        <v>0</v>
      </c>
      <c r="Y464" s="2" t="b">
        <v>0</v>
      </c>
      <c r="Z464" s="2" t="b">
        <f t="shared" si="134"/>
        <v>0</v>
      </c>
      <c r="AA464" s="2" t="b">
        <f t="shared" si="135"/>
        <v>0</v>
      </c>
      <c r="AB464" s="2" t="b">
        <v>1</v>
      </c>
      <c r="AC464" s="20" t="b">
        <f t="shared" si="149"/>
        <v>1</v>
      </c>
      <c r="AD464" s="20" t="b">
        <f t="shared" si="150"/>
        <v>1</v>
      </c>
      <c r="AE464" s="2" t="s">
        <v>1575</v>
      </c>
      <c r="AF464" s="2" t="str">
        <f t="shared" si="151"/>
        <v>Stroke</v>
      </c>
      <c r="AG464" s="2" t="s">
        <v>1510</v>
      </c>
      <c r="AH464" s="2" t="str">
        <f t="shared" si="152"/>
        <v>No</v>
      </c>
      <c r="AI464" s="2" t="s">
        <v>1539</v>
      </c>
      <c r="AJ464" s="2" t="s">
        <v>1517</v>
      </c>
    </row>
    <row r="465" spans="1:36" ht="15.75" customHeight="1" x14ac:dyDescent="0.35">
      <c r="A465" s="2" t="s">
        <v>760</v>
      </c>
      <c r="B465" s="2" t="s">
        <v>1507</v>
      </c>
      <c r="C465" s="2">
        <v>165</v>
      </c>
      <c r="D465" s="2">
        <f t="shared" si="136"/>
        <v>1.65</v>
      </c>
      <c r="E465" s="2">
        <f t="shared" si="137"/>
        <v>88.4</v>
      </c>
      <c r="F465" s="67">
        <f t="shared" si="138"/>
        <v>32.470156106519745</v>
      </c>
      <c r="G465" s="2">
        <v>88.4</v>
      </c>
      <c r="H465" s="2" t="b">
        <v>0</v>
      </c>
      <c r="I465" s="2" t="b">
        <f t="shared" si="139"/>
        <v>0</v>
      </c>
      <c r="J465" s="2" t="b">
        <f t="shared" si="140"/>
        <v>0</v>
      </c>
      <c r="K465" s="2" t="b">
        <v>1</v>
      </c>
      <c r="L465" s="2" t="b">
        <f t="shared" si="141"/>
        <v>1</v>
      </c>
      <c r="M465" s="2" t="b">
        <f t="shared" si="142"/>
        <v>1</v>
      </c>
      <c r="N465" s="2" t="b">
        <v>0</v>
      </c>
      <c r="O465" s="2" t="b">
        <f t="shared" si="143"/>
        <v>0</v>
      </c>
      <c r="P465" s="2" t="b">
        <f t="shared" si="144"/>
        <v>0</v>
      </c>
      <c r="Q465" s="2" t="b">
        <v>0</v>
      </c>
      <c r="R465" s="2" t="b">
        <f t="shared" si="145"/>
        <v>0</v>
      </c>
      <c r="S465" s="2" t="b">
        <f t="shared" si="146"/>
        <v>0</v>
      </c>
      <c r="T465" s="2" t="s">
        <v>1830</v>
      </c>
      <c r="U465" s="2">
        <v>179</v>
      </c>
      <c r="V465" s="2" t="b">
        <v>0</v>
      </c>
      <c r="W465" s="2" t="b">
        <f t="shared" si="147"/>
        <v>0</v>
      </c>
      <c r="X465" s="20" t="b">
        <f t="shared" si="148"/>
        <v>0</v>
      </c>
      <c r="Y465" s="2" t="b">
        <v>1</v>
      </c>
      <c r="Z465" s="2" t="b">
        <f t="shared" si="134"/>
        <v>1</v>
      </c>
      <c r="AA465" s="2" t="b">
        <f t="shared" si="135"/>
        <v>1</v>
      </c>
      <c r="AB465" s="2" t="b">
        <v>1</v>
      </c>
      <c r="AC465" s="20" t="b">
        <f t="shared" si="149"/>
        <v>1</v>
      </c>
      <c r="AD465" s="20" t="b">
        <f t="shared" si="150"/>
        <v>1</v>
      </c>
      <c r="AE465" s="2" t="s">
        <v>1570</v>
      </c>
      <c r="AF465" s="2" t="str">
        <f t="shared" si="151"/>
        <v>Cancer</v>
      </c>
      <c r="AG465" s="2" t="s">
        <v>1528</v>
      </c>
      <c r="AH465" s="2" t="str">
        <f t="shared" si="152"/>
        <v>Yes</v>
      </c>
      <c r="AI465" s="2" t="s">
        <v>1516</v>
      </c>
      <c r="AJ465" s="2" t="s">
        <v>1521</v>
      </c>
    </row>
    <row r="466" spans="1:36" ht="15.75" customHeight="1" x14ac:dyDescent="0.35">
      <c r="A466" s="2" t="s">
        <v>762</v>
      </c>
      <c r="B466" s="2" t="s">
        <v>1522</v>
      </c>
      <c r="C466" s="2">
        <v>168</v>
      </c>
      <c r="D466" s="2">
        <f t="shared" si="136"/>
        <v>1.68</v>
      </c>
      <c r="E466" s="2">
        <f t="shared" si="137"/>
        <v>84.7</v>
      </c>
      <c r="F466" s="67">
        <f t="shared" si="138"/>
        <v>30.00992063492064</v>
      </c>
      <c r="G466" s="2">
        <v>84.7</v>
      </c>
      <c r="H466" s="2" t="b">
        <v>0</v>
      </c>
      <c r="I466" s="2" t="b">
        <f t="shared" si="139"/>
        <v>0</v>
      </c>
      <c r="J466" s="2" t="b">
        <f t="shared" si="140"/>
        <v>0</v>
      </c>
      <c r="K466" s="2" t="b">
        <v>0</v>
      </c>
      <c r="L466" s="2" t="b">
        <f t="shared" si="141"/>
        <v>0</v>
      </c>
      <c r="M466" s="2" t="b">
        <f t="shared" si="142"/>
        <v>0</v>
      </c>
      <c r="N466" s="2" t="b">
        <v>1</v>
      </c>
      <c r="O466" s="2" t="b">
        <f t="shared" si="143"/>
        <v>1</v>
      </c>
      <c r="P466" s="2" t="b">
        <f t="shared" si="144"/>
        <v>1</v>
      </c>
      <c r="Q466" s="2" t="b">
        <v>1</v>
      </c>
      <c r="R466" s="2" t="b">
        <f t="shared" si="145"/>
        <v>1</v>
      </c>
      <c r="S466" s="2" t="b">
        <f t="shared" si="146"/>
        <v>1</v>
      </c>
      <c r="T466" s="2" t="s">
        <v>1637</v>
      </c>
      <c r="U466" s="2">
        <v>216</v>
      </c>
      <c r="V466" s="2" t="s">
        <v>1528</v>
      </c>
      <c r="W466" s="2" t="str">
        <f t="shared" si="147"/>
        <v>Yes</v>
      </c>
      <c r="X466" s="20" t="b">
        <f t="shared" si="148"/>
        <v>1</v>
      </c>
      <c r="Y466" s="2" t="s">
        <v>1528</v>
      </c>
      <c r="Z466" s="18" t="str">
        <f t="shared" si="134"/>
        <v>Yes</v>
      </c>
      <c r="AA466" s="18" t="b">
        <f t="shared" si="135"/>
        <v>1</v>
      </c>
      <c r="AB466" s="2" t="s">
        <v>1528</v>
      </c>
      <c r="AC466" s="20" t="str">
        <f t="shared" si="149"/>
        <v>Yes</v>
      </c>
      <c r="AD466" s="20" t="b">
        <f t="shared" si="150"/>
        <v>1</v>
      </c>
      <c r="AE466" s="2" t="s">
        <v>1552</v>
      </c>
      <c r="AF466" s="2" t="str">
        <f t="shared" si="151"/>
        <v>Heart Disease</v>
      </c>
      <c r="AG466" s="2" t="s">
        <v>1510</v>
      </c>
      <c r="AH466" s="2" t="str">
        <f t="shared" si="152"/>
        <v>No</v>
      </c>
      <c r="AI466" s="2" t="s">
        <v>1516</v>
      </c>
      <c r="AJ466" s="2" t="s">
        <v>1521</v>
      </c>
    </row>
    <row r="467" spans="1:36" ht="15.75" customHeight="1" x14ac:dyDescent="0.35">
      <c r="A467" s="2" t="s">
        <v>763</v>
      </c>
      <c r="B467" s="2" t="s">
        <v>1560</v>
      </c>
      <c r="C467" s="2">
        <v>155</v>
      </c>
      <c r="D467" s="2">
        <f t="shared" si="136"/>
        <v>1.55</v>
      </c>
      <c r="E467" s="2">
        <f t="shared" si="137"/>
        <v>74.8</v>
      </c>
      <c r="F467" s="67">
        <f t="shared" si="138"/>
        <v>31.134235171696144</v>
      </c>
      <c r="G467" s="2">
        <v>74.8</v>
      </c>
      <c r="H467" s="2" t="b">
        <v>0</v>
      </c>
      <c r="I467" s="2" t="b">
        <f t="shared" si="139"/>
        <v>0</v>
      </c>
      <c r="J467" s="2" t="b">
        <f t="shared" si="140"/>
        <v>0</v>
      </c>
      <c r="K467" s="2" t="b">
        <v>0</v>
      </c>
      <c r="L467" s="2" t="b">
        <f t="shared" si="141"/>
        <v>0</v>
      </c>
      <c r="M467" s="2" t="b">
        <f t="shared" si="142"/>
        <v>0</v>
      </c>
      <c r="N467" s="2" t="b">
        <v>1</v>
      </c>
      <c r="O467" s="2" t="b">
        <f t="shared" si="143"/>
        <v>1</v>
      </c>
      <c r="P467" s="2" t="b">
        <f t="shared" si="144"/>
        <v>1</v>
      </c>
      <c r="Q467" s="2" t="b">
        <v>1</v>
      </c>
      <c r="R467" s="2" t="b">
        <f t="shared" si="145"/>
        <v>1</v>
      </c>
      <c r="S467" s="2" t="b">
        <f t="shared" si="146"/>
        <v>1</v>
      </c>
      <c r="T467" s="2" t="s">
        <v>1831</v>
      </c>
      <c r="U467" s="2">
        <v>205</v>
      </c>
      <c r="V467" s="2" t="b">
        <v>1</v>
      </c>
      <c r="W467" s="2" t="b">
        <f t="shared" si="147"/>
        <v>1</v>
      </c>
      <c r="X467" s="20" t="b">
        <f t="shared" si="148"/>
        <v>0</v>
      </c>
      <c r="Y467" s="2" t="b">
        <v>0</v>
      </c>
      <c r="Z467" s="2" t="b">
        <f t="shared" si="134"/>
        <v>0</v>
      </c>
      <c r="AA467" s="2" t="b">
        <f t="shared" si="135"/>
        <v>0</v>
      </c>
      <c r="AB467" s="2" t="b">
        <v>1</v>
      </c>
      <c r="AC467" s="20" t="b">
        <f t="shared" si="149"/>
        <v>1</v>
      </c>
      <c r="AD467" s="20" t="b">
        <f t="shared" si="150"/>
        <v>1</v>
      </c>
      <c r="AE467" s="2" t="s">
        <v>1520</v>
      </c>
      <c r="AF467" s="2" t="str">
        <f t="shared" si="151"/>
        <v>Stroke</v>
      </c>
      <c r="AG467" s="2" t="s">
        <v>1528</v>
      </c>
      <c r="AH467" s="2" t="str">
        <f t="shared" si="152"/>
        <v>Yes</v>
      </c>
      <c r="AI467" s="2" t="s">
        <v>1539</v>
      </c>
      <c r="AJ467" s="2" t="s">
        <v>1517</v>
      </c>
    </row>
    <row r="468" spans="1:36" ht="15.75" customHeight="1" x14ac:dyDescent="0.35">
      <c r="A468" s="2" t="s">
        <v>764</v>
      </c>
      <c r="B468" s="2" t="s">
        <v>1531</v>
      </c>
      <c r="C468" s="2">
        <v>159</v>
      </c>
      <c r="D468" s="2">
        <f t="shared" si="136"/>
        <v>1.59</v>
      </c>
      <c r="E468" s="2">
        <f t="shared" si="137"/>
        <v>85.2</v>
      </c>
      <c r="F468" s="67">
        <f t="shared" si="138"/>
        <v>33.701198528539216</v>
      </c>
      <c r="G468" s="2">
        <v>85.2</v>
      </c>
      <c r="H468" s="2" t="b">
        <v>1</v>
      </c>
      <c r="I468" s="2" t="b">
        <f t="shared" si="139"/>
        <v>1</v>
      </c>
      <c r="J468" s="2" t="b">
        <f t="shared" si="140"/>
        <v>1</v>
      </c>
      <c r="K468" s="2" t="b">
        <v>0</v>
      </c>
      <c r="L468" s="2" t="b">
        <f t="shared" si="141"/>
        <v>0</v>
      </c>
      <c r="M468" s="2" t="b">
        <f t="shared" si="142"/>
        <v>0</v>
      </c>
      <c r="N468" s="2" t="b">
        <v>1</v>
      </c>
      <c r="O468" s="2" t="b">
        <f t="shared" si="143"/>
        <v>1</v>
      </c>
      <c r="P468" s="2" t="b">
        <f t="shared" si="144"/>
        <v>1</v>
      </c>
      <c r="Q468" s="2" t="b">
        <v>0</v>
      </c>
      <c r="R468" s="2" t="b">
        <f t="shared" si="145"/>
        <v>0</v>
      </c>
      <c r="S468" s="2" t="b">
        <f t="shared" si="146"/>
        <v>0</v>
      </c>
      <c r="T468" s="2" t="s">
        <v>1832</v>
      </c>
      <c r="U468" s="2">
        <v>225</v>
      </c>
      <c r="W468" s="2" t="b">
        <f t="shared" si="147"/>
        <v>0</v>
      </c>
      <c r="X468" s="20" t="b">
        <f t="shared" si="148"/>
        <v>0</v>
      </c>
      <c r="Y468" s="2" t="b">
        <v>1</v>
      </c>
      <c r="Z468" s="2" t="b">
        <f t="shared" si="134"/>
        <v>1</v>
      </c>
      <c r="AA468" s="2" t="b">
        <f t="shared" si="135"/>
        <v>1</v>
      </c>
      <c r="AB468" s="2" t="b">
        <v>1</v>
      </c>
      <c r="AC468" s="20" t="b">
        <f t="shared" si="149"/>
        <v>1</v>
      </c>
      <c r="AD468" s="20" t="b">
        <f t="shared" si="150"/>
        <v>1</v>
      </c>
      <c r="AE468" s="2" t="s">
        <v>1549</v>
      </c>
      <c r="AF468" s="2" t="str">
        <f t="shared" si="151"/>
        <v>Hypertension</v>
      </c>
      <c r="AG468" s="2" t="s">
        <v>1528</v>
      </c>
      <c r="AH468" s="2" t="str">
        <f t="shared" si="152"/>
        <v>Yes</v>
      </c>
      <c r="AI468" s="2" t="s">
        <v>1539</v>
      </c>
      <c r="AJ468" s="2" t="s">
        <v>1521</v>
      </c>
    </row>
    <row r="469" spans="1:36" ht="15.75" customHeight="1" x14ac:dyDescent="0.35">
      <c r="A469" s="2" t="s">
        <v>765</v>
      </c>
      <c r="B469" s="2" t="s">
        <v>1560</v>
      </c>
      <c r="C469" s="2">
        <v>170</v>
      </c>
      <c r="D469" s="2">
        <f t="shared" si="136"/>
        <v>1.7</v>
      </c>
      <c r="E469" s="2">
        <f t="shared" si="137"/>
        <v>93.5</v>
      </c>
      <c r="F469" s="67">
        <f t="shared" si="138"/>
        <v>32.352941176470594</v>
      </c>
      <c r="G469" s="2">
        <v>93.5</v>
      </c>
      <c r="H469" s="2" t="b">
        <v>1</v>
      </c>
      <c r="I469" s="2" t="b">
        <f t="shared" si="139"/>
        <v>1</v>
      </c>
      <c r="J469" s="2" t="b">
        <f t="shared" si="140"/>
        <v>1</v>
      </c>
      <c r="K469" s="2" t="b">
        <v>1</v>
      </c>
      <c r="L469" s="2" t="b">
        <f t="shared" si="141"/>
        <v>1</v>
      </c>
      <c r="M469" s="2" t="b">
        <f t="shared" si="142"/>
        <v>1</v>
      </c>
      <c r="N469" s="2" t="b">
        <v>1</v>
      </c>
      <c r="O469" s="2" t="b">
        <f t="shared" si="143"/>
        <v>1</v>
      </c>
      <c r="P469" s="2" t="b">
        <f t="shared" si="144"/>
        <v>1</v>
      </c>
      <c r="Q469" s="2" t="b">
        <v>0</v>
      </c>
      <c r="R469" s="2" t="b">
        <f t="shared" si="145"/>
        <v>0</v>
      </c>
      <c r="S469" s="2" t="b">
        <f t="shared" si="146"/>
        <v>0</v>
      </c>
      <c r="T469" s="2" t="s">
        <v>1833</v>
      </c>
      <c r="U469" s="2">
        <v>227</v>
      </c>
      <c r="V469" s="2" t="b">
        <v>0</v>
      </c>
      <c r="W469" s="2" t="b">
        <f t="shared" si="147"/>
        <v>0</v>
      </c>
      <c r="X469" s="20" t="b">
        <f t="shared" si="148"/>
        <v>0</v>
      </c>
      <c r="Y469" s="2" t="b">
        <v>1</v>
      </c>
      <c r="Z469" s="2" t="b">
        <f t="shared" si="134"/>
        <v>1</v>
      </c>
      <c r="AA469" s="2" t="b">
        <f t="shared" si="135"/>
        <v>1</v>
      </c>
      <c r="AB469" s="2" t="b">
        <v>1</v>
      </c>
      <c r="AC469" s="20" t="b">
        <f t="shared" si="149"/>
        <v>1</v>
      </c>
      <c r="AD469" s="20" t="b">
        <f t="shared" si="150"/>
        <v>1</v>
      </c>
      <c r="AE469" s="2" t="s">
        <v>1575</v>
      </c>
      <c r="AF469" s="2" t="str">
        <f t="shared" si="151"/>
        <v>Stroke</v>
      </c>
      <c r="AG469" s="2" t="s">
        <v>1528</v>
      </c>
      <c r="AH469" s="2" t="str">
        <f t="shared" si="152"/>
        <v>Yes</v>
      </c>
      <c r="AI469" s="2" t="s">
        <v>1511</v>
      </c>
      <c r="AJ469" s="2" t="s">
        <v>1521</v>
      </c>
    </row>
    <row r="470" spans="1:36" ht="15.75" customHeight="1" x14ac:dyDescent="0.35">
      <c r="A470" s="2" t="s">
        <v>766</v>
      </c>
      <c r="B470" s="2" t="s">
        <v>1560</v>
      </c>
      <c r="C470" s="2">
        <v>170</v>
      </c>
      <c r="D470" s="2">
        <f t="shared" si="136"/>
        <v>1.7</v>
      </c>
      <c r="E470" s="2">
        <f t="shared" si="137"/>
        <v>63.4</v>
      </c>
      <c r="F470" s="67">
        <f t="shared" si="138"/>
        <v>21.93771626297578</v>
      </c>
      <c r="G470" s="2">
        <v>63.4</v>
      </c>
      <c r="H470" s="2" t="b">
        <v>0</v>
      </c>
      <c r="I470" s="2" t="b">
        <f t="shared" si="139"/>
        <v>0</v>
      </c>
      <c r="J470" s="2" t="b">
        <f t="shared" si="140"/>
        <v>0</v>
      </c>
      <c r="K470" s="2" t="b">
        <v>0</v>
      </c>
      <c r="L470" s="2" t="b">
        <f t="shared" si="141"/>
        <v>0</v>
      </c>
      <c r="M470" s="2" t="b">
        <f t="shared" si="142"/>
        <v>0</v>
      </c>
      <c r="N470" s="2" t="b">
        <v>1</v>
      </c>
      <c r="O470" s="2" t="b">
        <f t="shared" si="143"/>
        <v>1</v>
      </c>
      <c r="P470" s="2" t="b">
        <f t="shared" si="144"/>
        <v>1</v>
      </c>
      <c r="Q470" s="2" t="b">
        <v>0</v>
      </c>
      <c r="R470" s="2" t="b">
        <f t="shared" si="145"/>
        <v>0</v>
      </c>
      <c r="S470" s="2" t="b">
        <f t="shared" si="146"/>
        <v>0</v>
      </c>
      <c r="T470" s="2" t="s">
        <v>1596</v>
      </c>
      <c r="U470" s="2">
        <v>180</v>
      </c>
      <c r="V470" s="2" t="b">
        <v>0</v>
      </c>
      <c r="W470" s="2" t="b">
        <f t="shared" si="147"/>
        <v>0</v>
      </c>
      <c r="X470" s="20" t="b">
        <f t="shared" si="148"/>
        <v>0</v>
      </c>
      <c r="Z470" s="2" t="b">
        <f t="shared" si="134"/>
        <v>0</v>
      </c>
      <c r="AA470" s="2" t="b">
        <f t="shared" si="135"/>
        <v>0</v>
      </c>
      <c r="AC470" s="20" t="str">
        <f t="shared" si="149"/>
        <v>FALSE</v>
      </c>
      <c r="AD470" s="20" t="str">
        <f t="shared" si="150"/>
        <v>FALSE</v>
      </c>
      <c r="AE470" s="2" t="s">
        <v>1549</v>
      </c>
      <c r="AF470" s="2" t="str">
        <f t="shared" si="151"/>
        <v>Hypertension</v>
      </c>
      <c r="AG470" s="2" t="s">
        <v>1510</v>
      </c>
      <c r="AH470" s="2" t="str">
        <f t="shared" si="152"/>
        <v>No</v>
      </c>
      <c r="AI470" s="2" t="s">
        <v>1511</v>
      </c>
      <c r="AJ470" s="2" t="s">
        <v>1534</v>
      </c>
    </row>
    <row r="471" spans="1:36" ht="15.75" customHeight="1" x14ac:dyDescent="0.35">
      <c r="A471" s="2" t="s">
        <v>767</v>
      </c>
      <c r="B471" s="2" t="s">
        <v>1522</v>
      </c>
      <c r="C471" s="2">
        <v>163</v>
      </c>
      <c r="D471" s="2">
        <f t="shared" si="136"/>
        <v>1.63</v>
      </c>
      <c r="E471" s="2">
        <f t="shared" si="137"/>
        <v>91.5</v>
      </c>
      <c r="F471" s="67">
        <f t="shared" si="138"/>
        <v>34.438631487824161</v>
      </c>
      <c r="G471" s="2">
        <v>91.5</v>
      </c>
      <c r="H471" s="2" t="b">
        <v>1</v>
      </c>
      <c r="I471" s="2" t="b">
        <f t="shared" si="139"/>
        <v>1</v>
      </c>
      <c r="J471" s="2" t="b">
        <f t="shared" si="140"/>
        <v>1</v>
      </c>
      <c r="K471" s="2" t="b">
        <v>1</v>
      </c>
      <c r="L471" s="2" t="b">
        <f t="shared" si="141"/>
        <v>1</v>
      </c>
      <c r="M471" s="2" t="b">
        <f t="shared" si="142"/>
        <v>1</v>
      </c>
      <c r="N471" s="2" t="b">
        <v>1</v>
      </c>
      <c r="O471" s="2" t="b">
        <f t="shared" si="143"/>
        <v>1</v>
      </c>
      <c r="P471" s="2" t="b">
        <f t="shared" si="144"/>
        <v>1</v>
      </c>
      <c r="Q471" s="2" t="b">
        <v>1</v>
      </c>
      <c r="R471" s="2" t="b">
        <f t="shared" si="145"/>
        <v>1</v>
      </c>
      <c r="S471" s="2" t="b">
        <f t="shared" si="146"/>
        <v>1</v>
      </c>
      <c r="T471" s="2" t="s">
        <v>1609</v>
      </c>
      <c r="U471" s="2">
        <v>203</v>
      </c>
      <c r="V471" s="2" t="b">
        <v>1</v>
      </c>
      <c r="W471" s="2" t="b">
        <f t="shared" si="147"/>
        <v>1</v>
      </c>
      <c r="X471" s="20" t="b">
        <f t="shared" si="148"/>
        <v>0</v>
      </c>
      <c r="Y471" s="2" t="b">
        <v>0</v>
      </c>
      <c r="Z471" s="2" t="b">
        <f t="shared" si="134"/>
        <v>0</v>
      </c>
      <c r="AA471" s="2" t="b">
        <f t="shared" si="135"/>
        <v>0</v>
      </c>
      <c r="AB471" s="2" t="b">
        <v>1</v>
      </c>
      <c r="AC471" s="20" t="b">
        <f t="shared" si="149"/>
        <v>1</v>
      </c>
      <c r="AD471" s="20" t="b">
        <f t="shared" si="150"/>
        <v>1</v>
      </c>
      <c r="AE471" s="2" t="s">
        <v>1581</v>
      </c>
      <c r="AF471" s="2" t="str">
        <f t="shared" si="151"/>
        <v>Appendicitis</v>
      </c>
      <c r="AG471" s="2" t="s">
        <v>1510</v>
      </c>
      <c r="AH471" s="2" t="str">
        <f t="shared" si="152"/>
        <v>No</v>
      </c>
      <c r="AI471" s="2" t="s">
        <v>1516</v>
      </c>
      <c r="AJ471" s="2" t="s">
        <v>1517</v>
      </c>
    </row>
    <row r="472" spans="1:36" ht="15.75" customHeight="1" x14ac:dyDescent="0.35">
      <c r="A472" s="2" t="s">
        <v>768</v>
      </c>
      <c r="B472" s="2" t="s">
        <v>1507</v>
      </c>
      <c r="C472" s="2">
        <v>171</v>
      </c>
      <c r="D472" s="2">
        <f t="shared" si="136"/>
        <v>1.71</v>
      </c>
      <c r="E472" s="2">
        <f t="shared" si="137"/>
        <v>93.4</v>
      </c>
      <c r="F472" s="67">
        <f t="shared" si="138"/>
        <v>31.941452070722622</v>
      </c>
      <c r="G472" s="2">
        <v>93.4</v>
      </c>
      <c r="H472" s="2" t="b">
        <v>1</v>
      </c>
      <c r="I472" s="2" t="b">
        <f t="shared" si="139"/>
        <v>1</v>
      </c>
      <c r="J472" s="2" t="b">
        <f t="shared" si="140"/>
        <v>1</v>
      </c>
      <c r="K472" s="2" t="b">
        <v>0</v>
      </c>
      <c r="L472" s="2" t="b">
        <f t="shared" si="141"/>
        <v>0</v>
      </c>
      <c r="M472" s="2" t="b">
        <f t="shared" si="142"/>
        <v>0</v>
      </c>
      <c r="N472" s="2" t="b">
        <v>1</v>
      </c>
      <c r="O472" s="2" t="b">
        <f t="shared" si="143"/>
        <v>1</v>
      </c>
      <c r="P472" s="2" t="b">
        <f t="shared" si="144"/>
        <v>1</v>
      </c>
      <c r="Q472" s="2" t="b">
        <v>0</v>
      </c>
      <c r="R472" s="2" t="b">
        <f t="shared" si="145"/>
        <v>0</v>
      </c>
      <c r="S472" s="2" t="b">
        <f t="shared" si="146"/>
        <v>0</v>
      </c>
      <c r="T472" s="2" t="s">
        <v>1834</v>
      </c>
      <c r="U472" s="2">
        <v>157</v>
      </c>
      <c r="V472" s="2" t="b">
        <v>0</v>
      </c>
      <c r="W472" s="2" t="b">
        <f t="shared" si="147"/>
        <v>0</v>
      </c>
      <c r="X472" s="20" t="b">
        <f t="shared" si="148"/>
        <v>0</v>
      </c>
      <c r="Y472" s="2" t="b">
        <v>1</v>
      </c>
      <c r="Z472" s="2" t="b">
        <f t="shared" si="134"/>
        <v>1</v>
      </c>
      <c r="AA472" s="2" t="b">
        <f t="shared" si="135"/>
        <v>1</v>
      </c>
      <c r="AB472" s="2" t="b">
        <v>1</v>
      </c>
      <c r="AC472" s="20" t="b">
        <f t="shared" si="149"/>
        <v>1</v>
      </c>
      <c r="AD472" s="20" t="b">
        <f t="shared" si="150"/>
        <v>1</v>
      </c>
      <c r="AE472" s="2" t="s">
        <v>1520</v>
      </c>
      <c r="AF472" s="2" t="str">
        <f t="shared" si="151"/>
        <v>Stroke</v>
      </c>
      <c r="AG472" s="2" t="s">
        <v>1528</v>
      </c>
      <c r="AH472" s="2" t="str">
        <f t="shared" si="152"/>
        <v>Yes</v>
      </c>
      <c r="AI472" s="2" t="s">
        <v>1516</v>
      </c>
      <c r="AJ472" s="2" t="s">
        <v>1521</v>
      </c>
    </row>
    <row r="473" spans="1:36" ht="15.75" customHeight="1" x14ac:dyDescent="0.35">
      <c r="A473" s="2" t="s">
        <v>769</v>
      </c>
      <c r="B473" s="2" t="s">
        <v>1560</v>
      </c>
      <c r="C473" s="2">
        <v>160</v>
      </c>
      <c r="D473" s="2">
        <f t="shared" si="136"/>
        <v>1.6</v>
      </c>
      <c r="E473" s="2">
        <f t="shared" si="137"/>
        <v>52.2</v>
      </c>
      <c r="F473" s="67">
        <f t="shared" si="138"/>
        <v>20.390624999999996</v>
      </c>
      <c r="G473" s="2">
        <v>52.2</v>
      </c>
      <c r="H473" s="2" t="b">
        <v>0</v>
      </c>
      <c r="I473" s="2" t="b">
        <f t="shared" si="139"/>
        <v>0</v>
      </c>
      <c r="J473" s="2" t="b">
        <f t="shared" si="140"/>
        <v>0</v>
      </c>
      <c r="K473" s="2" t="b">
        <v>0</v>
      </c>
      <c r="L473" s="2" t="b">
        <f t="shared" si="141"/>
        <v>0</v>
      </c>
      <c r="M473" s="2" t="b">
        <f t="shared" si="142"/>
        <v>0</v>
      </c>
      <c r="N473" s="2" t="b">
        <v>1</v>
      </c>
      <c r="O473" s="2" t="b">
        <f t="shared" si="143"/>
        <v>1</v>
      </c>
      <c r="P473" s="2" t="b">
        <f t="shared" si="144"/>
        <v>1</v>
      </c>
      <c r="Q473" s="2" t="b">
        <v>0</v>
      </c>
      <c r="R473" s="2" t="b">
        <f t="shared" si="145"/>
        <v>0</v>
      </c>
      <c r="S473" s="2" t="b">
        <f t="shared" si="146"/>
        <v>0</v>
      </c>
      <c r="T473" s="2" t="s">
        <v>1831</v>
      </c>
      <c r="U473" s="2">
        <v>160</v>
      </c>
      <c r="V473" s="2" t="b">
        <v>0</v>
      </c>
      <c r="W473" s="2" t="b">
        <f t="shared" si="147"/>
        <v>0</v>
      </c>
      <c r="X473" s="20" t="b">
        <f t="shared" si="148"/>
        <v>0</v>
      </c>
      <c r="Y473" s="2" t="b">
        <v>0</v>
      </c>
      <c r="Z473" s="2" t="b">
        <f t="shared" si="134"/>
        <v>0</v>
      </c>
      <c r="AA473" s="2" t="b">
        <f t="shared" si="135"/>
        <v>0</v>
      </c>
      <c r="AB473" s="2" t="b">
        <v>0</v>
      </c>
      <c r="AC473" s="20" t="b">
        <f t="shared" si="149"/>
        <v>0</v>
      </c>
      <c r="AD473" s="20" t="b">
        <f t="shared" si="150"/>
        <v>0</v>
      </c>
      <c r="AE473" s="2" t="s">
        <v>1546</v>
      </c>
      <c r="AF473" s="2" t="str">
        <f t="shared" si="151"/>
        <v>Kidney Stones</v>
      </c>
      <c r="AG473" s="2" t="s">
        <v>1528</v>
      </c>
      <c r="AH473" s="2" t="str">
        <f t="shared" si="152"/>
        <v>Yes</v>
      </c>
      <c r="AI473" s="2" t="s">
        <v>1511</v>
      </c>
      <c r="AJ473" s="2" t="s">
        <v>1525</v>
      </c>
    </row>
    <row r="474" spans="1:36" ht="15.75" customHeight="1" x14ac:dyDescent="0.35">
      <c r="A474" s="2" t="s">
        <v>771</v>
      </c>
      <c r="B474" s="2" t="s">
        <v>1531</v>
      </c>
      <c r="C474" s="2">
        <v>165</v>
      </c>
      <c r="D474" s="2">
        <f t="shared" si="136"/>
        <v>1.65</v>
      </c>
      <c r="E474" s="2">
        <f t="shared" si="137"/>
        <v>92.6</v>
      </c>
      <c r="F474" s="67">
        <f t="shared" si="138"/>
        <v>34.012855831037648</v>
      </c>
      <c r="G474" s="2">
        <v>92.6</v>
      </c>
      <c r="H474" s="2" t="b">
        <v>0</v>
      </c>
      <c r="I474" s="2" t="b">
        <f t="shared" si="139"/>
        <v>0</v>
      </c>
      <c r="J474" s="2" t="b">
        <f t="shared" si="140"/>
        <v>0</v>
      </c>
      <c r="K474" s="2" t="b">
        <v>1</v>
      </c>
      <c r="L474" s="2" t="b">
        <f t="shared" si="141"/>
        <v>1</v>
      </c>
      <c r="M474" s="2" t="b">
        <f t="shared" si="142"/>
        <v>1</v>
      </c>
      <c r="N474" s="2" t="b">
        <v>0</v>
      </c>
      <c r="O474" s="2" t="b">
        <f t="shared" si="143"/>
        <v>0</v>
      </c>
      <c r="P474" s="2" t="b">
        <f t="shared" si="144"/>
        <v>0</v>
      </c>
      <c r="Q474" s="2" t="b">
        <v>0</v>
      </c>
      <c r="R474" s="2" t="b">
        <f t="shared" si="145"/>
        <v>0</v>
      </c>
      <c r="S474" s="2" t="b">
        <f t="shared" si="146"/>
        <v>0</v>
      </c>
      <c r="T474" s="2" t="s">
        <v>1835</v>
      </c>
      <c r="U474" s="2">
        <v>153</v>
      </c>
      <c r="V474" s="2" t="b">
        <v>0</v>
      </c>
      <c r="W474" s="2" t="b">
        <f t="shared" si="147"/>
        <v>0</v>
      </c>
      <c r="X474" s="20" t="b">
        <f t="shared" si="148"/>
        <v>0</v>
      </c>
      <c r="Y474" s="2" t="b">
        <v>1</v>
      </c>
      <c r="Z474" s="2" t="b">
        <f t="shared" si="134"/>
        <v>1</v>
      </c>
      <c r="AA474" s="2" t="b">
        <f t="shared" si="135"/>
        <v>1</v>
      </c>
      <c r="AB474" s="2" t="b">
        <v>1</v>
      </c>
      <c r="AC474" s="20" t="b">
        <f t="shared" si="149"/>
        <v>1</v>
      </c>
      <c r="AD474" s="20" t="b">
        <f t="shared" si="150"/>
        <v>1</v>
      </c>
      <c r="AE474" s="2" t="s">
        <v>1530</v>
      </c>
      <c r="AF474" s="2" t="str">
        <f t="shared" si="151"/>
        <v>Fractured Arm</v>
      </c>
      <c r="AG474" s="2" t="s">
        <v>1528</v>
      </c>
      <c r="AH474" s="2" t="str">
        <f t="shared" si="152"/>
        <v>Yes</v>
      </c>
      <c r="AI474" s="2" t="s">
        <v>1539</v>
      </c>
      <c r="AJ474" s="2" t="s">
        <v>1521</v>
      </c>
    </row>
    <row r="475" spans="1:36" ht="15.75" customHeight="1" x14ac:dyDescent="0.35">
      <c r="A475" s="2" t="s">
        <v>772</v>
      </c>
      <c r="B475" s="2" t="s">
        <v>1518</v>
      </c>
      <c r="C475" s="2">
        <v>152</v>
      </c>
      <c r="D475" s="2">
        <f t="shared" si="136"/>
        <v>1.52</v>
      </c>
      <c r="E475" s="2">
        <f t="shared" si="137"/>
        <v>65</v>
      </c>
      <c r="F475" s="67">
        <f t="shared" si="138"/>
        <v>28.133656509695292</v>
      </c>
      <c r="G475" s="2">
        <v>65</v>
      </c>
      <c r="H475" s="2" t="b">
        <v>0</v>
      </c>
      <c r="I475" s="2" t="b">
        <f t="shared" si="139"/>
        <v>0</v>
      </c>
      <c r="J475" s="2" t="b">
        <f t="shared" si="140"/>
        <v>0</v>
      </c>
      <c r="K475" s="2" t="b">
        <v>0</v>
      </c>
      <c r="L475" s="2" t="b">
        <f t="shared" si="141"/>
        <v>0</v>
      </c>
      <c r="M475" s="2" t="b">
        <f t="shared" si="142"/>
        <v>0</v>
      </c>
      <c r="N475" s="2" t="b">
        <v>0</v>
      </c>
      <c r="O475" s="2" t="b">
        <f t="shared" si="143"/>
        <v>0</v>
      </c>
      <c r="P475" s="2" t="b">
        <f t="shared" si="144"/>
        <v>0</v>
      </c>
      <c r="Q475" s="2" t="b">
        <v>1</v>
      </c>
      <c r="R475" s="2" t="b">
        <f t="shared" si="145"/>
        <v>1</v>
      </c>
      <c r="S475" s="2" t="b">
        <f t="shared" si="146"/>
        <v>1</v>
      </c>
      <c r="T475" s="2" t="s">
        <v>1698</v>
      </c>
      <c r="U475" s="2">
        <v>156</v>
      </c>
      <c r="V475" s="2" t="b">
        <v>1</v>
      </c>
      <c r="W475" s="2" t="b">
        <f t="shared" si="147"/>
        <v>1</v>
      </c>
      <c r="X475" s="20" t="b">
        <f t="shared" si="148"/>
        <v>0</v>
      </c>
      <c r="Y475" s="2" t="b">
        <v>1</v>
      </c>
      <c r="Z475" s="2" t="b">
        <f t="shared" si="134"/>
        <v>1</v>
      </c>
      <c r="AA475" s="2" t="b">
        <f t="shared" si="135"/>
        <v>1</v>
      </c>
      <c r="AB475" s="2" t="b">
        <v>1</v>
      </c>
      <c r="AC475" s="20" t="b">
        <f t="shared" si="149"/>
        <v>1</v>
      </c>
      <c r="AD475" s="20" t="b">
        <f t="shared" si="150"/>
        <v>1</v>
      </c>
      <c r="AE475" s="2" t="s">
        <v>1627</v>
      </c>
      <c r="AF475" s="2" t="str">
        <f t="shared" si="151"/>
        <v>Childbirth</v>
      </c>
      <c r="AG475" s="2" t="s">
        <v>1510</v>
      </c>
      <c r="AH475" s="2" t="str">
        <f t="shared" si="152"/>
        <v>No</v>
      </c>
      <c r="AI475" s="2" t="s">
        <v>1539</v>
      </c>
      <c r="AJ475" s="2" t="s">
        <v>1534</v>
      </c>
    </row>
    <row r="476" spans="1:36" ht="15.75" customHeight="1" x14ac:dyDescent="0.35">
      <c r="A476" s="2" t="s">
        <v>774</v>
      </c>
      <c r="B476" s="2" t="s">
        <v>1560</v>
      </c>
      <c r="C476" s="2">
        <v>154</v>
      </c>
      <c r="D476" s="2">
        <f t="shared" si="136"/>
        <v>1.54</v>
      </c>
      <c r="E476" s="2">
        <f t="shared" si="137"/>
        <v>70.900000000000006</v>
      </c>
      <c r="F476" s="67">
        <f t="shared" si="138"/>
        <v>29.895429246078599</v>
      </c>
      <c r="G476" s="2">
        <v>70.900000000000006</v>
      </c>
      <c r="H476" s="2" t="b">
        <v>1</v>
      </c>
      <c r="I476" s="2" t="b">
        <f t="shared" si="139"/>
        <v>1</v>
      </c>
      <c r="J476" s="2" t="b">
        <f t="shared" si="140"/>
        <v>1</v>
      </c>
      <c r="K476" s="2" t="b">
        <v>1</v>
      </c>
      <c r="L476" s="2" t="b">
        <f t="shared" si="141"/>
        <v>1</v>
      </c>
      <c r="M476" s="2" t="b">
        <f t="shared" si="142"/>
        <v>1</v>
      </c>
      <c r="N476" s="2" t="b">
        <v>0</v>
      </c>
      <c r="O476" s="2" t="b">
        <f t="shared" si="143"/>
        <v>0</v>
      </c>
      <c r="P476" s="2" t="b">
        <f t="shared" si="144"/>
        <v>0</v>
      </c>
      <c r="Q476" s="2" t="b">
        <v>0</v>
      </c>
      <c r="R476" s="2" t="b">
        <f t="shared" si="145"/>
        <v>0</v>
      </c>
      <c r="S476" s="2" t="b">
        <f t="shared" si="146"/>
        <v>0</v>
      </c>
      <c r="T476" s="2" t="s">
        <v>1836</v>
      </c>
      <c r="U476" s="2">
        <v>168</v>
      </c>
      <c r="V476" s="2" t="b">
        <v>0</v>
      </c>
      <c r="W476" s="2" t="b">
        <f t="shared" si="147"/>
        <v>0</v>
      </c>
      <c r="X476" s="20" t="b">
        <f t="shared" si="148"/>
        <v>0</v>
      </c>
      <c r="Y476" s="2" t="b">
        <v>1</v>
      </c>
      <c r="Z476" s="2" t="b">
        <f t="shared" si="134"/>
        <v>1</v>
      </c>
      <c r="AA476" s="2" t="b">
        <f t="shared" si="135"/>
        <v>1</v>
      </c>
      <c r="AB476" s="2" t="b">
        <v>1</v>
      </c>
      <c r="AC476" s="20" t="b">
        <f t="shared" si="149"/>
        <v>1</v>
      </c>
      <c r="AD476" s="20" t="b">
        <f t="shared" si="150"/>
        <v>1</v>
      </c>
      <c r="AE476" s="2" t="s">
        <v>1575</v>
      </c>
      <c r="AF476" s="2" t="str">
        <f t="shared" si="151"/>
        <v>Stroke</v>
      </c>
      <c r="AG476" s="2" t="s">
        <v>1528</v>
      </c>
      <c r="AH476" s="2" t="str">
        <f t="shared" si="152"/>
        <v>Yes</v>
      </c>
      <c r="AI476" s="2" t="s">
        <v>1516</v>
      </c>
      <c r="AJ476" s="2" t="s">
        <v>1534</v>
      </c>
    </row>
    <row r="477" spans="1:36" ht="15.75" customHeight="1" x14ac:dyDescent="0.35">
      <c r="A477" s="2" t="s">
        <v>776</v>
      </c>
      <c r="B477" s="2" t="s">
        <v>1507</v>
      </c>
      <c r="C477" s="2">
        <v>176</v>
      </c>
      <c r="D477" s="2">
        <f t="shared" si="136"/>
        <v>1.76</v>
      </c>
      <c r="E477" s="2">
        <f t="shared" si="137"/>
        <v>102.5</v>
      </c>
      <c r="F477" s="67">
        <f t="shared" si="138"/>
        <v>33.090134297520663</v>
      </c>
      <c r="G477" s="2">
        <v>102.5</v>
      </c>
      <c r="H477" s="2" t="b">
        <v>1</v>
      </c>
      <c r="I477" s="2" t="b">
        <f t="shared" si="139"/>
        <v>1</v>
      </c>
      <c r="J477" s="2" t="b">
        <f t="shared" si="140"/>
        <v>1</v>
      </c>
      <c r="K477" s="2" t="b">
        <v>0</v>
      </c>
      <c r="L477" s="2" t="b">
        <f t="shared" si="141"/>
        <v>0</v>
      </c>
      <c r="M477" s="2" t="b">
        <f t="shared" si="142"/>
        <v>0</v>
      </c>
      <c r="N477" s="2" t="b">
        <v>1</v>
      </c>
      <c r="O477" s="2" t="b">
        <f t="shared" si="143"/>
        <v>1</v>
      </c>
      <c r="P477" s="2" t="b">
        <f t="shared" si="144"/>
        <v>1</v>
      </c>
      <c r="Q477" s="2" t="b">
        <v>0</v>
      </c>
      <c r="R477" s="2" t="b">
        <f t="shared" si="145"/>
        <v>0</v>
      </c>
      <c r="S477" s="2" t="b">
        <f t="shared" si="146"/>
        <v>0</v>
      </c>
      <c r="T477" s="2" t="s">
        <v>1824</v>
      </c>
      <c r="U477" s="2">
        <v>227</v>
      </c>
      <c r="V477" s="2" t="b">
        <v>0</v>
      </c>
      <c r="W477" s="2" t="b">
        <f t="shared" si="147"/>
        <v>0</v>
      </c>
      <c r="X477" s="20" t="b">
        <f t="shared" si="148"/>
        <v>0</v>
      </c>
      <c r="Y477" s="2" t="b">
        <v>1</v>
      </c>
      <c r="Z477" s="2" t="b">
        <f t="shared" si="134"/>
        <v>1</v>
      </c>
      <c r="AA477" s="2" t="b">
        <f t="shared" si="135"/>
        <v>1</v>
      </c>
      <c r="AB477" s="2" t="b">
        <v>1</v>
      </c>
      <c r="AC477" s="20" t="b">
        <f t="shared" si="149"/>
        <v>1</v>
      </c>
      <c r="AD477" s="20" t="b">
        <f t="shared" si="150"/>
        <v>1</v>
      </c>
      <c r="AE477" s="2" t="s">
        <v>1520</v>
      </c>
      <c r="AF477" s="2" t="str">
        <f t="shared" si="151"/>
        <v>Stroke</v>
      </c>
      <c r="AG477" s="2" t="s">
        <v>1510</v>
      </c>
      <c r="AH477" s="2" t="str">
        <f t="shared" si="152"/>
        <v>No</v>
      </c>
      <c r="AI477" s="2" t="s">
        <v>1516</v>
      </c>
      <c r="AJ477" s="2" t="s">
        <v>1517</v>
      </c>
    </row>
    <row r="478" spans="1:36" ht="15.75" customHeight="1" x14ac:dyDescent="0.35">
      <c r="A478" s="2" t="s">
        <v>777</v>
      </c>
      <c r="B478" s="2" t="s">
        <v>1540</v>
      </c>
      <c r="C478" s="2">
        <v>177</v>
      </c>
      <c r="D478" s="2">
        <f t="shared" si="136"/>
        <v>1.77</v>
      </c>
      <c r="E478" s="2">
        <f t="shared" si="137"/>
        <v>80.900000000000006</v>
      </c>
      <c r="F478" s="67">
        <f t="shared" si="138"/>
        <v>25.822720163426858</v>
      </c>
      <c r="G478" s="2">
        <v>80.900000000000006</v>
      </c>
      <c r="H478" s="2" t="b">
        <v>1</v>
      </c>
      <c r="I478" s="2" t="b">
        <f t="shared" si="139"/>
        <v>1</v>
      </c>
      <c r="J478" s="2" t="b">
        <f t="shared" si="140"/>
        <v>1</v>
      </c>
      <c r="K478" s="2" t="b">
        <v>0</v>
      </c>
      <c r="L478" s="2" t="b">
        <f t="shared" si="141"/>
        <v>0</v>
      </c>
      <c r="M478" s="2" t="b">
        <f t="shared" si="142"/>
        <v>0</v>
      </c>
      <c r="N478" s="2" t="b">
        <v>0</v>
      </c>
      <c r="O478" s="2" t="b">
        <f t="shared" si="143"/>
        <v>0</v>
      </c>
      <c r="P478" s="2" t="b">
        <f t="shared" si="144"/>
        <v>0</v>
      </c>
      <c r="Q478" s="2" t="b">
        <v>0</v>
      </c>
      <c r="R478" s="2" t="b">
        <f t="shared" si="145"/>
        <v>0</v>
      </c>
      <c r="S478" s="2" t="b">
        <f t="shared" si="146"/>
        <v>0</v>
      </c>
      <c r="T478" s="2" t="s">
        <v>1638</v>
      </c>
      <c r="U478" s="2">
        <v>207</v>
      </c>
      <c r="V478" s="2" t="b">
        <v>0</v>
      </c>
      <c r="W478" s="2" t="b">
        <f t="shared" si="147"/>
        <v>0</v>
      </c>
      <c r="X478" s="20" t="b">
        <f t="shared" si="148"/>
        <v>0</v>
      </c>
      <c r="Y478" s="2" t="b">
        <v>0</v>
      </c>
      <c r="Z478" s="2" t="b">
        <f t="shared" si="134"/>
        <v>0</v>
      </c>
      <c r="AA478" s="2" t="b">
        <f t="shared" si="135"/>
        <v>0</v>
      </c>
      <c r="AB478" s="2" t="b">
        <v>0</v>
      </c>
      <c r="AC478" s="20" t="b">
        <f t="shared" si="149"/>
        <v>0</v>
      </c>
      <c r="AD478" s="20" t="b">
        <f t="shared" si="150"/>
        <v>0</v>
      </c>
      <c r="AE478" s="2" t="s">
        <v>1556</v>
      </c>
      <c r="AF478" s="2" t="str">
        <f t="shared" si="151"/>
        <v>Allergic Reaction</v>
      </c>
      <c r="AG478" s="2" t="s">
        <v>1510</v>
      </c>
      <c r="AH478" s="2" t="str">
        <f t="shared" si="152"/>
        <v>No</v>
      </c>
      <c r="AI478" s="2" t="s">
        <v>1511</v>
      </c>
      <c r="AJ478" s="2" t="s">
        <v>1534</v>
      </c>
    </row>
    <row r="479" spans="1:36" ht="15.75" customHeight="1" x14ac:dyDescent="0.35">
      <c r="A479" s="2" t="s">
        <v>778</v>
      </c>
      <c r="B479" s="2" t="s">
        <v>1513</v>
      </c>
      <c r="C479" s="2">
        <v>175</v>
      </c>
      <c r="D479" s="2">
        <f t="shared" si="136"/>
        <v>1.75</v>
      </c>
      <c r="E479" s="2">
        <f t="shared" si="137"/>
        <v>67</v>
      </c>
      <c r="F479" s="67">
        <f t="shared" si="138"/>
        <v>21.877551020408163</v>
      </c>
      <c r="G479" s="2">
        <v>67</v>
      </c>
      <c r="H479" s="2" t="b">
        <v>0</v>
      </c>
      <c r="I479" s="2" t="b">
        <f t="shared" si="139"/>
        <v>0</v>
      </c>
      <c r="J479" s="2" t="b">
        <f t="shared" si="140"/>
        <v>0</v>
      </c>
      <c r="K479" s="2" t="b">
        <v>0</v>
      </c>
      <c r="L479" s="2" t="b">
        <f t="shared" si="141"/>
        <v>0</v>
      </c>
      <c r="M479" s="2" t="b">
        <f t="shared" si="142"/>
        <v>0</v>
      </c>
      <c r="N479" s="2" t="b">
        <v>0</v>
      </c>
      <c r="O479" s="2" t="b">
        <f t="shared" si="143"/>
        <v>0</v>
      </c>
      <c r="P479" s="2" t="b">
        <f t="shared" si="144"/>
        <v>0</v>
      </c>
      <c r="Q479" s="2" t="b">
        <v>0</v>
      </c>
      <c r="R479" s="2" t="b">
        <f t="shared" si="145"/>
        <v>0</v>
      </c>
      <c r="S479" s="2" t="b">
        <f t="shared" si="146"/>
        <v>0</v>
      </c>
      <c r="T479" s="2" t="s">
        <v>1837</v>
      </c>
      <c r="U479" s="2">
        <v>203</v>
      </c>
      <c r="V479" s="2" t="b">
        <v>0</v>
      </c>
      <c r="W479" s="2" t="b">
        <f t="shared" si="147"/>
        <v>0</v>
      </c>
      <c r="X479" s="20" t="b">
        <f t="shared" si="148"/>
        <v>0</v>
      </c>
      <c r="Y479" s="2" t="b">
        <v>0</v>
      </c>
      <c r="Z479" s="2" t="b">
        <f t="shared" si="134"/>
        <v>0</v>
      </c>
      <c r="AA479" s="2" t="b">
        <f t="shared" si="135"/>
        <v>0</v>
      </c>
      <c r="AB479" s="2" t="b">
        <v>0</v>
      </c>
      <c r="AC479" s="20" t="b">
        <f t="shared" si="149"/>
        <v>0</v>
      </c>
      <c r="AD479" s="20" t="b">
        <f t="shared" si="150"/>
        <v>0</v>
      </c>
      <c r="AE479" s="2" t="s">
        <v>1502</v>
      </c>
      <c r="AF479" s="2" t="str">
        <f t="shared" si="151"/>
        <v>Diabetes</v>
      </c>
      <c r="AG479" s="2" t="s">
        <v>1528</v>
      </c>
      <c r="AH479" s="2" t="str">
        <f t="shared" si="152"/>
        <v>Yes</v>
      </c>
      <c r="AI479" s="2" t="s">
        <v>1516</v>
      </c>
      <c r="AJ479" s="2" t="s">
        <v>1525</v>
      </c>
    </row>
    <row r="480" spans="1:36" ht="15.75" customHeight="1" x14ac:dyDescent="0.35">
      <c r="A480" s="2" t="s">
        <v>779</v>
      </c>
      <c r="B480" s="2" t="s">
        <v>1522</v>
      </c>
      <c r="C480" s="2">
        <v>160</v>
      </c>
      <c r="D480" s="2">
        <f t="shared" si="136"/>
        <v>1.6</v>
      </c>
      <c r="E480" s="2">
        <f t="shared" si="137"/>
        <v>72.400000000000006</v>
      </c>
      <c r="F480" s="67">
        <f t="shared" si="138"/>
        <v>28.281249999999996</v>
      </c>
      <c r="G480" s="2">
        <v>72.400000000000006</v>
      </c>
      <c r="H480" s="2" t="b">
        <v>1</v>
      </c>
      <c r="I480" s="2" t="b">
        <f t="shared" si="139"/>
        <v>1</v>
      </c>
      <c r="J480" s="2" t="b">
        <f t="shared" si="140"/>
        <v>1</v>
      </c>
      <c r="K480" s="2" t="b">
        <v>1</v>
      </c>
      <c r="L480" s="2" t="b">
        <f t="shared" si="141"/>
        <v>1</v>
      </c>
      <c r="M480" s="2" t="b">
        <f t="shared" si="142"/>
        <v>1</v>
      </c>
      <c r="N480" s="2" t="b">
        <v>0</v>
      </c>
      <c r="O480" s="2" t="b">
        <f t="shared" si="143"/>
        <v>0</v>
      </c>
      <c r="P480" s="2" t="b">
        <f t="shared" si="144"/>
        <v>0</v>
      </c>
      <c r="Q480" s="2" t="b">
        <v>0</v>
      </c>
      <c r="R480" s="2" t="b">
        <f t="shared" si="145"/>
        <v>0</v>
      </c>
      <c r="S480" s="2" t="b">
        <f t="shared" si="146"/>
        <v>0</v>
      </c>
      <c r="T480" s="2" t="s">
        <v>1821</v>
      </c>
      <c r="U480" s="2">
        <v>191</v>
      </c>
      <c r="V480" s="2" t="b">
        <v>1</v>
      </c>
      <c r="W480" s="2" t="b">
        <f t="shared" si="147"/>
        <v>1</v>
      </c>
      <c r="X480" s="20" t="b">
        <f t="shared" si="148"/>
        <v>0</v>
      </c>
      <c r="Y480" s="2" t="b">
        <v>1</v>
      </c>
      <c r="Z480" s="2" t="b">
        <f t="shared" si="134"/>
        <v>1</v>
      </c>
      <c r="AA480" s="2" t="b">
        <f t="shared" si="135"/>
        <v>1</v>
      </c>
      <c r="AB480" s="2" t="b">
        <v>1</v>
      </c>
      <c r="AC480" s="20" t="b">
        <f t="shared" si="149"/>
        <v>1</v>
      </c>
      <c r="AD480" s="20" t="b">
        <f t="shared" si="150"/>
        <v>1</v>
      </c>
      <c r="AE480" s="2" t="s">
        <v>1552</v>
      </c>
      <c r="AF480" s="2" t="str">
        <f t="shared" si="151"/>
        <v>Heart Disease</v>
      </c>
      <c r="AG480" s="2" t="s">
        <v>1528</v>
      </c>
      <c r="AH480" s="2" t="str">
        <f t="shared" si="152"/>
        <v>Yes</v>
      </c>
      <c r="AI480" s="2" t="s">
        <v>1511</v>
      </c>
      <c r="AJ480" s="2" t="s">
        <v>1525</v>
      </c>
    </row>
    <row r="481" spans="1:36" ht="15.75" customHeight="1" x14ac:dyDescent="0.35">
      <c r="A481" s="2" t="s">
        <v>780</v>
      </c>
      <c r="B481" s="2" t="s">
        <v>1518</v>
      </c>
      <c r="C481" s="2">
        <v>166</v>
      </c>
      <c r="D481" s="2">
        <f t="shared" si="136"/>
        <v>1.66</v>
      </c>
      <c r="E481" s="2">
        <f t="shared" si="137"/>
        <v>56.7</v>
      </c>
      <c r="F481" s="67">
        <f t="shared" si="138"/>
        <v>20.576281027725361</v>
      </c>
      <c r="G481" s="2">
        <v>56.7</v>
      </c>
      <c r="H481" s="2" t="b">
        <v>0</v>
      </c>
      <c r="I481" s="2" t="b">
        <f t="shared" si="139"/>
        <v>0</v>
      </c>
      <c r="J481" s="2" t="b">
        <f t="shared" si="140"/>
        <v>0</v>
      </c>
      <c r="K481" s="2" t="b">
        <v>1</v>
      </c>
      <c r="L481" s="2" t="b">
        <f t="shared" si="141"/>
        <v>1</v>
      </c>
      <c r="M481" s="2" t="b">
        <f t="shared" si="142"/>
        <v>1</v>
      </c>
      <c r="N481" s="2" t="b">
        <v>0</v>
      </c>
      <c r="O481" s="2" t="b">
        <f t="shared" si="143"/>
        <v>0</v>
      </c>
      <c r="P481" s="2" t="b">
        <f t="shared" si="144"/>
        <v>0</v>
      </c>
      <c r="Q481" s="2" t="b">
        <v>0</v>
      </c>
      <c r="R481" s="2" t="b">
        <f t="shared" si="145"/>
        <v>0</v>
      </c>
      <c r="S481" s="2" t="b">
        <f t="shared" si="146"/>
        <v>0</v>
      </c>
      <c r="T481" s="2" t="s">
        <v>1574</v>
      </c>
      <c r="U481" s="2">
        <v>180</v>
      </c>
      <c r="V481" s="2" t="b">
        <v>0</v>
      </c>
      <c r="W481" s="2" t="b">
        <f t="shared" si="147"/>
        <v>0</v>
      </c>
      <c r="X481" s="20" t="b">
        <f t="shared" si="148"/>
        <v>0</v>
      </c>
      <c r="Y481" s="2" t="b">
        <v>0</v>
      </c>
      <c r="Z481" s="2" t="b">
        <f t="shared" si="134"/>
        <v>0</v>
      </c>
      <c r="AA481" s="2" t="b">
        <f t="shared" si="135"/>
        <v>0</v>
      </c>
      <c r="AC481" s="20" t="str">
        <f t="shared" si="149"/>
        <v>FALSE</v>
      </c>
      <c r="AD481" s="20" t="str">
        <f t="shared" si="150"/>
        <v>FALSE</v>
      </c>
      <c r="AE481" s="2" t="s">
        <v>1536</v>
      </c>
      <c r="AF481" s="2" t="str">
        <f t="shared" si="151"/>
        <v>Hypertension</v>
      </c>
      <c r="AG481" s="2" t="s">
        <v>1528</v>
      </c>
      <c r="AH481" s="2" t="str">
        <f t="shared" si="152"/>
        <v>Yes</v>
      </c>
      <c r="AI481" s="2" t="s">
        <v>1516</v>
      </c>
      <c r="AJ481" s="2" t="s">
        <v>1517</v>
      </c>
    </row>
    <row r="482" spans="1:36" ht="15.75" customHeight="1" x14ac:dyDescent="0.35">
      <c r="A482" s="2" t="s">
        <v>781</v>
      </c>
      <c r="B482" s="2" t="s">
        <v>1540</v>
      </c>
      <c r="C482" s="2">
        <v>162</v>
      </c>
      <c r="D482" s="2">
        <f t="shared" si="136"/>
        <v>1.62</v>
      </c>
      <c r="E482" s="2">
        <f t="shared" si="137"/>
        <v>65</v>
      </c>
      <c r="F482" s="67">
        <f t="shared" si="138"/>
        <v>24.767565919829291</v>
      </c>
      <c r="G482" s="2">
        <v>65</v>
      </c>
      <c r="H482" s="2" t="b">
        <v>0</v>
      </c>
      <c r="I482" s="2" t="b">
        <f t="shared" si="139"/>
        <v>0</v>
      </c>
      <c r="J482" s="2" t="b">
        <f t="shared" si="140"/>
        <v>0</v>
      </c>
      <c r="K482" s="2" t="b">
        <v>0</v>
      </c>
      <c r="L482" s="2" t="b">
        <f t="shared" si="141"/>
        <v>0</v>
      </c>
      <c r="M482" s="2" t="b">
        <f t="shared" si="142"/>
        <v>0</v>
      </c>
      <c r="N482" s="2" t="b">
        <v>1</v>
      </c>
      <c r="O482" s="2" t="b">
        <f t="shared" si="143"/>
        <v>1</v>
      </c>
      <c r="P482" s="2" t="b">
        <f t="shared" si="144"/>
        <v>1</v>
      </c>
      <c r="Q482" s="2" t="b">
        <v>0</v>
      </c>
      <c r="R482" s="2" t="b">
        <f t="shared" si="145"/>
        <v>0</v>
      </c>
      <c r="S482" s="2" t="b">
        <f t="shared" si="146"/>
        <v>0</v>
      </c>
      <c r="T482" s="2" t="s">
        <v>1569</v>
      </c>
      <c r="U482" s="2">
        <v>226</v>
      </c>
      <c r="W482" s="2" t="b">
        <f t="shared" si="147"/>
        <v>0</v>
      </c>
      <c r="X482" s="20" t="b">
        <f t="shared" si="148"/>
        <v>0</v>
      </c>
      <c r="Y482" s="2" t="b">
        <v>0</v>
      </c>
      <c r="Z482" s="2" t="b">
        <f t="shared" si="134"/>
        <v>0</v>
      </c>
      <c r="AA482" s="2" t="b">
        <f t="shared" si="135"/>
        <v>0</v>
      </c>
      <c r="AB482" s="2" t="b">
        <v>0</v>
      </c>
      <c r="AC482" s="20" t="b">
        <f t="shared" si="149"/>
        <v>0</v>
      </c>
      <c r="AD482" s="20" t="b">
        <f t="shared" si="150"/>
        <v>0</v>
      </c>
      <c r="AE482" s="2" t="s">
        <v>1546</v>
      </c>
      <c r="AF482" s="2" t="str">
        <f t="shared" si="151"/>
        <v>Kidney Stones</v>
      </c>
      <c r="AG482" s="2" t="s">
        <v>1528</v>
      </c>
      <c r="AH482" s="2" t="str">
        <f t="shared" si="152"/>
        <v>Yes</v>
      </c>
      <c r="AI482" s="2" t="s">
        <v>1539</v>
      </c>
      <c r="AJ482" s="2" t="s">
        <v>1512</v>
      </c>
    </row>
    <row r="483" spans="1:36" ht="15.75" customHeight="1" x14ac:dyDescent="0.35">
      <c r="A483" s="2" t="s">
        <v>782</v>
      </c>
      <c r="B483" s="2" t="s">
        <v>1531</v>
      </c>
      <c r="C483" s="2">
        <v>160</v>
      </c>
      <c r="D483" s="2">
        <f t="shared" si="136"/>
        <v>1.6</v>
      </c>
      <c r="E483" s="2">
        <f t="shared" si="137"/>
        <v>83.3</v>
      </c>
      <c r="F483" s="67">
        <f t="shared" si="138"/>
        <v>32.539062499999993</v>
      </c>
      <c r="G483" s="2">
        <v>83.3</v>
      </c>
      <c r="H483" s="2" t="b">
        <v>0</v>
      </c>
      <c r="I483" s="2" t="b">
        <f t="shared" si="139"/>
        <v>0</v>
      </c>
      <c r="J483" s="2" t="b">
        <f t="shared" si="140"/>
        <v>0</v>
      </c>
      <c r="K483" s="2" t="b">
        <v>0</v>
      </c>
      <c r="L483" s="2" t="b">
        <f t="shared" si="141"/>
        <v>0</v>
      </c>
      <c r="M483" s="2" t="b">
        <f t="shared" si="142"/>
        <v>0</v>
      </c>
      <c r="N483" s="2" t="b">
        <v>0</v>
      </c>
      <c r="O483" s="2" t="b">
        <f t="shared" si="143"/>
        <v>0</v>
      </c>
      <c r="P483" s="2" t="b">
        <f t="shared" si="144"/>
        <v>0</v>
      </c>
      <c r="Q483" s="2" t="b">
        <v>0</v>
      </c>
      <c r="R483" s="2" t="b">
        <f t="shared" si="145"/>
        <v>0</v>
      </c>
      <c r="S483" s="2" t="b">
        <f t="shared" si="146"/>
        <v>0</v>
      </c>
      <c r="T483" s="2" t="s">
        <v>1611</v>
      </c>
      <c r="U483" s="2">
        <v>212</v>
      </c>
      <c r="V483" s="2" t="b">
        <v>1</v>
      </c>
      <c r="W483" s="2" t="b">
        <f t="shared" si="147"/>
        <v>1</v>
      </c>
      <c r="X483" s="20" t="b">
        <f t="shared" si="148"/>
        <v>0</v>
      </c>
      <c r="Y483" s="2" t="b">
        <v>0</v>
      </c>
      <c r="Z483" s="2" t="b">
        <f t="shared" si="134"/>
        <v>0</v>
      </c>
      <c r="AA483" s="2" t="b">
        <f t="shared" si="135"/>
        <v>0</v>
      </c>
      <c r="AB483" s="2" t="b">
        <v>1</v>
      </c>
      <c r="AC483" s="20" t="b">
        <f t="shared" si="149"/>
        <v>1</v>
      </c>
      <c r="AD483" s="20" t="b">
        <f t="shared" si="150"/>
        <v>1</v>
      </c>
      <c r="AE483" s="2" t="s">
        <v>1524</v>
      </c>
      <c r="AF483" s="2" t="str">
        <f t="shared" si="151"/>
        <v>Heart Attack</v>
      </c>
      <c r="AG483" s="2" t="s">
        <v>1510</v>
      </c>
      <c r="AH483" s="2" t="str">
        <f t="shared" si="152"/>
        <v>No</v>
      </c>
      <c r="AI483" s="2" t="s">
        <v>1516</v>
      </c>
      <c r="AJ483" s="2" t="s">
        <v>1512</v>
      </c>
    </row>
    <row r="484" spans="1:36" ht="15.75" customHeight="1" x14ac:dyDescent="0.35">
      <c r="A484" s="2" t="s">
        <v>784</v>
      </c>
      <c r="B484" s="2" t="s">
        <v>1547</v>
      </c>
      <c r="C484" s="2">
        <v>153</v>
      </c>
      <c r="D484" s="2">
        <f t="shared" si="136"/>
        <v>1.53</v>
      </c>
      <c r="E484" s="2">
        <f t="shared" si="137"/>
        <v>81.8</v>
      </c>
      <c r="F484" s="67">
        <f t="shared" si="138"/>
        <v>34.943825024563203</v>
      </c>
      <c r="G484" s="2">
        <v>81.8</v>
      </c>
      <c r="H484" s="2" t="b">
        <v>0</v>
      </c>
      <c r="I484" s="2" t="b">
        <f t="shared" si="139"/>
        <v>0</v>
      </c>
      <c r="J484" s="2" t="b">
        <f t="shared" si="140"/>
        <v>0</v>
      </c>
      <c r="K484" s="2" t="b">
        <v>0</v>
      </c>
      <c r="L484" s="2" t="b">
        <f t="shared" si="141"/>
        <v>0</v>
      </c>
      <c r="M484" s="2" t="b">
        <f t="shared" si="142"/>
        <v>0</v>
      </c>
      <c r="N484" s="2" t="b">
        <v>0</v>
      </c>
      <c r="O484" s="2" t="b">
        <f t="shared" si="143"/>
        <v>0</v>
      </c>
      <c r="P484" s="2" t="b">
        <f t="shared" si="144"/>
        <v>0</v>
      </c>
      <c r="Q484" s="2" t="b">
        <v>0</v>
      </c>
      <c r="R484" s="2" t="b">
        <f t="shared" si="145"/>
        <v>0</v>
      </c>
      <c r="S484" s="2" t="b">
        <f t="shared" si="146"/>
        <v>0</v>
      </c>
      <c r="T484" s="2" t="s">
        <v>1836</v>
      </c>
      <c r="U484" s="2">
        <v>204</v>
      </c>
      <c r="V484" s="2" t="b">
        <v>1</v>
      </c>
      <c r="W484" s="2" t="b">
        <f t="shared" si="147"/>
        <v>1</v>
      </c>
      <c r="X484" s="20" t="b">
        <f t="shared" si="148"/>
        <v>0</v>
      </c>
      <c r="Y484" s="2" t="b">
        <v>0</v>
      </c>
      <c r="Z484" s="2" t="b">
        <f t="shared" si="134"/>
        <v>0</v>
      </c>
      <c r="AA484" s="2" t="b">
        <f t="shared" si="135"/>
        <v>0</v>
      </c>
      <c r="AB484" s="2" t="b">
        <v>1</v>
      </c>
      <c r="AC484" s="20" t="b">
        <f t="shared" si="149"/>
        <v>1</v>
      </c>
      <c r="AD484" s="20" t="b">
        <f t="shared" si="150"/>
        <v>1</v>
      </c>
      <c r="AE484" s="2" t="s">
        <v>1524</v>
      </c>
      <c r="AF484" s="2" t="str">
        <f t="shared" si="151"/>
        <v>Heart Attack</v>
      </c>
      <c r="AG484" s="2" t="s">
        <v>1510</v>
      </c>
      <c r="AH484" s="2" t="str">
        <f t="shared" si="152"/>
        <v>No</v>
      </c>
      <c r="AI484" s="2" t="s">
        <v>1539</v>
      </c>
      <c r="AJ484" s="2" t="s">
        <v>1525</v>
      </c>
    </row>
    <row r="485" spans="1:36" ht="15.75" customHeight="1" x14ac:dyDescent="0.35">
      <c r="A485" s="2" t="s">
        <v>785</v>
      </c>
      <c r="B485" s="2" t="s">
        <v>1531</v>
      </c>
      <c r="C485" s="2">
        <v>165</v>
      </c>
      <c r="D485" s="2">
        <f t="shared" si="136"/>
        <v>1.65</v>
      </c>
      <c r="E485" s="2">
        <f t="shared" si="137"/>
        <v>67.2</v>
      </c>
      <c r="F485" s="67">
        <f t="shared" si="138"/>
        <v>24.683195592286506</v>
      </c>
      <c r="G485" s="2">
        <v>67.222200000000001</v>
      </c>
      <c r="H485" s="2" t="b">
        <v>0</v>
      </c>
      <c r="I485" s="2" t="b">
        <f t="shared" si="139"/>
        <v>0</v>
      </c>
      <c r="J485" s="2" t="b">
        <f t="shared" si="140"/>
        <v>0</v>
      </c>
      <c r="K485" s="2" t="b">
        <v>1</v>
      </c>
      <c r="L485" s="2" t="b">
        <f t="shared" si="141"/>
        <v>1</v>
      </c>
      <c r="M485" s="2" t="b">
        <f t="shared" si="142"/>
        <v>1</v>
      </c>
      <c r="N485" s="2" t="b">
        <v>0</v>
      </c>
      <c r="O485" s="2" t="b">
        <f t="shared" si="143"/>
        <v>0</v>
      </c>
      <c r="P485" s="2" t="b">
        <f t="shared" si="144"/>
        <v>0</v>
      </c>
      <c r="Q485" s="2" t="b">
        <v>0</v>
      </c>
      <c r="R485" s="2" t="b">
        <f t="shared" si="145"/>
        <v>0</v>
      </c>
      <c r="S485" s="2" t="b">
        <f t="shared" si="146"/>
        <v>0</v>
      </c>
      <c r="T485" s="2" t="s">
        <v>1768</v>
      </c>
      <c r="U485" s="2">
        <v>226</v>
      </c>
      <c r="V485" s="2" t="b">
        <v>0</v>
      </c>
      <c r="W485" s="2" t="b">
        <f t="shared" si="147"/>
        <v>0</v>
      </c>
      <c r="X485" s="20" t="b">
        <f t="shared" si="148"/>
        <v>0</v>
      </c>
      <c r="Y485" s="2" t="b">
        <v>0</v>
      </c>
      <c r="Z485" s="2" t="b">
        <f t="shared" si="134"/>
        <v>0</v>
      </c>
      <c r="AA485" s="2" t="b">
        <f t="shared" si="135"/>
        <v>0</v>
      </c>
      <c r="AB485" s="2" t="b">
        <v>0</v>
      </c>
      <c r="AC485" s="20" t="b">
        <f t="shared" si="149"/>
        <v>0</v>
      </c>
      <c r="AD485" s="20" t="b">
        <f t="shared" si="150"/>
        <v>0</v>
      </c>
      <c r="AE485" s="2" t="s">
        <v>1570</v>
      </c>
      <c r="AF485" s="2" t="str">
        <f t="shared" si="151"/>
        <v>Cancer</v>
      </c>
      <c r="AG485" s="2" t="s">
        <v>1510</v>
      </c>
      <c r="AH485" s="2" t="str">
        <f t="shared" si="152"/>
        <v>No</v>
      </c>
      <c r="AI485" s="2" t="s">
        <v>1511</v>
      </c>
      <c r="AJ485" s="2" t="s">
        <v>1525</v>
      </c>
    </row>
    <row r="486" spans="1:36" ht="15.75" customHeight="1" x14ac:dyDescent="0.35">
      <c r="A486" s="2" t="s">
        <v>786</v>
      </c>
      <c r="B486" s="2" t="s">
        <v>1513</v>
      </c>
      <c r="C486" s="2">
        <v>152</v>
      </c>
      <c r="D486" s="2">
        <f t="shared" si="136"/>
        <v>1.52</v>
      </c>
      <c r="E486" s="2">
        <f t="shared" si="137"/>
        <v>66.599999999999994</v>
      </c>
      <c r="F486" s="67">
        <f t="shared" si="138"/>
        <v>28.826177285318558</v>
      </c>
      <c r="G486" s="2">
        <v>66.599999999999994</v>
      </c>
      <c r="H486" s="2" t="b">
        <v>1</v>
      </c>
      <c r="I486" s="2" t="b">
        <f t="shared" si="139"/>
        <v>1</v>
      </c>
      <c r="J486" s="2" t="b">
        <f t="shared" si="140"/>
        <v>1</v>
      </c>
      <c r="K486" s="2" t="b">
        <v>1</v>
      </c>
      <c r="L486" s="2" t="b">
        <f t="shared" si="141"/>
        <v>1</v>
      </c>
      <c r="M486" s="2" t="b">
        <f t="shared" si="142"/>
        <v>1</v>
      </c>
      <c r="N486" s="2" t="b">
        <v>1</v>
      </c>
      <c r="O486" s="2" t="b">
        <f t="shared" si="143"/>
        <v>1</v>
      </c>
      <c r="P486" s="2" t="b">
        <f t="shared" si="144"/>
        <v>1</v>
      </c>
      <c r="Q486" s="2" t="b">
        <v>1</v>
      </c>
      <c r="R486" s="2" t="b">
        <f t="shared" si="145"/>
        <v>1</v>
      </c>
      <c r="S486" s="2" t="b">
        <f t="shared" si="146"/>
        <v>1</v>
      </c>
      <c r="T486" s="2" t="s">
        <v>1838</v>
      </c>
      <c r="U486" s="2">
        <v>183</v>
      </c>
      <c r="V486" s="2" t="b">
        <v>1</v>
      </c>
      <c r="W486" s="2" t="b">
        <f t="shared" si="147"/>
        <v>1</v>
      </c>
      <c r="X486" s="20" t="b">
        <f t="shared" si="148"/>
        <v>0</v>
      </c>
      <c r="Y486" s="2" t="b">
        <v>1</v>
      </c>
      <c r="Z486" s="2" t="b">
        <f t="shared" si="134"/>
        <v>1</v>
      </c>
      <c r="AA486" s="2" t="b">
        <f t="shared" si="135"/>
        <v>1</v>
      </c>
      <c r="AB486" s="2" t="b">
        <v>1</v>
      </c>
      <c r="AC486" s="20" t="b">
        <f t="shared" si="149"/>
        <v>1</v>
      </c>
      <c r="AD486" s="20" t="b">
        <f t="shared" si="150"/>
        <v>1</v>
      </c>
      <c r="AE486" s="2" t="s">
        <v>1595</v>
      </c>
      <c r="AF486" s="2" t="str">
        <f t="shared" si="151"/>
        <v>Respiratory Infection</v>
      </c>
      <c r="AG486" s="2" t="s">
        <v>1510</v>
      </c>
      <c r="AH486" s="2" t="str">
        <f t="shared" si="152"/>
        <v>No</v>
      </c>
      <c r="AI486" s="2" t="s">
        <v>1516</v>
      </c>
      <c r="AJ486" s="2" t="s">
        <v>1525</v>
      </c>
    </row>
    <row r="487" spans="1:36" ht="15.75" customHeight="1" x14ac:dyDescent="0.35">
      <c r="A487" s="2" t="s">
        <v>787</v>
      </c>
      <c r="B487" s="2" t="s">
        <v>1531</v>
      </c>
      <c r="C487" s="2">
        <v>165</v>
      </c>
      <c r="D487" s="2">
        <f t="shared" si="136"/>
        <v>1.65</v>
      </c>
      <c r="E487" s="2">
        <f t="shared" si="137"/>
        <v>92.5</v>
      </c>
      <c r="F487" s="67">
        <f t="shared" si="138"/>
        <v>33.976124885215796</v>
      </c>
      <c r="G487" s="2">
        <v>92.5</v>
      </c>
      <c r="H487" s="2" t="b">
        <v>0</v>
      </c>
      <c r="I487" s="2" t="b">
        <f t="shared" si="139"/>
        <v>0</v>
      </c>
      <c r="J487" s="2" t="b">
        <f t="shared" si="140"/>
        <v>0</v>
      </c>
      <c r="K487" s="2" t="b">
        <v>0</v>
      </c>
      <c r="L487" s="2" t="b">
        <f t="shared" si="141"/>
        <v>0</v>
      </c>
      <c r="M487" s="2" t="b">
        <f t="shared" si="142"/>
        <v>0</v>
      </c>
      <c r="N487" s="2" t="b">
        <v>0</v>
      </c>
      <c r="O487" s="2" t="b">
        <f t="shared" si="143"/>
        <v>0</v>
      </c>
      <c r="P487" s="2" t="b">
        <f t="shared" si="144"/>
        <v>0</v>
      </c>
      <c r="Q487" s="2" t="b">
        <v>0</v>
      </c>
      <c r="R487" s="2" t="b">
        <f t="shared" si="145"/>
        <v>0</v>
      </c>
      <c r="S487" s="2" t="b">
        <f t="shared" si="146"/>
        <v>0</v>
      </c>
      <c r="T487" s="2" t="s">
        <v>1602</v>
      </c>
      <c r="U487" s="2">
        <v>212</v>
      </c>
      <c r="V487" s="2" t="b">
        <v>1</v>
      </c>
      <c r="W487" s="2" t="b">
        <f t="shared" si="147"/>
        <v>1</v>
      </c>
      <c r="X487" s="20" t="b">
        <f t="shared" si="148"/>
        <v>0</v>
      </c>
      <c r="Y487" s="2" t="b">
        <v>0</v>
      </c>
      <c r="Z487" s="2" t="b">
        <f t="shared" si="134"/>
        <v>0</v>
      </c>
      <c r="AA487" s="2" t="b">
        <f t="shared" si="135"/>
        <v>0</v>
      </c>
      <c r="AB487" s="2" t="b">
        <v>1</v>
      </c>
      <c r="AC487" s="20" t="b">
        <f t="shared" si="149"/>
        <v>1</v>
      </c>
      <c r="AD487" s="20" t="b">
        <f t="shared" si="150"/>
        <v>1</v>
      </c>
      <c r="AE487" s="2" t="s">
        <v>1598</v>
      </c>
      <c r="AF487" s="2" t="str">
        <f t="shared" si="151"/>
        <v>Heart Disease</v>
      </c>
      <c r="AG487" s="2" t="s">
        <v>1510</v>
      </c>
      <c r="AH487" s="2" t="str">
        <f t="shared" si="152"/>
        <v>No</v>
      </c>
      <c r="AI487" s="2" t="s">
        <v>1539</v>
      </c>
      <c r="AJ487" s="2" t="s">
        <v>1517</v>
      </c>
    </row>
    <row r="488" spans="1:36" ht="15.75" customHeight="1" x14ac:dyDescent="0.35">
      <c r="A488" s="2" t="s">
        <v>788</v>
      </c>
      <c r="B488" s="2" t="s">
        <v>1540</v>
      </c>
      <c r="C488" s="2">
        <v>175</v>
      </c>
      <c r="D488" s="2">
        <f t="shared" si="136"/>
        <v>1.75</v>
      </c>
      <c r="E488" s="2">
        <f t="shared" si="137"/>
        <v>93.9</v>
      </c>
      <c r="F488" s="67">
        <f t="shared" si="138"/>
        <v>30.66122448979592</v>
      </c>
      <c r="G488" s="2">
        <v>93.9</v>
      </c>
      <c r="H488" s="2" t="b">
        <v>0</v>
      </c>
      <c r="I488" s="2" t="b">
        <f t="shared" si="139"/>
        <v>0</v>
      </c>
      <c r="J488" s="2" t="b">
        <f t="shared" si="140"/>
        <v>0</v>
      </c>
      <c r="K488" s="2" t="b">
        <v>0</v>
      </c>
      <c r="L488" s="2" t="b">
        <f t="shared" si="141"/>
        <v>0</v>
      </c>
      <c r="M488" s="2" t="b">
        <f t="shared" si="142"/>
        <v>0</v>
      </c>
      <c r="N488" s="2" t="b">
        <v>0</v>
      </c>
      <c r="O488" s="2" t="b">
        <f t="shared" si="143"/>
        <v>0</v>
      </c>
      <c r="P488" s="2" t="b">
        <f t="shared" si="144"/>
        <v>0</v>
      </c>
      <c r="Q488" s="2" t="b">
        <v>1</v>
      </c>
      <c r="R488" s="2" t="b">
        <f t="shared" si="145"/>
        <v>1</v>
      </c>
      <c r="S488" s="2" t="b">
        <f t="shared" si="146"/>
        <v>1</v>
      </c>
      <c r="T488" s="2" t="s">
        <v>1739</v>
      </c>
      <c r="U488" s="2">
        <v>204</v>
      </c>
      <c r="V488" s="2" t="b">
        <v>1</v>
      </c>
      <c r="W488" s="2" t="b">
        <f t="shared" si="147"/>
        <v>1</v>
      </c>
      <c r="X488" s="20" t="b">
        <f t="shared" si="148"/>
        <v>0</v>
      </c>
      <c r="Y488" s="2" t="b">
        <v>1</v>
      </c>
      <c r="Z488" s="2" t="b">
        <f t="shared" si="134"/>
        <v>1</v>
      </c>
      <c r="AA488" s="2" t="b">
        <f t="shared" si="135"/>
        <v>1</v>
      </c>
      <c r="AB488" s="2" t="b">
        <v>1</v>
      </c>
      <c r="AC488" s="20" t="b">
        <f t="shared" si="149"/>
        <v>1</v>
      </c>
      <c r="AD488" s="20" t="b">
        <f t="shared" si="150"/>
        <v>1</v>
      </c>
      <c r="AE488" s="2" t="s">
        <v>1579</v>
      </c>
      <c r="AF488" s="2" t="str">
        <f t="shared" si="151"/>
        <v>Cancer</v>
      </c>
      <c r="AG488" s="2" t="s">
        <v>1528</v>
      </c>
      <c r="AH488" s="2" t="str">
        <f t="shared" si="152"/>
        <v>Yes</v>
      </c>
      <c r="AI488" s="2" t="s">
        <v>1539</v>
      </c>
      <c r="AJ488" s="2" t="s">
        <v>1534</v>
      </c>
    </row>
    <row r="489" spans="1:36" ht="15.75" customHeight="1" x14ac:dyDescent="0.35">
      <c r="A489" s="2" t="s">
        <v>790</v>
      </c>
      <c r="B489" s="2" t="s">
        <v>1507</v>
      </c>
      <c r="C489" s="2">
        <v>178</v>
      </c>
      <c r="D489" s="2">
        <f t="shared" si="136"/>
        <v>1.78</v>
      </c>
      <c r="E489" s="2">
        <f t="shared" si="137"/>
        <v>95.9</v>
      </c>
      <c r="F489" s="67">
        <f t="shared" si="138"/>
        <v>30.267642974371924</v>
      </c>
      <c r="G489" s="2">
        <v>95.9</v>
      </c>
      <c r="H489" s="2" t="b">
        <v>0</v>
      </c>
      <c r="I489" s="2" t="b">
        <f t="shared" si="139"/>
        <v>0</v>
      </c>
      <c r="J489" s="2" t="b">
        <f t="shared" si="140"/>
        <v>0</v>
      </c>
      <c r="K489" s="2" t="b">
        <v>0</v>
      </c>
      <c r="L489" s="2" t="b">
        <f t="shared" si="141"/>
        <v>0</v>
      </c>
      <c r="M489" s="2" t="b">
        <f t="shared" si="142"/>
        <v>0</v>
      </c>
      <c r="N489" s="2" t="b">
        <v>0</v>
      </c>
      <c r="O489" s="2" t="b">
        <f t="shared" si="143"/>
        <v>0</v>
      </c>
      <c r="P489" s="2" t="b">
        <f t="shared" si="144"/>
        <v>0</v>
      </c>
      <c r="Q489" s="2" t="b">
        <v>1</v>
      </c>
      <c r="R489" s="2" t="b">
        <f t="shared" si="145"/>
        <v>1</v>
      </c>
      <c r="S489" s="2" t="b">
        <f t="shared" si="146"/>
        <v>1</v>
      </c>
      <c r="T489" s="2" t="s">
        <v>1695</v>
      </c>
      <c r="U489" s="2">
        <v>164</v>
      </c>
      <c r="V489" s="2" t="b">
        <v>1</v>
      </c>
      <c r="W489" s="2" t="b">
        <f t="shared" si="147"/>
        <v>1</v>
      </c>
      <c r="X489" s="20" t="b">
        <f t="shared" si="148"/>
        <v>0</v>
      </c>
      <c r="Y489" s="2" t="b">
        <v>0</v>
      </c>
      <c r="Z489" s="2" t="b">
        <f t="shared" si="134"/>
        <v>0</v>
      </c>
      <c r="AA489" s="2" t="b">
        <f t="shared" si="135"/>
        <v>0</v>
      </c>
      <c r="AB489" s="2" t="b">
        <v>1</v>
      </c>
      <c r="AC489" s="20" t="b">
        <f t="shared" si="149"/>
        <v>1</v>
      </c>
      <c r="AD489" s="20" t="b">
        <f t="shared" si="150"/>
        <v>1</v>
      </c>
      <c r="AE489" s="2" t="s">
        <v>1584</v>
      </c>
      <c r="AF489" s="2" t="str">
        <f t="shared" si="151"/>
        <v>Prostate Cancer</v>
      </c>
      <c r="AG489" s="2" t="s">
        <v>1528</v>
      </c>
      <c r="AH489" s="2" t="str">
        <f t="shared" si="152"/>
        <v>Yes</v>
      </c>
      <c r="AI489" s="2" t="s">
        <v>1511</v>
      </c>
      <c r="AJ489" s="2" t="s">
        <v>1534</v>
      </c>
    </row>
    <row r="490" spans="1:36" ht="15.75" customHeight="1" x14ac:dyDescent="0.35">
      <c r="A490" s="2" t="s">
        <v>791</v>
      </c>
      <c r="B490" s="2" t="s">
        <v>1518</v>
      </c>
      <c r="C490" s="2">
        <v>150</v>
      </c>
      <c r="D490" s="2">
        <f t="shared" si="136"/>
        <v>1.5</v>
      </c>
      <c r="E490" s="2">
        <f t="shared" si="137"/>
        <v>64</v>
      </c>
      <c r="F490" s="67">
        <f t="shared" si="138"/>
        <v>28.444444444444443</v>
      </c>
      <c r="G490" s="2">
        <v>64</v>
      </c>
      <c r="H490" s="2" t="b">
        <v>0</v>
      </c>
      <c r="I490" s="2" t="b">
        <f t="shared" si="139"/>
        <v>0</v>
      </c>
      <c r="J490" s="2" t="b">
        <f t="shared" si="140"/>
        <v>0</v>
      </c>
      <c r="K490" s="2" t="s">
        <v>1528</v>
      </c>
      <c r="L490" s="2" t="str">
        <f t="shared" si="141"/>
        <v>Yes</v>
      </c>
      <c r="M490" s="2" t="b">
        <f t="shared" si="142"/>
        <v>1</v>
      </c>
      <c r="N490" s="2" t="s">
        <v>1528</v>
      </c>
      <c r="O490" s="2" t="str">
        <f t="shared" si="143"/>
        <v>Yes</v>
      </c>
      <c r="P490" s="2" t="b">
        <f t="shared" si="144"/>
        <v>1</v>
      </c>
      <c r="Q490" s="2" t="s">
        <v>1528</v>
      </c>
      <c r="R490" s="2" t="str">
        <f t="shared" si="145"/>
        <v>Yes</v>
      </c>
      <c r="S490" s="2" t="b">
        <f t="shared" si="146"/>
        <v>1</v>
      </c>
      <c r="T490" s="2" t="s">
        <v>1839</v>
      </c>
      <c r="U490" s="2">
        <v>160</v>
      </c>
      <c r="V490" s="2" t="b">
        <v>1</v>
      </c>
      <c r="W490" s="2" t="b">
        <f t="shared" si="147"/>
        <v>1</v>
      </c>
      <c r="X490" s="20" t="b">
        <f t="shared" si="148"/>
        <v>0</v>
      </c>
      <c r="Y490" s="2" t="b">
        <v>0</v>
      </c>
      <c r="Z490" s="2" t="b">
        <f t="shared" si="134"/>
        <v>0</v>
      </c>
      <c r="AA490" s="2" t="b">
        <f t="shared" si="135"/>
        <v>0</v>
      </c>
      <c r="AB490" s="2" t="b">
        <v>1</v>
      </c>
      <c r="AC490" s="20" t="b">
        <f t="shared" si="149"/>
        <v>1</v>
      </c>
      <c r="AD490" s="20" t="b">
        <f t="shared" si="150"/>
        <v>1</v>
      </c>
      <c r="AE490" s="2" t="s">
        <v>1544</v>
      </c>
      <c r="AF490" s="2" t="str">
        <f t="shared" si="151"/>
        <v>Osteoarthritis</v>
      </c>
      <c r="AG490" s="2" t="s">
        <v>1510</v>
      </c>
      <c r="AH490" s="2" t="str">
        <f t="shared" si="152"/>
        <v>No</v>
      </c>
      <c r="AI490" s="2" t="s">
        <v>1516</v>
      </c>
      <c r="AJ490" s="2" t="s">
        <v>1521</v>
      </c>
    </row>
    <row r="491" spans="1:36" ht="15.75" customHeight="1" x14ac:dyDescent="0.35">
      <c r="A491" s="2" t="s">
        <v>793</v>
      </c>
      <c r="B491" s="2" t="s">
        <v>1547</v>
      </c>
      <c r="C491" s="2">
        <v>166</v>
      </c>
      <c r="D491" s="2">
        <f t="shared" si="136"/>
        <v>1.66</v>
      </c>
      <c r="E491" s="2">
        <f t="shared" si="137"/>
        <v>60.9</v>
      </c>
      <c r="F491" s="67">
        <f t="shared" si="138"/>
        <v>22.100449992742053</v>
      </c>
      <c r="G491" s="2">
        <v>60.9</v>
      </c>
      <c r="H491" s="2" t="b">
        <v>0</v>
      </c>
      <c r="I491" s="2" t="b">
        <f t="shared" si="139"/>
        <v>0</v>
      </c>
      <c r="J491" s="2" t="b">
        <f t="shared" si="140"/>
        <v>0</v>
      </c>
      <c r="K491" s="2" t="b">
        <v>0</v>
      </c>
      <c r="L491" s="2" t="b">
        <f t="shared" si="141"/>
        <v>0</v>
      </c>
      <c r="M491" s="2" t="b">
        <f t="shared" si="142"/>
        <v>0</v>
      </c>
      <c r="N491" s="2" t="b">
        <v>0</v>
      </c>
      <c r="O491" s="2" t="b">
        <f t="shared" si="143"/>
        <v>0</v>
      </c>
      <c r="P491" s="2" t="b">
        <f t="shared" si="144"/>
        <v>0</v>
      </c>
      <c r="Q491" s="2" t="b">
        <v>0</v>
      </c>
      <c r="R491" s="2" t="b">
        <f t="shared" si="145"/>
        <v>0</v>
      </c>
      <c r="S491" s="2" t="b">
        <f t="shared" si="146"/>
        <v>0</v>
      </c>
      <c r="T491" s="2" t="s">
        <v>1825</v>
      </c>
      <c r="U491" s="2">
        <v>219</v>
      </c>
      <c r="V491" s="2" t="b">
        <v>0</v>
      </c>
      <c r="W491" s="2" t="b">
        <f t="shared" si="147"/>
        <v>0</v>
      </c>
      <c r="X491" s="20" t="b">
        <f t="shared" si="148"/>
        <v>0</v>
      </c>
      <c r="Y491" s="2" t="b">
        <v>0</v>
      </c>
      <c r="Z491" s="2" t="b">
        <f t="shared" si="134"/>
        <v>0</v>
      </c>
      <c r="AA491" s="2" t="b">
        <f t="shared" si="135"/>
        <v>0</v>
      </c>
      <c r="AB491" s="2" t="b">
        <v>0</v>
      </c>
      <c r="AC491" s="20" t="b">
        <f t="shared" si="149"/>
        <v>0</v>
      </c>
      <c r="AD491" s="20" t="b">
        <f t="shared" si="150"/>
        <v>0</v>
      </c>
      <c r="AE491" s="2" t="s">
        <v>1549</v>
      </c>
      <c r="AF491" s="2" t="str">
        <f t="shared" si="151"/>
        <v>Hypertension</v>
      </c>
      <c r="AG491" s="2" t="s">
        <v>1528</v>
      </c>
      <c r="AH491" s="2" t="str">
        <f t="shared" si="152"/>
        <v>Yes</v>
      </c>
      <c r="AI491" s="2" t="s">
        <v>1516</v>
      </c>
      <c r="AJ491" s="2" t="s">
        <v>1521</v>
      </c>
    </row>
    <row r="492" spans="1:36" ht="15.75" customHeight="1" x14ac:dyDescent="0.35">
      <c r="A492" s="2" t="s">
        <v>794</v>
      </c>
      <c r="B492" s="2" t="s">
        <v>1522</v>
      </c>
      <c r="C492" s="2">
        <v>161</v>
      </c>
      <c r="D492" s="2">
        <f t="shared" si="136"/>
        <v>1.61</v>
      </c>
      <c r="E492" s="2">
        <f t="shared" si="137"/>
        <v>85.3</v>
      </c>
      <c r="F492" s="67">
        <f t="shared" si="138"/>
        <v>32.907681030824421</v>
      </c>
      <c r="G492" s="2">
        <v>85.3</v>
      </c>
      <c r="H492" s="2" t="b">
        <v>0</v>
      </c>
      <c r="I492" s="2" t="b">
        <f t="shared" si="139"/>
        <v>0</v>
      </c>
      <c r="J492" s="2" t="b">
        <f t="shared" si="140"/>
        <v>0</v>
      </c>
      <c r="K492" s="2" t="b">
        <v>0</v>
      </c>
      <c r="L492" s="2" t="b">
        <f t="shared" si="141"/>
        <v>0</v>
      </c>
      <c r="M492" s="2" t="b">
        <f t="shared" si="142"/>
        <v>0</v>
      </c>
      <c r="N492" s="2" t="b">
        <v>0</v>
      </c>
      <c r="O492" s="2" t="b">
        <f t="shared" si="143"/>
        <v>0</v>
      </c>
      <c r="P492" s="2" t="b">
        <f t="shared" si="144"/>
        <v>0</v>
      </c>
      <c r="Q492" s="2" t="b">
        <v>1</v>
      </c>
      <c r="R492" s="2" t="b">
        <f t="shared" si="145"/>
        <v>1</v>
      </c>
      <c r="S492" s="2" t="b">
        <f t="shared" si="146"/>
        <v>1</v>
      </c>
      <c r="T492" s="2" t="s">
        <v>1574</v>
      </c>
      <c r="U492" s="2">
        <v>171</v>
      </c>
      <c r="V492" s="2" t="b">
        <v>1</v>
      </c>
      <c r="W492" s="2" t="b">
        <f t="shared" si="147"/>
        <v>1</v>
      </c>
      <c r="X492" s="20" t="b">
        <f t="shared" si="148"/>
        <v>0</v>
      </c>
      <c r="Y492" s="2" t="b">
        <v>1</v>
      </c>
      <c r="Z492" s="2" t="b">
        <f t="shared" si="134"/>
        <v>1</v>
      </c>
      <c r="AA492" s="2" t="b">
        <f t="shared" si="135"/>
        <v>1</v>
      </c>
      <c r="AB492" s="2" t="b">
        <v>1</v>
      </c>
      <c r="AC492" s="20" t="b">
        <f t="shared" si="149"/>
        <v>1</v>
      </c>
      <c r="AD492" s="20" t="b">
        <f t="shared" si="150"/>
        <v>1</v>
      </c>
      <c r="AE492" s="2" t="s">
        <v>1544</v>
      </c>
      <c r="AF492" s="2" t="str">
        <f t="shared" si="151"/>
        <v>Osteoarthritis</v>
      </c>
      <c r="AG492" s="2" t="s">
        <v>1510</v>
      </c>
      <c r="AH492" s="2" t="str">
        <f t="shared" si="152"/>
        <v>No</v>
      </c>
      <c r="AI492" s="2" t="s">
        <v>1539</v>
      </c>
      <c r="AJ492" s="2" t="s">
        <v>1525</v>
      </c>
    </row>
    <row r="493" spans="1:36" ht="15.75" customHeight="1" x14ac:dyDescent="0.35">
      <c r="A493" s="2" t="s">
        <v>795</v>
      </c>
      <c r="B493" s="2" t="s">
        <v>1507</v>
      </c>
      <c r="C493" s="2">
        <v>175</v>
      </c>
      <c r="D493" s="2">
        <f t="shared" si="136"/>
        <v>1.75</v>
      </c>
      <c r="E493" s="2">
        <f t="shared" si="137"/>
        <v>86.1</v>
      </c>
      <c r="F493" s="67">
        <f t="shared" si="138"/>
        <v>28.114285714285714</v>
      </c>
      <c r="G493" s="2">
        <v>86.1</v>
      </c>
      <c r="H493" s="2" t="b">
        <v>0</v>
      </c>
      <c r="I493" s="2" t="b">
        <f t="shared" si="139"/>
        <v>0</v>
      </c>
      <c r="J493" s="2" t="b">
        <f t="shared" si="140"/>
        <v>0</v>
      </c>
      <c r="K493" s="2" t="b">
        <v>0</v>
      </c>
      <c r="L493" s="2" t="b">
        <f t="shared" si="141"/>
        <v>0</v>
      </c>
      <c r="M493" s="2" t="b">
        <f t="shared" si="142"/>
        <v>0</v>
      </c>
      <c r="N493" s="2" t="b">
        <v>0</v>
      </c>
      <c r="O493" s="2" t="b">
        <f t="shared" si="143"/>
        <v>0</v>
      </c>
      <c r="P493" s="2" t="b">
        <f t="shared" si="144"/>
        <v>0</v>
      </c>
      <c r="Q493" s="2" t="b">
        <v>1</v>
      </c>
      <c r="R493" s="2" t="b">
        <f t="shared" si="145"/>
        <v>1</v>
      </c>
      <c r="S493" s="2" t="b">
        <f t="shared" si="146"/>
        <v>1</v>
      </c>
      <c r="T493" s="2" t="s">
        <v>1555</v>
      </c>
      <c r="U493" s="2">
        <v>212</v>
      </c>
      <c r="V493" s="2" t="b">
        <v>1</v>
      </c>
      <c r="W493" s="2" t="b">
        <f t="shared" si="147"/>
        <v>1</v>
      </c>
      <c r="X493" s="20" t="b">
        <f t="shared" si="148"/>
        <v>0</v>
      </c>
      <c r="Y493" s="2" t="b">
        <v>0</v>
      </c>
      <c r="Z493" s="2" t="b">
        <f t="shared" si="134"/>
        <v>0</v>
      </c>
      <c r="AA493" s="2" t="b">
        <f t="shared" si="135"/>
        <v>0</v>
      </c>
      <c r="AB493" s="2" t="b">
        <v>1</v>
      </c>
      <c r="AC493" s="20" t="b">
        <f t="shared" si="149"/>
        <v>1</v>
      </c>
      <c r="AD493" s="20" t="b">
        <f t="shared" si="150"/>
        <v>1</v>
      </c>
      <c r="AE493" s="2" t="s">
        <v>1502</v>
      </c>
      <c r="AF493" s="2" t="str">
        <f t="shared" si="151"/>
        <v>Diabetes</v>
      </c>
      <c r="AG493" s="2" t="s">
        <v>1528</v>
      </c>
      <c r="AH493" s="2" t="str">
        <f t="shared" si="152"/>
        <v>Yes</v>
      </c>
      <c r="AI493" s="2" t="s">
        <v>1516</v>
      </c>
      <c r="AJ493" s="2" t="s">
        <v>1525</v>
      </c>
    </row>
    <row r="494" spans="1:36" ht="15.75" customHeight="1" x14ac:dyDescent="0.35">
      <c r="A494" s="2" t="s">
        <v>796</v>
      </c>
      <c r="B494" s="2" t="s">
        <v>1518</v>
      </c>
      <c r="C494" s="2">
        <v>164</v>
      </c>
      <c r="D494" s="2">
        <f t="shared" si="136"/>
        <v>1.64</v>
      </c>
      <c r="E494" s="2">
        <f t="shared" si="137"/>
        <v>90.8</v>
      </c>
      <c r="F494" s="67">
        <f t="shared" si="138"/>
        <v>33.759666864961339</v>
      </c>
      <c r="G494" s="2">
        <v>90.8</v>
      </c>
      <c r="H494" s="2" t="b">
        <v>0</v>
      </c>
      <c r="I494" s="2" t="b">
        <f t="shared" si="139"/>
        <v>0</v>
      </c>
      <c r="J494" s="2" t="b">
        <f t="shared" si="140"/>
        <v>0</v>
      </c>
      <c r="K494" s="2" t="b">
        <v>1</v>
      </c>
      <c r="L494" s="2" t="b">
        <f t="shared" si="141"/>
        <v>1</v>
      </c>
      <c r="M494" s="2" t="b">
        <f t="shared" si="142"/>
        <v>1</v>
      </c>
      <c r="N494" s="2" t="b">
        <v>1</v>
      </c>
      <c r="O494" s="2" t="b">
        <f t="shared" si="143"/>
        <v>1</v>
      </c>
      <c r="P494" s="2" t="b">
        <f t="shared" si="144"/>
        <v>1</v>
      </c>
      <c r="Q494" s="2" t="b">
        <v>1</v>
      </c>
      <c r="R494" s="2" t="b">
        <f t="shared" si="145"/>
        <v>1</v>
      </c>
      <c r="S494" s="2" t="b">
        <f t="shared" si="146"/>
        <v>1</v>
      </c>
      <c r="T494" s="2" t="s">
        <v>1840</v>
      </c>
      <c r="U494" s="2">
        <v>180</v>
      </c>
      <c r="V494" s="2" t="b">
        <v>1</v>
      </c>
      <c r="W494" s="2" t="b">
        <f t="shared" si="147"/>
        <v>1</v>
      </c>
      <c r="X494" s="20" t="b">
        <f t="shared" si="148"/>
        <v>0</v>
      </c>
      <c r="Y494" s="2" t="b">
        <v>1</v>
      </c>
      <c r="Z494" s="2" t="b">
        <f t="shared" si="134"/>
        <v>1</v>
      </c>
      <c r="AA494" s="2" t="b">
        <f t="shared" si="135"/>
        <v>1</v>
      </c>
      <c r="AB494" s="2" t="b">
        <v>1</v>
      </c>
      <c r="AC494" s="20" t="b">
        <f t="shared" si="149"/>
        <v>1</v>
      </c>
      <c r="AD494" s="20" t="b">
        <f t="shared" si="150"/>
        <v>1</v>
      </c>
      <c r="AE494" s="2" t="s">
        <v>1595</v>
      </c>
      <c r="AF494" s="2" t="str">
        <f t="shared" si="151"/>
        <v>Respiratory Infection</v>
      </c>
      <c r="AH494" s="2" t="str">
        <f t="shared" si="152"/>
        <v>No</v>
      </c>
      <c r="AI494" s="2" t="s">
        <v>1539</v>
      </c>
      <c r="AJ494" s="2" t="s">
        <v>1525</v>
      </c>
    </row>
    <row r="495" spans="1:36" ht="15.75" customHeight="1" x14ac:dyDescent="0.35">
      <c r="A495" s="2" t="s">
        <v>798</v>
      </c>
      <c r="B495" s="2" t="s">
        <v>1540</v>
      </c>
      <c r="C495" s="2">
        <v>160</v>
      </c>
      <c r="D495" s="2">
        <f t="shared" si="136"/>
        <v>1.6</v>
      </c>
      <c r="E495" s="2">
        <f t="shared" si="137"/>
        <v>56.6</v>
      </c>
      <c r="F495" s="67">
        <f t="shared" si="138"/>
        <v>22.109374999999996</v>
      </c>
      <c r="G495" s="2">
        <v>56.6</v>
      </c>
      <c r="H495" s="2" t="b">
        <v>0</v>
      </c>
      <c r="I495" s="2" t="b">
        <f t="shared" si="139"/>
        <v>0</v>
      </c>
      <c r="J495" s="2" t="b">
        <f t="shared" si="140"/>
        <v>0</v>
      </c>
      <c r="K495" s="2" t="b">
        <v>0</v>
      </c>
      <c r="L495" s="2" t="b">
        <f t="shared" si="141"/>
        <v>0</v>
      </c>
      <c r="M495" s="2" t="b">
        <f t="shared" si="142"/>
        <v>0</v>
      </c>
      <c r="N495" s="2" t="b">
        <v>0</v>
      </c>
      <c r="O495" s="2" t="b">
        <f t="shared" si="143"/>
        <v>0</v>
      </c>
      <c r="P495" s="2" t="b">
        <f t="shared" si="144"/>
        <v>0</v>
      </c>
      <c r="Q495" s="2" t="b">
        <v>0</v>
      </c>
      <c r="R495" s="2" t="b">
        <f t="shared" si="145"/>
        <v>0</v>
      </c>
      <c r="S495" s="2" t="b">
        <f t="shared" si="146"/>
        <v>0</v>
      </c>
      <c r="T495" s="2" t="s">
        <v>1580</v>
      </c>
      <c r="U495" s="2">
        <v>195</v>
      </c>
      <c r="V495" s="2" t="b">
        <v>0</v>
      </c>
      <c r="W495" s="2" t="b">
        <f t="shared" si="147"/>
        <v>0</v>
      </c>
      <c r="X495" s="20" t="b">
        <f t="shared" si="148"/>
        <v>0</v>
      </c>
      <c r="Y495" s="2" t="b">
        <v>0</v>
      </c>
      <c r="Z495" s="2" t="b">
        <f t="shared" si="134"/>
        <v>0</v>
      </c>
      <c r="AA495" s="2" t="b">
        <f t="shared" si="135"/>
        <v>0</v>
      </c>
      <c r="AB495" s="2" t="b">
        <v>0</v>
      </c>
      <c r="AC495" s="20" t="b">
        <f t="shared" si="149"/>
        <v>0</v>
      </c>
      <c r="AD495" s="20" t="b">
        <f t="shared" si="150"/>
        <v>0</v>
      </c>
      <c r="AE495" s="2" t="s">
        <v>1565</v>
      </c>
      <c r="AF495" s="2" t="str">
        <f t="shared" si="151"/>
        <v>Diabetes</v>
      </c>
      <c r="AG495" s="2" t="s">
        <v>1510</v>
      </c>
      <c r="AH495" s="2" t="str">
        <f t="shared" si="152"/>
        <v>No</v>
      </c>
      <c r="AI495" s="2" t="s">
        <v>1511</v>
      </c>
      <c r="AJ495" s="2" t="s">
        <v>1525</v>
      </c>
    </row>
    <row r="496" spans="1:36" ht="15.75" customHeight="1" x14ac:dyDescent="0.35">
      <c r="A496" s="2" t="s">
        <v>800</v>
      </c>
      <c r="B496" s="2" t="s">
        <v>1560</v>
      </c>
      <c r="C496" s="2">
        <v>166</v>
      </c>
      <c r="D496" s="2">
        <f t="shared" si="136"/>
        <v>1.66</v>
      </c>
      <c r="E496" s="2">
        <f t="shared" si="137"/>
        <v>89.2</v>
      </c>
      <c r="F496" s="67">
        <f t="shared" si="138"/>
        <v>32.370445637973582</v>
      </c>
      <c r="G496" s="2">
        <v>89.2</v>
      </c>
      <c r="H496" s="2" t="b">
        <v>1</v>
      </c>
      <c r="I496" s="2" t="b">
        <f t="shared" si="139"/>
        <v>1</v>
      </c>
      <c r="J496" s="2" t="b">
        <f t="shared" si="140"/>
        <v>1</v>
      </c>
      <c r="K496" s="2" t="b">
        <v>0</v>
      </c>
      <c r="L496" s="2" t="b">
        <f t="shared" si="141"/>
        <v>0</v>
      </c>
      <c r="M496" s="2" t="b">
        <f t="shared" si="142"/>
        <v>0</v>
      </c>
      <c r="N496" s="2" t="b">
        <v>0</v>
      </c>
      <c r="O496" s="2" t="b">
        <f t="shared" si="143"/>
        <v>0</v>
      </c>
      <c r="P496" s="2" t="b">
        <f t="shared" si="144"/>
        <v>0</v>
      </c>
      <c r="Q496" s="2" t="b">
        <v>1</v>
      </c>
      <c r="R496" s="2" t="b">
        <f t="shared" si="145"/>
        <v>1</v>
      </c>
      <c r="S496" s="2" t="b">
        <f t="shared" si="146"/>
        <v>1</v>
      </c>
      <c r="T496" s="2" t="s">
        <v>1841</v>
      </c>
      <c r="U496" s="2">
        <v>189</v>
      </c>
      <c r="V496" s="2" t="b">
        <v>1</v>
      </c>
      <c r="W496" s="2" t="b">
        <f t="shared" si="147"/>
        <v>1</v>
      </c>
      <c r="X496" s="20" t="b">
        <f t="shared" si="148"/>
        <v>0</v>
      </c>
      <c r="Y496" s="2" t="b">
        <v>1</v>
      </c>
      <c r="Z496" s="2" t="b">
        <f t="shared" si="134"/>
        <v>1</v>
      </c>
      <c r="AA496" s="2" t="b">
        <f t="shared" si="135"/>
        <v>1</v>
      </c>
      <c r="AB496" s="2" t="b">
        <v>1</v>
      </c>
      <c r="AC496" s="20" t="b">
        <f t="shared" si="149"/>
        <v>1</v>
      </c>
      <c r="AD496" s="20" t="b">
        <f t="shared" si="150"/>
        <v>1</v>
      </c>
      <c r="AE496" s="2" t="s">
        <v>1646</v>
      </c>
      <c r="AF496" s="2" t="str">
        <f t="shared" si="151"/>
        <v>Fractured Arm</v>
      </c>
      <c r="AG496" s="2" t="s">
        <v>1528</v>
      </c>
      <c r="AH496" s="2" t="str">
        <f t="shared" si="152"/>
        <v>Yes</v>
      </c>
      <c r="AI496" s="2" t="s">
        <v>1511</v>
      </c>
      <c r="AJ496" s="2" t="s">
        <v>1517</v>
      </c>
    </row>
    <row r="497" spans="1:36" ht="15.75" customHeight="1" x14ac:dyDescent="0.35">
      <c r="A497" s="2" t="s">
        <v>801</v>
      </c>
      <c r="B497" s="2" t="s">
        <v>1507</v>
      </c>
      <c r="C497" s="2">
        <v>162</v>
      </c>
      <c r="D497" s="2">
        <f t="shared" si="136"/>
        <v>1.62</v>
      </c>
      <c r="E497" s="2">
        <f t="shared" si="137"/>
        <v>60.3</v>
      </c>
      <c r="F497" s="67">
        <f t="shared" si="138"/>
        <v>22.976680384087786</v>
      </c>
      <c r="G497" s="2">
        <v>60.3</v>
      </c>
      <c r="H497" s="2" t="b">
        <v>0</v>
      </c>
      <c r="I497" s="2" t="b">
        <f t="shared" si="139"/>
        <v>0</v>
      </c>
      <c r="J497" s="2" t="b">
        <f t="shared" si="140"/>
        <v>0</v>
      </c>
      <c r="K497" s="2" t="b">
        <v>0</v>
      </c>
      <c r="L497" s="2" t="b">
        <f t="shared" si="141"/>
        <v>0</v>
      </c>
      <c r="M497" s="2" t="b">
        <f t="shared" si="142"/>
        <v>0</v>
      </c>
      <c r="N497" s="2" t="b">
        <v>1</v>
      </c>
      <c r="O497" s="2" t="b">
        <f t="shared" si="143"/>
        <v>1</v>
      </c>
      <c r="P497" s="2" t="b">
        <f t="shared" si="144"/>
        <v>1</v>
      </c>
      <c r="Q497" s="2" t="b">
        <v>0</v>
      </c>
      <c r="R497" s="2" t="b">
        <f t="shared" si="145"/>
        <v>0</v>
      </c>
      <c r="S497" s="2" t="b">
        <f t="shared" si="146"/>
        <v>0</v>
      </c>
      <c r="T497" s="2" t="s">
        <v>1804</v>
      </c>
      <c r="U497" s="2">
        <v>175</v>
      </c>
      <c r="W497" s="2" t="b">
        <f t="shared" si="147"/>
        <v>0</v>
      </c>
      <c r="X497" s="20" t="b">
        <f t="shared" si="148"/>
        <v>0</v>
      </c>
      <c r="Y497" s="2" t="b">
        <v>0</v>
      </c>
      <c r="Z497" s="2" t="b">
        <f t="shared" si="134"/>
        <v>0</v>
      </c>
      <c r="AA497" s="2" t="b">
        <f t="shared" si="135"/>
        <v>0</v>
      </c>
      <c r="AC497" s="20" t="str">
        <f t="shared" si="149"/>
        <v>FALSE</v>
      </c>
      <c r="AD497" s="20" t="str">
        <f t="shared" si="150"/>
        <v>FALSE</v>
      </c>
      <c r="AE497" s="2" t="s">
        <v>1559</v>
      </c>
      <c r="AF497" s="2" t="str">
        <f t="shared" si="151"/>
        <v>Kidney Stones</v>
      </c>
      <c r="AG497" s="2" t="s">
        <v>1528</v>
      </c>
      <c r="AH497" s="2" t="str">
        <f t="shared" si="152"/>
        <v>Yes</v>
      </c>
      <c r="AI497" s="2" t="s">
        <v>1511</v>
      </c>
      <c r="AJ497" s="2" t="s">
        <v>1525</v>
      </c>
    </row>
    <row r="498" spans="1:36" ht="15.75" customHeight="1" x14ac:dyDescent="0.35">
      <c r="A498" s="2" t="s">
        <v>802</v>
      </c>
      <c r="B498" s="2" t="s">
        <v>1522</v>
      </c>
      <c r="C498" s="2">
        <v>166</v>
      </c>
      <c r="D498" s="2">
        <f t="shared" si="136"/>
        <v>1.66</v>
      </c>
      <c r="E498" s="2">
        <f t="shared" si="137"/>
        <v>55.5</v>
      </c>
      <c r="F498" s="67">
        <f t="shared" si="138"/>
        <v>20.140804180577735</v>
      </c>
      <c r="G498" s="2">
        <v>55.5</v>
      </c>
      <c r="H498" s="2" t="b">
        <v>0</v>
      </c>
      <c r="I498" s="2" t="b">
        <f t="shared" si="139"/>
        <v>0</v>
      </c>
      <c r="J498" s="2" t="b">
        <f t="shared" si="140"/>
        <v>0</v>
      </c>
      <c r="K498" s="2" t="b">
        <v>0</v>
      </c>
      <c r="L498" s="2" t="b">
        <f t="shared" si="141"/>
        <v>0</v>
      </c>
      <c r="M498" s="2" t="b">
        <f t="shared" si="142"/>
        <v>0</v>
      </c>
      <c r="N498" s="2" t="b">
        <v>0</v>
      </c>
      <c r="O498" s="2" t="b">
        <f t="shared" si="143"/>
        <v>0</v>
      </c>
      <c r="P498" s="2" t="b">
        <f t="shared" si="144"/>
        <v>0</v>
      </c>
      <c r="Q498" s="2" t="b">
        <v>0</v>
      </c>
      <c r="R498" s="2" t="b">
        <f t="shared" si="145"/>
        <v>0</v>
      </c>
      <c r="S498" s="2" t="b">
        <f t="shared" si="146"/>
        <v>0</v>
      </c>
      <c r="T498" s="2" t="s">
        <v>1842</v>
      </c>
      <c r="U498" s="2">
        <v>178</v>
      </c>
      <c r="V498" s="2" t="b">
        <v>0</v>
      </c>
      <c r="W498" s="2" t="b">
        <f t="shared" si="147"/>
        <v>0</v>
      </c>
      <c r="X498" s="20" t="b">
        <f t="shared" si="148"/>
        <v>0</v>
      </c>
      <c r="Y498" s="2" t="b">
        <v>0</v>
      </c>
      <c r="Z498" s="2" t="b">
        <f t="shared" si="134"/>
        <v>0</v>
      </c>
      <c r="AA498" s="2" t="b">
        <f t="shared" si="135"/>
        <v>0</v>
      </c>
      <c r="AB498" s="2" t="b">
        <v>0</v>
      </c>
      <c r="AC498" s="20" t="b">
        <f t="shared" si="149"/>
        <v>0</v>
      </c>
      <c r="AD498" s="20" t="b">
        <f t="shared" si="150"/>
        <v>0</v>
      </c>
      <c r="AE498" s="2" t="s">
        <v>1584</v>
      </c>
      <c r="AF498" s="2" t="str">
        <f t="shared" si="151"/>
        <v>Prostate Cancer</v>
      </c>
      <c r="AG498" s="2" t="s">
        <v>1510</v>
      </c>
      <c r="AH498" s="2" t="str">
        <f t="shared" si="152"/>
        <v>No</v>
      </c>
      <c r="AI498" s="2" t="s">
        <v>1511</v>
      </c>
      <c r="AJ498" s="2" t="s">
        <v>1525</v>
      </c>
    </row>
    <row r="499" spans="1:36" ht="15.75" customHeight="1" x14ac:dyDescent="0.35">
      <c r="A499" s="2" t="s">
        <v>804</v>
      </c>
      <c r="B499" s="2" t="s">
        <v>1531</v>
      </c>
      <c r="C499" s="2">
        <v>179</v>
      </c>
      <c r="D499" s="2">
        <f t="shared" si="136"/>
        <v>1.79</v>
      </c>
      <c r="E499" s="2">
        <f t="shared" si="137"/>
        <v>91.9</v>
      </c>
      <c r="F499" s="67">
        <f t="shared" si="138"/>
        <v>28.682001185980464</v>
      </c>
      <c r="G499" s="2">
        <v>91.9</v>
      </c>
      <c r="H499" s="2" t="b">
        <v>1</v>
      </c>
      <c r="I499" s="2" t="b">
        <f t="shared" si="139"/>
        <v>1</v>
      </c>
      <c r="J499" s="2" t="b">
        <f t="shared" si="140"/>
        <v>1</v>
      </c>
      <c r="K499" s="2" t="b">
        <v>0</v>
      </c>
      <c r="L499" s="2" t="b">
        <f t="shared" si="141"/>
        <v>0</v>
      </c>
      <c r="M499" s="2" t="b">
        <f t="shared" si="142"/>
        <v>0</v>
      </c>
      <c r="N499" s="2" t="b">
        <v>1</v>
      </c>
      <c r="O499" s="2" t="b">
        <f t="shared" si="143"/>
        <v>1</v>
      </c>
      <c r="P499" s="2" t="b">
        <f t="shared" si="144"/>
        <v>1</v>
      </c>
      <c r="Q499" s="2" t="b">
        <v>0</v>
      </c>
      <c r="R499" s="2" t="b">
        <f t="shared" si="145"/>
        <v>0</v>
      </c>
      <c r="S499" s="2" t="b">
        <f t="shared" si="146"/>
        <v>0</v>
      </c>
      <c r="T499" s="2" t="s">
        <v>1715</v>
      </c>
      <c r="U499" s="2">
        <v>214</v>
      </c>
      <c r="V499" s="2" t="b">
        <v>0</v>
      </c>
      <c r="W499" s="2" t="b">
        <f t="shared" si="147"/>
        <v>0</v>
      </c>
      <c r="X499" s="20" t="b">
        <f t="shared" si="148"/>
        <v>0</v>
      </c>
      <c r="Y499" s="2" t="b">
        <v>1</v>
      </c>
      <c r="Z499" s="2" t="b">
        <f t="shared" si="134"/>
        <v>1</v>
      </c>
      <c r="AA499" s="2" t="b">
        <f t="shared" si="135"/>
        <v>1</v>
      </c>
      <c r="AB499" s="2" t="b">
        <v>1</v>
      </c>
      <c r="AC499" s="20" t="b">
        <f t="shared" si="149"/>
        <v>1</v>
      </c>
      <c r="AD499" s="20" t="b">
        <f t="shared" si="150"/>
        <v>1</v>
      </c>
      <c r="AE499" s="2" t="s">
        <v>1527</v>
      </c>
      <c r="AF499" s="2" t="str">
        <f t="shared" si="151"/>
        <v>Appendicitis</v>
      </c>
      <c r="AG499" s="2" t="s">
        <v>1510</v>
      </c>
      <c r="AH499" s="2" t="str">
        <f t="shared" si="152"/>
        <v>No</v>
      </c>
      <c r="AI499" s="2" t="s">
        <v>1516</v>
      </c>
      <c r="AJ499" s="2" t="s">
        <v>1512</v>
      </c>
    </row>
    <row r="500" spans="1:36" ht="15.75" customHeight="1" x14ac:dyDescent="0.35">
      <c r="A500" s="2" t="s">
        <v>805</v>
      </c>
      <c r="B500" s="2" t="s">
        <v>1560</v>
      </c>
      <c r="C500" s="2">
        <v>152</v>
      </c>
      <c r="D500" s="2">
        <f t="shared" si="136"/>
        <v>1.52</v>
      </c>
      <c r="E500" s="2">
        <f t="shared" si="137"/>
        <v>47.9</v>
      </c>
      <c r="F500" s="67">
        <f t="shared" si="138"/>
        <v>20.732340720221607</v>
      </c>
      <c r="G500" s="2">
        <v>47.9</v>
      </c>
      <c r="H500" s="2" t="b">
        <v>0</v>
      </c>
      <c r="I500" s="2" t="b">
        <f t="shared" si="139"/>
        <v>0</v>
      </c>
      <c r="J500" s="2" t="b">
        <f t="shared" si="140"/>
        <v>0</v>
      </c>
      <c r="K500" s="2" t="b">
        <v>1</v>
      </c>
      <c r="L500" s="2" t="b">
        <f t="shared" si="141"/>
        <v>1</v>
      </c>
      <c r="M500" s="2" t="b">
        <f t="shared" si="142"/>
        <v>1</v>
      </c>
      <c r="N500" s="2" t="b">
        <v>0</v>
      </c>
      <c r="O500" s="2" t="b">
        <f t="shared" si="143"/>
        <v>0</v>
      </c>
      <c r="P500" s="2" t="b">
        <f t="shared" si="144"/>
        <v>0</v>
      </c>
      <c r="Q500" s="2" t="b">
        <v>0</v>
      </c>
      <c r="R500" s="2" t="b">
        <f t="shared" si="145"/>
        <v>0</v>
      </c>
      <c r="S500" s="2" t="b">
        <f t="shared" si="146"/>
        <v>0</v>
      </c>
      <c r="T500" s="2" t="s">
        <v>1648</v>
      </c>
      <c r="U500" s="2">
        <v>166</v>
      </c>
      <c r="V500" s="2" t="b">
        <v>0</v>
      </c>
      <c r="W500" s="2" t="b">
        <f t="shared" si="147"/>
        <v>0</v>
      </c>
      <c r="X500" s="20" t="b">
        <f t="shared" si="148"/>
        <v>0</v>
      </c>
      <c r="Y500" s="2" t="b">
        <v>0</v>
      </c>
      <c r="Z500" s="2" t="b">
        <f t="shared" si="134"/>
        <v>0</v>
      </c>
      <c r="AA500" s="2" t="b">
        <f t="shared" si="135"/>
        <v>0</v>
      </c>
      <c r="AB500" s="2" t="b">
        <v>0</v>
      </c>
      <c r="AC500" s="20" t="b">
        <f t="shared" si="149"/>
        <v>0</v>
      </c>
      <c r="AD500" s="20" t="b">
        <f t="shared" si="150"/>
        <v>0</v>
      </c>
      <c r="AE500" s="2" t="s">
        <v>1527</v>
      </c>
      <c r="AF500" s="2" t="str">
        <f t="shared" si="151"/>
        <v>Appendicitis</v>
      </c>
      <c r="AG500" s="2" t="s">
        <v>1528</v>
      </c>
      <c r="AH500" s="2" t="str">
        <f t="shared" si="152"/>
        <v>Yes</v>
      </c>
      <c r="AI500" s="2" t="s">
        <v>1516</v>
      </c>
      <c r="AJ500" s="2" t="s">
        <v>1521</v>
      </c>
    </row>
    <row r="501" spans="1:36" ht="15.75" customHeight="1" x14ac:dyDescent="0.35">
      <c r="A501" s="2" t="s">
        <v>806</v>
      </c>
      <c r="B501" s="2" t="s">
        <v>1540</v>
      </c>
      <c r="C501" s="2">
        <v>164</v>
      </c>
      <c r="D501" s="2">
        <f t="shared" si="136"/>
        <v>1.64</v>
      </c>
      <c r="E501" s="2">
        <f t="shared" si="137"/>
        <v>70.900000000000006</v>
      </c>
      <c r="F501" s="67">
        <f t="shared" si="138"/>
        <v>26.36079714455682</v>
      </c>
      <c r="G501" s="2">
        <v>70.900000000000006</v>
      </c>
      <c r="H501" s="2" t="b">
        <v>1</v>
      </c>
      <c r="I501" s="2" t="b">
        <f t="shared" si="139"/>
        <v>1</v>
      </c>
      <c r="J501" s="2" t="b">
        <f t="shared" si="140"/>
        <v>1</v>
      </c>
      <c r="K501" s="2" t="b">
        <v>1</v>
      </c>
      <c r="L501" s="2" t="b">
        <f t="shared" si="141"/>
        <v>1</v>
      </c>
      <c r="M501" s="2" t="b">
        <f t="shared" si="142"/>
        <v>1</v>
      </c>
      <c r="N501" s="2" t="b">
        <v>1</v>
      </c>
      <c r="O501" s="2" t="b">
        <f t="shared" si="143"/>
        <v>1</v>
      </c>
      <c r="P501" s="2" t="b">
        <f t="shared" si="144"/>
        <v>1</v>
      </c>
      <c r="Q501" s="2" t="b">
        <v>0</v>
      </c>
      <c r="R501" s="2" t="b">
        <f t="shared" si="145"/>
        <v>0</v>
      </c>
      <c r="S501" s="2" t="b">
        <f t="shared" si="146"/>
        <v>0</v>
      </c>
      <c r="T501" s="2" t="s">
        <v>1843</v>
      </c>
      <c r="U501" s="2">
        <v>171</v>
      </c>
      <c r="V501" s="2" t="b">
        <v>0</v>
      </c>
      <c r="W501" s="2" t="b">
        <f t="shared" si="147"/>
        <v>0</v>
      </c>
      <c r="X501" s="20" t="b">
        <f t="shared" si="148"/>
        <v>0</v>
      </c>
      <c r="Z501" s="2" t="b">
        <f t="shared" si="134"/>
        <v>0</v>
      </c>
      <c r="AA501" s="2" t="b">
        <f t="shared" si="135"/>
        <v>0</v>
      </c>
      <c r="AC501" s="20" t="str">
        <f t="shared" si="149"/>
        <v>FALSE</v>
      </c>
      <c r="AD501" s="20" t="str">
        <f t="shared" si="150"/>
        <v>FALSE</v>
      </c>
      <c r="AE501" s="2" t="s">
        <v>1544</v>
      </c>
      <c r="AF501" s="2" t="str">
        <f t="shared" si="151"/>
        <v>Osteoarthritis</v>
      </c>
      <c r="AG501" s="2" t="s">
        <v>1528</v>
      </c>
      <c r="AH501" s="2" t="str">
        <f t="shared" si="152"/>
        <v>Yes</v>
      </c>
      <c r="AI501" s="2" t="s">
        <v>1516</v>
      </c>
      <c r="AJ501" s="2" t="s">
        <v>1512</v>
      </c>
    </row>
    <row r="502" spans="1:36" ht="15.75" customHeight="1" x14ac:dyDescent="0.35">
      <c r="A502" s="2" t="s">
        <v>807</v>
      </c>
      <c r="B502" s="2" t="s">
        <v>1540</v>
      </c>
      <c r="C502" s="2">
        <v>170</v>
      </c>
      <c r="D502" s="2">
        <f t="shared" si="136"/>
        <v>1.7</v>
      </c>
      <c r="E502" s="2">
        <f t="shared" si="137"/>
        <v>87.8</v>
      </c>
      <c r="F502" s="67">
        <f t="shared" si="138"/>
        <v>30.380622837370243</v>
      </c>
      <c r="G502" s="2">
        <v>87.8</v>
      </c>
      <c r="H502" s="2" t="b">
        <v>0</v>
      </c>
      <c r="I502" s="2" t="b">
        <f t="shared" si="139"/>
        <v>0</v>
      </c>
      <c r="J502" s="2" t="b">
        <f t="shared" si="140"/>
        <v>0</v>
      </c>
      <c r="K502" s="2" t="b">
        <v>0</v>
      </c>
      <c r="L502" s="2" t="b">
        <f t="shared" si="141"/>
        <v>0</v>
      </c>
      <c r="M502" s="2" t="b">
        <f t="shared" si="142"/>
        <v>0</v>
      </c>
      <c r="N502" s="2" t="b">
        <v>0</v>
      </c>
      <c r="O502" s="2" t="b">
        <f t="shared" si="143"/>
        <v>0</v>
      </c>
      <c r="P502" s="2" t="b">
        <f t="shared" si="144"/>
        <v>0</v>
      </c>
      <c r="Q502" s="2" t="b">
        <v>0</v>
      </c>
      <c r="R502" s="2" t="b">
        <f t="shared" si="145"/>
        <v>0</v>
      </c>
      <c r="S502" s="2" t="b">
        <f t="shared" si="146"/>
        <v>0</v>
      </c>
      <c r="T502" s="2" t="s">
        <v>1844</v>
      </c>
      <c r="U502" s="2">
        <v>203</v>
      </c>
      <c r="V502" s="2" t="b">
        <v>1</v>
      </c>
      <c r="W502" s="2" t="b">
        <f t="shared" si="147"/>
        <v>1</v>
      </c>
      <c r="X502" s="20" t="b">
        <f t="shared" si="148"/>
        <v>0</v>
      </c>
      <c r="Y502" s="2" t="b">
        <v>1</v>
      </c>
      <c r="Z502" s="2" t="b">
        <f t="shared" si="134"/>
        <v>1</v>
      </c>
      <c r="AA502" s="2" t="b">
        <f t="shared" si="135"/>
        <v>1</v>
      </c>
      <c r="AB502" s="2" t="b">
        <v>1</v>
      </c>
      <c r="AC502" s="20" t="b">
        <f t="shared" si="149"/>
        <v>1</v>
      </c>
      <c r="AD502" s="20" t="b">
        <f t="shared" si="150"/>
        <v>1</v>
      </c>
      <c r="AE502" s="2" t="s">
        <v>1552</v>
      </c>
      <c r="AF502" s="2" t="str">
        <f t="shared" si="151"/>
        <v>Heart Disease</v>
      </c>
      <c r="AG502" s="2" t="s">
        <v>1510</v>
      </c>
      <c r="AH502" s="2" t="str">
        <f t="shared" si="152"/>
        <v>No</v>
      </c>
      <c r="AI502" s="2" t="s">
        <v>1516</v>
      </c>
      <c r="AJ502" s="2" t="s">
        <v>1534</v>
      </c>
    </row>
    <row r="503" spans="1:36" ht="15.75" customHeight="1" x14ac:dyDescent="0.35">
      <c r="A503" s="2" t="s">
        <v>808</v>
      </c>
      <c r="B503" s="2" t="s">
        <v>1540</v>
      </c>
      <c r="C503" s="2">
        <v>178</v>
      </c>
      <c r="D503" s="2">
        <f t="shared" si="136"/>
        <v>1.78</v>
      </c>
      <c r="E503" s="2">
        <f t="shared" si="137"/>
        <v>94.4</v>
      </c>
      <c r="F503" s="67">
        <f t="shared" si="138"/>
        <v>29.79421790178008</v>
      </c>
      <c r="G503" s="2">
        <v>94.4</v>
      </c>
      <c r="H503" s="2" t="b">
        <v>0</v>
      </c>
      <c r="I503" s="2" t="b">
        <f t="shared" si="139"/>
        <v>0</v>
      </c>
      <c r="J503" s="2" t="b">
        <f t="shared" si="140"/>
        <v>0</v>
      </c>
      <c r="K503" s="2" t="b">
        <v>0</v>
      </c>
      <c r="L503" s="2" t="b">
        <f t="shared" si="141"/>
        <v>0</v>
      </c>
      <c r="M503" s="2" t="b">
        <f t="shared" si="142"/>
        <v>0</v>
      </c>
      <c r="N503" s="2" t="b">
        <v>0</v>
      </c>
      <c r="O503" s="2" t="b">
        <f t="shared" si="143"/>
        <v>0</v>
      </c>
      <c r="P503" s="2" t="b">
        <f t="shared" si="144"/>
        <v>0</v>
      </c>
      <c r="Q503" s="2" t="b">
        <v>1</v>
      </c>
      <c r="R503" s="2" t="b">
        <f t="shared" si="145"/>
        <v>1</v>
      </c>
      <c r="S503" s="2" t="b">
        <f t="shared" si="146"/>
        <v>1</v>
      </c>
      <c r="T503" s="2" t="s">
        <v>1631</v>
      </c>
      <c r="U503" s="2">
        <v>199</v>
      </c>
      <c r="V503" s="2" t="b">
        <v>1</v>
      </c>
      <c r="W503" s="2" t="b">
        <f t="shared" si="147"/>
        <v>1</v>
      </c>
      <c r="X503" s="20" t="b">
        <f t="shared" si="148"/>
        <v>0</v>
      </c>
      <c r="Y503" s="2" t="b">
        <v>0</v>
      </c>
      <c r="Z503" s="2" t="b">
        <f t="shared" si="134"/>
        <v>0</v>
      </c>
      <c r="AA503" s="2" t="b">
        <f t="shared" si="135"/>
        <v>0</v>
      </c>
      <c r="AB503" s="2" t="b">
        <v>1</v>
      </c>
      <c r="AC503" s="20" t="b">
        <f t="shared" si="149"/>
        <v>1</v>
      </c>
      <c r="AD503" s="20" t="b">
        <f t="shared" si="150"/>
        <v>1</v>
      </c>
      <c r="AE503" s="2" t="s">
        <v>1538</v>
      </c>
      <c r="AF503" s="2" t="str">
        <f t="shared" si="151"/>
        <v>Respiratory Infection</v>
      </c>
      <c r="AG503" s="2" t="s">
        <v>1528</v>
      </c>
      <c r="AH503" s="2" t="str">
        <f t="shared" si="152"/>
        <v>Yes</v>
      </c>
      <c r="AI503" s="2" t="s">
        <v>1516</v>
      </c>
      <c r="AJ503" s="2" t="s">
        <v>1534</v>
      </c>
    </row>
    <row r="504" spans="1:36" ht="15.75" customHeight="1" x14ac:dyDescent="0.35">
      <c r="A504" s="2" t="s">
        <v>809</v>
      </c>
      <c r="B504" s="2" t="s">
        <v>1507</v>
      </c>
      <c r="C504" s="2">
        <v>166</v>
      </c>
      <c r="D504" s="2">
        <f t="shared" si="136"/>
        <v>1.66</v>
      </c>
      <c r="E504" s="2">
        <f t="shared" si="137"/>
        <v>79.5</v>
      </c>
      <c r="F504" s="67">
        <f t="shared" si="138"/>
        <v>28.850341123530267</v>
      </c>
      <c r="G504" s="2">
        <v>79.5</v>
      </c>
      <c r="H504" s="2" t="b">
        <v>0</v>
      </c>
      <c r="I504" s="2" t="b">
        <f t="shared" si="139"/>
        <v>0</v>
      </c>
      <c r="J504" s="2" t="b">
        <f t="shared" si="140"/>
        <v>0</v>
      </c>
      <c r="K504" s="2" t="b">
        <v>0</v>
      </c>
      <c r="L504" s="2" t="b">
        <f t="shared" si="141"/>
        <v>0</v>
      </c>
      <c r="M504" s="2" t="b">
        <f t="shared" si="142"/>
        <v>0</v>
      </c>
      <c r="N504" s="2" t="b">
        <v>0</v>
      </c>
      <c r="O504" s="2" t="b">
        <f t="shared" si="143"/>
        <v>0</v>
      </c>
      <c r="P504" s="2" t="b">
        <f t="shared" si="144"/>
        <v>0</v>
      </c>
      <c r="Q504" s="2" t="b">
        <v>1</v>
      </c>
      <c r="R504" s="2" t="b">
        <f t="shared" si="145"/>
        <v>1</v>
      </c>
      <c r="S504" s="2" t="b">
        <f t="shared" si="146"/>
        <v>1</v>
      </c>
      <c r="T504" s="2" t="s">
        <v>1761</v>
      </c>
      <c r="U504" s="2">
        <v>213</v>
      </c>
      <c r="V504" s="2" t="b">
        <v>1</v>
      </c>
      <c r="W504" s="2" t="b">
        <f t="shared" si="147"/>
        <v>1</v>
      </c>
      <c r="X504" s="20" t="b">
        <f t="shared" si="148"/>
        <v>0</v>
      </c>
      <c r="Y504" s="2" t="b">
        <v>0</v>
      </c>
      <c r="Z504" s="2" t="b">
        <f t="shared" si="134"/>
        <v>0</v>
      </c>
      <c r="AA504" s="2" t="b">
        <f t="shared" si="135"/>
        <v>0</v>
      </c>
      <c r="AB504" s="2" t="b">
        <v>1</v>
      </c>
      <c r="AC504" s="20" t="b">
        <f t="shared" si="149"/>
        <v>1</v>
      </c>
      <c r="AD504" s="20" t="b">
        <f t="shared" si="150"/>
        <v>1</v>
      </c>
      <c r="AE504" s="2" t="s">
        <v>1509</v>
      </c>
      <c r="AF504" s="2" t="str">
        <f t="shared" si="151"/>
        <v>Fractured Leg</v>
      </c>
      <c r="AH504" s="2" t="str">
        <f t="shared" si="152"/>
        <v>No</v>
      </c>
      <c r="AI504" s="2" t="s">
        <v>1516</v>
      </c>
      <c r="AJ504" s="2" t="s">
        <v>1521</v>
      </c>
    </row>
    <row r="505" spans="1:36" ht="15.75" customHeight="1" x14ac:dyDescent="0.35">
      <c r="A505" s="2" t="s">
        <v>811</v>
      </c>
      <c r="B505" s="2" t="s">
        <v>1518</v>
      </c>
      <c r="C505" s="2">
        <v>178</v>
      </c>
      <c r="D505" s="2">
        <f t="shared" si="136"/>
        <v>1.78</v>
      </c>
      <c r="E505" s="2">
        <f t="shared" si="137"/>
        <v>95</v>
      </c>
      <c r="F505" s="67">
        <f t="shared" si="138"/>
        <v>29.983587930816814</v>
      </c>
      <c r="G505" s="2">
        <v>95</v>
      </c>
      <c r="H505" s="2" t="b">
        <v>0</v>
      </c>
      <c r="I505" s="2" t="b">
        <f t="shared" si="139"/>
        <v>0</v>
      </c>
      <c r="J505" s="2" t="b">
        <f t="shared" si="140"/>
        <v>0</v>
      </c>
      <c r="K505" s="2" t="b">
        <v>0</v>
      </c>
      <c r="L505" s="2" t="b">
        <f t="shared" si="141"/>
        <v>0</v>
      </c>
      <c r="M505" s="2" t="b">
        <f t="shared" si="142"/>
        <v>0</v>
      </c>
      <c r="N505" s="2" t="b">
        <v>1</v>
      </c>
      <c r="O505" s="2" t="b">
        <f t="shared" si="143"/>
        <v>1</v>
      </c>
      <c r="P505" s="2" t="b">
        <f t="shared" si="144"/>
        <v>1</v>
      </c>
      <c r="Q505" s="2" t="b">
        <v>1</v>
      </c>
      <c r="R505" s="2" t="b">
        <f t="shared" si="145"/>
        <v>1</v>
      </c>
      <c r="S505" s="2" t="b">
        <f t="shared" si="146"/>
        <v>1</v>
      </c>
      <c r="T505" s="2" t="s">
        <v>1639</v>
      </c>
      <c r="U505" s="2">
        <v>194</v>
      </c>
      <c r="V505" s="2" t="b">
        <v>1</v>
      </c>
      <c r="W505" s="2" t="b">
        <f t="shared" si="147"/>
        <v>1</v>
      </c>
      <c r="X505" s="20" t="b">
        <f t="shared" si="148"/>
        <v>0</v>
      </c>
      <c r="Y505" s="2" t="b">
        <v>1</v>
      </c>
      <c r="Z505" s="2" t="b">
        <f t="shared" si="134"/>
        <v>1</v>
      </c>
      <c r="AA505" s="2" t="b">
        <f t="shared" si="135"/>
        <v>1</v>
      </c>
      <c r="AB505" s="2" t="b">
        <v>1</v>
      </c>
      <c r="AC505" s="20" t="b">
        <f t="shared" si="149"/>
        <v>1</v>
      </c>
      <c r="AD505" s="20" t="b">
        <f t="shared" si="150"/>
        <v>1</v>
      </c>
      <c r="AE505" s="2" t="s">
        <v>1565</v>
      </c>
      <c r="AF505" s="2" t="str">
        <f t="shared" si="151"/>
        <v>Diabetes</v>
      </c>
      <c r="AG505" s="2" t="s">
        <v>1528</v>
      </c>
      <c r="AH505" s="2" t="str">
        <f t="shared" si="152"/>
        <v>Yes</v>
      </c>
      <c r="AI505" s="2" t="s">
        <v>1516</v>
      </c>
      <c r="AJ505" s="2" t="s">
        <v>1512</v>
      </c>
    </row>
    <row r="506" spans="1:36" ht="15.75" customHeight="1" x14ac:dyDescent="0.35">
      <c r="A506" s="2" t="s">
        <v>813</v>
      </c>
      <c r="B506" s="2" t="s">
        <v>1513</v>
      </c>
      <c r="C506" s="2">
        <v>176</v>
      </c>
      <c r="D506" s="2">
        <f t="shared" si="136"/>
        <v>1.76</v>
      </c>
      <c r="E506" s="2">
        <f t="shared" si="137"/>
        <v>91.7</v>
      </c>
      <c r="F506" s="67">
        <f t="shared" si="138"/>
        <v>29.60356404958678</v>
      </c>
      <c r="G506" s="2">
        <v>91.7</v>
      </c>
      <c r="H506" s="2" t="b">
        <v>0</v>
      </c>
      <c r="I506" s="2" t="b">
        <f t="shared" si="139"/>
        <v>0</v>
      </c>
      <c r="J506" s="2" t="b">
        <f t="shared" si="140"/>
        <v>0</v>
      </c>
      <c r="K506" s="2" t="b">
        <v>0</v>
      </c>
      <c r="L506" s="2" t="b">
        <f t="shared" si="141"/>
        <v>0</v>
      </c>
      <c r="M506" s="2" t="b">
        <f t="shared" si="142"/>
        <v>0</v>
      </c>
      <c r="N506" s="2" t="b">
        <v>0</v>
      </c>
      <c r="O506" s="2" t="b">
        <f t="shared" si="143"/>
        <v>0</v>
      </c>
      <c r="P506" s="2" t="b">
        <f t="shared" si="144"/>
        <v>0</v>
      </c>
      <c r="Q506" s="2" t="b">
        <v>0</v>
      </c>
      <c r="R506" s="2" t="b">
        <f t="shared" si="145"/>
        <v>0</v>
      </c>
      <c r="S506" s="2" t="b">
        <f t="shared" si="146"/>
        <v>0</v>
      </c>
      <c r="T506" s="2" t="s">
        <v>1741</v>
      </c>
      <c r="U506" s="2">
        <v>225</v>
      </c>
      <c r="V506" s="2" t="b">
        <v>0</v>
      </c>
      <c r="W506" s="2" t="b">
        <f t="shared" si="147"/>
        <v>0</v>
      </c>
      <c r="X506" s="20" t="b">
        <f t="shared" si="148"/>
        <v>0</v>
      </c>
      <c r="Y506" s="2" t="b">
        <v>1</v>
      </c>
      <c r="Z506" s="2" t="b">
        <f t="shared" si="134"/>
        <v>1</v>
      </c>
      <c r="AA506" s="2" t="b">
        <f t="shared" si="135"/>
        <v>1</v>
      </c>
      <c r="AB506" s="2" t="b">
        <v>1</v>
      </c>
      <c r="AC506" s="20" t="b">
        <f t="shared" si="149"/>
        <v>1</v>
      </c>
      <c r="AD506" s="20" t="b">
        <f t="shared" si="150"/>
        <v>1</v>
      </c>
      <c r="AE506" s="2" t="s">
        <v>1502</v>
      </c>
      <c r="AF506" s="2" t="str">
        <f t="shared" si="151"/>
        <v>Diabetes</v>
      </c>
      <c r="AG506" s="2" t="s">
        <v>1528</v>
      </c>
      <c r="AH506" s="2" t="str">
        <f t="shared" si="152"/>
        <v>Yes</v>
      </c>
      <c r="AI506" s="2" t="s">
        <v>1511</v>
      </c>
      <c r="AJ506" s="2" t="s">
        <v>1534</v>
      </c>
    </row>
    <row r="507" spans="1:36" ht="15.75" customHeight="1" x14ac:dyDescent="0.35">
      <c r="A507" s="2" t="s">
        <v>814</v>
      </c>
      <c r="B507" s="2" t="s">
        <v>1560</v>
      </c>
      <c r="C507" s="2">
        <v>172</v>
      </c>
      <c r="D507" s="2">
        <f t="shared" si="136"/>
        <v>1.72</v>
      </c>
      <c r="E507" s="2">
        <f t="shared" si="137"/>
        <v>94.5</v>
      </c>
      <c r="F507" s="67">
        <f t="shared" si="138"/>
        <v>31.942942130881562</v>
      </c>
      <c r="G507" s="2">
        <v>94.5</v>
      </c>
      <c r="H507" s="2" t="b">
        <v>0</v>
      </c>
      <c r="I507" s="2" t="b">
        <f t="shared" si="139"/>
        <v>0</v>
      </c>
      <c r="J507" s="2" t="b">
        <f t="shared" si="140"/>
        <v>0</v>
      </c>
      <c r="K507" s="2" t="b">
        <v>0</v>
      </c>
      <c r="L507" s="2" t="b">
        <f t="shared" si="141"/>
        <v>0</v>
      </c>
      <c r="M507" s="2" t="b">
        <f t="shared" si="142"/>
        <v>0</v>
      </c>
      <c r="N507" s="2" t="b">
        <v>0</v>
      </c>
      <c r="O507" s="2" t="b">
        <f t="shared" si="143"/>
        <v>0</v>
      </c>
      <c r="P507" s="2" t="b">
        <f t="shared" si="144"/>
        <v>0</v>
      </c>
      <c r="Q507" s="2" t="b">
        <v>1</v>
      </c>
      <c r="R507" s="2" t="b">
        <f t="shared" si="145"/>
        <v>1</v>
      </c>
      <c r="S507" s="2" t="b">
        <f t="shared" si="146"/>
        <v>1</v>
      </c>
      <c r="T507" s="2" t="s">
        <v>1680</v>
      </c>
      <c r="U507" s="2">
        <v>224</v>
      </c>
      <c r="V507" s="2" t="b">
        <v>1</v>
      </c>
      <c r="W507" s="2" t="b">
        <f t="shared" si="147"/>
        <v>1</v>
      </c>
      <c r="X507" s="20" t="b">
        <f t="shared" si="148"/>
        <v>0</v>
      </c>
      <c r="Y507" s="2" t="b">
        <v>1</v>
      </c>
      <c r="Z507" s="2" t="b">
        <f t="shared" si="134"/>
        <v>1</v>
      </c>
      <c r="AA507" s="2" t="b">
        <f t="shared" si="135"/>
        <v>1</v>
      </c>
      <c r="AB507" s="2" t="b">
        <v>1</v>
      </c>
      <c r="AC507" s="20" t="b">
        <f t="shared" si="149"/>
        <v>1</v>
      </c>
      <c r="AD507" s="20" t="b">
        <f t="shared" si="150"/>
        <v>1</v>
      </c>
      <c r="AE507" s="2" t="s">
        <v>1552</v>
      </c>
      <c r="AF507" s="2" t="str">
        <f t="shared" si="151"/>
        <v>Heart Disease</v>
      </c>
      <c r="AG507" s="2" t="s">
        <v>1510</v>
      </c>
      <c r="AH507" s="2" t="str">
        <f t="shared" si="152"/>
        <v>No</v>
      </c>
      <c r="AI507" s="2" t="s">
        <v>1511</v>
      </c>
      <c r="AJ507" s="2" t="s">
        <v>1517</v>
      </c>
    </row>
    <row r="508" spans="1:36" ht="15.75" customHeight="1" x14ac:dyDescent="0.35">
      <c r="A508" s="2" t="s">
        <v>816</v>
      </c>
      <c r="B508" s="2" t="s">
        <v>1522</v>
      </c>
      <c r="C508" s="2">
        <v>169</v>
      </c>
      <c r="D508" s="2">
        <f t="shared" si="136"/>
        <v>1.69</v>
      </c>
      <c r="E508" s="2">
        <f t="shared" si="137"/>
        <v>73</v>
      </c>
      <c r="F508" s="67">
        <f t="shared" si="138"/>
        <v>25.559329155141629</v>
      </c>
      <c r="G508" s="2">
        <v>73</v>
      </c>
      <c r="H508" s="2" t="b">
        <v>0</v>
      </c>
      <c r="I508" s="2" t="b">
        <f t="shared" si="139"/>
        <v>0</v>
      </c>
      <c r="J508" s="2" t="b">
        <f t="shared" si="140"/>
        <v>0</v>
      </c>
      <c r="K508" s="2" t="b">
        <v>1</v>
      </c>
      <c r="L508" s="2" t="b">
        <f t="shared" si="141"/>
        <v>1</v>
      </c>
      <c r="M508" s="2" t="b">
        <f t="shared" si="142"/>
        <v>1</v>
      </c>
      <c r="N508" s="2" t="b">
        <v>1</v>
      </c>
      <c r="O508" s="2" t="b">
        <f t="shared" si="143"/>
        <v>1</v>
      </c>
      <c r="P508" s="2" t="b">
        <f t="shared" si="144"/>
        <v>1</v>
      </c>
      <c r="Q508" s="2" t="b">
        <v>0</v>
      </c>
      <c r="R508" s="2" t="b">
        <f t="shared" si="145"/>
        <v>0</v>
      </c>
      <c r="S508" s="2" t="b">
        <f t="shared" si="146"/>
        <v>0</v>
      </c>
      <c r="T508" s="2" t="s">
        <v>1643</v>
      </c>
      <c r="U508" s="2">
        <v>163</v>
      </c>
      <c r="V508" s="2" t="b">
        <v>0</v>
      </c>
      <c r="W508" s="2" t="b">
        <f t="shared" si="147"/>
        <v>0</v>
      </c>
      <c r="X508" s="20" t="b">
        <f t="shared" si="148"/>
        <v>0</v>
      </c>
      <c r="Y508" s="2" t="b">
        <v>0</v>
      </c>
      <c r="Z508" s="2" t="b">
        <f t="shared" si="134"/>
        <v>0</v>
      </c>
      <c r="AA508" s="2" t="b">
        <f t="shared" si="135"/>
        <v>0</v>
      </c>
      <c r="AB508" s="2" t="b">
        <v>0</v>
      </c>
      <c r="AC508" s="20" t="b">
        <f t="shared" si="149"/>
        <v>0</v>
      </c>
      <c r="AD508" s="20" t="b">
        <f t="shared" si="150"/>
        <v>0</v>
      </c>
      <c r="AE508" s="2" t="s">
        <v>1536</v>
      </c>
      <c r="AF508" s="2" t="str">
        <f t="shared" si="151"/>
        <v>Hypertension</v>
      </c>
      <c r="AG508" s="2" t="s">
        <v>1528</v>
      </c>
      <c r="AH508" s="2" t="str">
        <f t="shared" si="152"/>
        <v>Yes</v>
      </c>
      <c r="AI508" s="2" t="s">
        <v>1516</v>
      </c>
      <c r="AJ508" s="2" t="s">
        <v>1517</v>
      </c>
    </row>
    <row r="509" spans="1:36" ht="15.75" customHeight="1" x14ac:dyDescent="0.35">
      <c r="A509" s="2" t="s">
        <v>818</v>
      </c>
      <c r="B509" s="2" t="s">
        <v>1560</v>
      </c>
      <c r="C509" s="2">
        <v>167</v>
      </c>
      <c r="D509" s="2">
        <f t="shared" si="136"/>
        <v>1.67</v>
      </c>
      <c r="E509" s="2">
        <f t="shared" si="137"/>
        <v>80</v>
      </c>
      <c r="F509" s="67">
        <f t="shared" si="138"/>
        <v>28.685144680698485</v>
      </c>
      <c r="G509" s="2">
        <v>80</v>
      </c>
      <c r="H509" s="2" t="b">
        <v>0</v>
      </c>
      <c r="I509" s="2" t="b">
        <f t="shared" si="139"/>
        <v>0</v>
      </c>
      <c r="J509" s="2" t="b">
        <f t="shared" si="140"/>
        <v>0</v>
      </c>
      <c r="K509" s="2" t="b">
        <v>1</v>
      </c>
      <c r="L509" s="2" t="b">
        <f t="shared" si="141"/>
        <v>1</v>
      </c>
      <c r="M509" s="2" t="b">
        <f t="shared" si="142"/>
        <v>1</v>
      </c>
      <c r="N509" s="2" t="b">
        <v>1</v>
      </c>
      <c r="O509" s="2" t="b">
        <f t="shared" si="143"/>
        <v>1</v>
      </c>
      <c r="P509" s="2" t="b">
        <f t="shared" si="144"/>
        <v>1</v>
      </c>
      <c r="Q509" s="2" t="b">
        <v>1</v>
      </c>
      <c r="R509" s="2" t="b">
        <f t="shared" si="145"/>
        <v>1</v>
      </c>
      <c r="S509" s="2" t="b">
        <f t="shared" si="146"/>
        <v>1</v>
      </c>
      <c r="T509" s="2" t="s">
        <v>1845</v>
      </c>
      <c r="U509" s="2">
        <v>154</v>
      </c>
      <c r="V509" s="2" t="b">
        <v>1</v>
      </c>
      <c r="W509" s="2" t="b">
        <f t="shared" si="147"/>
        <v>1</v>
      </c>
      <c r="X509" s="20" t="b">
        <f t="shared" si="148"/>
        <v>0</v>
      </c>
      <c r="Y509" s="2" t="b">
        <v>1</v>
      </c>
      <c r="Z509" s="2" t="b">
        <f t="shared" si="134"/>
        <v>1</v>
      </c>
      <c r="AA509" s="2" t="b">
        <f t="shared" si="135"/>
        <v>1</v>
      </c>
      <c r="AB509" s="2" t="b">
        <v>1</v>
      </c>
      <c r="AC509" s="20" t="b">
        <f t="shared" si="149"/>
        <v>1</v>
      </c>
      <c r="AD509" s="20" t="b">
        <f t="shared" si="150"/>
        <v>1</v>
      </c>
      <c r="AE509" s="2" t="s">
        <v>1584</v>
      </c>
      <c r="AF509" s="2" t="str">
        <f t="shared" si="151"/>
        <v>Prostate Cancer</v>
      </c>
      <c r="AG509" s="2" t="s">
        <v>1510</v>
      </c>
      <c r="AH509" s="2" t="str">
        <f t="shared" si="152"/>
        <v>No</v>
      </c>
      <c r="AI509" s="2" t="s">
        <v>1516</v>
      </c>
      <c r="AJ509" s="2" t="s">
        <v>1517</v>
      </c>
    </row>
    <row r="510" spans="1:36" ht="15.75" customHeight="1" x14ac:dyDescent="0.35">
      <c r="A510" s="2" t="s">
        <v>819</v>
      </c>
      <c r="B510" s="2" t="s">
        <v>1513</v>
      </c>
      <c r="C510" s="2">
        <v>172</v>
      </c>
      <c r="D510" s="2">
        <f t="shared" si="136"/>
        <v>1.72</v>
      </c>
      <c r="E510" s="2">
        <f t="shared" si="137"/>
        <v>87.1</v>
      </c>
      <c r="F510" s="67">
        <f t="shared" si="138"/>
        <v>29.441590048674961</v>
      </c>
      <c r="G510" s="2">
        <v>87.1</v>
      </c>
      <c r="H510" s="2" t="b">
        <v>0</v>
      </c>
      <c r="I510" s="2" t="b">
        <f t="shared" si="139"/>
        <v>0</v>
      </c>
      <c r="J510" s="2" t="b">
        <f t="shared" si="140"/>
        <v>0</v>
      </c>
      <c r="K510" s="2" t="b">
        <v>1</v>
      </c>
      <c r="L510" s="2" t="b">
        <f t="shared" si="141"/>
        <v>1</v>
      </c>
      <c r="M510" s="2" t="b">
        <f t="shared" si="142"/>
        <v>1</v>
      </c>
      <c r="N510" s="2" t="b">
        <v>1</v>
      </c>
      <c r="O510" s="2" t="b">
        <f t="shared" si="143"/>
        <v>1</v>
      </c>
      <c r="P510" s="2" t="b">
        <f t="shared" si="144"/>
        <v>1</v>
      </c>
      <c r="Q510" s="2" t="b">
        <v>0</v>
      </c>
      <c r="R510" s="2" t="b">
        <f t="shared" si="145"/>
        <v>0</v>
      </c>
      <c r="S510" s="2" t="b">
        <f t="shared" si="146"/>
        <v>0</v>
      </c>
      <c r="T510" s="2" t="s">
        <v>1542</v>
      </c>
      <c r="U510" s="2">
        <v>220</v>
      </c>
      <c r="V510" s="2" t="b">
        <v>0</v>
      </c>
      <c r="W510" s="2" t="b">
        <f t="shared" si="147"/>
        <v>0</v>
      </c>
      <c r="X510" s="20" t="b">
        <f t="shared" si="148"/>
        <v>0</v>
      </c>
      <c r="Y510" s="2" t="b">
        <v>1</v>
      </c>
      <c r="Z510" s="2" t="b">
        <f t="shared" si="134"/>
        <v>1</v>
      </c>
      <c r="AA510" s="2" t="b">
        <f t="shared" si="135"/>
        <v>1</v>
      </c>
      <c r="AB510" s="2" t="b">
        <v>1</v>
      </c>
      <c r="AC510" s="20" t="b">
        <f t="shared" si="149"/>
        <v>1</v>
      </c>
      <c r="AD510" s="20" t="b">
        <f t="shared" si="150"/>
        <v>1</v>
      </c>
      <c r="AE510" s="2" t="s">
        <v>1575</v>
      </c>
      <c r="AF510" s="2" t="str">
        <f t="shared" si="151"/>
        <v>Stroke</v>
      </c>
      <c r="AG510" s="2" t="s">
        <v>1510</v>
      </c>
      <c r="AH510" s="2" t="str">
        <f t="shared" si="152"/>
        <v>No</v>
      </c>
      <c r="AI510" s="2" t="s">
        <v>1539</v>
      </c>
      <c r="AJ510" s="2" t="s">
        <v>1534</v>
      </c>
    </row>
    <row r="511" spans="1:36" ht="15.75" customHeight="1" x14ac:dyDescent="0.35">
      <c r="A511" s="2" t="s">
        <v>820</v>
      </c>
      <c r="B511" s="2" t="s">
        <v>1507</v>
      </c>
      <c r="C511" s="2">
        <v>163</v>
      </c>
      <c r="D511" s="2">
        <f t="shared" si="136"/>
        <v>1.63</v>
      </c>
      <c r="E511" s="2">
        <f t="shared" si="137"/>
        <v>78.5</v>
      </c>
      <c r="F511" s="67">
        <f t="shared" si="138"/>
        <v>29.545711167149687</v>
      </c>
      <c r="G511" s="2">
        <v>78.5</v>
      </c>
      <c r="H511" s="2" t="b">
        <v>1</v>
      </c>
      <c r="I511" s="2" t="b">
        <f t="shared" si="139"/>
        <v>1</v>
      </c>
      <c r="J511" s="2" t="b">
        <f t="shared" si="140"/>
        <v>1</v>
      </c>
      <c r="K511" s="2" t="b">
        <v>0</v>
      </c>
      <c r="L511" s="2" t="b">
        <f t="shared" si="141"/>
        <v>0</v>
      </c>
      <c r="M511" s="2" t="b">
        <f t="shared" si="142"/>
        <v>0</v>
      </c>
      <c r="N511" s="2" t="b">
        <v>0</v>
      </c>
      <c r="O511" s="2" t="b">
        <f t="shared" si="143"/>
        <v>0</v>
      </c>
      <c r="P511" s="2" t="b">
        <f t="shared" si="144"/>
        <v>0</v>
      </c>
      <c r="Q511" s="2" t="b">
        <v>1</v>
      </c>
      <c r="R511" s="2" t="b">
        <f t="shared" si="145"/>
        <v>1</v>
      </c>
      <c r="S511" s="2" t="b">
        <f t="shared" si="146"/>
        <v>1</v>
      </c>
      <c r="T511" s="2" t="s">
        <v>1846</v>
      </c>
      <c r="U511" s="2">
        <v>187</v>
      </c>
      <c r="V511" s="2" t="b">
        <v>1</v>
      </c>
      <c r="W511" s="2" t="b">
        <f t="shared" si="147"/>
        <v>1</v>
      </c>
      <c r="X511" s="20" t="b">
        <f t="shared" si="148"/>
        <v>0</v>
      </c>
      <c r="Y511" s="2" t="b">
        <v>1</v>
      </c>
      <c r="Z511" s="2" t="b">
        <f t="shared" si="134"/>
        <v>1</v>
      </c>
      <c r="AA511" s="2" t="b">
        <f t="shared" si="135"/>
        <v>1</v>
      </c>
      <c r="AB511" s="2" t="b">
        <v>1</v>
      </c>
      <c r="AC511" s="20" t="b">
        <f t="shared" si="149"/>
        <v>1</v>
      </c>
      <c r="AD511" s="20" t="b">
        <f t="shared" si="150"/>
        <v>1</v>
      </c>
      <c r="AE511" s="2" t="s">
        <v>1509</v>
      </c>
      <c r="AF511" s="2" t="str">
        <f t="shared" si="151"/>
        <v>Fractured Leg</v>
      </c>
      <c r="AG511" s="2" t="s">
        <v>1510</v>
      </c>
      <c r="AH511" s="2" t="str">
        <f t="shared" si="152"/>
        <v>No</v>
      </c>
      <c r="AI511" s="2" t="s">
        <v>1516</v>
      </c>
      <c r="AJ511" s="2" t="s">
        <v>1534</v>
      </c>
    </row>
    <row r="512" spans="1:36" ht="15.75" customHeight="1" x14ac:dyDescent="0.35">
      <c r="A512" s="2" t="s">
        <v>821</v>
      </c>
      <c r="B512" s="2" t="s">
        <v>1560</v>
      </c>
      <c r="C512" s="2">
        <v>152</v>
      </c>
      <c r="D512" s="2">
        <f t="shared" si="136"/>
        <v>1.52</v>
      </c>
      <c r="E512" s="2">
        <f t="shared" si="137"/>
        <v>74.3</v>
      </c>
      <c r="F512" s="67">
        <f t="shared" si="138"/>
        <v>32.15893351800554</v>
      </c>
      <c r="G512" s="2">
        <v>74.3</v>
      </c>
      <c r="H512" s="2" t="b">
        <v>1</v>
      </c>
      <c r="I512" s="2" t="b">
        <f t="shared" si="139"/>
        <v>1</v>
      </c>
      <c r="J512" s="2" t="b">
        <f t="shared" si="140"/>
        <v>1</v>
      </c>
      <c r="K512" s="2" t="b">
        <v>1</v>
      </c>
      <c r="L512" s="2" t="b">
        <f t="shared" si="141"/>
        <v>1</v>
      </c>
      <c r="M512" s="2" t="b">
        <f t="shared" si="142"/>
        <v>1</v>
      </c>
      <c r="N512" s="2" t="b">
        <v>0</v>
      </c>
      <c r="O512" s="2" t="b">
        <f t="shared" si="143"/>
        <v>0</v>
      </c>
      <c r="P512" s="2" t="b">
        <f t="shared" si="144"/>
        <v>0</v>
      </c>
      <c r="Q512" s="2" t="b">
        <v>1</v>
      </c>
      <c r="R512" s="2" t="b">
        <f t="shared" si="145"/>
        <v>1</v>
      </c>
      <c r="S512" s="2" t="b">
        <f t="shared" si="146"/>
        <v>1</v>
      </c>
      <c r="T512" s="2" t="s">
        <v>1563</v>
      </c>
      <c r="U512" s="2">
        <v>203</v>
      </c>
      <c r="V512" s="2" t="b">
        <v>1</v>
      </c>
      <c r="W512" s="2" t="b">
        <f t="shared" si="147"/>
        <v>1</v>
      </c>
      <c r="X512" s="20" t="b">
        <f t="shared" si="148"/>
        <v>0</v>
      </c>
      <c r="Y512" s="2" t="b">
        <v>0</v>
      </c>
      <c r="Z512" s="2" t="b">
        <f t="shared" si="134"/>
        <v>0</v>
      </c>
      <c r="AA512" s="2" t="b">
        <f t="shared" si="135"/>
        <v>0</v>
      </c>
      <c r="AB512" s="2" t="b">
        <v>1</v>
      </c>
      <c r="AC512" s="20" t="b">
        <f t="shared" si="149"/>
        <v>1</v>
      </c>
      <c r="AD512" s="20" t="b">
        <f t="shared" si="150"/>
        <v>1</v>
      </c>
      <c r="AE512" s="2" t="s">
        <v>1527</v>
      </c>
      <c r="AF512" s="2" t="str">
        <f t="shared" si="151"/>
        <v>Appendicitis</v>
      </c>
      <c r="AG512" s="2" t="s">
        <v>1528</v>
      </c>
      <c r="AH512" s="2" t="str">
        <f t="shared" si="152"/>
        <v>Yes</v>
      </c>
      <c r="AI512" s="2" t="s">
        <v>1539</v>
      </c>
      <c r="AJ512" s="2" t="s">
        <v>1534</v>
      </c>
    </row>
    <row r="513" spans="1:36" ht="15.75" customHeight="1" x14ac:dyDescent="0.35">
      <c r="A513" s="2" t="s">
        <v>822</v>
      </c>
      <c r="B513" s="2" t="s">
        <v>1507</v>
      </c>
      <c r="C513" s="2">
        <v>163</v>
      </c>
      <c r="D513" s="2">
        <f t="shared" si="136"/>
        <v>1.63</v>
      </c>
      <c r="E513" s="2">
        <f t="shared" si="137"/>
        <v>81.7</v>
      </c>
      <c r="F513" s="67">
        <f t="shared" si="138"/>
        <v>30.750122323008021</v>
      </c>
      <c r="G513" s="2">
        <v>81.7</v>
      </c>
      <c r="H513" s="2" t="b">
        <v>0</v>
      </c>
      <c r="I513" s="2" t="b">
        <f t="shared" si="139"/>
        <v>0</v>
      </c>
      <c r="J513" s="2" t="b">
        <f t="shared" si="140"/>
        <v>0</v>
      </c>
      <c r="K513" s="2" t="b">
        <v>0</v>
      </c>
      <c r="L513" s="2" t="b">
        <f t="shared" si="141"/>
        <v>0</v>
      </c>
      <c r="M513" s="2" t="b">
        <f t="shared" si="142"/>
        <v>0</v>
      </c>
      <c r="N513" s="2" t="b">
        <v>0</v>
      </c>
      <c r="O513" s="2" t="b">
        <f t="shared" si="143"/>
        <v>0</v>
      </c>
      <c r="P513" s="2" t="b">
        <f t="shared" si="144"/>
        <v>0</v>
      </c>
      <c r="Q513" s="2" t="b">
        <v>1</v>
      </c>
      <c r="R513" s="2" t="b">
        <f t="shared" si="145"/>
        <v>1</v>
      </c>
      <c r="S513" s="2" t="b">
        <f t="shared" si="146"/>
        <v>1</v>
      </c>
      <c r="T513" s="2" t="s">
        <v>1606</v>
      </c>
      <c r="U513" s="2">
        <v>220</v>
      </c>
      <c r="V513" s="2" t="b">
        <v>1</v>
      </c>
      <c r="W513" s="2" t="b">
        <f t="shared" si="147"/>
        <v>1</v>
      </c>
      <c r="X513" s="20" t="b">
        <f t="shared" si="148"/>
        <v>0</v>
      </c>
      <c r="Y513" s="2" t="b">
        <v>0</v>
      </c>
      <c r="Z513" s="2" t="b">
        <f t="shared" si="134"/>
        <v>0</v>
      </c>
      <c r="AA513" s="2" t="b">
        <f t="shared" si="135"/>
        <v>0</v>
      </c>
      <c r="AB513" s="2" t="b">
        <v>1</v>
      </c>
      <c r="AC513" s="20" t="b">
        <f t="shared" si="149"/>
        <v>1</v>
      </c>
      <c r="AD513" s="20" t="b">
        <f t="shared" si="150"/>
        <v>1</v>
      </c>
      <c r="AE513" s="2" t="s">
        <v>1646</v>
      </c>
      <c r="AF513" s="2" t="str">
        <f t="shared" si="151"/>
        <v>Fractured Arm</v>
      </c>
      <c r="AG513" s="2" t="s">
        <v>1510</v>
      </c>
      <c r="AH513" s="2" t="str">
        <f t="shared" si="152"/>
        <v>No</v>
      </c>
      <c r="AI513" s="2" t="s">
        <v>1539</v>
      </c>
      <c r="AJ513" s="2" t="s">
        <v>1525</v>
      </c>
    </row>
    <row r="514" spans="1:36" ht="15.75" customHeight="1" x14ac:dyDescent="0.35">
      <c r="A514" s="2" t="s">
        <v>824</v>
      </c>
      <c r="B514" s="2" t="s">
        <v>1560</v>
      </c>
      <c r="C514" s="2">
        <v>165</v>
      </c>
      <c r="D514" s="2">
        <f t="shared" si="136"/>
        <v>1.65</v>
      </c>
      <c r="E514" s="2">
        <f t="shared" si="137"/>
        <v>61.8</v>
      </c>
      <c r="F514" s="67">
        <f t="shared" si="138"/>
        <v>22.699724517906336</v>
      </c>
      <c r="G514" s="2">
        <v>61.8</v>
      </c>
      <c r="H514" s="2" t="b">
        <v>0</v>
      </c>
      <c r="I514" s="2" t="b">
        <f t="shared" si="139"/>
        <v>0</v>
      </c>
      <c r="J514" s="2" t="b">
        <f t="shared" si="140"/>
        <v>0</v>
      </c>
      <c r="K514" s="2" t="b">
        <v>0</v>
      </c>
      <c r="L514" s="2" t="b">
        <f t="shared" si="141"/>
        <v>0</v>
      </c>
      <c r="M514" s="2" t="b">
        <f t="shared" si="142"/>
        <v>0</v>
      </c>
      <c r="N514" s="2" t="b">
        <v>0</v>
      </c>
      <c r="O514" s="2" t="b">
        <f t="shared" si="143"/>
        <v>0</v>
      </c>
      <c r="P514" s="2" t="b">
        <f t="shared" si="144"/>
        <v>0</v>
      </c>
      <c r="Q514" s="2" t="b">
        <v>0</v>
      </c>
      <c r="R514" s="2" t="b">
        <f t="shared" si="145"/>
        <v>0</v>
      </c>
      <c r="S514" s="2" t="b">
        <f t="shared" si="146"/>
        <v>0</v>
      </c>
      <c r="T514" s="2" t="s">
        <v>1843</v>
      </c>
      <c r="U514" s="2">
        <v>208</v>
      </c>
      <c r="V514" s="2" t="b">
        <v>0</v>
      </c>
      <c r="W514" s="2" t="b">
        <f t="shared" si="147"/>
        <v>0</v>
      </c>
      <c r="X514" s="20" t="b">
        <f t="shared" si="148"/>
        <v>0</v>
      </c>
      <c r="Y514" s="2" t="b">
        <v>0</v>
      </c>
      <c r="Z514" s="2" t="b">
        <f t="shared" ref="Z514:Z577" si="153">IF(ISBLANK(Y514),FALSE,Y514)</f>
        <v>0</v>
      </c>
      <c r="AA514" s="2" t="b">
        <f t="shared" ref="AA514:AA577" si="154">IF(Z514="YES",TRUE,IF(Z514="No",FALSE,Z514))</f>
        <v>0</v>
      </c>
      <c r="AB514" s="2" t="b">
        <v>0</v>
      </c>
      <c r="AC514" s="20" t="b">
        <f t="shared" si="149"/>
        <v>0</v>
      </c>
      <c r="AD514" s="20" t="b">
        <f t="shared" si="150"/>
        <v>0</v>
      </c>
      <c r="AE514" s="2" t="s">
        <v>1562</v>
      </c>
      <c r="AF514" s="2" t="str">
        <f t="shared" si="151"/>
        <v>Fractured Leg</v>
      </c>
      <c r="AG514" s="2" t="s">
        <v>1528</v>
      </c>
      <c r="AH514" s="2" t="str">
        <f t="shared" si="152"/>
        <v>Yes</v>
      </c>
      <c r="AI514" s="2" t="s">
        <v>1511</v>
      </c>
      <c r="AJ514" s="2" t="s">
        <v>1521</v>
      </c>
    </row>
    <row r="515" spans="1:36" ht="15.75" customHeight="1" x14ac:dyDescent="0.35">
      <c r="A515" s="2" t="s">
        <v>825</v>
      </c>
      <c r="B515" s="2" t="s">
        <v>1507</v>
      </c>
      <c r="C515" s="2">
        <v>163</v>
      </c>
      <c r="D515" s="2">
        <f t="shared" ref="D515:D578" si="155">C515/100</f>
        <v>1.63</v>
      </c>
      <c r="E515" s="2">
        <f t="shared" ref="E515:E578" si="156">ROUND(G515,1)</f>
        <v>80.8</v>
      </c>
      <c r="F515" s="67">
        <f t="shared" ref="F515:F578" si="157">E515/D515^2</f>
        <v>30.411381685422864</v>
      </c>
      <c r="G515" s="2">
        <v>80.8</v>
      </c>
      <c r="H515" s="2" t="b">
        <v>1</v>
      </c>
      <c r="I515" s="2" t="b">
        <f t="shared" ref="I515:I578" si="158">IF(ISBLANK(H515),FALSE,H515)</f>
        <v>1</v>
      </c>
      <c r="J515" s="2" t="b">
        <f t="shared" ref="J515:J578" si="159">IF(I515="YES",TRUE,IF(I515="No",FALSE,I515))</f>
        <v>1</v>
      </c>
      <c r="K515" s="2" t="b">
        <v>1</v>
      </c>
      <c r="L515" s="2" t="b">
        <f t="shared" ref="L515:L578" si="160">IF(ISBLANK(K515),FALSE,K515)</f>
        <v>1</v>
      </c>
      <c r="M515" s="2" t="b">
        <f t="shared" ref="M515:M578" si="161">IF(L515="Yes",TRUE,IF(L515="No",FALSE,L515))</f>
        <v>1</v>
      </c>
      <c r="N515" s="2" t="b">
        <v>0</v>
      </c>
      <c r="O515" s="2" t="b">
        <f t="shared" ref="O515:O578" si="162">IF(ISBLANK(N515),"FALSE",N515)</f>
        <v>0</v>
      </c>
      <c r="P515" s="2" t="b">
        <f t="shared" ref="P515:P578" si="163">IF(O515="yes",TRUE,IF(O515="No",FALSE,O515))</f>
        <v>0</v>
      </c>
      <c r="Q515" s="2" t="b">
        <v>0</v>
      </c>
      <c r="R515" s="2" t="b">
        <f t="shared" ref="R515:R578" si="164">IF(ISBLANK(Q515),FALSE,Q515)</f>
        <v>0</v>
      </c>
      <c r="S515" s="2" t="b">
        <f t="shared" ref="S515:S578" si="165">IF(R515="Yes",TRUE,IF(R515="No",FALSE,R515))</f>
        <v>0</v>
      </c>
      <c r="T515" s="2" t="s">
        <v>1638</v>
      </c>
      <c r="U515" s="2">
        <v>178</v>
      </c>
      <c r="V515" s="2" t="b">
        <v>0</v>
      </c>
      <c r="W515" s="2" t="b">
        <f t="shared" ref="W515:W578" si="166">IF(ISBLANK(V515),FALSE,V515)</f>
        <v>0</v>
      </c>
      <c r="X515" s="20" t="b">
        <f t="shared" ref="X515:X578" si="167">IF(W515="Yes",TRUE,IF(W515="No",FALSE,FALSE))</f>
        <v>0</v>
      </c>
      <c r="Y515" s="2" t="b">
        <v>1</v>
      </c>
      <c r="Z515" s="2" t="b">
        <f t="shared" si="153"/>
        <v>1</v>
      </c>
      <c r="AA515" s="2" t="b">
        <f t="shared" si="154"/>
        <v>1</v>
      </c>
      <c r="AB515" s="2" t="b">
        <v>1</v>
      </c>
      <c r="AC515" s="20" t="b">
        <f t="shared" ref="AC515:AC578" si="168">IF(ISBLANK(AB515),"FALSE",AB515)</f>
        <v>1</v>
      </c>
      <c r="AD515" s="20" t="b">
        <f t="shared" ref="AD515:AD578" si="169">IF(AC515="Yes",TRUE,IF(AC515="No",FALSE,AC515))</f>
        <v>1</v>
      </c>
      <c r="AE515" s="2" t="s">
        <v>1572</v>
      </c>
      <c r="AF515" s="2" t="str">
        <f t="shared" ref="AF515:AF578" si="170">PROPER(AE515)</f>
        <v>Allergic Reaction</v>
      </c>
      <c r="AG515" s="2" t="s">
        <v>1528</v>
      </c>
      <c r="AH515" s="2" t="str">
        <f t="shared" ref="AH515:AH578" si="171">IF(ISBLANK(AG515),"No",AG515)</f>
        <v>Yes</v>
      </c>
      <c r="AI515" s="2" t="s">
        <v>1511</v>
      </c>
      <c r="AJ515" s="2" t="s">
        <v>1525</v>
      </c>
    </row>
    <row r="516" spans="1:36" ht="15.75" customHeight="1" x14ac:dyDescent="0.35">
      <c r="A516" s="2" t="s">
        <v>826</v>
      </c>
      <c r="B516" s="2" t="s">
        <v>1540</v>
      </c>
      <c r="C516" s="2">
        <v>162</v>
      </c>
      <c r="D516" s="2">
        <f t="shared" si="155"/>
        <v>1.62</v>
      </c>
      <c r="E516" s="2">
        <f t="shared" si="156"/>
        <v>89</v>
      </c>
      <c r="F516" s="67">
        <f t="shared" si="157"/>
        <v>33.912513336381643</v>
      </c>
      <c r="G516" s="2">
        <v>89</v>
      </c>
      <c r="H516" s="2" t="b">
        <v>0</v>
      </c>
      <c r="I516" s="2" t="b">
        <f t="shared" si="158"/>
        <v>0</v>
      </c>
      <c r="J516" s="2" t="b">
        <f t="shared" si="159"/>
        <v>0</v>
      </c>
      <c r="K516" s="2" t="b">
        <v>0</v>
      </c>
      <c r="L516" s="2" t="b">
        <f t="shared" si="160"/>
        <v>0</v>
      </c>
      <c r="M516" s="2" t="b">
        <f t="shared" si="161"/>
        <v>0</v>
      </c>
      <c r="N516" s="2" t="b">
        <v>0</v>
      </c>
      <c r="O516" s="2" t="b">
        <f t="shared" si="162"/>
        <v>0</v>
      </c>
      <c r="P516" s="2" t="b">
        <f t="shared" si="163"/>
        <v>0</v>
      </c>
      <c r="Q516" s="2" t="b">
        <v>1</v>
      </c>
      <c r="R516" s="2" t="b">
        <f t="shared" si="164"/>
        <v>1</v>
      </c>
      <c r="S516" s="2" t="b">
        <f t="shared" si="165"/>
        <v>1</v>
      </c>
      <c r="T516" s="2" t="s">
        <v>1847</v>
      </c>
      <c r="U516" s="2">
        <v>204</v>
      </c>
      <c r="V516" s="2" t="b">
        <v>1</v>
      </c>
      <c r="W516" s="2" t="b">
        <f t="shared" si="166"/>
        <v>1</v>
      </c>
      <c r="X516" s="20" t="b">
        <f t="shared" si="167"/>
        <v>0</v>
      </c>
      <c r="Y516" s="2" t="b">
        <v>0</v>
      </c>
      <c r="Z516" s="2" t="b">
        <f t="shared" si="153"/>
        <v>0</v>
      </c>
      <c r="AA516" s="2" t="b">
        <f t="shared" si="154"/>
        <v>0</v>
      </c>
      <c r="AB516" s="2" t="b">
        <v>1</v>
      </c>
      <c r="AC516" s="20" t="b">
        <f t="shared" si="168"/>
        <v>1</v>
      </c>
      <c r="AD516" s="20" t="b">
        <f t="shared" si="169"/>
        <v>1</v>
      </c>
      <c r="AE516" s="2" t="s">
        <v>1586</v>
      </c>
      <c r="AF516" s="2" t="str">
        <f t="shared" si="170"/>
        <v>Osteoarthritis</v>
      </c>
      <c r="AG516" s="2" t="s">
        <v>1528</v>
      </c>
      <c r="AH516" s="2" t="str">
        <f t="shared" si="171"/>
        <v>Yes</v>
      </c>
      <c r="AI516" s="2" t="s">
        <v>1539</v>
      </c>
      <c r="AJ516" s="2" t="s">
        <v>1534</v>
      </c>
    </row>
    <row r="517" spans="1:36" ht="15.75" customHeight="1" x14ac:dyDescent="0.35">
      <c r="A517" s="2" t="s">
        <v>827</v>
      </c>
      <c r="B517" s="2" t="s">
        <v>1547</v>
      </c>
      <c r="C517" s="2">
        <v>164</v>
      </c>
      <c r="D517" s="2">
        <f t="shared" si="155"/>
        <v>1.64</v>
      </c>
      <c r="E517" s="2">
        <f t="shared" si="156"/>
        <v>86.6</v>
      </c>
      <c r="F517" s="67">
        <f t="shared" si="157"/>
        <v>32.198096371207619</v>
      </c>
      <c r="G517" s="2">
        <v>86.6</v>
      </c>
      <c r="H517" s="2" t="b">
        <v>0</v>
      </c>
      <c r="I517" s="2" t="b">
        <f t="shared" si="158"/>
        <v>0</v>
      </c>
      <c r="J517" s="2" t="b">
        <f t="shared" si="159"/>
        <v>0</v>
      </c>
      <c r="K517" s="2" t="b">
        <v>0</v>
      </c>
      <c r="L517" s="2" t="b">
        <f t="shared" si="160"/>
        <v>0</v>
      </c>
      <c r="M517" s="2" t="b">
        <f t="shared" si="161"/>
        <v>0</v>
      </c>
      <c r="N517" s="2" t="b">
        <v>0</v>
      </c>
      <c r="O517" s="2" t="b">
        <f t="shared" si="162"/>
        <v>0</v>
      </c>
      <c r="P517" s="2" t="b">
        <f t="shared" si="163"/>
        <v>0</v>
      </c>
      <c r="Q517" s="2" t="b">
        <v>0</v>
      </c>
      <c r="R517" s="2" t="b">
        <f t="shared" si="164"/>
        <v>0</v>
      </c>
      <c r="S517" s="2" t="b">
        <f t="shared" si="165"/>
        <v>0</v>
      </c>
      <c r="T517" s="2" t="s">
        <v>1848</v>
      </c>
      <c r="U517" s="2">
        <v>208</v>
      </c>
      <c r="V517" s="2" t="b">
        <v>0</v>
      </c>
      <c r="W517" s="2" t="b">
        <f t="shared" si="166"/>
        <v>0</v>
      </c>
      <c r="X517" s="20" t="b">
        <f t="shared" si="167"/>
        <v>0</v>
      </c>
      <c r="Y517" s="2" t="b">
        <v>1</v>
      </c>
      <c r="Z517" s="2" t="b">
        <f t="shared" si="153"/>
        <v>1</v>
      </c>
      <c r="AA517" s="2" t="b">
        <f t="shared" si="154"/>
        <v>1</v>
      </c>
      <c r="AB517" s="2" t="b">
        <v>1</v>
      </c>
      <c r="AC517" s="20" t="b">
        <f t="shared" si="168"/>
        <v>1</v>
      </c>
      <c r="AD517" s="20" t="b">
        <f t="shared" si="169"/>
        <v>1</v>
      </c>
      <c r="AE517" s="2" t="s">
        <v>1549</v>
      </c>
      <c r="AF517" s="2" t="str">
        <f t="shared" si="170"/>
        <v>Hypertension</v>
      </c>
      <c r="AG517" s="2" t="s">
        <v>1528</v>
      </c>
      <c r="AH517" s="2" t="str">
        <f t="shared" si="171"/>
        <v>Yes</v>
      </c>
      <c r="AI517" s="2" t="s">
        <v>1539</v>
      </c>
      <c r="AJ517" s="2" t="s">
        <v>1521</v>
      </c>
    </row>
    <row r="518" spans="1:36" ht="15.75" customHeight="1" x14ac:dyDescent="0.35">
      <c r="A518" s="2" t="s">
        <v>828</v>
      </c>
      <c r="B518" s="2" t="s">
        <v>1522</v>
      </c>
      <c r="C518" s="2">
        <v>160</v>
      </c>
      <c r="D518" s="2">
        <f t="shared" si="155"/>
        <v>1.6</v>
      </c>
      <c r="E518" s="2">
        <f t="shared" si="156"/>
        <v>82.7</v>
      </c>
      <c r="F518" s="67">
        <f t="shared" si="157"/>
        <v>32.304687499999993</v>
      </c>
      <c r="G518" s="2">
        <v>82.7</v>
      </c>
      <c r="H518" s="2" t="b">
        <v>0</v>
      </c>
      <c r="I518" s="2" t="b">
        <f t="shared" si="158"/>
        <v>0</v>
      </c>
      <c r="J518" s="2" t="b">
        <f t="shared" si="159"/>
        <v>0</v>
      </c>
      <c r="K518" s="2" t="b">
        <v>0</v>
      </c>
      <c r="L518" s="2" t="b">
        <f t="shared" si="160"/>
        <v>0</v>
      </c>
      <c r="M518" s="2" t="b">
        <f t="shared" si="161"/>
        <v>0</v>
      </c>
      <c r="N518" s="2" t="b">
        <v>0</v>
      </c>
      <c r="O518" s="2" t="b">
        <f t="shared" si="162"/>
        <v>0</v>
      </c>
      <c r="P518" s="2" t="b">
        <f t="shared" si="163"/>
        <v>0</v>
      </c>
      <c r="Q518" s="2" t="b">
        <v>0</v>
      </c>
      <c r="R518" s="2" t="b">
        <f t="shared" si="164"/>
        <v>0</v>
      </c>
      <c r="S518" s="2" t="b">
        <f t="shared" si="165"/>
        <v>0</v>
      </c>
      <c r="T518" s="2" t="s">
        <v>1676</v>
      </c>
      <c r="U518" s="2">
        <v>166</v>
      </c>
      <c r="V518" s="2" t="b">
        <v>0</v>
      </c>
      <c r="W518" s="2" t="b">
        <f t="shared" si="166"/>
        <v>0</v>
      </c>
      <c r="X518" s="20" t="b">
        <f t="shared" si="167"/>
        <v>0</v>
      </c>
      <c r="Y518" s="2" t="b">
        <v>1</v>
      </c>
      <c r="Z518" s="2" t="b">
        <f t="shared" si="153"/>
        <v>1</v>
      </c>
      <c r="AA518" s="2" t="b">
        <f t="shared" si="154"/>
        <v>1</v>
      </c>
      <c r="AB518" s="2" t="b">
        <v>1</v>
      </c>
      <c r="AC518" s="20" t="b">
        <f t="shared" si="168"/>
        <v>1</v>
      </c>
      <c r="AD518" s="20" t="b">
        <f t="shared" si="169"/>
        <v>1</v>
      </c>
      <c r="AE518" s="2" t="s">
        <v>1549</v>
      </c>
      <c r="AF518" s="2" t="str">
        <f t="shared" si="170"/>
        <v>Hypertension</v>
      </c>
      <c r="AG518" s="2" t="s">
        <v>1510</v>
      </c>
      <c r="AH518" s="2" t="str">
        <f t="shared" si="171"/>
        <v>No</v>
      </c>
      <c r="AI518" s="2" t="s">
        <v>1511</v>
      </c>
      <c r="AJ518" s="2" t="s">
        <v>1521</v>
      </c>
    </row>
    <row r="519" spans="1:36" ht="15.75" customHeight="1" x14ac:dyDescent="0.35">
      <c r="A519" s="2" t="s">
        <v>829</v>
      </c>
      <c r="B519" s="2" t="s">
        <v>1547</v>
      </c>
      <c r="C519" s="2">
        <v>178</v>
      </c>
      <c r="D519" s="2">
        <f t="shared" si="155"/>
        <v>1.78</v>
      </c>
      <c r="E519" s="2">
        <f t="shared" si="156"/>
        <v>69</v>
      </c>
      <c r="F519" s="67">
        <f t="shared" si="157"/>
        <v>21.777553339224845</v>
      </c>
      <c r="G519" s="2">
        <v>69</v>
      </c>
      <c r="H519" s="2" t="b">
        <v>0</v>
      </c>
      <c r="I519" s="2" t="b">
        <f t="shared" si="158"/>
        <v>0</v>
      </c>
      <c r="J519" s="2" t="b">
        <f t="shared" si="159"/>
        <v>0</v>
      </c>
      <c r="K519" s="2" t="b">
        <v>1</v>
      </c>
      <c r="L519" s="2" t="b">
        <f t="shared" si="160"/>
        <v>1</v>
      </c>
      <c r="M519" s="2" t="b">
        <f t="shared" si="161"/>
        <v>1</v>
      </c>
      <c r="N519" s="2" t="b">
        <v>0</v>
      </c>
      <c r="O519" s="2" t="b">
        <f t="shared" si="162"/>
        <v>0</v>
      </c>
      <c r="P519" s="2" t="b">
        <f t="shared" si="163"/>
        <v>0</v>
      </c>
      <c r="Q519" s="2" t="b">
        <v>0</v>
      </c>
      <c r="R519" s="2" t="b">
        <f t="shared" si="164"/>
        <v>0</v>
      </c>
      <c r="S519" s="2" t="b">
        <f t="shared" si="165"/>
        <v>0</v>
      </c>
      <c r="T519" s="2" t="s">
        <v>1790</v>
      </c>
      <c r="U519" s="2">
        <v>164</v>
      </c>
      <c r="V519" s="2" t="b">
        <v>0</v>
      </c>
      <c r="W519" s="2" t="b">
        <f t="shared" si="166"/>
        <v>0</v>
      </c>
      <c r="X519" s="20" t="b">
        <f t="shared" si="167"/>
        <v>0</v>
      </c>
      <c r="Y519" s="2" t="b">
        <v>0</v>
      </c>
      <c r="Z519" s="2" t="b">
        <f t="shared" si="153"/>
        <v>0</v>
      </c>
      <c r="AA519" s="2" t="b">
        <f t="shared" si="154"/>
        <v>0</v>
      </c>
      <c r="AB519" s="2" t="b">
        <v>0</v>
      </c>
      <c r="AC519" s="20" t="b">
        <f t="shared" si="168"/>
        <v>0</v>
      </c>
      <c r="AD519" s="20" t="b">
        <f t="shared" si="169"/>
        <v>0</v>
      </c>
      <c r="AE519" s="2" t="s">
        <v>1581</v>
      </c>
      <c r="AF519" s="2" t="str">
        <f t="shared" si="170"/>
        <v>Appendicitis</v>
      </c>
      <c r="AG519" s="2" t="s">
        <v>1528</v>
      </c>
      <c r="AH519" s="2" t="str">
        <f t="shared" si="171"/>
        <v>Yes</v>
      </c>
      <c r="AI519" s="2" t="s">
        <v>1511</v>
      </c>
      <c r="AJ519" s="2" t="s">
        <v>1521</v>
      </c>
    </row>
    <row r="520" spans="1:36" ht="15.75" customHeight="1" x14ac:dyDescent="0.35">
      <c r="A520" s="2" t="s">
        <v>831</v>
      </c>
      <c r="B520" s="2" t="s">
        <v>1531</v>
      </c>
      <c r="C520" s="2">
        <v>177</v>
      </c>
      <c r="D520" s="2">
        <f t="shared" si="155"/>
        <v>1.77</v>
      </c>
      <c r="E520" s="2">
        <f t="shared" si="156"/>
        <v>89</v>
      </c>
      <c r="F520" s="67">
        <f t="shared" si="157"/>
        <v>28.408184110568481</v>
      </c>
      <c r="G520" s="2">
        <v>89</v>
      </c>
      <c r="H520" s="2" t="b">
        <v>0</v>
      </c>
      <c r="I520" s="2" t="b">
        <f t="shared" si="158"/>
        <v>0</v>
      </c>
      <c r="J520" s="2" t="b">
        <f t="shared" si="159"/>
        <v>0</v>
      </c>
      <c r="K520" s="2" t="b">
        <v>1</v>
      </c>
      <c r="L520" s="2" t="b">
        <f t="shared" si="160"/>
        <v>1</v>
      </c>
      <c r="M520" s="2" t="b">
        <f t="shared" si="161"/>
        <v>1</v>
      </c>
      <c r="N520" s="2" t="b">
        <v>0</v>
      </c>
      <c r="O520" s="2" t="b">
        <f t="shared" si="162"/>
        <v>0</v>
      </c>
      <c r="P520" s="2" t="b">
        <f t="shared" si="163"/>
        <v>0</v>
      </c>
      <c r="Q520" s="2" t="b">
        <v>1</v>
      </c>
      <c r="R520" s="2" t="b">
        <f t="shared" si="164"/>
        <v>1</v>
      </c>
      <c r="S520" s="2" t="b">
        <f t="shared" si="165"/>
        <v>1</v>
      </c>
      <c r="T520" s="2" t="s">
        <v>1849</v>
      </c>
      <c r="U520" s="2">
        <v>192</v>
      </c>
      <c r="V520" s="2" t="b">
        <v>1</v>
      </c>
      <c r="W520" s="2" t="b">
        <f t="shared" si="166"/>
        <v>1</v>
      </c>
      <c r="X520" s="20" t="b">
        <f t="shared" si="167"/>
        <v>0</v>
      </c>
      <c r="Y520" s="2" t="b">
        <v>0</v>
      </c>
      <c r="Z520" s="2" t="b">
        <f t="shared" si="153"/>
        <v>0</v>
      </c>
      <c r="AA520" s="2" t="b">
        <f t="shared" si="154"/>
        <v>0</v>
      </c>
      <c r="AB520" s="2" t="b">
        <v>1</v>
      </c>
      <c r="AC520" s="20" t="b">
        <f t="shared" si="168"/>
        <v>1</v>
      </c>
      <c r="AD520" s="20" t="b">
        <f t="shared" si="169"/>
        <v>1</v>
      </c>
      <c r="AE520" s="2" t="s">
        <v>1538</v>
      </c>
      <c r="AF520" s="2" t="str">
        <f t="shared" si="170"/>
        <v>Respiratory Infection</v>
      </c>
      <c r="AG520" s="2" t="s">
        <v>1510</v>
      </c>
      <c r="AH520" s="2" t="str">
        <f t="shared" si="171"/>
        <v>No</v>
      </c>
      <c r="AI520" s="2" t="s">
        <v>1516</v>
      </c>
      <c r="AJ520" s="2" t="s">
        <v>1525</v>
      </c>
    </row>
    <row r="521" spans="1:36" ht="15.75" customHeight="1" x14ac:dyDescent="0.35">
      <c r="A521" s="2" t="s">
        <v>833</v>
      </c>
      <c r="B521" s="2" t="s">
        <v>1522</v>
      </c>
      <c r="C521" s="2">
        <v>169</v>
      </c>
      <c r="D521" s="2">
        <f t="shared" si="155"/>
        <v>1.69</v>
      </c>
      <c r="E521" s="2">
        <f t="shared" si="156"/>
        <v>70.400000000000006</v>
      </c>
      <c r="F521" s="67">
        <f t="shared" si="157"/>
        <v>24.648996883862615</v>
      </c>
      <c r="G521" s="2">
        <v>70.400000000000006</v>
      </c>
      <c r="H521" s="2" t="b">
        <v>0</v>
      </c>
      <c r="I521" s="2" t="b">
        <f t="shared" si="158"/>
        <v>0</v>
      </c>
      <c r="J521" s="2" t="b">
        <f t="shared" si="159"/>
        <v>0</v>
      </c>
      <c r="K521" s="2" t="b">
        <v>1</v>
      </c>
      <c r="L521" s="2" t="b">
        <f t="shared" si="160"/>
        <v>1</v>
      </c>
      <c r="M521" s="2" t="b">
        <f t="shared" si="161"/>
        <v>1</v>
      </c>
      <c r="N521" s="2" t="b">
        <v>0</v>
      </c>
      <c r="O521" s="2" t="b">
        <f t="shared" si="162"/>
        <v>0</v>
      </c>
      <c r="P521" s="2" t="b">
        <f t="shared" si="163"/>
        <v>0</v>
      </c>
      <c r="Q521" s="2" t="b">
        <v>0</v>
      </c>
      <c r="R521" s="2" t="b">
        <f t="shared" si="164"/>
        <v>0</v>
      </c>
      <c r="S521" s="2" t="b">
        <f t="shared" si="165"/>
        <v>0</v>
      </c>
      <c r="T521" s="2" t="s">
        <v>1838</v>
      </c>
      <c r="U521" s="2">
        <v>217</v>
      </c>
      <c r="V521" s="2" t="b">
        <v>0</v>
      </c>
      <c r="W521" s="2" t="b">
        <f t="shared" si="166"/>
        <v>0</v>
      </c>
      <c r="X521" s="20" t="b">
        <f t="shared" si="167"/>
        <v>0</v>
      </c>
      <c r="Y521" s="2" t="b">
        <v>0</v>
      </c>
      <c r="Z521" s="2" t="b">
        <f t="shared" si="153"/>
        <v>0</v>
      </c>
      <c r="AA521" s="2" t="b">
        <f t="shared" si="154"/>
        <v>0</v>
      </c>
      <c r="AB521" s="2" t="b">
        <v>0</v>
      </c>
      <c r="AC521" s="20" t="b">
        <f t="shared" si="168"/>
        <v>0</v>
      </c>
      <c r="AD521" s="20" t="b">
        <f t="shared" si="169"/>
        <v>0</v>
      </c>
      <c r="AE521" s="2" t="s">
        <v>1570</v>
      </c>
      <c r="AF521" s="2" t="str">
        <f t="shared" si="170"/>
        <v>Cancer</v>
      </c>
      <c r="AG521" s="2" t="s">
        <v>1510</v>
      </c>
      <c r="AH521" s="2" t="str">
        <f t="shared" si="171"/>
        <v>No</v>
      </c>
      <c r="AI521" s="2" t="s">
        <v>1511</v>
      </c>
      <c r="AJ521" s="2" t="s">
        <v>1534</v>
      </c>
    </row>
    <row r="522" spans="1:36" ht="15.75" customHeight="1" x14ac:dyDescent="0.35">
      <c r="A522" s="2" t="s">
        <v>834</v>
      </c>
      <c r="B522" s="2" t="s">
        <v>1522</v>
      </c>
      <c r="C522" s="2">
        <v>165</v>
      </c>
      <c r="D522" s="2">
        <f t="shared" si="155"/>
        <v>1.65</v>
      </c>
      <c r="E522" s="2">
        <f t="shared" si="156"/>
        <v>68.2</v>
      </c>
      <c r="F522" s="67">
        <f t="shared" si="157"/>
        <v>25.050505050505055</v>
      </c>
      <c r="G522" s="2">
        <v>68.2</v>
      </c>
      <c r="H522" s="2" t="b">
        <v>0</v>
      </c>
      <c r="I522" s="2" t="b">
        <f t="shared" si="158"/>
        <v>0</v>
      </c>
      <c r="J522" s="2" t="b">
        <f t="shared" si="159"/>
        <v>0</v>
      </c>
      <c r="K522" s="2" t="b">
        <v>0</v>
      </c>
      <c r="L522" s="2" t="b">
        <f t="shared" si="160"/>
        <v>0</v>
      </c>
      <c r="M522" s="2" t="b">
        <f t="shared" si="161"/>
        <v>0</v>
      </c>
      <c r="N522" s="2" t="b">
        <v>0</v>
      </c>
      <c r="O522" s="2" t="b">
        <f t="shared" si="162"/>
        <v>0</v>
      </c>
      <c r="P522" s="2" t="b">
        <f t="shared" si="163"/>
        <v>0</v>
      </c>
      <c r="Q522" s="2" t="b">
        <v>0</v>
      </c>
      <c r="R522" s="2" t="b">
        <f t="shared" si="164"/>
        <v>0</v>
      </c>
      <c r="S522" s="2" t="b">
        <f t="shared" si="165"/>
        <v>0</v>
      </c>
      <c r="T522" s="2" t="s">
        <v>1643</v>
      </c>
      <c r="U522" s="2">
        <v>211</v>
      </c>
      <c r="V522" s="2" t="b">
        <v>0</v>
      </c>
      <c r="W522" s="2" t="b">
        <f t="shared" si="166"/>
        <v>0</v>
      </c>
      <c r="X522" s="20" t="b">
        <f t="shared" si="167"/>
        <v>0</v>
      </c>
      <c r="Y522" s="2" t="b">
        <v>0</v>
      </c>
      <c r="Z522" s="2" t="b">
        <f t="shared" si="153"/>
        <v>0</v>
      </c>
      <c r="AA522" s="2" t="b">
        <f t="shared" si="154"/>
        <v>0</v>
      </c>
      <c r="AB522" s="2" t="b">
        <v>0</v>
      </c>
      <c r="AC522" s="20" t="b">
        <f t="shared" si="168"/>
        <v>0</v>
      </c>
      <c r="AD522" s="20" t="b">
        <f t="shared" si="169"/>
        <v>0</v>
      </c>
      <c r="AE522" s="2" t="s">
        <v>1627</v>
      </c>
      <c r="AF522" s="2" t="str">
        <f t="shared" si="170"/>
        <v>Childbirth</v>
      </c>
      <c r="AG522" s="2" t="s">
        <v>1528</v>
      </c>
      <c r="AH522" s="2" t="str">
        <f t="shared" si="171"/>
        <v>Yes</v>
      </c>
      <c r="AI522" s="2" t="s">
        <v>1511</v>
      </c>
      <c r="AJ522" s="2" t="s">
        <v>1534</v>
      </c>
    </row>
    <row r="523" spans="1:36" ht="15.75" customHeight="1" x14ac:dyDescent="0.35">
      <c r="A523" s="2" t="s">
        <v>836</v>
      </c>
      <c r="B523" s="2" t="s">
        <v>1518</v>
      </c>
      <c r="C523" s="2">
        <v>178</v>
      </c>
      <c r="D523" s="2">
        <f t="shared" si="155"/>
        <v>1.78</v>
      </c>
      <c r="E523" s="2">
        <f t="shared" si="156"/>
        <v>95</v>
      </c>
      <c r="F523" s="67">
        <f t="shared" si="157"/>
        <v>29.983587930816814</v>
      </c>
      <c r="G523" s="2">
        <v>95</v>
      </c>
      <c r="H523" s="2" t="b">
        <v>1</v>
      </c>
      <c r="I523" s="2" t="b">
        <f t="shared" si="158"/>
        <v>1</v>
      </c>
      <c r="J523" s="2" t="b">
        <f t="shared" si="159"/>
        <v>1</v>
      </c>
      <c r="K523" s="2" t="b">
        <v>0</v>
      </c>
      <c r="L523" s="2" t="b">
        <f t="shared" si="160"/>
        <v>0</v>
      </c>
      <c r="M523" s="2" t="b">
        <f t="shared" si="161"/>
        <v>0</v>
      </c>
      <c r="N523" s="2" t="b">
        <v>0</v>
      </c>
      <c r="O523" s="2" t="b">
        <f t="shared" si="162"/>
        <v>0</v>
      </c>
      <c r="P523" s="2" t="b">
        <f t="shared" si="163"/>
        <v>0</v>
      </c>
      <c r="Q523" s="2" t="b">
        <v>1</v>
      </c>
      <c r="R523" s="2" t="b">
        <f t="shared" si="164"/>
        <v>1</v>
      </c>
      <c r="S523" s="2" t="b">
        <f t="shared" si="165"/>
        <v>1</v>
      </c>
      <c r="T523" s="2" t="s">
        <v>1645</v>
      </c>
      <c r="U523" s="2">
        <v>158</v>
      </c>
      <c r="V523" s="2" t="b">
        <v>1</v>
      </c>
      <c r="W523" s="2" t="b">
        <f t="shared" si="166"/>
        <v>1</v>
      </c>
      <c r="X523" s="20" t="b">
        <f t="shared" si="167"/>
        <v>0</v>
      </c>
      <c r="Y523" s="2" t="b">
        <v>1</v>
      </c>
      <c r="Z523" s="2" t="b">
        <f t="shared" si="153"/>
        <v>1</v>
      </c>
      <c r="AA523" s="2" t="b">
        <f t="shared" si="154"/>
        <v>1</v>
      </c>
      <c r="AB523" s="2" t="b">
        <v>1</v>
      </c>
      <c r="AC523" s="20" t="b">
        <f t="shared" si="168"/>
        <v>1</v>
      </c>
      <c r="AD523" s="20" t="b">
        <f t="shared" si="169"/>
        <v>1</v>
      </c>
      <c r="AE523" s="2" t="s">
        <v>1579</v>
      </c>
      <c r="AF523" s="2" t="str">
        <f t="shared" si="170"/>
        <v>Cancer</v>
      </c>
      <c r="AG523" s="2" t="s">
        <v>1510</v>
      </c>
      <c r="AH523" s="2" t="str">
        <f t="shared" si="171"/>
        <v>No</v>
      </c>
      <c r="AI523" s="2" t="s">
        <v>1511</v>
      </c>
      <c r="AJ523" s="2" t="s">
        <v>1525</v>
      </c>
    </row>
    <row r="524" spans="1:36" ht="15.75" customHeight="1" x14ac:dyDescent="0.35">
      <c r="A524" s="2" t="s">
        <v>838</v>
      </c>
      <c r="B524" s="2" t="s">
        <v>1518</v>
      </c>
      <c r="C524" s="2">
        <v>161</v>
      </c>
      <c r="D524" s="2">
        <f t="shared" si="155"/>
        <v>1.61</v>
      </c>
      <c r="E524" s="2">
        <f t="shared" si="156"/>
        <v>84</v>
      </c>
      <c r="F524" s="67">
        <f t="shared" si="157"/>
        <v>32.406157169862269</v>
      </c>
      <c r="G524" s="2">
        <v>84</v>
      </c>
      <c r="H524" s="2" t="b">
        <v>0</v>
      </c>
      <c r="I524" s="2" t="b">
        <f t="shared" si="158"/>
        <v>0</v>
      </c>
      <c r="J524" s="2" t="b">
        <f t="shared" si="159"/>
        <v>0</v>
      </c>
      <c r="K524" s="2" t="b">
        <v>0</v>
      </c>
      <c r="L524" s="2" t="b">
        <f t="shared" si="160"/>
        <v>0</v>
      </c>
      <c r="M524" s="2" t="b">
        <f t="shared" si="161"/>
        <v>0</v>
      </c>
      <c r="N524" s="2" t="b">
        <v>0</v>
      </c>
      <c r="O524" s="2" t="b">
        <f t="shared" si="162"/>
        <v>0</v>
      </c>
      <c r="P524" s="2" t="b">
        <f t="shared" si="163"/>
        <v>0</v>
      </c>
      <c r="Q524" s="2" t="b">
        <v>1</v>
      </c>
      <c r="R524" s="2" t="b">
        <f t="shared" si="164"/>
        <v>1</v>
      </c>
      <c r="S524" s="2" t="b">
        <f t="shared" si="165"/>
        <v>1</v>
      </c>
      <c r="T524" s="2" t="s">
        <v>1780</v>
      </c>
      <c r="U524" s="2">
        <v>201</v>
      </c>
      <c r="V524" s="2" t="b">
        <v>1</v>
      </c>
      <c r="W524" s="2" t="b">
        <f t="shared" si="166"/>
        <v>1</v>
      </c>
      <c r="X524" s="20" t="b">
        <f t="shared" si="167"/>
        <v>0</v>
      </c>
      <c r="Y524" s="2" t="b">
        <v>0</v>
      </c>
      <c r="Z524" s="2" t="b">
        <f t="shared" si="153"/>
        <v>0</v>
      </c>
      <c r="AA524" s="2" t="b">
        <f t="shared" si="154"/>
        <v>0</v>
      </c>
      <c r="AB524" s="2" t="b">
        <v>1</v>
      </c>
      <c r="AC524" s="20" t="b">
        <f t="shared" si="168"/>
        <v>1</v>
      </c>
      <c r="AD524" s="20" t="b">
        <f t="shared" si="169"/>
        <v>1</v>
      </c>
      <c r="AE524" s="2" t="s">
        <v>1549</v>
      </c>
      <c r="AF524" s="2" t="str">
        <f t="shared" si="170"/>
        <v>Hypertension</v>
      </c>
      <c r="AG524" s="2" t="s">
        <v>1510</v>
      </c>
      <c r="AH524" s="2" t="str">
        <f t="shared" si="171"/>
        <v>No</v>
      </c>
      <c r="AI524" s="2" t="s">
        <v>1516</v>
      </c>
      <c r="AJ524" s="2" t="s">
        <v>1525</v>
      </c>
    </row>
    <row r="525" spans="1:36" ht="15.75" customHeight="1" x14ac:dyDescent="0.35">
      <c r="A525" s="2" t="s">
        <v>839</v>
      </c>
      <c r="B525" s="2" t="s">
        <v>1507</v>
      </c>
      <c r="C525" s="2">
        <v>160</v>
      </c>
      <c r="D525" s="2">
        <f t="shared" si="155"/>
        <v>1.6</v>
      </c>
      <c r="E525" s="2">
        <f t="shared" si="156"/>
        <v>60</v>
      </c>
      <c r="F525" s="67">
        <f t="shared" si="157"/>
        <v>23.437499999999996</v>
      </c>
      <c r="G525" s="2">
        <v>60</v>
      </c>
      <c r="H525" s="2" t="b">
        <v>0</v>
      </c>
      <c r="I525" s="2" t="b">
        <f t="shared" si="158"/>
        <v>0</v>
      </c>
      <c r="J525" s="2" t="b">
        <f t="shared" si="159"/>
        <v>0</v>
      </c>
      <c r="K525" s="2" t="b">
        <v>0</v>
      </c>
      <c r="L525" s="2" t="b">
        <f t="shared" si="160"/>
        <v>0</v>
      </c>
      <c r="M525" s="2" t="b">
        <f t="shared" si="161"/>
        <v>0</v>
      </c>
      <c r="N525" s="2" t="b">
        <v>1</v>
      </c>
      <c r="O525" s="2" t="b">
        <f t="shared" si="162"/>
        <v>1</v>
      </c>
      <c r="P525" s="2" t="b">
        <f t="shared" si="163"/>
        <v>1</v>
      </c>
      <c r="Q525" s="2" t="b">
        <v>0</v>
      </c>
      <c r="R525" s="2" t="b">
        <f t="shared" si="164"/>
        <v>0</v>
      </c>
      <c r="S525" s="2" t="b">
        <f t="shared" si="165"/>
        <v>0</v>
      </c>
      <c r="T525" s="2" t="s">
        <v>1652</v>
      </c>
      <c r="U525" s="2">
        <v>153</v>
      </c>
      <c r="V525" s="2" t="b">
        <v>0</v>
      </c>
      <c r="W525" s="2" t="b">
        <f t="shared" si="166"/>
        <v>0</v>
      </c>
      <c r="X525" s="20" t="b">
        <f t="shared" si="167"/>
        <v>0</v>
      </c>
      <c r="Y525" s="2" t="b">
        <v>0</v>
      </c>
      <c r="Z525" s="2" t="b">
        <f t="shared" si="153"/>
        <v>0</v>
      </c>
      <c r="AA525" s="2" t="b">
        <f t="shared" si="154"/>
        <v>0</v>
      </c>
      <c r="AB525" s="2" t="b">
        <v>0</v>
      </c>
      <c r="AC525" s="20" t="b">
        <f t="shared" si="168"/>
        <v>0</v>
      </c>
      <c r="AD525" s="20" t="b">
        <f t="shared" si="169"/>
        <v>0</v>
      </c>
      <c r="AE525" s="2" t="s">
        <v>1530</v>
      </c>
      <c r="AF525" s="2" t="str">
        <f t="shared" si="170"/>
        <v>Fractured Arm</v>
      </c>
      <c r="AG525" s="2" t="s">
        <v>1528</v>
      </c>
      <c r="AH525" s="2" t="str">
        <f t="shared" si="171"/>
        <v>Yes</v>
      </c>
      <c r="AI525" s="2" t="s">
        <v>1516</v>
      </c>
      <c r="AJ525" s="2" t="s">
        <v>1517</v>
      </c>
    </row>
    <row r="526" spans="1:36" ht="15.75" customHeight="1" x14ac:dyDescent="0.35">
      <c r="A526" s="2" t="s">
        <v>840</v>
      </c>
      <c r="B526" s="2" t="s">
        <v>1531</v>
      </c>
      <c r="C526" s="2">
        <v>178</v>
      </c>
      <c r="D526" s="2">
        <f t="shared" si="155"/>
        <v>1.78</v>
      </c>
      <c r="E526" s="2">
        <f t="shared" si="156"/>
        <v>75.599999999999994</v>
      </c>
      <c r="F526" s="67">
        <f t="shared" si="157"/>
        <v>23.86062365862896</v>
      </c>
      <c r="G526" s="2">
        <v>75.599999999999994</v>
      </c>
      <c r="H526" s="2" t="b">
        <v>0</v>
      </c>
      <c r="I526" s="2" t="b">
        <f t="shared" si="158"/>
        <v>0</v>
      </c>
      <c r="J526" s="2" t="b">
        <f t="shared" si="159"/>
        <v>0</v>
      </c>
      <c r="K526" s="2" t="b">
        <v>0</v>
      </c>
      <c r="L526" s="2" t="b">
        <f t="shared" si="160"/>
        <v>0</v>
      </c>
      <c r="M526" s="2" t="b">
        <f t="shared" si="161"/>
        <v>0</v>
      </c>
      <c r="N526" s="2" t="b">
        <v>1</v>
      </c>
      <c r="O526" s="2" t="b">
        <f t="shared" si="162"/>
        <v>1</v>
      </c>
      <c r="P526" s="2" t="b">
        <f t="shared" si="163"/>
        <v>1</v>
      </c>
      <c r="Q526" s="2" t="b">
        <v>0</v>
      </c>
      <c r="R526" s="2" t="b">
        <f t="shared" si="164"/>
        <v>0</v>
      </c>
      <c r="S526" s="2" t="b">
        <f t="shared" si="165"/>
        <v>0</v>
      </c>
      <c r="T526" s="2" t="s">
        <v>1753</v>
      </c>
      <c r="U526" s="2">
        <v>153</v>
      </c>
      <c r="W526" s="2" t="b">
        <f t="shared" si="166"/>
        <v>0</v>
      </c>
      <c r="X526" s="20" t="b">
        <f t="shared" si="167"/>
        <v>0</v>
      </c>
      <c r="Y526" s="2" t="b">
        <v>0</v>
      </c>
      <c r="Z526" s="2" t="b">
        <f t="shared" si="153"/>
        <v>0</v>
      </c>
      <c r="AA526" s="2" t="b">
        <f t="shared" si="154"/>
        <v>0</v>
      </c>
      <c r="AB526" s="2" t="b">
        <v>0</v>
      </c>
      <c r="AC526" s="20" t="b">
        <f t="shared" si="168"/>
        <v>0</v>
      </c>
      <c r="AD526" s="20" t="b">
        <f t="shared" si="169"/>
        <v>0</v>
      </c>
      <c r="AE526" s="2" t="s">
        <v>1515</v>
      </c>
      <c r="AF526" s="2" t="str">
        <f t="shared" si="170"/>
        <v>Prostate Cancer</v>
      </c>
      <c r="AG526" s="2" t="s">
        <v>1528</v>
      </c>
      <c r="AH526" s="2" t="str">
        <f t="shared" si="171"/>
        <v>Yes</v>
      </c>
      <c r="AI526" s="2" t="s">
        <v>1516</v>
      </c>
      <c r="AJ526" s="2" t="s">
        <v>1512</v>
      </c>
    </row>
    <row r="527" spans="1:36" ht="15.75" customHeight="1" x14ac:dyDescent="0.35">
      <c r="A527" s="2" t="s">
        <v>842</v>
      </c>
      <c r="B527" s="2" t="s">
        <v>1507</v>
      </c>
      <c r="C527" s="2">
        <v>166</v>
      </c>
      <c r="D527" s="2">
        <f t="shared" si="155"/>
        <v>1.66</v>
      </c>
      <c r="E527" s="2">
        <f t="shared" si="156"/>
        <v>85.6</v>
      </c>
      <c r="F527" s="67">
        <f t="shared" si="157"/>
        <v>31.064015096530699</v>
      </c>
      <c r="G527" s="2">
        <v>85.6</v>
      </c>
      <c r="H527" s="2" t="b">
        <v>0</v>
      </c>
      <c r="I527" s="2" t="b">
        <f t="shared" si="158"/>
        <v>0</v>
      </c>
      <c r="J527" s="2" t="b">
        <f t="shared" si="159"/>
        <v>0</v>
      </c>
      <c r="K527" s="2" t="b">
        <v>0</v>
      </c>
      <c r="L527" s="2" t="b">
        <f t="shared" si="160"/>
        <v>0</v>
      </c>
      <c r="M527" s="2" t="b">
        <f t="shared" si="161"/>
        <v>0</v>
      </c>
      <c r="N527" s="2" t="b">
        <v>0</v>
      </c>
      <c r="O527" s="2" t="b">
        <f t="shared" si="162"/>
        <v>0</v>
      </c>
      <c r="P527" s="2" t="b">
        <f t="shared" si="163"/>
        <v>0</v>
      </c>
      <c r="Q527" s="2" t="b">
        <v>1</v>
      </c>
      <c r="R527" s="2" t="b">
        <f t="shared" si="164"/>
        <v>1</v>
      </c>
      <c r="S527" s="2" t="b">
        <f t="shared" si="165"/>
        <v>1</v>
      </c>
      <c r="T527" s="2" t="s">
        <v>1558</v>
      </c>
      <c r="U527" s="2">
        <v>225</v>
      </c>
      <c r="V527" s="2" t="b">
        <v>1</v>
      </c>
      <c r="W527" s="2" t="b">
        <f t="shared" si="166"/>
        <v>1</v>
      </c>
      <c r="X527" s="20" t="b">
        <f t="shared" si="167"/>
        <v>0</v>
      </c>
      <c r="Y527" s="2" t="b">
        <v>1</v>
      </c>
      <c r="Z527" s="2" t="b">
        <f t="shared" si="153"/>
        <v>1</v>
      </c>
      <c r="AA527" s="2" t="b">
        <f t="shared" si="154"/>
        <v>1</v>
      </c>
      <c r="AB527" s="2" t="b">
        <v>1</v>
      </c>
      <c r="AC527" s="20" t="b">
        <f t="shared" si="168"/>
        <v>1</v>
      </c>
      <c r="AD527" s="20" t="b">
        <f t="shared" si="169"/>
        <v>1</v>
      </c>
      <c r="AE527" s="2" t="s">
        <v>1524</v>
      </c>
      <c r="AF527" s="2" t="str">
        <f t="shared" si="170"/>
        <v>Heart Attack</v>
      </c>
      <c r="AG527" s="2" t="s">
        <v>1528</v>
      </c>
      <c r="AH527" s="2" t="str">
        <f t="shared" si="171"/>
        <v>Yes</v>
      </c>
      <c r="AI527" s="2" t="s">
        <v>1511</v>
      </c>
      <c r="AJ527" s="2" t="s">
        <v>1512</v>
      </c>
    </row>
    <row r="528" spans="1:36" ht="15.75" customHeight="1" x14ac:dyDescent="0.35">
      <c r="A528" s="2" t="s">
        <v>843</v>
      </c>
      <c r="B528" s="2" t="s">
        <v>1531</v>
      </c>
      <c r="C528" s="2">
        <v>168</v>
      </c>
      <c r="D528" s="2">
        <f t="shared" si="155"/>
        <v>1.68</v>
      </c>
      <c r="E528" s="2">
        <f t="shared" si="156"/>
        <v>87.9</v>
      </c>
      <c r="F528" s="67">
        <f t="shared" si="157"/>
        <v>31.143707482993204</v>
      </c>
      <c r="G528" s="2">
        <v>87.9</v>
      </c>
      <c r="H528" s="2" t="b">
        <v>0</v>
      </c>
      <c r="I528" s="2" t="b">
        <f t="shared" si="158"/>
        <v>0</v>
      </c>
      <c r="J528" s="2" t="b">
        <f t="shared" si="159"/>
        <v>0</v>
      </c>
      <c r="K528" s="2" t="b">
        <v>0</v>
      </c>
      <c r="L528" s="2" t="b">
        <f t="shared" si="160"/>
        <v>0</v>
      </c>
      <c r="M528" s="2" t="b">
        <f t="shared" si="161"/>
        <v>0</v>
      </c>
      <c r="N528" s="2" t="b">
        <v>1</v>
      </c>
      <c r="O528" s="2" t="b">
        <f t="shared" si="162"/>
        <v>1</v>
      </c>
      <c r="P528" s="2" t="b">
        <f t="shared" si="163"/>
        <v>1</v>
      </c>
      <c r="Q528" s="2" t="b">
        <v>0</v>
      </c>
      <c r="R528" s="2" t="b">
        <f t="shared" si="164"/>
        <v>0</v>
      </c>
      <c r="S528" s="2" t="b">
        <f t="shared" si="165"/>
        <v>0</v>
      </c>
      <c r="T528" s="2" t="s">
        <v>1695</v>
      </c>
      <c r="U528" s="2">
        <v>153</v>
      </c>
      <c r="V528" s="2" t="b">
        <v>1</v>
      </c>
      <c r="W528" s="2" t="b">
        <f t="shared" si="166"/>
        <v>1</v>
      </c>
      <c r="X528" s="20" t="b">
        <f t="shared" si="167"/>
        <v>0</v>
      </c>
      <c r="Y528" s="2" t="b">
        <v>0</v>
      </c>
      <c r="Z528" s="2" t="b">
        <f t="shared" si="153"/>
        <v>0</v>
      </c>
      <c r="AA528" s="2" t="b">
        <f t="shared" si="154"/>
        <v>0</v>
      </c>
      <c r="AB528" s="2" t="b">
        <v>1</v>
      </c>
      <c r="AC528" s="20" t="b">
        <f t="shared" si="168"/>
        <v>1</v>
      </c>
      <c r="AD528" s="20" t="b">
        <f t="shared" si="169"/>
        <v>1</v>
      </c>
      <c r="AE528" s="2" t="s">
        <v>1552</v>
      </c>
      <c r="AF528" s="2" t="str">
        <f t="shared" si="170"/>
        <v>Heart Disease</v>
      </c>
      <c r="AG528" s="2" t="s">
        <v>1510</v>
      </c>
      <c r="AH528" s="2" t="str">
        <f t="shared" si="171"/>
        <v>No</v>
      </c>
      <c r="AI528" s="2" t="s">
        <v>1511</v>
      </c>
      <c r="AJ528" s="2" t="s">
        <v>1512</v>
      </c>
    </row>
    <row r="529" spans="1:36" ht="15.75" customHeight="1" x14ac:dyDescent="0.35">
      <c r="A529" s="2" t="s">
        <v>844</v>
      </c>
      <c r="B529" s="2" t="s">
        <v>1560</v>
      </c>
      <c r="C529" s="2">
        <v>163</v>
      </c>
      <c r="D529" s="2">
        <f t="shared" si="155"/>
        <v>1.63</v>
      </c>
      <c r="E529" s="2">
        <f t="shared" si="156"/>
        <v>88</v>
      </c>
      <c r="F529" s="67">
        <f t="shared" si="157"/>
        <v>33.121306786104107</v>
      </c>
      <c r="G529" s="2">
        <v>88</v>
      </c>
      <c r="H529" s="2" t="b">
        <v>0</v>
      </c>
      <c r="I529" s="2" t="b">
        <f t="shared" si="158"/>
        <v>0</v>
      </c>
      <c r="J529" s="2" t="b">
        <f t="shared" si="159"/>
        <v>0</v>
      </c>
      <c r="K529" s="2" t="b">
        <v>1</v>
      </c>
      <c r="L529" s="2" t="b">
        <f t="shared" si="160"/>
        <v>1</v>
      </c>
      <c r="M529" s="2" t="b">
        <f t="shared" si="161"/>
        <v>1</v>
      </c>
      <c r="N529" s="2" t="b">
        <v>0</v>
      </c>
      <c r="O529" s="2" t="b">
        <f t="shared" si="162"/>
        <v>0</v>
      </c>
      <c r="P529" s="2" t="b">
        <f t="shared" si="163"/>
        <v>0</v>
      </c>
      <c r="Q529" s="2" t="b">
        <v>1</v>
      </c>
      <c r="R529" s="2" t="b">
        <f t="shared" si="164"/>
        <v>1</v>
      </c>
      <c r="S529" s="2" t="b">
        <f t="shared" si="165"/>
        <v>1</v>
      </c>
      <c r="T529" s="2" t="s">
        <v>1710</v>
      </c>
      <c r="U529" s="2">
        <v>223</v>
      </c>
      <c r="V529" s="2" t="b">
        <v>1</v>
      </c>
      <c r="W529" s="2" t="b">
        <f t="shared" si="166"/>
        <v>1</v>
      </c>
      <c r="X529" s="20" t="b">
        <f t="shared" si="167"/>
        <v>0</v>
      </c>
      <c r="Y529" s="2" t="b">
        <v>1</v>
      </c>
      <c r="Z529" s="2" t="b">
        <f t="shared" si="153"/>
        <v>1</v>
      </c>
      <c r="AA529" s="2" t="b">
        <f t="shared" si="154"/>
        <v>1</v>
      </c>
      <c r="AB529" s="2" t="b">
        <v>1</v>
      </c>
      <c r="AC529" s="20" t="b">
        <f t="shared" si="168"/>
        <v>1</v>
      </c>
      <c r="AD529" s="20" t="b">
        <f t="shared" si="169"/>
        <v>1</v>
      </c>
      <c r="AE529" s="2" t="s">
        <v>1598</v>
      </c>
      <c r="AF529" s="2" t="str">
        <f t="shared" si="170"/>
        <v>Heart Disease</v>
      </c>
      <c r="AG529" s="2" t="s">
        <v>1510</v>
      </c>
      <c r="AH529" s="2" t="str">
        <f t="shared" si="171"/>
        <v>No</v>
      </c>
      <c r="AI529" s="2" t="s">
        <v>1539</v>
      </c>
      <c r="AJ529" s="2" t="s">
        <v>1521</v>
      </c>
    </row>
    <row r="530" spans="1:36" ht="15.75" customHeight="1" x14ac:dyDescent="0.35">
      <c r="A530" s="2" t="s">
        <v>846</v>
      </c>
      <c r="B530" s="2" t="s">
        <v>1507</v>
      </c>
      <c r="C530" s="2">
        <v>161</v>
      </c>
      <c r="D530" s="2">
        <f t="shared" si="155"/>
        <v>1.61</v>
      </c>
      <c r="E530" s="2">
        <f t="shared" si="156"/>
        <v>79.3</v>
      </c>
      <c r="F530" s="67">
        <f t="shared" si="157"/>
        <v>30.592955518691404</v>
      </c>
      <c r="G530" s="2">
        <v>79.3</v>
      </c>
      <c r="H530" s="2" t="b">
        <v>0</v>
      </c>
      <c r="I530" s="2" t="b">
        <f t="shared" si="158"/>
        <v>0</v>
      </c>
      <c r="J530" s="2" t="b">
        <f t="shared" si="159"/>
        <v>0</v>
      </c>
      <c r="K530" s="2" t="b">
        <v>0</v>
      </c>
      <c r="L530" s="2" t="b">
        <f t="shared" si="160"/>
        <v>0</v>
      </c>
      <c r="M530" s="2" t="b">
        <f t="shared" si="161"/>
        <v>0</v>
      </c>
      <c r="N530" s="2" t="b">
        <v>1</v>
      </c>
      <c r="O530" s="2" t="b">
        <f t="shared" si="162"/>
        <v>1</v>
      </c>
      <c r="P530" s="2" t="b">
        <f t="shared" si="163"/>
        <v>1</v>
      </c>
      <c r="Q530" s="2" t="b">
        <v>0</v>
      </c>
      <c r="R530" s="2" t="b">
        <f t="shared" si="164"/>
        <v>0</v>
      </c>
      <c r="S530" s="2" t="b">
        <f t="shared" si="165"/>
        <v>0</v>
      </c>
      <c r="T530" s="2" t="s">
        <v>1624</v>
      </c>
      <c r="U530" s="2">
        <v>178</v>
      </c>
      <c r="V530" s="2" t="b">
        <v>0</v>
      </c>
      <c r="W530" s="2" t="b">
        <f t="shared" si="166"/>
        <v>0</v>
      </c>
      <c r="X530" s="20" t="b">
        <f t="shared" si="167"/>
        <v>0</v>
      </c>
      <c r="Y530" s="2" t="b">
        <v>1</v>
      </c>
      <c r="Z530" s="2" t="b">
        <f t="shared" si="153"/>
        <v>1</v>
      </c>
      <c r="AA530" s="2" t="b">
        <f t="shared" si="154"/>
        <v>1</v>
      </c>
      <c r="AB530" s="2" t="b">
        <v>1</v>
      </c>
      <c r="AC530" s="20" t="b">
        <f t="shared" si="168"/>
        <v>1</v>
      </c>
      <c r="AD530" s="20" t="b">
        <f t="shared" si="169"/>
        <v>1</v>
      </c>
      <c r="AE530" s="2" t="s">
        <v>1627</v>
      </c>
      <c r="AF530" s="2" t="str">
        <f t="shared" si="170"/>
        <v>Childbirth</v>
      </c>
      <c r="AG530" s="2" t="s">
        <v>1528</v>
      </c>
      <c r="AH530" s="2" t="str">
        <f t="shared" si="171"/>
        <v>Yes</v>
      </c>
      <c r="AI530" s="2" t="s">
        <v>1511</v>
      </c>
      <c r="AJ530" s="2" t="s">
        <v>1521</v>
      </c>
    </row>
    <row r="531" spans="1:36" ht="15.75" customHeight="1" x14ac:dyDescent="0.35">
      <c r="A531" s="2" t="s">
        <v>848</v>
      </c>
      <c r="B531" s="2" t="s">
        <v>1518</v>
      </c>
      <c r="C531" s="2">
        <v>176</v>
      </c>
      <c r="D531" s="2">
        <f t="shared" si="155"/>
        <v>1.76</v>
      </c>
      <c r="E531" s="2">
        <f t="shared" si="156"/>
        <v>106.3</v>
      </c>
      <c r="F531" s="67">
        <f t="shared" si="157"/>
        <v>34.316890495867767</v>
      </c>
      <c r="G531" s="2">
        <v>106.3</v>
      </c>
      <c r="H531" s="2" t="b">
        <v>1</v>
      </c>
      <c r="I531" s="2" t="b">
        <f t="shared" si="158"/>
        <v>1</v>
      </c>
      <c r="J531" s="2" t="b">
        <f t="shared" si="159"/>
        <v>1</v>
      </c>
      <c r="K531" s="2" t="b">
        <v>1</v>
      </c>
      <c r="L531" s="2" t="b">
        <f t="shared" si="160"/>
        <v>1</v>
      </c>
      <c r="M531" s="2" t="b">
        <f t="shared" si="161"/>
        <v>1</v>
      </c>
      <c r="N531" s="2" t="b">
        <v>0</v>
      </c>
      <c r="O531" s="2" t="b">
        <f t="shared" si="162"/>
        <v>0</v>
      </c>
      <c r="P531" s="2" t="b">
        <f t="shared" si="163"/>
        <v>0</v>
      </c>
      <c r="Q531" s="2" t="b">
        <v>1</v>
      </c>
      <c r="R531" s="2" t="b">
        <f t="shared" si="164"/>
        <v>1</v>
      </c>
      <c r="S531" s="2" t="b">
        <f t="shared" si="165"/>
        <v>1</v>
      </c>
      <c r="T531" s="2" t="s">
        <v>1739</v>
      </c>
      <c r="U531" s="2">
        <v>203</v>
      </c>
      <c r="V531" s="2" t="b">
        <v>1</v>
      </c>
      <c r="W531" s="2" t="b">
        <f t="shared" si="166"/>
        <v>1</v>
      </c>
      <c r="X531" s="20" t="b">
        <f t="shared" si="167"/>
        <v>0</v>
      </c>
      <c r="Y531" s="2" t="b">
        <v>0</v>
      </c>
      <c r="Z531" s="2" t="b">
        <f t="shared" si="153"/>
        <v>0</v>
      </c>
      <c r="AA531" s="2" t="b">
        <f t="shared" si="154"/>
        <v>0</v>
      </c>
      <c r="AB531" s="2" t="b">
        <v>1</v>
      </c>
      <c r="AC531" s="20" t="b">
        <f t="shared" si="168"/>
        <v>1</v>
      </c>
      <c r="AD531" s="20" t="b">
        <f t="shared" si="169"/>
        <v>1</v>
      </c>
      <c r="AE531" s="2" t="s">
        <v>1538</v>
      </c>
      <c r="AF531" s="2" t="str">
        <f t="shared" si="170"/>
        <v>Respiratory Infection</v>
      </c>
      <c r="AG531" s="2" t="s">
        <v>1528</v>
      </c>
      <c r="AH531" s="2" t="str">
        <f t="shared" si="171"/>
        <v>Yes</v>
      </c>
      <c r="AI531" s="2" t="s">
        <v>1511</v>
      </c>
      <c r="AJ531" s="2" t="s">
        <v>1512</v>
      </c>
    </row>
    <row r="532" spans="1:36" ht="15.75" customHeight="1" x14ac:dyDescent="0.35">
      <c r="A532" s="2" t="s">
        <v>849</v>
      </c>
      <c r="B532" s="2" t="s">
        <v>1518</v>
      </c>
      <c r="C532" s="2">
        <v>162</v>
      </c>
      <c r="D532" s="2">
        <f t="shared" si="155"/>
        <v>1.62</v>
      </c>
      <c r="E532" s="2">
        <f t="shared" si="156"/>
        <v>80.3</v>
      </c>
      <c r="F532" s="67">
        <f t="shared" si="157"/>
        <v>30.597469897881414</v>
      </c>
      <c r="G532" s="2">
        <v>80.3</v>
      </c>
      <c r="H532" s="2" t="b">
        <v>0</v>
      </c>
      <c r="I532" s="2" t="b">
        <f t="shared" si="158"/>
        <v>0</v>
      </c>
      <c r="J532" s="2" t="b">
        <f t="shared" si="159"/>
        <v>0</v>
      </c>
      <c r="K532" s="2" t="b">
        <v>0</v>
      </c>
      <c r="L532" s="2" t="b">
        <f t="shared" si="160"/>
        <v>0</v>
      </c>
      <c r="M532" s="2" t="b">
        <f t="shared" si="161"/>
        <v>0</v>
      </c>
      <c r="N532" s="2" t="b">
        <v>0</v>
      </c>
      <c r="O532" s="2" t="b">
        <f t="shared" si="162"/>
        <v>0</v>
      </c>
      <c r="P532" s="2" t="b">
        <f t="shared" si="163"/>
        <v>0</v>
      </c>
      <c r="Q532" s="2" t="b">
        <v>1</v>
      </c>
      <c r="R532" s="2" t="b">
        <f t="shared" si="164"/>
        <v>1</v>
      </c>
      <c r="S532" s="2" t="b">
        <f t="shared" si="165"/>
        <v>1</v>
      </c>
      <c r="T532" s="2" t="s">
        <v>1686</v>
      </c>
      <c r="U532" s="2">
        <v>185</v>
      </c>
      <c r="V532" s="2" t="b">
        <v>1</v>
      </c>
      <c r="W532" s="2" t="b">
        <f t="shared" si="166"/>
        <v>1</v>
      </c>
      <c r="X532" s="20" t="b">
        <f t="shared" si="167"/>
        <v>0</v>
      </c>
      <c r="Y532" s="2" t="b">
        <v>1</v>
      </c>
      <c r="Z532" s="2" t="b">
        <f t="shared" si="153"/>
        <v>1</v>
      </c>
      <c r="AA532" s="2" t="b">
        <f t="shared" si="154"/>
        <v>1</v>
      </c>
      <c r="AB532" s="2" t="b">
        <v>1</v>
      </c>
      <c r="AC532" s="20" t="b">
        <f t="shared" si="168"/>
        <v>1</v>
      </c>
      <c r="AD532" s="20" t="b">
        <f t="shared" si="169"/>
        <v>1</v>
      </c>
      <c r="AE532" s="2" t="s">
        <v>1538</v>
      </c>
      <c r="AF532" s="2" t="str">
        <f t="shared" si="170"/>
        <v>Respiratory Infection</v>
      </c>
      <c r="AG532" s="2" t="s">
        <v>1528</v>
      </c>
      <c r="AH532" s="2" t="str">
        <f t="shared" si="171"/>
        <v>Yes</v>
      </c>
      <c r="AI532" s="2" t="s">
        <v>1511</v>
      </c>
      <c r="AJ532" s="2" t="s">
        <v>1512</v>
      </c>
    </row>
    <row r="533" spans="1:36" ht="15.75" customHeight="1" x14ac:dyDescent="0.35">
      <c r="A533" s="2" t="s">
        <v>850</v>
      </c>
      <c r="B533" s="2" t="s">
        <v>1513</v>
      </c>
      <c r="C533" s="2">
        <v>176</v>
      </c>
      <c r="D533" s="2">
        <f t="shared" si="155"/>
        <v>1.76</v>
      </c>
      <c r="E533" s="2">
        <f t="shared" si="156"/>
        <v>62.1</v>
      </c>
      <c r="F533" s="67">
        <f t="shared" si="157"/>
        <v>20.047778925619834</v>
      </c>
      <c r="G533" s="2">
        <v>62.1</v>
      </c>
      <c r="H533" s="2" t="b">
        <v>1</v>
      </c>
      <c r="I533" s="2" t="b">
        <f t="shared" si="158"/>
        <v>1</v>
      </c>
      <c r="J533" s="2" t="b">
        <f t="shared" si="159"/>
        <v>1</v>
      </c>
      <c r="K533" s="2" t="b">
        <v>1</v>
      </c>
      <c r="L533" s="2" t="b">
        <f t="shared" si="160"/>
        <v>1</v>
      </c>
      <c r="M533" s="2" t="b">
        <f t="shared" si="161"/>
        <v>1</v>
      </c>
      <c r="N533" s="2" t="b">
        <v>1</v>
      </c>
      <c r="O533" s="2" t="b">
        <f t="shared" si="162"/>
        <v>1</v>
      </c>
      <c r="P533" s="2" t="b">
        <f t="shared" si="163"/>
        <v>1</v>
      </c>
      <c r="Q533" s="2" t="b">
        <v>0</v>
      </c>
      <c r="R533" s="2" t="b">
        <f t="shared" si="164"/>
        <v>0</v>
      </c>
      <c r="S533" s="2" t="b">
        <f t="shared" si="165"/>
        <v>0</v>
      </c>
      <c r="T533" s="2" t="s">
        <v>1763</v>
      </c>
      <c r="U533" s="2">
        <v>209</v>
      </c>
      <c r="V533" s="2" t="b">
        <v>0</v>
      </c>
      <c r="W533" s="2" t="b">
        <f t="shared" si="166"/>
        <v>0</v>
      </c>
      <c r="X533" s="20" t="b">
        <f t="shared" si="167"/>
        <v>0</v>
      </c>
      <c r="Y533" s="2" t="b">
        <v>0</v>
      </c>
      <c r="Z533" s="2" t="b">
        <f t="shared" si="153"/>
        <v>0</v>
      </c>
      <c r="AA533" s="2" t="b">
        <f t="shared" si="154"/>
        <v>0</v>
      </c>
      <c r="AB533" s="2" t="b">
        <v>0</v>
      </c>
      <c r="AC533" s="20" t="b">
        <f t="shared" si="168"/>
        <v>0</v>
      </c>
      <c r="AD533" s="20" t="b">
        <f t="shared" si="169"/>
        <v>0</v>
      </c>
      <c r="AE533" s="2" t="s">
        <v>1581</v>
      </c>
      <c r="AF533" s="2" t="str">
        <f t="shared" si="170"/>
        <v>Appendicitis</v>
      </c>
      <c r="AG533" s="2" t="s">
        <v>1510</v>
      </c>
      <c r="AH533" s="2" t="str">
        <f t="shared" si="171"/>
        <v>No</v>
      </c>
      <c r="AI533" s="2" t="s">
        <v>1539</v>
      </c>
      <c r="AJ533" s="2" t="s">
        <v>1525</v>
      </c>
    </row>
    <row r="534" spans="1:36" ht="15.75" customHeight="1" x14ac:dyDescent="0.35">
      <c r="A534" s="2" t="s">
        <v>851</v>
      </c>
      <c r="B534" s="2" t="s">
        <v>1518</v>
      </c>
      <c r="C534" s="2">
        <v>162</v>
      </c>
      <c r="D534" s="2">
        <f t="shared" si="155"/>
        <v>1.62</v>
      </c>
      <c r="E534" s="2">
        <f t="shared" si="156"/>
        <v>59.3</v>
      </c>
      <c r="F534" s="67">
        <f t="shared" si="157"/>
        <v>22.595640908398103</v>
      </c>
      <c r="G534" s="2">
        <v>59.3</v>
      </c>
      <c r="H534" s="2" t="b">
        <v>0</v>
      </c>
      <c r="I534" s="2" t="b">
        <f t="shared" si="158"/>
        <v>0</v>
      </c>
      <c r="J534" s="2" t="b">
        <f t="shared" si="159"/>
        <v>0</v>
      </c>
      <c r="K534" s="2" t="b">
        <v>0</v>
      </c>
      <c r="L534" s="2" t="b">
        <f t="shared" si="160"/>
        <v>0</v>
      </c>
      <c r="M534" s="2" t="b">
        <f t="shared" si="161"/>
        <v>0</v>
      </c>
      <c r="N534" s="2" t="b">
        <v>1</v>
      </c>
      <c r="O534" s="2" t="b">
        <f t="shared" si="162"/>
        <v>1</v>
      </c>
      <c r="P534" s="2" t="b">
        <f t="shared" si="163"/>
        <v>1</v>
      </c>
      <c r="Q534" s="2" t="b">
        <v>0</v>
      </c>
      <c r="R534" s="2" t="b">
        <f t="shared" si="164"/>
        <v>0</v>
      </c>
      <c r="S534" s="2" t="b">
        <f t="shared" si="165"/>
        <v>0</v>
      </c>
      <c r="T534" s="2" t="s">
        <v>1719</v>
      </c>
      <c r="U534" s="2">
        <v>203</v>
      </c>
      <c r="V534" s="2" t="b">
        <v>0</v>
      </c>
      <c r="W534" s="2" t="b">
        <f t="shared" si="166"/>
        <v>0</v>
      </c>
      <c r="X534" s="20" t="b">
        <f t="shared" si="167"/>
        <v>0</v>
      </c>
      <c r="Z534" s="2" t="b">
        <f t="shared" si="153"/>
        <v>0</v>
      </c>
      <c r="AA534" s="2" t="b">
        <f t="shared" si="154"/>
        <v>0</v>
      </c>
      <c r="AB534" s="2" t="b">
        <v>0</v>
      </c>
      <c r="AC534" s="20" t="b">
        <f t="shared" si="168"/>
        <v>0</v>
      </c>
      <c r="AD534" s="20" t="b">
        <f t="shared" si="169"/>
        <v>0</v>
      </c>
      <c r="AE534" s="2" t="s">
        <v>1527</v>
      </c>
      <c r="AF534" s="2" t="str">
        <f t="shared" si="170"/>
        <v>Appendicitis</v>
      </c>
      <c r="AG534" s="2" t="s">
        <v>1510</v>
      </c>
      <c r="AH534" s="2" t="str">
        <f t="shared" si="171"/>
        <v>No</v>
      </c>
      <c r="AI534" s="2" t="s">
        <v>1516</v>
      </c>
      <c r="AJ534" s="2" t="s">
        <v>1521</v>
      </c>
    </row>
    <row r="535" spans="1:36" ht="15.75" customHeight="1" x14ac:dyDescent="0.35">
      <c r="A535" s="2" t="s">
        <v>852</v>
      </c>
      <c r="B535" s="2" t="s">
        <v>1518</v>
      </c>
      <c r="C535" s="2">
        <v>170</v>
      </c>
      <c r="D535" s="2">
        <f t="shared" si="155"/>
        <v>1.7</v>
      </c>
      <c r="E535" s="2">
        <f t="shared" si="156"/>
        <v>82.2</v>
      </c>
      <c r="F535" s="67">
        <f t="shared" si="157"/>
        <v>28.442906574394467</v>
      </c>
      <c r="G535" s="2">
        <v>82.2</v>
      </c>
      <c r="H535" s="2" t="b">
        <v>1</v>
      </c>
      <c r="I535" s="2" t="b">
        <f t="shared" si="158"/>
        <v>1</v>
      </c>
      <c r="J535" s="2" t="b">
        <f t="shared" si="159"/>
        <v>1</v>
      </c>
      <c r="K535" s="2" t="b">
        <v>0</v>
      </c>
      <c r="L535" s="2" t="b">
        <f t="shared" si="160"/>
        <v>0</v>
      </c>
      <c r="M535" s="2" t="b">
        <f t="shared" si="161"/>
        <v>0</v>
      </c>
      <c r="N535" s="2" t="b">
        <v>0</v>
      </c>
      <c r="O535" s="2" t="b">
        <f t="shared" si="162"/>
        <v>0</v>
      </c>
      <c r="P535" s="2" t="b">
        <f t="shared" si="163"/>
        <v>0</v>
      </c>
      <c r="Q535" s="2" t="b">
        <v>1</v>
      </c>
      <c r="R535" s="2" t="b">
        <f t="shared" si="164"/>
        <v>1</v>
      </c>
      <c r="S535" s="2" t="b">
        <f t="shared" si="165"/>
        <v>1</v>
      </c>
      <c r="T535" s="2" t="s">
        <v>1722</v>
      </c>
      <c r="U535" s="2">
        <v>158</v>
      </c>
      <c r="V535" s="2" t="b">
        <v>1</v>
      </c>
      <c r="W535" s="2" t="b">
        <f t="shared" si="166"/>
        <v>1</v>
      </c>
      <c r="X535" s="20" t="b">
        <f t="shared" si="167"/>
        <v>0</v>
      </c>
      <c r="Y535" s="2" t="b">
        <v>0</v>
      </c>
      <c r="Z535" s="2" t="b">
        <f t="shared" si="153"/>
        <v>0</v>
      </c>
      <c r="AA535" s="2" t="b">
        <f t="shared" si="154"/>
        <v>0</v>
      </c>
      <c r="AB535" s="2" t="b">
        <v>1</v>
      </c>
      <c r="AC535" s="20" t="b">
        <f t="shared" si="168"/>
        <v>1</v>
      </c>
      <c r="AD535" s="20" t="b">
        <f t="shared" si="169"/>
        <v>1</v>
      </c>
      <c r="AE535" s="2" t="s">
        <v>1621</v>
      </c>
      <c r="AF535" s="2" t="str">
        <f t="shared" si="170"/>
        <v>Heart Attack</v>
      </c>
      <c r="AG535" s="2" t="s">
        <v>1510</v>
      </c>
      <c r="AH535" s="2" t="str">
        <f t="shared" si="171"/>
        <v>No</v>
      </c>
      <c r="AI535" s="2" t="s">
        <v>1516</v>
      </c>
      <c r="AJ535" s="2" t="s">
        <v>1517</v>
      </c>
    </row>
    <row r="536" spans="1:36" ht="15.75" customHeight="1" x14ac:dyDescent="0.35">
      <c r="A536" s="2" t="s">
        <v>853</v>
      </c>
      <c r="B536" s="2" t="s">
        <v>1522</v>
      </c>
      <c r="C536" s="2">
        <v>154</v>
      </c>
      <c r="D536" s="2">
        <f t="shared" si="155"/>
        <v>1.54</v>
      </c>
      <c r="E536" s="2">
        <f t="shared" si="156"/>
        <v>71.5</v>
      </c>
      <c r="F536" s="67">
        <f t="shared" si="157"/>
        <v>30.148423005565864</v>
      </c>
      <c r="G536" s="2">
        <v>71.5</v>
      </c>
      <c r="H536" s="2" t="b">
        <v>0</v>
      </c>
      <c r="I536" s="2" t="b">
        <f t="shared" si="158"/>
        <v>0</v>
      </c>
      <c r="J536" s="2" t="b">
        <f t="shared" si="159"/>
        <v>0</v>
      </c>
      <c r="K536" s="2" t="b">
        <v>0</v>
      </c>
      <c r="L536" s="2" t="b">
        <f t="shared" si="160"/>
        <v>0</v>
      </c>
      <c r="M536" s="2" t="b">
        <f t="shared" si="161"/>
        <v>0</v>
      </c>
      <c r="N536" s="2" t="b">
        <v>0</v>
      </c>
      <c r="O536" s="2" t="b">
        <f t="shared" si="162"/>
        <v>0</v>
      </c>
      <c r="P536" s="2" t="b">
        <f t="shared" si="163"/>
        <v>0</v>
      </c>
      <c r="Q536" s="2" t="b">
        <v>0</v>
      </c>
      <c r="R536" s="2" t="b">
        <f t="shared" si="164"/>
        <v>0</v>
      </c>
      <c r="S536" s="2" t="b">
        <f t="shared" si="165"/>
        <v>0</v>
      </c>
      <c r="T536" s="2" t="s">
        <v>1737</v>
      </c>
      <c r="U536" s="2">
        <v>192</v>
      </c>
      <c r="V536" s="2" t="b">
        <v>0</v>
      </c>
      <c r="W536" s="2" t="b">
        <f t="shared" si="166"/>
        <v>0</v>
      </c>
      <c r="X536" s="20" t="b">
        <f t="shared" si="167"/>
        <v>0</v>
      </c>
      <c r="Y536" s="2" t="b">
        <v>1</v>
      </c>
      <c r="Z536" s="2" t="b">
        <f t="shared" si="153"/>
        <v>1</v>
      </c>
      <c r="AA536" s="2" t="b">
        <f t="shared" si="154"/>
        <v>1</v>
      </c>
      <c r="AB536" s="2" t="b">
        <v>1</v>
      </c>
      <c r="AC536" s="20" t="b">
        <f t="shared" si="168"/>
        <v>1</v>
      </c>
      <c r="AD536" s="20" t="b">
        <f t="shared" si="169"/>
        <v>1</v>
      </c>
      <c r="AE536" s="2" t="s">
        <v>1584</v>
      </c>
      <c r="AF536" s="2" t="str">
        <f t="shared" si="170"/>
        <v>Prostate Cancer</v>
      </c>
      <c r="AG536" s="2" t="s">
        <v>1510</v>
      </c>
      <c r="AH536" s="2" t="str">
        <f t="shared" si="171"/>
        <v>No</v>
      </c>
      <c r="AI536" s="2" t="s">
        <v>1516</v>
      </c>
      <c r="AJ536" s="2" t="s">
        <v>1525</v>
      </c>
    </row>
    <row r="537" spans="1:36" ht="15.75" customHeight="1" x14ac:dyDescent="0.35">
      <c r="A537" s="2" t="s">
        <v>854</v>
      </c>
      <c r="B537" s="2" t="s">
        <v>1518</v>
      </c>
      <c r="C537" s="2">
        <v>166</v>
      </c>
      <c r="D537" s="2">
        <f t="shared" si="155"/>
        <v>1.66</v>
      </c>
      <c r="E537" s="2">
        <f t="shared" si="156"/>
        <v>84.1</v>
      </c>
      <c r="F537" s="67">
        <f t="shared" si="157"/>
        <v>30.519669037596167</v>
      </c>
      <c r="G537" s="2">
        <v>84.1</v>
      </c>
      <c r="H537" s="2" t="b">
        <v>1</v>
      </c>
      <c r="I537" s="2" t="b">
        <f t="shared" si="158"/>
        <v>1</v>
      </c>
      <c r="J537" s="2" t="b">
        <f t="shared" si="159"/>
        <v>1</v>
      </c>
      <c r="K537" s="2" t="b">
        <v>1</v>
      </c>
      <c r="L537" s="2" t="b">
        <f t="shared" si="160"/>
        <v>1</v>
      </c>
      <c r="M537" s="2" t="b">
        <f t="shared" si="161"/>
        <v>1</v>
      </c>
      <c r="N537" s="2" t="b">
        <v>0</v>
      </c>
      <c r="O537" s="2" t="b">
        <f t="shared" si="162"/>
        <v>0</v>
      </c>
      <c r="P537" s="2" t="b">
        <f t="shared" si="163"/>
        <v>0</v>
      </c>
      <c r="Q537" s="2" t="b">
        <v>0</v>
      </c>
      <c r="R537" s="2" t="b">
        <f t="shared" si="164"/>
        <v>0</v>
      </c>
      <c r="S537" s="2" t="b">
        <f t="shared" si="165"/>
        <v>0</v>
      </c>
      <c r="T537" s="2" t="s">
        <v>1827</v>
      </c>
      <c r="U537" s="2">
        <v>172</v>
      </c>
      <c r="V537" s="2" t="b">
        <v>0</v>
      </c>
      <c r="W537" s="2" t="b">
        <f t="shared" si="166"/>
        <v>0</v>
      </c>
      <c r="X537" s="20" t="b">
        <f t="shared" si="167"/>
        <v>0</v>
      </c>
      <c r="Y537" s="2" t="b">
        <v>1</v>
      </c>
      <c r="Z537" s="2" t="b">
        <f t="shared" si="153"/>
        <v>1</v>
      </c>
      <c r="AA537" s="2" t="b">
        <f t="shared" si="154"/>
        <v>1</v>
      </c>
      <c r="AB537" s="2" t="b">
        <v>1</v>
      </c>
      <c r="AC537" s="20" t="b">
        <f t="shared" si="168"/>
        <v>1</v>
      </c>
      <c r="AD537" s="20" t="b">
        <f t="shared" si="169"/>
        <v>1</v>
      </c>
      <c r="AE537" s="2" t="s">
        <v>1581</v>
      </c>
      <c r="AF537" s="2" t="str">
        <f t="shared" si="170"/>
        <v>Appendicitis</v>
      </c>
      <c r="AG537" s="2" t="s">
        <v>1510</v>
      </c>
      <c r="AH537" s="2" t="str">
        <f t="shared" si="171"/>
        <v>No</v>
      </c>
      <c r="AI537" s="2" t="s">
        <v>1511</v>
      </c>
      <c r="AJ537" s="2" t="s">
        <v>1534</v>
      </c>
    </row>
    <row r="538" spans="1:36" ht="15.75" customHeight="1" x14ac:dyDescent="0.35">
      <c r="A538" s="2" t="s">
        <v>855</v>
      </c>
      <c r="B538" s="2" t="s">
        <v>1547</v>
      </c>
      <c r="C538" s="2">
        <v>168</v>
      </c>
      <c r="D538" s="2">
        <f t="shared" si="155"/>
        <v>1.68</v>
      </c>
      <c r="E538" s="2">
        <f t="shared" si="156"/>
        <v>80.2</v>
      </c>
      <c r="F538" s="67">
        <f t="shared" si="157"/>
        <v>28.415532879818599</v>
      </c>
      <c r="G538" s="2">
        <v>80.2</v>
      </c>
      <c r="H538" s="2" t="b">
        <v>0</v>
      </c>
      <c r="I538" s="2" t="b">
        <f t="shared" si="158"/>
        <v>0</v>
      </c>
      <c r="J538" s="2" t="b">
        <f t="shared" si="159"/>
        <v>0</v>
      </c>
      <c r="K538" s="2" t="b">
        <v>1</v>
      </c>
      <c r="L538" s="2" t="b">
        <f t="shared" si="160"/>
        <v>1</v>
      </c>
      <c r="M538" s="2" t="b">
        <f t="shared" si="161"/>
        <v>1</v>
      </c>
      <c r="N538" s="2" t="b">
        <v>1</v>
      </c>
      <c r="O538" s="2" t="b">
        <f t="shared" si="162"/>
        <v>1</v>
      </c>
      <c r="P538" s="2" t="b">
        <f t="shared" si="163"/>
        <v>1</v>
      </c>
      <c r="Q538" s="2" t="b">
        <v>1</v>
      </c>
      <c r="R538" s="2" t="b">
        <f t="shared" si="164"/>
        <v>1</v>
      </c>
      <c r="S538" s="2" t="b">
        <f t="shared" si="165"/>
        <v>1</v>
      </c>
      <c r="T538" s="2" t="s">
        <v>1834</v>
      </c>
      <c r="U538" s="2">
        <v>159</v>
      </c>
      <c r="V538" s="2" t="b">
        <v>1</v>
      </c>
      <c r="W538" s="2" t="b">
        <f t="shared" si="166"/>
        <v>1</v>
      </c>
      <c r="X538" s="20" t="b">
        <f t="shared" si="167"/>
        <v>0</v>
      </c>
      <c r="Y538" s="2" t="b">
        <v>0</v>
      </c>
      <c r="Z538" s="2" t="b">
        <f t="shared" si="153"/>
        <v>0</v>
      </c>
      <c r="AA538" s="2" t="b">
        <f t="shared" si="154"/>
        <v>0</v>
      </c>
      <c r="AB538" s="2" t="b">
        <v>1</v>
      </c>
      <c r="AC538" s="20" t="b">
        <f t="shared" si="168"/>
        <v>1</v>
      </c>
      <c r="AD538" s="20" t="b">
        <f t="shared" si="169"/>
        <v>1</v>
      </c>
      <c r="AE538" s="2" t="s">
        <v>1502</v>
      </c>
      <c r="AF538" s="2" t="str">
        <f t="shared" si="170"/>
        <v>Diabetes</v>
      </c>
      <c r="AG538" s="2" t="s">
        <v>1528</v>
      </c>
      <c r="AH538" s="2" t="str">
        <f t="shared" si="171"/>
        <v>Yes</v>
      </c>
      <c r="AI538" s="2" t="s">
        <v>1511</v>
      </c>
      <c r="AJ538" s="2" t="s">
        <v>1512</v>
      </c>
    </row>
    <row r="539" spans="1:36" ht="15.75" customHeight="1" x14ac:dyDescent="0.35">
      <c r="A539" s="2" t="s">
        <v>857</v>
      </c>
      <c r="B539" s="2" t="s">
        <v>1507</v>
      </c>
      <c r="C539" s="2">
        <v>153</v>
      </c>
      <c r="D539" s="2">
        <f t="shared" si="155"/>
        <v>1.53</v>
      </c>
      <c r="E539" s="2">
        <f t="shared" si="156"/>
        <v>71.900000000000006</v>
      </c>
      <c r="F539" s="67">
        <f t="shared" si="157"/>
        <v>30.714682387116071</v>
      </c>
      <c r="G539" s="2">
        <v>71.900000000000006</v>
      </c>
      <c r="H539" s="2" t="b">
        <v>1</v>
      </c>
      <c r="I539" s="2" t="b">
        <f t="shared" si="158"/>
        <v>1</v>
      </c>
      <c r="J539" s="2" t="b">
        <f t="shared" si="159"/>
        <v>1</v>
      </c>
      <c r="K539" s="2" t="b">
        <v>0</v>
      </c>
      <c r="L539" s="2" t="b">
        <f t="shared" si="160"/>
        <v>0</v>
      </c>
      <c r="M539" s="2" t="b">
        <f t="shared" si="161"/>
        <v>0</v>
      </c>
      <c r="N539" s="2" t="b">
        <v>0</v>
      </c>
      <c r="O539" s="2" t="b">
        <f t="shared" si="162"/>
        <v>0</v>
      </c>
      <c r="P539" s="2" t="b">
        <f t="shared" si="163"/>
        <v>0</v>
      </c>
      <c r="Q539" s="2" t="b">
        <v>0</v>
      </c>
      <c r="R539" s="2" t="b">
        <f t="shared" si="164"/>
        <v>0</v>
      </c>
      <c r="S539" s="2" t="b">
        <f t="shared" si="165"/>
        <v>0</v>
      </c>
      <c r="T539" s="2" t="s">
        <v>1630</v>
      </c>
      <c r="U539" s="2">
        <v>174</v>
      </c>
      <c r="V539" s="2" t="b">
        <v>1</v>
      </c>
      <c r="W539" s="2" t="b">
        <f t="shared" si="166"/>
        <v>1</v>
      </c>
      <c r="X539" s="20" t="b">
        <f t="shared" si="167"/>
        <v>0</v>
      </c>
      <c r="Y539" s="2" t="b">
        <v>0</v>
      </c>
      <c r="Z539" s="2" t="b">
        <f t="shared" si="153"/>
        <v>0</v>
      </c>
      <c r="AA539" s="2" t="b">
        <f t="shared" si="154"/>
        <v>0</v>
      </c>
      <c r="AB539" s="2" t="b">
        <v>1</v>
      </c>
      <c r="AC539" s="20" t="b">
        <f t="shared" si="168"/>
        <v>1</v>
      </c>
      <c r="AD539" s="20" t="b">
        <f t="shared" si="169"/>
        <v>1</v>
      </c>
      <c r="AE539" s="2" t="s">
        <v>1598</v>
      </c>
      <c r="AF539" s="2" t="str">
        <f t="shared" si="170"/>
        <v>Heart Disease</v>
      </c>
      <c r="AG539" s="2" t="s">
        <v>1510</v>
      </c>
      <c r="AH539" s="2" t="str">
        <f t="shared" si="171"/>
        <v>No</v>
      </c>
      <c r="AI539" s="2" t="s">
        <v>1516</v>
      </c>
      <c r="AJ539" s="2" t="s">
        <v>1534</v>
      </c>
    </row>
    <row r="540" spans="1:36" ht="15.75" customHeight="1" x14ac:dyDescent="0.35">
      <c r="A540" s="2" t="s">
        <v>858</v>
      </c>
      <c r="B540" s="2" t="s">
        <v>1513</v>
      </c>
      <c r="C540" s="2">
        <v>174</v>
      </c>
      <c r="D540" s="2">
        <f t="shared" si="155"/>
        <v>1.74</v>
      </c>
      <c r="E540" s="2">
        <f t="shared" si="156"/>
        <v>105.9</v>
      </c>
      <c r="F540" s="67">
        <f t="shared" si="157"/>
        <v>34.978200554894968</v>
      </c>
      <c r="G540" s="2">
        <v>105.9</v>
      </c>
      <c r="H540" s="2" t="b">
        <v>1</v>
      </c>
      <c r="I540" s="2" t="b">
        <f t="shared" si="158"/>
        <v>1</v>
      </c>
      <c r="J540" s="2" t="b">
        <f t="shared" si="159"/>
        <v>1</v>
      </c>
      <c r="K540" s="2" t="b">
        <v>0</v>
      </c>
      <c r="L540" s="2" t="b">
        <f t="shared" si="160"/>
        <v>0</v>
      </c>
      <c r="M540" s="2" t="b">
        <f t="shared" si="161"/>
        <v>0</v>
      </c>
      <c r="N540" s="2" t="b">
        <v>0</v>
      </c>
      <c r="O540" s="2" t="b">
        <f t="shared" si="162"/>
        <v>0</v>
      </c>
      <c r="P540" s="2" t="b">
        <f t="shared" si="163"/>
        <v>0</v>
      </c>
      <c r="Q540" s="2" t="b">
        <v>1</v>
      </c>
      <c r="R540" s="2" t="b">
        <f t="shared" si="164"/>
        <v>1</v>
      </c>
      <c r="S540" s="2" t="b">
        <f t="shared" si="165"/>
        <v>1</v>
      </c>
      <c r="T540" s="2" t="s">
        <v>1580</v>
      </c>
      <c r="U540" s="2">
        <v>204</v>
      </c>
      <c r="V540" s="2" t="b">
        <v>1</v>
      </c>
      <c r="W540" s="2" t="b">
        <f t="shared" si="166"/>
        <v>1</v>
      </c>
      <c r="X540" s="20" t="b">
        <f t="shared" si="167"/>
        <v>0</v>
      </c>
      <c r="Y540" s="2" t="b">
        <v>1</v>
      </c>
      <c r="Z540" s="2" t="b">
        <f t="shared" si="153"/>
        <v>1</v>
      </c>
      <c r="AA540" s="2" t="b">
        <f t="shared" si="154"/>
        <v>1</v>
      </c>
      <c r="AB540" s="2" t="b">
        <v>1</v>
      </c>
      <c r="AC540" s="20" t="b">
        <f t="shared" si="168"/>
        <v>1</v>
      </c>
      <c r="AD540" s="20" t="b">
        <f t="shared" si="169"/>
        <v>1</v>
      </c>
      <c r="AE540" s="2" t="s">
        <v>1556</v>
      </c>
      <c r="AF540" s="2" t="str">
        <f t="shared" si="170"/>
        <v>Allergic Reaction</v>
      </c>
      <c r="AG540" s="2" t="s">
        <v>1528</v>
      </c>
      <c r="AH540" s="2" t="str">
        <f t="shared" si="171"/>
        <v>Yes</v>
      </c>
      <c r="AI540" s="2" t="s">
        <v>1511</v>
      </c>
      <c r="AJ540" s="2" t="s">
        <v>1534</v>
      </c>
    </row>
    <row r="541" spans="1:36" ht="15.75" customHeight="1" x14ac:dyDescent="0.35">
      <c r="A541" s="2" t="s">
        <v>859</v>
      </c>
      <c r="B541" s="2" t="s">
        <v>1507</v>
      </c>
      <c r="C541" s="2">
        <v>179</v>
      </c>
      <c r="D541" s="2">
        <f t="shared" si="155"/>
        <v>1.79</v>
      </c>
      <c r="E541" s="2">
        <f t="shared" si="156"/>
        <v>67.400000000000006</v>
      </c>
      <c r="F541" s="67">
        <f t="shared" si="157"/>
        <v>21.035548203863801</v>
      </c>
      <c r="G541" s="2">
        <v>67.400000000000006</v>
      </c>
      <c r="H541" s="2" t="b">
        <v>1</v>
      </c>
      <c r="I541" s="2" t="b">
        <f t="shared" si="158"/>
        <v>1</v>
      </c>
      <c r="J541" s="2" t="b">
        <f t="shared" si="159"/>
        <v>1</v>
      </c>
      <c r="K541" s="2" t="b">
        <v>0</v>
      </c>
      <c r="L541" s="2" t="b">
        <f t="shared" si="160"/>
        <v>0</v>
      </c>
      <c r="M541" s="2" t="b">
        <f t="shared" si="161"/>
        <v>0</v>
      </c>
      <c r="N541" s="2" t="b">
        <v>0</v>
      </c>
      <c r="O541" s="2" t="b">
        <f t="shared" si="162"/>
        <v>0</v>
      </c>
      <c r="P541" s="2" t="b">
        <f t="shared" si="163"/>
        <v>0</v>
      </c>
      <c r="Q541" s="2" t="b">
        <v>0</v>
      </c>
      <c r="R541" s="2" t="b">
        <f t="shared" si="164"/>
        <v>0</v>
      </c>
      <c r="S541" s="2" t="b">
        <f t="shared" si="165"/>
        <v>0</v>
      </c>
      <c r="T541" s="2" t="s">
        <v>1765</v>
      </c>
      <c r="U541" s="2">
        <v>188</v>
      </c>
      <c r="V541" s="2" t="b">
        <v>0</v>
      </c>
      <c r="W541" s="2" t="b">
        <f t="shared" si="166"/>
        <v>0</v>
      </c>
      <c r="X541" s="20" t="b">
        <f t="shared" si="167"/>
        <v>0</v>
      </c>
      <c r="Y541" s="2" t="b">
        <v>0</v>
      </c>
      <c r="Z541" s="2" t="b">
        <f t="shared" si="153"/>
        <v>0</v>
      </c>
      <c r="AA541" s="2" t="b">
        <f t="shared" si="154"/>
        <v>0</v>
      </c>
      <c r="AB541" s="2" t="b">
        <v>0</v>
      </c>
      <c r="AC541" s="20" t="b">
        <f t="shared" si="168"/>
        <v>0</v>
      </c>
      <c r="AD541" s="20" t="b">
        <f t="shared" si="169"/>
        <v>0</v>
      </c>
      <c r="AE541" s="2" t="s">
        <v>1549</v>
      </c>
      <c r="AF541" s="2" t="str">
        <f t="shared" si="170"/>
        <v>Hypertension</v>
      </c>
      <c r="AG541" s="2" t="s">
        <v>1528</v>
      </c>
      <c r="AH541" s="2" t="str">
        <f t="shared" si="171"/>
        <v>Yes</v>
      </c>
      <c r="AI541" s="2" t="s">
        <v>1511</v>
      </c>
      <c r="AJ541" s="2" t="s">
        <v>1534</v>
      </c>
    </row>
    <row r="542" spans="1:36" ht="15.75" customHeight="1" x14ac:dyDescent="0.35">
      <c r="A542" s="2" t="s">
        <v>861</v>
      </c>
      <c r="B542" s="2" t="s">
        <v>1518</v>
      </c>
      <c r="C542" s="2">
        <v>169</v>
      </c>
      <c r="D542" s="2">
        <f t="shared" si="155"/>
        <v>1.69</v>
      </c>
      <c r="E542" s="2">
        <f t="shared" si="156"/>
        <v>96.3</v>
      </c>
      <c r="F542" s="67">
        <f t="shared" si="157"/>
        <v>33.717306816988206</v>
      </c>
      <c r="G542" s="2">
        <v>96.3</v>
      </c>
      <c r="H542" s="2" t="b">
        <v>1</v>
      </c>
      <c r="I542" s="2" t="b">
        <f t="shared" si="158"/>
        <v>1</v>
      </c>
      <c r="J542" s="2" t="b">
        <f t="shared" si="159"/>
        <v>1</v>
      </c>
      <c r="K542" s="2" t="b">
        <v>1</v>
      </c>
      <c r="L542" s="2" t="b">
        <f t="shared" si="160"/>
        <v>1</v>
      </c>
      <c r="M542" s="2" t="b">
        <f t="shared" si="161"/>
        <v>1</v>
      </c>
      <c r="N542" s="2" t="b">
        <v>0</v>
      </c>
      <c r="O542" s="2" t="b">
        <f t="shared" si="162"/>
        <v>0</v>
      </c>
      <c r="P542" s="2" t="b">
        <f t="shared" si="163"/>
        <v>0</v>
      </c>
      <c r="Q542" s="2" t="b">
        <v>0</v>
      </c>
      <c r="R542" s="2" t="b">
        <f t="shared" si="164"/>
        <v>0</v>
      </c>
      <c r="S542" s="2" t="b">
        <f t="shared" si="165"/>
        <v>0</v>
      </c>
      <c r="T542" s="2" t="s">
        <v>1850</v>
      </c>
      <c r="U542" s="2">
        <v>177</v>
      </c>
      <c r="V542" s="2" t="b">
        <v>1</v>
      </c>
      <c r="W542" s="2" t="b">
        <f t="shared" si="166"/>
        <v>1</v>
      </c>
      <c r="X542" s="20" t="b">
        <f t="shared" si="167"/>
        <v>0</v>
      </c>
      <c r="Y542" s="2" t="b">
        <v>0</v>
      </c>
      <c r="Z542" s="2" t="b">
        <f t="shared" si="153"/>
        <v>0</v>
      </c>
      <c r="AA542" s="2" t="b">
        <f t="shared" si="154"/>
        <v>0</v>
      </c>
      <c r="AB542" s="2" t="b">
        <v>1</v>
      </c>
      <c r="AC542" s="20" t="b">
        <f t="shared" si="168"/>
        <v>1</v>
      </c>
      <c r="AD542" s="20" t="b">
        <f t="shared" si="169"/>
        <v>1</v>
      </c>
      <c r="AE542" s="2" t="s">
        <v>1524</v>
      </c>
      <c r="AF542" s="2" t="str">
        <f t="shared" si="170"/>
        <v>Heart Attack</v>
      </c>
      <c r="AG542" s="2" t="s">
        <v>1528</v>
      </c>
      <c r="AH542" s="2" t="str">
        <f t="shared" si="171"/>
        <v>Yes</v>
      </c>
      <c r="AI542" s="2" t="s">
        <v>1511</v>
      </c>
      <c r="AJ542" s="2" t="s">
        <v>1525</v>
      </c>
    </row>
    <row r="543" spans="1:36" ht="15.75" customHeight="1" x14ac:dyDescent="0.35">
      <c r="A543" s="2" t="s">
        <v>862</v>
      </c>
      <c r="B543" s="2" t="s">
        <v>1518</v>
      </c>
      <c r="C543" s="2">
        <v>150</v>
      </c>
      <c r="D543" s="2">
        <f t="shared" si="155"/>
        <v>1.5</v>
      </c>
      <c r="E543" s="2">
        <f t="shared" si="156"/>
        <v>68.7</v>
      </c>
      <c r="F543" s="67">
        <f t="shared" si="157"/>
        <v>30.533333333333335</v>
      </c>
      <c r="G543" s="2">
        <v>68.7</v>
      </c>
      <c r="H543" s="2" t="b">
        <v>0</v>
      </c>
      <c r="I543" s="2" t="b">
        <f t="shared" si="158"/>
        <v>0</v>
      </c>
      <c r="J543" s="2" t="b">
        <f t="shared" si="159"/>
        <v>0</v>
      </c>
      <c r="K543" s="2" t="b">
        <v>1</v>
      </c>
      <c r="L543" s="2" t="b">
        <f t="shared" si="160"/>
        <v>1</v>
      </c>
      <c r="M543" s="2" t="b">
        <f t="shared" si="161"/>
        <v>1</v>
      </c>
      <c r="N543" s="2" t="b">
        <v>1</v>
      </c>
      <c r="O543" s="2" t="b">
        <f t="shared" si="162"/>
        <v>1</v>
      </c>
      <c r="P543" s="2" t="b">
        <f t="shared" si="163"/>
        <v>1</v>
      </c>
      <c r="Q543" s="2" t="b">
        <v>1</v>
      </c>
      <c r="R543" s="2" t="b">
        <f t="shared" si="164"/>
        <v>1</v>
      </c>
      <c r="S543" s="2" t="b">
        <f t="shared" si="165"/>
        <v>1</v>
      </c>
      <c r="T543" s="2" t="s">
        <v>1851</v>
      </c>
      <c r="U543" s="2">
        <v>200</v>
      </c>
      <c r="V543" s="2" t="b">
        <v>1</v>
      </c>
      <c r="W543" s="2" t="b">
        <f t="shared" si="166"/>
        <v>1</v>
      </c>
      <c r="X543" s="20" t="b">
        <f t="shared" si="167"/>
        <v>0</v>
      </c>
      <c r="Y543" s="2" t="b">
        <v>0</v>
      </c>
      <c r="Z543" s="2" t="b">
        <f t="shared" si="153"/>
        <v>0</v>
      </c>
      <c r="AA543" s="2" t="b">
        <f t="shared" si="154"/>
        <v>0</v>
      </c>
      <c r="AB543" s="2" t="b">
        <v>1</v>
      </c>
      <c r="AC543" s="20" t="b">
        <f t="shared" si="168"/>
        <v>1</v>
      </c>
      <c r="AD543" s="20" t="b">
        <f t="shared" si="169"/>
        <v>1</v>
      </c>
      <c r="AE543" s="2" t="s">
        <v>1565</v>
      </c>
      <c r="AF543" s="2" t="str">
        <f t="shared" si="170"/>
        <v>Diabetes</v>
      </c>
      <c r="AG543" s="2" t="s">
        <v>1510</v>
      </c>
      <c r="AH543" s="2" t="str">
        <f t="shared" si="171"/>
        <v>No</v>
      </c>
      <c r="AI543" s="2" t="s">
        <v>1516</v>
      </c>
      <c r="AJ543" s="2" t="s">
        <v>1525</v>
      </c>
    </row>
    <row r="544" spans="1:36" ht="15.75" customHeight="1" x14ac:dyDescent="0.35">
      <c r="A544" s="2" t="s">
        <v>864</v>
      </c>
      <c r="B544" s="2" t="s">
        <v>1547</v>
      </c>
      <c r="C544" s="2">
        <v>168</v>
      </c>
      <c r="D544" s="2">
        <f t="shared" si="155"/>
        <v>1.68</v>
      </c>
      <c r="E544" s="2">
        <f t="shared" si="156"/>
        <v>83.1</v>
      </c>
      <c r="F544" s="67">
        <f t="shared" si="157"/>
        <v>29.443027210884356</v>
      </c>
      <c r="G544" s="2">
        <v>83.1</v>
      </c>
      <c r="H544" s="2" t="b">
        <v>0</v>
      </c>
      <c r="I544" s="2" t="b">
        <f t="shared" si="158"/>
        <v>0</v>
      </c>
      <c r="J544" s="2" t="b">
        <f t="shared" si="159"/>
        <v>0</v>
      </c>
      <c r="K544" s="2" t="b">
        <v>0</v>
      </c>
      <c r="L544" s="2" t="b">
        <f t="shared" si="160"/>
        <v>0</v>
      </c>
      <c r="M544" s="2" t="b">
        <f t="shared" si="161"/>
        <v>0</v>
      </c>
      <c r="N544" s="2" t="b">
        <v>0</v>
      </c>
      <c r="O544" s="2" t="b">
        <f t="shared" si="162"/>
        <v>0</v>
      </c>
      <c r="P544" s="2" t="b">
        <f t="shared" si="163"/>
        <v>0</v>
      </c>
      <c r="Q544" s="2" t="b">
        <v>0</v>
      </c>
      <c r="R544" s="2" t="b">
        <f t="shared" si="164"/>
        <v>0</v>
      </c>
      <c r="S544" s="2" t="b">
        <f t="shared" si="165"/>
        <v>0</v>
      </c>
      <c r="T544" s="2" t="s">
        <v>1807</v>
      </c>
      <c r="U544" s="2">
        <v>191</v>
      </c>
      <c r="V544" s="2" t="b">
        <v>0</v>
      </c>
      <c r="W544" s="2" t="b">
        <f t="shared" si="166"/>
        <v>0</v>
      </c>
      <c r="X544" s="20" t="b">
        <f t="shared" si="167"/>
        <v>0</v>
      </c>
      <c r="Y544" s="2" t="b">
        <v>1</v>
      </c>
      <c r="Z544" s="2" t="b">
        <f t="shared" si="153"/>
        <v>1</v>
      </c>
      <c r="AA544" s="2" t="b">
        <f t="shared" si="154"/>
        <v>1</v>
      </c>
      <c r="AB544" s="2" t="b">
        <v>1</v>
      </c>
      <c r="AC544" s="20" t="b">
        <f t="shared" si="168"/>
        <v>1</v>
      </c>
      <c r="AD544" s="20" t="b">
        <f t="shared" si="169"/>
        <v>1</v>
      </c>
      <c r="AE544" s="2" t="s">
        <v>1536</v>
      </c>
      <c r="AF544" s="2" t="str">
        <f t="shared" si="170"/>
        <v>Hypertension</v>
      </c>
      <c r="AG544" s="2" t="s">
        <v>1510</v>
      </c>
      <c r="AH544" s="2" t="str">
        <f t="shared" si="171"/>
        <v>No</v>
      </c>
      <c r="AI544" s="2" t="s">
        <v>1539</v>
      </c>
      <c r="AJ544" s="2" t="s">
        <v>1521</v>
      </c>
    </row>
    <row r="545" spans="1:36" ht="15.75" customHeight="1" x14ac:dyDescent="0.35">
      <c r="A545" s="2" t="s">
        <v>865</v>
      </c>
      <c r="B545" s="2" t="s">
        <v>1513</v>
      </c>
      <c r="C545" s="2">
        <v>158</v>
      </c>
      <c r="D545" s="2">
        <f t="shared" si="155"/>
        <v>1.58</v>
      </c>
      <c r="E545" s="2">
        <f t="shared" si="156"/>
        <v>76.400000000000006</v>
      </c>
      <c r="F545" s="67">
        <f t="shared" si="157"/>
        <v>30.60406986059926</v>
      </c>
      <c r="G545" s="2">
        <v>76.400000000000006</v>
      </c>
      <c r="H545" s="2" t="b">
        <v>0</v>
      </c>
      <c r="I545" s="2" t="b">
        <f t="shared" si="158"/>
        <v>0</v>
      </c>
      <c r="J545" s="2" t="b">
        <f t="shared" si="159"/>
        <v>0</v>
      </c>
      <c r="K545" s="2" t="b">
        <v>0</v>
      </c>
      <c r="L545" s="2" t="b">
        <f t="shared" si="160"/>
        <v>0</v>
      </c>
      <c r="M545" s="2" t="b">
        <f t="shared" si="161"/>
        <v>0</v>
      </c>
      <c r="N545" s="2" t="b">
        <v>1</v>
      </c>
      <c r="O545" s="2" t="b">
        <f t="shared" si="162"/>
        <v>1</v>
      </c>
      <c r="P545" s="2" t="b">
        <f t="shared" si="163"/>
        <v>1</v>
      </c>
      <c r="Q545" s="2" t="b">
        <v>1</v>
      </c>
      <c r="R545" s="2" t="b">
        <f t="shared" si="164"/>
        <v>1</v>
      </c>
      <c r="S545" s="2" t="b">
        <f t="shared" si="165"/>
        <v>1</v>
      </c>
      <c r="T545" s="2" t="s">
        <v>1716</v>
      </c>
      <c r="U545" s="2">
        <v>194</v>
      </c>
      <c r="V545" s="2" t="b">
        <v>1</v>
      </c>
      <c r="W545" s="2" t="b">
        <f t="shared" si="166"/>
        <v>1</v>
      </c>
      <c r="X545" s="20" t="b">
        <f t="shared" si="167"/>
        <v>0</v>
      </c>
      <c r="Y545" s="2" t="b">
        <v>0</v>
      </c>
      <c r="Z545" s="2" t="b">
        <f t="shared" si="153"/>
        <v>0</v>
      </c>
      <c r="AA545" s="2" t="b">
        <f t="shared" si="154"/>
        <v>0</v>
      </c>
      <c r="AB545" s="2" t="b">
        <v>1</v>
      </c>
      <c r="AC545" s="20" t="b">
        <f t="shared" si="168"/>
        <v>1</v>
      </c>
      <c r="AD545" s="20" t="b">
        <f t="shared" si="169"/>
        <v>1</v>
      </c>
      <c r="AE545" s="2" t="s">
        <v>1595</v>
      </c>
      <c r="AF545" s="2" t="str">
        <f t="shared" si="170"/>
        <v>Respiratory Infection</v>
      </c>
      <c r="AG545" s="2" t="s">
        <v>1528</v>
      </c>
      <c r="AH545" s="2" t="str">
        <f t="shared" si="171"/>
        <v>Yes</v>
      </c>
      <c r="AI545" s="2" t="s">
        <v>1516</v>
      </c>
      <c r="AJ545" s="2" t="s">
        <v>1517</v>
      </c>
    </row>
    <row r="546" spans="1:36" ht="15.75" customHeight="1" x14ac:dyDescent="0.35">
      <c r="A546" s="2" t="s">
        <v>867</v>
      </c>
      <c r="B546" s="2" t="s">
        <v>1513</v>
      </c>
      <c r="C546" s="2">
        <v>165</v>
      </c>
      <c r="D546" s="2">
        <f t="shared" si="155"/>
        <v>1.65</v>
      </c>
      <c r="E546" s="2">
        <f t="shared" si="156"/>
        <v>84.4</v>
      </c>
      <c r="F546" s="67">
        <f t="shared" si="157"/>
        <v>31.000918273645553</v>
      </c>
      <c r="G546" s="2">
        <v>84.4</v>
      </c>
      <c r="H546" s="2" t="b">
        <v>0</v>
      </c>
      <c r="I546" s="2" t="b">
        <f t="shared" si="158"/>
        <v>0</v>
      </c>
      <c r="J546" s="2" t="b">
        <f t="shared" si="159"/>
        <v>0</v>
      </c>
      <c r="K546" s="2" t="b">
        <v>0</v>
      </c>
      <c r="L546" s="2" t="b">
        <f t="shared" si="160"/>
        <v>0</v>
      </c>
      <c r="M546" s="2" t="b">
        <f t="shared" si="161"/>
        <v>0</v>
      </c>
      <c r="N546" s="2" t="b">
        <v>1</v>
      </c>
      <c r="O546" s="2" t="b">
        <f t="shared" si="162"/>
        <v>1</v>
      </c>
      <c r="P546" s="2" t="b">
        <f t="shared" si="163"/>
        <v>1</v>
      </c>
      <c r="Q546" s="2" t="b">
        <v>1</v>
      </c>
      <c r="R546" s="2" t="b">
        <f t="shared" si="164"/>
        <v>1</v>
      </c>
      <c r="S546" s="2" t="b">
        <f t="shared" si="165"/>
        <v>1</v>
      </c>
      <c r="T546" s="2" t="s">
        <v>1631</v>
      </c>
      <c r="U546" s="2">
        <v>198</v>
      </c>
      <c r="V546" s="2" t="b">
        <v>1</v>
      </c>
      <c r="W546" s="2" t="b">
        <f t="shared" si="166"/>
        <v>1</v>
      </c>
      <c r="X546" s="20" t="b">
        <f t="shared" si="167"/>
        <v>0</v>
      </c>
      <c r="Y546" s="2" t="b">
        <v>1</v>
      </c>
      <c r="Z546" s="2" t="b">
        <f t="shared" si="153"/>
        <v>1</v>
      </c>
      <c r="AA546" s="2" t="b">
        <f t="shared" si="154"/>
        <v>1</v>
      </c>
      <c r="AB546" s="2" t="b">
        <v>1</v>
      </c>
      <c r="AC546" s="20" t="b">
        <f t="shared" si="168"/>
        <v>1</v>
      </c>
      <c r="AD546" s="20" t="b">
        <f t="shared" si="169"/>
        <v>1</v>
      </c>
      <c r="AE546" s="2" t="s">
        <v>1546</v>
      </c>
      <c r="AF546" s="2" t="str">
        <f t="shared" si="170"/>
        <v>Kidney Stones</v>
      </c>
      <c r="AG546" s="2" t="s">
        <v>1528</v>
      </c>
      <c r="AH546" s="2" t="str">
        <f t="shared" si="171"/>
        <v>Yes</v>
      </c>
      <c r="AI546" s="2" t="s">
        <v>1511</v>
      </c>
      <c r="AJ546" s="2" t="s">
        <v>1525</v>
      </c>
    </row>
    <row r="547" spans="1:36" ht="15.75" customHeight="1" x14ac:dyDescent="0.35">
      <c r="A547" s="2" t="s">
        <v>869</v>
      </c>
      <c r="B547" s="2" t="s">
        <v>1547</v>
      </c>
      <c r="C547" s="2">
        <v>158</v>
      </c>
      <c r="D547" s="2">
        <f t="shared" si="155"/>
        <v>1.58</v>
      </c>
      <c r="E547" s="2">
        <f t="shared" si="156"/>
        <v>78.3</v>
      </c>
      <c r="F547" s="67">
        <f t="shared" si="157"/>
        <v>31.365165838807876</v>
      </c>
      <c r="G547" s="2">
        <v>78.3</v>
      </c>
      <c r="H547" s="2" t="b">
        <v>1</v>
      </c>
      <c r="I547" s="2" t="b">
        <f t="shared" si="158"/>
        <v>1</v>
      </c>
      <c r="J547" s="2" t="b">
        <f t="shared" si="159"/>
        <v>1</v>
      </c>
      <c r="K547" s="2" t="b">
        <v>0</v>
      </c>
      <c r="L547" s="2" t="b">
        <f t="shared" si="160"/>
        <v>0</v>
      </c>
      <c r="M547" s="2" t="b">
        <f t="shared" si="161"/>
        <v>0</v>
      </c>
      <c r="N547" s="2" t="b">
        <v>0</v>
      </c>
      <c r="O547" s="2" t="b">
        <f t="shared" si="162"/>
        <v>0</v>
      </c>
      <c r="P547" s="2" t="b">
        <f t="shared" si="163"/>
        <v>0</v>
      </c>
      <c r="Q547" s="2" t="b">
        <v>1</v>
      </c>
      <c r="R547" s="2" t="b">
        <f t="shared" si="164"/>
        <v>1</v>
      </c>
      <c r="S547" s="2" t="b">
        <f t="shared" si="165"/>
        <v>1</v>
      </c>
      <c r="T547" s="2" t="s">
        <v>1802</v>
      </c>
      <c r="U547" s="2">
        <v>193</v>
      </c>
      <c r="V547" s="2" t="b">
        <v>1</v>
      </c>
      <c r="W547" s="2" t="b">
        <f t="shared" si="166"/>
        <v>1</v>
      </c>
      <c r="X547" s="20" t="b">
        <f t="shared" si="167"/>
        <v>0</v>
      </c>
      <c r="Y547" s="2" t="b">
        <v>0</v>
      </c>
      <c r="Z547" s="2" t="b">
        <f t="shared" si="153"/>
        <v>0</v>
      </c>
      <c r="AA547" s="2" t="b">
        <f t="shared" si="154"/>
        <v>0</v>
      </c>
      <c r="AB547" s="2" t="b">
        <v>1</v>
      </c>
      <c r="AC547" s="20" t="b">
        <f t="shared" si="168"/>
        <v>1</v>
      </c>
      <c r="AD547" s="20" t="b">
        <f t="shared" si="169"/>
        <v>1</v>
      </c>
      <c r="AE547" s="2" t="s">
        <v>1570</v>
      </c>
      <c r="AF547" s="2" t="str">
        <f t="shared" si="170"/>
        <v>Cancer</v>
      </c>
      <c r="AG547" s="2" t="s">
        <v>1510</v>
      </c>
      <c r="AH547" s="2" t="str">
        <f t="shared" si="171"/>
        <v>No</v>
      </c>
      <c r="AI547" s="2" t="s">
        <v>1516</v>
      </c>
      <c r="AJ547" s="2" t="s">
        <v>1525</v>
      </c>
    </row>
    <row r="548" spans="1:36" ht="15.75" customHeight="1" x14ac:dyDescent="0.35">
      <c r="A548" s="2" t="s">
        <v>870</v>
      </c>
      <c r="B548" s="2" t="s">
        <v>1522</v>
      </c>
      <c r="C548" s="2">
        <v>166</v>
      </c>
      <c r="D548" s="2">
        <f t="shared" si="155"/>
        <v>1.66</v>
      </c>
      <c r="E548" s="2">
        <f t="shared" si="156"/>
        <v>80.8</v>
      </c>
      <c r="F548" s="67">
        <f t="shared" si="157"/>
        <v>29.322107707940194</v>
      </c>
      <c r="G548" s="2">
        <v>80.8</v>
      </c>
      <c r="H548" s="2" t="b">
        <v>1</v>
      </c>
      <c r="I548" s="2" t="b">
        <f t="shared" si="158"/>
        <v>1</v>
      </c>
      <c r="J548" s="2" t="b">
        <f t="shared" si="159"/>
        <v>1</v>
      </c>
      <c r="K548" s="2" t="b">
        <v>0</v>
      </c>
      <c r="L548" s="2" t="b">
        <f t="shared" si="160"/>
        <v>0</v>
      </c>
      <c r="M548" s="2" t="b">
        <f t="shared" si="161"/>
        <v>0</v>
      </c>
      <c r="N548" s="2" t="b">
        <v>1</v>
      </c>
      <c r="O548" s="2" t="b">
        <f t="shared" si="162"/>
        <v>1</v>
      </c>
      <c r="P548" s="2" t="b">
        <f t="shared" si="163"/>
        <v>1</v>
      </c>
      <c r="Q548" s="2" t="b">
        <v>1</v>
      </c>
      <c r="R548" s="2" t="b">
        <f t="shared" si="164"/>
        <v>1</v>
      </c>
      <c r="S548" s="2" t="b">
        <f t="shared" si="165"/>
        <v>1</v>
      </c>
      <c r="T548" s="2" t="s">
        <v>1558</v>
      </c>
      <c r="U548" s="2">
        <v>184</v>
      </c>
      <c r="V548" s="2" t="b">
        <v>1</v>
      </c>
      <c r="W548" s="2" t="b">
        <f t="shared" si="166"/>
        <v>1</v>
      </c>
      <c r="X548" s="20" t="b">
        <f t="shared" si="167"/>
        <v>0</v>
      </c>
      <c r="Y548" s="2" t="b">
        <v>1</v>
      </c>
      <c r="Z548" s="2" t="b">
        <f t="shared" si="153"/>
        <v>1</v>
      </c>
      <c r="AA548" s="2" t="b">
        <f t="shared" si="154"/>
        <v>1</v>
      </c>
      <c r="AB548" s="2" t="b">
        <v>1</v>
      </c>
      <c r="AC548" s="20" t="b">
        <f t="shared" si="168"/>
        <v>1</v>
      </c>
      <c r="AD548" s="20" t="b">
        <f t="shared" si="169"/>
        <v>1</v>
      </c>
      <c r="AE548" s="2" t="s">
        <v>1533</v>
      </c>
      <c r="AF548" s="2" t="str">
        <f t="shared" si="170"/>
        <v>Childbirth</v>
      </c>
      <c r="AG548" s="2" t="s">
        <v>1510</v>
      </c>
      <c r="AH548" s="2" t="str">
        <f t="shared" si="171"/>
        <v>No</v>
      </c>
      <c r="AI548" s="2" t="s">
        <v>1516</v>
      </c>
      <c r="AJ548" s="2" t="s">
        <v>1521</v>
      </c>
    </row>
    <row r="549" spans="1:36" ht="15.75" customHeight="1" x14ac:dyDescent="0.35">
      <c r="A549" s="2" t="s">
        <v>872</v>
      </c>
      <c r="B549" s="2" t="s">
        <v>1522</v>
      </c>
      <c r="C549" s="2">
        <v>163</v>
      </c>
      <c r="D549" s="2">
        <f t="shared" si="155"/>
        <v>1.63</v>
      </c>
      <c r="E549" s="2">
        <f t="shared" si="156"/>
        <v>85.4</v>
      </c>
      <c r="F549" s="67">
        <f t="shared" si="157"/>
        <v>32.142722721969214</v>
      </c>
      <c r="G549" s="2">
        <v>85.4</v>
      </c>
      <c r="H549" s="2" t="b">
        <v>0</v>
      </c>
      <c r="I549" s="2" t="b">
        <f t="shared" si="158"/>
        <v>0</v>
      </c>
      <c r="J549" s="2" t="b">
        <f t="shared" si="159"/>
        <v>0</v>
      </c>
      <c r="K549" s="2" t="b">
        <v>1</v>
      </c>
      <c r="L549" s="2" t="b">
        <f t="shared" si="160"/>
        <v>1</v>
      </c>
      <c r="M549" s="2" t="b">
        <f t="shared" si="161"/>
        <v>1</v>
      </c>
      <c r="N549" s="2" t="b">
        <v>0</v>
      </c>
      <c r="O549" s="2" t="b">
        <f t="shared" si="162"/>
        <v>0</v>
      </c>
      <c r="P549" s="2" t="b">
        <f t="shared" si="163"/>
        <v>0</v>
      </c>
      <c r="Q549" s="2" t="b">
        <v>0</v>
      </c>
      <c r="R549" s="2" t="b">
        <f t="shared" si="164"/>
        <v>0</v>
      </c>
      <c r="S549" s="2" t="b">
        <f t="shared" si="165"/>
        <v>0</v>
      </c>
      <c r="T549" s="2" t="s">
        <v>1777</v>
      </c>
      <c r="U549" s="2">
        <v>160</v>
      </c>
      <c r="V549" s="2" t="b">
        <v>1</v>
      </c>
      <c r="W549" s="2" t="b">
        <f t="shared" si="166"/>
        <v>1</v>
      </c>
      <c r="X549" s="20" t="b">
        <f t="shared" si="167"/>
        <v>0</v>
      </c>
      <c r="Y549" s="2" t="b">
        <v>0</v>
      </c>
      <c r="Z549" s="2" t="b">
        <f t="shared" si="153"/>
        <v>0</v>
      </c>
      <c r="AA549" s="2" t="b">
        <f t="shared" si="154"/>
        <v>0</v>
      </c>
      <c r="AB549" s="2" t="b">
        <v>1</v>
      </c>
      <c r="AC549" s="20" t="b">
        <f t="shared" si="168"/>
        <v>1</v>
      </c>
      <c r="AD549" s="20" t="b">
        <f t="shared" si="169"/>
        <v>1</v>
      </c>
      <c r="AE549" s="2" t="s">
        <v>1524</v>
      </c>
      <c r="AF549" s="2" t="str">
        <f t="shared" si="170"/>
        <v>Heart Attack</v>
      </c>
      <c r="AG549" s="2" t="s">
        <v>1510</v>
      </c>
      <c r="AH549" s="2" t="str">
        <f t="shared" si="171"/>
        <v>No</v>
      </c>
      <c r="AI549" s="2" t="s">
        <v>1539</v>
      </c>
      <c r="AJ549" s="2" t="s">
        <v>1534</v>
      </c>
    </row>
    <row r="550" spans="1:36" ht="15.75" customHeight="1" x14ac:dyDescent="0.35">
      <c r="A550" s="2" t="s">
        <v>873</v>
      </c>
      <c r="B550" s="2" t="s">
        <v>1518</v>
      </c>
      <c r="C550" s="2">
        <v>158</v>
      </c>
      <c r="D550" s="2">
        <f t="shared" si="155"/>
        <v>1.58</v>
      </c>
      <c r="E550" s="2">
        <f t="shared" si="156"/>
        <v>54.1</v>
      </c>
      <c r="F550" s="67">
        <f t="shared" si="157"/>
        <v>21.671206537413873</v>
      </c>
      <c r="G550" s="2">
        <v>54.1</v>
      </c>
      <c r="H550" s="2" t="b">
        <v>1</v>
      </c>
      <c r="I550" s="2" t="b">
        <f t="shared" si="158"/>
        <v>1</v>
      </c>
      <c r="J550" s="2" t="b">
        <f t="shared" si="159"/>
        <v>1</v>
      </c>
      <c r="K550" s="2" t="b">
        <v>0</v>
      </c>
      <c r="L550" s="2" t="b">
        <f t="shared" si="160"/>
        <v>0</v>
      </c>
      <c r="M550" s="2" t="b">
        <f t="shared" si="161"/>
        <v>0</v>
      </c>
      <c r="N550" s="2" t="b">
        <v>1</v>
      </c>
      <c r="O550" s="2" t="b">
        <f t="shared" si="162"/>
        <v>1</v>
      </c>
      <c r="P550" s="2" t="b">
        <f t="shared" si="163"/>
        <v>1</v>
      </c>
      <c r="Q550" s="2" t="b">
        <v>0</v>
      </c>
      <c r="R550" s="2" t="b">
        <f t="shared" si="164"/>
        <v>0</v>
      </c>
      <c r="S550" s="2" t="b">
        <f t="shared" si="165"/>
        <v>0</v>
      </c>
      <c r="T550" s="2" t="s">
        <v>1852</v>
      </c>
      <c r="U550" s="2">
        <v>181</v>
      </c>
      <c r="V550" s="2" t="b">
        <v>0</v>
      </c>
      <c r="W550" s="2" t="b">
        <f t="shared" si="166"/>
        <v>0</v>
      </c>
      <c r="X550" s="20" t="b">
        <f t="shared" si="167"/>
        <v>0</v>
      </c>
      <c r="Y550" s="2" t="b">
        <v>0</v>
      </c>
      <c r="Z550" s="2" t="b">
        <f t="shared" si="153"/>
        <v>0</v>
      </c>
      <c r="AA550" s="2" t="b">
        <f t="shared" si="154"/>
        <v>0</v>
      </c>
      <c r="AB550" s="2" t="b">
        <v>0</v>
      </c>
      <c r="AC550" s="20" t="b">
        <f t="shared" si="168"/>
        <v>0</v>
      </c>
      <c r="AD550" s="20" t="b">
        <f t="shared" si="169"/>
        <v>0</v>
      </c>
      <c r="AE550" s="2" t="s">
        <v>1581</v>
      </c>
      <c r="AF550" s="2" t="str">
        <f t="shared" si="170"/>
        <v>Appendicitis</v>
      </c>
      <c r="AG550" s="2" t="s">
        <v>1510</v>
      </c>
      <c r="AH550" s="2" t="str">
        <f t="shared" si="171"/>
        <v>No</v>
      </c>
      <c r="AI550" s="2" t="s">
        <v>1511</v>
      </c>
      <c r="AJ550" s="2" t="s">
        <v>1521</v>
      </c>
    </row>
    <row r="551" spans="1:36" ht="15.75" customHeight="1" x14ac:dyDescent="0.35">
      <c r="A551" s="2" t="s">
        <v>875</v>
      </c>
      <c r="B551" s="2" t="s">
        <v>1513</v>
      </c>
      <c r="C551" s="2">
        <v>164</v>
      </c>
      <c r="D551" s="2">
        <f t="shared" si="155"/>
        <v>1.64</v>
      </c>
      <c r="E551" s="2">
        <f t="shared" si="156"/>
        <v>91.8</v>
      </c>
      <c r="F551" s="67">
        <f t="shared" si="157"/>
        <v>34.131469363474125</v>
      </c>
      <c r="G551" s="2">
        <v>91.8</v>
      </c>
      <c r="H551" s="2" t="b">
        <v>1</v>
      </c>
      <c r="I551" s="2" t="b">
        <f t="shared" si="158"/>
        <v>1</v>
      </c>
      <c r="J551" s="2" t="b">
        <f t="shared" si="159"/>
        <v>1</v>
      </c>
      <c r="K551" s="2" t="b">
        <v>1</v>
      </c>
      <c r="L551" s="2" t="b">
        <f t="shared" si="160"/>
        <v>1</v>
      </c>
      <c r="M551" s="2" t="b">
        <f t="shared" si="161"/>
        <v>1</v>
      </c>
      <c r="N551" s="2" t="b">
        <v>0</v>
      </c>
      <c r="O551" s="2" t="b">
        <f t="shared" si="162"/>
        <v>0</v>
      </c>
      <c r="P551" s="2" t="b">
        <f t="shared" si="163"/>
        <v>0</v>
      </c>
      <c r="Q551" s="2" t="b">
        <v>0</v>
      </c>
      <c r="R551" s="2" t="b">
        <f t="shared" si="164"/>
        <v>0</v>
      </c>
      <c r="S551" s="2" t="b">
        <f t="shared" si="165"/>
        <v>0</v>
      </c>
      <c r="T551" s="2" t="s">
        <v>1630</v>
      </c>
      <c r="U551" s="2">
        <v>221</v>
      </c>
      <c r="V551" s="2" t="b">
        <v>0</v>
      </c>
      <c r="W551" s="2" t="b">
        <f t="shared" si="166"/>
        <v>0</v>
      </c>
      <c r="X551" s="20" t="b">
        <f t="shared" si="167"/>
        <v>0</v>
      </c>
      <c r="Y551" s="2" t="b">
        <v>1</v>
      </c>
      <c r="Z551" s="2" t="b">
        <f t="shared" si="153"/>
        <v>1</v>
      </c>
      <c r="AA551" s="2" t="b">
        <f t="shared" si="154"/>
        <v>1</v>
      </c>
      <c r="AB551" s="2" t="b">
        <v>1</v>
      </c>
      <c r="AC551" s="20" t="b">
        <f t="shared" si="168"/>
        <v>1</v>
      </c>
      <c r="AD551" s="20" t="b">
        <f t="shared" si="169"/>
        <v>1</v>
      </c>
      <c r="AE551" s="2" t="s">
        <v>1520</v>
      </c>
      <c r="AF551" s="2" t="str">
        <f t="shared" si="170"/>
        <v>Stroke</v>
      </c>
      <c r="AG551" s="2" t="s">
        <v>1510</v>
      </c>
      <c r="AH551" s="2" t="str">
        <f t="shared" si="171"/>
        <v>No</v>
      </c>
      <c r="AI551" s="2" t="s">
        <v>1511</v>
      </c>
      <c r="AJ551" s="2" t="s">
        <v>1525</v>
      </c>
    </row>
    <row r="552" spans="1:36" ht="15.75" customHeight="1" x14ac:dyDescent="0.35">
      <c r="A552" s="2" t="s">
        <v>877</v>
      </c>
      <c r="B552" s="2" t="s">
        <v>1522</v>
      </c>
      <c r="C552" s="2">
        <v>150</v>
      </c>
      <c r="D552" s="2">
        <f t="shared" si="155"/>
        <v>1.5</v>
      </c>
      <c r="E552" s="2">
        <f t="shared" si="156"/>
        <v>76</v>
      </c>
      <c r="F552" s="67">
        <f t="shared" si="157"/>
        <v>33.777777777777779</v>
      </c>
      <c r="G552" s="2">
        <v>76</v>
      </c>
      <c r="H552" s="2" t="b">
        <v>0</v>
      </c>
      <c r="I552" s="2" t="b">
        <f t="shared" si="158"/>
        <v>0</v>
      </c>
      <c r="J552" s="2" t="b">
        <f t="shared" si="159"/>
        <v>0</v>
      </c>
      <c r="K552" s="2" t="b">
        <v>0</v>
      </c>
      <c r="L552" s="2" t="b">
        <f t="shared" si="160"/>
        <v>0</v>
      </c>
      <c r="M552" s="2" t="b">
        <f t="shared" si="161"/>
        <v>0</v>
      </c>
      <c r="N552" s="2" t="b">
        <v>0</v>
      </c>
      <c r="O552" s="2" t="b">
        <f t="shared" si="162"/>
        <v>0</v>
      </c>
      <c r="P552" s="2" t="b">
        <f t="shared" si="163"/>
        <v>0</v>
      </c>
      <c r="Q552" s="2" t="b">
        <v>1</v>
      </c>
      <c r="R552" s="2" t="b">
        <f t="shared" si="164"/>
        <v>1</v>
      </c>
      <c r="S552" s="2" t="b">
        <f t="shared" si="165"/>
        <v>1</v>
      </c>
      <c r="T552" s="2" t="s">
        <v>1837</v>
      </c>
      <c r="U552" s="2">
        <v>204</v>
      </c>
      <c r="V552" s="2" t="b">
        <v>1</v>
      </c>
      <c r="W552" s="2" t="b">
        <f t="shared" si="166"/>
        <v>1</v>
      </c>
      <c r="X552" s="20" t="b">
        <f t="shared" si="167"/>
        <v>0</v>
      </c>
      <c r="Y552" s="2" t="b">
        <v>0</v>
      </c>
      <c r="Z552" s="2" t="b">
        <f t="shared" si="153"/>
        <v>0</v>
      </c>
      <c r="AA552" s="2" t="b">
        <f t="shared" si="154"/>
        <v>0</v>
      </c>
      <c r="AB552" s="2" t="b">
        <v>1</v>
      </c>
      <c r="AC552" s="20" t="b">
        <f t="shared" si="168"/>
        <v>1</v>
      </c>
      <c r="AD552" s="20" t="b">
        <f t="shared" si="169"/>
        <v>1</v>
      </c>
      <c r="AE552" s="2" t="s">
        <v>1581</v>
      </c>
      <c r="AF552" s="2" t="str">
        <f t="shared" si="170"/>
        <v>Appendicitis</v>
      </c>
      <c r="AG552" s="2" t="s">
        <v>1528</v>
      </c>
      <c r="AH552" s="2" t="str">
        <f t="shared" si="171"/>
        <v>Yes</v>
      </c>
      <c r="AI552" s="2" t="s">
        <v>1511</v>
      </c>
      <c r="AJ552" s="2" t="s">
        <v>1512</v>
      </c>
    </row>
    <row r="553" spans="1:36" ht="15.75" customHeight="1" x14ac:dyDescent="0.35">
      <c r="A553" s="2" t="s">
        <v>878</v>
      </c>
      <c r="B553" s="2" t="s">
        <v>1513</v>
      </c>
      <c r="C553" s="2">
        <v>166</v>
      </c>
      <c r="D553" s="2">
        <f t="shared" si="155"/>
        <v>1.66</v>
      </c>
      <c r="E553" s="2">
        <f t="shared" si="156"/>
        <v>68.3</v>
      </c>
      <c r="F553" s="67">
        <f t="shared" si="157"/>
        <v>24.785890550152416</v>
      </c>
      <c r="G553" s="2">
        <v>68.3</v>
      </c>
      <c r="H553" s="2" t="b">
        <v>0</v>
      </c>
      <c r="I553" s="2" t="b">
        <f t="shared" si="158"/>
        <v>0</v>
      </c>
      <c r="J553" s="2" t="b">
        <f t="shared" si="159"/>
        <v>0</v>
      </c>
      <c r="K553" s="2" t="b">
        <v>0</v>
      </c>
      <c r="L553" s="2" t="b">
        <f t="shared" si="160"/>
        <v>0</v>
      </c>
      <c r="M553" s="2" t="b">
        <f t="shared" si="161"/>
        <v>0</v>
      </c>
      <c r="N553" s="2" t="b">
        <v>0</v>
      </c>
      <c r="O553" s="2" t="b">
        <f t="shared" si="162"/>
        <v>0</v>
      </c>
      <c r="P553" s="2" t="b">
        <f t="shared" si="163"/>
        <v>0</v>
      </c>
      <c r="Q553" s="2" t="b">
        <v>0</v>
      </c>
      <c r="R553" s="2" t="b">
        <f t="shared" si="164"/>
        <v>0</v>
      </c>
      <c r="S553" s="2" t="b">
        <f t="shared" si="165"/>
        <v>0</v>
      </c>
      <c r="T553" s="2" t="s">
        <v>1588</v>
      </c>
      <c r="U553" s="2">
        <v>151</v>
      </c>
      <c r="V553" s="2" t="b">
        <v>0</v>
      </c>
      <c r="W553" s="2" t="b">
        <f t="shared" si="166"/>
        <v>0</v>
      </c>
      <c r="X553" s="20" t="b">
        <f t="shared" si="167"/>
        <v>0</v>
      </c>
      <c r="Y553" s="2" t="b">
        <v>0</v>
      </c>
      <c r="Z553" s="2" t="b">
        <f t="shared" si="153"/>
        <v>0</v>
      </c>
      <c r="AA553" s="2" t="b">
        <f t="shared" si="154"/>
        <v>0</v>
      </c>
      <c r="AB553" s="2" t="b">
        <v>0</v>
      </c>
      <c r="AC553" s="20" t="b">
        <f t="shared" si="168"/>
        <v>0</v>
      </c>
      <c r="AD553" s="20" t="b">
        <f t="shared" si="169"/>
        <v>0</v>
      </c>
      <c r="AE553" s="2" t="s">
        <v>1544</v>
      </c>
      <c r="AF553" s="2" t="str">
        <f t="shared" si="170"/>
        <v>Osteoarthritis</v>
      </c>
      <c r="AG553" s="2" t="s">
        <v>1528</v>
      </c>
      <c r="AH553" s="2" t="str">
        <f t="shared" si="171"/>
        <v>Yes</v>
      </c>
      <c r="AI553" s="2" t="s">
        <v>1539</v>
      </c>
      <c r="AJ553" s="2" t="s">
        <v>1525</v>
      </c>
    </row>
    <row r="554" spans="1:36" ht="15.75" customHeight="1" x14ac:dyDescent="0.35">
      <c r="A554" s="2" t="s">
        <v>879</v>
      </c>
      <c r="B554" s="2" t="s">
        <v>1507</v>
      </c>
      <c r="C554" s="2">
        <v>165</v>
      </c>
      <c r="D554" s="2">
        <f t="shared" si="155"/>
        <v>1.65</v>
      </c>
      <c r="E554" s="2">
        <f t="shared" si="156"/>
        <v>94.6</v>
      </c>
      <c r="F554" s="67">
        <f t="shared" si="157"/>
        <v>34.747474747474747</v>
      </c>
      <c r="G554" s="2">
        <v>94.6</v>
      </c>
      <c r="H554" s="2" t="b">
        <v>0</v>
      </c>
      <c r="I554" s="2" t="b">
        <f t="shared" si="158"/>
        <v>0</v>
      </c>
      <c r="J554" s="2" t="b">
        <f t="shared" si="159"/>
        <v>0</v>
      </c>
      <c r="K554" s="2" t="b">
        <v>0</v>
      </c>
      <c r="L554" s="2" t="b">
        <f t="shared" si="160"/>
        <v>0</v>
      </c>
      <c r="M554" s="2" t="b">
        <f t="shared" si="161"/>
        <v>0</v>
      </c>
      <c r="N554" s="2" t="b">
        <v>0</v>
      </c>
      <c r="O554" s="2" t="b">
        <f t="shared" si="162"/>
        <v>0</v>
      </c>
      <c r="P554" s="2" t="b">
        <f t="shared" si="163"/>
        <v>0</v>
      </c>
      <c r="Q554" s="2" t="b">
        <v>1</v>
      </c>
      <c r="R554" s="2" t="b">
        <f t="shared" si="164"/>
        <v>1</v>
      </c>
      <c r="S554" s="2" t="b">
        <f t="shared" si="165"/>
        <v>1</v>
      </c>
      <c r="T554" s="2" t="s">
        <v>1853</v>
      </c>
      <c r="U554" s="2">
        <v>155</v>
      </c>
      <c r="V554" s="2" t="b">
        <v>1</v>
      </c>
      <c r="W554" s="2" t="b">
        <f t="shared" si="166"/>
        <v>1</v>
      </c>
      <c r="X554" s="20" t="b">
        <f t="shared" si="167"/>
        <v>0</v>
      </c>
      <c r="Y554" s="2" t="b">
        <v>0</v>
      </c>
      <c r="Z554" s="2" t="b">
        <f t="shared" si="153"/>
        <v>0</v>
      </c>
      <c r="AA554" s="2" t="b">
        <f t="shared" si="154"/>
        <v>0</v>
      </c>
      <c r="AB554" s="2" t="b">
        <v>1</v>
      </c>
      <c r="AC554" s="20" t="b">
        <f t="shared" si="168"/>
        <v>1</v>
      </c>
      <c r="AD554" s="20" t="b">
        <f t="shared" si="169"/>
        <v>1</v>
      </c>
      <c r="AE554" s="2" t="s">
        <v>1570</v>
      </c>
      <c r="AF554" s="2" t="str">
        <f t="shared" si="170"/>
        <v>Cancer</v>
      </c>
      <c r="AG554" s="2" t="s">
        <v>1528</v>
      </c>
      <c r="AH554" s="2" t="str">
        <f t="shared" si="171"/>
        <v>Yes</v>
      </c>
      <c r="AI554" s="2" t="s">
        <v>1511</v>
      </c>
      <c r="AJ554" s="2" t="s">
        <v>1534</v>
      </c>
    </row>
    <row r="555" spans="1:36" ht="15.75" customHeight="1" x14ac:dyDescent="0.35">
      <c r="A555" s="2" t="s">
        <v>880</v>
      </c>
      <c r="B555" s="2" t="s">
        <v>1560</v>
      </c>
      <c r="C555" s="2">
        <v>159</v>
      </c>
      <c r="D555" s="2">
        <f t="shared" si="155"/>
        <v>1.59</v>
      </c>
      <c r="E555" s="2">
        <f t="shared" si="156"/>
        <v>87.6</v>
      </c>
      <c r="F555" s="67">
        <f t="shared" si="157"/>
        <v>34.6505280645544</v>
      </c>
      <c r="G555" s="2">
        <v>87.6</v>
      </c>
      <c r="H555" s="2" t="b">
        <v>0</v>
      </c>
      <c r="I555" s="2" t="b">
        <f t="shared" si="158"/>
        <v>0</v>
      </c>
      <c r="J555" s="2" t="b">
        <f t="shared" si="159"/>
        <v>0</v>
      </c>
      <c r="K555" s="2" t="b">
        <v>0</v>
      </c>
      <c r="L555" s="2" t="b">
        <f t="shared" si="160"/>
        <v>0</v>
      </c>
      <c r="M555" s="2" t="b">
        <f t="shared" si="161"/>
        <v>0</v>
      </c>
      <c r="N555" s="2" t="b">
        <v>0</v>
      </c>
      <c r="O555" s="2" t="b">
        <f t="shared" si="162"/>
        <v>0</v>
      </c>
      <c r="P555" s="2" t="b">
        <f t="shared" si="163"/>
        <v>0</v>
      </c>
      <c r="Q555" s="2" t="b">
        <v>0</v>
      </c>
      <c r="R555" s="2" t="b">
        <f t="shared" si="164"/>
        <v>0</v>
      </c>
      <c r="S555" s="2" t="b">
        <f t="shared" si="165"/>
        <v>0</v>
      </c>
      <c r="T555" s="2" t="s">
        <v>1854</v>
      </c>
      <c r="U555" s="2">
        <v>224</v>
      </c>
      <c r="V555" s="2" t="b">
        <v>1</v>
      </c>
      <c r="W555" s="2" t="b">
        <f t="shared" si="166"/>
        <v>1</v>
      </c>
      <c r="X555" s="20" t="b">
        <f t="shared" si="167"/>
        <v>0</v>
      </c>
      <c r="Y555" s="2" t="b">
        <v>0</v>
      </c>
      <c r="Z555" s="2" t="b">
        <f t="shared" si="153"/>
        <v>0</v>
      </c>
      <c r="AA555" s="2" t="b">
        <f t="shared" si="154"/>
        <v>0</v>
      </c>
      <c r="AB555" s="2" t="b">
        <v>1</v>
      </c>
      <c r="AC555" s="20" t="b">
        <f t="shared" si="168"/>
        <v>1</v>
      </c>
      <c r="AD555" s="20" t="b">
        <f t="shared" si="169"/>
        <v>1</v>
      </c>
      <c r="AE555" s="2" t="s">
        <v>1552</v>
      </c>
      <c r="AF555" s="2" t="str">
        <f t="shared" si="170"/>
        <v>Heart Disease</v>
      </c>
      <c r="AG555" s="2" t="s">
        <v>1528</v>
      </c>
      <c r="AH555" s="2" t="str">
        <f t="shared" si="171"/>
        <v>Yes</v>
      </c>
      <c r="AI555" s="2" t="s">
        <v>1516</v>
      </c>
      <c r="AJ555" s="2" t="s">
        <v>1521</v>
      </c>
    </row>
    <row r="556" spans="1:36" ht="15.75" customHeight="1" x14ac:dyDescent="0.35">
      <c r="A556" s="2" t="s">
        <v>882</v>
      </c>
      <c r="B556" s="2" t="s">
        <v>1513</v>
      </c>
      <c r="C556" s="2">
        <v>162</v>
      </c>
      <c r="D556" s="2">
        <f t="shared" si="155"/>
        <v>1.62</v>
      </c>
      <c r="E556" s="2">
        <f t="shared" si="156"/>
        <v>78.900000000000006</v>
      </c>
      <c r="F556" s="67">
        <f t="shared" si="157"/>
        <v>30.064014631915864</v>
      </c>
      <c r="G556" s="2">
        <v>78.900000000000006</v>
      </c>
      <c r="H556" s="2" t="b">
        <v>1</v>
      </c>
      <c r="I556" s="2" t="b">
        <f t="shared" si="158"/>
        <v>1</v>
      </c>
      <c r="J556" s="2" t="b">
        <f t="shared" si="159"/>
        <v>1</v>
      </c>
      <c r="K556" s="2" t="b">
        <v>0</v>
      </c>
      <c r="L556" s="2" t="b">
        <f t="shared" si="160"/>
        <v>0</v>
      </c>
      <c r="M556" s="2" t="b">
        <f t="shared" si="161"/>
        <v>0</v>
      </c>
      <c r="N556" s="2" t="b">
        <v>0</v>
      </c>
      <c r="O556" s="2" t="b">
        <f t="shared" si="162"/>
        <v>0</v>
      </c>
      <c r="P556" s="2" t="b">
        <f t="shared" si="163"/>
        <v>0</v>
      </c>
      <c r="Q556" s="2" t="b">
        <v>1</v>
      </c>
      <c r="R556" s="2" t="b">
        <f t="shared" si="164"/>
        <v>1</v>
      </c>
      <c r="S556" s="2" t="b">
        <f t="shared" si="165"/>
        <v>1</v>
      </c>
      <c r="T556" s="2" t="s">
        <v>1644</v>
      </c>
      <c r="U556" s="2">
        <v>169</v>
      </c>
      <c r="V556" s="2" t="b">
        <v>1</v>
      </c>
      <c r="W556" s="2" t="b">
        <f t="shared" si="166"/>
        <v>1</v>
      </c>
      <c r="X556" s="20" t="b">
        <f t="shared" si="167"/>
        <v>0</v>
      </c>
      <c r="Y556" s="2" t="b">
        <v>0</v>
      </c>
      <c r="Z556" s="2" t="b">
        <f t="shared" si="153"/>
        <v>0</v>
      </c>
      <c r="AA556" s="2" t="b">
        <f t="shared" si="154"/>
        <v>0</v>
      </c>
      <c r="AB556" s="2" t="b">
        <v>1</v>
      </c>
      <c r="AC556" s="20" t="b">
        <f t="shared" si="168"/>
        <v>1</v>
      </c>
      <c r="AD556" s="20" t="b">
        <f t="shared" si="169"/>
        <v>1</v>
      </c>
      <c r="AE556" s="2" t="s">
        <v>1549</v>
      </c>
      <c r="AF556" s="2" t="str">
        <f t="shared" si="170"/>
        <v>Hypertension</v>
      </c>
      <c r="AG556" s="2" t="s">
        <v>1510</v>
      </c>
      <c r="AH556" s="2" t="str">
        <f t="shared" si="171"/>
        <v>No</v>
      </c>
      <c r="AI556" s="2" t="s">
        <v>1511</v>
      </c>
      <c r="AJ556" s="2" t="s">
        <v>1525</v>
      </c>
    </row>
    <row r="557" spans="1:36" ht="15.75" customHeight="1" x14ac:dyDescent="0.35">
      <c r="A557" s="2" t="s">
        <v>883</v>
      </c>
      <c r="B557" s="2" t="s">
        <v>1518</v>
      </c>
      <c r="C557" s="2">
        <v>177</v>
      </c>
      <c r="D557" s="2">
        <f t="shared" si="155"/>
        <v>1.77</v>
      </c>
      <c r="E557" s="2">
        <f t="shared" si="156"/>
        <v>92.1</v>
      </c>
      <c r="F557" s="67">
        <f t="shared" si="157"/>
        <v>29.397682658239965</v>
      </c>
      <c r="G557" s="2">
        <v>92.1</v>
      </c>
      <c r="H557" s="2" t="b">
        <v>1</v>
      </c>
      <c r="I557" s="2" t="b">
        <f t="shared" si="158"/>
        <v>1</v>
      </c>
      <c r="J557" s="2" t="b">
        <f t="shared" si="159"/>
        <v>1</v>
      </c>
      <c r="K557" s="2" t="b">
        <v>0</v>
      </c>
      <c r="L557" s="2" t="b">
        <f t="shared" si="160"/>
        <v>0</v>
      </c>
      <c r="M557" s="2" t="b">
        <f t="shared" si="161"/>
        <v>0</v>
      </c>
      <c r="N557" s="2" t="b">
        <v>0</v>
      </c>
      <c r="O557" s="2" t="b">
        <f t="shared" si="162"/>
        <v>0</v>
      </c>
      <c r="P557" s="2" t="b">
        <f t="shared" si="163"/>
        <v>0</v>
      </c>
      <c r="Q557" s="2" t="b">
        <v>1</v>
      </c>
      <c r="R557" s="2" t="b">
        <f t="shared" si="164"/>
        <v>1</v>
      </c>
      <c r="S557" s="2" t="b">
        <f t="shared" si="165"/>
        <v>1</v>
      </c>
      <c r="T557" s="2" t="s">
        <v>1664</v>
      </c>
      <c r="U557" s="2">
        <v>202</v>
      </c>
      <c r="V557" s="2" t="b">
        <v>1</v>
      </c>
      <c r="W557" s="2" t="b">
        <f t="shared" si="166"/>
        <v>1</v>
      </c>
      <c r="X557" s="20" t="b">
        <f t="shared" si="167"/>
        <v>0</v>
      </c>
      <c r="Y557" s="2" t="b">
        <v>0</v>
      </c>
      <c r="Z557" s="2" t="b">
        <f t="shared" si="153"/>
        <v>0</v>
      </c>
      <c r="AA557" s="2" t="b">
        <f t="shared" si="154"/>
        <v>0</v>
      </c>
      <c r="AB557" s="2" t="b">
        <v>1</v>
      </c>
      <c r="AC557" s="20" t="b">
        <f t="shared" si="168"/>
        <v>1</v>
      </c>
      <c r="AD557" s="20" t="b">
        <f t="shared" si="169"/>
        <v>1</v>
      </c>
      <c r="AE557" s="2" t="s">
        <v>1515</v>
      </c>
      <c r="AF557" s="2" t="str">
        <f t="shared" si="170"/>
        <v>Prostate Cancer</v>
      </c>
      <c r="AG557" s="2" t="s">
        <v>1528</v>
      </c>
      <c r="AH557" s="2" t="str">
        <f t="shared" si="171"/>
        <v>Yes</v>
      </c>
      <c r="AI557" s="2" t="s">
        <v>1516</v>
      </c>
      <c r="AJ557" s="2" t="s">
        <v>1525</v>
      </c>
    </row>
    <row r="558" spans="1:36" ht="15.75" customHeight="1" x14ac:dyDescent="0.35">
      <c r="A558" s="2" t="s">
        <v>885</v>
      </c>
      <c r="B558" s="2" t="s">
        <v>1522</v>
      </c>
      <c r="C558" s="2">
        <v>162</v>
      </c>
      <c r="D558" s="2">
        <f t="shared" si="155"/>
        <v>1.62</v>
      </c>
      <c r="E558" s="2">
        <f t="shared" si="156"/>
        <v>61.8</v>
      </c>
      <c r="F558" s="67">
        <f t="shared" si="157"/>
        <v>23.54823959762231</v>
      </c>
      <c r="G558" s="2">
        <v>61.8</v>
      </c>
      <c r="H558" s="2" t="b">
        <v>0</v>
      </c>
      <c r="I558" s="2" t="b">
        <f t="shared" si="158"/>
        <v>0</v>
      </c>
      <c r="J558" s="2" t="b">
        <f t="shared" si="159"/>
        <v>0</v>
      </c>
      <c r="K558" s="2" t="b">
        <v>0</v>
      </c>
      <c r="L558" s="2" t="b">
        <f t="shared" si="160"/>
        <v>0</v>
      </c>
      <c r="M558" s="2" t="b">
        <f t="shared" si="161"/>
        <v>0</v>
      </c>
      <c r="N558" s="2" t="b">
        <v>1</v>
      </c>
      <c r="O558" s="2" t="b">
        <f t="shared" si="162"/>
        <v>1</v>
      </c>
      <c r="P558" s="2" t="b">
        <f t="shared" si="163"/>
        <v>1</v>
      </c>
      <c r="Q558" s="2" t="b">
        <v>0</v>
      </c>
      <c r="R558" s="2" t="b">
        <f t="shared" si="164"/>
        <v>0</v>
      </c>
      <c r="S558" s="2" t="b">
        <f t="shared" si="165"/>
        <v>0</v>
      </c>
      <c r="T558" s="2" t="s">
        <v>1773</v>
      </c>
      <c r="U558" s="2">
        <v>207</v>
      </c>
      <c r="V558" s="2" t="b">
        <v>0</v>
      </c>
      <c r="W558" s="2" t="b">
        <f t="shared" si="166"/>
        <v>0</v>
      </c>
      <c r="X558" s="20" t="b">
        <f t="shared" si="167"/>
        <v>0</v>
      </c>
      <c r="Y558" s="2" t="b">
        <v>0</v>
      </c>
      <c r="Z558" s="2" t="b">
        <f t="shared" si="153"/>
        <v>0</v>
      </c>
      <c r="AA558" s="2" t="b">
        <f t="shared" si="154"/>
        <v>0</v>
      </c>
      <c r="AB558" s="2" t="b">
        <v>0</v>
      </c>
      <c r="AC558" s="20" t="b">
        <f t="shared" si="168"/>
        <v>0</v>
      </c>
      <c r="AD558" s="20" t="b">
        <f t="shared" si="169"/>
        <v>0</v>
      </c>
      <c r="AE558" s="2" t="s">
        <v>1584</v>
      </c>
      <c r="AF558" s="2" t="str">
        <f t="shared" si="170"/>
        <v>Prostate Cancer</v>
      </c>
      <c r="AG558" s="2" t="s">
        <v>1528</v>
      </c>
      <c r="AH558" s="2" t="str">
        <f t="shared" si="171"/>
        <v>Yes</v>
      </c>
      <c r="AI558" s="2" t="s">
        <v>1516</v>
      </c>
      <c r="AJ558" s="2" t="s">
        <v>1517</v>
      </c>
    </row>
    <row r="559" spans="1:36" ht="15.75" customHeight="1" x14ac:dyDescent="0.35">
      <c r="A559" s="2" t="s">
        <v>887</v>
      </c>
      <c r="B559" s="2" t="s">
        <v>1540</v>
      </c>
      <c r="C559" s="2">
        <v>168</v>
      </c>
      <c r="D559" s="2">
        <f t="shared" si="155"/>
        <v>1.68</v>
      </c>
      <c r="E559" s="2">
        <f t="shared" si="156"/>
        <v>71.599999999999994</v>
      </c>
      <c r="F559" s="67">
        <f t="shared" si="157"/>
        <v>25.368480725623584</v>
      </c>
      <c r="G559" s="2">
        <v>71.599999999999994</v>
      </c>
      <c r="H559" s="2" t="b">
        <v>0</v>
      </c>
      <c r="I559" s="2" t="b">
        <f t="shared" si="158"/>
        <v>0</v>
      </c>
      <c r="J559" s="2" t="b">
        <f t="shared" si="159"/>
        <v>0</v>
      </c>
      <c r="K559" s="2" t="b">
        <v>0</v>
      </c>
      <c r="L559" s="2" t="b">
        <f t="shared" si="160"/>
        <v>0</v>
      </c>
      <c r="M559" s="2" t="b">
        <f t="shared" si="161"/>
        <v>0</v>
      </c>
      <c r="N559" s="2" t="b">
        <v>1</v>
      </c>
      <c r="O559" s="2" t="b">
        <f t="shared" si="162"/>
        <v>1</v>
      </c>
      <c r="P559" s="2" t="b">
        <f t="shared" si="163"/>
        <v>1</v>
      </c>
      <c r="Q559" s="2" t="b">
        <v>0</v>
      </c>
      <c r="R559" s="2" t="b">
        <f t="shared" si="164"/>
        <v>0</v>
      </c>
      <c r="S559" s="2" t="b">
        <f t="shared" si="165"/>
        <v>0</v>
      </c>
      <c r="T559" s="2" t="s">
        <v>1636</v>
      </c>
      <c r="U559" s="2">
        <v>159</v>
      </c>
      <c r="V559" s="2" t="b">
        <v>0</v>
      </c>
      <c r="W559" s="2" t="b">
        <f t="shared" si="166"/>
        <v>0</v>
      </c>
      <c r="X559" s="20" t="b">
        <f t="shared" si="167"/>
        <v>0</v>
      </c>
      <c r="Y559" s="2" t="b">
        <v>0</v>
      </c>
      <c r="Z559" s="2" t="b">
        <f t="shared" si="153"/>
        <v>0</v>
      </c>
      <c r="AA559" s="2" t="b">
        <f t="shared" si="154"/>
        <v>0</v>
      </c>
      <c r="AB559" s="2" t="b">
        <v>0</v>
      </c>
      <c r="AC559" s="20" t="b">
        <f t="shared" si="168"/>
        <v>0</v>
      </c>
      <c r="AD559" s="20" t="b">
        <f t="shared" si="169"/>
        <v>0</v>
      </c>
      <c r="AE559" s="2" t="s">
        <v>1559</v>
      </c>
      <c r="AF559" s="2" t="str">
        <f t="shared" si="170"/>
        <v>Kidney Stones</v>
      </c>
      <c r="AG559" s="2" t="s">
        <v>1510</v>
      </c>
      <c r="AH559" s="2" t="str">
        <f t="shared" si="171"/>
        <v>No</v>
      </c>
      <c r="AI559" s="2" t="s">
        <v>1516</v>
      </c>
      <c r="AJ559" s="2" t="s">
        <v>1512</v>
      </c>
    </row>
    <row r="560" spans="1:36" ht="15.75" customHeight="1" x14ac:dyDescent="0.35">
      <c r="A560" s="2" t="s">
        <v>888</v>
      </c>
      <c r="B560" s="2" t="s">
        <v>1518</v>
      </c>
      <c r="C560" s="2">
        <v>179</v>
      </c>
      <c r="D560" s="2">
        <f t="shared" si="155"/>
        <v>1.79</v>
      </c>
      <c r="E560" s="2">
        <f t="shared" si="156"/>
        <v>111.9</v>
      </c>
      <c r="F560" s="67">
        <f t="shared" si="157"/>
        <v>34.924003620361411</v>
      </c>
      <c r="G560" s="2">
        <v>111.9</v>
      </c>
      <c r="H560" s="2" t="b">
        <v>0</v>
      </c>
      <c r="I560" s="2" t="b">
        <f t="shared" si="158"/>
        <v>0</v>
      </c>
      <c r="J560" s="2" t="b">
        <f t="shared" si="159"/>
        <v>0</v>
      </c>
      <c r="K560" s="2" t="b">
        <v>0</v>
      </c>
      <c r="L560" s="2" t="b">
        <f t="shared" si="160"/>
        <v>0</v>
      </c>
      <c r="M560" s="2" t="b">
        <f t="shared" si="161"/>
        <v>0</v>
      </c>
      <c r="N560" s="2" t="b">
        <v>0</v>
      </c>
      <c r="O560" s="2" t="b">
        <f t="shared" si="162"/>
        <v>0</v>
      </c>
      <c r="P560" s="2" t="b">
        <f t="shared" si="163"/>
        <v>0</v>
      </c>
      <c r="Q560" s="2" t="b">
        <v>1</v>
      </c>
      <c r="R560" s="2" t="b">
        <f t="shared" si="164"/>
        <v>1</v>
      </c>
      <c r="S560" s="2" t="b">
        <f t="shared" si="165"/>
        <v>1</v>
      </c>
      <c r="T560" s="2" t="s">
        <v>1855</v>
      </c>
      <c r="U560" s="2">
        <v>201</v>
      </c>
      <c r="V560" s="2" t="b">
        <v>1</v>
      </c>
      <c r="W560" s="2" t="b">
        <f t="shared" si="166"/>
        <v>1</v>
      </c>
      <c r="X560" s="20" t="b">
        <f t="shared" si="167"/>
        <v>0</v>
      </c>
      <c r="Y560" s="2" t="b">
        <v>0</v>
      </c>
      <c r="Z560" s="2" t="b">
        <f t="shared" si="153"/>
        <v>0</v>
      </c>
      <c r="AA560" s="2" t="b">
        <f t="shared" si="154"/>
        <v>0</v>
      </c>
      <c r="AB560" s="2" t="b">
        <v>1</v>
      </c>
      <c r="AC560" s="20" t="b">
        <f t="shared" si="168"/>
        <v>1</v>
      </c>
      <c r="AD560" s="20" t="b">
        <f t="shared" si="169"/>
        <v>1</v>
      </c>
      <c r="AE560" s="2" t="s">
        <v>1559</v>
      </c>
      <c r="AF560" s="2" t="str">
        <f t="shared" si="170"/>
        <v>Kidney Stones</v>
      </c>
      <c r="AG560" s="2" t="s">
        <v>1510</v>
      </c>
      <c r="AH560" s="2" t="str">
        <f t="shared" si="171"/>
        <v>No</v>
      </c>
      <c r="AI560" s="2" t="s">
        <v>1539</v>
      </c>
      <c r="AJ560" s="2" t="s">
        <v>1517</v>
      </c>
    </row>
    <row r="561" spans="1:36" ht="15.75" customHeight="1" x14ac:dyDescent="0.35">
      <c r="A561" s="2" t="s">
        <v>889</v>
      </c>
      <c r="B561" s="2" t="s">
        <v>1547</v>
      </c>
      <c r="C561" s="2">
        <v>174</v>
      </c>
      <c r="D561" s="2">
        <f t="shared" si="155"/>
        <v>1.74</v>
      </c>
      <c r="E561" s="2">
        <f t="shared" si="156"/>
        <v>99.1</v>
      </c>
      <c r="F561" s="67">
        <f t="shared" si="157"/>
        <v>32.732197119830886</v>
      </c>
      <c r="G561" s="2">
        <v>99.1</v>
      </c>
      <c r="H561" s="2" t="b">
        <v>0</v>
      </c>
      <c r="I561" s="2" t="b">
        <f t="shared" si="158"/>
        <v>0</v>
      </c>
      <c r="J561" s="2" t="b">
        <f t="shared" si="159"/>
        <v>0</v>
      </c>
      <c r="K561" s="2" t="b">
        <v>0</v>
      </c>
      <c r="L561" s="2" t="b">
        <f t="shared" si="160"/>
        <v>0</v>
      </c>
      <c r="M561" s="2" t="b">
        <f t="shared" si="161"/>
        <v>0</v>
      </c>
      <c r="N561" s="2" t="b">
        <v>0</v>
      </c>
      <c r="O561" s="2" t="b">
        <f t="shared" si="162"/>
        <v>0</v>
      </c>
      <c r="P561" s="2" t="b">
        <f t="shared" si="163"/>
        <v>0</v>
      </c>
      <c r="Q561" s="2" t="b">
        <v>0</v>
      </c>
      <c r="R561" s="2" t="b">
        <f t="shared" si="164"/>
        <v>0</v>
      </c>
      <c r="S561" s="2" t="b">
        <f t="shared" si="165"/>
        <v>0</v>
      </c>
      <c r="T561" s="2" t="s">
        <v>1856</v>
      </c>
      <c r="U561" s="2">
        <v>225</v>
      </c>
      <c r="V561" s="2" t="b">
        <v>1</v>
      </c>
      <c r="W561" s="2" t="b">
        <f t="shared" si="166"/>
        <v>1</v>
      </c>
      <c r="X561" s="20" t="b">
        <f t="shared" si="167"/>
        <v>0</v>
      </c>
      <c r="Y561" s="2" t="b">
        <v>1</v>
      </c>
      <c r="Z561" s="2" t="b">
        <f t="shared" si="153"/>
        <v>1</v>
      </c>
      <c r="AA561" s="2" t="b">
        <f t="shared" si="154"/>
        <v>1</v>
      </c>
      <c r="AB561" s="2" t="b">
        <v>1</v>
      </c>
      <c r="AC561" s="20" t="b">
        <f t="shared" si="168"/>
        <v>1</v>
      </c>
      <c r="AD561" s="20" t="b">
        <f t="shared" si="169"/>
        <v>1</v>
      </c>
      <c r="AE561" s="2" t="s">
        <v>1552</v>
      </c>
      <c r="AF561" s="2" t="str">
        <f t="shared" si="170"/>
        <v>Heart Disease</v>
      </c>
      <c r="AG561" s="2" t="s">
        <v>1510</v>
      </c>
      <c r="AH561" s="2" t="str">
        <f t="shared" si="171"/>
        <v>No</v>
      </c>
      <c r="AI561" s="2" t="s">
        <v>1539</v>
      </c>
      <c r="AJ561" s="2" t="s">
        <v>1521</v>
      </c>
    </row>
    <row r="562" spans="1:36" ht="15.75" customHeight="1" x14ac:dyDescent="0.35">
      <c r="A562" s="2" t="s">
        <v>890</v>
      </c>
      <c r="B562" s="2" t="s">
        <v>1547</v>
      </c>
      <c r="C562" s="2">
        <v>168</v>
      </c>
      <c r="D562" s="2">
        <f t="shared" si="155"/>
        <v>1.68</v>
      </c>
      <c r="E562" s="2">
        <f t="shared" si="156"/>
        <v>95.1</v>
      </c>
      <c r="F562" s="67">
        <f t="shared" si="157"/>
        <v>33.694727891156468</v>
      </c>
      <c r="G562" s="2">
        <v>95.1</v>
      </c>
      <c r="H562" s="2" t="b">
        <v>1</v>
      </c>
      <c r="I562" s="2" t="b">
        <f t="shared" si="158"/>
        <v>1</v>
      </c>
      <c r="J562" s="2" t="b">
        <f t="shared" si="159"/>
        <v>1</v>
      </c>
      <c r="K562" s="2" t="b">
        <v>0</v>
      </c>
      <c r="L562" s="2" t="b">
        <f t="shared" si="160"/>
        <v>0</v>
      </c>
      <c r="M562" s="2" t="b">
        <f t="shared" si="161"/>
        <v>0</v>
      </c>
      <c r="N562" s="2" t="b">
        <v>1</v>
      </c>
      <c r="O562" s="2" t="b">
        <f t="shared" si="162"/>
        <v>1</v>
      </c>
      <c r="P562" s="2" t="b">
        <f t="shared" si="163"/>
        <v>1</v>
      </c>
      <c r="Q562" s="2" t="b">
        <v>0</v>
      </c>
      <c r="R562" s="2" t="b">
        <f t="shared" si="164"/>
        <v>0</v>
      </c>
      <c r="S562" s="2" t="b">
        <f t="shared" si="165"/>
        <v>0</v>
      </c>
      <c r="T562" s="2" t="s">
        <v>1780</v>
      </c>
      <c r="U562" s="2">
        <v>179</v>
      </c>
      <c r="V562" s="2" t="b">
        <v>0</v>
      </c>
      <c r="W562" s="2" t="b">
        <f t="shared" si="166"/>
        <v>0</v>
      </c>
      <c r="X562" s="20" t="b">
        <f t="shared" si="167"/>
        <v>0</v>
      </c>
      <c r="Y562" s="2" t="b">
        <v>1</v>
      </c>
      <c r="Z562" s="2" t="b">
        <f t="shared" si="153"/>
        <v>1</v>
      </c>
      <c r="AA562" s="2" t="b">
        <f t="shared" si="154"/>
        <v>1</v>
      </c>
      <c r="AB562" s="2" t="b">
        <v>1</v>
      </c>
      <c r="AC562" s="20" t="b">
        <f t="shared" si="168"/>
        <v>1</v>
      </c>
      <c r="AD562" s="20" t="b">
        <f t="shared" si="169"/>
        <v>1</v>
      </c>
      <c r="AE562" s="2" t="s">
        <v>1502</v>
      </c>
      <c r="AF562" s="2" t="str">
        <f t="shared" si="170"/>
        <v>Diabetes</v>
      </c>
      <c r="AG562" s="2" t="s">
        <v>1510</v>
      </c>
      <c r="AH562" s="2" t="str">
        <f t="shared" si="171"/>
        <v>No</v>
      </c>
      <c r="AI562" s="2" t="s">
        <v>1511</v>
      </c>
      <c r="AJ562" s="2" t="s">
        <v>1525</v>
      </c>
    </row>
    <row r="563" spans="1:36" ht="15.75" customHeight="1" x14ac:dyDescent="0.35">
      <c r="A563" s="2" t="s">
        <v>891</v>
      </c>
      <c r="B563" s="2" t="s">
        <v>1522</v>
      </c>
      <c r="C563" s="2">
        <v>178</v>
      </c>
      <c r="D563" s="2">
        <f t="shared" si="155"/>
        <v>1.78</v>
      </c>
      <c r="E563" s="2">
        <f t="shared" si="156"/>
        <v>94.9</v>
      </c>
      <c r="F563" s="67">
        <f t="shared" si="157"/>
        <v>29.952026259310696</v>
      </c>
      <c r="G563" s="2">
        <v>94.9</v>
      </c>
      <c r="H563" s="2" t="b">
        <v>0</v>
      </c>
      <c r="I563" s="2" t="b">
        <f t="shared" si="158"/>
        <v>0</v>
      </c>
      <c r="J563" s="2" t="b">
        <f t="shared" si="159"/>
        <v>0</v>
      </c>
      <c r="K563" s="2" t="b">
        <v>0</v>
      </c>
      <c r="L563" s="2" t="b">
        <f t="shared" si="160"/>
        <v>0</v>
      </c>
      <c r="M563" s="2" t="b">
        <f t="shared" si="161"/>
        <v>0</v>
      </c>
      <c r="N563" s="2" t="b">
        <v>0</v>
      </c>
      <c r="O563" s="2" t="b">
        <f t="shared" si="162"/>
        <v>0</v>
      </c>
      <c r="P563" s="2" t="b">
        <f t="shared" si="163"/>
        <v>0</v>
      </c>
      <c r="Q563" s="2" t="b">
        <v>0</v>
      </c>
      <c r="R563" s="2" t="b">
        <f t="shared" si="164"/>
        <v>0</v>
      </c>
      <c r="S563" s="2" t="b">
        <f t="shared" si="165"/>
        <v>0</v>
      </c>
      <c r="T563" s="2" t="s">
        <v>1850</v>
      </c>
      <c r="U563" s="2">
        <v>158</v>
      </c>
      <c r="V563" s="2" t="b">
        <v>1</v>
      </c>
      <c r="W563" s="2" t="b">
        <f t="shared" si="166"/>
        <v>1</v>
      </c>
      <c r="X563" s="20" t="b">
        <f t="shared" si="167"/>
        <v>0</v>
      </c>
      <c r="Y563" s="2" t="b">
        <v>0</v>
      </c>
      <c r="Z563" s="2" t="b">
        <f t="shared" si="153"/>
        <v>0</v>
      </c>
      <c r="AA563" s="2" t="b">
        <f t="shared" si="154"/>
        <v>0</v>
      </c>
      <c r="AB563" s="2" t="b">
        <v>1</v>
      </c>
      <c r="AC563" s="20" t="b">
        <f t="shared" si="168"/>
        <v>1</v>
      </c>
      <c r="AD563" s="20" t="b">
        <f t="shared" si="169"/>
        <v>1</v>
      </c>
      <c r="AE563" s="2" t="s">
        <v>1524</v>
      </c>
      <c r="AF563" s="2" t="str">
        <f t="shared" si="170"/>
        <v>Heart Attack</v>
      </c>
      <c r="AG563" s="2" t="s">
        <v>1510</v>
      </c>
      <c r="AH563" s="2" t="str">
        <f t="shared" si="171"/>
        <v>No</v>
      </c>
      <c r="AI563" s="2" t="s">
        <v>1539</v>
      </c>
      <c r="AJ563" s="2" t="s">
        <v>1534</v>
      </c>
    </row>
    <row r="564" spans="1:36" ht="15.75" customHeight="1" x14ac:dyDescent="0.35">
      <c r="A564" s="2" t="s">
        <v>892</v>
      </c>
      <c r="B564" s="2" t="s">
        <v>1513</v>
      </c>
      <c r="C564" s="2">
        <v>166</v>
      </c>
      <c r="D564" s="2">
        <f t="shared" si="155"/>
        <v>1.66</v>
      </c>
      <c r="E564" s="2">
        <f t="shared" si="156"/>
        <v>69.2</v>
      </c>
      <c r="F564" s="67">
        <f t="shared" si="157"/>
        <v>25.11249818551314</v>
      </c>
      <c r="G564" s="2">
        <v>69.2</v>
      </c>
      <c r="H564" s="2" t="b">
        <v>1</v>
      </c>
      <c r="I564" s="2" t="b">
        <f t="shared" si="158"/>
        <v>1</v>
      </c>
      <c r="J564" s="2" t="b">
        <f t="shared" si="159"/>
        <v>1</v>
      </c>
      <c r="K564" s="2" t="b">
        <v>0</v>
      </c>
      <c r="L564" s="2" t="b">
        <f t="shared" si="160"/>
        <v>0</v>
      </c>
      <c r="M564" s="2" t="b">
        <f t="shared" si="161"/>
        <v>0</v>
      </c>
      <c r="N564" s="2" t="b">
        <v>1</v>
      </c>
      <c r="O564" s="2" t="b">
        <f t="shared" si="162"/>
        <v>1</v>
      </c>
      <c r="P564" s="2" t="b">
        <f t="shared" si="163"/>
        <v>1</v>
      </c>
      <c r="Q564" s="2" t="b">
        <v>0</v>
      </c>
      <c r="R564" s="2" t="b">
        <f t="shared" si="164"/>
        <v>0</v>
      </c>
      <c r="S564" s="2" t="b">
        <f t="shared" si="165"/>
        <v>0</v>
      </c>
      <c r="T564" s="2" t="s">
        <v>1706</v>
      </c>
      <c r="U564" s="2">
        <v>175</v>
      </c>
      <c r="V564" s="2" t="b">
        <v>0</v>
      </c>
      <c r="W564" s="2" t="b">
        <f t="shared" si="166"/>
        <v>0</v>
      </c>
      <c r="X564" s="20" t="b">
        <f t="shared" si="167"/>
        <v>0</v>
      </c>
      <c r="Y564" s="2" t="b">
        <v>0</v>
      </c>
      <c r="Z564" s="2" t="b">
        <f t="shared" si="153"/>
        <v>0</v>
      </c>
      <c r="AA564" s="2" t="b">
        <f t="shared" si="154"/>
        <v>0</v>
      </c>
      <c r="AB564" s="2" t="b">
        <v>0</v>
      </c>
      <c r="AC564" s="20" t="b">
        <f t="shared" si="168"/>
        <v>0</v>
      </c>
      <c r="AD564" s="20" t="b">
        <f t="shared" si="169"/>
        <v>0</v>
      </c>
      <c r="AE564" s="2" t="s">
        <v>1559</v>
      </c>
      <c r="AF564" s="2" t="str">
        <f t="shared" si="170"/>
        <v>Kidney Stones</v>
      </c>
      <c r="AG564" s="2" t="s">
        <v>1510</v>
      </c>
      <c r="AH564" s="2" t="str">
        <f t="shared" si="171"/>
        <v>No</v>
      </c>
      <c r="AI564" s="2" t="s">
        <v>1516</v>
      </c>
      <c r="AJ564" s="2" t="s">
        <v>1512</v>
      </c>
    </row>
    <row r="565" spans="1:36" ht="15.75" customHeight="1" x14ac:dyDescent="0.35">
      <c r="A565" s="2" t="s">
        <v>893</v>
      </c>
      <c r="B565" s="2" t="s">
        <v>1531</v>
      </c>
      <c r="C565" s="2">
        <v>165</v>
      </c>
      <c r="D565" s="2">
        <f t="shared" si="155"/>
        <v>1.65</v>
      </c>
      <c r="E565" s="2">
        <f t="shared" si="156"/>
        <v>79.599999999999994</v>
      </c>
      <c r="F565" s="67">
        <f t="shared" si="157"/>
        <v>29.237832874196513</v>
      </c>
      <c r="G565" s="2">
        <v>79.599999999999994</v>
      </c>
      <c r="H565" s="2" t="b">
        <v>0</v>
      </c>
      <c r="I565" s="2" t="b">
        <f t="shared" si="158"/>
        <v>0</v>
      </c>
      <c r="J565" s="2" t="b">
        <f t="shared" si="159"/>
        <v>0</v>
      </c>
      <c r="K565" s="2" t="b">
        <v>0</v>
      </c>
      <c r="L565" s="2" t="b">
        <f t="shared" si="160"/>
        <v>0</v>
      </c>
      <c r="M565" s="2" t="b">
        <f t="shared" si="161"/>
        <v>0</v>
      </c>
      <c r="N565" s="2" t="b">
        <v>1</v>
      </c>
      <c r="O565" s="2" t="b">
        <f t="shared" si="162"/>
        <v>1</v>
      </c>
      <c r="P565" s="2" t="b">
        <f t="shared" si="163"/>
        <v>1</v>
      </c>
      <c r="Q565" s="2" t="b">
        <v>0</v>
      </c>
      <c r="R565" s="2" t="b">
        <f t="shared" si="164"/>
        <v>0</v>
      </c>
      <c r="S565" s="2" t="b">
        <f t="shared" si="165"/>
        <v>0</v>
      </c>
      <c r="T565" s="2" t="s">
        <v>1633</v>
      </c>
      <c r="U565" s="2">
        <v>207</v>
      </c>
      <c r="V565" s="2" t="b">
        <v>1</v>
      </c>
      <c r="W565" s="2" t="b">
        <f t="shared" si="166"/>
        <v>1</v>
      </c>
      <c r="X565" s="20" t="b">
        <f t="shared" si="167"/>
        <v>0</v>
      </c>
      <c r="Y565" s="2" t="b">
        <v>0</v>
      </c>
      <c r="Z565" s="2" t="b">
        <f t="shared" si="153"/>
        <v>0</v>
      </c>
      <c r="AA565" s="2" t="b">
        <f t="shared" si="154"/>
        <v>0</v>
      </c>
      <c r="AB565" s="2" t="b">
        <v>1</v>
      </c>
      <c r="AC565" s="20" t="b">
        <f t="shared" si="168"/>
        <v>1</v>
      </c>
      <c r="AD565" s="20" t="b">
        <f t="shared" si="169"/>
        <v>1</v>
      </c>
      <c r="AE565" s="2" t="s">
        <v>1524</v>
      </c>
      <c r="AF565" s="2" t="str">
        <f t="shared" si="170"/>
        <v>Heart Attack</v>
      </c>
      <c r="AH565" s="2" t="str">
        <f t="shared" si="171"/>
        <v>No</v>
      </c>
      <c r="AI565" s="2" t="s">
        <v>1516</v>
      </c>
      <c r="AJ565" s="2" t="s">
        <v>1512</v>
      </c>
    </row>
    <row r="566" spans="1:36" ht="15.75" customHeight="1" x14ac:dyDescent="0.35">
      <c r="A566" s="2" t="s">
        <v>894</v>
      </c>
      <c r="B566" s="2" t="s">
        <v>1560</v>
      </c>
      <c r="C566" s="2">
        <v>163</v>
      </c>
      <c r="D566" s="2">
        <f t="shared" si="155"/>
        <v>1.63</v>
      </c>
      <c r="E566" s="2">
        <f t="shared" si="156"/>
        <v>90.9</v>
      </c>
      <c r="F566" s="67">
        <f t="shared" si="157"/>
        <v>34.212804396100722</v>
      </c>
      <c r="G566" s="2">
        <v>90.9</v>
      </c>
      <c r="H566" s="2" t="b">
        <v>1</v>
      </c>
      <c r="I566" s="2" t="b">
        <f t="shared" si="158"/>
        <v>1</v>
      </c>
      <c r="J566" s="2" t="b">
        <f t="shared" si="159"/>
        <v>1</v>
      </c>
      <c r="K566" s="2" t="b">
        <v>0</v>
      </c>
      <c r="L566" s="2" t="b">
        <f t="shared" si="160"/>
        <v>0</v>
      </c>
      <c r="M566" s="2" t="b">
        <f t="shared" si="161"/>
        <v>0</v>
      </c>
      <c r="N566" s="2" t="b">
        <v>1</v>
      </c>
      <c r="O566" s="2" t="b">
        <f t="shared" si="162"/>
        <v>1</v>
      </c>
      <c r="P566" s="2" t="b">
        <f t="shared" si="163"/>
        <v>1</v>
      </c>
      <c r="Q566" s="2" t="b">
        <v>1</v>
      </c>
      <c r="R566" s="2" t="b">
        <f t="shared" si="164"/>
        <v>1</v>
      </c>
      <c r="S566" s="2" t="b">
        <f t="shared" si="165"/>
        <v>1</v>
      </c>
      <c r="T566" s="2" t="s">
        <v>1640</v>
      </c>
      <c r="U566" s="2">
        <v>221</v>
      </c>
      <c r="V566" s="2" t="b">
        <v>1</v>
      </c>
      <c r="W566" s="2" t="b">
        <f t="shared" si="166"/>
        <v>1</v>
      </c>
      <c r="X566" s="20" t="b">
        <f t="shared" si="167"/>
        <v>0</v>
      </c>
      <c r="Y566" s="2" t="b">
        <v>0</v>
      </c>
      <c r="Z566" s="2" t="b">
        <f t="shared" si="153"/>
        <v>0</v>
      </c>
      <c r="AA566" s="2" t="b">
        <f t="shared" si="154"/>
        <v>0</v>
      </c>
      <c r="AB566" s="2" t="b">
        <v>1</v>
      </c>
      <c r="AC566" s="20" t="b">
        <f t="shared" si="168"/>
        <v>1</v>
      </c>
      <c r="AD566" s="20" t="b">
        <f t="shared" si="169"/>
        <v>1</v>
      </c>
      <c r="AE566" s="2" t="s">
        <v>1524</v>
      </c>
      <c r="AF566" s="2" t="str">
        <f t="shared" si="170"/>
        <v>Heart Attack</v>
      </c>
      <c r="AG566" s="2" t="s">
        <v>1528</v>
      </c>
      <c r="AH566" s="2" t="str">
        <f t="shared" si="171"/>
        <v>Yes</v>
      </c>
      <c r="AI566" s="2" t="s">
        <v>1516</v>
      </c>
      <c r="AJ566" s="2" t="s">
        <v>1517</v>
      </c>
    </row>
    <row r="567" spans="1:36" ht="15.75" customHeight="1" x14ac:dyDescent="0.35">
      <c r="A567" s="2" t="s">
        <v>895</v>
      </c>
      <c r="B567" s="2" t="s">
        <v>1560</v>
      </c>
      <c r="C567" s="2">
        <v>175</v>
      </c>
      <c r="D567" s="2">
        <f t="shared" si="155"/>
        <v>1.75</v>
      </c>
      <c r="E567" s="2">
        <f t="shared" si="156"/>
        <v>87.1</v>
      </c>
      <c r="F567" s="67">
        <f t="shared" si="157"/>
        <v>28.440816326530609</v>
      </c>
      <c r="G567" s="2">
        <v>87.1</v>
      </c>
      <c r="H567" s="2" t="b">
        <v>0</v>
      </c>
      <c r="I567" s="2" t="b">
        <f t="shared" si="158"/>
        <v>0</v>
      </c>
      <c r="J567" s="2" t="b">
        <f t="shared" si="159"/>
        <v>0</v>
      </c>
      <c r="K567" s="2" t="b">
        <v>0</v>
      </c>
      <c r="L567" s="2" t="b">
        <f t="shared" si="160"/>
        <v>0</v>
      </c>
      <c r="M567" s="2" t="b">
        <f t="shared" si="161"/>
        <v>0</v>
      </c>
      <c r="N567" s="2" t="b">
        <v>0</v>
      </c>
      <c r="O567" s="2" t="b">
        <f t="shared" si="162"/>
        <v>0</v>
      </c>
      <c r="P567" s="2" t="b">
        <f t="shared" si="163"/>
        <v>0</v>
      </c>
      <c r="Q567" s="2" t="b">
        <v>0</v>
      </c>
      <c r="R567" s="2" t="b">
        <f t="shared" si="164"/>
        <v>0</v>
      </c>
      <c r="S567" s="2" t="b">
        <f t="shared" si="165"/>
        <v>0</v>
      </c>
      <c r="T567" s="2" t="s">
        <v>1781</v>
      </c>
      <c r="U567" s="2">
        <v>154</v>
      </c>
      <c r="V567" s="2" t="b">
        <v>1</v>
      </c>
      <c r="W567" s="2" t="b">
        <f t="shared" si="166"/>
        <v>1</v>
      </c>
      <c r="X567" s="20" t="b">
        <f t="shared" si="167"/>
        <v>0</v>
      </c>
      <c r="Y567" s="2" t="b">
        <v>0</v>
      </c>
      <c r="Z567" s="2" t="b">
        <f t="shared" si="153"/>
        <v>0</v>
      </c>
      <c r="AA567" s="2" t="b">
        <f t="shared" si="154"/>
        <v>0</v>
      </c>
      <c r="AB567" s="2" t="b">
        <v>1</v>
      </c>
      <c r="AC567" s="20" t="b">
        <f t="shared" si="168"/>
        <v>1</v>
      </c>
      <c r="AD567" s="20" t="b">
        <f t="shared" si="169"/>
        <v>1</v>
      </c>
      <c r="AE567" s="2" t="s">
        <v>1598</v>
      </c>
      <c r="AF567" s="2" t="str">
        <f t="shared" si="170"/>
        <v>Heart Disease</v>
      </c>
      <c r="AG567" s="2" t="s">
        <v>1510</v>
      </c>
      <c r="AH567" s="2" t="str">
        <f t="shared" si="171"/>
        <v>No</v>
      </c>
      <c r="AI567" s="2" t="s">
        <v>1511</v>
      </c>
      <c r="AJ567" s="2" t="s">
        <v>1517</v>
      </c>
    </row>
    <row r="568" spans="1:36" ht="15.75" customHeight="1" x14ac:dyDescent="0.35">
      <c r="A568" s="2" t="s">
        <v>897</v>
      </c>
      <c r="B568" s="2" t="s">
        <v>1522</v>
      </c>
      <c r="C568" s="2">
        <v>154</v>
      </c>
      <c r="D568" s="2">
        <f t="shared" si="155"/>
        <v>1.54</v>
      </c>
      <c r="E568" s="2">
        <f t="shared" si="156"/>
        <v>72.2</v>
      </c>
      <c r="F568" s="67">
        <f t="shared" si="157"/>
        <v>30.44358239163434</v>
      </c>
      <c r="G568" s="2">
        <v>72.2</v>
      </c>
      <c r="H568" s="2" t="b">
        <v>1</v>
      </c>
      <c r="I568" s="2" t="b">
        <f t="shared" si="158"/>
        <v>1</v>
      </c>
      <c r="J568" s="2" t="b">
        <f t="shared" si="159"/>
        <v>1</v>
      </c>
      <c r="K568" s="2" t="b">
        <v>0</v>
      </c>
      <c r="L568" s="2" t="b">
        <f t="shared" si="160"/>
        <v>0</v>
      </c>
      <c r="M568" s="2" t="b">
        <f t="shared" si="161"/>
        <v>0</v>
      </c>
      <c r="N568" s="2" t="b">
        <v>0</v>
      </c>
      <c r="O568" s="2" t="b">
        <f t="shared" si="162"/>
        <v>0</v>
      </c>
      <c r="P568" s="2" t="b">
        <f t="shared" si="163"/>
        <v>0</v>
      </c>
      <c r="Q568" s="2" t="b">
        <v>0</v>
      </c>
      <c r="R568" s="2" t="b">
        <f t="shared" si="164"/>
        <v>0</v>
      </c>
      <c r="S568" s="2" t="b">
        <f t="shared" si="165"/>
        <v>0</v>
      </c>
      <c r="T568" s="2" t="s">
        <v>1857</v>
      </c>
      <c r="U568" s="2">
        <v>172</v>
      </c>
      <c r="V568" s="2" t="b">
        <v>0</v>
      </c>
      <c r="W568" s="2" t="b">
        <f t="shared" si="166"/>
        <v>0</v>
      </c>
      <c r="X568" s="20" t="b">
        <f t="shared" si="167"/>
        <v>0</v>
      </c>
      <c r="Y568" s="2" t="b">
        <v>1</v>
      </c>
      <c r="Z568" s="2" t="b">
        <f t="shared" si="153"/>
        <v>1</v>
      </c>
      <c r="AA568" s="2" t="b">
        <f t="shared" si="154"/>
        <v>1</v>
      </c>
      <c r="AB568" s="2" t="b">
        <v>1</v>
      </c>
      <c r="AC568" s="20" t="b">
        <f t="shared" si="168"/>
        <v>1</v>
      </c>
      <c r="AD568" s="20" t="b">
        <f t="shared" si="169"/>
        <v>1</v>
      </c>
      <c r="AE568" s="2" t="s">
        <v>1509</v>
      </c>
      <c r="AF568" s="2" t="str">
        <f t="shared" si="170"/>
        <v>Fractured Leg</v>
      </c>
      <c r="AG568" s="2" t="s">
        <v>1528</v>
      </c>
      <c r="AH568" s="2" t="str">
        <f t="shared" si="171"/>
        <v>Yes</v>
      </c>
      <c r="AI568" s="2" t="s">
        <v>1516</v>
      </c>
      <c r="AJ568" s="2" t="s">
        <v>1525</v>
      </c>
    </row>
    <row r="569" spans="1:36" ht="15.75" customHeight="1" x14ac:dyDescent="0.35">
      <c r="A569" s="2" t="s">
        <v>898</v>
      </c>
      <c r="B569" s="2" t="s">
        <v>1547</v>
      </c>
      <c r="C569" s="2">
        <v>155</v>
      </c>
      <c r="D569" s="2">
        <f t="shared" si="155"/>
        <v>1.55</v>
      </c>
      <c r="E569" s="2">
        <f t="shared" si="156"/>
        <v>69.400000000000006</v>
      </c>
      <c r="F569" s="67">
        <f t="shared" si="157"/>
        <v>28.886576482830385</v>
      </c>
      <c r="G569" s="2">
        <v>69.400000000000006</v>
      </c>
      <c r="H569" s="2" t="b">
        <v>1</v>
      </c>
      <c r="I569" s="2" t="b">
        <f t="shared" si="158"/>
        <v>1</v>
      </c>
      <c r="J569" s="2" t="b">
        <f t="shared" si="159"/>
        <v>1</v>
      </c>
      <c r="K569" s="2" t="b">
        <v>1</v>
      </c>
      <c r="L569" s="2" t="b">
        <f t="shared" si="160"/>
        <v>1</v>
      </c>
      <c r="M569" s="2" t="b">
        <f t="shared" si="161"/>
        <v>1</v>
      </c>
      <c r="N569" s="2" t="b">
        <v>0</v>
      </c>
      <c r="O569" s="2" t="b">
        <f t="shared" si="162"/>
        <v>0</v>
      </c>
      <c r="P569" s="2" t="b">
        <f t="shared" si="163"/>
        <v>0</v>
      </c>
      <c r="Q569" s="2" t="b">
        <v>1</v>
      </c>
      <c r="R569" s="2" t="b">
        <f t="shared" si="164"/>
        <v>1</v>
      </c>
      <c r="S569" s="2" t="b">
        <f t="shared" si="165"/>
        <v>1</v>
      </c>
      <c r="T569" s="2" t="s">
        <v>1800</v>
      </c>
      <c r="U569" s="2">
        <v>203</v>
      </c>
      <c r="V569" s="2" t="b">
        <v>1</v>
      </c>
      <c r="W569" s="2" t="b">
        <f t="shared" si="166"/>
        <v>1</v>
      </c>
      <c r="X569" s="20" t="b">
        <f t="shared" si="167"/>
        <v>0</v>
      </c>
      <c r="Y569" s="2" t="b">
        <v>1</v>
      </c>
      <c r="Z569" s="2" t="b">
        <f t="shared" si="153"/>
        <v>1</v>
      </c>
      <c r="AA569" s="2" t="b">
        <f t="shared" si="154"/>
        <v>1</v>
      </c>
      <c r="AB569" s="2" t="b">
        <v>1</v>
      </c>
      <c r="AC569" s="20" t="b">
        <f t="shared" si="168"/>
        <v>1</v>
      </c>
      <c r="AD569" s="20" t="b">
        <f t="shared" si="169"/>
        <v>1</v>
      </c>
      <c r="AE569" s="2" t="s">
        <v>1536</v>
      </c>
      <c r="AF569" s="2" t="str">
        <f t="shared" si="170"/>
        <v>Hypertension</v>
      </c>
      <c r="AG569" s="2" t="s">
        <v>1528</v>
      </c>
      <c r="AH569" s="2" t="str">
        <f t="shared" si="171"/>
        <v>Yes</v>
      </c>
      <c r="AI569" s="2" t="s">
        <v>1511</v>
      </c>
      <c r="AJ569" s="2" t="s">
        <v>1521</v>
      </c>
    </row>
    <row r="570" spans="1:36" ht="15.75" customHeight="1" x14ac:dyDescent="0.35">
      <c r="A570" s="2" t="s">
        <v>899</v>
      </c>
      <c r="B570" s="2" t="s">
        <v>1540</v>
      </c>
      <c r="C570" s="2">
        <v>173</v>
      </c>
      <c r="D570" s="2">
        <f t="shared" si="155"/>
        <v>1.73</v>
      </c>
      <c r="E570" s="2">
        <f t="shared" si="156"/>
        <v>101.2</v>
      </c>
      <c r="F570" s="67">
        <f t="shared" si="157"/>
        <v>33.813358281265664</v>
      </c>
      <c r="G570" s="2">
        <v>101.2</v>
      </c>
      <c r="H570" s="2" t="b">
        <v>0</v>
      </c>
      <c r="I570" s="2" t="b">
        <f t="shared" si="158"/>
        <v>0</v>
      </c>
      <c r="J570" s="2" t="b">
        <f t="shared" si="159"/>
        <v>0</v>
      </c>
      <c r="K570" s="2" t="b">
        <v>0</v>
      </c>
      <c r="L570" s="2" t="b">
        <f t="shared" si="160"/>
        <v>0</v>
      </c>
      <c r="M570" s="2" t="b">
        <f t="shared" si="161"/>
        <v>0</v>
      </c>
      <c r="N570" s="2" t="b">
        <v>0</v>
      </c>
      <c r="O570" s="2" t="b">
        <f t="shared" si="162"/>
        <v>0</v>
      </c>
      <c r="P570" s="2" t="b">
        <f t="shared" si="163"/>
        <v>0</v>
      </c>
      <c r="Q570" s="2" t="b">
        <v>1</v>
      </c>
      <c r="R570" s="2" t="b">
        <f t="shared" si="164"/>
        <v>1</v>
      </c>
      <c r="S570" s="2" t="b">
        <f t="shared" si="165"/>
        <v>1</v>
      </c>
      <c r="T570" s="2" t="s">
        <v>1695</v>
      </c>
      <c r="U570" s="2">
        <v>154</v>
      </c>
      <c r="V570" s="2" t="b">
        <v>1</v>
      </c>
      <c r="W570" s="2" t="b">
        <f t="shared" si="166"/>
        <v>1</v>
      </c>
      <c r="X570" s="20" t="b">
        <f t="shared" si="167"/>
        <v>0</v>
      </c>
      <c r="Y570" s="2" t="b">
        <v>0</v>
      </c>
      <c r="Z570" s="2" t="b">
        <f t="shared" si="153"/>
        <v>0</v>
      </c>
      <c r="AA570" s="2" t="b">
        <f t="shared" si="154"/>
        <v>0</v>
      </c>
      <c r="AB570" s="2" t="b">
        <v>1</v>
      </c>
      <c r="AC570" s="20" t="b">
        <f t="shared" si="168"/>
        <v>1</v>
      </c>
      <c r="AD570" s="20" t="b">
        <f t="shared" si="169"/>
        <v>1</v>
      </c>
      <c r="AE570" s="2" t="s">
        <v>1502</v>
      </c>
      <c r="AF570" s="2" t="str">
        <f t="shared" si="170"/>
        <v>Diabetes</v>
      </c>
      <c r="AG570" s="2" t="s">
        <v>1528</v>
      </c>
      <c r="AH570" s="2" t="str">
        <f t="shared" si="171"/>
        <v>Yes</v>
      </c>
      <c r="AI570" s="2" t="s">
        <v>1516</v>
      </c>
      <c r="AJ570" s="2" t="s">
        <v>1517</v>
      </c>
    </row>
    <row r="571" spans="1:36" ht="15.75" customHeight="1" x14ac:dyDescent="0.35">
      <c r="A571" s="2" t="s">
        <v>901</v>
      </c>
      <c r="B571" s="2" t="s">
        <v>1560</v>
      </c>
      <c r="C571" s="2">
        <v>164</v>
      </c>
      <c r="D571" s="2">
        <f t="shared" si="155"/>
        <v>1.64</v>
      </c>
      <c r="E571" s="2">
        <f t="shared" si="156"/>
        <v>89.6</v>
      </c>
      <c r="F571" s="67">
        <f t="shared" si="157"/>
        <v>33.31350386674599</v>
      </c>
      <c r="G571" s="2">
        <v>89.6</v>
      </c>
      <c r="H571" s="2" t="b">
        <v>0</v>
      </c>
      <c r="I571" s="2" t="b">
        <f t="shared" si="158"/>
        <v>0</v>
      </c>
      <c r="J571" s="2" t="b">
        <f t="shared" si="159"/>
        <v>0</v>
      </c>
      <c r="K571" s="2" t="b">
        <v>0</v>
      </c>
      <c r="L571" s="2" t="b">
        <f t="shared" si="160"/>
        <v>0</v>
      </c>
      <c r="M571" s="2" t="b">
        <f t="shared" si="161"/>
        <v>0</v>
      </c>
      <c r="N571" s="2" t="b">
        <v>0</v>
      </c>
      <c r="O571" s="2" t="b">
        <f t="shared" si="162"/>
        <v>0</v>
      </c>
      <c r="P571" s="2" t="b">
        <f t="shared" si="163"/>
        <v>0</v>
      </c>
      <c r="Q571" s="2" t="b">
        <v>0</v>
      </c>
      <c r="R571" s="2" t="b">
        <f t="shared" si="164"/>
        <v>0</v>
      </c>
      <c r="S571" s="2" t="b">
        <f t="shared" si="165"/>
        <v>0</v>
      </c>
      <c r="T571" s="2" t="s">
        <v>1617</v>
      </c>
      <c r="U571" s="2">
        <v>223</v>
      </c>
      <c r="V571" s="2" t="b">
        <v>1</v>
      </c>
      <c r="W571" s="2" t="b">
        <f t="shared" si="166"/>
        <v>1</v>
      </c>
      <c r="X571" s="20" t="b">
        <f t="shared" si="167"/>
        <v>0</v>
      </c>
      <c r="Y571" s="2" t="b">
        <v>1</v>
      </c>
      <c r="Z571" s="2" t="b">
        <f t="shared" si="153"/>
        <v>1</v>
      </c>
      <c r="AA571" s="2" t="b">
        <f t="shared" si="154"/>
        <v>1</v>
      </c>
      <c r="AB571" s="2" t="b">
        <v>1</v>
      </c>
      <c r="AC571" s="20" t="b">
        <f t="shared" si="168"/>
        <v>1</v>
      </c>
      <c r="AD571" s="20" t="b">
        <f t="shared" si="169"/>
        <v>1</v>
      </c>
      <c r="AE571" s="2" t="s">
        <v>1598</v>
      </c>
      <c r="AF571" s="2" t="str">
        <f t="shared" si="170"/>
        <v>Heart Disease</v>
      </c>
      <c r="AG571" s="2" t="s">
        <v>1510</v>
      </c>
      <c r="AH571" s="2" t="str">
        <f t="shared" si="171"/>
        <v>No</v>
      </c>
      <c r="AI571" s="2" t="s">
        <v>1516</v>
      </c>
      <c r="AJ571" s="2" t="s">
        <v>1517</v>
      </c>
    </row>
    <row r="572" spans="1:36" ht="15.75" customHeight="1" x14ac:dyDescent="0.35">
      <c r="A572" s="2" t="s">
        <v>903</v>
      </c>
      <c r="B572" s="2" t="s">
        <v>1547</v>
      </c>
      <c r="C572" s="2">
        <v>173</v>
      </c>
      <c r="D572" s="2">
        <f t="shared" si="155"/>
        <v>1.73</v>
      </c>
      <c r="E572" s="2">
        <f t="shared" si="156"/>
        <v>87.9</v>
      </c>
      <c r="F572" s="67">
        <f t="shared" si="157"/>
        <v>29.369507835209998</v>
      </c>
      <c r="G572" s="2">
        <v>87.9</v>
      </c>
      <c r="H572" s="2" t="b">
        <v>0</v>
      </c>
      <c r="I572" s="2" t="b">
        <f t="shared" si="158"/>
        <v>0</v>
      </c>
      <c r="J572" s="2" t="b">
        <f t="shared" si="159"/>
        <v>0</v>
      </c>
      <c r="K572" s="2" t="b">
        <v>0</v>
      </c>
      <c r="L572" s="2" t="b">
        <f t="shared" si="160"/>
        <v>0</v>
      </c>
      <c r="M572" s="2" t="b">
        <f t="shared" si="161"/>
        <v>0</v>
      </c>
      <c r="N572" s="2" t="b">
        <v>0</v>
      </c>
      <c r="O572" s="2" t="b">
        <f t="shared" si="162"/>
        <v>0</v>
      </c>
      <c r="P572" s="2" t="b">
        <f t="shared" si="163"/>
        <v>0</v>
      </c>
      <c r="Q572" s="2" t="b">
        <v>1</v>
      </c>
      <c r="R572" s="2" t="b">
        <f t="shared" si="164"/>
        <v>1</v>
      </c>
      <c r="S572" s="2" t="b">
        <f t="shared" si="165"/>
        <v>1</v>
      </c>
      <c r="T572" s="2" t="s">
        <v>1669</v>
      </c>
      <c r="U572" s="2">
        <v>164</v>
      </c>
      <c r="V572" s="2" t="b">
        <v>1</v>
      </c>
      <c r="W572" s="2" t="b">
        <f t="shared" si="166"/>
        <v>1</v>
      </c>
      <c r="X572" s="20" t="b">
        <f t="shared" si="167"/>
        <v>0</v>
      </c>
      <c r="Y572" s="2" t="b">
        <v>0</v>
      </c>
      <c r="Z572" s="2" t="b">
        <f t="shared" si="153"/>
        <v>0</v>
      </c>
      <c r="AA572" s="2" t="b">
        <f t="shared" si="154"/>
        <v>0</v>
      </c>
      <c r="AB572" s="2" t="b">
        <v>1</v>
      </c>
      <c r="AC572" s="20" t="b">
        <f t="shared" si="168"/>
        <v>1</v>
      </c>
      <c r="AD572" s="20" t="b">
        <f t="shared" si="169"/>
        <v>1</v>
      </c>
      <c r="AE572" s="2" t="s">
        <v>1595</v>
      </c>
      <c r="AF572" s="2" t="str">
        <f t="shared" si="170"/>
        <v>Respiratory Infection</v>
      </c>
      <c r="AG572" s="2" t="s">
        <v>1528</v>
      </c>
      <c r="AH572" s="2" t="str">
        <f t="shared" si="171"/>
        <v>Yes</v>
      </c>
      <c r="AI572" s="2" t="s">
        <v>1511</v>
      </c>
      <c r="AJ572" s="2" t="s">
        <v>1512</v>
      </c>
    </row>
    <row r="573" spans="1:36" ht="15.75" customHeight="1" x14ac:dyDescent="0.35">
      <c r="A573" s="2" t="s">
        <v>905</v>
      </c>
      <c r="B573" s="2" t="s">
        <v>1560</v>
      </c>
      <c r="C573" s="2">
        <v>165</v>
      </c>
      <c r="D573" s="2">
        <f t="shared" si="155"/>
        <v>1.65</v>
      </c>
      <c r="E573" s="2">
        <f t="shared" si="156"/>
        <v>69.400000000000006</v>
      </c>
      <c r="F573" s="67">
        <f t="shared" si="157"/>
        <v>25.491276400367315</v>
      </c>
      <c r="G573" s="2">
        <v>69.400000000000006</v>
      </c>
      <c r="H573" s="2" t="b">
        <v>0</v>
      </c>
      <c r="I573" s="2" t="b">
        <f t="shared" si="158"/>
        <v>0</v>
      </c>
      <c r="J573" s="2" t="b">
        <f t="shared" si="159"/>
        <v>0</v>
      </c>
      <c r="K573" s="2" t="b">
        <v>1</v>
      </c>
      <c r="L573" s="2" t="b">
        <f t="shared" si="160"/>
        <v>1</v>
      </c>
      <c r="M573" s="2" t="b">
        <f t="shared" si="161"/>
        <v>1</v>
      </c>
      <c r="N573" s="2" t="b">
        <v>0</v>
      </c>
      <c r="O573" s="2" t="b">
        <f t="shared" si="162"/>
        <v>0</v>
      </c>
      <c r="P573" s="2" t="b">
        <f t="shared" si="163"/>
        <v>0</v>
      </c>
      <c r="Q573" s="2" t="b">
        <v>0</v>
      </c>
      <c r="R573" s="2" t="b">
        <f t="shared" si="164"/>
        <v>0</v>
      </c>
      <c r="S573" s="2" t="b">
        <f t="shared" si="165"/>
        <v>0</v>
      </c>
      <c r="T573" s="2" t="s">
        <v>1770</v>
      </c>
      <c r="U573" s="2">
        <v>170</v>
      </c>
      <c r="V573" s="2" t="b">
        <v>0</v>
      </c>
      <c r="W573" s="2" t="b">
        <f t="shared" si="166"/>
        <v>0</v>
      </c>
      <c r="X573" s="20" t="b">
        <f t="shared" si="167"/>
        <v>0</v>
      </c>
      <c r="Y573" s="2" t="b">
        <v>0</v>
      </c>
      <c r="Z573" s="2" t="b">
        <f t="shared" si="153"/>
        <v>0</v>
      </c>
      <c r="AA573" s="2" t="b">
        <f t="shared" si="154"/>
        <v>0</v>
      </c>
      <c r="AB573" s="2" t="b">
        <v>0</v>
      </c>
      <c r="AC573" s="20" t="b">
        <f t="shared" si="168"/>
        <v>0</v>
      </c>
      <c r="AD573" s="20" t="b">
        <f t="shared" si="169"/>
        <v>0</v>
      </c>
      <c r="AE573" s="2" t="s">
        <v>1556</v>
      </c>
      <c r="AF573" s="2" t="str">
        <f t="shared" si="170"/>
        <v>Allergic Reaction</v>
      </c>
      <c r="AG573" s="2" t="s">
        <v>1528</v>
      </c>
      <c r="AH573" s="2" t="str">
        <f t="shared" si="171"/>
        <v>Yes</v>
      </c>
      <c r="AI573" s="2" t="s">
        <v>1511</v>
      </c>
      <c r="AJ573" s="2" t="s">
        <v>1534</v>
      </c>
    </row>
    <row r="574" spans="1:36" ht="15.75" customHeight="1" x14ac:dyDescent="0.35">
      <c r="A574" s="2" t="s">
        <v>907</v>
      </c>
      <c r="B574" s="2" t="s">
        <v>1507</v>
      </c>
      <c r="C574" s="2">
        <v>150</v>
      </c>
      <c r="D574" s="2">
        <f t="shared" si="155"/>
        <v>1.5</v>
      </c>
      <c r="E574" s="2">
        <f t="shared" si="156"/>
        <v>68.2</v>
      </c>
      <c r="F574" s="67">
        <f t="shared" si="157"/>
        <v>30.311111111111114</v>
      </c>
      <c r="G574" s="2">
        <v>68.2</v>
      </c>
      <c r="H574" s="2" t="b">
        <v>1</v>
      </c>
      <c r="I574" s="2" t="b">
        <f t="shared" si="158"/>
        <v>1</v>
      </c>
      <c r="J574" s="2" t="b">
        <f t="shared" si="159"/>
        <v>1</v>
      </c>
      <c r="K574" s="2" t="b">
        <v>0</v>
      </c>
      <c r="L574" s="2" t="b">
        <f t="shared" si="160"/>
        <v>0</v>
      </c>
      <c r="M574" s="2" t="b">
        <f t="shared" si="161"/>
        <v>0</v>
      </c>
      <c r="N574" s="2" t="b">
        <v>1</v>
      </c>
      <c r="O574" s="2" t="b">
        <f t="shared" si="162"/>
        <v>1</v>
      </c>
      <c r="P574" s="2" t="b">
        <f t="shared" si="163"/>
        <v>1</v>
      </c>
      <c r="Q574" s="2" t="b">
        <v>0</v>
      </c>
      <c r="R574" s="2" t="b">
        <f t="shared" si="164"/>
        <v>0</v>
      </c>
      <c r="S574" s="2" t="b">
        <f t="shared" si="165"/>
        <v>0</v>
      </c>
      <c r="T574" s="2" t="s">
        <v>1734</v>
      </c>
      <c r="U574" s="2">
        <v>207</v>
      </c>
      <c r="V574" s="2" t="b">
        <v>0</v>
      </c>
      <c r="W574" s="2" t="b">
        <f t="shared" si="166"/>
        <v>0</v>
      </c>
      <c r="X574" s="20" t="b">
        <f t="shared" si="167"/>
        <v>0</v>
      </c>
      <c r="Y574" s="2" t="b">
        <v>1</v>
      </c>
      <c r="Z574" s="2" t="b">
        <f t="shared" si="153"/>
        <v>1</v>
      </c>
      <c r="AA574" s="2" t="b">
        <f t="shared" si="154"/>
        <v>1</v>
      </c>
      <c r="AB574" s="2" t="b">
        <v>1</v>
      </c>
      <c r="AC574" s="20" t="b">
        <f t="shared" si="168"/>
        <v>1</v>
      </c>
      <c r="AD574" s="20" t="b">
        <f t="shared" si="169"/>
        <v>1</v>
      </c>
      <c r="AE574" s="2" t="s">
        <v>1559</v>
      </c>
      <c r="AF574" s="2" t="str">
        <f t="shared" si="170"/>
        <v>Kidney Stones</v>
      </c>
      <c r="AG574" s="2" t="s">
        <v>1510</v>
      </c>
      <c r="AH574" s="2" t="str">
        <f t="shared" si="171"/>
        <v>No</v>
      </c>
      <c r="AI574" s="2" t="s">
        <v>1511</v>
      </c>
      <c r="AJ574" s="2" t="s">
        <v>1521</v>
      </c>
    </row>
    <row r="575" spans="1:36" ht="15.75" customHeight="1" x14ac:dyDescent="0.35">
      <c r="A575" s="2" t="s">
        <v>909</v>
      </c>
      <c r="B575" s="2" t="s">
        <v>1518</v>
      </c>
      <c r="C575" s="2">
        <v>156</v>
      </c>
      <c r="D575" s="2">
        <f t="shared" si="155"/>
        <v>1.56</v>
      </c>
      <c r="E575" s="2">
        <f t="shared" si="156"/>
        <v>79.599999999999994</v>
      </c>
      <c r="F575" s="67">
        <f t="shared" si="157"/>
        <v>32.708744247205779</v>
      </c>
      <c r="G575" s="2">
        <v>79.599999999999994</v>
      </c>
      <c r="H575" s="2" t="b">
        <v>1</v>
      </c>
      <c r="I575" s="2" t="b">
        <f t="shared" si="158"/>
        <v>1</v>
      </c>
      <c r="J575" s="2" t="b">
        <f t="shared" si="159"/>
        <v>1</v>
      </c>
      <c r="K575" s="2" t="b">
        <v>0</v>
      </c>
      <c r="L575" s="2" t="b">
        <f t="shared" si="160"/>
        <v>0</v>
      </c>
      <c r="M575" s="2" t="b">
        <f t="shared" si="161"/>
        <v>0</v>
      </c>
      <c r="N575" s="2" t="b">
        <v>0</v>
      </c>
      <c r="O575" s="2" t="b">
        <f t="shared" si="162"/>
        <v>0</v>
      </c>
      <c r="P575" s="2" t="b">
        <f t="shared" si="163"/>
        <v>0</v>
      </c>
      <c r="Q575" s="2" t="b">
        <v>0</v>
      </c>
      <c r="R575" s="2" t="b">
        <f t="shared" si="164"/>
        <v>0</v>
      </c>
      <c r="S575" s="2" t="b">
        <f t="shared" si="165"/>
        <v>0</v>
      </c>
      <c r="T575" s="2" t="s">
        <v>1574</v>
      </c>
      <c r="U575" s="2">
        <v>164</v>
      </c>
      <c r="V575" s="2" t="b">
        <v>1</v>
      </c>
      <c r="W575" s="2" t="b">
        <f t="shared" si="166"/>
        <v>1</v>
      </c>
      <c r="X575" s="20" t="b">
        <f t="shared" si="167"/>
        <v>0</v>
      </c>
      <c r="Y575" s="2" t="b">
        <v>0</v>
      </c>
      <c r="Z575" s="2" t="b">
        <f t="shared" si="153"/>
        <v>0</v>
      </c>
      <c r="AA575" s="2" t="b">
        <f t="shared" si="154"/>
        <v>0</v>
      </c>
      <c r="AB575" s="2" t="b">
        <v>1</v>
      </c>
      <c r="AC575" s="20" t="b">
        <f t="shared" si="168"/>
        <v>1</v>
      </c>
      <c r="AD575" s="20" t="b">
        <f t="shared" si="169"/>
        <v>1</v>
      </c>
      <c r="AE575" s="2" t="s">
        <v>1552</v>
      </c>
      <c r="AF575" s="2" t="str">
        <f t="shared" si="170"/>
        <v>Heart Disease</v>
      </c>
      <c r="AG575" s="2" t="s">
        <v>1528</v>
      </c>
      <c r="AH575" s="2" t="str">
        <f t="shared" si="171"/>
        <v>Yes</v>
      </c>
      <c r="AI575" s="2" t="s">
        <v>1516</v>
      </c>
      <c r="AJ575" s="2" t="s">
        <v>1534</v>
      </c>
    </row>
    <row r="576" spans="1:36" ht="15.75" customHeight="1" x14ac:dyDescent="0.35">
      <c r="A576" s="2" t="s">
        <v>911</v>
      </c>
      <c r="B576" s="2" t="s">
        <v>1531</v>
      </c>
      <c r="C576" s="2">
        <v>163</v>
      </c>
      <c r="D576" s="2">
        <f t="shared" si="155"/>
        <v>1.63</v>
      </c>
      <c r="E576" s="2">
        <f t="shared" si="156"/>
        <v>86.2</v>
      </c>
      <c r="F576" s="67">
        <f t="shared" si="157"/>
        <v>32.443825510933799</v>
      </c>
      <c r="G576" s="2">
        <v>86.2</v>
      </c>
      <c r="H576" s="2" t="b">
        <v>0</v>
      </c>
      <c r="I576" s="2" t="b">
        <f t="shared" si="158"/>
        <v>0</v>
      </c>
      <c r="J576" s="2" t="b">
        <f t="shared" si="159"/>
        <v>0</v>
      </c>
      <c r="K576" s="2" t="b">
        <v>0</v>
      </c>
      <c r="L576" s="2" t="b">
        <f t="shared" si="160"/>
        <v>0</v>
      </c>
      <c r="M576" s="2" t="b">
        <f t="shared" si="161"/>
        <v>0</v>
      </c>
      <c r="N576" s="2" t="b">
        <v>0</v>
      </c>
      <c r="O576" s="2" t="b">
        <f t="shared" si="162"/>
        <v>0</v>
      </c>
      <c r="P576" s="2" t="b">
        <f t="shared" si="163"/>
        <v>0</v>
      </c>
      <c r="Q576" s="2" t="b">
        <v>0</v>
      </c>
      <c r="R576" s="2" t="b">
        <f t="shared" si="164"/>
        <v>0</v>
      </c>
      <c r="S576" s="2" t="b">
        <f t="shared" si="165"/>
        <v>0</v>
      </c>
      <c r="T576" s="2" t="s">
        <v>1842</v>
      </c>
      <c r="U576" s="2">
        <v>210</v>
      </c>
      <c r="V576" s="2" t="b">
        <v>0</v>
      </c>
      <c r="W576" s="2" t="b">
        <f t="shared" si="166"/>
        <v>0</v>
      </c>
      <c r="X576" s="20" t="b">
        <f t="shared" si="167"/>
        <v>0</v>
      </c>
      <c r="Y576" s="2" t="b">
        <v>1</v>
      </c>
      <c r="Z576" s="2" t="b">
        <f t="shared" si="153"/>
        <v>1</v>
      </c>
      <c r="AA576" s="2" t="b">
        <f t="shared" si="154"/>
        <v>1</v>
      </c>
      <c r="AB576" s="2" t="b">
        <v>1</v>
      </c>
      <c r="AC576" s="20" t="b">
        <f t="shared" si="168"/>
        <v>1</v>
      </c>
      <c r="AD576" s="20" t="b">
        <f t="shared" si="169"/>
        <v>1</v>
      </c>
      <c r="AE576" s="2" t="s">
        <v>1527</v>
      </c>
      <c r="AF576" s="2" t="str">
        <f t="shared" si="170"/>
        <v>Appendicitis</v>
      </c>
      <c r="AG576" s="2" t="s">
        <v>1528</v>
      </c>
      <c r="AH576" s="2" t="str">
        <f t="shared" si="171"/>
        <v>Yes</v>
      </c>
      <c r="AI576" s="2" t="s">
        <v>1511</v>
      </c>
      <c r="AJ576" s="2" t="s">
        <v>1517</v>
      </c>
    </row>
    <row r="577" spans="1:36" ht="15.75" customHeight="1" x14ac:dyDescent="0.35">
      <c r="A577" s="2" t="s">
        <v>913</v>
      </c>
      <c r="B577" s="2" t="s">
        <v>1531</v>
      </c>
      <c r="C577" s="2">
        <v>166</v>
      </c>
      <c r="D577" s="2">
        <f t="shared" si="155"/>
        <v>1.66</v>
      </c>
      <c r="E577" s="2">
        <f t="shared" si="156"/>
        <v>94.5</v>
      </c>
      <c r="F577" s="67">
        <f t="shared" si="157"/>
        <v>34.293801712875599</v>
      </c>
      <c r="G577" s="2">
        <v>94.5</v>
      </c>
      <c r="H577" s="2" t="b">
        <v>0</v>
      </c>
      <c r="I577" s="2" t="b">
        <f t="shared" si="158"/>
        <v>0</v>
      </c>
      <c r="J577" s="2" t="b">
        <f t="shared" si="159"/>
        <v>0</v>
      </c>
      <c r="K577" s="2" t="b">
        <v>0</v>
      </c>
      <c r="L577" s="2" t="b">
        <f t="shared" si="160"/>
        <v>0</v>
      </c>
      <c r="M577" s="2" t="b">
        <f t="shared" si="161"/>
        <v>0</v>
      </c>
      <c r="N577" s="2" t="b">
        <v>0</v>
      </c>
      <c r="O577" s="2" t="b">
        <f t="shared" si="162"/>
        <v>0</v>
      </c>
      <c r="P577" s="2" t="b">
        <f t="shared" si="163"/>
        <v>0</v>
      </c>
      <c r="Q577" s="2" t="b">
        <v>0</v>
      </c>
      <c r="R577" s="2" t="b">
        <f t="shared" si="164"/>
        <v>0</v>
      </c>
      <c r="S577" s="2" t="b">
        <f t="shared" si="165"/>
        <v>0</v>
      </c>
      <c r="T577" s="2" t="s">
        <v>1659</v>
      </c>
      <c r="U577" s="2">
        <v>227</v>
      </c>
      <c r="V577" s="2" t="b">
        <v>1</v>
      </c>
      <c r="W577" s="2" t="b">
        <f t="shared" si="166"/>
        <v>1</v>
      </c>
      <c r="X577" s="20" t="b">
        <f t="shared" si="167"/>
        <v>0</v>
      </c>
      <c r="Y577" s="2" t="b">
        <v>0</v>
      </c>
      <c r="Z577" s="2" t="b">
        <f t="shared" si="153"/>
        <v>0</v>
      </c>
      <c r="AA577" s="2" t="b">
        <f t="shared" si="154"/>
        <v>0</v>
      </c>
      <c r="AB577" s="2" t="b">
        <v>1</v>
      </c>
      <c r="AC577" s="20" t="b">
        <f t="shared" si="168"/>
        <v>1</v>
      </c>
      <c r="AD577" s="20" t="b">
        <f t="shared" si="169"/>
        <v>1</v>
      </c>
      <c r="AE577" s="2" t="s">
        <v>1598</v>
      </c>
      <c r="AF577" s="2" t="str">
        <f t="shared" si="170"/>
        <v>Heart Disease</v>
      </c>
      <c r="AG577" s="2" t="s">
        <v>1510</v>
      </c>
      <c r="AH577" s="2" t="str">
        <f t="shared" si="171"/>
        <v>No</v>
      </c>
      <c r="AI577" s="2" t="s">
        <v>1539</v>
      </c>
      <c r="AJ577" s="2" t="s">
        <v>1521</v>
      </c>
    </row>
    <row r="578" spans="1:36" ht="15.75" customHeight="1" x14ac:dyDescent="0.35">
      <c r="A578" s="2" t="s">
        <v>914</v>
      </c>
      <c r="B578" s="2" t="s">
        <v>1560</v>
      </c>
      <c r="C578" s="2">
        <v>164</v>
      </c>
      <c r="D578" s="2">
        <f t="shared" si="155"/>
        <v>1.64</v>
      </c>
      <c r="E578" s="2">
        <f t="shared" si="156"/>
        <v>84.1</v>
      </c>
      <c r="F578" s="67">
        <f t="shared" si="157"/>
        <v>31.268590124925641</v>
      </c>
      <c r="G578" s="2">
        <v>84.1</v>
      </c>
      <c r="H578" s="2" t="b">
        <v>1</v>
      </c>
      <c r="I578" s="2" t="b">
        <f t="shared" si="158"/>
        <v>1</v>
      </c>
      <c r="J578" s="2" t="b">
        <f t="shared" si="159"/>
        <v>1</v>
      </c>
      <c r="K578" s="2" t="b">
        <v>0</v>
      </c>
      <c r="L578" s="2" t="b">
        <f t="shared" si="160"/>
        <v>0</v>
      </c>
      <c r="M578" s="2" t="b">
        <f t="shared" si="161"/>
        <v>0</v>
      </c>
      <c r="N578" s="2" t="b">
        <v>0</v>
      </c>
      <c r="O578" s="2" t="b">
        <f t="shared" si="162"/>
        <v>0</v>
      </c>
      <c r="P578" s="2" t="b">
        <f t="shared" si="163"/>
        <v>0</v>
      </c>
      <c r="Q578" s="2" t="b">
        <v>1</v>
      </c>
      <c r="R578" s="2" t="b">
        <f t="shared" si="164"/>
        <v>1</v>
      </c>
      <c r="S578" s="2" t="b">
        <f t="shared" si="165"/>
        <v>1</v>
      </c>
      <c r="T578" s="2" t="s">
        <v>1658</v>
      </c>
      <c r="U578" s="2">
        <v>159</v>
      </c>
      <c r="V578" s="2" t="b">
        <v>1</v>
      </c>
      <c r="W578" s="2" t="b">
        <f t="shared" si="166"/>
        <v>1</v>
      </c>
      <c r="X578" s="20" t="b">
        <f t="shared" si="167"/>
        <v>0</v>
      </c>
      <c r="Y578" s="2" t="b">
        <v>1</v>
      </c>
      <c r="Z578" s="2" t="b">
        <f t="shared" ref="Z578:Z641" si="172">IF(ISBLANK(Y578),FALSE,Y578)</f>
        <v>1</v>
      </c>
      <c r="AA578" s="2" t="b">
        <f t="shared" ref="AA578:AA641" si="173">IF(Z578="YES",TRUE,IF(Z578="No",FALSE,Z578))</f>
        <v>1</v>
      </c>
      <c r="AB578" s="2" t="b">
        <v>1</v>
      </c>
      <c r="AC578" s="20" t="b">
        <f t="shared" si="168"/>
        <v>1</v>
      </c>
      <c r="AD578" s="20" t="b">
        <f t="shared" si="169"/>
        <v>1</v>
      </c>
      <c r="AE578" s="2" t="s">
        <v>1527</v>
      </c>
      <c r="AF578" s="2" t="str">
        <f t="shared" si="170"/>
        <v>Appendicitis</v>
      </c>
      <c r="AG578" s="2" t="s">
        <v>1528</v>
      </c>
      <c r="AH578" s="2" t="str">
        <f t="shared" si="171"/>
        <v>Yes</v>
      </c>
      <c r="AI578" s="2" t="s">
        <v>1516</v>
      </c>
      <c r="AJ578" s="2" t="s">
        <v>1525</v>
      </c>
    </row>
    <row r="579" spans="1:36" ht="15.75" customHeight="1" x14ac:dyDescent="0.35">
      <c r="A579" s="2" t="s">
        <v>916</v>
      </c>
      <c r="B579" s="2" t="s">
        <v>1518</v>
      </c>
      <c r="C579" s="2">
        <v>174</v>
      </c>
      <c r="D579" s="2">
        <f t="shared" ref="D579:D642" si="174">C579/100</f>
        <v>1.74</v>
      </c>
      <c r="E579" s="2">
        <f t="shared" ref="E579:E642" si="175">ROUND(G579,1)</f>
        <v>66.099999999999994</v>
      </c>
      <c r="F579" s="67">
        <f t="shared" ref="F579:F642" si="176">E579/D579^2</f>
        <v>21.832474567314041</v>
      </c>
      <c r="G579" s="2">
        <v>66.099999999999994</v>
      </c>
      <c r="H579" s="2" t="b">
        <v>0</v>
      </c>
      <c r="I579" s="2" t="b">
        <f t="shared" ref="I579:I642" si="177">IF(ISBLANK(H579),FALSE,H579)</f>
        <v>0</v>
      </c>
      <c r="J579" s="2" t="b">
        <f t="shared" ref="J579:J642" si="178">IF(I579="YES",TRUE,IF(I579="No",FALSE,I579))</f>
        <v>0</v>
      </c>
      <c r="K579" s="2" t="b">
        <v>0</v>
      </c>
      <c r="L579" s="2" t="b">
        <f t="shared" ref="L579:L642" si="179">IF(ISBLANK(K579),FALSE,K579)</f>
        <v>0</v>
      </c>
      <c r="M579" s="2" t="b">
        <f t="shared" ref="M579:M642" si="180">IF(L579="Yes",TRUE,IF(L579="No",FALSE,L579))</f>
        <v>0</v>
      </c>
      <c r="N579" s="2" t="b">
        <v>0</v>
      </c>
      <c r="O579" s="2" t="b">
        <f t="shared" ref="O579:O642" si="181">IF(ISBLANK(N579),"FALSE",N579)</f>
        <v>0</v>
      </c>
      <c r="P579" s="2" t="b">
        <f t="shared" ref="P579:P642" si="182">IF(O579="yes",TRUE,IF(O579="No",FALSE,O579))</f>
        <v>0</v>
      </c>
      <c r="Q579" s="2" t="b">
        <v>0</v>
      </c>
      <c r="R579" s="2" t="b">
        <f t="shared" ref="R579:R642" si="183">IF(ISBLANK(Q579),FALSE,Q579)</f>
        <v>0</v>
      </c>
      <c r="S579" s="2" t="b">
        <f t="shared" ref="S579:S642" si="184">IF(R579="Yes",TRUE,IF(R579="No",FALSE,R579))</f>
        <v>0</v>
      </c>
      <c r="T579" s="2" t="s">
        <v>1706</v>
      </c>
      <c r="U579" s="2">
        <v>170</v>
      </c>
      <c r="V579" s="2" t="b">
        <v>0</v>
      </c>
      <c r="W579" s="2" t="b">
        <f t="shared" ref="W579:W642" si="185">IF(ISBLANK(V579),FALSE,V579)</f>
        <v>0</v>
      </c>
      <c r="X579" s="20" t="b">
        <f t="shared" ref="X579:X642" si="186">IF(W579="Yes",TRUE,IF(W579="No",FALSE,FALSE))</f>
        <v>0</v>
      </c>
      <c r="Y579" s="2" t="b">
        <v>0</v>
      </c>
      <c r="Z579" s="2" t="b">
        <f t="shared" si="172"/>
        <v>0</v>
      </c>
      <c r="AA579" s="2" t="b">
        <f t="shared" si="173"/>
        <v>0</v>
      </c>
      <c r="AB579" s="2" t="b">
        <v>0</v>
      </c>
      <c r="AC579" s="20" t="b">
        <f t="shared" ref="AC579:AC642" si="187">IF(ISBLANK(AB579),"FALSE",AB579)</f>
        <v>0</v>
      </c>
      <c r="AD579" s="20" t="b">
        <f t="shared" ref="AD579:AD642" si="188">IF(AC579="Yes",TRUE,IF(AC579="No",FALSE,AC579))</f>
        <v>0</v>
      </c>
      <c r="AE579" s="2" t="s">
        <v>1509</v>
      </c>
      <c r="AF579" s="2" t="str">
        <f t="shared" ref="AF579:AF642" si="189">PROPER(AE579)</f>
        <v>Fractured Leg</v>
      </c>
      <c r="AG579" s="2" t="s">
        <v>1510</v>
      </c>
      <c r="AH579" s="2" t="str">
        <f t="shared" ref="AH579:AH642" si="190">IF(ISBLANK(AG579),"No",AG579)</f>
        <v>No</v>
      </c>
      <c r="AI579" s="2" t="s">
        <v>1516</v>
      </c>
      <c r="AJ579" s="2" t="s">
        <v>1534</v>
      </c>
    </row>
    <row r="580" spans="1:36" ht="15.75" customHeight="1" x14ac:dyDescent="0.35">
      <c r="A580" s="2" t="s">
        <v>917</v>
      </c>
      <c r="B580" s="2" t="s">
        <v>1547</v>
      </c>
      <c r="C580" s="2">
        <v>166</v>
      </c>
      <c r="D580" s="2">
        <f t="shared" si="174"/>
        <v>1.66</v>
      </c>
      <c r="E580" s="2">
        <f t="shared" si="175"/>
        <v>94</v>
      </c>
      <c r="F580" s="67">
        <f t="shared" si="176"/>
        <v>34.112353026564087</v>
      </c>
      <c r="G580" s="2">
        <v>94</v>
      </c>
      <c r="H580" s="2" t="s">
        <v>1528</v>
      </c>
      <c r="I580" s="2" t="str">
        <f t="shared" si="177"/>
        <v>Yes</v>
      </c>
      <c r="J580" s="2" t="b">
        <f t="shared" si="178"/>
        <v>1</v>
      </c>
      <c r="K580" s="2" t="s">
        <v>1510</v>
      </c>
      <c r="L580" s="2" t="str">
        <f t="shared" si="179"/>
        <v>No</v>
      </c>
      <c r="M580" s="2" t="b">
        <f t="shared" si="180"/>
        <v>0</v>
      </c>
      <c r="N580" s="2" t="s">
        <v>1528</v>
      </c>
      <c r="O580" s="2" t="str">
        <f t="shared" si="181"/>
        <v>Yes</v>
      </c>
      <c r="P580" s="2" t="b">
        <f t="shared" si="182"/>
        <v>1</v>
      </c>
      <c r="Q580" s="2" t="s">
        <v>1528</v>
      </c>
      <c r="R580" s="2" t="str">
        <f t="shared" si="183"/>
        <v>Yes</v>
      </c>
      <c r="S580" s="2" t="b">
        <f t="shared" si="184"/>
        <v>1</v>
      </c>
      <c r="T580" s="2" t="s">
        <v>1805</v>
      </c>
      <c r="U580" s="2">
        <v>209</v>
      </c>
      <c r="V580" s="2" t="b">
        <v>1</v>
      </c>
      <c r="W580" s="2" t="b">
        <f t="shared" si="185"/>
        <v>1</v>
      </c>
      <c r="X580" s="20" t="b">
        <f t="shared" si="186"/>
        <v>0</v>
      </c>
      <c r="Y580" s="2" t="b">
        <v>0</v>
      </c>
      <c r="Z580" s="2" t="b">
        <f t="shared" si="172"/>
        <v>0</v>
      </c>
      <c r="AA580" s="2" t="b">
        <f t="shared" si="173"/>
        <v>0</v>
      </c>
      <c r="AB580" s="2" t="b">
        <v>1</v>
      </c>
      <c r="AC580" s="20" t="b">
        <f t="shared" si="187"/>
        <v>1</v>
      </c>
      <c r="AD580" s="20" t="b">
        <f t="shared" si="188"/>
        <v>1</v>
      </c>
      <c r="AE580" s="2" t="s">
        <v>1530</v>
      </c>
      <c r="AF580" s="2" t="str">
        <f t="shared" si="189"/>
        <v>Fractured Arm</v>
      </c>
      <c r="AG580" s="2" t="s">
        <v>1510</v>
      </c>
      <c r="AH580" s="2" t="str">
        <f t="shared" si="190"/>
        <v>No</v>
      </c>
      <c r="AI580" s="2" t="s">
        <v>1511</v>
      </c>
      <c r="AJ580" s="2" t="s">
        <v>1521</v>
      </c>
    </row>
    <row r="581" spans="1:36" ht="15.75" customHeight="1" x14ac:dyDescent="0.35">
      <c r="A581" s="2" t="s">
        <v>919</v>
      </c>
      <c r="B581" s="2" t="s">
        <v>1540</v>
      </c>
      <c r="C581" s="2">
        <v>158</v>
      </c>
      <c r="D581" s="2">
        <f t="shared" si="174"/>
        <v>1.58</v>
      </c>
      <c r="E581" s="2">
        <f t="shared" si="175"/>
        <v>76.099999999999994</v>
      </c>
      <c r="F581" s="67">
        <f t="shared" si="176"/>
        <v>30.483896811408421</v>
      </c>
      <c r="G581" s="2">
        <v>76.099999999999994</v>
      </c>
      <c r="H581" s="2" t="b">
        <v>0</v>
      </c>
      <c r="I581" s="2" t="b">
        <f t="shared" si="177"/>
        <v>0</v>
      </c>
      <c r="J581" s="2" t="b">
        <f t="shared" si="178"/>
        <v>0</v>
      </c>
      <c r="K581" s="2" t="b">
        <v>1</v>
      </c>
      <c r="L581" s="2" t="b">
        <f t="shared" si="179"/>
        <v>1</v>
      </c>
      <c r="M581" s="2" t="b">
        <f t="shared" si="180"/>
        <v>1</v>
      </c>
      <c r="N581" s="2" t="b">
        <v>0</v>
      </c>
      <c r="O581" s="2" t="b">
        <f t="shared" si="181"/>
        <v>0</v>
      </c>
      <c r="P581" s="2" t="b">
        <f t="shared" si="182"/>
        <v>0</v>
      </c>
      <c r="Q581" s="2" t="b">
        <v>1</v>
      </c>
      <c r="R581" s="2" t="b">
        <f t="shared" si="183"/>
        <v>1</v>
      </c>
      <c r="S581" s="2" t="b">
        <f t="shared" si="184"/>
        <v>1</v>
      </c>
      <c r="T581" s="2" t="s">
        <v>1668</v>
      </c>
      <c r="U581" s="2">
        <v>194</v>
      </c>
      <c r="V581" s="2" t="b">
        <v>1</v>
      </c>
      <c r="W581" s="2" t="b">
        <f t="shared" si="185"/>
        <v>1</v>
      </c>
      <c r="X581" s="20" t="b">
        <f t="shared" si="186"/>
        <v>0</v>
      </c>
      <c r="Y581" s="2" t="b">
        <v>1</v>
      </c>
      <c r="Z581" s="2" t="b">
        <f t="shared" si="172"/>
        <v>1</v>
      </c>
      <c r="AA581" s="2" t="b">
        <f t="shared" si="173"/>
        <v>1</v>
      </c>
      <c r="AB581" s="2" t="b">
        <v>1</v>
      </c>
      <c r="AC581" s="20" t="b">
        <f t="shared" si="187"/>
        <v>1</v>
      </c>
      <c r="AD581" s="20" t="b">
        <f t="shared" si="188"/>
        <v>1</v>
      </c>
      <c r="AE581" s="2" t="s">
        <v>1556</v>
      </c>
      <c r="AF581" s="2" t="str">
        <f t="shared" si="189"/>
        <v>Allergic Reaction</v>
      </c>
      <c r="AG581" s="2" t="s">
        <v>1510</v>
      </c>
      <c r="AH581" s="2" t="str">
        <f t="shared" si="190"/>
        <v>No</v>
      </c>
      <c r="AI581" s="2" t="s">
        <v>1511</v>
      </c>
      <c r="AJ581" s="2" t="s">
        <v>1525</v>
      </c>
    </row>
    <row r="582" spans="1:36" ht="15.75" customHeight="1" x14ac:dyDescent="0.35">
      <c r="A582" s="2" t="s">
        <v>920</v>
      </c>
      <c r="B582" s="2" t="s">
        <v>1547</v>
      </c>
      <c r="C582" s="2">
        <v>157</v>
      </c>
      <c r="D582" s="2">
        <f t="shared" si="174"/>
        <v>1.57</v>
      </c>
      <c r="E582" s="2">
        <f t="shared" si="175"/>
        <v>74.599999999999994</v>
      </c>
      <c r="F582" s="67">
        <f t="shared" si="176"/>
        <v>30.264919469349667</v>
      </c>
      <c r="G582" s="2">
        <v>74.599999999999994</v>
      </c>
      <c r="H582" s="2" t="b">
        <v>1</v>
      </c>
      <c r="I582" s="2" t="b">
        <f t="shared" si="177"/>
        <v>1</v>
      </c>
      <c r="J582" s="2" t="b">
        <f t="shared" si="178"/>
        <v>1</v>
      </c>
      <c r="K582" s="2" t="b">
        <v>1</v>
      </c>
      <c r="L582" s="2" t="b">
        <f t="shared" si="179"/>
        <v>1</v>
      </c>
      <c r="M582" s="2" t="b">
        <f t="shared" si="180"/>
        <v>1</v>
      </c>
      <c r="N582" s="2" t="b">
        <v>0</v>
      </c>
      <c r="O582" s="2" t="b">
        <f t="shared" si="181"/>
        <v>0</v>
      </c>
      <c r="P582" s="2" t="b">
        <f t="shared" si="182"/>
        <v>0</v>
      </c>
      <c r="Q582" s="2" t="b">
        <v>1</v>
      </c>
      <c r="R582" s="2" t="b">
        <f t="shared" si="183"/>
        <v>1</v>
      </c>
      <c r="S582" s="2" t="b">
        <f t="shared" si="184"/>
        <v>1</v>
      </c>
      <c r="T582" s="2" t="s">
        <v>1757</v>
      </c>
      <c r="U582" s="2">
        <v>165</v>
      </c>
      <c r="V582" s="2" t="b">
        <v>1</v>
      </c>
      <c r="W582" s="2" t="b">
        <f t="shared" si="185"/>
        <v>1</v>
      </c>
      <c r="X582" s="20" t="b">
        <f t="shared" si="186"/>
        <v>0</v>
      </c>
      <c r="Y582" s="2" t="b">
        <v>0</v>
      </c>
      <c r="Z582" s="2" t="b">
        <f t="shared" si="172"/>
        <v>0</v>
      </c>
      <c r="AA582" s="2" t="b">
        <f t="shared" si="173"/>
        <v>0</v>
      </c>
      <c r="AB582" s="2" t="b">
        <v>1</v>
      </c>
      <c r="AC582" s="20" t="b">
        <f t="shared" si="187"/>
        <v>1</v>
      </c>
      <c r="AD582" s="20" t="b">
        <f t="shared" si="188"/>
        <v>1</v>
      </c>
      <c r="AE582" s="2" t="s">
        <v>1546</v>
      </c>
      <c r="AF582" s="2" t="str">
        <f t="shared" si="189"/>
        <v>Kidney Stones</v>
      </c>
      <c r="AG582" s="2" t="s">
        <v>1510</v>
      </c>
      <c r="AH582" s="2" t="str">
        <f t="shared" si="190"/>
        <v>No</v>
      </c>
      <c r="AI582" s="2" t="s">
        <v>1511</v>
      </c>
      <c r="AJ582" s="2" t="s">
        <v>1512</v>
      </c>
    </row>
    <row r="583" spans="1:36" ht="15.75" customHeight="1" x14ac:dyDescent="0.35">
      <c r="A583" s="2" t="s">
        <v>922</v>
      </c>
      <c r="B583" s="2" t="s">
        <v>1522</v>
      </c>
      <c r="C583" s="2">
        <v>167</v>
      </c>
      <c r="D583" s="2">
        <f t="shared" si="174"/>
        <v>1.67</v>
      </c>
      <c r="E583" s="2">
        <f t="shared" si="175"/>
        <v>92.9</v>
      </c>
      <c r="F583" s="67">
        <f t="shared" si="176"/>
        <v>33.310624260461118</v>
      </c>
      <c r="G583" s="2">
        <v>92.9</v>
      </c>
      <c r="H583" s="2" t="b">
        <v>0</v>
      </c>
      <c r="I583" s="2" t="b">
        <f t="shared" si="177"/>
        <v>0</v>
      </c>
      <c r="J583" s="2" t="b">
        <f t="shared" si="178"/>
        <v>0</v>
      </c>
      <c r="K583" s="2" t="b">
        <v>1</v>
      </c>
      <c r="L583" s="2" t="b">
        <f t="shared" si="179"/>
        <v>1</v>
      </c>
      <c r="M583" s="2" t="b">
        <f t="shared" si="180"/>
        <v>1</v>
      </c>
      <c r="N583" s="2" t="b">
        <v>0</v>
      </c>
      <c r="O583" s="2" t="b">
        <f t="shared" si="181"/>
        <v>0</v>
      </c>
      <c r="P583" s="2" t="b">
        <f t="shared" si="182"/>
        <v>0</v>
      </c>
      <c r="Q583" s="2" t="b">
        <v>1</v>
      </c>
      <c r="R583" s="2" t="b">
        <f t="shared" si="183"/>
        <v>1</v>
      </c>
      <c r="S583" s="2" t="b">
        <f t="shared" si="184"/>
        <v>1</v>
      </c>
      <c r="T583" s="2" t="s">
        <v>1655</v>
      </c>
      <c r="U583" s="2">
        <v>218</v>
      </c>
      <c r="V583" s="2" t="b">
        <v>1</v>
      </c>
      <c r="W583" s="2" t="b">
        <f t="shared" si="185"/>
        <v>1</v>
      </c>
      <c r="X583" s="20" t="b">
        <f t="shared" si="186"/>
        <v>0</v>
      </c>
      <c r="Y583" s="2" t="b">
        <v>1</v>
      </c>
      <c r="Z583" s="2" t="b">
        <f t="shared" si="172"/>
        <v>1</v>
      </c>
      <c r="AA583" s="2" t="b">
        <f t="shared" si="173"/>
        <v>1</v>
      </c>
      <c r="AB583" s="2" t="b">
        <v>1</v>
      </c>
      <c r="AC583" s="20" t="b">
        <f t="shared" si="187"/>
        <v>1</v>
      </c>
      <c r="AD583" s="20" t="b">
        <f t="shared" si="188"/>
        <v>1</v>
      </c>
      <c r="AE583" s="2" t="s">
        <v>1586</v>
      </c>
      <c r="AF583" s="2" t="str">
        <f t="shared" si="189"/>
        <v>Osteoarthritis</v>
      </c>
      <c r="AG583" s="2" t="s">
        <v>1510</v>
      </c>
      <c r="AH583" s="2" t="str">
        <f t="shared" si="190"/>
        <v>No</v>
      </c>
      <c r="AI583" s="2" t="s">
        <v>1511</v>
      </c>
      <c r="AJ583" s="2" t="s">
        <v>1525</v>
      </c>
    </row>
    <row r="584" spans="1:36" ht="15.75" customHeight="1" x14ac:dyDescent="0.35">
      <c r="A584" s="2" t="s">
        <v>923</v>
      </c>
      <c r="B584" s="2" t="s">
        <v>1531</v>
      </c>
      <c r="C584" s="2">
        <v>166</v>
      </c>
      <c r="D584" s="2">
        <f t="shared" si="174"/>
        <v>1.66</v>
      </c>
      <c r="E584" s="2">
        <f t="shared" si="175"/>
        <v>72.900000000000006</v>
      </c>
      <c r="F584" s="67">
        <f t="shared" si="176"/>
        <v>26.455218464218323</v>
      </c>
      <c r="G584" s="2">
        <v>72.900000000000006</v>
      </c>
      <c r="H584" s="2" t="b">
        <v>0</v>
      </c>
      <c r="I584" s="2" t="b">
        <f t="shared" si="177"/>
        <v>0</v>
      </c>
      <c r="J584" s="2" t="b">
        <f t="shared" si="178"/>
        <v>0</v>
      </c>
      <c r="K584" s="2" t="b">
        <v>1</v>
      </c>
      <c r="L584" s="2" t="b">
        <f t="shared" si="179"/>
        <v>1</v>
      </c>
      <c r="M584" s="2" t="b">
        <f t="shared" si="180"/>
        <v>1</v>
      </c>
      <c r="N584" s="2" t="b">
        <v>0</v>
      </c>
      <c r="O584" s="2" t="b">
        <f t="shared" si="181"/>
        <v>0</v>
      </c>
      <c r="P584" s="2" t="b">
        <f t="shared" si="182"/>
        <v>0</v>
      </c>
      <c r="Q584" s="2" t="b">
        <v>0</v>
      </c>
      <c r="R584" s="2" t="b">
        <f t="shared" si="183"/>
        <v>0</v>
      </c>
      <c r="S584" s="2" t="b">
        <f t="shared" si="184"/>
        <v>0</v>
      </c>
      <c r="T584" s="2" t="s">
        <v>1834</v>
      </c>
      <c r="U584" s="2">
        <v>219</v>
      </c>
      <c r="V584" s="2" t="b">
        <v>0</v>
      </c>
      <c r="W584" s="2" t="b">
        <f t="shared" si="185"/>
        <v>0</v>
      </c>
      <c r="X584" s="20" t="b">
        <f t="shared" si="186"/>
        <v>0</v>
      </c>
      <c r="Y584" s="2" t="b">
        <v>0</v>
      </c>
      <c r="Z584" s="2" t="b">
        <f t="shared" si="172"/>
        <v>0</v>
      </c>
      <c r="AA584" s="2" t="b">
        <f t="shared" si="173"/>
        <v>0</v>
      </c>
      <c r="AC584" s="20" t="str">
        <f t="shared" si="187"/>
        <v>FALSE</v>
      </c>
      <c r="AD584" s="20" t="str">
        <f t="shared" si="188"/>
        <v>FALSE</v>
      </c>
      <c r="AE584" s="2" t="s">
        <v>1559</v>
      </c>
      <c r="AF584" s="2" t="str">
        <f t="shared" si="189"/>
        <v>Kidney Stones</v>
      </c>
      <c r="AG584" s="2" t="s">
        <v>1528</v>
      </c>
      <c r="AH584" s="2" t="str">
        <f t="shared" si="190"/>
        <v>Yes</v>
      </c>
      <c r="AI584" s="2" t="s">
        <v>1539</v>
      </c>
      <c r="AJ584" s="2" t="s">
        <v>1512</v>
      </c>
    </row>
    <row r="585" spans="1:36" ht="15.75" customHeight="1" x14ac:dyDescent="0.35">
      <c r="A585" s="2" t="s">
        <v>924</v>
      </c>
      <c r="B585" s="2" t="s">
        <v>1560</v>
      </c>
      <c r="C585" s="2">
        <v>153</v>
      </c>
      <c r="D585" s="2">
        <f t="shared" si="174"/>
        <v>1.53</v>
      </c>
      <c r="E585" s="2">
        <f t="shared" si="175"/>
        <v>79.5</v>
      </c>
      <c r="F585" s="67">
        <f t="shared" si="176"/>
        <v>33.961296937075481</v>
      </c>
      <c r="G585" s="2">
        <v>79.5</v>
      </c>
      <c r="H585" s="2" t="b">
        <v>0</v>
      </c>
      <c r="I585" s="2" t="b">
        <f t="shared" si="177"/>
        <v>0</v>
      </c>
      <c r="J585" s="2" t="b">
        <f t="shared" si="178"/>
        <v>0</v>
      </c>
      <c r="K585" s="2" t="b">
        <v>1</v>
      </c>
      <c r="L585" s="2" t="b">
        <f t="shared" si="179"/>
        <v>1</v>
      </c>
      <c r="M585" s="2" t="b">
        <f t="shared" si="180"/>
        <v>1</v>
      </c>
      <c r="N585" s="2" t="b">
        <v>0</v>
      </c>
      <c r="O585" s="2" t="b">
        <f t="shared" si="181"/>
        <v>0</v>
      </c>
      <c r="P585" s="2" t="b">
        <f t="shared" si="182"/>
        <v>0</v>
      </c>
      <c r="Q585" s="2" t="b">
        <v>1</v>
      </c>
      <c r="R585" s="2" t="b">
        <f t="shared" si="183"/>
        <v>1</v>
      </c>
      <c r="S585" s="2" t="b">
        <f t="shared" si="184"/>
        <v>1</v>
      </c>
      <c r="T585" s="2" t="s">
        <v>1858</v>
      </c>
      <c r="U585" s="2">
        <v>220</v>
      </c>
      <c r="V585" s="2" t="b">
        <v>1</v>
      </c>
      <c r="W585" s="2" t="b">
        <f t="shared" si="185"/>
        <v>1</v>
      </c>
      <c r="X585" s="20" t="b">
        <f t="shared" si="186"/>
        <v>0</v>
      </c>
      <c r="Y585" s="2" t="b">
        <v>0</v>
      </c>
      <c r="Z585" s="2" t="b">
        <f t="shared" si="172"/>
        <v>0</v>
      </c>
      <c r="AA585" s="2" t="b">
        <f t="shared" si="173"/>
        <v>0</v>
      </c>
      <c r="AB585" s="2" t="b">
        <v>1</v>
      </c>
      <c r="AC585" s="20" t="b">
        <f t="shared" si="187"/>
        <v>1</v>
      </c>
      <c r="AD585" s="20" t="b">
        <f t="shared" si="188"/>
        <v>1</v>
      </c>
      <c r="AE585" s="2" t="s">
        <v>1538</v>
      </c>
      <c r="AF585" s="2" t="str">
        <f t="shared" si="189"/>
        <v>Respiratory Infection</v>
      </c>
      <c r="AG585" s="2" t="s">
        <v>1528</v>
      </c>
      <c r="AH585" s="2" t="str">
        <f t="shared" si="190"/>
        <v>Yes</v>
      </c>
      <c r="AI585" s="2" t="s">
        <v>1511</v>
      </c>
      <c r="AJ585" s="2" t="s">
        <v>1534</v>
      </c>
    </row>
    <row r="586" spans="1:36" ht="15.75" customHeight="1" x14ac:dyDescent="0.35">
      <c r="A586" s="2" t="s">
        <v>925</v>
      </c>
      <c r="B586" s="2" t="s">
        <v>1507</v>
      </c>
      <c r="C586" s="2">
        <v>170</v>
      </c>
      <c r="D586" s="2">
        <f t="shared" si="174"/>
        <v>1.7</v>
      </c>
      <c r="E586" s="2">
        <f t="shared" si="175"/>
        <v>71.099999999999994</v>
      </c>
      <c r="F586" s="67">
        <f t="shared" si="176"/>
        <v>24.602076124567475</v>
      </c>
      <c r="G586" s="2">
        <v>71.099999999999994</v>
      </c>
      <c r="H586" s="2" t="b">
        <v>0</v>
      </c>
      <c r="I586" s="2" t="b">
        <f t="shared" si="177"/>
        <v>0</v>
      </c>
      <c r="J586" s="2" t="b">
        <f t="shared" si="178"/>
        <v>0</v>
      </c>
      <c r="K586" s="2" t="b">
        <v>1</v>
      </c>
      <c r="L586" s="2" t="b">
        <f t="shared" si="179"/>
        <v>1</v>
      </c>
      <c r="M586" s="2" t="b">
        <f t="shared" si="180"/>
        <v>1</v>
      </c>
      <c r="N586" s="2" t="b">
        <v>1</v>
      </c>
      <c r="O586" s="2" t="b">
        <f t="shared" si="181"/>
        <v>1</v>
      </c>
      <c r="P586" s="2" t="b">
        <f t="shared" si="182"/>
        <v>1</v>
      </c>
      <c r="Q586" s="2" t="b">
        <v>0</v>
      </c>
      <c r="R586" s="2" t="b">
        <f t="shared" si="183"/>
        <v>0</v>
      </c>
      <c r="S586" s="2" t="b">
        <f t="shared" si="184"/>
        <v>0</v>
      </c>
      <c r="T586" s="2" t="s">
        <v>1609</v>
      </c>
      <c r="U586" s="2">
        <v>221</v>
      </c>
      <c r="V586" s="2" t="b">
        <v>0</v>
      </c>
      <c r="W586" s="2" t="b">
        <f t="shared" si="185"/>
        <v>0</v>
      </c>
      <c r="X586" s="20" t="b">
        <f t="shared" si="186"/>
        <v>0</v>
      </c>
      <c r="Y586" s="2" t="b">
        <v>0</v>
      </c>
      <c r="Z586" s="2" t="b">
        <f t="shared" si="172"/>
        <v>0</v>
      </c>
      <c r="AA586" s="2" t="b">
        <f t="shared" si="173"/>
        <v>0</v>
      </c>
      <c r="AB586" s="2" t="b">
        <v>0</v>
      </c>
      <c r="AC586" s="20" t="b">
        <f t="shared" si="187"/>
        <v>0</v>
      </c>
      <c r="AD586" s="20" t="b">
        <f t="shared" si="188"/>
        <v>0</v>
      </c>
      <c r="AE586" s="2" t="s">
        <v>1627</v>
      </c>
      <c r="AF586" s="2" t="str">
        <f t="shared" si="189"/>
        <v>Childbirth</v>
      </c>
      <c r="AG586" s="2" t="s">
        <v>1510</v>
      </c>
      <c r="AH586" s="2" t="str">
        <f t="shared" si="190"/>
        <v>No</v>
      </c>
      <c r="AI586" s="2" t="s">
        <v>1539</v>
      </c>
      <c r="AJ586" s="2" t="s">
        <v>1517</v>
      </c>
    </row>
    <row r="587" spans="1:36" ht="15.75" customHeight="1" x14ac:dyDescent="0.35">
      <c r="A587" s="2" t="s">
        <v>927</v>
      </c>
      <c r="B587" s="2" t="s">
        <v>1560</v>
      </c>
      <c r="C587" s="2">
        <v>175</v>
      </c>
      <c r="D587" s="2">
        <f t="shared" si="174"/>
        <v>1.75</v>
      </c>
      <c r="E587" s="2">
        <f t="shared" si="175"/>
        <v>81.3</v>
      </c>
      <c r="F587" s="67">
        <f t="shared" si="176"/>
        <v>26.546938775510203</v>
      </c>
      <c r="G587" s="2">
        <v>81.3</v>
      </c>
      <c r="H587" s="2" t="b">
        <v>1</v>
      </c>
      <c r="I587" s="2" t="b">
        <f t="shared" si="177"/>
        <v>1</v>
      </c>
      <c r="J587" s="2" t="b">
        <f t="shared" si="178"/>
        <v>1</v>
      </c>
      <c r="K587" s="2" t="b">
        <v>0</v>
      </c>
      <c r="L587" s="2" t="b">
        <f t="shared" si="179"/>
        <v>0</v>
      </c>
      <c r="M587" s="2" t="b">
        <f t="shared" si="180"/>
        <v>0</v>
      </c>
      <c r="N587" s="2" t="b">
        <v>0</v>
      </c>
      <c r="O587" s="2" t="b">
        <f t="shared" si="181"/>
        <v>0</v>
      </c>
      <c r="P587" s="2" t="b">
        <f t="shared" si="182"/>
        <v>0</v>
      </c>
      <c r="Q587" s="2" t="b">
        <v>0</v>
      </c>
      <c r="R587" s="2" t="b">
        <f t="shared" si="183"/>
        <v>0</v>
      </c>
      <c r="S587" s="2" t="b">
        <f t="shared" si="184"/>
        <v>0</v>
      </c>
      <c r="T587" s="2" t="s">
        <v>1606</v>
      </c>
      <c r="U587" s="2">
        <v>214</v>
      </c>
      <c r="V587" s="2" t="b">
        <v>0</v>
      </c>
      <c r="W587" s="2" t="b">
        <f t="shared" si="185"/>
        <v>0</v>
      </c>
      <c r="X587" s="20" t="b">
        <f t="shared" si="186"/>
        <v>0</v>
      </c>
      <c r="Y587" s="2" t="b">
        <v>0</v>
      </c>
      <c r="Z587" s="2" t="b">
        <f t="shared" si="172"/>
        <v>0</v>
      </c>
      <c r="AA587" s="2" t="b">
        <f t="shared" si="173"/>
        <v>0</v>
      </c>
      <c r="AB587" s="2" t="b">
        <v>0</v>
      </c>
      <c r="AC587" s="20" t="b">
        <f t="shared" si="187"/>
        <v>0</v>
      </c>
      <c r="AD587" s="20" t="b">
        <f t="shared" si="188"/>
        <v>0</v>
      </c>
      <c r="AE587" s="2" t="s">
        <v>1546</v>
      </c>
      <c r="AF587" s="2" t="str">
        <f t="shared" si="189"/>
        <v>Kidney Stones</v>
      </c>
      <c r="AG587" s="2" t="s">
        <v>1510</v>
      </c>
      <c r="AH587" s="2" t="str">
        <f t="shared" si="190"/>
        <v>No</v>
      </c>
      <c r="AI587" s="2" t="s">
        <v>1516</v>
      </c>
      <c r="AJ587" s="2" t="s">
        <v>1521</v>
      </c>
    </row>
    <row r="588" spans="1:36" ht="15.75" customHeight="1" x14ac:dyDescent="0.35">
      <c r="A588" s="2" t="s">
        <v>929</v>
      </c>
      <c r="B588" s="2" t="s">
        <v>1513</v>
      </c>
      <c r="C588" s="2">
        <v>151</v>
      </c>
      <c r="D588" s="2">
        <f t="shared" si="174"/>
        <v>1.51</v>
      </c>
      <c r="E588" s="2">
        <f t="shared" si="175"/>
        <v>48.8</v>
      </c>
      <c r="F588" s="67">
        <f t="shared" si="176"/>
        <v>21.402570062716546</v>
      </c>
      <c r="G588" s="2">
        <v>48.8</v>
      </c>
      <c r="H588" s="2" t="b">
        <v>0</v>
      </c>
      <c r="I588" s="2" t="b">
        <f t="shared" si="177"/>
        <v>0</v>
      </c>
      <c r="J588" s="2" t="b">
        <f t="shared" si="178"/>
        <v>0</v>
      </c>
      <c r="K588" s="2" t="b">
        <v>0</v>
      </c>
      <c r="L588" s="2" t="b">
        <f t="shared" si="179"/>
        <v>0</v>
      </c>
      <c r="M588" s="2" t="b">
        <f t="shared" si="180"/>
        <v>0</v>
      </c>
      <c r="N588" s="2" t="b">
        <v>0</v>
      </c>
      <c r="O588" s="2" t="b">
        <f t="shared" si="181"/>
        <v>0</v>
      </c>
      <c r="P588" s="2" t="b">
        <f t="shared" si="182"/>
        <v>0</v>
      </c>
      <c r="Q588" s="2" t="b">
        <v>0</v>
      </c>
      <c r="R588" s="2" t="b">
        <f t="shared" si="183"/>
        <v>0</v>
      </c>
      <c r="S588" s="2" t="b">
        <f t="shared" si="184"/>
        <v>0</v>
      </c>
      <c r="T588" s="2" t="s">
        <v>1576</v>
      </c>
      <c r="U588" s="2">
        <v>167</v>
      </c>
      <c r="W588" s="2" t="b">
        <f t="shared" si="185"/>
        <v>0</v>
      </c>
      <c r="X588" s="20" t="b">
        <f t="shared" si="186"/>
        <v>0</v>
      </c>
      <c r="Y588" s="2" t="b">
        <v>0</v>
      </c>
      <c r="Z588" s="2" t="b">
        <f t="shared" si="172"/>
        <v>0</v>
      </c>
      <c r="AA588" s="2" t="b">
        <f t="shared" si="173"/>
        <v>0</v>
      </c>
      <c r="AB588" s="2" t="b">
        <v>0</v>
      </c>
      <c r="AC588" s="20" t="b">
        <f t="shared" si="187"/>
        <v>0</v>
      </c>
      <c r="AD588" s="20" t="b">
        <f t="shared" si="188"/>
        <v>0</v>
      </c>
      <c r="AE588" s="2" t="s">
        <v>1549</v>
      </c>
      <c r="AF588" s="2" t="str">
        <f t="shared" si="189"/>
        <v>Hypertension</v>
      </c>
      <c r="AH588" s="2" t="str">
        <f t="shared" si="190"/>
        <v>No</v>
      </c>
      <c r="AI588" s="2" t="s">
        <v>1511</v>
      </c>
      <c r="AJ588" s="2" t="s">
        <v>1517</v>
      </c>
    </row>
    <row r="589" spans="1:36" ht="15.75" customHeight="1" x14ac:dyDescent="0.35">
      <c r="A589" s="2" t="s">
        <v>930</v>
      </c>
      <c r="B589" s="2" t="s">
        <v>1507</v>
      </c>
      <c r="C589" s="2">
        <v>161</v>
      </c>
      <c r="D589" s="2">
        <f t="shared" si="174"/>
        <v>1.61</v>
      </c>
      <c r="E589" s="2">
        <f t="shared" si="175"/>
        <v>58</v>
      </c>
      <c r="F589" s="67">
        <f t="shared" si="176"/>
        <v>22.375679950619187</v>
      </c>
      <c r="G589" s="2">
        <v>58</v>
      </c>
      <c r="H589" s="2" t="b">
        <v>0</v>
      </c>
      <c r="I589" s="2" t="b">
        <f t="shared" si="177"/>
        <v>0</v>
      </c>
      <c r="J589" s="2" t="b">
        <f t="shared" si="178"/>
        <v>0</v>
      </c>
      <c r="K589" s="2" t="b">
        <v>0</v>
      </c>
      <c r="L589" s="2" t="b">
        <f t="shared" si="179"/>
        <v>0</v>
      </c>
      <c r="M589" s="2" t="b">
        <f t="shared" si="180"/>
        <v>0</v>
      </c>
      <c r="N589" s="2" t="b">
        <v>0</v>
      </c>
      <c r="O589" s="2" t="b">
        <f t="shared" si="181"/>
        <v>0</v>
      </c>
      <c r="P589" s="2" t="b">
        <f t="shared" si="182"/>
        <v>0</v>
      </c>
      <c r="Q589" s="2" t="b">
        <v>0</v>
      </c>
      <c r="R589" s="2" t="b">
        <f t="shared" si="183"/>
        <v>0</v>
      </c>
      <c r="S589" s="2" t="b">
        <f t="shared" si="184"/>
        <v>0</v>
      </c>
      <c r="T589" s="2" t="s">
        <v>1816</v>
      </c>
      <c r="U589" s="2">
        <v>165</v>
      </c>
      <c r="V589" s="2" t="b">
        <v>0</v>
      </c>
      <c r="W589" s="2" t="b">
        <f t="shared" si="185"/>
        <v>0</v>
      </c>
      <c r="X589" s="20" t="b">
        <f t="shared" si="186"/>
        <v>0</v>
      </c>
      <c r="Y589" s="2" t="b">
        <v>0</v>
      </c>
      <c r="Z589" s="2" t="b">
        <f t="shared" si="172"/>
        <v>0</v>
      </c>
      <c r="AA589" s="2" t="b">
        <f t="shared" si="173"/>
        <v>0</v>
      </c>
      <c r="AB589" s="2" t="b">
        <v>0</v>
      </c>
      <c r="AC589" s="20" t="b">
        <f t="shared" si="187"/>
        <v>0</v>
      </c>
      <c r="AD589" s="20" t="b">
        <f t="shared" si="188"/>
        <v>0</v>
      </c>
      <c r="AE589" s="2" t="s">
        <v>1584</v>
      </c>
      <c r="AF589" s="2" t="str">
        <f t="shared" si="189"/>
        <v>Prostate Cancer</v>
      </c>
      <c r="AG589" s="2" t="s">
        <v>1528</v>
      </c>
      <c r="AH589" s="2" t="str">
        <f t="shared" si="190"/>
        <v>Yes</v>
      </c>
      <c r="AI589" s="2" t="s">
        <v>1511</v>
      </c>
      <c r="AJ589" s="2" t="s">
        <v>1517</v>
      </c>
    </row>
    <row r="590" spans="1:36" ht="15.75" customHeight="1" x14ac:dyDescent="0.35">
      <c r="A590" s="2" t="s">
        <v>931</v>
      </c>
      <c r="B590" s="2" t="s">
        <v>1518</v>
      </c>
      <c r="C590" s="2">
        <v>163</v>
      </c>
      <c r="D590" s="2">
        <f t="shared" si="174"/>
        <v>1.63</v>
      </c>
      <c r="E590" s="2">
        <f t="shared" si="175"/>
        <v>82.8</v>
      </c>
      <c r="F590" s="67">
        <f t="shared" si="176"/>
        <v>31.164138657834318</v>
      </c>
      <c r="G590" s="2">
        <v>82.8</v>
      </c>
      <c r="H590" s="2" t="b">
        <v>0</v>
      </c>
      <c r="I590" s="2" t="b">
        <f t="shared" si="177"/>
        <v>0</v>
      </c>
      <c r="J590" s="2" t="b">
        <f t="shared" si="178"/>
        <v>0</v>
      </c>
      <c r="K590" s="2" t="b">
        <v>0</v>
      </c>
      <c r="L590" s="2" t="b">
        <f t="shared" si="179"/>
        <v>0</v>
      </c>
      <c r="M590" s="2" t="b">
        <f t="shared" si="180"/>
        <v>0</v>
      </c>
      <c r="N590" s="2" t="b">
        <v>0</v>
      </c>
      <c r="O590" s="2" t="b">
        <f t="shared" si="181"/>
        <v>0</v>
      </c>
      <c r="P590" s="2" t="b">
        <f t="shared" si="182"/>
        <v>0</v>
      </c>
      <c r="Q590" s="2" t="b">
        <v>1</v>
      </c>
      <c r="R590" s="2" t="b">
        <f t="shared" si="183"/>
        <v>1</v>
      </c>
      <c r="S590" s="2" t="b">
        <f t="shared" si="184"/>
        <v>1</v>
      </c>
      <c r="T590" s="2" t="s">
        <v>1859</v>
      </c>
      <c r="U590" s="2">
        <v>198</v>
      </c>
      <c r="V590" s="2" t="b">
        <v>1</v>
      </c>
      <c r="W590" s="2" t="b">
        <f t="shared" si="185"/>
        <v>1</v>
      </c>
      <c r="X590" s="20" t="b">
        <f t="shared" si="186"/>
        <v>0</v>
      </c>
      <c r="Y590" s="2" t="b">
        <v>1</v>
      </c>
      <c r="Z590" s="2" t="b">
        <f t="shared" si="172"/>
        <v>1</v>
      </c>
      <c r="AA590" s="2" t="b">
        <f t="shared" si="173"/>
        <v>1</v>
      </c>
      <c r="AB590" s="2" t="b">
        <v>1</v>
      </c>
      <c r="AC590" s="20" t="b">
        <f t="shared" si="187"/>
        <v>1</v>
      </c>
      <c r="AD590" s="20" t="b">
        <f t="shared" si="188"/>
        <v>1</v>
      </c>
      <c r="AE590" s="2" t="s">
        <v>1581</v>
      </c>
      <c r="AF590" s="2" t="str">
        <f t="shared" si="189"/>
        <v>Appendicitis</v>
      </c>
      <c r="AG590" s="2" t="s">
        <v>1510</v>
      </c>
      <c r="AH590" s="2" t="str">
        <f t="shared" si="190"/>
        <v>No</v>
      </c>
      <c r="AI590" s="2" t="s">
        <v>1539</v>
      </c>
      <c r="AJ590" s="2" t="s">
        <v>1534</v>
      </c>
    </row>
    <row r="591" spans="1:36" ht="15.75" customHeight="1" x14ac:dyDescent="0.35">
      <c r="A591" s="2" t="s">
        <v>932</v>
      </c>
      <c r="B591" s="2" t="s">
        <v>1522</v>
      </c>
      <c r="C591" s="2">
        <v>167</v>
      </c>
      <c r="D591" s="2">
        <f t="shared" si="174"/>
        <v>1.67</v>
      </c>
      <c r="E591" s="2">
        <f t="shared" si="175"/>
        <v>73.8</v>
      </c>
      <c r="F591" s="67">
        <f t="shared" si="176"/>
        <v>26.462045967944352</v>
      </c>
      <c r="G591" s="2">
        <v>73.8</v>
      </c>
      <c r="H591" s="2" t="b">
        <v>0</v>
      </c>
      <c r="I591" s="2" t="b">
        <f t="shared" si="177"/>
        <v>0</v>
      </c>
      <c r="J591" s="2" t="b">
        <f t="shared" si="178"/>
        <v>0</v>
      </c>
      <c r="K591" s="2" t="b">
        <v>0</v>
      </c>
      <c r="L591" s="2" t="b">
        <f t="shared" si="179"/>
        <v>0</v>
      </c>
      <c r="M591" s="2" t="b">
        <f t="shared" si="180"/>
        <v>0</v>
      </c>
      <c r="N591" s="2" t="b">
        <v>0</v>
      </c>
      <c r="O591" s="2" t="b">
        <f t="shared" si="181"/>
        <v>0</v>
      </c>
      <c r="P591" s="2" t="b">
        <f t="shared" si="182"/>
        <v>0</v>
      </c>
      <c r="Q591" s="2" t="b">
        <v>0</v>
      </c>
      <c r="R591" s="2" t="b">
        <f t="shared" si="183"/>
        <v>0</v>
      </c>
      <c r="S591" s="2" t="b">
        <f t="shared" si="184"/>
        <v>0</v>
      </c>
      <c r="T591" s="2" t="s">
        <v>1541</v>
      </c>
      <c r="U591" s="2">
        <v>217</v>
      </c>
      <c r="V591" s="2" t="b">
        <v>0</v>
      </c>
      <c r="W591" s="2" t="b">
        <f t="shared" si="185"/>
        <v>0</v>
      </c>
      <c r="X591" s="20" t="b">
        <f t="shared" si="186"/>
        <v>0</v>
      </c>
      <c r="Y591" s="2" t="b">
        <v>0</v>
      </c>
      <c r="Z591" s="2" t="b">
        <f t="shared" si="172"/>
        <v>0</v>
      </c>
      <c r="AA591" s="2" t="b">
        <f t="shared" si="173"/>
        <v>0</v>
      </c>
      <c r="AB591" s="2" t="b">
        <v>0</v>
      </c>
      <c r="AC591" s="20" t="b">
        <f t="shared" si="187"/>
        <v>0</v>
      </c>
      <c r="AD591" s="20" t="b">
        <f t="shared" si="188"/>
        <v>0</v>
      </c>
      <c r="AE591" s="2" t="s">
        <v>1570</v>
      </c>
      <c r="AF591" s="2" t="str">
        <f t="shared" si="189"/>
        <v>Cancer</v>
      </c>
      <c r="AG591" s="2" t="s">
        <v>1510</v>
      </c>
      <c r="AH591" s="2" t="str">
        <f t="shared" si="190"/>
        <v>No</v>
      </c>
      <c r="AI591" s="2" t="s">
        <v>1539</v>
      </c>
      <c r="AJ591" s="2" t="s">
        <v>1521</v>
      </c>
    </row>
    <row r="592" spans="1:36" ht="15.75" customHeight="1" x14ac:dyDescent="0.35">
      <c r="A592" s="2" t="s">
        <v>933</v>
      </c>
      <c r="B592" s="2" t="s">
        <v>1507</v>
      </c>
      <c r="C592" s="2">
        <v>152</v>
      </c>
      <c r="D592" s="2">
        <f t="shared" si="174"/>
        <v>1.52</v>
      </c>
      <c r="E592" s="2">
        <f t="shared" si="175"/>
        <v>61.8</v>
      </c>
      <c r="F592" s="67">
        <f t="shared" si="176"/>
        <v>26.748614958448751</v>
      </c>
      <c r="G592" s="2">
        <v>61.8</v>
      </c>
      <c r="H592" s="2" t="b">
        <v>1</v>
      </c>
      <c r="I592" s="2" t="b">
        <f t="shared" si="177"/>
        <v>1</v>
      </c>
      <c r="J592" s="2" t="b">
        <f t="shared" si="178"/>
        <v>1</v>
      </c>
      <c r="K592" s="2" t="b">
        <v>1</v>
      </c>
      <c r="L592" s="2" t="b">
        <f t="shared" si="179"/>
        <v>1</v>
      </c>
      <c r="M592" s="2" t="b">
        <f t="shared" si="180"/>
        <v>1</v>
      </c>
      <c r="N592" s="2" t="b">
        <v>0</v>
      </c>
      <c r="O592" s="2" t="b">
        <f t="shared" si="181"/>
        <v>0</v>
      </c>
      <c r="P592" s="2" t="b">
        <f t="shared" si="182"/>
        <v>0</v>
      </c>
      <c r="Q592" s="2" t="b">
        <v>0</v>
      </c>
      <c r="R592" s="2" t="b">
        <f t="shared" si="183"/>
        <v>0</v>
      </c>
      <c r="S592" s="2" t="b">
        <f t="shared" si="184"/>
        <v>0</v>
      </c>
      <c r="T592" s="2" t="s">
        <v>1643</v>
      </c>
      <c r="U592" s="2">
        <v>183</v>
      </c>
      <c r="V592" s="2" t="b">
        <v>0</v>
      </c>
      <c r="W592" s="2" t="b">
        <f t="shared" si="185"/>
        <v>0</v>
      </c>
      <c r="X592" s="20" t="b">
        <f t="shared" si="186"/>
        <v>0</v>
      </c>
      <c r="Z592" s="2" t="b">
        <f t="shared" si="172"/>
        <v>0</v>
      </c>
      <c r="AA592" s="2" t="b">
        <f t="shared" si="173"/>
        <v>0</v>
      </c>
      <c r="AB592" s="2" t="b">
        <v>0</v>
      </c>
      <c r="AC592" s="20" t="b">
        <f t="shared" si="187"/>
        <v>0</v>
      </c>
      <c r="AD592" s="20" t="b">
        <f t="shared" si="188"/>
        <v>0</v>
      </c>
      <c r="AE592" s="2" t="s">
        <v>1536</v>
      </c>
      <c r="AF592" s="2" t="str">
        <f t="shared" si="189"/>
        <v>Hypertension</v>
      </c>
      <c r="AG592" s="2" t="s">
        <v>1510</v>
      </c>
      <c r="AH592" s="2" t="str">
        <f t="shared" si="190"/>
        <v>No</v>
      </c>
      <c r="AI592" s="2" t="s">
        <v>1516</v>
      </c>
      <c r="AJ592" s="2" t="s">
        <v>1512</v>
      </c>
    </row>
    <row r="593" spans="1:36" ht="15.75" customHeight="1" x14ac:dyDescent="0.35">
      <c r="A593" s="2" t="s">
        <v>934</v>
      </c>
      <c r="B593" s="2" t="s">
        <v>1513</v>
      </c>
      <c r="C593" s="2">
        <v>168</v>
      </c>
      <c r="D593" s="2">
        <f t="shared" si="174"/>
        <v>1.68</v>
      </c>
      <c r="E593" s="2">
        <f t="shared" si="175"/>
        <v>91.5</v>
      </c>
      <c r="F593" s="67">
        <f t="shared" si="176"/>
        <v>32.419217687074834</v>
      </c>
      <c r="G593" s="2">
        <v>91.5</v>
      </c>
      <c r="H593" s="2" t="b">
        <v>0</v>
      </c>
      <c r="I593" s="2" t="b">
        <f t="shared" si="177"/>
        <v>0</v>
      </c>
      <c r="J593" s="2" t="b">
        <f t="shared" si="178"/>
        <v>0</v>
      </c>
      <c r="K593" s="2" t="b">
        <v>0</v>
      </c>
      <c r="L593" s="2" t="b">
        <f t="shared" si="179"/>
        <v>0</v>
      </c>
      <c r="M593" s="2" t="b">
        <f t="shared" si="180"/>
        <v>0</v>
      </c>
      <c r="N593" s="2" t="b">
        <v>0</v>
      </c>
      <c r="O593" s="2" t="b">
        <f t="shared" si="181"/>
        <v>0</v>
      </c>
      <c r="P593" s="2" t="b">
        <f t="shared" si="182"/>
        <v>0</v>
      </c>
      <c r="Q593" s="2" t="b">
        <v>0</v>
      </c>
      <c r="R593" s="2" t="b">
        <f t="shared" si="183"/>
        <v>0</v>
      </c>
      <c r="S593" s="2" t="b">
        <f t="shared" si="184"/>
        <v>0</v>
      </c>
      <c r="T593" s="2" t="s">
        <v>1659</v>
      </c>
      <c r="U593" s="2">
        <v>165</v>
      </c>
      <c r="V593" s="2" t="b">
        <v>0</v>
      </c>
      <c r="W593" s="2" t="b">
        <f t="shared" si="185"/>
        <v>0</v>
      </c>
      <c r="X593" s="20" t="b">
        <f t="shared" si="186"/>
        <v>0</v>
      </c>
      <c r="Y593" s="2" t="b">
        <v>1</v>
      </c>
      <c r="Z593" s="2" t="b">
        <f t="shared" si="172"/>
        <v>1</v>
      </c>
      <c r="AA593" s="2" t="b">
        <f t="shared" si="173"/>
        <v>1</v>
      </c>
      <c r="AB593" s="2" t="b">
        <v>1</v>
      </c>
      <c r="AC593" s="20" t="b">
        <f t="shared" si="187"/>
        <v>1</v>
      </c>
      <c r="AD593" s="20" t="b">
        <f t="shared" si="188"/>
        <v>1</v>
      </c>
      <c r="AE593" s="2" t="s">
        <v>1520</v>
      </c>
      <c r="AF593" s="2" t="str">
        <f t="shared" si="189"/>
        <v>Stroke</v>
      </c>
      <c r="AG593" s="2" t="s">
        <v>1528</v>
      </c>
      <c r="AH593" s="2" t="str">
        <f t="shared" si="190"/>
        <v>Yes</v>
      </c>
      <c r="AI593" s="2" t="s">
        <v>1539</v>
      </c>
      <c r="AJ593" s="2" t="s">
        <v>1534</v>
      </c>
    </row>
    <row r="594" spans="1:36" ht="15.75" customHeight="1" x14ac:dyDescent="0.35">
      <c r="A594" s="2" t="s">
        <v>935</v>
      </c>
      <c r="B594" s="2" t="s">
        <v>1513</v>
      </c>
      <c r="C594" s="2">
        <v>152</v>
      </c>
      <c r="D594" s="2">
        <f t="shared" si="174"/>
        <v>1.52</v>
      </c>
      <c r="E594" s="2">
        <f t="shared" si="175"/>
        <v>66.599999999999994</v>
      </c>
      <c r="F594" s="67">
        <f t="shared" si="176"/>
        <v>28.826177285318558</v>
      </c>
      <c r="G594" s="2">
        <v>66.599999999999994</v>
      </c>
      <c r="H594" s="2" t="b">
        <v>0</v>
      </c>
      <c r="I594" s="2" t="b">
        <f t="shared" si="177"/>
        <v>0</v>
      </c>
      <c r="J594" s="2" t="b">
        <f t="shared" si="178"/>
        <v>0</v>
      </c>
      <c r="K594" s="2" t="b">
        <v>1</v>
      </c>
      <c r="L594" s="2" t="b">
        <f t="shared" si="179"/>
        <v>1</v>
      </c>
      <c r="M594" s="2" t="b">
        <f t="shared" si="180"/>
        <v>1</v>
      </c>
      <c r="N594" s="2" t="b">
        <v>0</v>
      </c>
      <c r="O594" s="2" t="b">
        <f t="shared" si="181"/>
        <v>0</v>
      </c>
      <c r="P594" s="2" t="b">
        <f t="shared" si="182"/>
        <v>0</v>
      </c>
      <c r="Q594" s="2" t="b">
        <v>1</v>
      </c>
      <c r="R594" s="2" t="b">
        <f t="shared" si="183"/>
        <v>1</v>
      </c>
      <c r="S594" s="2" t="b">
        <f t="shared" si="184"/>
        <v>1</v>
      </c>
      <c r="T594" s="2" t="s">
        <v>1633</v>
      </c>
      <c r="U594" s="2">
        <v>163</v>
      </c>
      <c r="V594" s="2" t="b">
        <v>1</v>
      </c>
      <c r="W594" s="2" t="b">
        <f t="shared" si="185"/>
        <v>1</v>
      </c>
      <c r="X594" s="20" t="b">
        <f t="shared" si="186"/>
        <v>0</v>
      </c>
      <c r="Y594" s="2" t="b">
        <v>1</v>
      </c>
      <c r="Z594" s="2" t="b">
        <f t="shared" si="172"/>
        <v>1</v>
      </c>
      <c r="AA594" s="2" t="b">
        <f t="shared" si="173"/>
        <v>1</v>
      </c>
      <c r="AB594" s="2" t="b">
        <v>1</v>
      </c>
      <c r="AC594" s="20" t="b">
        <f t="shared" si="187"/>
        <v>1</v>
      </c>
      <c r="AD594" s="20" t="b">
        <f t="shared" si="188"/>
        <v>1</v>
      </c>
      <c r="AE594" s="2" t="s">
        <v>1595</v>
      </c>
      <c r="AF594" s="2" t="str">
        <f t="shared" si="189"/>
        <v>Respiratory Infection</v>
      </c>
      <c r="AG594" s="2" t="s">
        <v>1528</v>
      </c>
      <c r="AH594" s="2" t="str">
        <f t="shared" si="190"/>
        <v>Yes</v>
      </c>
      <c r="AI594" s="2" t="s">
        <v>1539</v>
      </c>
      <c r="AJ594" s="2" t="s">
        <v>1521</v>
      </c>
    </row>
    <row r="595" spans="1:36" ht="15.75" customHeight="1" x14ac:dyDescent="0.35">
      <c r="A595" s="2" t="s">
        <v>936</v>
      </c>
      <c r="B595" s="2" t="s">
        <v>1513</v>
      </c>
      <c r="C595" s="2">
        <v>175</v>
      </c>
      <c r="D595" s="2">
        <f t="shared" si="174"/>
        <v>1.75</v>
      </c>
      <c r="E595" s="2">
        <f t="shared" si="175"/>
        <v>64.099999999999994</v>
      </c>
      <c r="F595" s="67">
        <f t="shared" si="176"/>
        <v>20.930612244897958</v>
      </c>
      <c r="G595" s="2">
        <v>64.099999999999994</v>
      </c>
      <c r="H595" s="2" t="b">
        <v>0</v>
      </c>
      <c r="I595" s="2" t="b">
        <f t="shared" si="177"/>
        <v>0</v>
      </c>
      <c r="J595" s="2" t="b">
        <f t="shared" si="178"/>
        <v>0</v>
      </c>
      <c r="K595" s="2" t="b">
        <v>0</v>
      </c>
      <c r="L595" s="2" t="b">
        <f t="shared" si="179"/>
        <v>0</v>
      </c>
      <c r="M595" s="2" t="b">
        <f t="shared" si="180"/>
        <v>0</v>
      </c>
      <c r="N595" s="2" t="b">
        <v>0</v>
      </c>
      <c r="O595" s="2" t="b">
        <f t="shared" si="181"/>
        <v>0</v>
      </c>
      <c r="P595" s="2" t="b">
        <f t="shared" si="182"/>
        <v>0</v>
      </c>
      <c r="Q595" s="2" t="b">
        <v>0</v>
      </c>
      <c r="R595" s="2" t="b">
        <f t="shared" si="183"/>
        <v>0</v>
      </c>
      <c r="S595" s="2" t="b">
        <f t="shared" si="184"/>
        <v>0</v>
      </c>
      <c r="T595" s="2" t="s">
        <v>1860</v>
      </c>
      <c r="U595" s="2">
        <v>197</v>
      </c>
      <c r="V595" s="2" t="b">
        <v>0</v>
      </c>
      <c r="W595" s="2" t="b">
        <f t="shared" si="185"/>
        <v>0</v>
      </c>
      <c r="X595" s="20" t="b">
        <f t="shared" si="186"/>
        <v>0</v>
      </c>
      <c r="Y595" s="2" t="b">
        <v>0</v>
      </c>
      <c r="Z595" s="2" t="b">
        <f t="shared" si="172"/>
        <v>0</v>
      </c>
      <c r="AA595" s="2" t="b">
        <f t="shared" si="173"/>
        <v>0</v>
      </c>
      <c r="AB595" s="2" t="b">
        <v>0</v>
      </c>
      <c r="AC595" s="20" t="b">
        <f t="shared" si="187"/>
        <v>0</v>
      </c>
      <c r="AD595" s="20" t="b">
        <f t="shared" si="188"/>
        <v>0</v>
      </c>
      <c r="AE595" s="2" t="s">
        <v>1579</v>
      </c>
      <c r="AF595" s="2" t="str">
        <f t="shared" si="189"/>
        <v>Cancer</v>
      </c>
      <c r="AG595" s="2" t="s">
        <v>1510</v>
      </c>
      <c r="AH595" s="2" t="str">
        <f t="shared" si="190"/>
        <v>No</v>
      </c>
      <c r="AI595" s="2" t="s">
        <v>1539</v>
      </c>
      <c r="AJ595" s="2" t="s">
        <v>1534</v>
      </c>
    </row>
    <row r="596" spans="1:36" ht="15.75" customHeight="1" x14ac:dyDescent="0.35">
      <c r="A596" s="2" t="s">
        <v>938</v>
      </c>
      <c r="B596" s="2" t="s">
        <v>1540</v>
      </c>
      <c r="C596" s="2">
        <v>160</v>
      </c>
      <c r="D596" s="2">
        <f t="shared" si="174"/>
        <v>1.6</v>
      </c>
      <c r="E596" s="2">
        <f t="shared" si="175"/>
        <v>86.6</v>
      </c>
      <c r="F596" s="67">
        <f t="shared" si="176"/>
        <v>33.828124999999993</v>
      </c>
      <c r="G596" s="2">
        <v>86.6</v>
      </c>
      <c r="H596" s="2" t="b">
        <v>0</v>
      </c>
      <c r="I596" s="2" t="b">
        <f t="shared" si="177"/>
        <v>0</v>
      </c>
      <c r="J596" s="2" t="b">
        <f t="shared" si="178"/>
        <v>0</v>
      </c>
      <c r="K596" s="2" t="b">
        <v>1</v>
      </c>
      <c r="L596" s="2" t="b">
        <f t="shared" si="179"/>
        <v>1</v>
      </c>
      <c r="M596" s="2" t="b">
        <f t="shared" si="180"/>
        <v>1</v>
      </c>
      <c r="N596" s="2" t="b">
        <v>0</v>
      </c>
      <c r="O596" s="2" t="b">
        <f t="shared" si="181"/>
        <v>0</v>
      </c>
      <c r="P596" s="2" t="b">
        <f t="shared" si="182"/>
        <v>0</v>
      </c>
      <c r="Q596" s="2" t="b">
        <v>0</v>
      </c>
      <c r="R596" s="2" t="b">
        <f t="shared" si="183"/>
        <v>0</v>
      </c>
      <c r="S596" s="2" t="b">
        <f t="shared" si="184"/>
        <v>0</v>
      </c>
      <c r="T596" s="2" t="s">
        <v>1726</v>
      </c>
      <c r="U596" s="2">
        <v>210</v>
      </c>
      <c r="V596" s="2" t="b">
        <v>0</v>
      </c>
      <c r="W596" s="2" t="b">
        <f t="shared" si="185"/>
        <v>0</v>
      </c>
      <c r="X596" s="20" t="b">
        <f t="shared" si="186"/>
        <v>0</v>
      </c>
      <c r="Y596" s="2" t="b">
        <v>1</v>
      </c>
      <c r="Z596" s="2" t="b">
        <f t="shared" si="172"/>
        <v>1</v>
      </c>
      <c r="AA596" s="2" t="b">
        <f t="shared" si="173"/>
        <v>1</v>
      </c>
      <c r="AB596" s="2" t="b">
        <v>1</v>
      </c>
      <c r="AC596" s="20" t="b">
        <f t="shared" si="187"/>
        <v>1</v>
      </c>
      <c r="AD596" s="20" t="b">
        <f t="shared" si="188"/>
        <v>1</v>
      </c>
      <c r="AE596" s="2" t="s">
        <v>1533</v>
      </c>
      <c r="AF596" s="2" t="str">
        <f t="shared" si="189"/>
        <v>Childbirth</v>
      </c>
      <c r="AG596" s="2" t="s">
        <v>1528</v>
      </c>
      <c r="AH596" s="2" t="str">
        <f t="shared" si="190"/>
        <v>Yes</v>
      </c>
      <c r="AI596" s="2" t="s">
        <v>1511</v>
      </c>
      <c r="AJ596" s="2" t="s">
        <v>1521</v>
      </c>
    </row>
    <row r="597" spans="1:36" ht="15.75" customHeight="1" x14ac:dyDescent="0.35">
      <c r="A597" s="2" t="s">
        <v>939</v>
      </c>
      <c r="B597" s="2" t="s">
        <v>1540</v>
      </c>
      <c r="C597" s="2">
        <v>171</v>
      </c>
      <c r="D597" s="2">
        <f t="shared" si="174"/>
        <v>1.71</v>
      </c>
      <c r="E597" s="2">
        <f t="shared" si="175"/>
        <v>96.7</v>
      </c>
      <c r="F597" s="67">
        <f t="shared" si="176"/>
        <v>33.070004445812394</v>
      </c>
      <c r="G597" s="2">
        <v>96.7</v>
      </c>
      <c r="H597" s="2" t="b">
        <v>0</v>
      </c>
      <c r="I597" s="2" t="b">
        <f t="shared" si="177"/>
        <v>0</v>
      </c>
      <c r="J597" s="2" t="b">
        <f t="shared" si="178"/>
        <v>0</v>
      </c>
      <c r="K597" s="2" t="b">
        <v>0</v>
      </c>
      <c r="L597" s="2" t="b">
        <f t="shared" si="179"/>
        <v>0</v>
      </c>
      <c r="M597" s="2" t="b">
        <f t="shared" si="180"/>
        <v>0</v>
      </c>
      <c r="N597" s="2" t="b">
        <v>0</v>
      </c>
      <c r="O597" s="2" t="b">
        <f t="shared" si="181"/>
        <v>0</v>
      </c>
      <c r="P597" s="2" t="b">
        <f t="shared" si="182"/>
        <v>0</v>
      </c>
      <c r="Q597" s="2" t="b">
        <v>1</v>
      </c>
      <c r="R597" s="2" t="b">
        <f t="shared" si="183"/>
        <v>1</v>
      </c>
      <c r="S597" s="2" t="b">
        <f t="shared" si="184"/>
        <v>1</v>
      </c>
      <c r="T597" s="2" t="s">
        <v>1710</v>
      </c>
      <c r="U597" s="2">
        <v>188</v>
      </c>
      <c r="V597" s="2" t="b">
        <v>1</v>
      </c>
      <c r="W597" s="2" t="b">
        <f t="shared" si="185"/>
        <v>1</v>
      </c>
      <c r="X597" s="20" t="b">
        <f t="shared" si="186"/>
        <v>0</v>
      </c>
      <c r="Y597" s="2" t="b">
        <v>0</v>
      </c>
      <c r="Z597" s="2" t="b">
        <f t="shared" si="172"/>
        <v>0</v>
      </c>
      <c r="AA597" s="2" t="b">
        <f t="shared" si="173"/>
        <v>0</v>
      </c>
      <c r="AB597" s="2" t="b">
        <v>1</v>
      </c>
      <c r="AC597" s="20" t="b">
        <f t="shared" si="187"/>
        <v>1</v>
      </c>
      <c r="AD597" s="20" t="b">
        <f t="shared" si="188"/>
        <v>1</v>
      </c>
      <c r="AE597" s="2" t="s">
        <v>1538</v>
      </c>
      <c r="AF597" s="2" t="str">
        <f t="shared" si="189"/>
        <v>Respiratory Infection</v>
      </c>
      <c r="AG597" s="2" t="s">
        <v>1510</v>
      </c>
      <c r="AH597" s="2" t="str">
        <f t="shared" si="190"/>
        <v>No</v>
      </c>
      <c r="AI597" s="2" t="s">
        <v>1539</v>
      </c>
      <c r="AJ597" s="2" t="s">
        <v>1512</v>
      </c>
    </row>
    <row r="598" spans="1:36" ht="15.75" customHeight="1" x14ac:dyDescent="0.35">
      <c r="A598" s="2" t="s">
        <v>941</v>
      </c>
      <c r="B598" s="2" t="s">
        <v>1513</v>
      </c>
      <c r="C598" s="2">
        <v>168</v>
      </c>
      <c r="D598" s="2">
        <f t="shared" si="174"/>
        <v>1.68</v>
      </c>
      <c r="E598" s="2">
        <f t="shared" si="175"/>
        <v>89.8</v>
      </c>
      <c r="F598" s="67">
        <f t="shared" si="176"/>
        <v>31.816893424036284</v>
      </c>
      <c r="G598" s="2">
        <v>89.8</v>
      </c>
      <c r="H598" s="2" t="b">
        <v>0</v>
      </c>
      <c r="I598" s="2" t="b">
        <f t="shared" si="177"/>
        <v>0</v>
      </c>
      <c r="J598" s="2" t="b">
        <f t="shared" si="178"/>
        <v>0</v>
      </c>
      <c r="K598" s="2" t="b">
        <v>0</v>
      </c>
      <c r="L598" s="2" t="b">
        <f t="shared" si="179"/>
        <v>0</v>
      </c>
      <c r="M598" s="2" t="b">
        <f t="shared" si="180"/>
        <v>0</v>
      </c>
      <c r="N598" s="2" t="b">
        <v>1</v>
      </c>
      <c r="O598" s="2" t="b">
        <f t="shared" si="181"/>
        <v>1</v>
      </c>
      <c r="P598" s="2" t="b">
        <f t="shared" si="182"/>
        <v>1</v>
      </c>
      <c r="Q598" s="2" t="b">
        <v>1</v>
      </c>
      <c r="R598" s="2" t="b">
        <f t="shared" si="183"/>
        <v>1</v>
      </c>
      <c r="S598" s="2" t="b">
        <f t="shared" si="184"/>
        <v>1</v>
      </c>
      <c r="T598" s="2" t="s">
        <v>1813</v>
      </c>
      <c r="U598" s="2">
        <v>173</v>
      </c>
      <c r="V598" s="2" t="b">
        <v>1</v>
      </c>
      <c r="W598" s="2" t="b">
        <f t="shared" si="185"/>
        <v>1</v>
      </c>
      <c r="X598" s="20" t="b">
        <f t="shared" si="186"/>
        <v>0</v>
      </c>
      <c r="Y598" s="2" t="b">
        <v>0</v>
      </c>
      <c r="Z598" s="2" t="b">
        <f t="shared" si="172"/>
        <v>0</v>
      </c>
      <c r="AA598" s="2" t="b">
        <f t="shared" si="173"/>
        <v>0</v>
      </c>
      <c r="AB598" s="2" t="b">
        <v>1</v>
      </c>
      <c r="AC598" s="20" t="b">
        <f t="shared" si="187"/>
        <v>1</v>
      </c>
      <c r="AD598" s="20" t="b">
        <f t="shared" si="188"/>
        <v>1</v>
      </c>
      <c r="AE598" s="2" t="s">
        <v>1586</v>
      </c>
      <c r="AF598" s="2" t="str">
        <f t="shared" si="189"/>
        <v>Osteoarthritis</v>
      </c>
      <c r="AH598" s="2" t="str">
        <f t="shared" si="190"/>
        <v>No</v>
      </c>
      <c r="AI598" s="2" t="s">
        <v>1511</v>
      </c>
      <c r="AJ598" s="2" t="s">
        <v>1521</v>
      </c>
    </row>
    <row r="599" spans="1:36" ht="15.75" customHeight="1" x14ac:dyDescent="0.35">
      <c r="A599" s="2" t="s">
        <v>942</v>
      </c>
      <c r="B599" s="2" t="s">
        <v>1513</v>
      </c>
      <c r="C599" s="2">
        <v>160</v>
      </c>
      <c r="D599" s="2">
        <f t="shared" si="174"/>
        <v>1.6</v>
      </c>
      <c r="E599" s="2">
        <f t="shared" si="175"/>
        <v>85.5</v>
      </c>
      <c r="F599" s="67">
        <f t="shared" si="176"/>
        <v>33.398437499999993</v>
      </c>
      <c r="G599" s="2">
        <v>85.5</v>
      </c>
      <c r="H599" s="2" t="b">
        <v>0</v>
      </c>
      <c r="I599" s="2" t="b">
        <f t="shared" si="177"/>
        <v>0</v>
      </c>
      <c r="J599" s="2" t="b">
        <f t="shared" si="178"/>
        <v>0</v>
      </c>
      <c r="K599" s="2" t="b">
        <v>0</v>
      </c>
      <c r="L599" s="2" t="b">
        <f t="shared" si="179"/>
        <v>0</v>
      </c>
      <c r="M599" s="2" t="b">
        <f t="shared" si="180"/>
        <v>0</v>
      </c>
      <c r="N599" s="2" t="b">
        <v>0</v>
      </c>
      <c r="O599" s="2" t="b">
        <f t="shared" si="181"/>
        <v>0</v>
      </c>
      <c r="P599" s="2" t="b">
        <f t="shared" si="182"/>
        <v>0</v>
      </c>
      <c r="Q599" s="2" t="b">
        <v>1</v>
      </c>
      <c r="R599" s="2" t="b">
        <f t="shared" si="183"/>
        <v>1</v>
      </c>
      <c r="S599" s="2" t="b">
        <f t="shared" si="184"/>
        <v>1</v>
      </c>
      <c r="T599" s="2" t="s">
        <v>1861</v>
      </c>
      <c r="U599" s="2">
        <v>153</v>
      </c>
      <c r="V599" s="2" t="b">
        <v>1</v>
      </c>
      <c r="W599" s="2" t="b">
        <f t="shared" si="185"/>
        <v>1</v>
      </c>
      <c r="X599" s="20" t="b">
        <f t="shared" si="186"/>
        <v>0</v>
      </c>
      <c r="Y599" s="2" t="b">
        <v>0</v>
      </c>
      <c r="Z599" s="2" t="b">
        <f t="shared" si="172"/>
        <v>0</v>
      </c>
      <c r="AA599" s="2" t="b">
        <f t="shared" si="173"/>
        <v>0</v>
      </c>
      <c r="AB599" s="2" t="b">
        <v>1</v>
      </c>
      <c r="AC599" s="20" t="b">
        <f t="shared" si="187"/>
        <v>1</v>
      </c>
      <c r="AD599" s="20" t="b">
        <f t="shared" si="188"/>
        <v>1</v>
      </c>
      <c r="AE599" s="2" t="s">
        <v>1536</v>
      </c>
      <c r="AF599" s="2" t="str">
        <f t="shared" si="189"/>
        <v>Hypertension</v>
      </c>
      <c r="AG599" s="2" t="s">
        <v>1528</v>
      </c>
      <c r="AH599" s="2" t="str">
        <f t="shared" si="190"/>
        <v>Yes</v>
      </c>
      <c r="AI599" s="2" t="s">
        <v>1516</v>
      </c>
      <c r="AJ599" s="2" t="s">
        <v>1512</v>
      </c>
    </row>
    <row r="600" spans="1:36" ht="15.75" customHeight="1" x14ac:dyDescent="0.35">
      <c r="A600" s="2" t="s">
        <v>944</v>
      </c>
      <c r="B600" s="2" t="s">
        <v>1507</v>
      </c>
      <c r="C600" s="2">
        <v>164</v>
      </c>
      <c r="D600" s="2">
        <f t="shared" si="174"/>
        <v>1.64</v>
      </c>
      <c r="E600" s="2">
        <f t="shared" si="175"/>
        <v>63.1</v>
      </c>
      <c r="F600" s="67">
        <f t="shared" si="176"/>
        <v>23.460737656157054</v>
      </c>
      <c r="G600" s="2">
        <v>63.1</v>
      </c>
      <c r="H600" s="2" t="b">
        <v>1</v>
      </c>
      <c r="I600" s="2" t="b">
        <f t="shared" si="177"/>
        <v>1</v>
      </c>
      <c r="J600" s="2" t="b">
        <f t="shared" si="178"/>
        <v>1</v>
      </c>
      <c r="K600" s="2" t="b">
        <v>0</v>
      </c>
      <c r="L600" s="2" t="b">
        <f t="shared" si="179"/>
        <v>0</v>
      </c>
      <c r="M600" s="2" t="b">
        <f t="shared" si="180"/>
        <v>0</v>
      </c>
      <c r="N600" s="2" t="b">
        <v>0</v>
      </c>
      <c r="O600" s="2" t="b">
        <f t="shared" si="181"/>
        <v>0</v>
      </c>
      <c r="P600" s="2" t="b">
        <f t="shared" si="182"/>
        <v>0</v>
      </c>
      <c r="Q600" s="2" t="b">
        <v>0</v>
      </c>
      <c r="R600" s="2" t="b">
        <f t="shared" si="183"/>
        <v>0</v>
      </c>
      <c r="S600" s="2" t="b">
        <f t="shared" si="184"/>
        <v>0</v>
      </c>
      <c r="T600" s="2" t="s">
        <v>1742</v>
      </c>
      <c r="U600" s="2">
        <v>188</v>
      </c>
      <c r="V600" s="2" t="b">
        <v>0</v>
      </c>
      <c r="W600" s="2" t="b">
        <f t="shared" si="185"/>
        <v>0</v>
      </c>
      <c r="X600" s="20" t="b">
        <f t="shared" si="186"/>
        <v>0</v>
      </c>
      <c r="Z600" s="2" t="b">
        <f t="shared" si="172"/>
        <v>0</v>
      </c>
      <c r="AA600" s="2" t="b">
        <f t="shared" si="173"/>
        <v>0</v>
      </c>
      <c r="AB600" s="2" t="b">
        <v>0</v>
      </c>
      <c r="AC600" s="20" t="b">
        <f t="shared" si="187"/>
        <v>0</v>
      </c>
      <c r="AD600" s="20" t="b">
        <f t="shared" si="188"/>
        <v>0</v>
      </c>
      <c r="AE600" s="2" t="s">
        <v>1544</v>
      </c>
      <c r="AF600" s="2" t="str">
        <f t="shared" si="189"/>
        <v>Osteoarthritis</v>
      </c>
      <c r="AG600" s="2" t="s">
        <v>1528</v>
      </c>
      <c r="AH600" s="2" t="str">
        <f t="shared" si="190"/>
        <v>Yes</v>
      </c>
      <c r="AI600" s="2" t="s">
        <v>1511</v>
      </c>
      <c r="AJ600" s="2" t="s">
        <v>1512</v>
      </c>
    </row>
    <row r="601" spans="1:36" ht="15.75" customHeight="1" x14ac:dyDescent="0.35">
      <c r="A601" s="2" t="s">
        <v>945</v>
      </c>
      <c r="B601" s="2" t="s">
        <v>1531</v>
      </c>
      <c r="C601" s="2">
        <v>158</v>
      </c>
      <c r="D601" s="2">
        <f t="shared" si="174"/>
        <v>1.58</v>
      </c>
      <c r="E601" s="2">
        <f t="shared" si="175"/>
        <v>79</v>
      </c>
      <c r="F601" s="67">
        <f t="shared" si="176"/>
        <v>31.645569620253159</v>
      </c>
      <c r="G601" s="2">
        <v>79</v>
      </c>
      <c r="H601" s="2" t="b">
        <v>0</v>
      </c>
      <c r="I601" s="2" t="b">
        <f t="shared" si="177"/>
        <v>0</v>
      </c>
      <c r="J601" s="2" t="b">
        <f t="shared" si="178"/>
        <v>0</v>
      </c>
      <c r="K601" s="2" t="b">
        <v>0</v>
      </c>
      <c r="L601" s="2" t="b">
        <f t="shared" si="179"/>
        <v>0</v>
      </c>
      <c r="M601" s="2" t="b">
        <f t="shared" si="180"/>
        <v>0</v>
      </c>
      <c r="N601" s="2" t="b">
        <v>1</v>
      </c>
      <c r="O601" s="2" t="b">
        <f t="shared" si="181"/>
        <v>1</v>
      </c>
      <c r="P601" s="2" t="b">
        <f t="shared" si="182"/>
        <v>1</v>
      </c>
      <c r="Q601" s="2" t="b">
        <v>0</v>
      </c>
      <c r="R601" s="2" t="b">
        <f t="shared" si="183"/>
        <v>0</v>
      </c>
      <c r="S601" s="2" t="b">
        <f t="shared" si="184"/>
        <v>0</v>
      </c>
      <c r="T601" s="2" t="s">
        <v>1600</v>
      </c>
      <c r="U601" s="2">
        <v>198</v>
      </c>
      <c r="V601" s="2" t="b">
        <v>1</v>
      </c>
      <c r="W601" s="2" t="b">
        <f t="shared" si="185"/>
        <v>1</v>
      </c>
      <c r="X601" s="20" t="b">
        <f t="shared" si="186"/>
        <v>0</v>
      </c>
      <c r="Y601" s="2" t="b">
        <v>0</v>
      </c>
      <c r="Z601" s="2" t="b">
        <f t="shared" si="172"/>
        <v>0</v>
      </c>
      <c r="AA601" s="2" t="b">
        <f t="shared" si="173"/>
        <v>0</v>
      </c>
      <c r="AB601" s="2" t="b">
        <v>1</v>
      </c>
      <c r="AC601" s="20" t="b">
        <f t="shared" si="187"/>
        <v>1</v>
      </c>
      <c r="AD601" s="20" t="b">
        <f t="shared" si="188"/>
        <v>1</v>
      </c>
      <c r="AE601" s="2" t="s">
        <v>1552</v>
      </c>
      <c r="AF601" s="2" t="str">
        <f t="shared" si="189"/>
        <v>Heart Disease</v>
      </c>
      <c r="AG601" s="2" t="s">
        <v>1510</v>
      </c>
      <c r="AH601" s="2" t="str">
        <f t="shared" si="190"/>
        <v>No</v>
      </c>
      <c r="AI601" s="2" t="s">
        <v>1516</v>
      </c>
      <c r="AJ601" s="2" t="s">
        <v>1517</v>
      </c>
    </row>
    <row r="602" spans="1:36" ht="15.75" customHeight="1" x14ac:dyDescent="0.35">
      <c r="A602" s="2" t="s">
        <v>946</v>
      </c>
      <c r="B602" s="2" t="s">
        <v>1507</v>
      </c>
      <c r="C602" s="2">
        <v>179</v>
      </c>
      <c r="D602" s="2">
        <f t="shared" si="174"/>
        <v>1.79</v>
      </c>
      <c r="E602" s="2">
        <f t="shared" si="175"/>
        <v>111.7</v>
      </c>
      <c r="F602" s="67">
        <f t="shared" si="176"/>
        <v>34.861583596017603</v>
      </c>
      <c r="G602" s="2">
        <v>111.7</v>
      </c>
      <c r="H602" s="2" t="b">
        <v>1</v>
      </c>
      <c r="I602" s="2" t="b">
        <f t="shared" si="177"/>
        <v>1</v>
      </c>
      <c r="J602" s="2" t="b">
        <f t="shared" si="178"/>
        <v>1</v>
      </c>
      <c r="K602" s="2" t="b">
        <v>0</v>
      </c>
      <c r="L602" s="2" t="b">
        <f t="shared" si="179"/>
        <v>0</v>
      </c>
      <c r="M602" s="2" t="b">
        <f t="shared" si="180"/>
        <v>0</v>
      </c>
      <c r="N602" s="2" t="b">
        <v>1</v>
      </c>
      <c r="O602" s="2" t="b">
        <f t="shared" si="181"/>
        <v>1</v>
      </c>
      <c r="P602" s="2" t="b">
        <f t="shared" si="182"/>
        <v>1</v>
      </c>
      <c r="Q602" s="2" t="b">
        <v>0</v>
      </c>
      <c r="R602" s="2" t="b">
        <f t="shared" si="183"/>
        <v>0</v>
      </c>
      <c r="S602" s="2" t="b">
        <f t="shared" si="184"/>
        <v>0</v>
      </c>
      <c r="T602" s="2" t="s">
        <v>1754</v>
      </c>
      <c r="U602" s="2">
        <v>150</v>
      </c>
      <c r="V602" s="2" t="b">
        <v>0</v>
      </c>
      <c r="W602" s="2" t="b">
        <f t="shared" si="185"/>
        <v>0</v>
      </c>
      <c r="X602" s="20" t="b">
        <f t="shared" si="186"/>
        <v>0</v>
      </c>
      <c r="Y602" s="2" t="b">
        <v>1</v>
      </c>
      <c r="Z602" s="2" t="b">
        <f t="shared" si="172"/>
        <v>1</v>
      </c>
      <c r="AA602" s="2" t="b">
        <f t="shared" si="173"/>
        <v>1</v>
      </c>
      <c r="AB602" s="2" t="b">
        <v>1</v>
      </c>
      <c r="AC602" s="20" t="b">
        <f t="shared" si="187"/>
        <v>1</v>
      </c>
      <c r="AD602" s="20" t="b">
        <f t="shared" si="188"/>
        <v>1</v>
      </c>
      <c r="AE602" s="2" t="s">
        <v>1627</v>
      </c>
      <c r="AF602" s="2" t="str">
        <f t="shared" si="189"/>
        <v>Childbirth</v>
      </c>
      <c r="AG602" s="2" t="s">
        <v>1510</v>
      </c>
      <c r="AH602" s="2" t="str">
        <f t="shared" si="190"/>
        <v>No</v>
      </c>
      <c r="AI602" s="2" t="s">
        <v>1539</v>
      </c>
      <c r="AJ602" s="2" t="s">
        <v>1521</v>
      </c>
    </row>
    <row r="603" spans="1:36" ht="15.75" customHeight="1" x14ac:dyDescent="0.35">
      <c r="A603" s="2" t="s">
        <v>947</v>
      </c>
      <c r="B603" s="2" t="s">
        <v>1513</v>
      </c>
      <c r="C603" s="2">
        <v>169</v>
      </c>
      <c r="D603" s="2">
        <f t="shared" si="174"/>
        <v>1.69</v>
      </c>
      <c r="E603" s="2">
        <f t="shared" si="175"/>
        <v>61.3</v>
      </c>
      <c r="F603" s="67">
        <f t="shared" si="176"/>
        <v>21.462833934386051</v>
      </c>
      <c r="G603" s="2">
        <v>61.3</v>
      </c>
      <c r="H603" s="2" t="b">
        <v>1</v>
      </c>
      <c r="I603" s="2" t="b">
        <f t="shared" si="177"/>
        <v>1</v>
      </c>
      <c r="J603" s="2" t="b">
        <f t="shared" si="178"/>
        <v>1</v>
      </c>
      <c r="K603" s="2" t="b">
        <v>1</v>
      </c>
      <c r="L603" s="2" t="b">
        <f t="shared" si="179"/>
        <v>1</v>
      </c>
      <c r="M603" s="2" t="b">
        <f t="shared" si="180"/>
        <v>1</v>
      </c>
      <c r="N603" s="2" t="b">
        <v>1</v>
      </c>
      <c r="O603" s="2" t="b">
        <f t="shared" si="181"/>
        <v>1</v>
      </c>
      <c r="P603" s="2" t="b">
        <f t="shared" si="182"/>
        <v>1</v>
      </c>
      <c r="Q603" s="2" t="b">
        <v>0</v>
      </c>
      <c r="R603" s="2" t="b">
        <f t="shared" si="183"/>
        <v>0</v>
      </c>
      <c r="S603" s="2" t="b">
        <f t="shared" si="184"/>
        <v>0</v>
      </c>
      <c r="T603" s="2" t="s">
        <v>1578</v>
      </c>
      <c r="U603" s="2">
        <v>170</v>
      </c>
      <c r="V603" s="2" t="b">
        <v>0</v>
      </c>
      <c r="W603" s="2" t="b">
        <f t="shared" si="185"/>
        <v>0</v>
      </c>
      <c r="X603" s="20" t="b">
        <f t="shared" si="186"/>
        <v>0</v>
      </c>
      <c r="Y603" s="2" t="b">
        <v>0</v>
      </c>
      <c r="Z603" s="2" t="b">
        <f t="shared" si="172"/>
        <v>0</v>
      </c>
      <c r="AA603" s="2" t="b">
        <f t="shared" si="173"/>
        <v>0</v>
      </c>
      <c r="AB603" s="2" t="b">
        <v>0</v>
      </c>
      <c r="AC603" s="20" t="b">
        <f t="shared" si="187"/>
        <v>0</v>
      </c>
      <c r="AD603" s="20" t="b">
        <f t="shared" si="188"/>
        <v>0</v>
      </c>
      <c r="AE603" s="2" t="s">
        <v>1581</v>
      </c>
      <c r="AF603" s="2" t="str">
        <f t="shared" si="189"/>
        <v>Appendicitis</v>
      </c>
      <c r="AG603" s="2" t="s">
        <v>1510</v>
      </c>
      <c r="AH603" s="2" t="str">
        <f t="shared" si="190"/>
        <v>No</v>
      </c>
      <c r="AI603" s="2" t="s">
        <v>1516</v>
      </c>
      <c r="AJ603" s="2" t="s">
        <v>1534</v>
      </c>
    </row>
    <row r="604" spans="1:36" ht="15.75" customHeight="1" x14ac:dyDescent="0.35">
      <c r="A604" s="2" t="s">
        <v>949</v>
      </c>
      <c r="B604" s="2" t="s">
        <v>1547</v>
      </c>
      <c r="C604" s="2">
        <v>169</v>
      </c>
      <c r="D604" s="2">
        <f t="shared" si="174"/>
        <v>1.69</v>
      </c>
      <c r="E604" s="2">
        <f t="shared" si="175"/>
        <v>90.4</v>
      </c>
      <c r="F604" s="67">
        <f t="shared" si="176"/>
        <v>31.651552816778128</v>
      </c>
      <c r="G604" s="2">
        <v>90.4</v>
      </c>
      <c r="H604" s="2" t="b">
        <v>0</v>
      </c>
      <c r="I604" s="2" t="b">
        <f t="shared" si="177"/>
        <v>0</v>
      </c>
      <c r="J604" s="2" t="b">
        <f t="shared" si="178"/>
        <v>0</v>
      </c>
      <c r="K604" s="2" t="b">
        <v>0</v>
      </c>
      <c r="L604" s="2" t="b">
        <f t="shared" si="179"/>
        <v>0</v>
      </c>
      <c r="M604" s="2" t="b">
        <f t="shared" si="180"/>
        <v>0</v>
      </c>
      <c r="N604" s="2" t="b">
        <v>0</v>
      </c>
      <c r="O604" s="2" t="b">
        <f t="shared" si="181"/>
        <v>0</v>
      </c>
      <c r="P604" s="2" t="b">
        <f t="shared" si="182"/>
        <v>0</v>
      </c>
      <c r="Q604" s="2" t="b">
        <v>0</v>
      </c>
      <c r="R604" s="2" t="b">
        <f t="shared" si="183"/>
        <v>0</v>
      </c>
      <c r="S604" s="2" t="b">
        <f t="shared" si="184"/>
        <v>0</v>
      </c>
      <c r="T604" s="2" t="s">
        <v>1862</v>
      </c>
      <c r="U604" s="2">
        <v>208</v>
      </c>
      <c r="V604" s="2" t="b">
        <v>1</v>
      </c>
      <c r="W604" s="2" t="b">
        <f t="shared" si="185"/>
        <v>1</v>
      </c>
      <c r="X604" s="20" t="b">
        <f t="shared" si="186"/>
        <v>0</v>
      </c>
      <c r="Y604" s="2" t="b">
        <v>1</v>
      </c>
      <c r="Z604" s="2" t="b">
        <f t="shared" si="172"/>
        <v>1</v>
      </c>
      <c r="AA604" s="2" t="b">
        <f t="shared" si="173"/>
        <v>1</v>
      </c>
      <c r="AB604" s="2" t="b">
        <v>1</v>
      </c>
      <c r="AC604" s="20" t="b">
        <f t="shared" si="187"/>
        <v>1</v>
      </c>
      <c r="AD604" s="20" t="b">
        <f t="shared" si="188"/>
        <v>1</v>
      </c>
      <c r="AE604" s="2" t="s">
        <v>1621</v>
      </c>
      <c r="AF604" s="2" t="str">
        <f t="shared" si="189"/>
        <v>Heart Attack</v>
      </c>
      <c r="AG604" s="2" t="s">
        <v>1510</v>
      </c>
      <c r="AH604" s="2" t="str">
        <f t="shared" si="190"/>
        <v>No</v>
      </c>
      <c r="AI604" s="2" t="s">
        <v>1539</v>
      </c>
      <c r="AJ604" s="2" t="s">
        <v>1534</v>
      </c>
    </row>
    <row r="605" spans="1:36" ht="15.75" customHeight="1" x14ac:dyDescent="0.35">
      <c r="A605" s="2" t="s">
        <v>951</v>
      </c>
      <c r="B605" s="2" t="s">
        <v>1547</v>
      </c>
      <c r="C605" s="2">
        <v>161</v>
      </c>
      <c r="D605" s="2">
        <f t="shared" si="174"/>
        <v>1.61</v>
      </c>
      <c r="E605" s="2">
        <f t="shared" si="175"/>
        <v>73.400000000000006</v>
      </c>
      <c r="F605" s="67">
        <f t="shared" si="176"/>
        <v>28.316808765093938</v>
      </c>
      <c r="G605" s="2">
        <v>73.400000000000006</v>
      </c>
      <c r="H605" s="2" t="b">
        <v>1</v>
      </c>
      <c r="I605" s="2" t="b">
        <f t="shared" si="177"/>
        <v>1</v>
      </c>
      <c r="J605" s="2" t="b">
        <f t="shared" si="178"/>
        <v>1</v>
      </c>
      <c r="K605" s="2" t="b">
        <v>0</v>
      </c>
      <c r="L605" s="2" t="b">
        <f t="shared" si="179"/>
        <v>0</v>
      </c>
      <c r="M605" s="2" t="b">
        <f t="shared" si="180"/>
        <v>0</v>
      </c>
      <c r="N605" s="2" t="b">
        <v>1</v>
      </c>
      <c r="O605" s="2" t="b">
        <f t="shared" si="181"/>
        <v>1</v>
      </c>
      <c r="P605" s="2" t="b">
        <f t="shared" si="182"/>
        <v>1</v>
      </c>
      <c r="Q605" s="2" t="b">
        <v>1</v>
      </c>
      <c r="R605" s="2" t="b">
        <f t="shared" si="183"/>
        <v>1</v>
      </c>
      <c r="S605" s="2" t="b">
        <f t="shared" si="184"/>
        <v>1</v>
      </c>
      <c r="T605" s="2" t="s">
        <v>1711</v>
      </c>
      <c r="U605" s="2">
        <v>190</v>
      </c>
      <c r="V605" s="2" t="b">
        <v>1</v>
      </c>
      <c r="W605" s="2" t="b">
        <f t="shared" si="185"/>
        <v>1</v>
      </c>
      <c r="X605" s="20" t="b">
        <f t="shared" si="186"/>
        <v>0</v>
      </c>
      <c r="Y605" s="2" t="b">
        <v>1</v>
      </c>
      <c r="Z605" s="2" t="b">
        <f t="shared" si="172"/>
        <v>1</v>
      </c>
      <c r="AA605" s="2" t="b">
        <f t="shared" si="173"/>
        <v>1</v>
      </c>
      <c r="AB605" s="2" t="b">
        <v>1</v>
      </c>
      <c r="AC605" s="20" t="b">
        <f t="shared" si="187"/>
        <v>1</v>
      </c>
      <c r="AD605" s="20" t="b">
        <f t="shared" si="188"/>
        <v>1</v>
      </c>
      <c r="AE605" s="2" t="s">
        <v>1538</v>
      </c>
      <c r="AF605" s="2" t="str">
        <f t="shared" si="189"/>
        <v>Respiratory Infection</v>
      </c>
      <c r="AG605" s="2" t="s">
        <v>1510</v>
      </c>
      <c r="AH605" s="2" t="str">
        <f t="shared" si="190"/>
        <v>No</v>
      </c>
      <c r="AI605" s="2" t="s">
        <v>1516</v>
      </c>
      <c r="AJ605" s="2" t="s">
        <v>1517</v>
      </c>
    </row>
    <row r="606" spans="1:36" ht="15.75" customHeight="1" x14ac:dyDescent="0.35">
      <c r="A606" s="2" t="s">
        <v>953</v>
      </c>
      <c r="B606" s="2" t="s">
        <v>1522</v>
      </c>
      <c r="C606" s="2">
        <v>167</v>
      </c>
      <c r="D606" s="2">
        <f t="shared" si="174"/>
        <v>1.67</v>
      </c>
      <c r="E606" s="2">
        <f t="shared" si="175"/>
        <v>75.099999999999994</v>
      </c>
      <c r="F606" s="67">
        <f t="shared" si="176"/>
        <v>26.9281795690057</v>
      </c>
      <c r="G606" s="2">
        <v>75.099999999999994</v>
      </c>
      <c r="H606" s="2" t="b">
        <v>0</v>
      </c>
      <c r="I606" s="2" t="b">
        <f t="shared" si="177"/>
        <v>0</v>
      </c>
      <c r="J606" s="2" t="b">
        <f t="shared" si="178"/>
        <v>0</v>
      </c>
      <c r="K606" s="2" t="b">
        <v>0</v>
      </c>
      <c r="L606" s="2" t="b">
        <f t="shared" si="179"/>
        <v>0</v>
      </c>
      <c r="M606" s="2" t="b">
        <f t="shared" si="180"/>
        <v>0</v>
      </c>
      <c r="N606" s="2" t="b">
        <v>1</v>
      </c>
      <c r="O606" s="2" t="b">
        <f t="shared" si="181"/>
        <v>1</v>
      </c>
      <c r="P606" s="2" t="b">
        <f t="shared" si="182"/>
        <v>1</v>
      </c>
      <c r="Q606" s="2" t="b">
        <v>0</v>
      </c>
      <c r="R606" s="2" t="b">
        <f t="shared" si="183"/>
        <v>0</v>
      </c>
      <c r="S606" s="2" t="b">
        <f t="shared" si="184"/>
        <v>0</v>
      </c>
      <c r="T606" s="2" t="s">
        <v>1689</v>
      </c>
      <c r="U606" s="2">
        <v>161</v>
      </c>
      <c r="V606" s="2" t="b">
        <v>0</v>
      </c>
      <c r="W606" s="2" t="b">
        <f t="shared" si="185"/>
        <v>0</v>
      </c>
      <c r="X606" s="20" t="b">
        <f t="shared" si="186"/>
        <v>0</v>
      </c>
      <c r="Y606" s="2" t="b">
        <v>0</v>
      </c>
      <c r="Z606" s="2" t="b">
        <f t="shared" si="172"/>
        <v>0</v>
      </c>
      <c r="AA606" s="2" t="b">
        <f t="shared" si="173"/>
        <v>0</v>
      </c>
      <c r="AB606" s="2" t="b">
        <v>0</v>
      </c>
      <c r="AC606" s="20" t="b">
        <f t="shared" si="187"/>
        <v>0</v>
      </c>
      <c r="AD606" s="20" t="b">
        <f t="shared" si="188"/>
        <v>0</v>
      </c>
      <c r="AE606" s="2" t="s">
        <v>1646</v>
      </c>
      <c r="AF606" s="2" t="str">
        <f t="shared" si="189"/>
        <v>Fractured Arm</v>
      </c>
      <c r="AG606" s="2" t="s">
        <v>1528</v>
      </c>
      <c r="AH606" s="2" t="str">
        <f t="shared" si="190"/>
        <v>Yes</v>
      </c>
      <c r="AI606" s="2" t="s">
        <v>1539</v>
      </c>
      <c r="AJ606" s="2" t="s">
        <v>1521</v>
      </c>
    </row>
    <row r="607" spans="1:36" ht="15.75" customHeight="1" x14ac:dyDescent="0.35">
      <c r="A607" s="2" t="s">
        <v>954</v>
      </c>
      <c r="B607" s="2" t="s">
        <v>1518</v>
      </c>
      <c r="C607" s="2">
        <v>164</v>
      </c>
      <c r="D607" s="2">
        <f t="shared" si="174"/>
        <v>1.64</v>
      </c>
      <c r="E607" s="2">
        <f t="shared" si="175"/>
        <v>61.2</v>
      </c>
      <c r="F607" s="67">
        <f t="shared" si="176"/>
        <v>22.754312908982754</v>
      </c>
      <c r="G607" s="2">
        <v>61.2</v>
      </c>
      <c r="H607" s="2" t="b">
        <v>1</v>
      </c>
      <c r="I607" s="2" t="b">
        <f t="shared" si="177"/>
        <v>1</v>
      </c>
      <c r="J607" s="2" t="b">
        <f t="shared" si="178"/>
        <v>1</v>
      </c>
      <c r="K607" s="2" t="b">
        <v>0</v>
      </c>
      <c r="L607" s="2" t="b">
        <f t="shared" si="179"/>
        <v>0</v>
      </c>
      <c r="M607" s="2" t="b">
        <f t="shared" si="180"/>
        <v>0</v>
      </c>
      <c r="N607" s="2" t="b">
        <v>1</v>
      </c>
      <c r="O607" s="2" t="b">
        <f t="shared" si="181"/>
        <v>1</v>
      </c>
      <c r="P607" s="2" t="b">
        <f t="shared" si="182"/>
        <v>1</v>
      </c>
      <c r="Q607" s="2" t="b">
        <v>0</v>
      </c>
      <c r="R607" s="2" t="b">
        <f t="shared" si="183"/>
        <v>0</v>
      </c>
      <c r="S607" s="2" t="b">
        <f t="shared" si="184"/>
        <v>0</v>
      </c>
      <c r="T607" s="2" t="s">
        <v>1843</v>
      </c>
      <c r="U607" s="2">
        <v>154</v>
      </c>
      <c r="V607" s="2" t="b">
        <v>0</v>
      </c>
      <c r="W607" s="2" t="b">
        <f t="shared" si="185"/>
        <v>0</v>
      </c>
      <c r="X607" s="20" t="b">
        <f t="shared" si="186"/>
        <v>0</v>
      </c>
      <c r="Y607" s="2" t="b">
        <v>0</v>
      </c>
      <c r="Z607" s="2" t="b">
        <f t="shared" si="172"/>
        <v>0</v>
      </c>
      <c r="AA607" s="2" t="b">
        <f t="shared" si="173"/>
        <v>0</v>
      </c>
      <c r="AC607" s="20" t="str">
        <f t="shared" si="187"/>
        <v>FALSE</v>
      </c>
      <c r="AD607" s="20" t="str">
        <f t="shared" si="188"/>
        <v>FALSE</v>
      </c>
      <c r="AE607" s="2" t="s">
        <v>1565</v>
      </c>
      <c r="AF607" s="2" t="str">
        <f t="shared" si="189"/>
        <v>Diabetes</v>
      </c>
      <c r="AG607" s="2" t="s">
        <v>1510</v>
      </c>
      <c r="AH607" s="2" t="str">
        <f t="shared" si="190"/>
        <v>No</v>
      </c>
      <c r="AI607" s="2" t="s">
        <v>1539</v>
      </c>
      <c r="AJ607" s="2" t="s">
        <v>1512</v>
      </c>
    </row>
    <row r="608" spans="1:36" ht="15.75" customHeight="1" x14ac:dyDescent="0.35">
      <c r="A608" s="2" t="s">
        <v>955</v>
      </c>
      <c r="B608" s="2" t="s">
        <v>1547</v>
      </c>
      <c r="C608" s="2">
        <v>170</v>
      </c>
      <c r="D608" s="2">
        <f t="shared" si="174"/>
        <v>1.7</v>
      </c>
      <c r="E608" s="2">
        <f t="shared" si="175"/>
        <v>83.8</v>
      </c>
      <c r="F608" s="67">
        <f t="shared" si="176"/>
        <v>28.996539792387544</v>
      </c>
      <c r="G608" s="2">
        <v>83.8</v>
      </c>
      <c r="H608" s="2" t="b">
        <v>0</v>
      </c>
      <c r="I608" s="2" t="b">
        <f t="shared" si="177"/>
        <v>0</v>
      </c>
      <c r="J608" s="2" t="b">
        <f t="shared" si="178"/>
        <v>0</v>
      </c>
      <c r="K608" s="2" t="b">
        <v>0</v>
      </c>
      <c r="L608" s="2" t="b">
        <f t="shared" si="179"/>
        <v>0</v>
      </c>
      <c r="M608" s="2" t="b">
        <f t="shared" si="180"/>
        <v>0</v>
      </c>
      <c r="N608" s="2" t="b">
        <v>0</v>
      </c>
      <c r="O608" s="2" t="b">
        <f t="shared" si="181"/>
        <v>0</v>
      </c>
      <c r="P608" s="2" t="b">
        <f t="shared" si="182"/>
        <v>0</v>
      </c>
      <c r="Q608" s="2" t="b">
        <v>1</v>
      </c>
      <c r="R608" s="2" t="b">
        <f t="shared" si="183"/>
        <v>1</v>
      </c>
      <c r="S608" s="2" t="b">
        <f t="shared" si="184"/>
        <v>1</v>
      </c>
      <c r="T608" s="2" t="s">
        <v>1766</v>
      </c>
      <c r="U608" s="2">
        <v>206</v>
      </c>
      <c r="V608" s="2" t="b">
        <v>1</v>
      </c>
      <c r="W608" s="2" t="b">
        <f t="shared" si="185"/>
        <v>1</v>
      </c>
      <c r="X608" s="20" t="b">
        <f t="shared" si="186"/>
        <v>0</v>
      </c>
      <c r="Y608" s="2" t="b">
        <v>0</v>
      </c>
      <c r="Z608" s="2" t="b">
        <f t="shared" si="172"/>
        <v>0</v>
      </c>
      <c r="AA608" s="2" t="b">
        <f t="shared" si="173"/>
        <v>0</v>
      </c>
      <c r="AB608" s="2" t="b">
        <v>1</v>
      </c>
      <c r="AC608" s="20" t="b">
        <f t="shared" si="187"/>
        <v>1</v>
      </c>
      <c r="AD608" s="20" t="b">
        <f t="shared" si="188"/>
        <v>1</v>
      </c>
      <c r="AE608" s="2" t="s">
        <v>1595</v>
      </c>
      <c r="AF608" s="2" t="str">
        <f t="shared" si="189"/>
        <v>Respiratory Infection</v>
      </c>
      <c r="AG608" s="2" t="s">
        <v>1510</v>
      </c>
      <c r="AH608" s="2" t="str">
        <f t="shared" si="190"/>
        <v>No</v>
      </c>
      <c r="AI608" s="2" t="s">
        <v>1539</v>
      </c>
      <c r="AJ608" s="2" t="s">
        <v>1525</v>
      </c>
    </row>
    <row r="609" spans="1:36" ht="15.75" customHeight="1" x14ac:dyDescent="0.35">
      <c r="A609" s="2" t="s">
        <v>956</v>
      </c>
      <c r="B609" s="2" t="s">
        <v>1507</v>
      </c>
      <c r="C609" s="2">
        <v>168</v>
      </c>
      <c r="D609" s="2">
        <f t="shared" si="174"/>
        <v>1.68</v>
      </c>
      <c r="E609" s="2">
        <f t="shared" si="175"/>
        <v>84.2</v>
      </c>
      <c r="F609" s="67">
        <f t="shared" si="176"/>
        <v>29.832766439909303</v>
      </c>
      <c r="G609" s="2">
        <v>84.2</v>
      </c>
      <c r="H609" s="2" t="b">
        <v>0</v>
      </c>
      <c r="I609" s="2" t="b">
        <f t="shared" si="177"/>
        <v>0</v>
      </c>
      <c r="J609" s="2" t="b">
        <f t="shared" si="178"/>
        <v>0</v>
      </c>
      <c r="K609" s="2" t="b">
        <v>0</v>
      </c>
      <c r="L609" s="2" t="b">
        <f t="shared" si="179"/>
        <v>0</v>
      </c>
      <c r="M609" s="2" t="b">
        <f t="shared" si="180"/>
        <v>0</v>
      </c>
      <c r="N609" s="2" t="b">
        <v>0</v>
      </c>
      <c r="O609" s="2" t="b">
        <f t="shared" si="181"/>
        <v>0</v>
      </c>
      <c r="P609" s="2" t="b">
        <f t="shared" si="182"/>
        <v>0</v>
      </c>
      <c r="Q609" s="2" t="b">
        <v>1</v>
      </c>
      <c r="R609" s="2" t="b">
        <f t="shared" si="183"/>
        <v>1</v>
      </c>
      <c r="S609" s="2" t="b">
        <f t="shared" si="184"/>
        <v>1</v>
      </c>
      <c r="T609" s="2" t="s">
        <v>1679</v>
      </c>
      <c r="U609" s="2">
        <v>180</v>
      </c>
      <c r="V609" s="2" t="b">
        <v>1</v>
      </c>
      <c r="W609" s="2" t="b">
        <f t="shared" si="185"/>
        <v>1</v>
      </c>
      <c r="X609" s="20" t="b">
        <f t="shared" si="186"/>
        <v>0</v>
      </c>
      <c r="Z609" s="2" t="b">
        <f t="shared" si="172"/>
        <v>0</v>
      </c>
      <c r="AA609" s="2" t="b">
        <f t="shared" si="173"/>
        <v>0</v>
      </c>
      <c r="AB609" s="2" t="b">
        <v>1</v>
      </c>
      <c r="AC609" s="20" t="b">
        <f t="shared" si="187"/>
        <v>1</v>
      </c>
      <c r="AD609" s="20" t="b">
        <f t="shared" si="188"/>
        <v>1</v>
      </c>
      <c r="AE609" s="2" t="s">
        <v>1538</v>
      </c>
      <c r="AF609" s="2" t="str">
        <f t="shared" si="189"/>
        <v>Respiratory Infection</v>
      </c>
      <c r="AG609" s="2" t="s">
        <v>1510</v>
      </c>
      <c r="AH609" s="2" t="str">
        <f t="shared" si="190"/>
        <v>No</v>
      </c>
      <c r="AI609" s="2" t="s">
        <v>1511</v>
      </c>
      <c r="AJ609" s="2" t="s">
        <v>1534</v>
      </c>
    </row>
    <row r="610" spans="1:36" ht="15.75" customHeight="1" x14ac:dyDescent="0.35">
      <c r="A610" s="2" t="s">
        <v>957</v>
      </c>
      <c r="B610" s="2" t="s">
        <v>1531</v>
      </c>
      <c r="C610" s="2">
        <v>176</v>
      </c>
      <c r="D610" s="2">
        <f t="shared" si="174"/>
        <v>1.76</v>
      </c>
      <c r="E610" s="2">
        <f t="shared" si="175"/>
        <v>79.5</v>
      </c>
      <c r="F610" s="67">
        <f t="shared" si="176"/>
        <v>25.665030991735538</v>
      </c>
      <c r="G610" s="2">
        <v>79.5</v>
      </c>
      <c r="H610" s="2" t="b">
        <v>1</v>
      </c>
      <c r="I610" s="2" t="b">
        <f t="shared" si="177"/>
        <v>1</v>
      </c>
      <c r="J610" s="2" t="b">
        <f t="shared" si="178"/>
        <v>1</v>
      </c>
      <c r="K610" s="2" t="b">
        <v>0</v>
      </c>
      <c r="L610" s="2" t="b">
        <f t="shared" si="179"/>
        <v>0</v>
      </c>
      <c r="M610" s="2" t="b">
        <f t="shared" si="180"/>
        <v>0</v>
      </c>
      <c r="N610" s="2" t="b">
        <v>1</v>
      </c>
      <c r="O610" s="2" t="b">
        <f t="shared" si="181"/>
        <v>1</v>
      </c>
      <c r="P610" s="2" t="b">
        <f t="shared" si="182"/>
        <v>1</v>
      </c>
      <c r="Q610" s="2" t="b">
        <v>0</v>
      </c>
      <c r="R610" s="2" t="b">
        <f t="shared" si="183"/>
        <v>0</v>
      </c>
      <c r="S610" s="2" t="b">
        <f t="shared" si="184"/>
        <v>0</v>
      </c>
      <c r="T610" s="2" t="s">
        <v>1863</v>
      </c>
      <c r="U610" s="2">
        <v>221</v>
      </c>
      <c r="V610" s="2" t="b">
        <v>0</v>
      </c>
      <c r="W610" s="2" t="b">
        <f t="shared" si="185"/>
        <v>0</v>
      </c>
      <c r="X610" s="20" t="b">
        <f t="shared" si="186"/>
        <v>0</v>
      </c>
      <c r="Y610" s="2" t="b">
        <v>0</v>
      </c>
      <c r="Z610" s="2" t="b">
        <f t="shared" si="172"/>
        <v>0</v>
      </c>
      <c r="AA610" s="2" t="b">
        <f t="shared" si="173"/>
        <v>0</v>
      </c>
      <c r="AB610" s="2" t="b">
        <v>0</v>
      </c>
      <c r="AC610" s="20" t="b">
        <f t="shared" si="187"/>
        <v>0</v>
      </c>
      <c r="AD610" s="20" t="b">
        <f t="shared" si="188"/>
        <v>0</v>
      </c>
      <c r="AE610" s="2" t="s">
        <v>1584</v>
      </c>
      <c r="AF610" s="2" t="str">
        <f t="shared" si="189"/>
        <v>Prostate Cancer</v>
      </c>
      <c r="AG610" s="2" t="s">
        <v>1510</v>
      </c>
      <c r="AH610" s="2" t="str">
        <f t="shared" si="190"/>
        <v>No</v>
      </c>
      <c r="AI610" s="2" t="s">
        <v>1539</v>
      </c>
      <c r="AJ610" s="2" t="s">
        <v>1525</v>
      </c>
    </row>
    <row r="611" spans="1:36" ht="15.75" customHeight="1" x14ac:dyDescent="0.35">
      <c r="A611" s="2" t="s">
        <v>958</v>
      </c>
      <c r="B611" s="2" t="s">
        <v>1518</v>
      </c>
      <c r="C611" s="2">
        <v>171</v>
      </c>
      <c r="D611" s="2">
        <f t="shared" si="174"/>
        <v>1.71</v>
      </c>
      <c r="E611" s="2">
        <f t="shared" si="175"/>
        <v>69.099999999999994</v>
      </c>
      <c r="F611" s="67">
        <f t="shared" si="176"/>
        <v>23.63120276324339</v>
      </c>
      <c r="G611" s="2">
        <v>69.099999999999994</v>
      </c>
      <c r="H611" s="2" t="b">
        <v>0</v>
      </c>
      <c r="I611" s="2" t="b">
        <f t="shared" si="177"/>
        <v>0</v>
      </c>
      <c r="J611" s="2" t="b">
        <f t="shared" si="178"/>
        <v>0</v>
      </c>
      <c r="K611" s="2" t="b">
        <v>0</v>
      </c>
      <c r="L611" s="2" t="b">
        <f t="shared" si="179"/>
        <v>0</v>
      </c>
      <c r="M611" s="2" t="b">
        <f t="shared" si="180"/>
        <v>0</v>
      </c>
      <c r="N611" s="2" t="b">
        <v>1</v>
      </c>
      <c r="O611" s="2" t="b">
        <f t="shared" si="181"/>
        <v>1</v>
      </c>
      <c r="P611" s="2" t="b">
        <f t="shared" si="182"/>
        <v>1</v>
      </c>
      <c r="Q611" s="2" t="b">
        <v>0</v>
      </c>
      <c r="R611" s="2" t="b">
        <f t="shared" si="183"/>
        <v>0</v>
      </c>
      <c r="S611" s="2" t="b">
        <f t="shared" si="184"/>
        <v>0</v>
      </c>
      <c r="T611" s="2" t="s">
        <v>1613</v>
      </c>
      <c r="U611" s="2">
        <v>185</v>
      </c>
      <c r="V611" s="2" t="b">
        <v>0</v>
      </c>
      <c r="W611" s="2" t="b">
        <f t="shared" si="185"/>
        <v>0</v>
      </c>
      <c r="X611" s="20" t="b">
        <f t="shared" si="186"/>
        <v>0</v>
      </c>
      <c r="Y611" s="2" t="b">
        <v>0</v>
      </c>
      <c r="Z611" s="2" t="b">
        <f t="shared" si="172"/>
        <v>0</v>
      </c>
      <c r="AA611" s="2" t="b">
        <f t="shared" si="173"/>
        <v>0</v>
      </c>
      <c r="AB611" s="2" t="b">
        <v>0</v>
      </c>
      <c r="AC611" s="20" t="b">
        <f t="shared" si="187"/>
        <v>0</v>
      </c>
      <c r="AD611" s="20" t="b">
        <f t="shared" si="188"/>
        <v>0</v>
      </c>
      <c r="AE611" s="2" t="s">
        <v>1533</v>
      </c>
      <c r="AF611" s="2" t="str">
        <f t="shared" si="189"/>
        <v>Childbirth</v>
      </c>
      <c r="AG611" s="2" t="s">
        <v>1510</v>
      </c>
      <c r="AH611" s="2" t="str">
        <f t="shared" si="190"/>
        <v>No</v>
      </c>
      <c r="AI611" s="2" t="s">
        <v>1516</v>
      </c>
      <c r="AJ611" s="2" t="s">
        <v>1525</v>
      </c>
    </row>
    <row r="612" spans="1:36" ht="15.75" customHeight="1" x14ac:dyDescent="0.35">
      <c r="A612" s="2" t="s">
        <v>959</v>
      </c>
      <c r="B612" s="2" t="s">
        <v>1547</v>
      </c>
      <c r="C612" s="2">
        <v>162</v>
      </c>
      <c r="D612" s="2">
        <f t="shared" si="174"/>
        <v>1.62</v>
      </c>
      <c r="E612" s="2">
        <f t="shared" si="175"/>
        <v>81.900000000000006</v>
      </c>
      <c r="F612" s="67">
        <f t="shared" si="176"/>
        <v>31.207133058984908</v>
      </c>
      <c r="G612" s="2">
        <v>81.900000000000006</v>
      </c>
      <c r="H612" s="2" t="b">
        <v>0</v>
      </c>
      <c r="I612" s="2" t="b">
        <f t="shared" si="177"/>
        <v>0</v>
      </c>
      <c r="J612" s="2" t="b">
        <f t="shared" si="178"/>
        <v>0</v>
      </c>
      <c r="K612" s="2" t="b">
        <v>0</v>
      </c>
      <c r="L612" s="2" t="b">
        <f t="shared" si="179"/>
        <v>0</v>
      </c>
      <c r="M612" s="2" t="b">
        <f t="shared" si="180"/>
        <v>0</v>
      </c>
      <c r="N612" s="2" t="b">
        <v>0</v>
      </c>
      <c r="O612" s="2" t="b">
        <f t="shared" si="181"/>
        <v>0</v>
      </c>
      <c r="P612" s="2" t="b">
        <f t="shared" si="182"/>
        <v>0</v>
      </c>
      <c r="Q612" s="2" t="b">
        <v>1</v>
      </c>
      <c r="R612" s="2" t="b">
        <f t="shared" si="183"/>
        <v>1</v>
      </c>
      <c r="S612" s="2" t="b">
        <f t="shared" si="184"/>
        <v>1</v>
      </c>
      <c r="T612" s="2" t="s">
        <v>1833</v>
      </c>
      <c r="U612" s="2">
        <v>151</v>
      </c>
      <c r="V612" s="2" t="b">
        <v>1</v>
      </c>
      <c r="W612" s="2" t="b">
        <f t="shared" si="185"/>
        <v>1</v>
      </c>
      <c r="X612" s="20" t="b">
        <f t="shared" si="186"/>
        <v>0</v>
      </c>
      <c r="Y612" s="2" t="b">
        <v>0</v>
      </c>
      <c r="Z612" s="2" t="b">
        <f t="shared" si="172"/>
        <v>0</v>
      </c>
      <c r="AA612" s="2" t="b">
        <f t="shared" si="173"/>
        <v>0</v>
      </c>
      <c r="AB612" s="2" t="b">
        <v>1</v>
      </c>
      <c r="AC612" s="20" t="b">
        <f t="shared" si="187"/>
        <v>1</v>
      </c>
      <c r="AD612" s="20" t="b">
        <f t="shared" si="188"/>
        <v>1</v>
      </c>
      <c r="AE612" s="2" t="s">
        <v>1538</v>
      </c>
      <c r="AF612" s="2" t="str">
        <f t="shared" si="189"/>
        <v>Respiratory Infection</v>
      </c>
      <c r="AG612" s="2" t="s">
        <v>1528</v>
      </c>
      <c r="AH612" s="2" t="str">
        <f t="shared" si="190"/>
        <v>Yes</v>
      </c>
      <c r="AI612" s="2" t="s">
        <v>1511</v>
      </c>
      <c r="AJ612" s="2" t="s">
        <v>1521</v>
      </c>
    </row>
    <row r="613" spans="1:36" ht="15.75" customHeight="1" x14ac:dyDescent="0.35">
      <c r="A613" s="2" t="s">
        <v>961</v>
      </c>
      <c r="B613" s="2" t="s">
        <v>1507</v>
      </c>
      <c r="C613" s="2">
        <v>178</v>
      </c>
      <c r="D613" s="2">
        <f t="shared" si="174"/>
        <v>1.78</v>
      </c>
      <c r="E613" s="2">
        <f t="shared" si="175"/>
        <v>83.6</v>
      </c>
      <c r="F613" s="67">
        <f t="shared" si="176"/>
        <v>26.385557379118797</v>
      </c>
      <c r="G613" s="2">
        <v>83.6</v>
      </c>
      <c r="H613" s="2" t="b">
        <v>0</v>
      </c>
      <c r="I613" s="2" t="b">
        <f t="shared" si="177"/>
        <v>0</v>
      </c>
      <c r="J613" s="2" t="b">
        <f t="shared" si="178"/>
        <v>0</v>
      </c>
      <c r="K613" s="2" t="b">
        <v>0</v>
      </c>
      <c r="L613" s="2" t="b">
        <f t="shared" si="179"/>
        <v>0</v>
      </c>
      <c r="M613" s="2" t="b">
        <f t="shared" si="180"/>
        <v>0</v>
      </c>
      <c r="N613" s="2" t="b">
        <v>0</v>
      </c>
      <c r="O613" s="2" t="b">
        <f t="shared" si="181"/>
        <v>0</v>
      </c>
      <c r="P613" s="2" t="b">
        <f t="shared" si="182"/>
        <v>0</v>
      </c>
      <c r="Q613" s="2" t="b">
        <v>0</v>
      </c>
      <c r="R613" s="2" t="b">
        <f t="shared" si="183"/>
        <v>0</v>
      </c>
      <c r="S613" s="2" t="b">
        <f t="shared" si="184"/>
        <v>0</v>
      </c>
      <c r="T613" s="2" t="s">
        <v>1639</v>
      </c>
      <c r="U613" s="2">
        <v>204</v>
      </c>
      <c r="V613" s="2" t="b">
        <v>0</v>
      </c>
      <c r="W613" s="2" t="b">
        <f t="shared" si="185"/>
        <v>0</v>
      </c>
      <c r="X613" s="20" t="b">
        <f t="shared" si="186"/>
        <v>0</v>
      </c>
      <c r="Y613" s="2" t="b">
        <v>0</v>
      </c>
      <c r="Z613" s="2" t="b">
        <f t="shared" si="172"/>
        <v>0</v>
      </c>
      <c r="AA613" s="2" t="b">
        <f t="shared" si="173"/>
        <v>0</v>
      </c>
      <c r="AB613" s="2" t="b">
        <v>0</v>
      </c>
      <c r="AC613" s="20" t="b">
        <f t="shared" si="187"/>
        <v>0</v>
      </c>
      <c r="AD613" s="20" t="b">
        <f t="shared" si="188"/>
        <v>0</v>
      </c>
      <c r="AE613" s="2" t="s">
        <v>1509</v>
      </c>
      <c r="AF613" s="2" t="str">
        <f t="shared" si="189"/>
        <v>Fractured Leg</v>
      </c>
      <c r="AG613" s="2" t="s">
        <v>1528</v>
      </c>
      <c r="AH613" s="2" t="str">
        <f t="shared" si="190"/>
        <v>Yes</v>
      </c>
      <c r="AI613" s="2" t="s">
        <v>1511</v>
      </c>
      <c r="AJ613" s="2" t="s">
        <v>1517</v>
      </c>
    </row>
    <row r="614" spans="1:36" ht="15.75" customHeight="1" x14ac:dyDescent="0.35">
      <c r="A614" s="2" t="s">
        <v>963</v>
      </c>
      <c r="B614" s="2" t="s">
        <v>1531</v>
      </c>
      <c r="C614" s="2">
        <v>157</v>
      </c>
      <c r="D614" s="2">
        <f t="shared" si="174"/>
        <v>1.57</v>
      </c>
      <c r="E614" s="2">
        <f t="shared" si="175"/>
        <v>72.099999999999994</v>
      </c>
      <c r="F614" s="67">
        <f t="shared" si="176"/>
        <v>29.250679540752156</v>
      </c>
      <c r="G614" s="2">
        <v>72.099999999999994</v>
      </c>
      <c r="H614" s="2" t="b">
        <v>0</v>
      </c>
      <c r="I614" s="2" t="b">
        <f t="shared" si="177"/>
        <v>0</v>
      </c>
      <c r="J614" s="2" t="b">
        <f t="shared" si="178"/>
        <v>0</v>
      </c>
      <c r="K614" s="2" t="b">
        <v>0</v>
      </c>
      <c r="L614" s="2" t="b">
        <f t="shared" si="179"/>
        <v>0</v>
      </c>
      <c r="M614" s="2" t="b">
        <f t="shared" si="180"/>
        <v>0</v>
      </c>
      <c r="N614" s="2" t="b">
        <v>0</v>
      </c>
      <c r="O614" s="2" t="b">
        <f t="shared" si="181"/>
        <v>0</v>
      </c>
      <c r="P614" s="2" t="b">
        <f t="shared" si="182"/>
        <v>0</v>
      </c>
      <c r="Q614" s="2" t="b">
        <v>1</v>
      </c>
      <c r="R614" s="2" t="b">
        <f t="shared" si="183"/>
        <v>1</v>
      </c>
      <c r="S614" s="2" t="b">
        <f t="shared" si="184"/>
        <v>1</v>
      </c>
      <c r="T614" s="2" t="s">
        <v>1629</v>
      </c>
      <c r="U614" s="2">
        <v>219</v>
      </c>
      <c r="V614" s="2" t="b">
        <v>1</v>
      </c>
      <c r="W614" s="2" t="b">
        <f t="shared" si="185"/>
        <v>1</v>
      </c>
      <c r="X614" s="20" t="b">
        <f t="shared" si="186"/>
        <v>0</v>
      </c>
      <c r="Y614" s="2" t="b">
        <v>0</v>
      </c>
      <c r="Z614" s="2" t="b">
        <f t="shared" si="172"/>
        <v>0</v>
      </c>
      <c r="AA614" s="2" t="b">
        <f t="shared" si="173"/>
        <v>0</v>
      </c>
      <c r="AB614" s="2" t="b">
        <v>1</v>
      </c>
      <c r="AC614" s="20" t="b">
        <f t="shared" si="187"/>
        <v>1</v>
      </c>
      <c r="AD614" s="20" t="b">
        <f t="shared" si="188"/>
        <v>1</v>
      </c>
      <c r="AE614" s="2" t="s">
        <v>1552</v>
      </c>
      <c r="AF614" s="2" t="str">
        <f t="shared" si="189"/>
        <v>Heart Disease</v>
      </c>
      <c r="AG614" s="2" t="s">
        <v>1528</v>
      </c>
      <c r="AH614" s="2" t="str">
        <f t="shared" si="190"/>
        <v>Yes</v>
      </c>
      <c r="AI614" s="2" t="s">
        <v>1516</v>
      </c>
      <c r="AJ614" s="2" t="s">
        <v>1517</v>
      </c>
    </row>
    <row r="615" spans="1:36" ht="15.75" customHeight="1" x14ac:dyDescent="0.35">
      <c r="A615" s="2" t="s">
        <v>965</v>
      </c>
      <c r="B615" s="2" t="s">
        <v>1547</v>
      </c>
      <c r="C615" s="2">
        <v>152</v>
      </c>
      <c r="D615" s="2">
        <f t="shared" si="174"/>
        <v>1.52</v>
      </c>
      <c r="E615" s="2">
        <f t="shared" si="175"/>
        <v>61.6</v>
      </c>
      <c r="F615" s="67">
        <f t="shared" si="176"/>
        <v>26.662049861495845</v>
      </c>
      <c r="G615" s="2">
        <v>61.6</v>
      </c>
      <c r="H615" s="2" t="b">
        <v>1</v>
      </c>
      <c r="I615" s="2" t="b">
        <f t="shared" si="177"/>
        <v>1</v>
      </c>
      <c r="J615" s="2" t="b">
        <f t="shared" si="178"/>
        <v>1</v>
      </c>
      <c r="K615" s="2" t="b">
        <v>0</v>
      </c>
      <c r="L615" s="2" t="b">
        <f t="shared" si="179"/>
        <v>0</v>
      </c>
      <c r="M615" s="2" t="b">
        <f t="shared" si="180"/>
        <v>0</v>
      </c>
      <c r="N615" s="2" t="b">
        <v>0</v>
      </c>
      <c r="O615" s="2" t="b">
        <f t="shared" si="181"/>
        <v>0</v>
      </c>
      <c r="P615" s="2" t="b">
        <f t="shared" si="182"/>
        <v>0</v>
      </c>
      <c r="Q615" s="2" t="b">
        <v>0</v>
      </c>
      <c r="R615" s="2" t="b">
        <f t="shared" si="183"/>
        <v>0</v>
      </c>
      <c r="S615" s="2" t="b">
        <f t="shared" si="184"/>
        <v>0</v>
      </c>
      <c r="T615" s="2" t="s">
        <v>1753</v>
      </c>
      <c r="U615" s="2">
        <v>226</v>
      </c>
      <c r="V615" s="2" t="b">
        <v>0</v>
      </c>
      <c r="W615" s="2" t="b">
        <f t="shared" si="185"/>
        <v>0</v>
      </c>
      <c r="X615" s="20" t="b">
        <f t="shared" si="186"/>
        <v>0</v>
      </c>
      <c r="Z615" s="2" t="b">
        <f t="shared" si="172"/>
        <v>0</v>
      </c>
      <c r="AA615" s="2" t="b">
        <f t="shared" si="173"/>
        <v>0</v>
      </c>
      <c r="AB615" s="2" t="b">
        <v>0</v>
      </c>
      <c r="AC615" s="20" t="b">
        <f t="shared" si="187"/>
        <v>0</v>
      </c>
      <c r="AD615" s="20" t="b">
        <f t="shared" si="188"/>
        <v>0</v>
      </c>
      <c r="AE615" s="2" t="s">
        <v>1502</v>
      </c>
      <c r="AF615" s="2" t="str">
        <f t="shared" si="189"/>
        <v>Diabetes</v>
      </c>
      <c r="AG615" s="2" t="s">
        <v>1528</v>
      </c>
      <c r="AH615" s="2" t="str">
        <f t="shared" si="190"/>
        <v>Yes</v>
      </c>
      <c r="AI615" s="2" t="s">
        <v>1516</v>
      </c>
      <c r="AJ615" s="2" t="s">
        <v>1534</v>
      </c>
    </row>
    <row r="616" spans="1:36" ht="15.75" customHeight="1" x14ac:dyDescent="0.35">
      <c r="A616" s="2" t="s">
        <v>966</v>
      </c>
      <c r="B616" s="2" t="s">
        <v>1522</v>
      </c>
      <c r="C616" s="2">
        <v>173</v>
      </c>
      <c r="D616" s="2">
        <f t="shared" si="174"/>
        <v>1.73</v>
      </c>
      <c r="E616" s="2">
        <f t="shared" si="175"/>
        <v>71.3</v>
      </c>
      <c r="F616" s="67">
        <f t="shared" si="176"/>
        <v>23.823047879982624</v>
      </c>
      <c r="G616" s="2">
        <v>71.3</v>
      </c>
      <c r="H616" s="2" t="b">
        <v>0</v>
      </c>
      <c r="I616" s="2" t="b">
        <f t="shared" si="177"/>
        <v>0</v>
      </c>
      <c r="J616" s="2" t="b">
        <f t="shared" si="178"/>
        <v>0</v>
      </c>
      <c r="K616" s="2" t="b">
        <v>0</v>
      </c>
      <c r="L616" s="2" t="b">
        <f t="shared" si="179"/>
        <v>0</v>
      </c>
      <c r="M616" s="2" t="b">
        <f t="shared" si="180"/>
        <v>0</v>
      </c>
      <c r="N616" s="2" t="b">
        <v>0</v>
      </c>
      <c r="O616" s="2" t="b">
        <f t="shared" si="181"/>
        <v>0</v>
      </c>
      <c r="P616" s="2" t="b">
        <f t="shared" si="182"/>
        <v>0</v>
      </c>
      <c r="Q616" s="2" t="b">
        <v>0</v>
      </c>
      <c r="R616" s="2" t="b">
        <f t="shared" si="183"/>
        <v>0</v>
      </c>
      <c r="S616" s="2" t="b">
        <f t="shared" si="184"/>
        <v>0</v>
      </c>
      <c r="T616" s="2" t="s">
        <v>1558</v>
      </c>
      <c r="U616" s="2">
        <v>161</v>
      </c>
      <c r="V616" s="2" t="b">
        <v>0</v>
      </c>
      <c r="W616" s="2" t="b">
        <f t="shared" si="185"/>
        <v>0</v>
      </c>
      <c r="X616" s="20" t="b">
        <f t="shared" si="186"/>
        <v>0</v>
      </c>
      <c r="Y616" s="2" t="b">
        <v>0</v>
      </c>
      <c r="Z616" s="2" t="b">
        <f t="shared" si="172"/>
        <v>0</v>
      </c>
      <c r="AA616" s="2" t="b">
        <f t="shared" si="173"/>
        <v>0</v>
      </c>
      <c r="AB616" s="2" t="b">
        <v>0</v>
      </c>
      <c r="AC616" s="20" t="b">
        <f t="shared" si="187"/>
        <v>0</v>
      </c>
      <c r="AD616" s="20" t="b">
        <f t="shared" si="188"/>
        <v>0</v>
      </c>
      <c r="AE616" s="2" t="s">
        <v>1502</v>
      </c>
      <c r="AF616" s="2" t="str">
        <f t="shared" si="189"/>
        <v>Diabetes</v>
      </c>
      <c r="AG616" s="2" t="s">
        <v>1510</v>
      </c>
      <c r="AH616" s="2" t="str">
        <f t="shared" si="190"/>
        <v>No</v>
      </c>
      <c r="AI616" s="2" t="s">
        <v>1516</v>
      </c>
      <c r="AJ616" s="2" t="s">
        <v>1517</v>
      </c>
    </row>
    <row r="617" spans="1:36" ht="15.75" customHeight="1" x14ac:dyDescent="0.35">
      <c r="A617" s="2" t="s">
        <v>967</v>
      </c>
      <c r="B617" s="2" t="s">
        <v>1560</v>
      </c>
      <c r="C617" s="2">
        <v>170</v>
      </c>
      <c r="D617" s="2">
        <f t="shared" si="174"/>
        <v>1.7</v>
      </c>
      <c r="E617" s="2">
        <f t="shared" si="175"/>
        <v>84.2</v>
      </c>
      <c r="F617" s="67">
        <f t="shared" si="176"/>
        <v>29.134948096885818</v>
      </c>
      <c r="G617" s="2">
        <v>84.2</v>
      </c>
      <c r="H617" s="2" t="b">
        <v>1</v>
      </c>
      <c r="I617" s="2" t="b">
        <f t="shared" si="177"/>
        <v>1</v>
      </c>
      <c r="J617" s="2" t="b">
        <f t="shared" si="178"/>
        <v>1</v>
      </c>
      <c r="K617" s="2" t="b">
        <v>0</v>
      </c>
      <c r="L617" s="2" t="b">
        <f t="shared" si="179"/>
        <v>0</v>
      </c>
      <c r="M617" s="2" t="b">
        <f t="shared" si="180"/>
        <v>0</v>
      </c>
      <c r="N617" s="2" t="b">
        <v>1</v>
      </c>
      <c r="O617" s="2" t="b">
        <f t="shared" si="181"/>
        <v>1</v>
      </c>
      <c r="P617" s="2" t="b">
        <f t="shared" si="182"/>
        <v>1</v>
      </c>
      <c r="Q617" s="2" t="b">
        <v>0</v>
      </c>
      <c r="R617" s="2" t="b">
        <f t="shared" si="183"/>
        <v>0</v>
      </c>
      <c r="S617" s="2" t="b">
        <f t="shared" si="184"/>
        <v>0</v>
      </c>
      <c r="T617" s="2" t="s">
        <v>1690</v>
      </c>
      <c r="U617" s="2">
        <v>150</v>
      </c>
      <c r="V617" s="2" t="b">
        <v>0</v>
      </c>
      <c r="W617" s="2" t="b">
        <f t="shared" si="185"/>
        <v>0</v>
      </c>
      <c r="X617" s="20" t="b">
        <f t="shared" si="186"/>
        <v>0</v>
      </c>
      <c r="Y617" s="2" t="b">
        <v>1</v>
      </c>
      <c r="Z617" s="2" t="b">
        <f t="shared" si="172"/>
        <v>1</v>
      </c>
      <c r="AA617" s="2" t="b">
        <f t="shared" si="173"/>
        <v>1</v>
      </c>
      <c r="AB617" s="2" t="b">
        <v>1</v>
      </c>
      <c r="AC617" s="20" t="b">
        <f t="shared" si="187"/>
        <v>1</v>
      </c>
      <c r="AD617" s="20" t="b">
        <f t="shared" si="188"/>
        <v>1</v>
      </c>
      <c r="AE617" s="2" t="s">
        <v>1530</v>
      </c>
      <c r="AF617" s="2" t="str">
        <f t="shared" si="189"/>
        <v>Fractured Arm</v>
      </c>
      <c r="AG617" s="2" t="s">
        <v>1510</v>
      </c>
      <c r="AH617" s="2" t="str">
        <f t="shared" si="190"/>
        <v>No</v>
      </c>
      <c r="AI617" s="2" t="s">
        <v>1539</v>
      </c>
      <c r="AJ617" s="2" t="s">
        <v>1512</v>
      </c>
    </row>
    <row r="618" spans="1:36" ht="15.75" customHeight="1" x14ac:dyDescent="0.35">
      <c r="A618" s="2" t="s">
        <v>968</v>
      </c>
      <c r="B618" s="2" t="s">
        <v>1513</v>
      </c>
      <c r="C618" s="2">
        <v>164</v>
      </c>
      <c r="D618" s="2">
        <f t="shared" si="174"/>
        <v>1.64</v>
      </c>
      <c r="E618" s="2">
        <f t="shared" si="175"/>
        <v>67.900000000000006</v>
      </c>
      <c r="F618" s="67">
        <f t="shared" si="176"/>
        <v>25.245389649018449</v>
      </c>
      <c r="G618" s="2">
        <v>67.900000000000006</v>
      </c>
      <c r="H618" s="2" t="b">
        <v>0</v>
      </c>
      <c r="I618" s="2" t="b">
        <f t="shared" si="177"/>
        <v>0</v>
      </c>
      <c r="J618" s="2" t="b">
        <f t="shared" si="178"/>
        <v>0</v>
      </c>
      <c r="K618" s="2" t="b">
        <v>0</v>
      </c>
      <c r="L618" s="2" t="b">
        <f t="shared" si="179"/>
        <v>0</v>
      </c>
      <c r="M618" s="2" t="b">
        <f t="shared" si="180"/>
        <v>0</v>
      </c>
      <c r="N618" s="2" t="b">
        <v>1</v>
      </c>
      <c r="O618" s="2" t="b">
        <f t="shared" si="181"/>
        <v>1</v>
      </c>
      <c r="P618" s="2" t="b">
        <f t="shared" si="182"/>
        <v>1</v>
      </c>
      <c r="Q618" s="2" t="b">
        <v>0</v>
      </c>
      <c r="R618" s="2" t="b">
        <f t="shared" si="183"/>
        <v>0</v>
      </c>
      <c r="S618" s="2" t="b">
        <f t="shared" si="184"/>
        <v>0</v>
      </c>
      <c r="T618" s="2" t="s">
        <v>1823</v>
      </c>
      <c r="U618" s="2">
        <v>160</v>
      </c>
      <c r="V618" s="2" t="b">
        <v>0</v>
      </c>
      <c r="W618" s="2" t="b">
        <f t="shared" si="185"/>
        <v>0</v>
      </c>
      <c r="X618" s="20" t="b">
        <f t="shared" si="186"/>
        <v>0</v>
      </c>
      <c r="Y618" s="2" t="b">
        <v>0</v>
      </c>
      <c r="Z618" s="2" t="b">
        <f t="shared" si="172"/>
        <v>0</v>
      </c>
      <c r="AA618" s="2" t="b">
        <f t="shared" si="173"/>
        <v>0</v>
      </c>
      <c r="AB618" s="2" t="b">
        <v>0</v>
      </c>
      <c r="AC618" s="20" t="b">
        <f t="shared" si="187"/>
        <v>0</v>
      </c>
      <c r="AD618" s="20" t="b">
        <f t="shared" si="188"/>
        <v>0</v>
      </c>
      <c r="AE618" s="2" t="s">
        <v>1570</v>
      </c>
      <c r="AF618" s="2" t="str">
        <f t="shared" si="189"/>
        <v>Cancer</v>
      </c>
      <c r="AG618" s="2" t="s">
        <v>1528</v>
      </c>
      <c r="AH618" s="2" t="str">
        <f t="shared" si="190"/>
        <v>Yes</v>
      </c>
      <c r="AI618" s="2" t="s">
        <v>1516</v>
      </c>
      <c r="AJ618" s="2" t="s">
        <v>1534</v>
      </c>
    </row>
    <row r="619" spans="1:36" ht="15.75" customHeight="1" x14ac:dyDescent="0.35">
      <c r="A619" s="2" t="s">
        <v>970</v>
      </c>
      <c r="B619" s="2" t="s">
        <v>1507</v>
      </c>
      <c r="C619" s="2">
        <v>165</v>
      </c>
      <c r="D619" s="2">
        <f t="shared" si="174"/>
        <v>1.65</v>
      </c>
      <c r="E619" s="2">
        <f t="shared" si="175"/>
        <v>86</v>
      </c>
      <c r="F619" s="67">
        <f t="shared" si="176"/>
        <v>31.588613406795229</v>
      </c>
      <c r="G619" s="2">
        <v>86</v>
      </c>
      <c r="H619" s="2" t="b">
        <v>0</v>
      </c>
      <c r="I619" s="2" t="b">
        <f t="shared" si="177"/>
        <v>0</v>
      </c>
      <c r="J619" s="2" t="b">
        <f t="shared" si="178"/>
        <v>0</v>
      </c>
      <c r="K619" s="2" t="b">
        <v>1</v>
      </c>
      <c r="L619" s="2" t="b">
        <f t="shared" si="179"/>
        <v>1</v>
      </c>
      <c r="M619" s="2" t="b">
        <f t="shared" si="180"/>
        <v>1</v>
      </c>
      <c r="N619" s="2" t="b">
        <v>0</v>
      </c>
      <c r="O619" s="2" t="b">
        <f t="shared" si="181"/>
        <v>0</v>
      </c>
      <c r="P619" s="2" t="b">
        <f t="shared" si="182"/>
        <v>0</v>
      </c>
      <c r="Q619" s="2" t="b">
        <v>0</v>
      </c>
      <c r="R619" s="2" t="b">
        <f t="shared" si="183"/>
        <v>0</v>
      </c>
      <c r="S619" s="2" t="b">
        <f t="shared" si="184"/>
        <v>0</v>
      </c>
      <c r="T619" s="2" t="s">
        <v>1582</v>
      </c>
      <c r="U619" s="2">
        <v>183</v>
      </c>
      <c r="V619" s="2" t="b">
        <v>1</v>
      </c>
      <c r="W619" s="2" t="b">
        <f t="shared" si="185"/>
        <v>1</v>
      </c>
      <c r="X619" s="20" t="b">
        <f t="shared" si="186"/>
        <v>0</v>
      </c>
      <c r="Y619" s="2" t="b">
        <v>1</v>
      </c>
      <c r="Z619" s="2" t="b">
        <f t="shared" si="172"/>
        <v>1</v>
      </c>
      <c r="AA619" s="2" t="b">
        <f t="shared" si="173"/>
        <v>1</v>
      </c>
      <c r="AB619" s="2" t="b">
        <v>1</v>
      </c>
      <c r="AC619" s="20" t="b">
        <f t="shared" si="187"/>
        <v>1</v>
      </c>
      <c r="AD619" s="20" t="b">
        <f t="shared" si="188"/>
        <v>1</v>
      </c>
      <c r="AE619" s="2" t="s">
        <v>1621</v>
      </c>
      <c r="AF619" s="2" t="str">
        <f t="shared" si="189"/>
        <v>Heart Attack</v>
      </c>
      <c r="AG619" s="2" t="s">
        <v>1528</v>
      </c>
      <c r="AH619" s="2" t="str">
        <f t="shared" si="190"/>
        <v>Yes</v>
      </c>
      <c r="AI619" s="2" t="s">
        <v>1516</v>
      </c>
      <c r="AJ619" s="2" t="s">
        <v>1512</v>
      </c>
    </row>
    <row r="620" spans="1:36" ht="15.75" customHeight="1" x14ac:dyDescent="0.35">
      <c r="A620" s="2" t="s">
        <v>971</v>
      </c>
      <c r="B620" s="2" t="s">
        <v>1522</v>
      </c>
      <c r="C620" s="2">
        <v>163</v>
      </c>
      <c r="D620" s="2">
        <f t="shared" si="174"/>
        <v>1.63</v>
      </c>
      <c r="E620" s="2">
        <f t="shared" si="175"/>
        <v>66.2</v>
      </c>
      <c r="F620" s="67">
        <f t="shared" si="176"/>
        <v>24.916255786819228</v>
      </c>
      <c r="G620" s="2">
        <v>66.2</v>
      </c>
      <c r="H620" s="2" t="b">
        <v>0</v>
      </c>
      <c r="I620" s="2" t="b">
        <f t="shared" si="177"/>
        <v>0</v>
      </c>
      <c r="J620" s="2" t="b">
        <f t="shared" si="178"/>
        <v>0</v>
      </c>
      <c r="K620" s="2" t="b">
        <v>0</v>
      </c>
      <c r="L620" s="2" t="b">
        <f t="shared" si="179"/>
        <v>0</v>
      </c>
      <c r="M620" s="2" t="b">
        <f t="shared" si="180"/>
        <v>0</v>
      </c>
      <c r="N620" s="2" t="b">
        <v>0</v>
      </c>
      <c r="O620" s="2" t="b">
        <f t="shared" si="181"/>
        <v>0</v>
      </c>
      <c r="P620" s="2" t="b">
        <f t="shared" si="182"/>
        <v>0</v>
      </c>
      <c r="Q620" s="2" t="b">
        <v>0</v>
      </c>
      <c r="R620" s="2" t="b">
        <f t="shared" si="183"/>
        <v>0</v>
      </c>
      <c r="S620" s="2" t="b">
        <f t="shared" si="184"/>
        <v>0</v>
      </c>
      <c r="T620" s="2" t="s">
        <v>1757</v>
      </c>
      <c r="U620" s="2">
        <v>209</v>
      </c>
      <c r="V620" s="2" t="b">
        <v>0</v>
      </c>
      <c r="W620" s="2" t="b">
        <f t="shared" si="185"/>
        <v>0</v>
      </c>
      <c r="X620" s="20" t="b">
        <f t="shared" si="186"/>
        <v>0</v>
      </c>
      <c r="Y620" s="2" t="b">
        <v>0</v>
      </c>
      <c r="Z620" s="2" t="b">
        <f t="shared" si="172"/>
        <v>0</v>
      </c>
      <c r="AA620" s="2" t="b">
        <f t="shared" si="173"/>
        <v>0</v>
      </c>
      <c r="AB620" s="2" t="b">
        <v>0</v>
      </c>
      <c r="AC620" s="20" t="b">
        <f t="shared" si="187"/>
        <v>0</v>
      </c>
      <c r="AD620" s="20" t="b">
        <f t="shared" si="188"/>
        <v>0</v>
      </c>
      <c r="AE620" s="2" t="s">
        <v>1584</v>
      </c>
      <c r="AF620" s="2" t="str">
        <f t="shared" si="189"/>
        <v>Prostate Cancer</v>
      </c>
      <c r="AG620" s="2" t="s">
        <v>1528</v>
      </c>
      <c r="AH620" s="2" t="str">
        <f t="shared" si="190"/>
        <v>Yes</v>
      </c>
      <c r="AI620" s="2" t="s">
        <v>1539</v>
      </c>
      <c r="AJ620" s="2" t="s">
        <v>1521</v>
      </c>
    </row>
    <row r="621" spans="1:36" ht="15.75" customHeight="1" x14ac:dyDescent="0.35">
      <c r="A621" s="2" t="s">
        <v>972</v>
      </c>
      <c r="B621" s="2" t="s">
        <v>1518</v>
      </c>
      <c r="C621" s="2">
        <v>172</v>
      </c>
      <c r="D621" s="2">
        <f t="shared" si="174"/>
        <v>1.72</v>
      </c>
      <c r="E621" s="2">
        <f t="shared" si="175"/>
        <v>68.3</v>
      </c>
      <c r="F621" s="67">
        <f t="shared" si="176"/>
        <v>23.086803677663603</v>
      </c>
      <c r="G621" s="2">
        <v>68.3</v>
      </c>
      <c r="H621" s="2" t="b">
        <v>0</v>
      </c>
      <c r="I621" s="2" t="b">
        <f t="shared" si="177"/>
        <v>0</v>
      </c>
      <c r="J621" s="2" t="b">
        <f t="shared" si="178"/>
        <v>0</v>
      </c>
      <c r="K621" s="2" t="b">
        <v>0</v>
      </c>
      <c r="L621" s="2" t="b">
        <f t="shared" si="179"/>
        <v>0</v>
      </c>
      <c r="M621" s="2" t="b">
        <f t="shared" si="180"/>
        <v>0</v>
      </c>
      <c r="N621" s="2" t="b">
        <v>0</v>
      </c>
      <c r="O621" s="2" t="b">
        <f t="shared" si="181"/>
        <v>0</v>
      </c>
      <c r="P621" s="2" t="b">
        <f t="shared" si="182"/>
        <v>0</v>
      </c>
      <c r="Q621" s="2" t="b">
        <v>0</v>
      </c>
      <c r="R621" s="2" t="b">
        <f t="shared" si="183"/>
        <v>0</v>
      </c>
      <c r="S621" s="2" t="b">
        <f t="shared" si="184"/>
        <v>0</v>
      </c>
      <c r="T621" s="2" t="s">
        <v>1864</v>
      </c>
      <c r="U621" s="2">
        <v>200</v>
      </c>
      <c r="V621" s="2" t="b">
        <v>0</v>
      </c>
      <c r="W621" s="2" t="b">
        <f t="shared" si="185"/>
        <v>0</v>
      </c>
      <c r="X621" s="20" t="b">
        <f t="shared" si="186"/>
        <v>0</v>
      </c>
      <c r="Y621" s="2" t="b">
        <v>0</v>
      </c>
      <c r="Z621" s="2" t="b">
        <f t="shared" si="172"/>
        <v>0</v>
      </c>
      <c r="AA621" s="2" t="b">
        <f t="shared" si="173"/>
        <v>0</v>
      </c>
      <c r="AB621" s="2" t="b">
        <v>0</v>
      </c>
      <c r="AC621" s="20" t="b">
        <f t="shared" si="187"/>
        <v>0</v>
      </c>
      <c r="AD621" s="20" t="b">
        <f t="shared" si="188"/>
        <v>0</v>
      </c>
      <c r="AE621" s="2" t="s">
        <v>1520</v>
      </c>
      <c r="AF621" s="2" t="str">
        <f t="shared" si="189"/>
        <v>Stroke</v>
      </c>
      <c r="AG621" s="2" t="s">
        <v>1510</v>
      </c>
      <c r="AH621" s="2" t="str">
        <f t="shared" si="190"/>
        <v>No</v>
      </c>
      <c r="AI621" s="2" t="s">
        <v>1539</v>
      </c>
      <c r="AJ621" s="2" t="s">
        <v>1517</v>
      </c>
    </row>
    <row r="622" spans="1:36" ht="15.75" customHeight="1" x14ac:dyDescent="0.35">
      <c r="A622" s="2" t="s">
        <v>974</v>
      </c>
      <c r="B622" s="2" t="s">
        <v>1560</v>
      </c>
      <c r="C622" s="2">
        <v>176</v>
      </c>
      <c r="D622" s="2">
        <f t="shared" si="174"/>
        <v>1.76</v>
      </c>
      <c r="E622" s="2">
        <f t="shared" si="175"/>
        <v>81.2</v>
      </c>
      <c r="F622" s="67">
        <f t="shared" si="176"/>
        <v>26.213842975206614</v>
      </c>
      <c r="G622" s="2">
        <v>81.2</v>
      </c>
      <c r="H622" s="2" t="b">
        <v>0</v>
      </c>
      <c r="I622" s="2" t="b">
        <f t="shared" si="177"/>
        <v>0</v>
      </c>
      <c r="J622" s="2" t="b">
        <f t="shared" si="178"/>
        <v>0</v>
      </c>
      <c r="K622" s="2" t="b">
        <v>0</v>
      </c>
      <c r="L622" s="2" t="b">
        <f t="shared" si="179"/>
        <v>0</v>
      </c>
      <c r="M622" s="2" t="b">
        <f t="shared" si="180"/>
        <v>0</v>
      </c>
      <c r="N622" s="2" t="b">
        <v>0</v>
      </c>
      <c r="O622" s="2" t="b">
        <f t="shared" si="181"/>
        <v>0</v>
      </c>
      <c r="P622" s="2" t="b">
        <f t="shared" si="182"/>
        <v>0</v>
      </c>
      <c r="Q622" s="2" t="b">
        <v>0</v>
      </c>
      <c r="R622" s="2" t="b">
        <f t="shared" si="183"/>
        <v>0</v>
      </c>
      <c r="S622" s="2" t="b">
        <f t="shared" si="184"/>
        <v>0</v>
      </c>
      <c r="T622" s="2" t="s">
        <v>1532</v>
      </c>
      <c r="U622" s="2">
        <v>198</v>
      </c>
      <c r="V622" s="2" t="b">
        <v>0</v>
      </c>
      <c r="W622" s="2" t="b">
        <f t="shared" si="185"/>
        <v>0</v>
      </c>
      <c r="X622" s="20" t="b">
        <f t="shared" si="186"/>
        <v>0</v>
      </c>
      <c r="Y622" s="2" t="b">
        <v>0</v>
      </c>
      <c r="Z622" s="2" t="b">
        <f t="shared" si="172"/>
        <v>0</v>
      </c>
      <c r="AA622" s="2" t="b">
        <f t="shared" si="173"/>
        <v>0</v>
      </c>
      <c r="AB622" s="2" t="b">
        <v>0</v>
      </c>
      <c r="AC622" s="20" t="b">
        <f t="shared" si="187"/>
        <v>0</v>
      </c>
      <c r="AD622" s="20" t="b">
        <f t="shared" si="188"/>
        <v>0</v>
      </c>
      <c r="AE622" s="2" t="s">
        <v>1586</v>
      </c>
      <c r="AF622" s="2" t="str">
        <f t="shared" si="189"/>
        <v>Osteoarthritis</v>
      </c>
      <c r="AG622" s="2" t="s">
        <v>1528</v>
      </c>
      <c r="AH622" s="2" t="str">
        <f t="shared" si="190"/>
        <v>Yes</v>
      </c>
      <c r="AI622" s="2" t="s">
        <v>1511</v>
      </c>
      <c r="AJ622" s="2" t="s">
        <v>1534</v>
      </c>
    </row>
    <row r="623" spans="1:36" ht="15.75" customHeight="1" x14ac:dyDescent="0.35">
      <c r="A623" s="2" t="s">
        <v>976</v>
      </c>
      <c r="B623" s="2" t="s">
        <v>1513</v>
      </c>
      <c r="C623" s="2">
        <v>176</v>
      </c>
      <c r="D623" s="2">
        <f t="shared" si="174"/>
        <v>1.76</v>
      </c>
      <c r="E623" s="2">
        <f t="shared" si="175"/>
        <v>75</v>
      </c>
      <c r="F623" s="67">
        <f t="shared" si="176"/>
        <v>24.212293388429753</v>
      </c>
      <c r="G623" s="2">
        <v>75</v>
      </c>
      <c r="H623" s="2" t="b">
        <v>0</v>
      </c>
      <c r="I623" s="2" t="b">
        <f t="shared" si="177"/>
        <v>0</v>
      </c>
      <c r="J623" s="2" t="b">
        <f t="shared" si="178"/>
        <v>0</v>
      </c>
      <c r="K623" s="2" t="b">
        <v>0</v>
      </c>
      <c r="L623" s="2" t="b">
        <f t="shared" si="179"/>
        <v>0</v>
      </c>
      <c r="M623" s="2" t="b">
        <f t="shared" si="180"/>
        <v>0</v>
      </c>
      <c r="N623" s="2" t="b">
        <v>1</v>
      </c>
      <c r="O623" s="2" t="b">
        <f t="shared" si="181"/>
        <v>1</v>
      </c>
      <c r="P623" s="2" t="b">
        <f t="shared" si="182"/>
        <v>1</v>
      </c>
      <c r="Q623" s="2" t="b">
        <v>0</v>
      </c>
      <c r="R623" s="2" t="b">
        <f t="shared" si="183"/>
        <v>0</v>
      </c>
      <c r="S623" s="2" t="b">
        <f t="shared" si="184"/>
        <v>0</v>
      </c>
      <c r="T623" s="2" t="s">
        <v>1690</v>
      </c>
      <c r="U623" s="2">
        <v>204</v>
      </c>
      <c r="V623" s="2" t="b">
        <v>0</v>
      </c>
      <c r="W623" s="2" t="b">
        <f t="shared" si="185"/>
        <v>0</v>
      </c>
      <c r="X623" s="20" t="b">
        <f t="shared" si="186"/>
        <v>0</v>
      </c>
      <c r="Y623" s="2" t="b">
        <v>0</v>
      </c>
      <c r="Z623" s="2" t="b">
        <f t="shared" si="172"/>
        <v>0</v>
      </c>
      <c r="AA623" s="2" t="b">
        <f t="shared" si="173"/>
        <v>0</v>
      </c>
      <c r="AB623" s="2" t="b">
        <v>0</v>
      </c>
      <c r="AC623" s="20" t="b">
        <f t="shared" si="187"/>
        <v>0</v>
      </c>
      <c r="AD623" s="20" t="b">
        <f t="shared" si="188"/>
        <v>0</v>
      </c>
      <c r="AE623" s="2" t="s">
        <v>1533</v>
      </c>
      <c r="AF623" s="2" t="str">
        <f t="shared" si="189"/>
        <v>Childbirth</v>
      </c>
      <c r="AG623" s="2" t="s">
        <v>1510</v>
      </c>
      <c r="AH623" s="2" t="str">
        <f t="shared" si="190"/>
        <v>No</v>
      </c>
      <c r="AI623" s="2" t="s">
        <v>1511</v>
      </c>
      <c r="AJ623" s="2" t="s">
        <v>1512</v>
      </c>
    </row>
    <row r="624" spans="1:36" ht="15.75" customHeight="1" x14ac:dyDescent="0.35">
      <c r="A624" s="2" t="s">
        <v>977</v>
      </c>
      <c r="B624" s="2" t="s">
        <v>1513</v>
      </c>
      <c r="C624" s="2">
        <v>166</v>
      </c>
      <c r="D624" s="2">
        <f t="shared" si="174"/>
        <v>1.66</v>
      </c>
      <c r="E624" s="2">
        <f t="shared" si="175"/>
        <v>78.400000000000006</v>
      </c>
      <c r="F624" s="67">
        <f t="shared" si="176"/>
        <v>28.451154013644945</v>
      </c>
      <c r="G624" s="2">
        <v>78.400000000000006</v>
      </c>
      <c r="H624" s="2" t="b">
        <v>0</v>
      </c>
      <c r="I624" s="2" t="b">
        <f t="shared" si="177"/>
        <v>0</v>
      </c>
      <c r="J624" s="2" t="b">
        <f t="shared" si="178"/>
        <v>0</v>
      </c>
      <c r="K624" s="2" t="b">
        <v>0</v>
      </c>
      <c r="L624" s="2" t="b">
        <f t="shared" si="179"/>
        <v>0</v>
      </c>
      <c r="M624" s="2" t="b">
        <f t="shared" si="180"/>
        <v>0</v>
      </c>
      <c r="N624" s="2" t="b">
        <v>0</v>
      </c>
      <c r="O624" s="2" t="b">
        <f t="shared" si="181"/>
        <v>0</v>
      </c>
      <c r="P624" s="2" t="b">
        <f t="shared" si="182"/>
        <v>0</v>
      </c>
      <c r="Q624" s="2" t="b">
        <v>1</v>
      </c>
      <c r="R624" s="2" t="b">
        <f t="shared" si="183"/>
        <v>1</v>
      </c>
      <c r="S624" s="2" t="b">
        <f t="shared" si="184"/>
        <v>1</v>
      </c>
      <c r="T624" s="2" t="s">
        <v>1791</v>
      </c>
      <c r="U624" s="2">
        <v>202</v>
      </c>
      <c r="V624" s="2" t="b">
        <v>1</v>
      </c>
      <c r="W624" s="2" t="b">
        <f t="shared" si="185"/>
        <v>1</v>
      </c>
      <c r="X624" s="20" t="b">
        <f t="shared" si="186"/>
        <v>0</v>
      </c>
      <c r="Y624" s="2" t="b">
        <v>0</v>
      </c>
      <c r="Z624" s="2" t="b">
        <f t="shared" si="172"/>
        <v>0</v>
      </c>
      <c r="AA624" s="2" t="b">
        <f t="shared" si="173"/>
        <v>0</v>
      </c>
      <c r="AB624" s="2" t="b">
        <v>1</v>
      </c>
      <c r="AC624" s="20" t="b">
        <f t="shared" si="187"/>
        <v>1</v>
      </c>
      <c r="AD624" s="20" t="b">
        <f t="shared" si="188"/>
        <v>1</v>
      </c>
      <c r="AE624" s="2" t="s">
        <v>1538</v>
      </c>
      <c r="AF624" s="2" t="str">
        <f t="shared" si="189"/>
        <v>Respiratory Infection</v>
      </c>
      <c r="AG624" s="2" t="s">
        <v>1528</v>
      </c>
      <c r="AH624" s="2" t="str">
        <f t="shared" si="190"/>
        <v>Yes</v>
      </c>
      <c r="AI624" s="2" t="s">
        <v>1516</v>
      </c>
      <c r="AJ624" s="2" t="s">
        <v>1512</v>
      </c>
    </row>
    <row r="625" spans="1:36" ht="15.75" customHeight="1" x14ac:dyDescent="0.35">
      <c r="A625" s="2" t="s">
        <v>978</v>
      </c>
      <c r="B625" s="2" t="s">
        <v>1540</v>
      </c>
      <c r="C625" s="2">
        <v>165</v>
      </c>
      <c r="D625" s="2">
        <f t="shared" si="174"/>
        <v>1.65</v>
      </c>
      <c r="E625" s="2">
        <f t="shared" si="175"/>
        <v>93.9</v>
      </c>
      <c r="F625" s="67">
        <f t="shared" si="176"/>
        <v>34.490358126721766</v>
      </c>
      <c r="G625" s="2">
        <v>93.9</v>
      </c>
      <c r="H625" s="2" t="b">
        <v>1</v>
      </c>
      <c r="I625" s="2" t="b">
        <f t="shared" si="177"/>
        <v>1</v>
      </c>
      <c r="J625" s="2" t="b">
        <f t="shared" si="178"/>
        <v>1</v>
      </c>
      <c r="K625" s="2" t="b">
        <v>0</v>
      </c>
      <c r="L625" s="2" t="b">
        <f t="shared" si="179"/>
        <v>0</v>
      </c>
      <c r="M625" s="2" t="b">
        <f t="shared" si="180"/>
        <v>0</v>
      </c>
      <c r="N625" s="2" t="b">
        <v>0</v>
      </c>
      <c r="O625" s="2" t="b">
        <f t="shared" si="181"/>
        <v>0</v>
      </c>
      <c r="P625" s="2" t="b">
        <f t="shared" si="182"/>
        <v>0</v>
      </c>
      <c r="Q625" s="2" t="b">
        <v>0</v>
      </c>
      <c r="R625" s="2" t="b">
        <f t="shared" si="183"/>
        <v>0</v>
      </c>
      <c r="S625" s="2" t="b">
        <f t="shared" si="184"/>
        <v>0</v>
      </c>
      <c r="T625" s="2" t="s">
        <v>1685</v>
      </c>
      <c r="U625" s="2">
        <v>204</v>
      </c>
      <c r="V625" s="2" t="b">
        <v>1</v>
      </c>
      <c r="W625" s="2" t="b">
        <f t="shared" si="185"/>
        <v>1</v>
      </c>
      <c r="X625" s="20" t="b">
        <f t="shared" si="186"/>
        <v>0</v>
      </c>
      <c r="Z625" s="2" t="b">
        <f t="shared" si="172"/>
        <v>0</v>
      </c>
      <c r="AA625" s="2" t="b">
        <f t="shared" si="173"/>
        <v>0</v>
      </c>
      <c r="AB625" s="2" t="b">
        <v>1</v>
      </c>
      <c r="AC625" s="20" t="b">
        <f t="shared" si="187"/>
        <v>1</v>
      </c>
      <c r="AD625" s="20" t="b">
        <f t="shared" si="188"/>
        <v>1</v>
      </c>
      <c r="AE625" s="2" t="s">
        <v>1598</v>
      </c>
      <c r="AF625" s="2" t="str">
        <f t="shared" si="189"/>
        <v>Heart Disease</v>
      </c>
      <c r="AG625" s="2" t="s">
        <v>1510</v>
      </c>
      <c r="AH625" s="2" t="str">
        <f t="shared" si="190"/>
        <v>No</v>
      </c>
      <c r="AI625" s="2" t="s">
        <v>1539</v>
      </c>
      <c r="AJ625" s="2" t="s">
        <v>1534</v>
      </c>
    </row>
    <row r="626" spans="1:36" ht="15.75" customHeight="1" x14ac:dyDescent="0.35">
      <c r="A626" s="2" t="s">
        <v>980</v>
      </c>
      <c r="B626" s="2" t="s">
        <v>1522</v>
      </c>
      <c r="C626" s="2">
        <v>176</v>
      </c>
      <c r="D626" s="2">
        <f t="shared" si="174"/>
        <v>1.76</v>
      </c>
      <c r="E626" s="2">
        <f t="shared" si="175"/>
        <v>81</v>
      </c>
      <c r="F626" s="67">
        <f t="shared" si="176"/>
        <v>26.149276859504134</v>
      </c>
      <c r="G626" s="2">
        <v>81</v>
      </c>
      <c r="H626" s="2" t="b">
        <v>0</v>
      </c>
      <c r="I626" s="2" t="b">
        <f t="shared" si="177"/>
        <v>0</v>
      </c>
      <c r="J626" s="2" t="b">
        <f t="shared" si="178"/>
        <v>0</v>
      </c>
      <c r="K626" s="2" t="b">
        <v>0</v>
      </c>
      <c r="L626" s="2" t="b">
        <f t="shared" si="179"/>
        <v>0</v>
      </c>
      <c r="M626" s="2" t="b">
        <f t="shared" si="180"/>
        <v>0</v>
      </c>
      <c r="N626" s="2" t="b">
        <v>0</v>
      </c>
      <c r="O626" s="2" t="b">
        <f t="shared" si="181"/>
        <v>0</v>
      </c>
      <c r="P626" s="2" t="b">
        <f t="shared" si="182"/>
        <v>0</v>
      </c>
      <c r="Q626" s="2" t="b">
        <v>0</v>
      </c>
      <c r="R626" s="2" t="b">
        <f t="shared" si="183"/>
        <v>0</v>
      </c>
      <c r="S626" s="2" t="b">
        <f t="shared" si="184"/>
        <v>0</v>
      </c>
      <c r="T626" s="2" t="s">
        <v>1865</v>
      </c>
      <c r="U626" s="2">
        <v>169</v>
      </c>
      <c r="V626" s="2" t="b">
        <v>0</v>
      </c>
      <c r="W626" s="2" t="b">
        <f t="shared" si="185"/>
        <v>0</v>
      </c>
      <c r="X626" s="20" t="b">
        <f t="shared" si="186"/>
        <v>0</v>
      </c>
      <c r="Y626" s="2" t="b">
        <v>0</v>
      </c>
      <c r="Z626" s="2" t="b">
        <f t="shared" si="172"/>
        <v>0</v>
      </c>
      <c r="AA626" s="2" t="b">
        <f t="shared" si="173"/>
        <v>0</v>
      </c>
      <c r="AB626" s="2" t="b">
        <v>0</v>
      </c>
      <c r="AC626" s="20" t="b">
        <f t="shared" si="187"/>
        <v>0</v>
      </c>
      <c r="AD626" s="20" t="b">
        <f t="shared" si="188"/>
        <v>0</v>
      </c>
      <c r="AE626" s="2" t="s">
        <v>1559</v>
      </c>
      <c r="AF626" s="2" t="str">
        <f t="shared" si="189"/>
        <v>Kidney Stones</v>
      </c>
      <c r="AG626" s="2" t="s">
        <v>1528</v>
      </c>
      <c r="AH626" s="2" t="str">
        <f t="shared" si="190"/>
        <v>Yes</v>
      </c>
      <c r="AI626" s="2" t="s">
        <v>1539</v>
      </c>
      <c r="AJ626" s="2" t="s">
        <v>1525</v>
      </c>
    </row>
    <row r="627" spans="1:36" ht="15.75" customHeight="1" x14ac:dyDescent="0.35">
      <c r="A627" s="2" t="s">
        <v>982</v>
      </c>
      <c r="B627" s="2" t="s">
        <v>1507</v>
      </c>
      <c r="C627" s="2">
        <v>158</v>
      </c>
      <c r="D627" s="2">
        <f t="shared" si="174"/>
        <v>1.58</v>
      </c>
      <c r="E627" s="2">
        <f t="shared" si="175"/>
        <v>58.5</v>
      </c>
      <c r="F627" s="67">
        <f t="shared" si="176"/>
        <v>23.433744592212783</v>
      </c>
      <c r="G627" s="2">
        <v>58.5</v>
      </c>
      <c r="H627" s="2" t="b">
        <v>1</v>
      </c>
      <c r="I627" s="2" t="b">
        <f t="shared" si="177"/>
        <v>1</v>
      </c>
      <c r="J627" s="2" t="b">
        <f t="shared" si="178"/>
        <v>1</v>
      </c>
      <c r="K627" s="2" t="b">
        <v>0</v>
      </c>
      <c r="L627" s="2" t="b">
        <f t="shared" si="179"/>
        <v>0</v>
      </c>
      <c r="M627" s="2" t="b">
        <f t="shared" si="180"/>
        <v>0</v>
      </c>
      <c r="N627" s="2" t="b">
        <v>0</v>
      </c>
      <c r="O627" s="2" t="b">
        <f t="shared" si="181"/>
        <v>0</v>
      </c>
      <c r="P627" s="2" t="b">
        <f t="shared" si="182"/>
        <v>0</v>
      </c>
      <c r="Q627" s="2" t="b">
        <v>0</v>
      </c>
      <c r="R627" s="2" t="b">
        <f t="shared" si="183"/>
        <v>0</v>
      </c>
      <c r="S627" s="2" t="b">
        <f t="shared" si="184"/>
        <v>0</v>
      </c>
      <c r="T627" s="2" t="s">
        <v>1611</v>
      </c>
      <c r="U627" s="2">
        <v>168</v>
      </c>
      <c r="V627" s="2" t="b">
        <v>0</v>
      </c>
      <c r="W627" s="2" t="b">
        <f t="shared" si="185"/>
        <v>0</v>
      </c>
      <c r="X627" s="20" t="b">
        <f t="shared" si="186"/>
        <v>0</v>
      </c>
      <c r="Y627" s="2" t="b">
        <v>0</v>
      </c>
      <c r="Z627" s="2" t="b">
        <f t="shared" si="172"/>
        <v>0</v>
      </c>
      <c r="AA627" s="2" t="b">
        <f t="shared" si="173"/>
        <v>0</v>
      </c>
      <c r="AB627" s="2" t="b">
        <v>0</v>
      </c>
      <c r="AC627" s="20" t="b">
        <f t="shared" si="187"/>
        <v>0</v>
      </c>
      <c r="AD627" s="20" t="b">
        <f t="shared" si="188"/>
        <v>0</v>
      </c>
      <c r="AE627" s="2" t="s">
        <v>1536</v>
      </c>
      <c r="AF627" s="2" t="str">
        <f t="shared" si="189"/>
        <v>Hypertension</v>
      </c>
      <c r="AG627" s="2" t="s">
        <v>1528</v>
      </c>
      <c r="AH627" s="2" t="str">
        <f t="shared" si="190"/>
        <v>Yes</v>
      </c>
      <c r="AI627" s="2" t="s">
        <v>1511</v>
      </c>
      <c r="AJ627" s="2" t="s">
        <v>1517</v>
      </c>
    </row>
    <row r="628" spans="1:36" ht="15.75" customHeight="1" x14ac:dyDescent="0.35">
      <c r="A628" s="2" t="s">
        <v>983</v>
      </c>
      <c r="B628" s="2" t="s">
        <v>1507</v>
      </c>
      <c r="C628" s="2">
        <v>162</v>
      </c>
      <c r="D628" s="2">
        <f t="shared" si="174"/>
        <v>1.62</v>
      </c>
      <c r="E628" s="2">
        <f t="shared" si="175"/>
        <v>87.8</v>
      </c>
      <c r="F628" s="67">
        <f t="shared" si="176"/>
        <v>33.455265965554027</v>
      </c>
      <c r="G628" s="2">
        <v>87.8</v>
      </c>
      <c r="H628" s="2" t="b">
        <v>1</v>
      </c>
      <c r="I628" s="2" t="b">
        <f t="shared" si="177"/>
        <v>1</v>
      </c>
      <c r="J628" s="2" t="b">
        <f t="shared" si="178"/>
        <v>1</v>
      </c>
      <c r="K628" s="2" t="b">
        <v>1</v>
      </c>
      <c r="L628" s="2" t="b">
        <f t="shared" si="179"/>
        <v>1</v>
      </c>
      <c r="M628" s="2" t="b">
        <f t="shared" si="180"/>
        <v>1</v>
      </c>
      <c r="N628" s="2" t="b">
        <v>1</v>
      </c>
      <c r="O628" s="2" t="b">
        <f t="shared" si="181"/>
        <v>1</v>
      </c>
      <c r="P628" s="2" t="b">
        <f t="shared" si="182"/>
        <v>1</v>
      </c>
      <c r="Q628" s="2" t="b">
        <v>1</v>
      </c>
      <c r="R628" s="2" t="b">
        <f t="shared" si="183"/>
        <v>1</v>
      </c>
      <c r="S628" s="2" t="b">
        <f t="shared" si="184"/>
        <v>1</v>
      </c>
      <c r="T628" s="2" t="s">
        <v>1866</v>
      </c>
      <c r="U628" s="2">
        <v>179</v>
      </c>
      <c r="V628" s="2" t="b">
        <v>1</v>
      </c>
      <c r="W628" s="2" t="b">
        <f t="shared" si="185"/>
        <v>1</v>
      </c>
      <c r="X628" s="20" t="b">
        <f t="shared" si="186"/>
        <v>0</v>
      </c>
      <c r="Y628" s="2" t="b">
        <v>0</v>
      </c>
      <c r="Z628" s="2" t="b">
        <f t="shared" si="172"/>
        <v>0</v>
      </c>
      <c r="AA628" s="2" t="b">
        <f t="shared" si="173"/>
        <v>0</v>
      </c>
      <c r="AB628" s="2" t="b">
        <v>1</v>
      </c>
      <c r="AC628" s="20" t="b">
        <f t="shared" si="187"/>
        <v>1</v>
      </c>
      <c r="AD628" s="20" t="b">
        <f t="shared" si="188"/>
        <v>1</v>
      </c>
      <c r="AE628" s="2" t="s">
        <v>1559</v>
      </c>
      <c r="AF628" s="2" t="str">
        <f t="shared" si="189"/>
        <v>Kidney Stones</v>
      </c>
      <c r="AG628" s="2" t="s">
        <v>1528</v>
      </c>
      <c r="AH628" s="2" t="str">
        <f t="shared" si="190"/>
        <v>Yes</v>
      </c>
      <c r="AI628" s="2" t="s">
        <v>1511</v>
      </c>
      <c r="AJ628" s="2" t="s">
        <v>1512</v>
      </c>
    </row>
    <row r="629" spans="1:36" ht="15.75" customHeight="1" x14ac:dyDescent="0.35">
      <c r="A629" s="2" t="s">
        <v>985</v>
      </c>
      <c r="B629" s="2" t="s">
        <v>1560</v>
      </c>
      <c r="C629" s="2">
        <v>169</v>
      </c>
      <c r="D629" s="2">
        <f t="shared" si="174"/>
        <v>1.69</v>
      </c>
      <c r="E629" s="2">
        <f t="shared" si="175"/>
        <v>98.2</v>
      </c>
      <c r="F629" s="67">
        <f t="shared" si="176"/>
        <v>34.382549630615181</v>
      </c>
      <c r="G629" s="2">
        <v>98.2</v>
      </c>
      <c r="H629" s="2" t="b">
        <v>0</v>
      </c>
      <c r="I629" s="2" t="b">
        <f t="shared" si="177"/>
        <v>0</v>
      </c>
      <c r="J629" s="2" t="b">
        <f t="shared" si="178"/>
        <v>0</v>
      </c>
      <c r="K629" s="2" t="b">
        <v>0</v>
      </c>
      <c r="L629" s="2" t="b">
        <f t="shared" si="179"/>
        <v>0</v>
      </c>
      <c r="M629" s="2" t="b">
        <f t="shared" si="180"/>
        <v>0</v>
      </c>
      <c r="N629" s="2" t="b">
        <v>0</v>
      </c>
      <c r="O629" s="2" t="b">
        <f t="shared" si="181"/>
        <v>0</v>
      </c>
      <c r="P629" s="2" t="b">
        <f t="shared" si="182"/>
        <v>0</v>
      </c>
      <c r="Q629" s="2" t="b">
        <v>1</v>
      </c>
      <c r="R629" s="2" t="b">
        <f t="shared" si="183"/>
        <v>1</v>
      </c>
      <c r="S629" s="2" t="b">
        <f t="shared" si="184"/>
        <v>1</v>
      </c>
      <c r="T629" s="2" t="s">
        <v>1762</v>
      </c>
      <c r="U629" s="2">
        <v>222</v>
      </c>
      <c r="V629" s="2" t="b">
        <v>1</v>
      </c>
      <c r="W629" s="2" t="b">
        <f t="shared" si="185"/>
        <v>1</v>
      </c>
      <c r="X629" s="20" t="b">
        <f t="shared" si="186"/>
        <v>0</v>
      </c>
      <c r="Y629" s="2" t="b">
        <v>0</v>
      </c>
      <c r="Z629" s="2" t="b">
        <f t="shared" si="172"/>
        <v>0</v>
      </c>
      <c r="AA629" s="2" t="b">
        <f t="shared" si="173"/>
        <v>0</v>
      </c>
      <c r="AB629" s="2" t="b">
        <v>1</v>
      </c>
      <c r="AC629" s="20" t="b">
        <f t="shared" si="187"/>
        <v>1</v>
      </c>
      <c r="AD629" s="20" t="b">
        <f t="shared" si="188"/>
        <v>1</v>
      </c>
      <c r="AE629" s="2" t="s">
        <v>1538</v>
      </c>
      <c r="AF629" s="2" t="str">
        <f t="shared" si="189"/>
        <v>Respiratory Infection</v>
      </c>
      <c r="AG629" s="2" t="s">
        <v>1510</v>
      </c>
      <c r="AH629" s="2" t="str">
        <f t="shared" si="190"/>
        <v>No</v>
      </c>
      <c r="AI629" s="2" t="s">
        <v>1511</v>
      </c>
      <c r="AJ629" s="2" t="s">
        <v>1525</v>
      </c>
    </row>
    <row r="630" spans="1:36" ht="15.75" customHeight="1" x14ac:dyDescent="0.35">
      <c r="A630" s="2" t="s">
        <v>987</v>
      </c>
      <c r="B630" s="2" t="s">
        <v>1547</v>
      </c>
      <c r="C630" s="2">
        <v>166</v>
      </c>
      <c r="D630" s="2">
        <f t="shared" si="174"/>
        <v>1.66</v>
      </c>
      <c r="E630" s="2">
        <f t="shared" si="175"/>
        <v>79.5</v>
      </c>
      <c r="F630" s="67">
        <f t="shared" si="176"/>
        <v>28.850341123530267</v>
      </c>
      <c r="G630" s="2">
        <v>79.5</v>
      </c>
      <c r="H630" s="2" t="b">
        <v>0</v>
      </c>
      <c r="I630" s="2" t="b">
        <f t="shared" si="177"/>
        <v>0</v>
      </c>
      <c r="J630" s="2" t="b">
        <f t="shared" si="178"/>
        <v>0</v>
      </c>
      <c r="K630" s="2" t="b">
        <v>0</v>
      </c>
      <c r="L630" s="2" t="b">
        <f t="shared" si="179"/>
        <v>0</v>
      </c>
      <c r="M630" s="2" t="b">
        <f t="shared" si="180"/>
        <v>0</v>
      </c>
      <c r="N630" s="2" t="b">
        <v>0</v>
      </c>
      <c r="O630" s="2" t="b">
        <f t="shared" si="181"/>
        <v>0</v>
      </c>
      <c r="P630" s="2" t="b">
        <f t="shared" si="182"/>
        <v>0</v>
      </c>
      <c r="Q630" s="2" t="b">
        <v>1</v>
      </c>
      <c r="R630" s="2" t="b">
        <f t="shared" si="183"/>
        <v>1</v>
      </c>
      <c r="S630" s="2" t="b">
        <f t="shared" si="184"/>
        <v>1</v>
      </c>
      <c r="T630" s="2" t="s">
        <v>1867</v>
      </c>
      <c r="U630" s="2">
        <v>184</v>
      </c>
      <c r="V630" s="2" t="b">
        <v>1</v>
      </c>
      <c r="W630" s="2" t="b">
        <f t="shared" si="185"/>
        <v>1</v>
      </c>
      <c r="X630" s="20" t="b">
        <f t="shared" si="186"/>
        <v>0</v>
      </c>
      <c r="Y630" s="2" t="b">
        <v>1</v>
      </c>
      <c r="Z630" s="2" t="b">
        <f t="shared" si="172"/>
        <v>1</v>
      </c>
      <c r="AA630" s="2" t="b">
        <f t="shared" si="173"/>
        <v>1</v>
      </c>
      <c r="AB630" s="2" t="b">
        <v>1</v>
      </c>
      <c r="AC630" s="20" t="b">
        <f t="shared" si="187"/>
        <v>1</v>
      </c>
      <c r="AD630" s="20" t="b">
        <f t="shared" si="188"/>
        <v>1</v>
      </c>
      <c r="AE630" s="2" t="s">
        <v>1502</v>
      </c>
      <c r="AF630" s="2" t="str">
        <f t="shared" si="189"/>
        <v>Diabetes</v>
      </c>
      <c r="AG630" s="2" t="s">
        <v>1528</v>
      </c>
      <c r="AH630" s="2" t="str">
        <f t="shared" si="190"/>
        <v>Yes</v>
      </c>
      <c r="AI630" s="2" t="s">
        <v>1511</v>
      </c>
      <c r="AJ630" s="2" t="s">
        <v>1525</v>
      </c>
    </row>
    <row r="631" spans="1:36" ht="15.75" customHeight="1" x14ac:dyDescent="0.35">
      <c r="A631" s="2" t="s">
        <v>989</v>
      </c>
      <c r="B631" s="2" t="s">
        <v>1547</v>
      </c>
      <c r="C631" s="2">
        <v>171</v>
      </c>
      <c r="D631" s="2">
        <f t="shared" si="174"/>
        <v>1.71</v>
      </c>
      <c r="E631" s="2">
        <f t="shared" si="175"/>
        <v>86.6</v>
      </c>
      <c r="F631" s="67">
        <f t="shared" si="176"/>
        <v>29.615950206901271</v>
      </c>
      <c r="G631" s="2">
        <v>86.6</v>
      </c>
      <c r="H631" s="2" t="b">
        <v>0</v>
      </c>
      <c r="I631" s="2" t="b">
        <f t="shared" si="177"/>
        <v>0</v>
      </c>
      <c r="J631" s="2" t="b">
        <f t="shared" si="178"/>
        <v>0</v>
      </c>
      <c r="K631" s="2" t="b">
        <v>0</v>
      </c>
      <c r="L631" s="2" t="b">
        <f t="shared" si="179"/>
        <v>0</v>
      </c>
      <c r="M631" s="2" t="b">
        <f t="shared" si="180"/>
        <v>0</v>
      </c>
      <c r="N631" s="2" t="b">
        <v>0</v>
      </c>
      <c r="O631" s="2" t="b">
        <f t="shared" si="181"/>
        <v>0</v>
      </c>
      <c r="P631" s="2" t="b">
        <f t="shared" si="182"/>
        <v>0</v>
      </c>
      <c r="Q631" s="2" t="b">
        <v>0</v>
      </c>
      <c r="R631" s="2" t="b">
        <f t="shared" si="183"/>
        <v>0</v>
      </c>
      <c r="S631" s="2" t="b">
        <f t="shared" si="184"/>
        <v>0</v>
      </c>
      <c r="T631" s="2" t="s">
        <v>1836</v>
      </c>
      <c r="U631" s="2">
        <v>164</v>
      </c>
      <c r="V631" s="2" t="b">
        <v>1</v>
      </c>
      <c r="W631" s="2" t="b">
        <f t="shared" si="185"/>
        <v>1</v>
      </c>
      <c r="X631" s="20" t="b">
        <f t="shared" si="186"/>
        <v>0</v>
      </c>
      <c r="Y631" s="2" t="b">
        <v>0</v>
      </c>
      <c r="Z631" s="2" t="b">
        <f t="shared" si="172"/>
        <v>0</v>
      </c>
      <c r="AA631" s="2" t="b">
        <f t="shared" si="173"/>
        <v>0</v>
      </c>
      <c r="AB631" s="2" t="b">
        <v>1</v>
      </c>
      <c r="AC631" s="20" t="b">
        <f t="shared" si="187"/>
        <v>1</v>
      </c>
      <c r="AD631" s="20" t="b">
        <f t="shared" si="188"/>
        <v>1</v>
      </c>
      <c r="AE631" s="2" t="s">
        <v>1524</v>
      </c>
      <c r="AF631" s="2" t="str">
        <f t="shared" si="189"/>
        <v>Heart Attack</v>
      </c>
      <c r="AG631" s="2" t="s">
        <v>1510</v>
      </c>
      <c r="AH631" s="2" t="str">
        <f t="shared" si="190"/>
        <v>No</v>
      </c>
      <c r="AI631" s="2" t="s">
        <v>1511</v>
      </c>
      <c r="AJ631" s="2" t="s">
        <v>1525</v>
      </c>
    </row>
    <row r="632" spans="1:36" ht="15.75" customHeight="1" x14ac:dyDescent="0.35">
      <c r="A632" s="2" t="s">
        <v>990</v>
      </c>
      <c r="B632" s="2" t="s">
        <v>1540</v>
      </c>
      <c r="C632" s="2">
        <v>168</v>
      </c>
      <c r="D632" s="2">
        <f t="shared" si="174"/>
        <v>1.68</v>
      </c>
      <c r="E632" s="2">
        <f t="shared" si="175"/>
        <v>98.3</v>
      </c>
      <c r="F632" s="67">
        <f t="shared" si="176"/>
        <v>34.828514739229028</v>
      </c>
      <c r="G632" s="2">
        <v>98.3</v>
      </c>
      <c r="H632" s="2" t="b">
        <v>1</v>
      </c>
      <c r="I632" s="2" t="b">
        <f t="shared" si="177"/>
        <v>1</v>
      </c>
      <c r="J632" s="2" t="b">
        <f t="shared" si="178"/>
        <v>1</v>
      </c>
      <c r="K632" s="2" t="b">
        <v>1</v>
      </c>
      <c r="L632" s="2" t="b">
        <f t="shared" si="179"/>
        <v>1</v>
      </c>
      <c r="M632" s="2" t="b">
        <f t="shared" si="180"/>
        <v>1</v>
      </c>
      <c r="N632" s="2" t="b">
        <v>1</v>
      </c>
      <c r="O632" s="2" t="b">
        <f t="shared" si="181"/>
        <v>1</v>
      </c>
      <c r="P632" s="2" t="b">
        <f t="shared" si="182"/>
        <v>1</v>
      </c>
      <c r="Q632" s="2" t="b">
        <v>1</v>
      </c>
      <c r="R632" s="2" t="b">
        <f t="shared" si="183"/>
        <v>1</v>
      </c>
      <c r="S632" s="2" t="b">
        <f t="shared" si="184"/>
        <v>1</v>
      </c>
      <c r="T632" s="2" t="s">
        <v>1523</v>
      </c>
      <c r="U632" s="2">
        <v>159</v>
      </c>
      <c r="V632" s="2" t="b">
        <v>1</v>
      </c>
      <c r="W632" s="2" t="b">
        <f t="shared" si="185"/>
        <v>1</v>
      </c>
      <c r="X632" s="20" t="b">
        <f t="shared" si="186"/>
        <v>0</v>
      </c>
      <c r="Y632" s="2" t="b">
        <v>0</v>
      </c>
      <c r="Z632" s="2" t="b">
        <f t="shared" si="172"/>
        <v>0</v>
      </c>
      <c r="AA632" s="2" t="b">
        <f t="shared" si="173"/>
        <v>0</v>
      </c>
      <c r="AB632" s="2" t="b">
        <v>1</v>
      </c>
      <c r="AC632" s="20" t="b">
        <f t="shared" si="187"/>
        <v>1</v>
      </c>
      <c r="AD632" s="20" t="b">
        <f t="shared" si="188"/>
        <v>1</v>
      </c>
      <c r="AE632" s="2" t="s">
        <v>1524</v>
      </c>
      <c r="AF632" s="2" t="str">
        <f t="shared" si="189"/>
        <v>Heart Attack</v>
      </c>
      <c r="AG632" s="2" t="s">
        <v>1528</v>
      </c>
      <c r="AH632" s="2" t="str">
        <f t="shared" si="190"/>
        <v>Yes</v>
      </c>
      <c r="AI632" s="2" t="s">
        <v>1516</v>
      </c>
      <c r="AJ632" s="2" t="s">
        <v>1525</v>
      </c>
    </row>
    <row r="633" spans="1:36" ht="15.75" customHeight="1" x14ac:dyDescent="0.35">
      <c r="A633" s="2" t="s">
        <v>991</v>
      </c>
      <c r="B633" s="2" t="s">
        <v>1507</v>
      </c>
      <c r="C633" s="2">
        <v>175</v>
      </c>
      <c r="D633" s="2">
        <f t="shared" si="174"/>
        <v>1.75</v>
      </c>
      <c r="E633" s="2">
        <f t="shared" si="175"/>
        <v>70.099999999999994</v>
      </c>
      <c r="F633" s="67">
        <f t="shared" si="176"/>
        <v>22.889795918367344</v>
      </c>
      <c r="G633" s="2">
        <v>70.099999999999994</v>
      </c>
      <c r="H633" s="2" t="b">
        <v>0</v>
      </c>
      <c r="I633" s="2" t="b">
        <f t="shared" si="177"/>
        <v>0</v>
      </c>
      <c r="J633" s="2" t="b">
        <f t="shared" si="178"/>
        <v>0</v>
      </c>
      <c r="K633" s="2" t="b">
        <v>1</v>
      </c>
      <c r="L633" s="2" t="b">
        <f t="shared" si="179"/>
        <v>1</v>
      </c>
      <c r="M633" s="2" t="b">
        <f t="shared" si="180"/>
        <v>1</v>
      </c>
      <c r="N633" s="2" t="b">
        <v>1</v>
      </c>
      <c r="O633" s="2" t="b">
        <f t="shared" si="181"/>
        <v>1</v>
      </c>
      <c r="P633" s="2" t="b">
        <f t="shared" si="182"/>
        <v>1</v>
      </c>
      <c r="Q633" s="2" t="b">
        <v>0</v>
      </c>
      <c r="R633" s="2" t="b">
        <f t="shared" si="183"/>
        <v>0</v>
      </c>
      <c r="S633" s="2" t="b">
        <f t="shared" si="184"/>
        <v>0</v>
      </c>
      <c r="T633" s="2" t="s">
        <v>1855</v>
      </c>
      <c r="U633" s="2">
        <v>196</v>
      </c>
      <c r="V633" s="2" t="b">
        <v>0</v>
      </c>
      <c r="W633" s="2" t="b">
        <f t="shared" si="185"/>
        <v>0</v>
      </c>
      <c r="X633" s="20" t="b">
        <f t="shared" si="186"/>
        <v>0</v>
      </c>
      <c r="Y633" s="2" t="b">
        <v>0</v>
      </c>
      <c r="Z633" s="2" t="b">
        <f t="shared" si="172"/>
        <v>0</v>
      </c>
      <c r="AA633" s="2" t="b">
        <f t="shared" si="173"/>
        <v>0</v>
      </c>
      <c r="AB633" s="2" t="b">
        <v>0</v>
      </c>
      <c r="AC633" s="20" t="b">
        <f t="shared" si="187"/>
        <v>0</v>
      </c>
      <c r="AD633" s="20" t="b">
        <f t="shared" si="188"/>
        <v>0</v>
      </c>
      <c r="AE633" s="2" t="s">
        <v>1627</v>
      </c>
      <c r="AF633" s="2" t="str">
        <f t="shared" si="189"/>
        <v>Childbirth</v>
      </c>
      <c r="AG633" s="2" t="s">
        <v>1528</v>
      </c>
      <c r="AH633" s="2" t="str">
        <f t="shared" si="190"/>
        <v>Yes</v>
      </c>
      <c r="AI633" s="2" t="s">
        <v>1539</v>
      </c>
      <c r="AJ633" s="2" t="s">
        <v>1534</v>
      </c>
    </row>
    <row r="634" spans="1:36" ht="15.75" customHeight="1" x14ac:dyDescent="0.35">
      <c r="A634" s="2" t="s">
        <v>992</v>
      </c>
      <c r="B634" s="2" t="s">
        <v>1518</v>
      </c>
      <c r="C634" s="2">
        <v>162</v>
      </c>
      <c r="D634" s="2">
        <f t="shared" si="174"/>
        <v>1.62</v>
      </c>
      <c r="E634" s="2">
        <f t="shared" si="175"/>
        <v>66.599999999999994</v>
      </c>
      <c r="F634" s="67">
        <f t="shared" si="176"/>
        <v>25.377229080932779</v>
      </c>
      <c r="G634" s="2">
        <v>66.599999999999994</v>
      </c>
      <c r="H634" s="2" t="b">
        <v>0</v>
      </c>
      <c r="I634" s="2" t="b">
        <f t="shared" si="177"/>
        <v>0</v>
      </c>
      <c r="J634" s="2" t="b">
        <f t="shared" si="178"/>
        <v>0</v>
      </c>
      <c r="K634" s="2" t="b">
        <v>0</v>
      </c>
      <c r="L634" s="2" t="b">
        <f t="shared" si="179"/>
        <v>0</v>
      </c>
      <c r="M634" s="2" t="b">
        <f t="shared" si="180"/>
        <v>0</v>
      </c>
      <c r="N634" s="2" t="b">
        <v>1</v>
      </c>
      <c r="O634" s="2" t="b">
        <f t="shared" si="181"/>
        <v>1</v>
      </c>
      <c r="P634" s="2" t="b">
        <f t="shared" si="182"/>
        <v>1</v>
      </c>
      <c r="Q634" s="2" t="b">
        <v>0</v>
      </c>
      <c r="R634" s="2" t="b">
        <f t="shared" si="183"/>
        <v>0</v>
      </c>
      <c r="S634" s="2" t="b">
        <f t="shared" si="184"/>
        <v>0</v>
      </c>
      <c r="T634" s="2" t="s">
        <v>1868</v>
      </c>
      <c r="U634" s="2">
        <v>223</v>
      </c>
      <c r="V634" s="2" t="b">
        <v>0</v>
      </c>
      <c r="W634" s="2" t="b">
        <f t="shared" si="185"/>
        <v>0</v>
      </c>
      <c r="X634" s="20" t="b">
        <f t="shared" si="186"/>
        <v>0</v>
      </c>
      <c r="Y634" s="2" t="b">
        <v>0</v>
      </c>
      <c r="Z634" s="2" t="b">
        <f t="shared" si="172"/>
        <v>0</v>
      </c>
      <c r="AA634" s="2" t="b">
        <f t="shared" si="173"/>
        <v>0</v>
      </c>
      <c r="AB634" s="2" t="b">
        <v>0</v>
      </c>
      <c r="AC634" s="20" t="b">
        <f t="shared" si="187"/>
        <v>0</v>
      </c>
      <c r="AD634" s="20" t="b">
        <f t="shared" si="188"/>
        <v>0</v>
      </c>
      <c r="AE634" s="2" t="s">
        <v>1581</v>
      </c>
      <c r="AF634" s="2" t="str">
        <f t="shared" si="189"/>
        <v>Appendicitis</v>
      </c>
      <c r="AH634" s="2" t="str">
        <f t="shared" si="190"/>
        <v>No</v>
      </c>
      <c r="AI634" s="2" t="s">
        <v>1511</v>
      </c>
      <c r="AJ634" s="2" t="s">
        <v>1521</v>
      </c>
    </row>
    <row r="635" spans="1:36" ht="15.75" customHeight="1" x14ac:dyDescent="0.35">
      <c r="A635" s="2" t="s">
        <v>993</v>
      </c>
      <c r="B635" s="2" t="s">
        <v>1531</v>
      </c>
      <c r="C635" s="2">
        <v>155</v>
      </c>
      <c r="D635" s="2">
        <f t="shared" si="174"/>
        <v>1.55</v>
      </c>
      <c r="E635" s="2">
        <f t="shared" si="175"/>
        <v>60.4</v>
      </c>
      <c r="F635" s="67">
        <f t="shared" si="176"/>
        <v>25.140478668054108</v>
      </c>
      <c r="G635" s="2">
        <v>60.4</v>
      </c>
      <c r="H635" s="2" t="b">
        <v>0</v>
      </c>
      <c r="I635" s="2" t="b">
        <f t="shared" si="177"/>
        <v>0</v>
      </c>
      <c r="J635" s="2" t="b">
        <f t="shared" si="178"/>
        <v>0</v>
      </c>
      <c r="K635" s="2" t="b">
        <v>0</v>
      </c>
      <c r="L635" s="2" t="b">
        <f t="shared" si="179"/>
        <v>0</v>
      </c>
      <c r="M635" s="2" t="b">
        <f t="shared" si="180"/>
        <v>0</v>
      </c>
      <c r="N635" s="2" t="b">
        <v>1</v>
      </c>
      <c r="O635" s="2" t="b">
        <f t="shared" si="181"/>
        <v>1</v>
      </c>
      <c r="P635" s="2" t="b">
        <f t="shared" si="182"/>
        <v>1</v>
      </c>
      <c r="Q635" s="2" t="b">
        <v>0</v>
      </c>
      <c r="R635" s="2" t="b">
        <f t="shared" si="183"/>
        <v>0</v>
      </c>
      <c r="S635" s="2" t="b">
        <f t="shared" si="184"/>
        <v>0</v>
      </c>
      <c r="T635" s="2" t="s">
        <v>1766</v>
      </c>
      <c r="U635" s="2">
        <v>161</v>
      </c>
      <c r="V635" s="2" t="s">
        <v>1510</v>
      </c>
      <c r="W635" s="2" t="str">
        <f t="shared" si="185"/>
        <v>No</v>
      </c>
      <c r="X635" s="20" t="b">
        <f t="shared" si="186"/>
        <v>0</v>
      </c>
      <c r="Y635" s="2" t="s">
        <v>1510</v>
      </c>
      <c r="Z635" s="2" t="str">
        <f t="shared" si="172"/>
        <v>No</v>
      </c>
      <c r="AA635" s="2" t="b">
        <f t="shared" si="173"/>
        <v>0</v>
      </c>
      <c r="AC635" s="20" t="str">
        <f t="shared" si="187"/>
        <v>FALSE</v>
      </c>
      <c r="AD635" s="20" t="str">
        <f t="shared" si="188"/>
        <v>FALSE</v>
      </c>
      <c r="AE635" s="2" t="s">
        <v>1502</v>
      </c>
      <c r="AF635" s="2" t="str">
        <f t="shared" si="189"/>
        <v>Diabetes</v>
      </c>
      <c r="AG635" s="2" t="s">
        <v>1528</v>
      </c>
      <c r="AH635" s="2" t="str">
        <f t="shared" si="190"/>
        <v>Yes</v>
      </c>
      <c r="AI635" s="2" t="s">
        <v>1539</v>
      </c>
      <c r="AJ635" s="2" t="s">
        <v>1512</v>
      </c>
    </row>
    <row r="636" spans="1:36" ht="15.75" customHeight="1" x14ac:dyDescent="0.35">
      <c r="A636" s="2" t="s">
        <v>994</v>
      </c>
      <c r="B636" s="2" t="s">
        <v>1560</v>
      </c>
      <c r="C636" s="2">
        <v>170</v>
      </c>
      <c r="D636" s="2">
        <f t="shared" si="174"/>
        <v>1.7</v>
      </c>
      <c r="E636" s="2">
        <f t="shared" si="175"/>
        <v>87.1</v>
      </c>
      <c r="F636" s="67">
        <f t="shared" si="176"/>
        <v>30.13840830449827</v>
      </c>
      <c r="G636" s="2">
        <v>87.1</v>
      </c>
      <c r="H636" s="2" t="b">
        <v>1</v>
      </c>
      <c r="I636" s="2" t="b">
        <f t="shared" si="177"/>
        <v>1</v>
      </c>
      <c r="J636" s="2" t="b">
        <f t="shared" si="178"/>
        <v>1</v>
      </c>
      <c r="K636" s="2" t="b">
        <v>1</v>
      </c>
      <c r="L636" s="2" t="b">
        <f t="shared" si="179"/>
        <v>1</v>
      </c>
      <c r="M636" s="2" t="b">
        <f t="shared" si="180"/>
        <v>1</v>
      </c>
      <c r="N636" s="2" t="b">
        <v>0</v>
      </c>
      <c r="O636" s="2" t="b">
        <f t="shared" si="181"/>
        <v>0</v>
      </c>
      <c r="P636" s="2" t="b">
        <f t="shared" si="182"/>
        <v>0</v>
      </c>
      <c r="Q636" s="2" t="b">
        <v>0</v>
      </c>
      <c r="R636" s="2" t="b">
        <f t="shared" si="183"/>
        <v>0</v>
      </c>
      <c r="S636" s="2" t="b">
        <f t="shared" si="184"/>
        <v>0</v>
      </c>
      <c r="T636" s="2" t="s">
        <v>1833</v>
      </c>
      <c r="U636" s="2">
        <v>218</v>
      </c>
      <c r="V636" s="2" t="b">
        <v>0</v>
      </c>
      <c r="W636" s="2" t="b">
        <f t="shared" si="185"/>
        <v>0</v>
      </c>
      <c r="X636" s="20" t="b">
        <f t="shared" si="186"/>
        <v>0</v>
      </c>
      <c r="Y636" s="2" t="b">
        <v>1</v>
      </c>
      <c r="Z636" s="2" t="b">
        <f t="shared" si="172"/>
        <v>1</v>
      </c>
      <c r="AA636" s="2" t="b">
        <f t="shared" si="173"/>
        <v>1</v>
      </c>
      <c r="AB636" s="2" t="b">
        <v>1</v>
      </c>
      <c r="AC636" s="20" t="b">
        <f t="shared" si="187"/>
        <v>1</v>
      </c>
      <c r="AD636" s="20" t="b">
        <f t="shared" si="188"/>
        <v>1</v>
      </c>
      <c r="AE636" s="2" t="s">
        <v>1572</v>
      </c>
      <c r="AF636" s="2" t="str">
        <f t="shared" si="189"/>
        <v>Allergic Reaction</v>
      </c>
      <c r="AG636" s="2" t="s">
        <v>1510</v>
      </c>
      <c r="AH636" s="2" t="str">
        <f t="shared" si="190"/>
        <v>No</v>
      </c>
      <c r="AI636" s="2" t="s">
        <v>1516</v>
      </c>
      <c r="AJ636" s="2" t="s">
        <v>1525</v>
      </c>
    </row>
    <row r="637" spans="1:36" ht="15.75" customHeight="1" x14ac:dyDescent="0.35">
      <c r="A637" s="2" t="s">
        <v>995</v>
      </c>
      <c r="B637" s="2" t="s">
        <v>1513</v>
      </c>
      <c r="C637" s="2">
        <v>156</v>
      </c>
      <c r="D637" s="2">
        <f t="shared" si="174"/>
        <v>1.56</v>
      </c>
      <c r="E637" s="2">
        <f t="shared" si="175"/>
        <v>77.900000000000006</v>
      </c>
      <c r="F637" s="67">
        <f t="shared" si="176"/>
        <v>32.01019066403682</v>
      </c>
      <c r="G637" s="2">
        <v>77.900000000000006</v>
      </c>
      <c r="H637" s="2" t="b">
        <v>1</v>
      </c>
      <c r="I637" s="2" t="b">
        <f t="shared" si="177"/>
        <v>1</v>
      </c>
      <c r="J637" s="2" t="b">
        <f t="shared" si="178"/>
        <v>1</v>
      </c>
      <c r="K637" s="2" t="b">
        <v>0</v>
      </c>
      <c r="L637" s="2" t="b">
        <f t="shared" si="179"/>
        <v>0</v>
      </c>
      <c r="M637" s="2" t="b">
        <f t="shared" si="180"/>
        <v>0</v>
      </c>
      <c r="N637" s="2" t="b">
        <v>0</v>
      </c>
      <c r="O637" s="2" t="b">
        <f t="shared" si="181"/>
        <v>0</v>
      </c>
      <c r="P637" s="2" t="b">
        <f t="shared" si="182"/>
        <v>0</v>
      </c>
      <c r="Q637" s="2" t="b">
        <v>0</v>
      </c>
      <c r="R637" s="2" t="b">
        <f t="shared" si="183"/>
        <v>0</v>
      </c>
      <c r="S637" s="2" t="b">
        <f t="shared" si="184"/>
        <v>0</v>
      </c>
      <c r="T637" s="2" t="s">
        <v>1752</v>
      </c>
      <c r="U637" s="2">
        <v>183</v>
      </c>
      <c r="V637" s="2" t="b">
        <v>0</v>
      </c>
      <c r="W637" s="2" t="b">
        <f t="shared" si="185"/>
        <v>0</v>
      </c>
      <c r="X637" s="20" t="b">
        <f t="shared" si="186"/>
        <v>0</v>
      </c>
      <c r="Y637" s="2" t="b">
        <v>1</v>
      </c>
      <c r="Z637" s="2" t="b">
        <f t="shared" si="172"/>
        <v>1</v>
      </c>
      <c r="AA637" s="2" t="b">
        <f t="shared" si="173"/>
        <v>1</v>
      </c>
      <c r="AB637" s="2" t="b">
        <v>1</v>
      </c>
      <c r="AC637" s="20" t="b">
        <f t="shared" si="187"/>
        <v>1</v>
      </c>
      <c r="AD637" s="20" t="b">
        <f t="shared" si="188"/>
        <v>1</v>
      </c>
      <c r="AE637" s="2" t="s">
        <v>1530</v>
      </c>
      <c r="AF637" s="2" t="str">
        <f t="shared" si="189"/>
        <v>Fractured Arm</v>
      </c>
      <c r="AG637" s="2" t="s">
        <v>1528</v>
      </c>
      <c r="AH637" s="2" t="str">
        <f t="shared" si="190"/>
        <v>Yes</v>
      </c>
      <c r="AI637" s="2" t="s">
        <v>1539</v>
      </c>
      <c r="AJ637" s="2" t="s">
        <v>1512</v>
      </c>
    </row>
    <row r="638" spans="1:36" ht="15.75" customHeight="1" x14ac:dyDescent="0.35">
      <c r="A638" s="2" t="s">
        <v>997</v>
      </c>
      <c r="B638" s="2" t="s">
        <v>1560</v>
      </c>
      <c r="C638" s="2">
        <v>167</v>
      </c>
      <c r="D638" s="2">
        <f t="shared" si="174"/>
        <v>1.67</v>
      </c>
      <c r="E638" s="2">
        <f t="shared" si="175"/>
        <v>90.5</v>
      </c>
      <c r="F638" s="67">
        <f t="shared" si="176"/>
        <v>32.450069920040157</v>
      </c>
      <c r="G638" s="2">
        <v>90.5</v>
      </c>
      <c r="H638" s="2" t="b">
        <v>0</v>
      </c>
      <c r="I638" s="2" t="b">
        <f t="shared" si="177"/>
        <v>0</v>
      </c>
      <c r="J638" s="2" t="b">
        <f t="shared" si="178"/>
        <v>0</v>
      </c>
      <c r="K638" s="2" t="b">
        <v>0</v>
      </c>
      <c r="L638" s="2" t="b">
        <f t="shared" si="179"/>
        <v>0</v>
      </c>
      <c r="M638" s="2" t="b">
        <f t="shared" si="180"/>
        <v>0</v>
      </c>
      <c r="N638" s="2" t="b">
        <v>0</v>
      </c>
      <c r="O638" s="2" t="b">
        <f t="shared" si="181"/>
        <v>0</v>
      </c>
      <c r="P638" s="2" t="b">
        <f t="shared" si="182"/>
        <v>0</v>
      </c>
      <c r="Q638" s="2" t="b">
        <v>0</v>
      </c>
      <c r="R638" s="2" t="b">
        <f t="shared" si="183"/>
        <v>0</v>
      </c>
      <c r="S638" s="2" t="b">
        <f t="shared" si="184"/>
        <v>0</v>
      </c>
      <c r="T638" s="2" t="s">
        <v>1785</v>
      </c>
      <c r="U638" s="2">
        <v>159</v>
      </c>
      <c r="V638" s="2" t="b">
        <v>1</v>
      </c>
      <c r="W638" s="2" t="b">
        <f t="shared" si="185"/>
        <v>1</v>
      </c>
      <c r="X638" s="20" t="b">
        <f t="shared" si="186"/>
        <v>0</v>
      </c>
      <c r="Y638" s="2" t="b">
        <v>0</v>
      </c>
      <c r="Z638" s="2" t="b">
        <f t="shared" si="172"/>
        <v>0</v>
      </c>
      <c r="AA638" s="2" t="b">
        <f t="shared" si="173"/>
        <v>0</v>
      </c>
      <c r="AB638" s="2" t="b">
        <v>1</v>
      </c>
      <c r="AC638" s="20" t="b">
        <f t="shared" si="187"/>
        <v>1</v>
      </c>
      <c r="AD638" s="20" t="b">
        <f t="shared" si="188"/>
        <v>1</v>
      </c>
      <c r="AE638" s="2" t="s">
        <v>1524</v>
      </c>
      <c r="AF638" s="2" t="str">
        <f t="shared" si="189"/>
        <v>Heart Attack</v>
      </c>
      <c r="AG638" s="2" t="s">
        <v>1528</v>
      </c>
      <c r="AH638" s="2" t="str">
        <f t="shared" si="190"/>
        <v>Yes</v>
      </c>
      <c r="AI638" s="2" t="s">
        <v>1539</v>
      </c>
      <c r="AJ638" s="2" t="s">
        <v>1517</v>
      </c>
    </row>
    <row r="639" spans="1:36" ht="15.75" customHeight="1" x14ac:dyDescent="0.35">
      <c r="A639" s="2" t="s">
        <v>998</v>
      </c>
      <c r="B639" s="2" t="s">
        <v>1531</v>
      </c>
      <c r="C639" s="2">
        <v>166</v>
      </c>
      <c r="D639" s="2">
        <f t="shared" si="174"/>
        <v>1.66</v>
      </c>
      <c r="E639" s="2">
        <f t="shared" si="175"/>
        <v>89</v>
      </c>
      <c r="F639" s="67">
        <f t="shared" si="176"/>
        <v>32.29786616344898</v>
      </c>
      <c r="G639" s="2">
        <v>89</v>
      </c>
      <c r="H639" s="2" t="b">
        <v>1</v>
      </c>
      <c r="I639" s="2" t="b">
        <f t="shared" si="177"/>
        <v>1</v>
      </c>
      <c r="J639" s="2" t="b">
        <f t="shared" si="178"/>
        <v>1</v>
      </c>
      <c r="K639" s="2" t="b">
        <v>1</v>
      </c>
      <c r="L639" s="2" t="b">
        <f t="shared" si="179"/>
        <v>1</v>
      </c>
      <c r="M639" s="2" t="b">
        <f t="shared" si="180"/>
        <v>1</v>
      </c>
      <c r="N639" s="2" t="b">
        <v>0</v>
      </c>
      <c r="O639" s="2" t="b">
        <f t="shared" si="181"/>
        <v>0</v>
      </c>
      <c r="P639" s="2" t="b">
        <f t="shared" si="182"/>
        <v>0</v>
      </c>
      <c r="Q639" s="2" t="b">
        <v>0</v>
      </c>
      <c r="R639" s="2" t="b">
        <f t="shared" si="183"/>
        <v>0</v>
      </c>
      <c r="S639" s="2" t="b">
        <f t="shared" si="184"/>
        <v>0</v>
      </c>
      <c r="T639" s="2" t="s">
        <v>1676</v>
      </c>
      <c r="U639" s="2">
        <v>184</v>
      </c>
      <c r="V639" s="2" t="b">
        <v>1</v>
      </c>
      <c r="W639" s="2" t="b">
        <f t="shared" si="185"/>
        <v>1</v>
      </c>
      <c r="X639" s="20" t="b">
        <f t="shared" si="186"/>
        <v>0</v>
      </c>
      <c r="Y639" s="2" t="b">
        <v>1</v>
      </c>
      <c r="Z639" s="2" t="b">
        <f t="shared" si="172"/>
        <v>1</v>
      </c>
      <c r="AA639" s="2" t="b">
        <f t="shared" si="173"/>
        <v>1</v>
      </c>
      <c r="AB639" s="2" t="b">
        <v>1</v>
      </c>
      <c r="AC639" s="20" t="b">
        <f t="shared" si="187"/>
        <v>1</v>
      </c>
      <c r="AD639" s="20" t="b">
        <f t="shared" si="188"/>
        <v>1</v>
      </c>
      <c r="AE639" s="2" t="s">
        <v>1621</v>
      </c>
      <c r="AF639" s="2" t="str">
        <f t="shared" si="189"/>
        <v>Heart Attack</v>
      </c>
      <c r="AG639" s="2" t="s">
        <v>1528</v>
      </c>
      <c r="AH639" s="2" t="str">
        <f t="shared" si="190"/>
        <v>Yes</v>
      </c>
      <c r="AI639" s="2" t="s">
        <v>1511</v>
      </c>
      <c r="AJ639" s="2" t="s">
        <v>1525</v>
      </c>
    </row>
    <row r="640" spans="1:36" ht="15.75" customHeight="1" x14ac:dyDescent="0.35">
      <c r="A640" s="2" t="s">
        <v>999</v>
      </c>
      <c r="B640" s="2" t="s">
        <v>1560</v>
      </c>
      <c r="C640" s="2">
        <v>169</v>
      </c>
      <c r="D640" s="2">
        <f t="shared" si="174"/>
        <v>1.69</v>
      </c>
      <c r="E640" s="2">
        <f t="shared" si="175"/>
        <v>86</v>
      </c>
      <c r="F640" s="67">
        <f t="shared" si="176"/>
        <v>30.110990511536716</v>
      </c>
      <c r="G640" s="2">
        <v>86</v>
      </c>
      <c r="H640" s="2" t="b">
        <v>0</v>
      </c>
      <c r="I640" s="2" t="b">
        <f t="shared" si="177"/>
        <v>0</v>
      </c>
      <c r="J640" s="2" t="b">
        <f t="shared" si="178"/>
        <v>0</v>
      </c>
      <c r="K640" s="2" t="b">
        <v>0</v>
      </c>
      <c r="L640" s="2" t="b">
        <f t="shared" si="179"/>
        <v>0</v>
      </c>
      <c r="M640" s="2" t="b">
        <f t="shared" si="180"/>
        <v>0</v>
      </c>
      <c r="N640" s="2" t="b">
        <v>0</v>
      </c>
      <c r="O640" s="2" t="b">
        <f t="shared" si="181"/>
        <v>0</v>
      </c>
      <c r="P640" s="2" t="b">
        <f t="shared" si="182"/>
        <v>0</v>
      </c>
      <c r="Q640" s="2" t="b">
        <v>1</v>
      </c>
      <c r="R640" s="2" t="b">
        <f t="shared" si="183"/>
        <v>1</v>
      </c>
      <c r="S640" s="2" t="b">
        <f t="shared" si="184"/>
        <v>1</v>
      </c>
      <c r="T640" s="2" t="s">
        <v>1717</v>
      </c>
      <c r="U640" s="2">
        <v>211</v>
      </c>
      <c r="V640" s="2" t="b">
        <v>1</v>
      </c>
      <c r="W640" s="2" t="b">
        <f t="shared" si="185"/>
        <v>1</v>
      </c>
      <c r="X640" s="20" t="b">
        <f t="shared" si="186"/>
        <v>0</v>
      </c>
      <c r="Y640" s="2" t="b">
        <v>0</v>
      </c>
      <c r="Z640" s="2" t="b">
        <f t="shared" si="172"/>
        <v>0</v>
      </c>
      <c r="AA640" s="2" t="b">
        <f t="shared" si="173"/>
        <v>0</v>
      </c>
      <c r="AB640" s="2" t="b">
        <v>1</v>
      </c>
      <c r="AC640" s="20" t="b">
        <f t="shared" si="187"/>
        <v>1</v>
      </c>
      <c r="AD640" s="20" t="b">
        <f t="shared" si="188"/>
        <v>1</v>
      </c>
      <c r="AE640" s="2" t="s">
        <v>1565</v>
      </c>
      <c r="AF640" s="2" t="str">
        <f t="shared" si="189"/>
        <v>Diabetes</v>
      </c>
      <c r="AG640" s="2" t="s">
        <v>1510</v>
      </c>
      <c r="AH640" s="2" t="str">
        <f t="shared" si="190"/>
        <v>No</v>
      </c>
      <c r="AI640" s="2" t="s">
        <v>1511</v>
      </c>
      <c r="AJ640" s="2" t="s">
        <v>1525</v>
      </c>
    </row>
    <row r="641" spans="1:36" ht="15.75" customHeight="1" x14ac:dyDescent="0.35">
      <c r="A641" s="2" t="s">
        <v>1001</v>
      </c>
      <c r="B641" s="2" t="s">
        <v>1522</v>
      </c>
      <c r="C641" s="2">
        <v>161</v>
      </c>
      <c r="D641" s="2">
        <f t="shared" si="174"/>
        <v>1.61</v>
      </c>
      <c r="E641" s="2">
        <f t="shared" si="175"/>
        <v>72.900000000000006</v>
      </c>
      <c r="F641" s="67">
        <f t="shared" si="176"/>
        <v>28.123914972416188</v>
      </c>
      <c r="G641" s="2">
        <v>72.900000000000006</v>
      </c>
      <c r="H641" s="2" t="b">
        <v>1</v>
      </c>
      <c r="I641" s="2" t="b">
        <f t="shared" si="177"/>
        <v>1</v>
      </c>
      <c r="J641" s="2" t="b">
        <f t="shared" si="178"/>
        <v>1</v>
      </c>
      <c r="K641" s="2" t="b">
        <v>0</v>
      </c>
      <c r="L641" s="2" t="b">
        <f t="shared" si="179"/>
        <v>0</v>
      </c>
      <c r="M641" s="2" t="b">
        <f t="shared" si="180"/>
        <v>0</v>
      </c>
      <c r="N641" s="2" t="b">
        <v>0</v>
      </c>
      <c r="O641" s="2" t="b">
        <f t="shared" si="181"/>
        <v>0</v>
      </c>
      <c r="P641" s="2" t="b">
        <f t="shared" si="182"/>
        <v>0</v>
      </c>
      <c r="Q641" s="2" t="b">
        <v>1</v>
      </c>
      <c r="R641" s="2" t="b">
        <f t="shared" si="183"/>
        <v>1</v>
      </c>
      <c r="S641" s="2" t="b">
        <f t="shared" si="184"/>
        <v>1</v>
      </c>
      <c r="T641" s="2" t="s">
        <v>1585</v>
      </c>
      <c r="U641" s="2">
        <v>153</v>
      </c>
      <c r="V641" s="2" t="b">
        <v>1</v>
      </c>
      <c r="W641" s="2" t="b">
        <f t="shared" si="185"/>
        <v>1</v>
      </c>
      <c r="X641" s="20" t="b">
        <f t="shared" si="186"/>
        <v>0</v>
      </c>
      <c r="Y641" s="2" t="b">
        <v>0</v>
      </c>
      <c r="Z641" s="2" t="b">
        <f t="shared" si="172"/>
        <v>0</v>
      </c>
      <c r="AA641" s="2" t="b">
        <f t="shared" si="173"/>
        <v>0</v>
      </c>
      <c r="AB641" s="2" t="b">
        <v>1</v>
      </c>
      <c r="AC641" s="20" t="b">
        <f t="shared" si="187"/>
        <v>1</v>
      </c>
      <c r="AD641" s="20" t="b">
        <f t="shared" si="188"/>
        <v>1</v>
      </c>
      <c r="AE641" s="2" t="s">
        <v>1538</v>
      </c>
      <c r="AF641" s="2" t="str">
        <f t="shared" si="189"/>
        <v>Respiratory Infection</v>
      </c>
      <c r="AG641" s="2" t="s">
        <v>1510</v>
      </c>
      <c r="AH641" s="2" t="str">
        <f t="shared" si="190"/>
        <v>No</v>
      </c>
      <c r="AI641" s="2" t="s">
        <v>1511</v>
      </c>
      <c r="AJ641" s="2" t="s">
        <v>1521</v>
      </c>
    </row>
    <row r="642" spans="1:36" ht="15.75" customHeight="1" x14ac:dyDescent="0.35">
      <c r="A642" s="2" t="s">
        <v>1002</v>
      </c>
      <c r="B642" s="2" t="s">
        <v>1518</v>
      </c>
      <c r="C642" s="2">
        <v>171</v>
      </c>
      <c r="D642" s="2">
        <f t="shared" si="174"/>
        <v>1.71</v>
      </c>
      <c r="E642" s="2">
        <f t="shared" si="175"/>
        <v>83.5</v>
      </c>
      <c r="F642" s="67">
        <f t="shared" si="176"/>
        <v>28.555794945453304</v>
      </c>
      <c r="G642" s="2">
        <v>83.5</v>
      </c>
      <c r="H642" s="2" t="b">
        <v>0</v>
      </c>
      <c r="I642" s="2" t="b">
        <f t="shared" si="177"/>
        <v>0</v>
      </c>
      <c r="J642" s="2" t="b">
        <f t="shared" si="178"/>
        <v>0</v>
      </c>
      <c r="K642" s="2" t="b">
        <v>0</v>
      </c>
      <c r="L642" s="2" t="b">
        <f t="shared" si="179"/>
        <v>0</v>
      </c>
      <c r="M642" s="2" t="b">
        <f t="shared" si="180"/>
        <v>0</v>
      </c>
      <c r="N642" s="2" t="b">
        <v>0</v>
      </c>
      <c r="O642" s="2" t="b">
        <f t="shared" si="181"/>
        <v>0</v>
      </c>
      <c r="P642" s="2" t="b">
        <f t="shared" si="182"/>
        <v>0</v>
      </c>
      <c r="Q642" s="2" t="b">
        <v>1</v>
      </c>
      <c r="R642" s="2" t="b">
        <f t="shared" si="183"/>
        <v>1</v>
      </c>
      <c r="S642" s="2" t="b">
        <f t="shared" si="184"/>
        <v>1</v>
      </c>
      <c r="T642" s="2" t="s">
        <v>1747</v>
      </c>
      <c r="U642" s="2">
        <v>206</v>
      </c>
      <c r="V642" s="2" t="b">
        <v>1</v>
      </c>
      <c r="W642" s="2" t="b">
        <f t="shared" si="185"/>
        <v>1</v>
      </c>
      <c r="X642" s="20" t="b">
        <f t="shared" si="186"/>
        <v>0</v>
      </c>
      <c r="Y642" s="2" t="b">
        <v>0</v>
      </c>
      <c r="Z642" s="2" t="b">
        <f t="shared" ref="Z642:Z705" si="191">IF(ISBLANK(Y642),FALSE,Y642)</f>
        <v>0</v>
      </c>
      <c r="AA642" s="2" t="b">
        <f t="shared" ref="AA642:AA705" si="192">IF(Z642="YES",TRUE,IF(Z642="No",FALSE,Z642))</f>
        <v>0</v>
      </c>
      <c r="AB642" s="2" t="b">
        <v>1</v>
      </c>
      <c r="AC642" s="20" t="b">
        <f t="shared" si="187"/>
        <v>1</v>
      </c>
      <c r="AD642" s="20" t="b">
        <f t="shared" si="188"/>
        <v>1</v>
      </c>
      <c r="AE642" s="2" t="s">
        <v>1584</v>
      </c>
      <c r="AF642" s="2" t="str">
        <f t="shared" si="189"/>
        <v>Prostate Cancer</v>
      </c>
      <c r="AG642" s="2" t="s">
        <v>1510</v>
      </c>
      <c r="AH642" s="2" t="str">
        <f t="shared" si="190"/>
        <v>No</v>
      </c>
      <c r="AI642" s="2" t="s">
        <v>1516</v>
      </c>
      <c r="AJ642" s="2" t="s">
        <v>1521</v>
      </c>
    </row>
    <row r="643" spans="1:36" ht="15.75" customHeight="1" x14ac:dyDescent="0.35">
      <c r="A643" s="2" t="s">
        <v>1004</v>
      </c>
      <c r="B643" s="2" t="s">
        <v>1531</v>
      </c>
      <c r="C643" s="2">
        <v>167</v>
      </c>
      <c r="D643" s="2">
        <f t="shared" ref="D643:D706" si="193">C643/100</f>
        <v>1.67</v>
      </c>
      <c r="E643" s="2">
        <f t="shared" ref="E643:E706" si="194">ROUND(G643,1)</f>
        <v>95.3</v>
      </c>
      <c r="F643" s="67">
        <f t="shared" ref="F643:F706" si="195">E643/D643^2</f>
        <v>34.171178600882065</v>
      </c>
      <c r="G643" s="2">
        <v>95.3</v>
      </c>
      <c r="H643" s="2" t="b">
        <v>0</v>
      </c>
      <c r="I643" s="2" t="b">
        <f t="shared" ref="I643:I706" si="196">IF(ISBLANK(H643),FALSE,H643)</f>
        <v>0</v>
      </c>
      <c r="J643" s="2" t="b">
        <f t="shared" ref="J643:J706" si="197">IF(I643="YES",TRUE,IF(I643="No",FALSE,I643))</f>
        <v>0</v>
      </c>
      <c r="K643" s="2" t="b">
        <v>0</v>
      </c>
      <c r="L643" s="2" t="b">
        <f t="shared" ref="L643:L706" si="198">IF(ISBLANK(K643),FALSE,K643)</f>
        <v>0</v>
      </c>
      <c r="M643" s="2" t="b">
        <f t="shared" ref="M643:M706" si="199">IF(L643="Yes",TRUE,IF(L643="No",FALSE,L643))</f>
        <v>0</v>
      </c>
      <c r="N643" s="2" t="b">
        <v>0</v>
      </c>
      <c r="O643" s="2" t="b">
        <f t="shared" ref="O643:O706" si="200">IF(ISBLANK(N643),"FALSE",N643)</f>
        <v>0</v>
      </c>
      <c r="P643" s="2" t="b">
        <f t="shared" ref="P643:P706" si="201">IF(O643="yes",TRUE,IF(O643="No",FALSE,O643))</f>
        <v>0</v>
      </c>
      <c r="Q643" s="2" t="b">
        <v>0</v>
      </c>
      <c r="R643" s="2" t="b">
        <f t="shared" ref="R643:R706" si="202">IF(ISBLANK(Q643),FALSE,Q643)</f>
        <v>0</v>
      </c>
      <c r="S643" s="2" t="b">
        <f t="shared" ref="S643:S706" si="203">IF(R643="Yes",TRUE,IF(R643="No",FALSE,R643))</f>
        <v>0</v>
      </c>
      <c r="T643" s="2" t="s">
        <v>1869</v>
      </c>
      <c r="U643" s="2">
        <v>222</v>
      </c>
      <c r="W643" s="2" t="b">
        <f t="shared" ref="W643:W706" si="204">IF(ISBLANK(V643),FALSE,V643)</f>
        <v>0</v>
      </c>
      <c r="X643" s="20" t="b">
        <f t="shared" ref="X643:X706" si="205">IF(W643="Yes",TRUE,IF(W643="No",FALSE,FALSE))</f>
        <v>0</v>
      </c>
      <c r="Y643" s="2" t="b">
        <v>1</v>
      </c>
      <c r="Z643" s="2" t="b">
        <f t="shared" si="191"/>
        <v>1</v>
      </c>
      <c r="AA643" s="2" t="b">
        <f t="shared" si="192"/>
        <v>1</v>
      </c>
      <c r="AB643" s="2" t="b">
        <v>1</v>
      </c>
      <c r="AC643" s="20" t="b">
        <f t="shared" ref="AC643:AC706" si="206">IF(ISBLANK(AB643),"FALSE",AB643)</f>
        <v>1</v>
      </c>
      <c r="AD643" s="20" t="b">
        <f t="shared" ref="AD643:AD706" si="207">IF(AC643="Yes",TRUE,IF(AC643="No",FALSE,AC643))</f>
        <v>1</v>
      </c>
      <c r="AE643" s="2" t="s">
        <v>1627</v>
      </c>
      <c r="AF643" s="2" t="str">
        <f t="shared" ref="AF643:AF706" si="208">PROPER(AE643)</f>
        <v>Childbirth</v>
      </c>
      <c r="AG643" s="2" t="s">
        <v>1510</v>
      </c>
      <c r="AH643" s="2" t="str">
        <f t="shared" ref="AH643:AH706" si="209">IF(ISBLANK(AG643),"No",AG643)</f>
        <v>No</v>
      </c>
      <c r="AI643" s="2" t="s">
        <v>1539</v>
      </c>
      <c r="AJ643" s="2" t="s">
        <v>1525</v>
      </c>
    </row>
    <row r="644" spans="1:36" ht="15.75" customHeight="1" x14ac:dyDescent="0.35">
      <c r="A644" s="2" t="s">
        <v>1005</v>
      </c>
      <c r="B644" s="2" t="s">
        <v>1518</v>
      </c>
      <c r="C644" s="2">
        <v>160</v>
      </c>
      <c r="D644" s="2">
        <f t="shared" si="193"/>
        <v>1.6</v>
      </c>
      <c r="E644" s="2">
        <f t="shared" si="194"/>
        <v>72</v>
      </c>
      <c r="F644" s="67">
        <f t="shared" si="195"/>
        <v>28.124999999999993</v>
      </c>
      <c r="G644" s="2">
        <v>72</v>
      </c>
      <c r="H644" s="2" t="b">
        <v>0</v>
      </c>
      <c r="I644" s="2" t="b">
        <f t="shared" si="196"/>
        <v>0</v>
      </c>
      <c r="J644" s="2" t="b">
        <f t="shared" si="197"/>
        <v>0</v>
      </c>
      <c r="K644" s="2" t="b">
        <v>0</v>
      </c>
      <c r="L644" s="2" t="b">
        <f t="shared" si="198"/>
        <v>0</v>
      </c>
      <c r="M644" s="2" t="b">
        <f t="shared" si="199"/>
        <v>0</v>
      </c>
      <c r="N644" s="2" t="b">
        <v>1</v>
      </c>
      <c r="O644" s="2" t="b">
        <f t="shared" si="200"/>
        <v>1</v>
      </c>
      <c r="P644" s="2" t="b">
        <f t="shared" si="201"/>
        <v>1</v>
      </c>
      <c r="Q644" s="2" t="b">
        <v>1</v>
      </c>
      <c r="R644" s="2" t="b">
        <f t="shared" si="202"/>
        <v>1</v>
      </c>
      <c r="S644" s="2" t="b">
        <f t="shared" si="203"/>
        <v>1</v>
      </c>
      <c r="T644" s="2" t="s">
        <v>1810</v>
      </c>
      <c r="U644" s="2">
        <v>187</v>
      </c>
      <c r="V644" s="2" t="b">
        <v>1</v>
      </c>
      <c r="W644" s="2" t="b">
        <f t="shared" si="204"/>
        <v>1</v>
      </c>
      <c r="X644" s="20" t="b">
        <f t="shared" si="205"/>
        <v>0</v>
      </c>
      <c r="Y644" s="2" t="b">
        <v>0</v>
      </c>
      <c r="Z644" s="2" t="b">
        <f t="shared" si="191"/>
        <v>0</v>
      </c>
      <c r="AA644" s="2" t="b">
        <f t="shared" si="192"/>
        <v>0</v>
      </c>
      <c r="AB644" s="2" t="b">
        <v>1</v>
      </c>
      <c r="AC644" s="20" t="b">
        <f t="shared" si="206"/>
        <v>1</v>
      </c>
      <c r="AD644" s="20" t="b">
        <f t="shared" si="207"/>
        <v>1</v>
      </c>
      <c r="AE644" s="2" t="s">
        <v>1515</v>
      </c>
      <c r="AF644" s="2" t="str">
        <f t="shared" si="208"/>
        <v>Prostate Cancer</v>
      </c>
      <c r="AG644" s="2" t="s">
        <v>1528</v>
      </c>
      <c r="AH644" s="2" t="str">
        <f t="shared" si="209"/>
        <v>Yes</v>
      </c>
      <c r="AI644" s="2" t="s">
        <v>1539</v>
      </c>
      <c r="AJ644" s="2" t="s">
        <v>1525</v>
      </c>
    </row>
    <row r="645" spans="1:36" ht="15.75" customHeight="1" x14ac:dyDescent="0.35">
      <c r="A645" s="2" t="s">
        <v>1006</v>
      </c>
      <c r="B645" s="2" t="s">
        <v>1540</v>
      </c>
      <c r="C645" s="2">
        <v>157</v>
      </c>
      <c r="D645" s="2">
        <f t="shared" si="193"/>
        <v>1.57</v>
      </c>
      <c r="E645" s="2">
        <f t="shared" si="194"/>
        <v>72.7</v>
      </c>
      <c r="F645" s="67">
        <f t="shared" si="195"/>
        <v>29.494097123615564</v>
      </c>
      <c r="G645" s="2">
        <v>72.7</v>
      </c>
      <c r="H645" s="2" t="b">
        <v>1</v>
      </c>
      <c r="I645" s="2" t="b">
        <f t="shared" si="196"/>
        <v>1</v>
      </c>
      <c r="J645" s="2" t="b">
        <f t="shared" si="197"/>
        <v>1</v>
      </c>
      <c r="K645" s="2" t="b">
        <v>1</v>
      </c>
      <c r="L645" s="2" t="b">
        <f t="shared" si="198"/>
        <v>1</v>
      </c>
      <c r="M645" s="2" t="b">
        <f t="shared" si="199"/>
        <v>1</v>
      </c>
      <c r="N645" s="2" t="b">
        <v>0</v>
      </c>
      <c r="O645" s="2" t="b">
        <f t="shared" si="200"/>
        <v>0</v>
      </c>
      <c r="P645" s="2" t="b">
        <f t="shared" si="201"/>
        <v>0</v>
      </c>
      <c r="Q645" s="2" t="b">
        <v>1</v>
      </c>
      <c r="R645" s="2" t="b">
        <f t="shared" si="202"/>
        <v>1</v>
      </c>
      <c r="S645" s="2" t="b">
        <f t="shared" si="203"/>
        <v>1</v>
      </c>
      <c r="T645" s="2" t="s">
        <v>1720</v>
      </c>
      <c r="U645" s="2">
        <v>179</v>
      </c>
      <c r="V645" s="2" t="b">
        <v>1</v>
      </c>
      <c r="W645" s="2" t="b">
        <f t="shared" si="204"/>
        <v>1</v>
      </c>
      <c r="X645" s="20" t="b">
        <f t="shared" si="205"/>
        <v>0</v>
      </c>
      <c r="Y645" s="2" t="b">
        <v>0</v>
      </c>
      <c r="Z645" s="2" t="b">
        <f t="shared" si="191"/>
        <v>0</v>
      </c>
      <c r="AA645" s="2" t="b">
        <f t="shared" si="192"/>
        <v>0</v>
      </c>
      <c r="AB645" s="2" t="b">
        <v>1</v>
      </c>
      <c r="AC645" s="20" t="b">
        <f t="shared" si="206"/>
        <v>1</v>
      </c>
      <c r="AD645" s="20" t="b">
        <f t="shared" si="207"/>
        <v>1</v>
      </c>
      <c r="AE645" s="2" t="s">
        <v>1538</v>
      </c>
      <c r="AF645" s="2" t="str">
        <f t="shared" si="208"/>
        <v>Respiratory Infection</v>
      </c>
      <c r="AG645" s="2" t="s">
        <v>1528</v>
      </c>
      <c r="AH645" s="2" t="str">
        <f t="shared" si="209"/>
        <v>Yes</v>
      </c>
      <c r="AI645" s="2" t="s">
        <v>1511</v>
      </c>
      <c r="AJ645" s="2" t="s">
        <v>1517</v>
      </c>
    </row>
    <row r="646" spans="1:36" ht="15.75" customHeight="1" x14ac:dyDescent="0.35">
      <c r="A646" s="2" t="s">
        <v>1007</v>
      </c>
      <c r="B646" s="2" t="s">
        <v>1560</v>
      </c>
      <c r="C646" s="2">
        <v>164</v>
      </c>
      <c r="D646" s="2">
        <f t="shared" si="193"/>
        <v>1.64</v>
      </c>
      <c r="E646" s="2">
        <f t="shared" si="194"/>
        <v>81.900000000000006</v>
      </c>
      <c r="F646" s="67">
        <f t="shared" si="195"/>
        <v>30.450624628197509</v>
      </c>
      <c r="G646" s="2">
        <v>81.900000000000006</v>
      </c>
      <c r="H646" s="2" t="b">
        <v>1</v>
      </c>
      <c r="I646" s="2" t="b">
        <f t="shared" si="196"/>
        <v>1</v>
      </c>
      <c r="J646" s="2" t="b">
        <f t="shared" si="197"/>
        <v>1</v>
      </c>
      <c r="K646" s="2" t="b">
        <v>0</v>
      </c>
      <c r="L646" s="2" t="b">
        <f t="shared" si="198"/>
        <v>0</v>
      </c>
      <c r="M646" s="2" t="b">
        <f t="shared" si="199"/>
        <v>0</v>
      </c>
      <c r="N646" s="2" t="b">
        <v>0</v>
      </c>
      <c r="O646" s="2" t="b">
        <f t="shared" si="200"/>
        <v>0</v>
      </c>
      <c r="P646" s="2" t="b">
        <f t="shared" si="201"/>
        <v>0</v>
      </c>
      <c r="Q646" s="2" t="b">
        <v>0</v>
      </c>
      <c r="R646" s="2" t="b">
        <f t="shared" si="202"/>
        <v>0</v>
      </c>
      <c r="S646" s="2" t="b">
        <f t="shared" si="203"/>
        <v>0</v>
      </c>
      <c r="T646" s="2" t="s">
        <v>1870</v>
      </c>
      <c r="U646" s="2">
        <v>187</v>
      </c>
      <c r="V646" s="2" t="b">
        <v>1</v>
      </c>
      <c r="W646" s="2" t="b">
        <f t="shared" si="204"/>
        <v>1</v>
      </c>
      <c r="X646" s="20" t="b">
        <f t="shared" si="205"/>
        <v>0</v>
      </c>
      <c r="Y646" s="2" t="b">
        <v>0</v>
      </c>
      <c r="Z646" s="2" t="b">
        <f t="shared" si="191"/>
        <v>0</v>
      </c>
      <c r="AA646" s="2" t="b">
        <f t="shared" si="192"/>
        <v>0</v>
      </c>
      <c r="AB646" s="2" t="b">
        <v>1</v>
      </c>
      <c r="AC646" s="20" t="b">
        <f t="shared" si="206"/>
        <v>1</v>
      </c>
      <c r="AD646" s="20" t="b">
        <f t="shared" si="207"/>
        <v>1</v>
      </c>
      <c r="AE646" s="2" t="s">
        <v>1621</v>
      </c>
      <c r="AF646" s="2" t="str">
        <f t="shared" si="208"/>
        <v>Heart Attack</v>
      </c>
      <c r="AG646" s="2" t="s">
        <v>1528</v>
      </c>
      <c r="AH646" s="2" t="str">
        <f t="shared" si="209"/>
        <v>Yes</v>
      </c>
      <c r="AI646" s="2" t="s">
        <v>1511</v>
      </c>
      <c r="AJ646" s="2" t="s">
        <v>1517</v>
      </c>
    </row>
    <row r="647" spans="1:36" ht="15.75" customHeight="1" x14ac:dyDescent="0.35">
      <c r="A647" s="2" t="s">
        <v>1008</v>
      </c>
      <c r="B647" s="2" t="s">
        <v>1518</v>
      </c>
      <c r="C647" s="2">
        <v>163</v>
      </c>
      <c r="D647" s="2">
        <f t="shared" si="193"/>
        <v>1.63</v>
      </c>
      <c r="E647" s="2">
        <f t="shared" si="194"/>
        <v>79.2</v>
      </c>
      <c r="F647" s="67">
        <f t="shared" si="195"/>
        <v>29.809176107493698</v>
      </c>
      <c r="G647" s="2">
        <v>79.2</v>
      </c>
      <c r="H647" s="2" t="b">
        <v>0</v>
      </c>
      <c r="I647" s="2" t="b">
        <f t="shared" si="196"/>
        <v>0</v>
      </c>
      <c r="J647" s="2" t="b">
        <f t="shared" si="197"/>
        <v>0</v>
      </c>
      <c r="K647" s="2" t="b">
        <v>0</v>
      </c>
      <c r="L647" s="2" t="b">
        <f t="shared" si="198"/>
        <v>0</v>
      </c>
      <c r="M647" s="2" t="b">
        <f t="shared" si="199"/>
        <v>0</v>
      </c>
      <c r="N647" s="2" t="b">
        <v>0</v>
      </c>
      <c r="O647" s="2" t="b">
        <f t="shared" si="200"/>
        <v>0</v>
      </c>
      <c r="P647" s="2" t="b">
        <f t="shared" si="201"/>
        <v>0</v>
      </c>
      <c r="Q647" s="2" t="b">
        <v>0</v>
      </c>
      <c r="R647" s="2" t="b">
        <f t="shared" si="202"/>
        <v>0</v>
      </c>
      <c r="S647" s="2" t="b">
        <f t="shared" si="203"/>
        <v>0</v>
      </c>
      <c r="T647" s="2" t="s">
        <v>1871</v>
      </c>
      <c r="U647" s="2">
        <v>211</v>
      </c>
      <c r="V647" s="2" t="b">
        <v>0</v>
      </c>
      <c r="W647" s="2" t="b">
        <f t="shared" si="204"/>
        <v>0</v>
      </c>
      <c r="X647" s="20" t="b">
        <f t="shared" si="205"/>
        <v>0</v>
      </c>
      <c r="Y647" s="2" t="b">
        <v>1</v>
      </c>
      <c r="Z647" s="2" t="b">
        <f t="shared" si="191"/>
        <v>1</v>
      </c>
      <c r="AA647" s="2" t="b">
        <f t="shared" si="192"/>
        <v>1</v>
      </c>
      <c r="AB647" s="2" t="b">
        <v>1</v>
      </c>
      <c r="AC647" s="20" t="b">
        <f t="shared" si="206"/>
        <v>1</v>
      </c>
      <c r="AD647" s="20" t="b">
        <f t="shared" si="207"/>
        <v>1</v>
      </c>
      <c r="AE647" s="2" t="s">
        <v>1549</v>
      </c>
      <c r="AF647" s="2" t="str">
        <f t="shared" si="208"/>
        <v>Hypertension</v>
      </c>
      <c r="AG647" s="2" t="s">
        <v>1510</v>
      </c>
      <c r="AH647" s="2" t="str">
        <f t="shared" si="209"/>
        <v>No</v>
      </c>
      <c r="AI647" s="2" t="s">
        <v>1516</v>
      </c>
      <c r="AJ647" s="2" t="s">
        <v>1517</v>
      </c>
    </row>
    <row r="648" spans="1:36" ht="15.75" customHeight="1" x14ac:dyDescent="0.35">
      <c r="A648" s="2" t="s">
        <v>1009</v>
      </c>
      <c r="B648" s="2" t="s">
        <v>1531</v>
      </c>
      <c r="C648" s="2">
        <v>154</v>
      </c>
      <c r="D648" s="2">
        <f t="shared" si="193"/>
        <v>1.54</v>
      </c>
      <c r="E648" s="2">
        <f t="shared" si="194"/>
        <v>78.599999999999994</v>
      </c>
      <c r="F648" s="67">
        <f t="shared" si="195"/>
        <v>33.142182492831843</v>
      </c>
      <c r="G648" s="2">
        <v>78.600009999999997</v>
      </c>
      <c r="H648" s="2" t="b">
        <v>1</v>
      </c>
      <c r="I648" s="2" t="b">
        <f t="shared" si="196"/>
        <v>1</v>
      </c>
      <c r="J648" s="2" t="b">
        <f t="shared" si="197"/>
        <v>1</v>
      </c>
      <c r="K648" s="2" t="b">
        <v>1</v>
      </c>
      <c r="L648" s="2" t="b">
        <f t="shared" si="198"/>
        <v>1</v>
      </c>
      <c r="M648" s="2" t="b">
        <f t="shared" si="199"/>
        <v>1</v>
      </c>
      <c r="N648" s="2" t="b">
        <v>0</v>
      </c>
      <c r="O648" s="2" t="b">
        <f t="shared" si="200"/>
        <v>0</v>
      </c>
      <c r="P648" s="2" t="b">
        <f t="shared" si="201"/>
        <v>0</v>
      </c>
      <c r="Q648" s="2" t="b">
        <v>0</v>
      </c>
      <c r="R648" s="2" t="b">
        <f t="shared" si="202"/>
        <v>0</v>
      </c>
      <c r="S648" s="2" t="b">
        <f t="shared" si="203"/>
        <v>0</v>
      </c>
      <c r="T648" s="2" t="s">
        <v>1860</v>
      </c>
      <c r="U648" s="2">
        <v>209</v>
      </c>
      <c r="V648" s="2" t="b">
        <v>1</v>
      </c>
      <c r="W648" s="2" t="b">
        <f t="shared" si="204"/>
        <v>1</v>
      </c>
      <c r="X648" s="20" t="b">
        <f t="shared" si="205"/>
        <v>0</v>
      </c>
      <c r="Y648" s="2" t="b">
        <v>1</v>
      </c>
      <c r="Z648" s="2" t="b">
        <f t="shared" si="191"/>
        <v>1</v>
      </c>
      <c r="AA648" s="2" t="b">
        <f t="shared" si="192"/>
        <v>1</v>
      </c>
      <c r="AB648" s="2" t="b">
        <v>1</v>
      </c>
      <c r="AC648" s="20" t="b">
        <f t="shared" si="206"/>
        <v>1</v>
      </c>
      <c r="AD648" s="20" t="b">
        <f t="shared" si="207"/>
        <v>1</v>
      </c>
      <c r="AE648" s="2" t="s">
        <v>1524</v>
      </c>
      <c r="AF648" s="2" t="str">
        <f t="shared" si="208"/>
        <v>Heart Attack</v>
      </c>
      <c r="AG648" s="2" t="s">
        <v>1528</v>
      </c>
      <c r="AH648" s="2" t="str">
        <f t="shared" si="209"/>
        <v>Yes</v>
      </c>
      <c r="AI648" s="2" t="s">
        <v>1539</v>
      </c>
      <c r="AJ648" s="2" t="s">
        <v>1521</v>
      </c>
    </row>
    <row r="649" spans="1:36" ht="15.75" customHeight="1" x14ac:dyDescent="0.35">
      <c r="A649" s="2" t="s">
        <v>1010</v>
      </c>
      <c r="B649" s="2" t="s">
        <v>1522</v>
      </c>
      <c r="C649" s="2">
        <v>173</v>
      </c>
      <c r="D649" s="2">
        <f t="shared" si="193"/>
        <v>1.73</v>
      </c>
      <c r="E649" s="2">
        <f t="shared" si="194"/>
        <v>59.9</v>
      </c>
      <c r="F649" s="67">
        <f t="shared" si="195"/>
        <v>20.014033211934912</v>
      </c>
      <c r="G649" s="2">
        <v>59.9</v>
      </c>
      <c r="H649" s="2" t="b">
        <v>0</v>
      </c>
      <c r="I649" s="2" t="b">
        <f t="shared" si="196"/>
        <v>0</v>
      </c>
      <c r="J649" s="2" t="b">
        <f t="shared" si="197"/>
        <v>0</v>
      </c>
      <c r="K649" s="2" t="b">
        <v>0</v>
      </c>
      <c r="L649" s="2" t="b">
        <f t="shared" si="198"/>
        <v>0</v>
      </c>
      <c r="M649" s="2" t="b">
        <f t="shared" si="199"/>
        <v>0</v>
      </c>
      <c r="N649" s="2" t="b">
        <v>0</v>
      </c>
      <c r="O649" s="2" t="b">
        <f t="shared" si="200"/>
        <v>0</v>
      </c>
      <c r="P649" s="2" t="b">
        <f t="shared" si="201"/>
        <v>0</v>
      </c>
      <c r="Q649" s="2" t="b">
        <v>0</v>
      </c>
      <c r="R649" s="2" t="b">
        <f t="shared" si="202"/>
        <v>0</v>
      </c>
      <c r="S649" s="2" t="b">
        <f t="shared" si="203"/>
        <v>0</v>
      </c>
      <c r="T649" s="2" t="s">
        <v>1857</v>
      </c>
      <c r="U649" s="2">
        <v>162</v>
      </c>
      <c r="V649" s="2" t="b">
        <v>0</v>
      </c>
      <c r="W649" s="2" t="b">
        <f t="shared" si="204"/>
        <v>0</v>
      </c>
      <c r="X649" s="20" t="b">
        <f t="shared" si="205"/>
        <v>0</v>
      </c>
      <c r="Y649" s="2" t="b">
        <v>0</v>
      </c>
      <c r="Z649" s="2" t="b">
        <f t="shared" si="191"/>
        <v>0</v>
      </c>
      <c r="AA649" s="2" t="b">
        <f t="shared" si="192"/>
        <v>0</v>
      </c>
      <c r="AC649" s="20" t="str">
        <f t="shared" si="206"/>
        <v>FALSE</v>
      </c>
      <c r="AD649" s="20" t="str">
        <f t="shared" si="207"/>
        <v>FALSE</v>
      </c>
      <c r="AE649" s="2" t="s">
        <v>1572</v>
      </c>
      <c r="AF649" s="2" t="str">
        <f t="shared" si="208"/>
        <v>Allergic Reaction</v>
      </c>
      <c r="AG649" s="2" t="s">
        <v>1510</v>
      </c>
      <c r="AH649" s="2" t="str">
        <f t="shared" si="209"/>
        <v>No</v>
      </c>
      <c r="AI649" s="2" t="s">
        <v>1539</v>
      </c>
      <c r="AJ649" s="2" t="s">
        <v>1534</v>
      </c>
    </row>
    <row r="650" spans="1:36" ht="15.75" customHeight="1" x14ac:dyDescent="0.35">
      <c r="A650" s="2" t="s">
        <v>1011</v>
      </c>
      <c r="B650" s="2" t="s">
        <v>1547</v>
      </c>
      <c r="C650" s="2">
        <v>152</v>
      </c>
      <c r="D650" s="2">
        <f t="shared" si="193"/>
        <v>1.52</v>
      </c>
      <c r="E650" s="2">
        <f t="shared" si="194"/>
        <v>55.1</v>
      </c>
      <c r="F650" s="67">
        <f t="shared" si="195"/>
        <v>23.848684210526315</v>
      </c>
      <c r="G650" s="2">
        <v>55.1</v>
      </c>
      <c r="H650" s="2" t="b">
        <v>0</v>
      </c>
      <c r="I650" s="2" t="b">
        <f t="shared" si="196"/>
        <v>0</v>
      </c>
      <c r="J650" s="2" t="b">
        <f t="shared" si="197"/>
        <v>0</v>
      </c>
      <c r="K650" s="2" t="b">
        <v>0</v>
      </c>
      <c r="L650" s="2" t="b">
        <f t="shared" si="198"/>
        <v>0</v>
      </c>
      <c r="M650" s="2" t="b">
        <f t="shared" si="199"/>
        <v>0</v>
      </c>
      <c r="N650" s="2" t="b">
        <v>0</v>
      </c>
      <c r="O650" s="2" t="b">
        <f t="shared" si="200"/>
        <v>0</v>
      </c>
      <c r="P650" s="2" t="b">
        <f t="shared" si="201"/>
        <v>0</v>
      </c>
      <c r="Q650" s="2" t="b">
        <v>0</v>
      </c>
      <c r="R650" s="2" t="b">
        <f t="shared" si="202"/>
        <v>0</v>
      </c>
      <c r="S650" s="2" t="b">
        <f t="shared" si="203"/>
        <v>0</v>
      </c>
      <c r="T650" s="2" t="s">
        <v>1803</v>
      </c>
      <c r="U650" s="2">
        <v>191</v>
      </c>
      <c r="V650" s="2" t="b">
        <v>0</v>
      </c>
      <c r="W650" s="2" t="b">
        <f t="shared" si="204"/>
        <v>0</v>
      </c>
      <c r="X650" s="20" t="b">
        <f t="shared" si="205"/>
        <v>0</v>
      </c>
      <c r="Z650" s="2" t="b">
        <f t="shared" si="191"/>
        <v>0</v>
      </c>
      <c r="AA650" s="2" t="b">
        <f t="shared" si="192"/>
        <v>0</v>
      </c>
      <c r="AB650" s="2" t="b">
        <v>0</v>
      </c>
      <c r="AC650" s="20" t="b">
        <f t="shared" si="206"/>
        <v>0</v>
      </c>
      <c r="AD650" s="20" t="b">
        <f t="shared" si="207"/>
        <v>0</v>
      </c>
      <c r="AE650" s="2" t="s">
        <v>1579</v>
      </c>
      <c r="AF650" s="2" t="str">
        <f t="shared" si="208"/>
        <v>Cancer</v>
      </c>
      <c r="AG650" s="2" t="s">
        <v>1528</v>
      </c>
      <c r="AH650" s="2" t="str">
        <f t="shared" si="209"/>
        <v>Yes</v>
      </c>
      <c r="AI650" s="2" t="s">
        <v>1511</v>
      </c>
      <c r="AJ650" s="2" t="s">
        <v>1521</v>
      </c>
    </row>
    <row r="651" spans="1:36" ht="15.75" customHeight="1" x14ac:dyDescent="0.35">
      <c r="A651" s="2" t="s">
        <v>1012</v>
      </c>
      <c r="B651" s="2" t="s">
        <v>1531</v>
      </c>
      <c r="C651" s="2">
        <v>166</v>
      </c>
      <c r="D651" s="2">
        <f t="shared" si="193"/>
        <v>1.66</v>
      </c>
      <c r="E651" s="2">
        <f t="shared" si="194"/>
        <v>55.7</v>
      </c>
      <c r="F651" s="67">
        <f t="shared" si="195"/>
        <v>20.213383655102341</v>
      </c>
      <c r="G651" s="2">
        <v>55.7</v>
      </c>
      <c r="H651" s="2" t="b">
        <v>0</v>
      </c>
      <c r="I651" s="2" t="b">
        <f t="shared" si="196"/>
        <v>0</v>
      </c>
      <c r="J651" s="2" t="b">
        <f t="shared" si="197"/>
        <v>0</v>
      </c>
      <c r="K651" s="2" t="b">
        <v>0</v>
      </c>
      <c r="L651" s="2" t="b">
        <f t="shared" si="198"/>
        <v>0</v>
      </c>
      <c r="M651" s="2" t="b">
        <f t="shared" si="199"/>
        <v>0</v>
      </c>
      <c r="N651" s="2" t="b">
        <v>0</v>
      </c>
      <c r="O651" s="2" t="b">
        <f t="shared" si="200"/>
        <v>0</v>
      </c>
      <c r="P651" s="2" t="b">
        <f t="shared" si="201"/>
        <v>0</v>
      </c>
      <c r="Q651" s="2" t="b">
        <v>0</v>
      </c>
      <c r="R651" s="2" t="b">
        <f t="shared" si="202"/>
        <v>0</v>
      </c>
      <c r="S651" s="2" t="b">
        <f t="shared" si="203"/>
        <v>0</v>
      </c>
      <c r="T651" s="2" t="s">
        <v>1812</v>
      </c>
      <c r="U651" s="2">
        <v>186</v>
      </c>
      <c r="V651" s="2" t="b">
        <v>0</v>
      </c>
      <c r="W651" s="2" t="b">
        <f t="shared" si="204"/>
        <v>0</v>
      </c>
      <c r="X651" s="20" t="b">
        <f t="shared" si="205"/>
        <v>0</v>
      </c>
      <c r="Y651" s="2" t="b">
        <v>0</v>
      </c>
      <c r="Z651" s="2" t="b">
        <f t="shared" si="191"/>
        <v>0</v>
      </c>
      <c r="AA651" s="2" t="b">
        <f t="shared" si="192"/>
        <v>0</v>
      </c>
      <c r="AB651" s="2" t="b">
        <v>0</v>
      </c>
      <c r="AC651" s="20" t="b">
        <f t="shared" si="206"/>
        <v>0</v>
      </c>
      <c r="AD651" s="20" t="b">
        <f t="shared" si="207"/>
        <v>0</v>
      </c>
      <c r="AE651" s="2" t="s">
        <v>1575</v>
      </c>
      <c r="AF651" s="2" t="str">
        <f t="shared" si="208"/>
        <v>Stroke</v>
      </c>
      <c r="AG651" s="2" t="s">
        <v>1528</v>
      </c>
      <c r="AH651" s="2" t="str">
        <f t="shared" si="209"/>
        <v>Yes</v>
      </c>
      <c r="AI651" s="2" t="s">
        <v>1539</v>
      </c>
      <c r="AJ651" s="2" t="s">
        <v>1525</v>
      </c>
    </row>
    <row r="652" spans="1:36" ht="15.75" customHeight="1" x14ac:dyDescent="0.35">
      <c r="A652" s="2" t="s">
        <v>1013</v>
      </c>
      <c r="B652" s="2" t="s">
        <v>1540</v>
      </c>
      <c r="C652" s="2">
        <v>165</v>
      </c>
      <c r="D652" s="2">
        <f t="shared" si="193"/>
        <v>1.65</v>
      </c>
      <c r="E652" s="2">
        <f t="shared" si="194"/>
        <v>62.6</v>
      </c>
      <c r="F652" s="67">
        <f t="shared" si="195"/>
        <v>22.99357208448118</v>
      </c>
      <c r="G652" s="2">
        <v>62.6</v>
      </c>
      <c r="H652" s="2" t="b">
        <v>0</v>
      </c>
      <c r="I652" s="2" t="b">
        <f t="shared" si="196"/>
        <v>0</v>
      </c>
      <c r="J652" s="2" t="b">
        <f t="shared" si="197"/>
        <v>0</v>
      </c>
      <c r="K652" s="2" t="b">
        <v>1</v>
      </c>
      <c r="L652" s="2" t="b">
        <f t="shared" si="198"/>
        <v>1</v>
      </c>
      <c r="M652" s="2" t="b">
        <f t="shared" si="199"/>
        <v>1</v>
      </c>
      <c r="N652" s="2" t="b">
        <v>0</v>
      </c>
      <c r="O652" s="2" t="b">
        <f t="shared" si="200"/>
        <v>0</v>
      </c>
      <c r="P652" s="2" t="b">
        <f t="shared" si="201"/>
        <v>0</v>
      </c>
      <c r="Q652" s="2" t="b">
        <v>0</v>
      </c>
      <c r="R652" s="2" t="b">
        <f t="shared" si="202"/>
        <v>0</v>
      </c>
      <c r="S652" s="2" t="b">
        <f t="shared" si="203"/>
        <v>0</v>
      </c>
      <c r="T652" s="2" t="s">
        <v>1809</v>
      </c>
      <c r="U652" s="2">
        <v>201</v>
      </c>
      <c r="V652" s="2" t="b">
        <v>0</v>
      </c>
      <c r="W652" s="2" t="b">
        <f t="shared" si="204"/>
        <v>0</v>
      </c>
      <c r="X652" s="20" t="b">
        <f t="shared" si="205"/>
        <v>0</v>
      </c>
      <c r="Y652" s="2" t="b">
        <v>0</v>
      </c>
      <c r="Z652" s="2" t="b">
        <f t="shared" si="191"/>
        <v>0</v>
      </c>
      <c r="AA652" s="2" t="b">
        <f t="shared" si="192"/>
        <v>0</v>
      </c>
      <c r="AB652" s="2" t="b">
        <v>0</v>
      </c>
      <c r="AC652" s="20" t="b">
        <f t="shared" si="206"/>
        <v>0</v>
      </c>
      <c r="AD652" s="20" t="b">
        <f t="shared" si="207"/>
        <v>0</v>
      </c>
      <c r="AE652" s="2" t="s">
        <v>1544</v>
      </c>
      <c r="AF652" s="2" t="str">
        <f t="shared" si="208"/>
        <v>Osteoarthritis</v>
      </c>
      <c r="AG652" s="2" t="s">
        <v>1528</v>
      </c>
      <c r="AH652" s="2" t="str">
        <f t="shared" si="209"/>
        <v>Yes</v>
      </c>
      <c r="AI652" s="2" t="s">
        <v>1516</v>
      </c>
      <c r="AJ652" s="2" t="s">
        <v>1521</v>
      </c>
    </row>
    <row r="653" spans="1:36" ht="15.75" customHeight="1" x14ac:dyDescent="0.35">
      <c r="A653" s="2" t="s">
        <v>1014</v>
      </c>
      <c r="B653" s="2" t="s">
        <v>1518</v>
      </c>
      <c r="C653" s="2">
        <v>179</v>
      </c>
      <c r="D653" s="2">
        <f t="shared" si="193"/>
        <v>1.79</v>
      </c>
      <c r="E653" s="2">
        <f t="shared" si="194"/>
        <v>98.5</v>
      </c>
      <c r="F653" s="67">
        <f t="shared" si="195"/>
        <v>30.741861989326175</v>
      </c>
      <c r="G653" s="2">
        <v>98.5</v>
      </c>
      <c r="H653" s="2" t="b">
        <v>1</v>
      </c>
      <c r="I653" s="2" t="b">
        <f t="shared" si="196"/>
        <v>1</v>
      </c>
      <c r="J653" s="2" t="b">
        <f t="shared" si="197"/>
        <v>1</v>
      </c>
      <c r="K653" s="2" t="b">
        <v>1</v>
      </c>
      <c r="L653" s="2" t="b">
        <f t="shared" si="198"/>
        <v>1</v>
      </c>
      <c r="M653" s="2" t="b">
        <f t="shared" si="199"/>
        <v>1</v>
      </c>
      <c r="N653" s="2" t="b">
        <v>0</v>
      </c>
      <c r="O653" s="2" t="b">
        <f t="shared" si="200"/>
        <v>0</v>
      </c>
      <c r="P653" s="2" t="b">
        <f t="shared" si="201"/>
        <v>0</v>
      </c>
      <c r="Q653" s="2" t="b">
        <v>0</v>
      </c>
      <c r="R653" s="2" t="b">
        <f t="shared" si="202"/>
        <v>0</v>
      </c>
      <c r="S653" s="2" t="b">
        <f t="shared" si="203"/>
        <v>0</v>
      </c>
      <c r="T653" s="2" t="s">
        <v>1872</v>
      </c>
      <c r="U653" s="2">
        <v>161</v>
      </c>
      <c r="V653" s="2" t="b">
        <v>1</v>
      </c>
      <c r="W653" s="2" t="b">
        <f t="shared" si="204"/>
        <v>1</v>
      </c>
      <c r="X653" s="20" t="b">
        <f t="shared" si="205"/>
        <v>0</v>
      </c>
      <c r="Y653" s="2" t="b">
        <v>1</v>
      </c>
      <c r="Z653" s="2" t="b">
        <f t="shared" si="191"/>
        <v>1</v>
      </c>
      <c r="AA653" s="2" t="b">
        <f t="shared" si="192"/>
        <v>1</v>
      </c>
      <c r="AB653" s="2" t="b">
        <v>1</v>
      </c>
      <c r="AC653" s="20" t="b">
        <f t="shared" si="206"/>
        <v>1</v>
      </c>
      <c r="AD653" s="20" t="b">
        <f t="shared" si="207"/>
        <v>1</v>
      </c>
      <c r="AE653" s="2" t="s">
        <v>1621</v>
      </c>
      <c r="AF653" s="2" t="str">
        <f t="shared" si="208"/>
        <v>Heart Attack</v>
      </c>
      <c r="AG653" s="2" t="s">
        <v>1528</v>
      </c>
      <c r="AH653" s="2" t="str">
        <f t="shared" si="209"/>
        <v>Yes</v>
      </c>
      <c r="AI653" s="2" t="s">
        <v>1539</v>
      </c>
      <c r="AJ653" s="2" t="s">
        <v>1512</v>
      </c>
    </row>
    <row r="654" spans="1:36" ht="15.75" customHeight="1" x14ac:dyDescent="0.35">
      <c r="A654" s="2" t="s">
        <v>1016</v>
      </c>
      <c r="B654" s="2" t="s">
        <v>1547</v>
      </c>
      <c r="C654" s="2">
        <v>174</v>
      </c>
      <c r="D654" s="2">
        <f t="shared" si="193"/>
        <v>1.74</v>
      </c>
      <c r="E654" s="2">
        <f t="shared" si="194"/>
        <v>80.3</v>
      </c>
      <c r="F654" s="67">
        <f t="shared" si="195"/>
        <v>26.52265821112432</v>
      </c>
      <c r="G654" s="2">
        <v>80.3</v>
      </c>
      <c r="H654" s="2" t="b">
        <v>0</v>
      </c>
      <c r="I654" s="2" t="b">
        <f t="shared" si="196"/>
        <v>0</v>
      </c>
      <c r="J654" s="2" t="b">
        <f t="shared" si="197"/>
        <v>0</v>
      </c>
      <c r="K654" s="2" t="b">
        <v>1</v>
      </c>
      <c r="L654" s="2" t="b">
        <f t="shared" si="198"/>
        <v>1</v>
      </c>
      <c r="M654" s="2" t="b">
        <f t="shared" si="199"/>
        <v>1</v>
      </c>
      <c r="N654" s="2" t="b">
        <v>1</v>
      </c>
      <c r="O654" s="2" t="b">
        <f t="shared" si="200"/>
        <v>1</v>
      </c>
      <c r="P654" s="2" t="b">
        <f t="shared" si="201"/>
        <v>1</v>
      </c>
      <c r="Q654" s="2" t="b">
        <v>0</v>
      </c>
      <c r="R654" s="2" t="b">
        <f t="shared" si="202"/>
        <v>0</v>
      </c>
      <c r="S654" s="2" t="b">
        <f t="shared" si="203"/>
        <v>0</v>
      </c>
      <c r="T654" s="2" t="s">
        <v>1615</v>
      </c>
      <c r="U654" s="2">
        <v>186</v>
      </c>
      <c r="V654" s="2" t="b">
        <v>0</v>
      </c>
      <c r="W654" s="2" t="b">
        <f t="shared" si="204"/>
        <v>0</v>
      </c>
      <c r="X654" s="20" t="b">
        <f t="shared" si="205"/>
        <v>0</v>
      </c>
      <c r="Y654" s="2" t="b">
        <v>0</v>
      </c>
      <c r="Z654" s="2" t="b">
        <f t="shared" si="191"/>
        <v>0</v>
      </c>
      <c r="AA654" s="2" t="b">
        <f t="shared" si="192"/>
        <v>0</v>
      </c>
      <c r="AB654" s="2" t="b">
        <v>0</v>
      </c>
      <c r="AC654" s="20" t="b">
        <f t="shared" si="206"/>
        <v>0</v>
      </c>
      <c r="AD654" s="20" t="b">
        <f t="shared" si="207"/>
        <v>0</v>
      </c>
      <c r="AE654" s="2" t="s">
        <v>1509</v>
      </c>
      <c r="AF654" s="2" t="str">
        <f t="shared" si="208"/>
        <v>Fractured Leg</v>
      </c>
      <c r="AG654" s="2" t="s">
        <v>1510</v>
      </c>
      <c r="AH654" s="2" t="str">
        <f t="shared" si="209"/>
        <v>No</v>
      </c>
      <c r="AI654" s="2" t="s">
        <v>1516</v>
      </c>
      <c r="AJ654" s="2" t="s">
        <v>1521</v>
      </c>
    </row>
    <row r="655" spans="1:36" ht="15.75" customHeight="1" x14ac:dyDescent="0.35">
      <c r="A655" s="2" t="s">
        <v>1017</v>
      </c>
      <c r="B655" s="2" t="s">
        <v>1560</v>
      </c>
      <c r="C655" s="2">
        <v>150</v>
      </c>
      <c r="D655" s="2">
        <f t="shared" si="193"/>
        <v>1.5</v>
      </c>
      <c r="E655" s="2">
        <f t="shared" si="194"/>
        <v>49.6</v>
      </c>
      <c r="F655" s="67">
        <f t="shared" si="195"/>
        <v>22.044444444444444</v>
      </c>
      <c r="G655" s="2">
        <v>49.6</v>
      </c>
      <c r="H655" s="2" t="b">
        <v>0</v>
      </c>
      <c r="I655" s="2" t="b">
        <f t="shared" si="196"/>
        <v>0</v>
      </c>
      <c r="J655" s="2" t="b">
        <f t="shared" si="197"/>
        <v>0</v>
      </c>
      <c r="K655" s="2" t="b">
        <v>0</v>
      </c>
      <c r="L655" s="2" t="b">
        <f t="shared" si="198"/>
        <v>0</v>
      </c>
      <c r="M655" s="2" t="b">
        <f t="shared" si="199"/>
        <v>0</v>
      </c>
      <c r="N655" s="2" t="b">
        <v>1</v>
      </c>
      <c r="O655" s="2" t="b">
        <f t="shared" si="200"/>
        <v>1</v>
      </c>
      <c r="P655" s="2" t="b">
        <f t="shared" si="201"/>
        <v>1</v>
      </c>
      <c r="Q655" s="2" t="b">
        <v>0</v>
      </c>
      <c r="R655" s="2" t="b">
        <f t="shared" si="202"/>
        <v>0</v>
      </c>
      <c r="S655" s="2" t="b">
        <f t="shared" si="203"/>
        <v>0</v>
      </c>
      <c r="T655" s="2" t="s">
        <v>1750</v>
      </c>
      <c r="U655" s="2">
        <v>214</v>
      </c>
      <c r="V655" s="2" t="b">
        <v>0</v>
      </c>
      <c r="W655" s="2" t="b">
        <f t="shared" si="204"/>
        <v>0</v>
      </c>
      <c r="X655" s="20" t="b">
        <f t="shared" si="205"/>
        <v>0</v>
      </c>
      <c r="Y655" s="2" t="b">
        <v>0</v>
      </c>
      <c r="Z655" s="2" t="b">
        <f t="shared" si="191"/>
        <v>0</v>
      </c>
      <c r="AA655" s="2" t="b">
        <f t="shared" si="192"/>
        <v>0</v>
      </c>
      <c r="AB655" s="2" t="b">
        <v>0</v>
      </c>
      <c r="AC655" s="20" t="b">
        <f t="shared" si="206"/>
        <v>0</v>
      </c>
      <c r="AD655" s="20" t="b">
        <f t="shared" si="207"/>
        <v>0</v>
      </c>
      <c r="AE655" s="2" t="s">
        <v>1646</v>
      </c>
      <c r="AF655" s="2" t="str">
        <f t="shared" si="208"/>
        <v>Fractured Arm</v>
      </c>
      <c r="AG655" s="2" t="s">
        <v>1510</v>
      </c>
      <c r="AH655" s="2" t="str">
        <f t="shared" si="209"/>
        <v>No</v>
      </c>
      <c r="AI655" s="2" t="s">
        <v>1539</v>
      </c>
      <c r="AJ655" s="2" t="s">
        <v>1521</v>
      </c>
    </row>
    <row r="656" spans="1:36" ht="15.75" customHeight="1" x14ac:dyDescent="0.35">
      <c r="A656" s="2" t="s">
        <v>1018</v>
      </c>
      <c r="B656" s="2" t="s">
        <v>1531</v>
      </c>
      <c r="C656" s="2">
        <v>177</v>
      </c>
      <c r="D656" s="2">
        <f t="shared" si="193"/>
        <v>1.77</v>
      </c>
      <c r="E656" s="2">
        <f t="shared" si="194"/>
        <v>103.8</v>
      </c>
      <c r="F656" s="67">
        <f t="shared" si="195"/>
        <v>33.13224169300009</v>
      </c>
      <c r="G656" s="2">
        <v>103.8</v>
      </c>
      <c r="H656" s="2" t="b">
        <v>0</v>
      </c>
      <c r="I656" s="2" t="b">
        <f t="shared" si="196"/>
        <v>0</v>
      </c>
      <c r="J656" s="2" t="b">
        <f t="shared" si="197"/>
        <v>0</v>
      </c>
      <c r="K656" s="2" t="b">
        <v>0</v>
      </c>
      <c r="L656" s="2" t="b">
        <f t="shared" si="198"/>
        <v>0</v>
      </c>
      <c r="M656" s="2" t="b">
        <f t="shared" si="199"/>
        <v>0</v>
      </c>
      <c r="N656" s="2" t="b">
        <v>1</v>
      </c>
      <c r="O656" s="2" t="b">
        <f t="shared" si="200"/>
        <v>1</v>
      </c>
      <c r="P656" s="2" t="b">
        <f t="shared" si="201"/>
        <v>1</v>
      </c>
      <c r="Q656" s="2" t="b">
        <v>1</v>
      </c>
      <c r="R656" s="2" t="b">
        <f t="shared" si="202"/>
        <v>1</v>
      </c>
      <c r="S656" s="2" t="b">
        <f t="shared" si="203"/>
        <v>1</v>
      </c>
      <c r="T656" s="2" t="s">
        <v>1643</v>
      </c>
      <c r="U656" s="2">
        <v>201</v>
      </c>
      <c r="V656" s="2" t="b">
        <v>1</v>
      </c>
      <c r="W656" s="2" t="b">
        <f t="shared" si="204"/>
        <v>1</v>
      </c>
      <c r="X656" s="20" t="b">
        <f t="shared" si="205"/>
        <v>0</v>
      </c>
      <c r="Y656" s="2" t="b">
        <v>1</v>
      </c>
      <c r="Z656" s="2" t="b">
        <f t="shared" si="191"/>
        <v>1</v>
      </c>
      <c r="AA656" s="2" t="b">
        <f t="shared" si="192"/>
        <v>1</v>
      </c>
      <c r="AB656" s="2" t="b">
        <v>1</v>
      </c>
      <c r="AC656" s="20" t="b">
        <f t="shared" si="206"/>
        <v>1</v>
      </c>
      <c r="AD656" s="20" t="b">
        <f t="shared" si="207"/>
        <v>1</v>
      </c>
      <c r="AE656" s="2" t="s">
        <v>1538</v>
      </c>
      <c r="AF656" s="2" t="str">
        <f t="shared" si="208"/>
        <v>Respiratory Infection</v>
      </c>
      <c r="AG656" s="2" t="s">
        <v>1510</v>
      </c>
      <c r="AH656" s="2" t="str">
        <f t="shared" si="209"/>
        <v>No</v>
      </c>
      <c r="AI656" s="2" t="s">
        <v>1511</v>
      </c>
      <c r="AJ656" s="2" t="s">
        <v>1534</v>
      </c>
    </row>
    <row r="657" spans="1:36" ht="15.75" customHeight="1" x14ac:dyDescent="0.35">
      <c r="A657" s="2" t="s">
        <v>1019</v>
      </c>
      <c r="B657" s="2" t="s">
        <v>1518</v>
      </c>
      <c r="C657" s="2">
        <v>179</v>
      </c>
      <c r="D657" s="2">
        <f t="shared" si="193"/>
        <v>1.79</v>
      </c>
      <c r="E657" s="2">
        <f t="shared" si="194"/>
        <v>81</v>
      </c>
      <c r="F657" s="67">
        <f t="shared" si="195"/>
        <v>25.280109859242845</v>
      </c>
      <c r="G657" s="2">
        <v>81</v>
      </c>
      <c r="H657" s="2" t="b">
        <v>0</v>
      </c>
      <c r="I657" s="2" t="b">
        <f t="shared" si="196"/>
        <v>0</v>
      </c>
      <c r="J657" s="2" t="b">
        <f t="shared" si="197"/>
        <v>0</v>
      </c>
      <c r="K657" s="2" t="b">
        <v>0</v>
      </c>
      <c r="L657" s="2" t="b">
        <f t="shared" si="198"/>
        <v>0</v>
      </c>
      <c r="M657" s="2" t="b">
        <f t="shared" si="199"/>
        <v>0</v>
      </c>
      <c r="N657" s="2" t="b">
        <v>0</v>
      </c>
      <c r="O657" s="2" t="b">
        <f t="shared" si="200"/>
        <v>0</v>
      </c>
      <c r="P657" s="2" t="b">
        <f t="shared" si="201"/>
        <v>0</v>
      </c>
      <c r="Q657" s="2" t="b">
        <v>0</v>
      </c>
      <c r="R657" s="2" t="b">
        <f t="shared" si="202"/>
        <v>0</v>
      </c>
      <c r="S657" s="2" t="b">
        <f t="shared" si="203"/>
        <v>0</v>
      </c>
      <c r="T657" s="2" t="s">
        <v>1776</v>
      </c>
      <c r="U657" s="2">
        <v>181</v>
      </c>
      <c r="V657" s="2" t="b">
        <v>0</v>
      </c>
      <c r="W657" s="2" t="b">
        <f t="shared" si="204"/>
        <v>0</v>
      </c>
      <c r="X657" s="20" t="b">
        <f t="shared" si="205"/>
        <v>0</v>
      </c>
      <c r="Y657" s="2" t="b">
        <v>0</v>
      </c>
      <c r="Z657" s="2" t="b">
        <f t="shared" si="191"/>
        <v>0</v>
      </c>
      <c r="AA657" s="2" t="b">
        <f t="shared" si="192"/>
        <v>0</v>
      </c>
      <c r="AC657" s="20" t="str">
        <f t="shared" si="206"/>
        <v>FALSE</v>
      </c>
      <c r="AD657" s="20" t="str">
        <f t="shared" si="207"/>
        <v>FALSE</v>
      </c>
      <c r="AE657" s="2" t="s">
        <v>1572</v>
      </c>
      <c r="AF657" s="2" t="str">
        <f t="shared" si="208"/>
        <v>Allergic Reaction</v>
      </c>
      <c r="AG657" s="2" t="s">
        <v>1510</v>
      </c>
      <c r="AH657" s="2" t="str">
        <f t="shared" si="209"/>
        <v>No</v>
      </c>
      <c r="AI657" s="2" t="s">
        <v>1539</v>
      </c>
      <c r="AJ657" s="2" t="s">
        <v>1517</v>
      </c>
    </row>
    <row r="658" spans="1:36" ht="15.75" customHeight="1" x14ac:dyDescent="0.35">
      <c r="A658" s="2" t="s">
        <v>1020</v>
      </c>
      <c r="B658" s="2" t="s">
        <v>1540</v>
      </c>
      <c r="C658" s="2">
        <v>178</v>
      </c>
      <c r="D658" s="2">
        <f t="shared" si="193"/>
        <v>1.78</v>
      </c>
      <c r="E658" s="2">
        <f t="shared" si="194"/>
        <v>85.2</v>
      </c>
      <c r="F658" s="67">
        <f t="shared" si="195"/>
        <v>26.890544123216767</v>
      </c>
      <c r="G658" s="2">
        <v>85.2</v>
      </c>
      <c r="H658" s="2" t="b">
        <v>1</v>
      </c>
      <c r="I658" s="2" t="b">
        <f t="shared" si="196"/>
        <v>1</v>
      </c>
      <c r="J658" s="2" t="b">
        <f t="shared" si="197"/>
        <v>1</v>
      </c>
      <c r="K658" s="2" t="b">
        <v>1</v>
      </c>
      <c r="L658" s="2" t="b">
        <f t="shared" si="198"/>
        <v>1</v>
      </c>
      <c r="M658" s="2" t="b">
        <f t="shared" si="199"/>
        <v>1</v>
      </c>
      <c r="N658" s="2" t="b">
        <v>1</v>
      </c>
      <c r="O658" s="2" t="b">
        <f t="shared" si="200"/>
        <v>1</v>
      </c>
      <c r="P658" s="2" t="b">
        <f t="shared" si="201"/>
        <v>1</v>
      </c>
      <c r="Q658" s="2" t="b">
        <v>0</v>
      </c>
      <c r="R658" s="2" t="b">
        <f t="shared" si="202"/>
        <v>0</v>
      </c>
      <c r="S658" s="2" t="b">
        <f t="shared" si="203"/>
        <v>0</v>
      </c>
      <c r="T658" s="2" t="s">
        <v>1873</v>
      </c>
      <c r="U658" s="2">
        <v>226</v>
      </c>
      <c r="V658" s="2" t="b">
        <v>0</v>
      </c>
      <c r="W658" s="2" t="b">
        <f t="shared" si="204"/>
        <v>0</v>
      </c>
      <c r="X658" s="20" t="b">
        <f t="shared" si="205"/>
        <v>0</v>
      </c>
      <c r="Y658" s="2" t="b">
        <v>0</v>
      </c>
      <c r="Z658" s="2" t="b">
        <f t="shared" si="191"/>
        <v>0</v>
      </c>
      <c r="AA658" s="2" t="b">
        <f t="shared" si="192"/>
        <v>0</v>
      </c>
      <c r="AB658" s="2" t="b">
        <v>0</v>
      </c>
      <c r="AC658" s="20" t="b">
        <f t="shared" si="206"/>
        <v>0</v>
      </c>
      <c r="AD658" s="20" t="b">
        <f t="shared" si="207"/>
        <v>0</v>
      </c>
      <c r="AE658" s="2" t="s">
        <v>1520</v>
      </c>
      <c r="AF658" s="2" t="str">
        <f t="shared" si="208"/>
        <v>Stroke</v>
      </c>
      <c r="AG658" s="2" t="s">
        <v>1528</v>
      </c>
      <c r="AH658" s="2" t="str">
        <f t="shared" si="209"/>
        <v>Yes</v>
      </c>
      <c r="AI658" s="2" t="s">
        <v>1539</v>
      </c>
      <c r="AJ658" s="2" t="s">
        <v>1525</v>
      </c>
    </row>
    <row r="659" spans="1:36" ht="15.75" customHeight="1" x14ac:dyDescent="0.35">
      <c r="A659" s="2" t="s">
        <v>1022</v>
      </c>
      <c r="B659" s="2" t="s">
        <v>1547</v>
      </c>
      <c r="C659" s="2">
        <v>164</v>
      </c>
      <c r="D659" s="2">
        <f t="shared" si="193"/>
        <v>1.64</v>
      </c>
      <c r="E659" s="2">
        <f t="shared" si="194"/>
        <v>62.9</v>
      </c>
      <c r="F659" s="67">
        <f t="shared" si="195"/>
        <v>23.386377156454493</v>
      </c>
      <c r="G659" s="2">
        <v>62.9</v>
      </c>
      <c r="H659" s="2" t="b">
        <v>0</v>
      </c>
      <c r="I659" s="2" t="b">
        <f t="shared" si="196"/>
        <v>0</v>
      </c>
      <c r="J659" s="2" t="b">
        <f t="shared" si="197"/>
        <v>0</v>
      </c>
      <c r="K659" s="2" t="b">
        <v>0</v>
      </c>
      <c r="L659" s="2" t="b">
        <f t="shared" si="198"/>
        <v>0</v>
      </c>
      <c r="M659" s="2" t="b">
        <f t="shared" si="199"/>
        <v>0</v>
      </c>
      <c r="N659" s="2" t="b">
        <v>0</v>
      </c>
      <c r="O659" s="2" t="b">
        <f t="shared" si="200"/>
        <v>0</v>
      </c>
      <c r="P659" s="2" t="b">
        <f t="shared" si="201"/>
        <v>0</v>
      </c>
      <c r="Q659" s="2" t="b">
        <v>0</v>
      </c>
      <c r="R659" s="2" t="b">
        <f t="shared" si="202"/>
        <v>0</v>
      </c>
      <c r="S659" s="2" t="b">
        <f t="shared" si="203"/>
        <v>0</v>
      </c>
      <c r="T659" s="2" t="s">
        <v>1599</v>
      </c>
      <c r="U659" s="2">
        <v>167</v>
      </c>
      <c r="V659" s="2" t="b">
        <v>0</v>
      </c>
      <c r="W659" s="2" t="b">
        <f t="shared" si="204"/>
        <v>0</v>
      </c>
      <c r="X659" s="20" t="b">
        <f t="shared" si="205"/>
        <v>0</v>
      </c>
      <c r="Y659" s="2" t="b">
        <v>0</v>
      </c>
      <c r="Z659" s="2" t="b">
        <f t="shared" si="191"/>
        <v>0</v>
      </c>
      <c r="AA659" s="2" t="b">
        <f t="shared" si="192"/>
        <v>0</v>
      </c>
      <c r="AB659" s="2" t="b">
        <v>0</v>
      </c>
      <c r="AC659" s="20" t="b">
        <f t="shared" si="206"/>
        <v>0</v>
      </c>
      <c r="AD659" s="20" t="b">
        <f t="shared" si="207"/>
        <v>0</v>
      </c>
      <c r="AE659" s="2" t="s">
        <v>1509</v>
      </c>
      <c r="AF659" s="2" t="str">
        <f t="shared" si="208"/>
        <v>Fractured Leg</v>
      </c>
      <c r="AG659" s="2" t="s">
        <v>1510</v>
      </c>
      <c r="AH659" s="2" t="str">
        <f t="shared" si="209"/>
        <v>No</v>
      </c>
      <c r="AI659" s="2" t="s">
        <v>1539</v>
      </c>
      <c r="AJ659" s="2" t="s">
        <v>1517</v>
      </c>
    </row>
    <row r="660" spans="1:36" ht="15.75" customHeight="1" x14ac:dyDescent="0.35">
      <c r="A660" s="2" t="s">
        <v>1024</v>
      </c>
      <c r="B660" s="2" t="s">
        <v>1560</v>
      </c>
      <c r="C660" s="2">
        <v>155</v>
      </c>
      <c r="D660" s="2">
        <f t="shared" si="193"/>
        <v>1.55</v>
      </c>
      <c r="E660" s="2">
        <f t="shared" si="194"/>
        <v>75.099999999999994</v>
      </c>
      <c r="F660" s="67">
        <f t="shared" si="195"/>
        <v>31.259105098855354</v>
      </c>
      <c r="G660" s="2">
        <v>75.099999999999994</v>
      </c>
      <c r="H660" s="2" t="b">
        <v>0</v>
      </c>
      <c r="I660" s="2" t="b">
        <f t="shared" si="196"/>
        <v>0</v>
      </c>
      <c r="J660" s="2" t="b">
        <f t="shared" si="197"/>
        <v>0</v>
      </c>
      <c r="K660" s="2" t="b">
        <v>0</v>
      </c>
      <c r="L660" s="2" t="b">
        <f t="shared" si="198"/>
        <v>0</v>
      </c>
      <c r="M660" s="2" t="b">
        <f t="shared" si="199"/>
        <v>0</v>
      </c>
      <c r="N660" s="2" t="b">
        <v>0</v>
      </c>
      <c r="O660" s="2" t="b">
        <f t="shared" si="200"/>
        <v>0</v>
      </c>
      <c r="P660" s="2" t="b">
        <f t="shared" si="201"/>
        <v>0</v>
      </c>
      <c r="Q660" s="2" t="b">
        <v>1</v>
      </c>
      <c r="R660" s="2" t="b">
        <f t="shared" si="202"/>
        <v>1</v>
      </c>
      <c r="S660" s="2" t="b">
        <f t="shared" si="203"/>
        <v>1</v>
      </c>
      <c r="T660" s="2" t="s">
        <v>1631</v>
      </c>
      <c r="U660" s="2">
        <v>169</v>
      </c>
      <c r="V660" s="2" t="b">
        <v>1</v>
      </c>
      <c r="W660" s="2" t="b">
        <f t="shared" si="204"/>
        <v>1</v>
      </c>
      <c r="X660" s="20" t="b">
        <f t="shared" si="205"/>
        <v>0</v>
      </c>
      <c r="Y660" s="2" t="b">
        <v>1</v>
      </c>
      <c r="Z660" s="2" t="b">
        <f t="shared" si="191"/>
        <v>1</v>
      </c>
      <c r="AA660" s="2" t="b">
        <f t="shared" si="192"/>
        <v>1</v>
      </c>
      <c r="AB660" s="2" t="b">
        <v>1</v>
      </c>
      <c r="AC660" s="20" t="b">
        <f t="shared" si="206"/>
        <v>1</v>
      </c>
      <c r="AD660" s="20" t="b">
        <f t="shared" si="207"/>
        <v>1</v>
      </c>
      <c r="AE660" s="2" t="s">
        <v>1549</v>
      </c>
      <c r="AF660" s="2" t="str">
        <f t="shared" si="208"/>
        <v>Hypertension</v>
      </c>
      <c r="AG660" s="2" t="s">
        <v>1510</v>
      </c>
      <c r="AH660" s="2" t="str">
        <f t="shared" si="209"/>
        <v>No</v>
      </c>
      <c r="AI660" s="2" t="s">
        <v>1511</v>
      </c>
      <c r="AJ660" s="2" t="s">
        <v>1512</v>
      </c>
    </row>
    <row r="661" spans="1:36" ht="15.75" customHeight="1" x14ac:dyDescent="0.35">
      <c r="A661" s="2" t="s">
        <v>1025</v>
      </c>
      <c r="B661" s="2" t="s">
        <v>1507</v>
      </c>
      <c r="C661" s="2">
        <v>163</v>
      </c>
      <c r="D661" s="2">
        <f t="shared" si="193"/>
        <v>1.63</v>
      </c>
      <c r="E661" s="2">
        <f t="shared" si="194"/>
        <v>74.400000000000006</v>
      </c>
      <c r="F661" s="67">
        <f t="shared" si="195"/>
        <v>28.002559373706202</v>
      </c>
      <c r="G661" s="2">
        <v>74.400000000000006</v>
      </c>
      <c r="H661" s="2" t="b">
        <v>1</v>
      </c>
      <c r="I661" s="2" t="b">
        <f t="shared" si="196"/>
        <v>1</v>
      </c>
      <c r="J661" s="2" t="b">
        <f t="shared" si="197"/>
        <v>1</v>
      </c>
      <c r="K661" s="2" t="b">
        <v>0</v>
      </c>
      <c r="L661" s="2" t="b">
        <f t="shared" si="198"/>
        <v>0</v>
      </c>
      <c r="M661" s="2" t="b">
        <f t="shared" si="199"/>
        <v>0</v>
      </c>
      <c r="N661" s="2" t="b">
        <v>0</v>
      </c>
      <c r="O661" s="2" t="b">
        <f t="shared" si="200"/>
        <v>0</v>
      </c>
      <c r="P661" s="2" t="b">
        <f t="shared" si="201"/>
        <v>0</v>
      </c>
      <c r="Q661" s="2" t="b">
        <v>1</v>
      </c>
      <c r="R661" s="2" t="b">
        <f t="shared" si="202"/>
        <v>1</v>
      </c>
      <c r="S661" s="2" t="b">
        <f t="shared" si="203"/>
        <v>1</v>
      </c>
      <c r="T661" s="2" t="s">
        <v>1545</v>
      </c>
      <c r="U661" s="2">
        <v>175</v>
      </c>
      <c r="V661" s="2" t="b">
        <v>1</v>
      </c>
      <c r="W661" s="2" t="b">
        <f t="shared" si="204"/>
        <v>1</v>
      </c>
      <c r="X661" s="20" t="b">
        <f t="shared" si="205"/>
        <v>0</v>
      </c>
      <c r="Y661" s="2" t="b">
        <v>0</v>
      </c>
      <c r="Z661" s="2" t="b">
        <f t="shared" si="191"/>
        <v>0</v>
      </c>
      <c r="AA661" s="2" t="b">
        <f t="shared" si="192"/>
        <v>0</v>
      </c>
      <c r="AB661" s="2" t="b">
        <v>1</v>
      </c>
      <c r="AC661" s="20" t="b">
        <f t="shared" si="206"/>
        <v>1</v>
      </c>
      <c r="AD661" s="20" t="b">
        <f t="shared" si="207"/>
        <v>1</v>
      </c>
      <c r="AE661" s="2" t="s">
        <v>1595</v>
      </c>
      <c r="AF661" s="2" t="str">
        <f t="shared" si="208"/>
        <v>Respiratory Infection</v>
      </c>
      <c r="AG661" s="2" t="s">
        <v>1510</v>
      </c>
      <c r="AH661" s="2" t="str">
        <f t="shared" si="209"/>
        <v>No</v>
      </c>
      <c r="AI661" s="2" t="s">
        <v>1516</v>
      </c>
      <c r="AJ661" s="2" t="s">
        <v>1512</v>
      </c>
    </row>
    <row r="662" spans="1:36" ht="15.75" customHeight="1" x14ac:dyDescent="0.35">
      <c r="A662" s="2" t="s">
        <v>1026</v>
      </c>
      <c r="B662" s="2" t="s">
        <v>1507</v>
      </c>
      <c r="C662" s="2">
        <v>169</v>
      </c>
      <c r="D662" s="2">
        <f t="shared" si="193"/>
        <v>1.69</v>
      </c>
      <c r="E662" s="2">
        <f t="shared" si="194"/>
        <v>72.099999999999994</v>
      </c>
      <c r="F662" s="67">
        <f t="shared" si="195"/>
        <v>25.24421413816043</v>
      </c>
      <c r="G662" s="2">
        <v>72.099999999999994</v>
      </c>
      <c r="H662" s="2" t="b">
        <v>1</v>
      </c>
      <c r="I662" s="2" t="b">
        <f t="shared" si="196"/>
        <v>1</v>
      </c>
      <c r="J662" s="2" t="b">
        <f t="shared" si="197"/>
        <v>1</v>
      </c>
      <c r="K662" s="2" t="b">
        <v>0</v>
      </c>
      <c r="L662" s="2" t="b">
        <f t="shared" si="198"/>
        <v>0</v>
      </c>
      <c r="M662" s="2" t="b">
        <f t="shared" si="199"/>
        <v>0</v>
      </c>
      <c r="N662" s="2" t="b">
        <v>1</v>
      </c>
      <c r="O662" s="2" t="b">
        <f t="shared" si="200"/>
        <v>1</v>
      </c>
      <c r="P662" s="2" t="b">
        <f t="shared" si="201"/>
        <v>1</v>
      </c>
      <c r="Q662" s="2" t="b">
        <v>0</v>
      </c>
      <c r="R662" s="2" t="b">
        <f t="shared" si="202"/>
        <v>0</v>
      </c>
      <c r="S662" s="2" t="b">
        <f t="shared" si="203"/>
        <v>0</v>
      </c>
      <c r="T662" s="2" t="s">
        <v>1599</v>
      </c>
      <c r="U662" s="2">
        <v>169</v>
      </c>
      <c r="V662" s="2" t="b">
        <v>0</v>
      </c>
      <c r="W662" s="2" t="b">
        <f t="shared" si="204"/>
        <v>0</v>
      </c>
      <c r="X662" s="20" t="b">
        <f t="shared" si="205"/>
        <v>0</v>
      </c>
      <c r="Y662" s="2" t="b">
        <v>0</v>
      </c>
      <c r="Z662" s="2" t="b">
        <f t="shared" si="191"/>
        <v>0</v>
      </c>
      <c r="AA662" s="2" t="b">
        <f t="shared" si="192"/>
        <v>0</v>
      </c>
      <c r="AC662" s="20" t="str">
        <f t="shared" si="206"/>
        <v>FALSE</v>
      </c>
      <c r="AD662" s="20" t="str">
        <f t="shared" si="207"/>
        <v>FALSE</v>
      </c>
      <c r="AE662" s="2" t="s">
        <v>1502</v>
      </c>
      <c r="AF662" s="2" t="str">
        <f t="shared" si="208"/>
        <v>Diabetes</v>
      </c>
      <c r="AG662" s="2" t="s">
        <v>1510</v>
      </c>
      <c r="AH662" s="2" t="str">
        <f t="shared" si="209"/>
        <v>No</v>
      </c>
      <c r="AI662" s="2" t="s">
        <v>1511</v>
      </c>
      <c r="AJ662" s="2" t="s">
        <v>1534</v>
      </c>
    </row>
    <row r="663" spans="1:36" ht="15.75" customHeight="1" x14ac:dyDescent="0.35">
      <c r="A663" s="2" t="s">
        <v>1027</v>
      </c>
      <c r="B663" s="2" t="s">
        <v>1522</v>
      </c>
      <c r="C663" s="2">
        <v>165</v>
      </c>
      <c r="D663" s="2">
        <f t="shared" si="193"/>
        <v>1.65</v>
      </c>
      <c r="E663" s="2">
        <f t="shared" si="194"/>
        <v>58.2</v>
      </c>
      <c r="F663" s="67">
        <f t="shared" si="195"/>
        <v>21.377410468319564</v>
      </c>
      <c r="G663" s="2">
        <v>58.2</v>
      </c>
      <c r="H663" s="2" t="b">
        <v>1</v>
      </c>
      <c r="I663" s="2" t="b">
        <f t="shared" si="196"/>
        <v>1</v>
      </c>
      <c r="J663" s="2" t="b">
        <f t="shared" si="197"/>
        <v>1</v>
      </c>
      <c r="K663" s="2" t="b">
        <v>0</v>
      </c>
      <c r="L663" s="2" t="b">
        <f t="shared" si="198"/>
        <v>0</v>
      </c>
      <c r="M663" s="2" t="b">
        <f t="shared" si="199"/>
        <v>0</v>
      </c>
      <c r="N663" s="2" t="b">
        <v>0</v>
      </c>
      <c r="O663" s="2" t="b">
        <f t="shared" si="200"/>
        <v>0</v>
      </c>
      <c r="P663" s="2" t="b">
        <f t="shared" si="201"/>
        <v>0</v>
      </c>
      <c r="Q663" s="2" t="b">
        <v>0</v>
      </c>
      <c r="R663" s="2" t="b">
        <f t="shared" si="202"/>
        <v>0</v>
      </c>
      <c r="S663" s="2" t="b">
        <f t="shared" si="203"/>
        <v>0</v>
      </c>
      <c r="T663" s="2" t="s">
        <v>1874</v>
      </c>
      <c r="U663" s="2">
        <v>222</v>
      </c>
      <c r="V663" s="2" t="b">
        <v>0</v>
      </c>
      <c r="W663" s="2" t="b">
        <f t="shared" si="204"/>
        <v>0</v>
      </c>
      <c r="X663" s="20" t="b">
        <f t="shared" si="205"/>
        <v>0</v>
      </c>
      <c r="Y663" s="2" t="b">
        <v>0</v>
      </c>
      <c r="Z663" s="2" t="b">
        <f t="shared" si="191"/>
        <v>0</v>
      </c>
      <c r="AA663" s="2" t="b">
        <f t="shared" si="192"/>
        <v>0</v>
      </c>
      <c r="AB663" s="2" t="b">
        <v>0</v>
      </c>
      <c r="AC663" s="20" t="b">
        <f t="shared" si="206"/>
        <v>0</v>
      </c>
      <c r="AD663" s="20" t="b">
        <f t="shared" si="207"/>
        <v>0</v>
      </c>
      <c r="AE663" s="2" t="s">
        <v>1515</v>
      </c>
      <c r="AF663" s="2" t="str">
        <f t="shared" si="208"/>
        <v>Prostate Cancer</v>
      </c>
      <c r="AH663" s="2" t="str">
        <f t="shared" si="209"/>
        <v>No</v>
      </c>
      <c r="AI663" s="2" t="s">
        <v>1539</v>
      </c>
      <c r="AJ663" s="2" t="s">
        <v>1525</v>
      </c>
    </row>
    <row r="664" spans="1:36" ht="15.75" customHeight="1" x14ac:dyDescent="0.35">
      <c r="A664" s="2" t="s">
        <v>1028</v>
      </c>
      <c r="B664" s="2" t="s">
        <v>1518</v>
      </c>
      <c r="C664" s="2">
        <v>158</v>
      </c>
      <c r="D664" s="2">
        <f t="shared" si="193"/>
        <v>1.58</v>
      </c>
      <c r="E664" s="2">
        <f t="shared" si="194"/>
        <v>82.9</v>
      </c>
      <c r="F664" s="67">
        <f t="shared" si="195"/>
        <v>33.207819259734016</v>
      </c>
      <c r="G664" s="2">
        <v>82.9</v>
      </c>
      <c r="H664" s="2" t="b">
        <v>0</v>
      </c>
      <c r="I664" s="2" t="b">
        <f t="shared" si="196"/>
        <v>0</v>
      </c>
      <c r="J664" s="2" t="b">
        <f t="shared" si="197"/>
        <v>0</v>
      </c>
      <c r="K664" s="2" t="b">
        <v>0</v>
      </c>
      <c r="L664" s="2" t="b">
        <f t="shared" si="198"/>
        <v>0</v>
      </c>
      <c r="M664" s="2" t="b">
        <f t="shared" si="199"/>
        <v>0</v>
      </c>
      <c r="N664" s="2" t="b">
        <v>0</v>
      </c>
      <c r="O664" s="2" t="b">
        <f t="shared" si="200"/>
        <v>0</v>
      </c>
      <c r="P664" s="2" t="b">
        <f t="shared" si="201"/>
        <v>0</v>
      </c>
      <c r="Q664" s="2" t="b">
        <v>1</v>
      </c>
      <c r="R664" s="2" t="b">
        <f t="shared" si="202"/>
        <v>1</v>
      </c>
      <c r="S664" s="2" t="b">
        <f t="shared" si="203"/>
        <v>1</v>
      </c>
      <c r="T664" s="2" t="s">
        <v>1875</v>
      </c>
      <c r="U664" s="2">
        <v>170</v>
      </c>
      <c r="V664" s="2" t="b">
        <v>1</v>
      </c>
      <c r="W664" s="2" t="b">
        <f t="shared" si="204"/>
        <v>1</v>
      </c>
      <c r="X664" s="20" t="b">
        <f t="shared" si="205"/>
        <v>0</v>
      </c>
      <c r="Y664" s="2" t="b">
        <v>1</v>
      </c>
      <c r="Z664" s="2" t="b">
        <f t="shared" si="191"/>
        <v>1</v>
      </c>
      <c r="AA664" s="2" t="b">
        <f t="shared" si="192"/>
        <v>1</v>
      </c>
      <c r="AB664" s="2" t="b">
        <v>1</v>
      </c>
      <c r="AC664" s="20" t="b">
        <f t="shared" si="206"/>
        <v>1</v>
      </c>
      <c r="AD664" s="20" t="b">
        <f t="shared" si="207"/>
        <v>1</v>
      </c>
      <c r="AE664" s="2" t="s">
        <v>1515</v>
      </c>
      <c r="AF664" s="2" t="str">
        <f t="shared" si="208"/>
        <v>Prostate Cancer</v>
      </c>
      <c r="AG664" s="2" t="s">
        <v>1510</v>
      </c>
      <c r="AH664" s="2" t="str">
        <f t="shared" si="209"/>
        <v>No</v>
      </c>
      <c r="AI664" s="2" t="s">
        <v>1539</v>
      </c>
      <c r="AJ664" s="2" t="s">
        <v>1534</v>
      </c>
    </row>
    <row r="665" spans="1:36" ht="15.75" customHeight="1" x14ac:dyDescent="0.35">
      <c r="A665" s="2" t="s">
        <v>1030</v>
      </c>
      <c r="B665" s="2" t="s">
        <v>1513</v>
      </c>
      <c r="C665" s="2">
        <v>161</v>
      </c>
      <c r="D665" s="2">
        <f t="shared" si="193"/>
        <v>1.61</v>
      </c>
      <c r="E665" s="2">
        <f t="shared" si="194"/>
        <v>75.5</v>
      </c>
      <c r="F665" s="67">
        <f t="shared" si="195"/>
        <v>29.126962694340492</v>
      </c>
      <c r="G665" s="2">
        <v>75.5</v>
      </c>
      <c r="H665" s="2" t="b">
        <v>1</v>
      </c>
      <c r="I665" s="2" t="b">
        <f t="shared" si="196"/>
        <v>1</v>
      </c>
      <c r="J665" s="2" t="b">
        <f t="shared" si="197"/>
        <v>1</v>
      </c>
      <c r="K665" s="2" t="b">
        <v>0</v>
      </c>
      <c r="L665" s="2" t="b">
        <f t="shared" si="198"/>
        <v>0</v>
      </c>
      <c r="M665" s="2" t="b">
        <f t="shared" si="199"/>
        <v>0</v>
      </c>
      <c r="N665" s="2" t="b">
        <v>0</v>
      </c>
      <c r="O665" s="2" t="b">
        <f t="shared" si="200"/>
        <v>0</v>
      </c>
      <c r="P665" s="2" t="b">
        <f t="shared" si="201"/>
        <v>0</v>
      </c>
      <c r="Q665" s="2" t="b">
        <v>1</v>
      </c>
      <c r="R665" s="2" t="b">
        <f t="shared" si="202"/>
        <v>1</v>
      </c>
      <c r="S665" s="2" t="b">
        <f t="shared" si="203"/>
        <v>1</v>
      </c>
      <c r="T665" s="2" t="s">
        <v>1876</v>
      </c>
      <c r="U665" s="2">
        <v>167</v>
      </c>
      <c r="V665" s="2" t="b">
        <v>1</v>
      </c>
      <c r="W665" s="2" t="b">
        <f t="shared" si="204"/>
        <v>1</v>
      </c>
      <c r="X665" s="20" t="b">
        <f t="shared" si="205"/>
        <v>0</v>
      </c>
      <c r="Y665" s="2" t="b">
        <v>0</v>
      </c>
      <c r="Z665" s="2" t="b">
        <f t="shared" si="191"/>
        <v>0</v>
      </c>
      <c r="AA665" s="2" t="b">
        <f t="shared" si="192"/>
        <v>0</v>
      </c>
      <c r="AB665" s="2" t="b">
        <v>1</v>
      </c>
      <c r="AC665" s="20" t="b">
        <f t="shared" si="206"/>
        <v>1</v>
      </c>
      <c r="AD665" s="20" t="b">
        <f t="shared" si="207"/>
        <v>1</v>
      </c>
      <c r="AE665" s="2" t="s">
        <v>1509</v>
      </c>
      <c r="AF665" s="2" t="str">
        <f t="shared" si="208"/>
        <v>Fractured Leg</v>
      </c>
      <c r="AG665" s="2" t="s">
        <v>1528</v>
      </c>
      <c r="AH665" s="2" t="str">
        <f t="shared" si="209"/>
        <v>Yes</v>
      </c>
      <c r="AI665" s="2" t="s">
        <v>1511</v>
      </c>
      <c r="AJ665" s="2" t="s">
        <v>1521</v>
      </c>
    </row>
    <row r="666" spans="1:36" ht="15.75" customHeight="1" x14ac:dyDescent="0.35">
      <c r="A666" s="2" t="s">
        <v>1031</v>
      </c>
      <c r="B666" s="2" t="s">
        <v>1560</v>
      </c>
      <c r="C666" s="2">
        <v>178</v>
      </c>
      <c r="D666" s="2">
        <f t="shared" si="193"/>
        <v>1.78</v>
      </c>
      <c r="E666" s="2">
        <f t="shared" si="194"/>
        <v>73.900000000000006</v>
      </c>
      <c r="F666" s="67">
        <f t="shared" si="195"/>
        <v>23.324075243024872</v>
      </c>
      <c r="G666" s="2">
        <v>73.900000000000006</v>
      </c>
      <c r="H666" s="2" t="b">
        <v>1</v>
      </c>
      <c r="I666" s="2" t="b">
        <f t="shared" si="196"/>
        <v>1</v>
      </c>
      <c r="J666" s="2" t="b">
        <f t="shared" si="197"/>
        <v>1</v>
      </c>
      <c r="K666" s="2" t="b">
        <v>0</v>
      </c>
      <c r="L666" s="2" t="b">
        <f t="shared" si="198"/>
        <v>0</v>
      </c>
      <c r="M666" s="2" t="b">
        <f t="shared" si="199"/>
        <v>0</v>
      </c>
      <c r="N666" s="2" t="b">
        <v>0</v>
      </c>
      <c r="O666" s="2" t="b">
        <f t="shared" si="200"/>
        <v>0</v>
      </c>
      <c r="P666" s="2" t="b">
        <f t="shared" si="201"/>
        <v>0</v>
      </c>
      <c r="Q666" s="2" t="b">
        <v>0</v>
      </c>
      <c r="R666" s="2" t="b">
        <f t="shared" si="202"/>
        <v>0</v>
      </c>
      <c r="S666" s="2" t="b">
        <f t="shared" si="203"/>
        <v>0</v>
      </c>
      <c r="T666" s="2" t="s">
        <v>1601</v>
      </c>
      <c r="U666" s="2">
        <v>218</v>
      </c>
      <c r="V666" s="2" t="b">
        <v>0</v>
      </c>
      <c r="W666" s="2" t="b">
        <f t="shared" si="204"/>
        <v>0</v>
      </c>
      <c r="X666" s="20" t="b">
        <f t="shared" si="205"/>
        <v>0</v>
      </c>
      <c r="Y666" s="2" t="b">
        <v>0</v>
      </c>
      <c r="Z666" s="2" t="b">
        <f t="shared" si="191"/>
        <v>0</v>
      </c>
      <c r="AA666" s="2" t="b">
        <f t="shared" si="192"/>
        <v>0</v>
      </c>
      <c r="AB666" s="2" t="b">
        <v>0</v>
      </c>
      <c r="AC666" s="20" t="b">
        <f t="shared" si="206"/>
        <v>0</v>
      </c>
      <c r="AD666" s="20" t="b">
        <f t="shared" si="207"/>
        <v>0</v>
      </c>
      <c r="AE666" s="2" t="s">
        <v>1586</v>
      </c>
      <c r="AF666" s="2" t="str">
        <f t="shared" si="208"/>
        <v>Osteoarthritis</v>
      </c>
      <c r="AG666" s="2" t="s">
        <v>1528</v>
      </c>
      <c r="AH666" s="2" t="str">
        <f t="shared" si="209"/>
        <v>Yes</v>
      </c>
      <c r="AI666" s="2" t="s">
        <v>1516</v>
      </c>
      <c r="AJ666" s="2" t="s">
        <v>1534</v>
      </c>
    </row>
    <row r="667" spans="1:36" ht="15.75" customHeight="1" x14ac:dyDescent="0.35">
      <c r="A667" s="2" t="s">
        <v>1032</v>
      </c>
      <c r="B667" s="2" t="s">
        <v>1547</v>
      </c>
      <c r="C667" s="2">
        <v>162</v>
      </c>
      <c r="D667" s="2">
        <f t="shared" si="193"/>
        <v>1.62</v>
      </c>
      <c r="E667" s="2">
        <f t="shared" si="194"/>
        <v>62.3</v>
      </c>
      <c r="F667" s="67">
        <f t="shared" si="195"/>
        <v>23.738759335467147</v>
      </c>
      <c r="G667" s="2">
        <v>62.3</v>
      </c>
      <c r="H667" s="2" t="b">
        <v>0</v>
      </c>
      <c r="I667" s="2" t="b">
        <f t="shared" si="196"/>
        <v>0</v>
      </c>
      <c r="J667" s="2" t="b">
        <f t="shared" si="197"/>
        <v>0</v>
      </c>
      <c r="K667" s="2" t="b">
        <v>0</v>
      </c>
      <c r="L667" s="2" t="b">
        <f t="shared" si="198"/>
        <v>0</v>
      </c>
      <c r="M667" s="2" t="b">
        <f t="shared" si="199"/>
        <v>0</v>
      </c>
      <c r="N667" s="2" t="b">
        <v>1</v>
      </c>
      <c r="O667" s="2" t="b">
        <f t="shared" si="200"/>
        <v>1</v>
      </c>
      <c r="P667" s="2" t="b">
        <f t="shared" si="201"/>
        <v>1</v>
      </c>
      <c r="Q667" s="2" t="b">
        <v>0</v>
      </c>
      <c r="R667" s="2" t="b">
        <f t="shared" si="202"/>
        <v>0</v>
      </c>
      <c r="S667" s="2" t="b">
        <f t="shared" si="203"/>
        <v>0</v>
      </c>
      <c r="T667" s="2" t="s">
        <v>1610</v>
      </c>
      <c r="U667" s="2">
        <v>184</v>
      </c>
      <c r="V667" s="2" t="b">
        <v>0</v>
      </c>
      <c r="W667" s="2" t="b">
        <f t="shared" si="204"/>
        <v>0</v>
      </c>
      <c r="X667" s="20" t="b">
        <f t="shared" si="205"/>
        <v>0</v>
      </c>
      <c r="Y667" s="2" t="b">
        <v>0</v>
      </c>
      <c r="Z667" s="2" t="b">
        <f t="shared" si="191"/>
        <v>0</v>
      </c>
      <c r="AA667" s="2" t="b">
        <f t="shared" si="192"/>
        <v>0</v>
      </c>
      <c r="AB667" s="2" t="b">
        <v>0</v>
      </c>
      <c r="AC667" s="20" t="b">
        <f t="shared" si="206"/>
        <v>0</v>
      </c>
      <c r="AD667" s="20" t="b">
        <f t="shared" si="207"/>
        <v>0</v>
      </c>
      <c r="AE667" s="2" t="s">
        <v>1546</v>
      </c>
      <c r="AF667" s="2" t="str">
        <f t="shared" si="208"/>
        <v>Kidney Stones</v>
      </c>
      <c r="AG667" s="2" t="s">
        <v>1528</v>
      </c>
      <c r="AH667" s="2" t="str">
        <f t="shared" si="209"/>
        <v>Yes</v>
      </c>
      <c r="AI667" s="2" t="s">
        <v>1539</v>
      </c>
      <c r="AJ667" s="2" t="s">
        <v>1534</v>
      </c>
    </row>
    <row r="668" spans="1:36" ht="15.75" customHeight="1" x14ac:dyDescent="0.35">
      <c r="A668" s="2" t="s">
        <v>1033</v>
      </c>
      <c r="B668" s="2" t="s">
        <v>1518</v>
      </c>
      <c r="C668" s="2">
        <v>169</v>
      </c>
      <c r="D668" s="2">
        <f t="shared" si="193"/>
        <v>1.69</v>
      </c>
      <c r="E668" s="2">
        <f t="shared" si="194"/>
        <v>86.6</v>
      </c>
      <c r="F668" s="67">
        <f t="shared" si="195"/>
        <v>30.321067189524179</v>
      </c>
      <c r="G668" s="2">
        <v>86.6</v>
      </c>
      <c r="H668" s="2" t="b">
        <v>0</v>
      </c>
      <c r="I668" s="2" t="b">
        <f t="shared" si="196"/>
        <v>0</v>
      </c>
      <c r="J668" s="2" t="b">
        <f t="shared" si="197"/>
        <v>0</v>
      </c>
      <c r="K668" s="2" t="b">
        <v>1</v>
      </c>
      <c r="L668" s="2" t="b">
        <f t="shared" si="198"/>
        <v>1</v>
      </c>
      <c r="M668" s="2" t="b">
        <f t="shared" si="199"/>
        <v>1</v>
      </c>
      <c r="N668" s="2" t="b">
        <v>1</v>
      </c>
      <c r="O668" s="2" t="b">
        <f t="shared" si="200"/>
        <v>1</v>
      </c>
      <c r="P668" s="2" t="b">
        <f t="shared" si="201"/>
        <v>1</v>
      </c>
      <c r="Q668" s="2" t="b">
        <v>1</v>
      </c>
      <c r="R668" s="2" t="b">
        <f t="shared" si="202"/>
        <v>1</v>
      </c>
      <c r="S668" s="2" t="b">
        <f t="shared" si="203"/>
        <v>1</v>
      </c>
      <c r="T668" s="2" t="s">
        <v>1553</v>
      </c>
      <c r="U668" s="2">
        <v>190</v>
      </c>
      <c r="V668" s="2" t="b">
        <v>1</v>
      </c>
      <c r="W668" s="2" t="b">
        <f t="shared" si="204"/>
        <v>1</v>
      </c>
      <c r="X668" s="20" t="b">
        <f t="shared" si="205"/>
        <v>0</v>
      </c>
      <c r="Y668" s="2" t="b">
        <v>0</v>
      </c>
      <c r="Z668" s="2" t="b">
        <f t="shared" si="191"/>
        <v>0</v>
      </c>
      <c r="AA668" s="2" t="b">
        <f t="shared" si="192"/>
        <v>0</v>
      </c>
      <c r="AB668" s="2" t="b">
        <v>1</v>
      </c>
      <c r="AC668" s="20" t="b">
        <f t="shared" si="206"/>
        <v>1</v>
      </c>
      <c r="AD668" s="20" t="b">
        <f t="shared" si="207"/>
        <v>1</v>
      </c>
      <c r="AE668" s="2" t="s">
        <v>1595</v>
      </c>
      <c r="AF668" s="2" t="str">
        <f t="shared" si="208"/>
        <v>Respiratory Infection</v>
      </c>
      <c r="AG668" s="2" t="s">
        <v>1510</v>
      </c>
      <c r="AH668" s="2" t="str">
        <f t="shared" si="209"/>
        <v>No</v>
      </c>
      <c r="AI668" s="2" t="s">
        <v>1511</v>
      </c>
      <c r="AJ668" s="2" t="s">
        <v>1534</v>
      </c>
    </row>
    <row r="669" spans="1:36" ht="15.75" customHeight="1" x14ac:dyDescent="0.35">
      <c r="A669" s="2" t="s">
        <v>1035</v>
      </c>
      <c r="B669" s="2" t="s">
        <v>1522</v>
      </c>
      <c r="C669" s="2">
        <v>158</v>
      </c>
      <c r="D669" s="2">
        <f t="shared" si="193"/>
        <v>1.58</v>
      </c>
      <c r="E669" s="2">
        <f t="shared" si="194"/>
        <v>52.7</v>
      </c>
      <c r="F669" s="67">
        <f t="shared" si="195"/>
        <v>21.11039897452331</v>
      </c>
      <c r="G669" s="2">
        <v>52.7</v>
      </c>
      <c r="H669" s="2" t="b">
        <v>1</v>
      </c>
      <c r="I669" s="2" t="b">
        <f t="shared" si="196"/>
        <v>1</v>
      </c>
      <c r="J669" s="2" t="b">
        <f t="shared" si="197"/>
        <v>1</v>
      </c>
      <c r="K669" s="2" t="b">
        <v>1</v>
      </c>
      <c r="L669" s="2" t="b">
        <f t="shared" si="198"/>
        <v>1</v>
      </c>
      <c r="M669" s="2" t="b">
        <f t="shared" si="199"/>
        <v>1</v>
      </c>
      <c r="N669" s="2" t="b">
        <v>1</v>
      </c>
      <c r="O669" s="2" t="b">
        <f t="shared" si="200"/>
        <v>1</v>
      </c>
      <c r="P669" s="2" t="b">
        <f t="shared" si="201"/>
        <v>1</v>
      </c>
      <c r="Q669" s="2" t="b">
        <v>0</v>
      </c>
      <c r="R669" s="2" t="b">
        <f t="shared" si="202"/>
        <v>0</v>
      </c>
      <c r="S669" s="2" t="b">
        <f t="shared" si="203"/>
        <v>0</v>
      </c>
      <c r="T669" s="2" t="s">
        <v>1585</v>
      </c>
      <c r="U669" s="2">
        <v>187</v>
      </c>
      <c r="V669" s="2" t="b">
        <v>0</v>
      </c>
      <c r="W669" s="2" t="b">
        <f t="shared" si="204"/>
        <v>0</v>
      </c>
      <c r="X669" s="20" t="b">
        <f t="shared" si="205"/>
        <v>0</v>
      </c>
      <c r="Y669" s="2" t="b">
        <v>0</v>
      </c>
      <c r="Z669" s="2" t="b">
        <f t="shared" si="191"/>
        <v>0</v>
      </c>
      <c r="AA669" s="2" t="b">
        <f t="shared" si="192"/>
        <v>0</v>
      </c>
      <c r="AC669" s="20" t="str">
        <f t="shared" si="206"/>
        <v>FALSE</v>
      </c>
      <c r="AD669" s="20" t="str">
        <f t="shared" si="207"/>
        <v>FALSE</v>
      </c>
      <c r="AE669" s="2" t="s">
        <v>1530</v>
      </c>
      <c r="AF669" s="2" t="str">
        <f t="shared" si="208"/>
        <v>Fractured Arm</v>
      </c>
      <c r="AG669" s="2" t="s">
        <v>1528</v>
      </c>
      <c r="AH669" s="2" t="str">
        <f t="shared" si="209"/>
        <v>Yes</v>
      </c>
      <c r="AI669" s="2" t="s">
        <v>1516</v>
      </c>
      <c r="AJ669" s="2" t="s">
        <v>1534</v>
      </c>
    </row>
    <row r="670" spans="1:36" ht="15.75" customHeight="1" x14ac:dyDescent="0.35">
      <c r="A670" s="2" t="s">
        <v>1036</v>
      </c>
      <c r="B670" s="2" t="s">
        <v>1522</v>
      </c>
      <c r="C670" s="2">
        <v>152</v>
      </c>
      <c r="D670" s="2">
        <f t="shared" si="193"/>
        <v>1.52</v>
      </c>
      <c r="E670" s="2">
        <f t="shared" si="194"/>
        <v>70.8</v>
      </c>
      <c r="F670" s="67">
        <f t="shared" si="195"/>
        <v>30.644044321329638</v>
      </c>
      <c r="G670" s="2">
        <v>70.8</v>
      </c>
      <c r="H670" s="2" t="b">
        <v>0</v>
      </c>
      <c r="I670" s="2" t="b">
        <f t="shared" si="196"/>
        <v>0</v>
      </c>
      <c r="J670" s="2" t="b">
        <f t="shared" si="197"/>
        <v>0</v>
      </c>
      <c r="K670" s="2" t="b">
        <v>0</v>
      </c>
      <c r="L670" s="2" t="b">
        <f t="shared" si="198"/>
        <v>0</v>
      </c>
      <c r="M670" s="2" t="b">
        <f t="shared" si="199"/>
        <v>0</v>
      </c>
      <c r="N670" s="2" t="b">
        <v>1</v>
      </c>
      <c r="O670" s="2" t="b">
        <f t="shared" si="200"/>
        <v>1</v>
      </c>
      <c r="P670" s="2" t="b">
        <f t="shared" si="201"/>
        <v>1</v>
      </c>
      <c r="Q670" s="2" t="b">
        <v>1</v>
      </c>
      <c r="R670" s="2" t="b">
        <f t="shared" si="202"/>
        <v>1</v>
      </c>
      <c r="S670" s="2" t="b">
        <f t="shared" si="203"/>
        <v>1</v>
      </c>
      <c r="T670" s="2" t="s">
        <v>1725</v>
      </c>
      <c r="U670" s="2">
        <v>172</v>
      </c>
      <c r="V670" s="2" t="b">
        <v>1</v>
      </c>
      <c r="W670" s="2" t="b">
        <f t="shared" si="204"/>
        <v>1</v>
      </c>
      <c r="X670" s="20" t="b">
        <f t="shared" si="205"/>
        <v>0</v>
      </c>
      <c r="Y670" s="2" t="b">
        <v>0</v>
      </c>
      <c r="Z670" s="2" t="b">
        <f t="shared" si="191"/>
        <v>0</v>
      </c>
      <c r="AA670" s="2" t="b">
        <f t="shared" si="192"/>
        <v>0</v>
      </c>
      <c r="AB670" s="2" t="b">
        <v>1</v>
      </c>
      <c r="AC670" s="20" t="b">
        <f t="shared" si="206"/>
        <v>1</v>
      </c>
      <c r="AD670" s="20" t="b">
        <f t="shared" si="207"/>
        <v>1</v>
      </c>
      <c r="AE670" s="2" t="s">
        <v>1524</v>
      </c>
      <c r="AF670" s="2" t="str">
        <f t="shared" si="208"/>
        <v>Heart Attack</v>
      </c>
      <c r="AG670" s="2" t="s">
        <v>1528</v>
      </c>
      <c r="AH670" s="2" t="str">
        <f t="shared" si="209"/>
        <v>Yes</v>
      </c>
      <c r="AI670" s="2" t="s">
        <v>1539</v>
      </c>
      <c r="AJ670" s="2" t="s">
        <v>1517</v>
      </c>
    </row>
    <row r="671" spans="1:36" ht="15.75" customHeight="1" x14ac:dyDescent="0.35">
      <c r="A671" s="2" t="s">
        <v>1038</v>
      </c>
      <c r="B671" s="2" t="s">
        <v>1540</v>
      </c>
      <c r="C671" s="2">
        <v>166</v>
      </c>
      <c r="D671" s="2">
        <f t="shared" si="193"/>
        <v>1.66</v>
      </c>
      <c r="E671" s="2">
        <f t="shared" si="194"/>
        <v>78.3</v>
      </c>
      <c r="F671" s="67">
        <f t="shared" si="195"/>
        <v>28.414864276382641</v>
      </c>
      <c r="G671" s="2">
        <v>78.3</v>
      </c>
      <c r="H671" s="2" t="b">
        <v>0</v>
      </c>
      <c r="I671" s="2" t="b">
        <f t="shared" si="196"/>
        <v>0</v>
      </c>
      <c r="J671" s="2" t="b">
        <f t="shared" si="197"/>
        <v>0</v>
      </c>
      <c r="K671" s="2" t="b">
        <v>0</v>
      </c>
      <c r="L671" s="2" t="b">
        <f t="shared" si="198"/>
        <v>0</v>
      </c>
      <c r="M671" s="2" t="b">
        <f t="shared" si="199"/>
        <v>0</v>
      </c>
      <c r="N671" s="2" t="b">
        <v>0</v>
      </c>
      <c r="O671" s="2" t="b">
        <f t="shared" si="200"/>
        <v>0</v>
      </c>
      <c r="P671" s="2" t="b">
        <f t="shared" si="201"/>
        <v>0</v>
      </c>
      <c r="Q671" s="2" t="b">
        <v>1</v>
      </c>
      <c r="R671" s="2" t="b">
        <f t="shared" si="202"/>
        <v>1</v>
      </c>
      <c r="S671" s="2" t="b">
        <f t="shared" si="203"/>
        <v>1</v>
      </c>
      <c r="T671" s="2" t="s">
        <v>1789</v>
      </c>
      <c r="U671" s="2">
        <v>174</v>
      </c>
      <c r="V671" s="2" t="b">
        <v>1</v>
      </c>
      <c r="W671" s="2" t="b">
        <f t="shared" si="204"/>
        <v>1</v>
      </c>
      <c r="X671" s="20" t="b">
        <f t="shared" si="205"/>
        <v>0</v>
      </c>
      <c r="Y671" s="2" t="b">
        <v>0</v>
      </c>
      <c r="Z671" s="2" t="b">
        <f t="shared" si="191"/>
        <v>0</v>
      </c>
      <c r="AA671" s="2" t="b">
        <f t="shared" si="192"/>
        <v>0</v>
      </c>
      <c r="AB671" s="2" t="b">
        <v>1</v>
      </c>
      <c r="AC671" s="20" t="b">
        <f t="shared" si="206"/>
        <v>1</v>
      </c>
      <c r="AD671" s="20" t="b">
        <f t="shared" si="207"/>
        <v>1</v>
      </c>
      <c r="AE671" s="2" t="s">
        <v>1579</v>
      </c>
      <c r="AF671" s="2" t="str">
        <f t="shared" si="208"/>
        <v>Cancer</v>
      </c>
      <c r="AG671" s="2" t="s">
        <v>1510</v>
      </c>
      <c r="AH671" s="2" t="str">
        <f t="shared" si="209"/>
        <v>No</v>
      </c>
      <c r="AI671" s="2" t="s">
        <v>1539</v>
      </c>
      <c r="AJ671" s="2" t="s">
        <v>1525</v>
      </c>
    </row>
    <row r="672" spans="1:36" ht="15.75" customHeight="1" x14ac:dyDescent="0.35">
      <c r="A672" s="2" t="s">
        <v>1039</v>
      </c>
      <c r="B672" s="2" t="s">
        <v>1507</v>
      </c>
      <c r="C672" s="2">
        <v>173</v>
      </c>
      <c r="D672" s="2">
        <f t="shared" si="193"/>
        <v>1.73</v>
      </c>
      <c r="E672" s="2">
        <f t="shared" si="194"/>
        <v>95</v>
      </c>
      <c r="F672" s="67">
        <f t="shared" si="195"/>
        <v>31.741788900397605</v>
      </c>
      <c r="G672" s="2">
        <v>95</v>
      </c>
      <c r="H672" s="2" t="b">
        <v>0</v>
      </c>
      <c r="I672" s="2" t="b">
        <f t="shared" si="196"/>
        <v>0</v>
      </c>
      <c r="J672" s="2" t="b">
        <f t="shared" si="197"/>
        <v>0</v>
      </c>
      <c r="K672" s="2" t="b">
        <v>1</v>
      </c>
      <c r="L672" s="2" t="b">
        <f t="shared" si="198"/>
        <v>1</v>
      </c>
      <c r="M672" s="2" t="b">
        <f t="shared" si="199"/>
        <v>1</v>
      </c>
      <c r="N672" s="2" t="b">
        <v>1</v>
      </c>
      <c r="O672" s="2" t="b">
        <f t="shared" si="200"/>
        <v>1</v>
      </c>
      <c r="P672" s="2" t="b">
        <f t="shared" si="201"/>
        <v>1</v>
      </c>
      <c r="Q672" s="2" t="b">
        <v>0</v>
      </c>
      <c r="R672" s="2" t="b">
        <f t="shared" si="202"/>
        <v>0</v>
      </c>
      <c r="S672" s="2" t="b">
        <f t="shared" si="203"/>
        <v>0</v>
      </c>
      <c r="T672" s="2" t="s">
        <v>1535</v>
      </c>
      <c r="U672" s="2">
        <v>171</v>
      </c>
      <c r="V672" s="2" t="b">
        <v>0</v>
      </c>
      <c r="W672" s="2" t="b">
        <f t="shared" si="204"/>
        <v>0</v>
      </c>
      <c r="X672" s="20" t="b">
        <f t="shared" si="205"/>
        <v>0</v>
      </c>
      <c r="Y672" s="2" t="b">
        <v>1</v>
      </c>
      <c r="Z672" s="2" t="b">
        <f t="shared" si="191"/>
        <v>1</v>
      </c>
      <c r="AA672" s="2" t="b">
        <f t="shared" si="192"/>
        <v>1</v>
      </c>
      <c r="AB672" s="2" t="b">
        <v>1</v>
      </c>
      <c r="AC672" s="20" t="b">
        <f t="shared" si="206"/>
        <v>1</v>
      </c>
      <c r="AD672" s="20" t="b">
        <f t="shared" si="207"/>
        <v>1</v>
      </c>
      <c r="AE672" s="2" t="s">
        <v>1559</v>
      </c>
      <c r="AF672" s="2" t="str">
        <f t="shared" si="208"/>
        <v>Kidney Stones</v>
      </c>
      <c r="AG672" s="2" t="s">
        <v>1510</v>
      </c>
      <c r="AH672" s="2" t="str">
        <f t="shared" si="209"/>
        <v>No</v>
      </c>
      <c r="AI672" s="2" t="s">
        <v>1516</v>
      </c>
      <c r="AJ672" s="2" t="s">
        <v>1512</v>
      </c>
    </row>
    <row r="673" spans="1:36" ht="15.75" customHeight="1" x14ac:dyDescent="0.35">
      <c r="A673" s="2" t="s">
        <v>1040</v>
      </c>
      <c r="B673" s="2" t="s">
        <v>1540</v>
      </c>
      <c r="C673" s="2">
        <v>174</v>
      </c>
      <c r="D673" s="2">
        <f t="shared" si="193"/>
        <v>1.74</v>
      </c>
      <c r="E673" s="2">
        <f t="shared" si="194"/>
        <v>90.6</v>
      </c>
      <c r="F673" s="67">
        <f t="shared" si="195"/>
        <v>29.92469282600079</v>
      </c>
      <c r="G673" s="2">
        <v>90.6</v>
      </c>
      <c r="H673" s="2" t="b">
        <v>1</v>
      </c>
      <c r="I673" s="2" t="b">
        <f t="shared" si="196"/>
        <v>1</v>
      </c>
      <c r="J673" s="2" t="b">
        <f t="shared" si="197"/>
        <v>1</v>
      </c>
      <c r="K673" s="2" t="b">
        <v>0</v>
      </c>
      <c r="L673" s="2" t="b">
        <f t="shared" si="198"/>
        <v>0</v>
      </c>
      <c r="M673" s="2" t="b">
        <f t="shared" si="199"/>
        <v>0</v>
      </c>
      <c r="N673" s="2" t="b">
        <v>0</v>
      </c>
      <c r="O673" s="2" t="b">
        <f t="shared" si="200"/>
        <v>0</v>
      </c>
      <c r="P673" s="2" t="b">
        <f t="shared" si="201"/>
        <v>0</v>
      </c>
      <c r="Q673" s="2" t="b">
        <v>0</v>
      </c>
      <c r="R673" s="2" t="b">
        <f t="shared" si="202"/>
        <v>0</v>
      </c>
      <c r="S673" s="2" t="b">
        <f t="shared" si="203"/>
        <v>0</v>
      </c>
      <c r="T673" s="2" t="s">
        <v>1670</v>
      </c>
      <c r="U673" s="2">
        <v>214</v>
      </c>
      <c r="V673" s="2" t="b">
        <v>1</v>
      </c>
      <c r="W673" s="2" t="b">
        <f t="shared" si="204"/>
        <v>1</v>
      </c>
      <c r="X673" s="20" t="b">
        <f t="shared" si="205"/>
        <v>0</v>
      </c>
      <c r="Y673" s="2" t="b">
        <v>0</v>
      </c>
      <c r="Z673" s="2" t="b">
        <f t="shared" si="191"/>
        <v>0</v>
      </c>
      <c r="AA673" s="2" t="b">
        <f t="shared" si="192"/>
        <v>0</v>
      </c>
      <c r="AB673" s="2" t="b">
        <v>1</v>
      </c>
      <c r="AC673" s="20" t="b">
        <f t="shared" si="206"/>
        <v>1</v>
      </c>
      <c r="AD673" s="20" t="b">
        <f t="shared" si="207"/>
        <v>1</v>
      </c>
      <c r="AE673" s="2" t="s">
        <v>1524</v>
      </c>
      <c r="AF673" s="2" t="str">
        <f t="shared" si="208"/>
        <v>Heart Attack</v>
      </c>
      <c r="AG673" s="2" t="s">
        <v>1510</v>
      </c>
      <c r="AH673" s="2" t="str">
        <f t="shared" si="209"/>
        <v>No</v>
      </c>
      <c r="AI673" s="2" t="s">
        <v>1539</v>
      </c>
      <c r="AJ673" s="2" t="s">
        <v>1521</v>
      </c>
    </row>
    <row r="674" spans="1:36" ht="15.75" customHeight="1" x14ac:dyDescent="0.35">
      <c r="A674" s="2" t="s">
        <v>1042</v>
      </c>
      <c r="B674" s="2" t="s">
        <v>1531</v>
      </c>
      <c r="C674" s="2">
        <v>153</v>
      </c>
      <c r="D674" s="2">
        <f t="shared" si="193"/>
        <v>1.53</v>
      </c>
      <c r="E674" s="2">
        <f t="shared" si="194"/>
        <v>66.2</v>
      </c>
      <c r="F674" s="67">
        <f t="shared" si="195"/>
        <v>28.279721474646504</v>
      </c>
      <c r="G674" s="2">
        <v>66.2</v>
      </c>
      <c r="H674" s="2" t="b">
        <v>1</v>
      </c>
      <c r="I674" s="2" t="b">
        <f t="shared" si="196"/>
        <v>1</v>
      </c>
      <c r="J674" s="2" t="b">
        <f t="shared" si="197"/>
        <v>1</v>
      </c>
      <c r="K674" s="2" t="b">
        <v>0</v>
      </c>
      <c r="L674" s="2" t="b">
        <f t="shared" si="198"/>
        <v>0</v>
      </c>
      <c r="M674" s="2" t="b">
        <f t="shared" si="199"/>
        <v>0</v>
      </c>
      <c r="N674" s="2" t="b">
        <v>1</v>
      </c>
      <c r="O674" s="2" t="b">
        <f t="shared" si="200"/>
        <v>1</v>
      </c>
      <c r="P674" s="2" t="b">
        <f t="shared" si="201"/>
        <v>1</v>
      </c>
      <c r="Q674" s="2" t="b">
        <v>1</v>
      </c>
      <c r="R674" s="2" t="b">
        <f t="shared" si="202"/>
        <v>1</v>
      </c>
      <c r="S674" s="2" t="b">
        <f t="shared" si="203"/>
        <v>1</v>
      </c>
      <c r="T674" s="2" t="s">
        <v>1743</v>
      </c>
      <c r="U674" s="2">
        <v>220</v>
      </c>
      <c r="V674" s="2" t="b">
        <v>1</v>
      </c>
      <c r="W674" s="2" t="b">
        <f t="shared" si="204"/>
        <v>1</v>
      </c>
      <c r="X674" s="20" t="b">
        <f t="shared" si="205"/>
        <v>0</v>
      </c>
      <c r="Y674" s="2" t="b">
        <v>0</v>
      </c>
      <c r="Z674" s="2" t="b">
        <f t="shared" si="191"/>
        <v>0</v>
      </c>
      <c r="AA674" s="2" t="b">
        <f t="shared" si="192"/>
        <v>0</v>
      </c>
      <c r="AB674" s="2" t="b">
        <v>1</v>
      </c>
      <c r="AC674" s="20" t="b">
        <f t="shared" si="206"/>
        <v>1</v>
      </c>
      <c r="AD674" s="20" t="b">
        <f t="shared" si="207"/>
        <v>1</v>
      </c>
      <c r="AE674" s="2" t="s">
        <v>1627</v>
      </c>
      <c r="AF674" s="2" t="str">
        <f t="shared" si="208"/>
        <v>Childbirth</v>
      </c>
      <c r="AG674" s="2" t="s">
        <v>1510</v>
      </c>
      <c r="AH674" s="2" t="str">
        <f t="shared" si="209"/>
        <v>No</v>
      </c>
      <c r="AI674" s="2" t="s">
        <v>1511</v>
      </c>
      <c r="AJ674" s="2" t="s">
        <v>1517</v>
      </c>
    </row>
    <row r="675" spans="1:36" ht="15.75" customHeight="1" x14ac:dyDescent="0.35">
      <c r="A675" s="2" t="s">
        <v>1044</v>
      </c>
      <c r="B675" s="2" t="s">
        <v>1522</v>
      </c>
      <c r="C675" s="2">
        <v>176</v>
      </c>
      <c r="D675" s="2">
        <f t="shared" si="193"/>
        <v>1.76</v>
      </c>
      <c r="E675" s="2">
        <f t="shared" si="194"/>
        <v>66.900000000000006</v>
      </c>
      <c r="F675" s="67">
        <f t="shared" si="195"/>
        <v>21.59736570247934</v>
      </c>
      <c r="G675" s="2">
        <v>66.900000000000006</v>
      </c>
      <c r="H675" s="2" t="b">
        <v>0</v>
      </c>
      <c r="I675" s="2" t="b">
        <f t="shared" si="196"/>
        <v>0</v>
      </c>
      <c r="J675" s="2" t="b">
        <f t="shared" si="197"/>
        <v>0</v>
      </c>
      <c r="K675" s="2" t="b">
        <v>0</v>
      </c>
      <c r="L675" s="2" t="b">
        <f t="shared" si="198"/>
        <v>0</v>
      </c>
      <c r="M675" s="2" t="b">
        <f t="shared" si="199"/>
        <v>0</v>
      </c>
      <c r="N675" s="2" t="b">
        <v>0</v>
      </c>
      <c r="O675" s="2" t="b">
        <f t="shared" si="200"/>
        <v>0</v>
      </c>
      <c r="P675" s="2" t="b">
        <f t="shared" si="201"/>
        <v>0</v>
      </c>
      <c r="Q675" s="2" t="b">
        <v>0</v>
      </c>
      <c r="R675" s="2" t="b">
        <f t="shared" si="202"/>
        <v>0</v>
      </c>
      <c r="S675" s="2" t="b">
        <f t="shared" si="203"/>
        <v>0</v>
      </c>
      <c r="T675" s="2" t="s">
        <v>1757</v>
      </c>
      <c r="U675" s="2">
        <v>177</v>
      </c>
      <c r="V675" s="2" t="b">
        <v>0</v>
      </c>
      <c r="W675" s="2" t="b">
        <f t="shared" si="204"/>
        <v>0</v>
      </c>
      <c r="X675" s="20" t="b">
        <f t="shared" si="205"/>
        <v>0</v>
      </c>
      <c r="Y675" s="2" t="b">
        <v>0</v>
      </c>
      <c r="Z675" s="2" t="b">
        <f t="shared" si="191"/>
        <v>0</v>
      </c>
      <c r="AA675" s="2" t="b">
        <f t="shared" si="192"/>
        <v>0</v>
      </c>
      <c r="AB675" s="2" t="b">
        <v>0</v>
      </c>
      <c r="AC675" s="20" t="b">
        <f t="shared" si="206"/>
        <v>0</v>
      </c>
      <c r="AD675" s="20" t="b">
        <f t="shared" si="207"/>
        <v>0</v>
      </c>
      <c r="AE675" s="2" t="s">
        <v>1584</v>
      </c>
      <c r="AF675" s="2" t="str">
        <f t="shared" si="208"/>
        <v>Prostate Cancer</v>
      </c>
      <c r="AG675" s="2" t="s">
        <v>1510</v>
      </c>
      <c r="AH675" s="2" t="str">
        <f t="shared" si="209"/>
        <v>No</v>
      </c>
      <c r="AI675" s="2" t="s">
        <v>1539</v>
      </c>
      <c r="AJ675" s="2" t="s">
        <v>1525</v>
      </c>
    </row>
    <row r="676" spans="1:36" ht="15.75" customHeight="1" x14ac:dyDescent="0.35">
      <c r="A676" s="2" t="s">
        <v>1045</v>
      </c>
      <c r="B676" s="2" t="s">
        <v>1513</v>
      </c>
      <c r="C676" s="2">
        <v>167</v>
      </c>
      <c r="D676" s="2">
        <f t="shared" si="193"/>
        <v>1.67</v>
      </c>
      <c r="E676" s="2">
        <f t="shared" si="194"/>
        <v>58.7</v>
      </c>
      <c r="F676" s="67">
        <f t="shared" si="195"/>
        <v>21.047724909462513</v>
      </c>
      <c r="G676" s="2">
        <v>58.7</v>
      </c>
      <c r="H676" s="2" t="b">
        <v>0</v>
      </c>
      <c r="I676" s="2" t="b">
        <f t="shared" si="196"/>
        <v>0</v>
      </c>
      <c r="J676" s="2" t="b">
        <f t="shared" si="197"/>
        <v>0</v>
      </c>
      <c r="K676" s="2" t="b">
        <v>0</v>
      </c>
      <c r="L676" s="2" t="b">
        <f t="shared" si="198"/>
        <v>0</v>
      </c>
      <c r="M676" s="2" t="b">
        <f t="shared" si="199"/>
        <v>0</v>
      </c>
      <c r="N676" s="2" t="b">
        <v>0</v>
      </c>
      <c r="O676" s="2" t="b">
        <f t="shared" si="200"/>
        <v>0</v>
      </c>
      <c r="P676" s="2" t="b">
        <f t="shared" si="201"/>
        <v>0</v>
      </c>
      <c r="Q676" s="2" t="b">
        <v>0</v>
      </c>
      <c r="R676" s="2" t="b">
        <f t="shared" si="202"/>
        <v>0</v>
      </c>
      <c r="S676" s="2" t="b">
        <f t="shared" si="203"/>
        <v>0</v>
      </c>
      <c r="T676" s="2" t="s">
        <v>1877</v>
      </c>
      <c r="U676" s="2">
        <v>217</v>
      </c>
      <c r="V676" s="2" t="b">
        <v>0</v>
      </c>
      <c r="W676" s="2" t="b">
        <f t="shared" si="204"/>
        <v>0</v>
      </c>
      <c r="X676" s="20" t="b">
        <f t="shared" si="205"/>
        <v>0</v>
      </c>
      <c r="Y676" s="2" t="b">
        <v>0</v>
      </c>
      <c r="Z676" s="2" t="b">
        <f t="shared" si="191"/>
        <v>0</v>
      </c>
      <c r="AA676" s="2" t="b">
        <f t="shared" si="192"/>
        <v>0</v>
      </c>
      <c r="AB676" s="2" t="b">
        <v>0</v>
      </c>
      <c r="AC676" s="20" t="b">
        <f t="shared" si="206"/>
        <v>0</v>
      </c>
      <c r="AD676" s="20" t="b">
        <f t="shared" si="207"/>
        <v>0</v>
      </c>
      <c r="AE676" s="2" t="s">
        <v>1562</v>
      </c>
      <c r="AF676" s="2" t="str">
        <f t="shared" si="208"/>
        <v>Fractured Leg</v>
      </c>
      <c r="AH676" s="2" t="str">
        <f t="shared" si="209"/>
        <v>No</v>
      </c>
      <c r="AI676" s="2" t="s">
        <v>1511</v>
      </c>
      <c r="AJ676" s="2" t="s">
        <v>1512</v>
      </c>
    </row>
    <row r="677" spans="1:36" ht="15.75" customHeight="1" x14ac:dyDescent="0.35">
      <c r="A677" s="2" t="s">
        <v>1047</v>
      </c>
      <c r="B677" s="2" t="s">
        <v>1560</v>
      </c>
      <c r="C677" s="2">
        <v>177</v>
      </c>
      <c r="D677" s="2">
        <f t="shared" si="193"/>
        <v>1.77</v>
      </c>
      <c r="E677" s="2">
        <f t="shared" si="194"/>
        <v>104.7</v>
      </c>
      <c r="F677" s="67">
        <f t="shared" si="195"/>
        <v>33.41951546490472</v>
      </c>
      <c r="G677" s="2">
        <v>104.7</v>
      </c>
      <c r="H677" s="2" t="b">
        <v>0</v>
      </c>
      <c r="I677" s="2" t="b">
        <f t="shared" si="196"/>
        <v>0</v>
      </c>
      <c r="J677" s="2" t="b">
        <f t="shared" si="197"/>
        <v>0</v>
      </c>
      <c r="K677" s="2" t="b">
        <v>0</v>
      </c>
      <c r="L677" s="2" t="b">
        <f t="shared" si="198"/>
        <v>0</v>
      </c>
      <c r="M677" s="2" t="b">
        <f t="shared" si="199"/>
        <v>0</v>
      </c>
      <c r="N677" s="2" t="b">
        <v>0</v>
      </c>
      <c r="O677" s="2" t="b">
        <f t="shared" si="200"/>
        <v>0</v>
      </c>
      <c r="P677" s="2" t="b">
        <f t="shared" si="201"/>
        <v>0</v>
      </c>
      <c r="Q677" s="2" t="b">
        <v>1</v>
      </c>
      <c r="R677" s="2" t="b">
        <f t="shared" si="202"/>
        <v>1</v>
      </c>
      <c r="S677" s="2" t="b">
        <f t="shared" si="203"/>
        <v>1</v>
      </c>
      <c r="T677" s="2" t="s">
        <v>1542</v>
      </c>
      <c r="U677" s="2">
        <v>175</v>
      </c>
      <c r="V677" s="2" t="b">
        <v>1</v>
      </c>
      <c r="W677" s="2" t="b">
        <f t="shared" si="204"/>
        <v>1</v>
      </c>
      <c r="X677" s="20" t="b">
        <f t="shared" si="205"/>
        <v>0</v>
      </c>
      <c r="Y677" s="2" t="b">
        <v>0</v>
      </c>
      <c r="Z677" s="2" t="b">
        <f t="shared" si="191"/>
        <v>0</v>
      </c>
      <c r="AA677" s="2" t="b">
        <f t="shared" si="192"/>
        <v>0</v>
      </c>
      <c r="AB677" s="2" t="b">
        <v>1</v>
      </c>
      <c r="AC677" s="20" t="b">
        <f t="shared" si="206"/>
        <v>1</v>
      </c>
      <c r="AD677" s="20" t="b">
        <f t="shared" si="207"/>
        <v>1</v>
      </c>
      <c r="AE677" s="2" t="s">
        <v>1538</v>
      </c>
      <c r="AF677" s="2" t="str">
        <f t="shared" si="208"/>
        <v>Respiratory Infection</v>
      </c>
      <c r="AG677" s="2" t="s">
        <v>1528</v>
      </c>
      <c r="AH677" s="2" t="str">
        <f t="shared" si="209"/>
        <v>Yes</v>
      </c>
      <c r="AI677" s="2" t="s">
        <v>1511</v>
      </c>
      <c r="AJ677" s="2" t="s">
        <v>1534</v>
      </c>
    </row>
    <row r="678" spans="1:36" ht="15.75" customHeight="1" x14ac:dyDescent="0.35">
      <c r="A678" s="2" t="s">
        <v>1048</v>
      </c>
      <c r="B678" s="2" t="s">
        <v>1513</v>
      </c>
      <c r="C678" s="2">
        <v>171</v>
      </c>
      <c r="D678" s="2">
        <f t="shared" si="193"/>
        <v>1.71</v>
      </c>
      <c r="E678" s="2">
        <f t="shared" si="194"/>
        <v>83.5</v>
      </c>
      <c r="F678" s="67">
        <f t="shared" si="195"/>
        <v>28.555794945453304</v>
      </c>
      <c r="G678" s="2">
        <v>83.5</v>
      </c>
      <c r="H678" s="2" t="b">
        <v>1</v>
      </c>
      <c r="I678" s="2" t="b">
        <f t="shared" si="196"/>
        <v>1</v>
      </c>
      <c r="J678" s="2" t="b">
        <f t="shared" si="197"/>
        <v>1</v>
      </c>
      <c r="K678" s="2" t="b">
        <v>0</v>
      </c>
      <c r="L678" s="2" t="b">
        <f t="shared" si="198"/>
        <v>0</v>
      </c>
      <c r="M678" s="2" t="b">
        <f t="shared" si="199"/>
        <v>0</v>
      </c>
      <c r="N678" s="2" t="b">
        <v>1</v>
      </c>
      <c r="O678" s="2" t="b">
        <f t="shared" si="200"/>
        <v>1</v>
      </c>
      <c r="P678" s="2" t="b">
        <f t="shared" si="201"/>
        <v>1</v>
      </c>
      <c r="Q678" s="2" t="b">
        <v>0</v>
      </c>
      <c r="R678" s="2" t="b">
        <f t="shared" si="202"/>
        <v>0</v>
      </c>
      <c r="S678" s="2" t="b">
        <f t="shared" si="203"/>
        <v>0</v>
      </c>
      <c r="T678" s="2" t="s">
        <v>1845</v>
      </c>
      <c r="U678" s="2">
        <v>163</v>
      </c>
      <c r="V678" s="2" t="b">
        <v>1</v>
      </c>
      <c r="W678" s="2" t="b">
        <f t="shared" si="204"/>
        <v>1</v>
      </c>
      <c r="X678" s="20" t="b">
        <f t="shared" si="205"/>
        <v>0</v>
      </c>
      <c r="Y678" s="2" t="b">
        <v>0</v>
      </c>
      <c r="Z678" s="2" t="b">
        <f t="shared" si="191"/>
        <v>0</v>
      </c>
      <c r="AA678" s="2" t="b">
        <f t="shared" si="192"/>
        <v>0</v>
      </c>
      <c r="AB678" s="2" t="b">
        <v>1</v>
      </c>
      <c r="AC678" s="20" t="b">
        <f t="shared" si="206"/>
        <v>1</v>
      </c>
      <c r="AD678" s="20" t="b">
        <f t="shared" si="207"/>
        <v>1</v>
      </c>
      <c r="AE678" s="2" t="s">
        <v>1552</v>
      </c>
      <c r="AF678" s="2" t="str">
        <f t="shared" si="208"/>
        <v>Heart Disease</v>
      </c>
      <c r="AG678" s="2" t="s">
        <v>1510</v>
      </c>
      <c r="AH678" s="2" t="str">
        <f t="shared" si="209"/>
        <v>No</v>
      </c>
      <c r="AI678" s="2" t="s">
        <v>1539</v>
      </c>
      <c r="AJ678" s="2" t="s">
        <v>1521</v>
      </c>
    </row>
    <row r="679" spans="1:36" ht="15.75" customHeight="1" x14ac:dyDescent="0.35">
      <c r="A679" s="2" t="s">
        <v>1050</v>
      </c>
      <c r="B679" s="2" t="s">
        <v>1531</v>
      </c>
      <c r="C679" s="2">
        <v>160</v>
      </c>
      <c r="D679" s="2">
        <f t="shared" si="193"/>
        <v>1.6</v>
      </c>
      <c r="E679" s="2">
        <f t="shared" si="194"/>
        <v>87.8</v>
      </c>
      <c r="F679" s="67">
        <f t="shared" si="195"/>
        <v>34.296874999999993</v>
      </c>
      <c r="G679" s="2">
        <v>87.8</v>
      </c>
      <c r="H679" s="2" t="b">
        <v>1</v>
      </c>
      <c r="I679" s="2" t="b">
        <f t="shared" si="196"/>
        <v>1</v>
      </c>
      <c r="J679" s="2" t="b">
        <f t="shared" si="197"/>
        <v>1</v>
      </c>
      <c r="K679" s="2" t="b">
        <v>0</v>
      </c>
      <c r="L679" s="2" t="b">
        <f t="shared" si="198"/>
        <v>0</v>
      </c>
      <c r="M679" s="2" t="b">
        <f t="shared" si="199"/>
        <v>0</v>
      </c>
      <c r="N679" s="2" t="b">
        <v>0</v>
      </c>
      <c r="O679" s="2" t="b">
        <f t="shared" si="200"/>
        <v>0</v>
      </c>
      <c r="P679" s="2" t="b">
        <f t="shared" si="201"/>
        <v>0</v>
      </c>
      <c r="Q679" s="2" t="b">
        <v>0</v>
      </c>
      <c r="R679" s="2" t="b">
        <f t="shared" si="202"/>
        <v>0</v>
      </c>
      <c r="S679" s="2" t="b">
        <f t="shared" si="203"/>
        <v>0</v>
      </c>
      <c r="T679" s="2" t="s">
        <v>1632</v>
      </c>
      <c r="U679" s="2">
        <v>187</v>
      </c>
      <c r="V679" s="2" t="b">
        <v>1</v>
      </c>
      <c r="W679" s="2" t="b">
        <f t="shared" si="204"/>
        <v>1</v>
      </c>
      <c r="X679" s="20" t="b">
        <f t="shared" si="205"/>
        <v>0</v>
      </c>
      <c r="Y679" s="2" t="b">
        <v>0</v>
      </c>
      <c r="Z679" s="2" t="b">
        <f t="shared" si="191"/>
        <v>0</v>
      </c>
      <c r="AA679" s="2" t="b">
        <f t="shared" si="192"/>
        <v>0</v>
      </c>
      <c r="AB679" s="2" t="b">
        <v>1</v>
      </c>
      <c r="AC679" s="20" t="b">
        <f t="shared" si="206"/>
        <v>1</v>
      </c>
      <c r="AD679" s="20" t="b">
        <f t="shared" si="207"/>
        <v>1</v>
      </c>
      <c r="AE679" s="2" t="s">
        <v>1552</v>
      </c>
      <c r="AF679" s="2" t="str">
        <f t="shared" si="208"/>
        <v>Heart Disease</v>
      </c>
      <c r="AH679" s="2" t="str">
        <f t="shared" si="209"/>
        <v>No</v>
      </c>
      <c r="AI679" s="2" t="s">
        <v>1516</v>
      </c>
      <c r="AJ679" s="2" t="s">
        <v>1525</v>
      </c>
    </row>
    <row r="680" spans="1:36" ht="15.75" customHeight="1" x14ac:dyDescent="0.35">
      <c r="A680" s="2" t="s">
        <v>1051</v>
      </c>
      <c r="B680" s="2" t="s">
        <v>1560</v>
      </c>
      <c r="C680" s="2">
        <v>150</v>
      </c>
      <c r="D680" s="2">
        <f t="shared" si="193"/>
        <v>1.5</v>
      </c>
      <c r="E680" s="2">
        <f t="shared" si="194"/>
        <v>46.1</v>
      </c>
      <c r="F680" s="67">
        <f t="shared" si="195"/>
        <v>20.488888888888891</v>
      </c>
      <c r="G680" s="2">
        <v>46.1</v>
      </c>
      <c r="H680" s="2" t="b">
        <v>1</v>
      </c>
      <c r="I680" s="2" t="b">
        <f t="shared" si="196"/>
        <v>1</v>
      </c>
      <c r="J680" s="2" t="b">
        <f t="shared" si="197"/>
        <v>1</v>
      </c>
      <c r="K680" s="2" t="b">
        <v>0</v>
      </c>
      <c r="L680" s="2" t="b">
        <f t="shared" si="198"/>
        <v>0</v>
      </c>
      <c r="M680" s="2" t="b">
        <f t="shared" si="199"/>
        <v>0</v>
      </c>
      <c r="N680" s="2" t="b">
        <v>1</v>
      </c>
      <c r="O680" s="2" t="b">
        <f t="shared" si="200"/>
        <v>1</v>
      </c>
      <c r="P680" s="2" t="b">
        <f t="shared" si="201"/>
        <v>1</v>
      </c>
      <c r="Q680" s="2" t="b">
        <v>0</v>
      </c>
      <c r="R680" s="2" t="b">
        <f t="shared" si="202"/>
        <v>0</v>
      </c>
      <c r="S680" s="2" t="b">
        <f t="shared" si="203"/>
        <v>0</v>
      </c>
      <c r="T680" s="2" t="s">
        <v>1814</v>
      </c>
      <c r="U680" s="2">
        <v>160</v>
      </c>
      <c r="V680" s="2" t="b">
        <v>0</v>
      </c>
      <c r="W680" s="2" t="b">
        <f t="shared" si="204"/>
        <v>0</v>
      </c>
      <c r="X680" s="20" t="b">
        <f t="shared" si="205"/>
        <v>0</v>
      </c>
      <c r="Y680" s="2" t="b">
        <v>0</v>
      </c>
      <c r="Z680" s="2" t="b">
        <f t="shared" si="191"/>
        <v>0</v>
      </c>
      <c r="AA680" s="2" t="b">
        <f t="shared" si="192"/>
        <v>0</v>
      </c>
      <c r="AB680" s="2" t="b">
        <v>0</v>
      </c>
      <c r="AC680" s="20" t="b">
        <f t="shared" si="206"/>
        <v>0</v>
      </c>
      <c r="AD680" s="20" t="b">
        <f t="shared" si="207"/>
        <v>0</v>
      </c>
      <c r="AE680" s="2" t="s">
        <v>1544</v>
      </c>
      <c r="AF680" s="2" t="str">
        <f t="shared" si="208"/>
        <v>Osteoarthritis</v>
      </c>
      <c r="AG680" s="2" t="s">
        <v>1528</v>
      </c>
      <c r="AH680" s="2" t="str">
        <f t="shared" si="209"/>
        <v>Yes</v>
      </c>
      <c r="AI680" s="2" t="s">
        <v>1539</v>
      </c>
      <c r="AJ680" s="2" t="s">
        <v>1517</v>
      </c>
    </row>
    <row r="681" spans="1:36" ht="15.75" customHeight="1" x14ac:dyDescent="0.35">
      <c r="A681" s="2" t="s">
        <v>1052</v>
      </c>
      <c r="B681" s="2" t="s">
        <v>1513</v>
      </c>
      <c r="C681" s="2">
        <v>165</v>
      </c>
      <c r="D681" s="2">
        <f t="shared" si="193"/>
        <v>1.65</v>
      </c>
      <c r="E681" s="2">
        <f t="shared" si="194"/>
        <v>88.9</v>
      </c>
      <c r="F681" s="67">
        <f t="shared" si="195"/>
        <v>32.653810835629024</v>
      </c>
      <c r="G681" s="2">
        <v>88.9</v>
      </c>
      <c r="H681" s="2" t="b">
        <v>1</v>
      </c>
      <c r="I681" s="2" t="b">
        <f t="shared" si="196"/>
        <v>1</v>
      </c>
      <c r="J681" s="2" t="b">
        <f t="shared" si="197"/>
        <v>1</v>
      </c>
      <c r="K681" s="2" t="b">
        <v>0</v>
      </c>
      <c r="L681" s="2" t="b">
        <f t="shared" si="198"/>
        <v>0</v>
      </c>
      <c r="M681" s="2" t="b">
        <f t="shared" si="199"/>
        <v>0</v>
      </c>
      <c r="N681" s="2" t="b">
        <v>1</v>
      </c>
      <c r="O681" s="2" t="b">
        <f t="shared" si="200"/>
        <v>1</v>
      </c>
      <c r="P681" s="2" t="b">
        <f t="shared" si="201"/>
        <v>1</v>
      </c>
      <c r="Q681" s="2" t="b">
        <v>0</v>
      </c>
      <c r="R681" s="2" t="b">
        <f t="shared" si="202"/>
        <v>0</v>
      </c>
      <c r="S681" s="2" t="b">
        <f t="shared" si="203"/>
        <v>0</v>
      </c>
      <c r="T681" s="2" t="s">
        <v>1578</v>
      </c>
      <c r="U681" s="2">
        <v>166</v>
      </c>
      <c r="V681" s="2" t="b">
        <v>1</v>
      </c>
      <c r="W681" s="2" t="b">
        <f t="shared" si="204"/>
        <v>1</v>
      </c>
      <c r="X681" s="20" t="b">
        <f t="shared" si="205"/>
        <v>0</v>
      </c>
      <c r="Y681" s="2" t="b">
        <v>0</v>
      </c>
      <c r="Z681" s="2" t="b">
        <f t="shared" si="191"/>
        <v>0</v>
      </c>
      <c r="AA681" s="2" t="b">
        <f t="shared" si="192"/>
        <v>0</v>
      </c>
      <c r="AB681" s="2" t="b">
        <v>1</v>
      </c>
      <c r="AC681" s="20" t="b">
        <f t="shared" si="206"/>
        <v>1</v>
      </c>
      <c r="AD681" s="20" t="b">
        <f t="shared" si="207"/>
        <v>1</v>
      </c>
      <c r="AE681" s="2" t="s">
        <v>1621</v>
      </c>
      <c r="AF681" s="2" t="str">
        <f t="shared" si="208"/>
        <v>Heart Attack</v>
      </c>
      <c r="AG681" s="2" t="s">
        <v>1510</v>
      </c>
      <c r="AH681" s="2" t="str">
        <f t="shared" si="209"/>
        <v>No</v>
      </c>
      <c r="AI681" s="2" t="s">
        <v>1516</v>
      </c>
      <c r="AJ681" s="2" t="s">
        <v>1512</v>
      </c>
    </row>
    <row r="682" spans="1:36" ht="15.75" customHeight="1" x14ac:dyDescent="0.35">
      <c r="A682" s="2" t="s">
        <v>1053</v>
      </c>
      <c r="B682" s="2" t="s">
        <v>1547</v>
      </c>
      <c r="C682" s="2">
        <v>169</v>
      </c>
      <c r="D682" s="2">
        <f t="shared" si="193"/>
        <v>1.69</v>
      </c>
      <c r="E682" s="2">
        <f t="shared" si="194"/>
        <v>67.5</v>
      </c>
      <c r="F682" s="67">
        <f t="shared" si="195"/>
        <v>23.633626273589865</v>
      </c>
      <c r="G682" s="2">
        <v>67.5</v>
      </c>
      <c r="H682" s="2" t="b">
        <v>0</v>
      </c>
      <c r="I682" s="2" t="b">
        <f t="shared" si="196"/>
        <v>0</v>
      </c>
      <c r="J682" s="2" t="b">
        <f t="shared" si="197"/>
        <v>0</v>
      </c>
      <c r="K682" s="2" t="b">
        <v>0</v>
      </c>
      <c r="L682" s="2" t="b">
        <f t="shared" si="198"/>
        <v>0</v>
      </c>
      <c r="M682" s="2" t="b">
        <f t="shared" si="199"/>
        <v>0</v>
      </c>
      <c r="N682" s="2" t="b">
        <v>0</v>
      </c>
      <c r="O682" s="2" t="b">
        <f t="shared" si="200"/>
        <v>0</v>
      </c>
      <c r="P682" s="2" t="b">
        <f t="shared" si="201"/>
        <v>0</v>
      </c>
      <c r="Q682" s="2" t="b">
        <v>0</v>
      </c>
      <c r="R682" s="2" t="b">
        <f t="shared" si="202"/>
        <v>0</v>
      </c>
      <c r="S682" s="2" t="b">
        <f t="shared" si="203"/>
        <v>0</v>
      </c>
      <c r="T682" s="2" t="s">
        <v>1878</v>
      </c>
      <c r="U682" s="2">
        <v>206</v>
      </c>
      <c r="V682" s="2" t="b">
        <v>0</v>
      </c>
      <c r="W682" s="2" t="b">
        <f t="shared" si="204"/>
        <v>0</v>
      </c>
      <c r="X682" s="20" t="b">
        <f t="shared" si="205"/>
        <v>0</v>
      </c>
      <c r="Y682" s="2" t="b">
        <v>0</v>
      </c>
      <c r="Z682" s="2" t="b">
        <f t="shared" si="191"/>
        <v>0</v>
      </c>
      <c r="AA682" s="2" t="b">
        <f t="shared" si="192"/>
        <v>0</v>
      </c>
      <c r="AC682" s="20" t="str">
        <f t="shared" si="206"/>
        <v>FALSE</v>
      </c>
      <c r="AD682" s="20" t="str">
        <f t="shared" si="207"/>
        <v>FALSE</v>
      </c>
      <c r="AE682" s="2" t="s">
        <v>1546</v>
      </c>
      <c r="AF682" s="2" t="str">
        <f t="shared" si="208"/>
        <v>Kidney Stones</v>
      </c>
      <c r="AG682" s="2" t="s">
        <v>1528</v>
      </c>
      <c r="AH682" s="2" t="str">
        <f t="shared" si="209"/>
        <v>Yes</v>
      </c>
      <c r="AI682" s="2" t="s">
        <v>1516</v>
      </c>
      <c r="AJ682" s="2" t="s">
        <v>1517</v>
      </c>
    </row>
    <row r="683" spans="1:36" ht="15.75" customHeight="1" x14ac:dyDescent="0.35">
      <c r="A683" s="2" t="s">
        <v>1055</v>
      </c>
      <c r="B683" s="2" t="s">
        <v>1540</v>
      </c>
      <c r="C683" s="2">
        <v>159</v>
      </c>
      <c r="D683" s="2">
        <f t="shared" si="193"/>
        <v>1.59</v>
      </c>
      <c r="E683" s="2">
        <f t="shared" si="194"/>
        <v>60.5</v>
      </c>
      <c r="F683" s="67">
        <f t="shared" si="195"/>
        <v>23.931015387049559</v>
      </c>
      <c r="G683" s="2">
        <v>60.5</v>
      </c>
      <c r="H683" s="2" t="b">
        <v>0</v>
      </c>
      <c r="I683" s="2" t="b">
        <f t="shared" si="196"/>
        <v>0</v>
      </c>
      <c r="J683" s="2" t="b">
        <f t="shared" si="197"/>
        <v>0</v>
      </c>
      <c r="K683" s="2" t="b">
        <v>0</v>
      </c>
      <c r="L683" s="2" t="b">
        <f t="shared" si="198"/>
        <v>0</v>
      </c>
      <c r="M683" s="2" t="b">
        <f t="shared" si="199"/>
        <v>0</v>
      </c>
      <c r="N683" s="2" t="b">
        <v>1</v>
      </c>
      <c r="O683" s="2" t="b">
        <f t="shared" si="200"/>
        <v>1</v>
      </c>
      <c r="P683" s="2" t="b">
        <f t="shared" si="201"/>
        <v>1</v>
      </c>
      <c r="Q683" s="2" t="b">
        <v>0</v>
      </c>
      <c r="R683" s="2" t="b">
        <f t="shared" si="202"/>
        <v>0</v>
      </c>
      <c r="S683" s="2" t="b">
        <f t="shared" si="203"/>
        <v>0</v>
      </c>
      <c r="T683" s="2" t="s">
        <v>1571</v>
      </c>
      <c r="U683" s="2">
        <v>171</v>
      </c>
      <c r="V683" s="2" t="b">
        <v>0</v>
      </c>
      <c r="W683" s="2" t="b">
        <f t="shared" si="204"/>
        <v>0</v>
      </c>
      <c r="X683" s="20" t="b">
        <f t="shared" si="205"/>
        <v>0</v>
      </c>
      <c r="Y683" s="2" t="b">
        <v>0</v>
      </c>
      <c r="Z683" s="2" t="b">
        <f t="shared" si="191"/>
        <v>0</v>
      </c>
      <c r="AA683" s="2" t="b">
        <f t="shared" si="192"/>
        <v>0</v>
      </c>
      <c r="AB683" s="2" t="b">
        <v>0</v>
      </c>
      <c r="AC683" s="20" t="b">
        <f t="shared" si="206"/>
        <v>0</v>
      </c>
      <c r="AD683" s="20" t="b">
        <f t="shared" si="207"/>
        <v>0</v>
      </c>
      <c r="AE683" s="2" t="s">
        <v>1544</v>
      </c>
      <c r="AF683" s="2" t="str">
        <f t="shared" si="208"/>
        <v>Osteoarthritis</v>
      </c>
      <c r="AG683" s="2" t="s">
        <v>1528</v>
      </c>
      <c r="AH683" s="2" t="str">
        <f t="shared" si="209"/>
        <v>Yes</v>
      </c>
      <c r="AI683" s="2" t="s">
        <v>1539</v>
      </c>
      <c r="AJ683" s="2" t="s">
        <v>1512</v>
      </c>
    </row>
    <row r="684" spans="1:36" ht="15.75" customHeight="1" x14ac:dyDescent="0.35">
      <c r="A684" s="2" t="s">
        <v>1057</v>
      </c>
      <c r="B684" s="2" t="s">
        <v>1531</v>
      </c>
      <c r="C684" s="2">
        <v>160</v>
      </c>
      <c r="D684" s="2">
        <f t="shared" si="193"/>
        <v>1.6</v>
      </c>
      <c r="E684" s="2">
        <f t="shared" si="194"/>
        <v>57.6</v>
      </c>
      <c r="F684" s="67">
        <f t="shared" si="195"/>
        <v>22.499999999999996</v>
      </c>
      <c r="G684" s="2">
        <v>57.6</v>
      </c>
      <c r="H684" s="2" t="b">
        <v>0</v>
      </c>
      <c r="I684" s="2" t="b">
        <f t="shared" si="196"/>
        <v>0</v>
      </c>
      <c r="J684" s="2" t="b">
        <f t="shared" si="197"/>
        <v>0</v>
      </c>
      <c r="K684" s="2" t="b">
        <v>0</v>
      </c>
      <c r="L684" s="2" t="b">
        <f t="shared" si="198"/>
        <v>0</v>
      </c>
      <c r="M684" s="2" t="b">
        <f t="shared" si="199"/>
        <v>0</v>
      </c>
      <c r="N684" s="2" t="b">
        <v>0</v>
      </c>
      <c r="O684" s="2" t="b">
        <f t="shared" si="200"/>
        <v>0</v>
      </c>
      <c r="P684" s="2" t="b">
        <f t="shared" si="201"/>
        <v>0</v>
      </c>
      <c r="Q684" s="2" t="b">
        <v>0</v>
      </c>
      <c r="R684" s="2" t="b">
        <f t="shared" si="202"/>
        <v>0</v>
      </c>
      <c r="S684" s="2" t="b">
        <f t="shared" si="203"/>
        <v>0</v>
      </c>
      <c r="T684" s="2" t="s">
        <v>1589</v>
      </c>
      <c r="U684" s="2">
        <v>227</v>
      </c>
      <c r="W684" s="2" t="b">
        <f t="shared" si="204"/>
        <v>0</v>
      </c>
      <c r="X684" s="20" t="b">
        <f t="shared" si="205"/>
        <v>0</v>
      </c>
      <c r="Z684" s="2" t="b">
        <f t="shared" si="191"/>
        <v>0</v>
      </c>
      <c r="AA684" s="2" t="b">
        <f t="shared" si="192"/>
        <v>0</v>
      </c>
      <c r="AB684" s="2" t="b">
        <v>0</v>
      </c>
      <c r="AC684" s="20" t="b">
        <f t="shared" si="206"/>
        <v>0</v>
      </c>
      <c r="AD684" s="20" t="b">
        <f t="shared" si="207"/>
        <v>0</v>
      </c>
      <c r="AE684" s="2" t="s">
        <v>1544</v>
      </c>
      <c r="AF684" s="2" t="str">
        <f t="shared" si="208"/>
        <v>Osteoarthritis</v>
      </c>
      <c r="AH684" s="2" t="str">
        <f t="shared" si="209"/>
        <v>No</v>
      </c>
      <c r="AI684" s="2" t="s">
        <v>1516</v>
      </c>
      <c r="AJ684" s="2" t="s">
        <v>1517</v>
      </c>
    </row>
    <row r="685" spans="1:36" ht="15.75" customHeight="1" x14ac:dyDescent="0.35">
      <c r="A685" s="2" t="s">
        <v>1058</v>
      </c>
      <c r="B685" s="2" t="s">
        <v>1540</v>
      </c>
      <c r="C685" s="2">
        <v>163</v>
      </c>
      <c r="D685" s="2">
        <f t="shared" si="193"/>
        <v>1.63</v>
      </c>
      <c r="E685" s="2">
        <f t="shared" si="194"/>
        <v>62</v>
      </c>
      <c r="F685" s="67">
        <f t="shared" si="195"/>
        <v>23.335466144755166</v>
      </c>
      <c r="G685" s="2">
        <v>62</v>
      </c>
      <c r="H685" s="2" t="b">
        <v>0</v>
      </c>
      <c r="I685" s="2" t="b">
        <f t="shared" si="196"/>
        <v>0</v>
      </c>
      <c r="J685" s="2" t="b">
        <f t="shared" si="197"/>
        <v>0</v>
      </c>
      <c r="K685" s="2" t="b">
        <v>0</v>
      </c>
      <c r="L685" s="2" t="b">
        <f t="shared" si="198"/>
        <v>0</v>
      </c>
      <c r="M685" s="2" t="b">
        <f t="shared" si="199"/>
        <v>0</v>
      </c>
      <c r="N685" s="2" t="b">
        <v>1</v>
      </c>
      <c r="O685" s="2" t="b">
        <f t="shared" si="200"/>
        <v>1</v>
      </c>
      <c r="P685" s="2" t="b">
        <f t="shared" si="201"/>
        <v>1</v>
      </c>
      <c r="Q685" s="2" t="b">
        <v>0</v>
      </c>
      <c r="R685" s="2" t="b">
        <f t="shared" si="202"/>
        <v>0</v>
      </c>
      <c r="S685" s="2" t="b">
        <f t="shared" si="203"/>
        <v>0</v>
      </c>
      <c r="T685" s="2" t="s">
        <v>1614</v>
      </c>
      <c r="U685" s="2">
        <v>189</v>
      </c>
      <c r="V685" s="2" t="b">
        <v>0</v>
      </c>
      <c r="W685" s="2" t="b">
        <f t="shared" si="204"/>
        <v>0</v>
      </c>
      <c r="X685" s="20" t="b">
        <f t="shared" si="205"/>
        <v>0</v>
      </c>
      <c r="Z685" s="2" t="b">
        <f t="shared" si="191"/>
        <v>0</v>
      </c>
      <c r="AA685" s="2" t="b">
        <f t="shared" si="192"/>
        <v>0</v>
      </c>
      <c r="AB685" s="2" t="b">
        <v>0</v>
      </c>
      <c r="AC685" s="20" t="b">
        <f t="shared" si="206"/>
        <v>0</v>
      </c>
      <c r="AD685" s="20" t="b">
        <f t="shared" si="207"/>
        <v>0</v>
      </c>
      <c r="AE685" s="2" t="s">
        <v>1627</v>
      </c>
      <c r="AF685" s="2" t="str">
        <f t="shared" si="208"/>
        <v>Childbirth</v>
      </c>
      <c r="AG685" s="2" t="s">
        <v>1528</v>
      </c>
      <c r="AH685" s="2" t="str">
        <f t="shared" si="209"/>
        <v>Yes</v>
      </c>
      <c r="AI685" s="2" t="s">
        <v>1516</v>
      </c>
      <c r="AJ685" s="2" t="s">
        <v>1512</v>
      </c>
    </row>
    <row r="686" spans="1:36" ht="15.75" customHeight="1" x14ac:dyDescent="0.35">
      <c r="A686" s="2" t="s">
        <v>1060</v>
      </c>
      <c r="B686" s="2" t="s">
        <v>1507</v>
      </c>
      <c r="C686" s="2">
        <v>170</v>
      </c>
      <c r="D686" s="2">
        <f t="shared" si="193"/>
        <v>1.7</v>
      </c>
      <c r="E686" s="2">
        <f t="shared" si="194"/>
        <v>66.2</v>
      </c>
      <c r="F686" s="67">
        <f t="shared" si="195"/>
        <v>22.906574394463671</v>
      </c>
      <c r="G686" s="2">
        <v>66.2</v>
      </c>
      <c r="H686" s="2" t="b">
        <v>0</v>
      </c>
      <c r="I686" s="2" t="b">
        <f t="shared" si="196"/>
        <v>0</v>
      </c>
      <c r="J686" s="2" t="b">
        <f t="shared" si="197"/>
        <v>0</v>
      </c>
      <c r="K686" s="2" t="b">
        <v>0</v>
      </c>
      <c r="L686" s="2" t="b">
        <f t="shared" si="198"/>
        <v>0</v>
      </c>
      <c r="M686" s="2" t="b">
        <f t="shared" si="199"/>
        <v>0</v>
      </c>
      <c r="N686" s="2" t="b">
        <v>0</v>
      </c>
      <c r="O686" s="2" t="b">
        <f t="shared" si="200"/>
        <v>0</v>
      </c>
      <c r="P686" s="2" t="b">
        <f t="shared" si="201"/>
        <v>0</v>
      </c>
      <c r="Q686" s="2" t="b">
        <v>0</v>
      </c>
      <c r="R686" s="2" t="b">
        <f t="shared" si="202"/>
        <v>0</v>
      </c>
      <c r="S686" s="2" t="b">
        <f t="shared" si="203"/>
        <v>0</v>
      </c>
      <c r="T686" s="2" t="s">
        <v>1608</v>
      </c>
      <c r="U686" s="2">
        <v>213</v>
      </c>
      <c r="V686" s="2" t="b">
        <v>0</v>
      </c>
      <c r="W686" s="2" t="b">
        <f t="shared" si="204"/>
        <v>0</v>
      </c>
      <c r="X686" s="20" t="b">
        <f t="shared" si="205"/>
        <v>0</v>
      </c>
      <c r="Y686" s="2" t="b">
        <v>0</v>
      </c>
      <c r="Z686" s="2" t="b">
        <f t="shared" si="191"/>
        <v>0</v>
      </c>
      <c r="AA686" s="2" t="b">
        <f t="shared" si="192"/>
        <v>0</v>
      </c>
      <c r="AB686" s="2" t="b">
        <v>0</v>
      </c>
      <c r="AC686" s="20" t="b">
        <f t="shared" si="206"/>
        <v>0</v>
      </c>
      <c r="AD686" s="20" t="b">
        <f t="shared" si="207"/>
        <v>0</v>
      </c>
      <c r="AE686" s="2" t="s">
        <v>1584</v>
      </c>
      <c r="AF686" s="2" t="str">
        <f t="shared" si="208"/>
        <v>Prostate Cancer</v>
      </c>
      <c r="AG686" s="2" t="s">
        <v>1528</v>
      </c>
      <c r="AH686" s="2" t="str">
        <f t="shared" si="209"/>
        <v>Yes</v>
      </c>
      <c r="AI686" s="2" t="s">
        <v>1511</v>
      </c>
      <c r="AJ686" s="2" t="s">
        <v>1521</v>
      </c>
    </row>
    <row r="687" spans="1:36" ht="15.75" customHeight="1" x14ac:dyDescent="0.35">
      <c r="A687" s="2" t="s">
        <v>1061</v>
      </c>
      <c r="B687" s="2" t="s">
        <v>1518</v>
      </c>
      <c r="C687" s="2">
        <v>167</v>
      </c>
      <c r="D687" s="2">
        <f t="shared" si="193"/>
        <v>1.67</v>
      </c>
      <c r="E687" s="2">
        <f t="shared" si="194"/>
        <v>66.8</v>
      </c>
      <c r="F687" s="67">
        <f t="shared" si="195"/>
        <v>23.952095808383234</v>
      </c>
      <c r="G687" s="2">
        <v>66.8</v>
      </c>
      <c r="H687" s="2" t="b">
        <v>1</v>
      </c>
      <c r="I687" s="2" t="b">
        <f t="shared" si="196"/>
        <v>1</v>
      </c>
      <c r="J687" s="2" t="b">
        <f t="shared" si="197"/>
        <v>1</v>
      </c>
      <c r="K687" s="2" t="b">
        <v>0</v>
      </c>
      <c r="L687" s="2" t="b">
        <f t="shared" si="198"/>
        <v>0</v>
      </c>
      <c r="M687" s="2" t="b">
        <f t="shared" si="199"/>
        <v>0</v>
      </c>
      <c r="N687" s="2" t="b">
        <v>0</v>
      </c>
      <c r="O687" s="2" t="b">
        <f t="shared" si="200"/>
        <v>0</v>
      </c>
      <c r="P687" s="2" t="b">
        <f t="shared" si="201"/>
        <v>0</v>
      </c>
      <c r="Q687" s="2" t="b">
        <v>0</v>
      </c>
      <c r="R687" s="2" t="b">
        <f t="shared" si="202"/>
        <v>0</v>
      </c>
      <c r="S687" s="2" t="b">
        <f t="shared" si="203"/>
        <v>0</v>
      </c>
      <c r="T687" s="2" t="s">
        <v>1620</v>
      </c>
      <c r="U687" s="2">
        <v>152</v>
      </c>
      <c r="V687" s="2" t="b">
        <v>0</v>
      </c>
      <c r="W687" s="2" t="b">
        <f t="shared" si="204"/>
        <v>0</v>
      </c>
      <c r="X687" s="20" t="b">
        <f t="shared" si="205"/>
        <v>0</v>
      </c>
      <c r="Z687" s="2" t="b">
        <f t="shared" si="191"/>
        <v>0</v>
      </c>
      <c r="AA687" s="2" t="b">
        <f t="shared" si="192"/>
        <v>0</v>
      </c>
      <c r="AB687" s="2" t="b">
        <v>0</v>
      </c>
      <c r="AC687" s="20" t="b">
        <f t="shared" si="206"/>
        <v>0</v>
      </c>
      <c r="AD687" s="20" t="b">
        <f t="shared" si="207"/>
        <v>0</v>
      </c>
      <c r="AE687" s="2" t="s">
        <v>1502</v>
      </c>
      <c r="AF687" s="2" t="str">
        <f t="shared" si="208"/>
        <v>Diabetes</v>
      </c>
      <c r="AG687" s="2" t="s">
        <v>1528</v>
      </c>
      <c r="AH687" s="2" t="str">
        <f t="shared" si="209"/>
        <v>Yes</v>
      </c>
      <c r="AI687" s="2" t="s">
        <v>1539</v>
      </c>
      <c r="AJ687" s="2" t="s">
        <v>1525</v>
      </c>
    </row>
    <row r="688" spans="1:36" ht="15.75" customHeight="1" x14ac:dyDescent="0.35">
      <c r="A688" s="2" t="s">
        <v>1062</v>
      </c>
      <c r="B688" s="2" t="s">
        <v>1531</v>
      </c>
      <c r="C688" s="2">
        <v>159</v>
      </c>
      <c r="D688" s="2">
        <f t="shared" si="193"/>
        <v>1.59</v>
      </c>
      <c r="E688" s="2">
        <f t="shared" si="194"/>
        <v>67.2</v>
      </c>
      <c r="F688" s="67">
        <f t="shared" si="195"/>
        <v>26.581227008425298</v>
      </c>
      <c r="G688" s="2">
        <v>67.2</v>
      </c>
      <c r="H688" s="2" t="b">
        <v>0</v>
      </c>
      <c r="I688" s="2" t="b">
        <f t="shared" si="196"/>
        <v>0</v>
      </c>
      <c r="J688" s="2" t="b">
        <f t="shared" si="197"/>
        <v>0</v>
      </c>
      <c r="K688" s="2" t="b">
        <v>0</v>
      </c>
      <c r="L688" s="2" t="b">
        <f t="shared" si="198"/>
        <v>0</v>
      </c>
      <c r="M688" s="2" t="b">
        <f t="shared" si="199"/>
        <v>0</v>
      </c>
      <c r="N688" s="2" t="b">
        <v>0</v>
      </c>
      <c r="O688" s="2" t="b">
        <f t="shared" si="200"/>
        <v>0</v>
      </c>
      <c r="P688" s="2" t="b">
        <f t="shared" si="201"/>
        <v>0</v>
      </c>
      <c r="Q688" s="2" t="b">
        <v>0</v>
      </c>
      <c r="R688" s="2" t="b">
        <f t="shared" si="202"/>
        <v>0</v>
      </c>
      <c r="S688" s="2" t="b">
        <f t="shared" si="203"/>
        <v>0</v>
      </c>
      <c r="T688" s="2" t="s">
        <v>1788</v>
      </c>
      <c r="U688" s="2">
        <v>202</v>
      </c>
      <c r="V688" s="2" t="b">
        <v>0</v>
      </c>
      <c r="W688" s="2" t="b">
        <f t="shared" si="204"/>
        <v>0</v>
      </c>
      <c r="X688" s="20" t="b">
        <f t="shared" si="205"/>
        <v>0</v>
      </c>
      <c r="Y688" s="2" t="b">
        <v>0</v>
      </c>
      <c r="Z688" s="2" t="b">
        <f t="shared" si="191"/>
        <v>0</v>
      </c>
      <c r="AA688" s="2" t="b">
        <f t="shared" si="192"/>
        <v>0</v>
      </c>
      <c r="AC688" s="20" t="str">
        <f t="shared" si="206"/>
        <v>FALSE</v>
      </c>
      <c r="AD688" s="20" t="str">
        <f t="shared" si="207"/>
        <v>FALSE</v>
      </c>
      <c r="AE688" s="2" t="s">
        <v>1536</v>
      </c>
      <c r="AF688" s="2" t="str">
        <f t="shared" si="208"/>
        <v>Hypertension</v>
      </c>
      <c r="AG688" s="2" t="s">
        <v>1528</v>
      </c>
      <c r="AH688" s="2" t="str">
        <f t="shared" si="209"/>
        <v>Yes</v>
      </c>
      <c r="AI688" s="2" t="s">
        <v>1516</v>
      </c>
      <c r="AJ688" s="2" t="s">
        <v>1512</v>
      </c>
    </row>
    <row r="689" spans="1:36" ht="15.75" customHeight="1" x14ac:dyDescent="0.35">
      <c r="A689" s="2" t="s">
        <v>1063</v>
      </c>
      <c r="B689" s="2" t="s">
        <v>1518</v>
      </c>
      <c r="C689" s="2">
        <v>178</v>
      </c>
      <c r="D689" s="2">
        <f t="shared" si="193"/>
        <v>1.78</v>
      </c>
      <c r="E689" s="2">
        <f t="shared" si="194"/>
        <v>91</v>
      </c>
      <c r="F689" s="67">
        <f t="shared" si="195"/>
        <v>28.721121070571897</v>
      </c>
      <c r="G689" s="2">
        <v>91</v>
      </c>
      <c r="H689" s="2" t="b">
        <v>0</v>
      </c>
      <c r="I689" s="2" t="b">
        <f t="shared" si="196"/>
        <v>0</v>
      </c>
      <c r="J689" s="2" t="b">
        <f t="shared" si="197"/>
        <v>0</v>
      </c>
      <c r="K689" s="2" t="b">
        <v>0</v>
      </c>
      <c r="L689" s="2" t="b">
        <f t="shared" si="198"/>
        <v>0</v>
      </c>
      <c r="M689" s="2" t="b">
        <f t="shared" si="199"/>
        <v>0</v>
      </c>
      <c r="N689" s="2" t="b">
        <v>1</v>
      </c>
      <c r="O689" s="2" t="b">
        <f t="shared" si="200"/>
        <v>1</v>
      </c>
      <c r="P689" s="2" t="b">
        <f t="shared" si="201"/>
        <v>1</v>
      </c>
      <c r="Q689" s="2" t="b">
        <v>0</v>
      </c>
      <c r="R689" s="2" t="b">
        <f t="shared" si="202"/>
        <v>0</v>
      </c>
      <c r="S689" s="2" t="b">
        <f t="shared" si="203"/>
        <v>0</v>
      </c>
      <c r="T689" s="2" t="s">
        <v>1879</v>
      </c>
      <c r="U689" s="2">
        <v>184</v>
      </c>
      <c r="V689" s="2" t="b">
        <v>1</v>
      </c>
      <c r="W689" s="2" t="b">
        <f t="shared" si="204"/>
        <v>1</v>
      </c>
      <c r="X689" s="20" t="b">
        <f t="shared" si="205"/>
        <v>0</v>
      </c>
      <c r="Y689" s="2" t="b">
        <v>1</v>
      </c>
      <c r="Z689" s="2" t="b">
        <f t="shared" si="191"/>
        <v>1</v>
      </c>
      <c r="AA689" s="2" t="b">
        <f t="shared" si="192"/>
        <v>1</v>
      </c>
      <c r="AB689" s="2" t="b">
        <v>1</v>
      </c>
      <c r="AC689" s="20" t="b">
        <f t="shared" si="206"/>
        <v>1</v>
      </c>
      <c r="AD689" s="20" t="b">
        <f t="shared" si="207"/>
        <v>1</v>
      </c>
      <c r="AE689" s="2" t="s">
        <v>1524</v>
      </c>
      <c r="AF689" s="2" t="str">
        <f t="shared" si="208"/>
        <v>Heart Attack</v>
      </c>
      <c r="AG689" s="2" t="s">
        <v>1528</v>
      </c>
      <c r="AH689" s="2" t="str">
        <f t="shared" si="209"/>
        <v>Yes</v>
      </c>
      <c r="AI689" s="2" t="s">
        <v>1511</v>
      </c>
      <c r="AJ689" s="2" t="s">
        <v>1517</v>
      </c>
    </row>
    <row r="690" spans="1:36" ht="15.75" customHeight="1" x14ac:dyDescent="0.35">
      <c r="A690" s="2" t="s">
        <v>1064</v>
      </c>
      <c r="B690" s="2" t="s">
        <v>1547</v>
      </c>
      <c r="C690" s="2">
        <v>175</v>
      </c>
      <c r="D690" s="2">
        <f t="shared" si="193"/>
        <v>1.75</v>
      </c>
      <c r="E690" s="2">
        <f t="shared" si="194"/>
        <v>70.8</v>
      </c>
      <c r="F690" s="67">
        <f t="shared" si="195"/>
        <v>23.118367346938776</v>
      </c>
      <c r="G690" s="2">
        <v>70.8</v>
      </c>
      <c r="H690" s="2" t="b">
        <v>0</v>
      </c>
      <c r="I690" s="2" t="b">
        <f t="shared" si="196"/>
        <v>0</v>
      </c>
      <c r="J690" s="2" t="b">
        <f t="shared" si="197"/>
        <v>0</v>
      </c>
      <c r="K690" s="2" t="b">
        <v>0</v>
      </c>
      <c r="L690" s="2" t="b">
        <f t="shared" si="198"/>
        <v>0</v>
      </c>
      <c r="M690" s="2" t="b">
        <f t="shared" si="199"/>
        <v>0</v>
      </c>
      <c r="N690" s="2" t="b">
        <v>0</v>
      </c>
      <c r="O690" s="2" t="b">
        <f t="shared" si="200"/>
        <v>0</v>
      </c>
      <c r="P690" s="2" t="b">
        <f t="shared" si="201"/>
        <v>0</v>
      </c>
      <c r="Q690" s="2" t="b">
        <v>0</v>
      </c>
      <c r="R690" s="2" t="b">
        <f t="shared" si="202"/>
        <v>0</v>
      </c>
      <c r="S690" s="2" t="b">
        <f t="shared" si="203"/>
        <v>0</v>
      </c>
      <c r="T690" s="2" t="s">
        <v>1876</v>
      </c>
      <c r="U690" s="2">
        <v>229</v>
      </c>
      <c r="V690" s="2" t="b">
        <v>0</v>
      </c>
      <c r="W690" s="2" t="b">
        <f t="shared" si="204"/>
        <v>0</v>
      </c>
      <c r="X690" s="20" t="b">
        <f t="shared" si="205"/>
        <v>0</v>
      </c>
      <c r="Y690" s="2" t="b">
        <v>0</v>
      </c>
      <c r="Z690" s="2" t="b">
        <f t="shared" si="191"/>
        <v>0</v>
      </c>
      <c r="AA690" s="2" t="b">
        <f t="shared" si="192"/>
        <v>0</v>
      </c>
      <c r="AB690" s="2" t="b">
        <v>0</v>
      </c>
      <c r="AC690" s="20" t="b">
        <f t="shared" si="206"/>
        <v>0</v>
      </c>
      <c r="AD690" s="20" t="b">
        <f t="shared" si="207"/>
        <v>0</v>
      </c>
      <c r="AE690" s="2" t="s">
        <v>1570</v>
      </c>
      <c r="AF690" s="2" t="str">
        <f t="shared" si="208"/>
        <v>Cancer</v>
      </c>
      <c r="AG690" s="2" t="s">
        <v>1510</v>
      </c>
      <c r="AH690" s="2" t="str">
        <f t="shared" si="209"/>
        <v>No</v>
      </c>
      <c r="AI690" s="2" t="s">
        <v>1516</v>
      </c>
      <c r="AJ690" s="2" t="s">
        <v>1521</v>
      </c>
    </row>
    <row r="691" spans="1:36" ht="15.75" customHeight="1" x14ac:dyDescent="0.35">
      <c r="A691" s="2" t="s">
        <v>1066</v>
      </c>
      <c r="B691" s="2" t="s">
        <v>1518</v>
      </c>
      <c r="C691" s="2">
        <v>164</v>
      </c>
      <c r="D691" s="2">
        <f t="shared" si="193"/>
        <v>1.64</v>
      </c>
      <c r="E691" s="2">
        <f t="shared" si="194"/>
        <v>85.7</v>
      </c>
      <c r="F691" s="67">
        <f t="shared" si="195"/>
        <v>31.863474122546108</v>
      </c>
      <c r="G691" s="2">
        <v>85.7</v>
      </c>
      <c r="H691" s="2" t="b">
        <v>1</v>
      </c>
      <c r="I691" s="2" t="b">
        <f t="shared" si="196"/>
        <v>1</v>
      </c>
      <c r="J691" s="2" t="b">
        <f t="shared" si="197"/>
        <v>1</v>
      </c>
      <c r="K691" s="2" t="b">
        <v>0</v>
      </c>
      <c r="L691" s="2" t="b">
        <f t="shared" si="198"/>
        <v>0</v>
      </c>
      <c r="M691" s="2" t="b">
        <f t="shared" si="199"/>
        <v>0</v>
      </c>
      <c r="N691" s="2" t="b">
        <v>0</v>
      </c>
      <c r="O691" s="2" t="b">
        <f t="shared" si="200"/>
        <v>0</v>
      </c>
      <c r="P691" s="2" t="b">
        <f t="shared" si="201"/>
        <v>0</v>
      </c>
      <c r="Q691" s="2" t="b">
        <v>1</v>
      </c>
      <c r="R691" s="2" t="b">
        <f t="shared" si="202"/>
        <v>1</v>
      </c>
      <c r="S691" s="2" t="b">
        <f t="shared" si="203"/>
        <v>1</v>
      </c>
      <c r="T691" s="2" t="s">
        <v>1774</v>
      </c>
      <c r="U691" s="2">
        <v>228</v>
      </c>
      <c r="V691" s="2" t="b">
        <v>1</v>
      </c>
      <c r="W691" s="2" t="b">
        <f t="shared" si="204"/>
        <v>1</v>
      </c>
      <c r="X691" s="20" t="b">
        <f t="shared" si="205"/>
        <v>0</v>
      </c>
      <c r="Y691" s="2" t="b">
        <v>0</v>
      </c>
      <c r="Z691" s="2" t="b">
        <f t="shared" si="191"/>
        <v>0</v>
      </c>
      <c r="AA691" s="2" t="b">
        <f t="shared" si="192"/>
        <v>0</v>
      </c>
      <c r="AB691" s="2" t="b">
        <v>1</v>
      </c>
      <c r="AC691" s="20" t="b">
        <f t="shared" si="206"/>
        <v>1</v>
      </c>
      <c r="AD691" s="20" t="b">
        <f t="shared" si="207"/>
        <v>1</v>
      </c>
      <c r="AE691" s="2" t="s">
        <v>1502</v>
      </c>
      <c r="AF691" s="2" t="str">
        <f t="shared" si="208"/>
        <v>Diabetes</v>
      </c>
      <c r="AG691" s="2" t="s">
        <v>1510</v>
      </c>
      <c r="AH691" s="2" t="str">
        <f t="shared" si="209"/>
        <v>No</v>
      </c>
      <c r="AI691" s="2" t="s">
        <v>1516</v>
      </c>
      <c r="AJ691" s="2" t="s">
        <v>1517</v>
      </c>
    </row>
    <row r="692" spans="1:36" ht="15.75" customHeight="1" x14ac:dyDescent="0.35">
      <c r="A692" s="2" t="s">
        <v>1067</v>
      </c>
      <c r="B692" s="2" t="s">
        <v>1522</v>
      </c>
      <c r="C692" s="2">
        <v>166</v>
      </c>
      <c r="D692" s="2">
        <f t="shared" si="193"/>
        <v>1.66</v>
      </c>
      <c r="E692" s="2">
        <f t="shared" si="194"/>
        <v>74.2</v>
      </c>
      <c r="F692" s="67">
        <f t="shared" si="195"/>
        <v>26.92698504862825</v>
      </c>
      <c r="G692" s="2">
        <v>74.2</v>
      </c>
      <c r="H692" s="2" t="b">
        <v>1</v>
      </c>
      <c r="I692" s="2" t="b">
        <f t="shared" si="196"/>
        <v>1</v>
      </c>
      <c r="J692" s="2" t="b">
        <f t="shared" si="197"/>
        <v>1</v>
      </c>
      <c r="K692" s="2" t="b">
        <v>0</v>
      </c>
      <c r="L692" s="2" t="b">
        <f t="shared" si="198"/>
        <v>0</v>
      </c>
      <c r="M692" s="2" t="b">
        <f t="shared" si="199"/>
        <v>0</v>
      </c>
      <c r="N692" s="2" t="b">
        <v>0</v>
      </c>
      <c r="O692" s="2" t="b">
        <f t="shared" si="200"/>
        <v>0</v>
      </c>
      <c r="P692" s="2" t="b">
        <f t="shared" si="201"/>
        <v>0</v>
      </c>
      <c r="Q692" s="2" t="b">
        <v>0</v>
      </c>
      <c r="R692" s="2" t="b">
        <f t="shared" si="202"/>
        <v>0</v>
      </c>
      <c r="S692" s="2" t="b">
        <f t="shared" si="203"/>
        <v>0</v>
      </c>
      <c r="T692" s="2" t="s">
        <v>1880</v>
      </c>
      <c r="U692" s="2">
        <v>188</v>
      </c>
      <c r="V692" s="2" t="b">
        <v>0</v>
      </c>
      <c r="W692" s="2" t="b">
        <f t="shared" si="204"/>
        <v>0</v>
      </c>
      <c r="X692" s="20" t="b">
        <f t="shared" si="205"/>
        <v>0</v>
      </c>
      <c r="Y692" s="2" t="b">
        <v>0</v>
      </c>
      <c r="Z692" s="2" t="b">
        <f t="shared" si="191"/>
        <v>0</v>
      </c>
      <c r="AA692" s="2" t="b">
        <f t="shared" si="192"/>
        <v>0</v>
      </c>
      <c r="AC692" s="20" t="str">
        <f t="shared" si="206"/>
        <v>FALSE</v>
      </c>
      <c r="AD692" s="20" t="str">
        <f t="shared" si="207"/>
        <v>FALSE</v>
      </c>
      <c r="AE692" s="2" t="s">
        <v>1549</v>
      </c>
      <c r="AF692" s="2" t="str">
        <f t="shared" si="208"/>
        <v>Hypertension</v>
      </c>
      <c r="AG692" s="2" t="s">
        <v>1528</v>
      </c>
      <c r="AH692" s="2" t="str">
        <f t="shared" si="209"/>
        <v>Yes</v>
      </c>
      <c r="AI692" s="2" t="s">
        <v>1539</v>
      </c>
      <c r="AJ692" s="2" t="s">
        <v>1525</v>
      </c>
    </row>
    <row r="693" spans="1:36" ht="15.75" customHeight="1" x14ac:dyDescent="0.35">
      <c r="A693" s="2" t="s">
        <v>1069</v>
      </c>
      <c r="B693" s="2" t="s">
        <v>1513</v>
      </c>
      <c r="C693" s="2">
        <v>174</v>
      </c>
      <c r="D693" s="2">
        <f t="shared" si="193"/>
        <v>1.74</v>
      </c>
      <c r="E693" s="2">
        <f t="shared" si="194"/>
        <v>69.900000000000006</v>
      </c>
      <c r="F693" s="67">
        <f t="shared" si="195"/>
        <v>23.087594133967499</v>
      </c>
      <c r="G693" s="2">
        <v>69.900000000000006</v>
      </c>
      <c r="H693" s="2" t="b">
        <v>1</v>
      </c>
      <c r="I693" s="2" t="b">
        <f t="shared" si="196"/>
        <v>1</v>
      </c>
      <c r="J693" s="2" t="b">
        <f t="shared" si="197"/>
        <v>1</v>
      </c>
      <c r="K693" s="2" t="b">
        <v>0</v>
      </c>
      <c r="L693" s="2" t="b">
        <f t="shared" si="198"/>
        <v>0</v>
      </c>
      <c r="M693" s="2" t="b">
        <f t="shared" si="199"/>
        <v>0</v>
      </c>
      <c r="N693" s="2" t="b">
        <v>0</v>
      </c>
      <c r="O693" s="2" t="b">
        <f t="shared" si="200"/>
        <v>0</v>
      </c>
      <c r="P693" s="2" t="b">
        <f t="shared" si="201"/>
        <v>0</v>
      </c>
      <c r="Q693" s="2" t="b">
        <v>0</v>
      </c>
      <c r="R693" s="2" t="b">
        <f t="shared" si="202"/>
        <v>0</v>
      </c>
      <c r="S693" s="2" t="b">
        <f t="shared" si="203"/>
        <v>0</v>
      </c>
      <c r="T693" s="2" t="s">
        <v>1851</v>
      </c>
      <c r="U693" s="2">
        <v>181</v>
      </c>
      <c r="V693" s="2" t="b">
        <v>0</v>
      </c>
      <c r="W693" s="2" t="b">
        <f t="shared" si="204"/>
        <v>0</v>
      </c>
      <c r="X693" s="20" t="b">
        <f t="shared" si="205"/>
        <v>0</v>
      </c>
      <c r="Y693" s="2" t="b">
        <v>0</v>
      </c>
      <c r="Z693" s="2" t="b">
        <f t="shared" si="191"/>
        <v>0</v>
      </c>
      <c r="AA693" s="2" t="b">
        <f t="shared" si="192"/>
        <v>0</v>
      </c>
      <c r="AB693" s="2" t="b">
        <v>0</v>
      </c>
      <c r="AC693" s="20" t="b">
        <f t="shared" si="206"/>
        <v>0</v>
      </c>
      <c r="AD693" s="20" t="b">
        <f t="shared" si="207"/>
        <v>0</v>
      </c>
      <c r="AE693" s="2" t="s">
        <v>1570</v>
      </c>
      <c r="AF693" s="2" t="str">
        <f t="shared" si="208"/>
        <v>Cancer</v>
      </c>
      <c r="AG693" s="2" t="s">
        <v>1510</v>
      </c>
      <c r="AH693" s="2" t="str">
        <f t="shared" si="209"/>
        <v>No</v>
      </c>
      <c r="AI693" s="2" t="s">
        <v>1511</v>
      </c>
      <c r="AJ693" s="2" t="s">
        <v>1534</v>
      </c>
    </row>
    <row r="694" spans="1:36" ht="15.75" customHeight="1" x14ac:dyDescent="0.35">
      <c r="A694" s="2" t="s">
        <v>1070</v>
      </c>
      <c r="B694" s="2" t="s">
        <v>1547</v>
      </c>
      <c r="C694" s="2">
        <v>156</v>
      </c>
      <c r="D694" s="2">
        <f t="shared" si="193"/>
        <v>1.56</v>
      </c>
      <c r="E694" s="2">
        <f t="shared" si="194"/>
        <v>83.7</v>
      </c>
      <c r="F694" s="67">
        <f t="shared" si="195"/>
        <v>34.39349112426035</v>
      </c>
      <c r="G694" s="2">
        <v>83.7</v>
      </c>
      <c r="H694" s="2" t="b">
        <v>0</v>
      </c>
      <c r="I694" s="2" t="b">
        <f t="shared" si="196"/>
        <v>0</v>
      </c>
      <c r="J694" s="2" t="b">
        <f t="shared" si="197"/>
        <v>0</v>
      </c>
      <c r="K694" s="2" t="b">
        <v>0</v>
      </c>
      <c r="L694" s="2" t="b">
        <f t="shared" si="198"/>
        <v>0</v>
      </c>
      <c r="M694" s="2" t="b">
        <f t="shared" si="199"/>
        <v>0</v>
      </c>
      <c r="N694" s="2" t="b">
        <v>0</v>
      </c>
      <c r="O694" s="2" t="b">
        <f t="shared" si="200"/>
        <v>0</v>
      </c>
      <c r="P694" s="2" t="b">
        <f t="shared" si="201"/>
        <v>0</v>
      </c>
      <c r="Q694" s="2" t="b">
        <v>1</v>
      </c>
      <c r="R694" s="2" t="b">
        <f t="shared" si="202"/>
        <v>1</v>
      </c>
      <c r="S694" s="2" t="b">
        <f t="shared" si="203"/>
        <v>1</v>
      </c>
      <c r="T694" s="2" t="s">
        <v>1849</v>
      </c>
      <c r="U694" s="2">
        <v>179</v>
      </c>
      <c r="V694" s="2" t="b">
        <v>1</v>
      </c>
      <c r="W694" s="2" t="b">
        <f t="shared" si="204"/>
        <v>1</v>
      </c>
      <c r="X694" s="20" t="b">
        <f t="shared" si="205"/>
        <v>0</v>
      </c>
      <c r="Y694" s="2" t="b">
        <v>0</v>
      </c>
      <c r="Z694" s="2" t="b">
        <f t="shared" si="191"/>
        <v>0</v>
      </c>
      <c r="AA694" s="2" t="b">
        <f t="shared" si="192"/>
        <v>0</v>
      </c>
      <c r="AB694" s="2" t="b">
        <v>1</v>
      </c>
      <c r="AC694" s="20" t="b">
        <f t="shared" si="206"/>
        <v>1</v>
      </c>
      <c r="AD694" s="20" t="b">
        <f t="shared" si="207"/>
        <v>1</v>
      </c>
      <c r="AE694" s="2" t="s">
        <v>1584</v>
      </c>
      <c r="AF694" s="2" t="str">
        <f t="shared" si="208"/>
        <v>Prostate Cancer</v>
      </c>
      <c r="AG694" s="2" t="s">
        <v>1528</v>
      </c>
      <c r="AH694" s="2" t="str">
        <f t="shared" si="209"/>
        <v>Yes</v>
      </c>
      <c r="AI694" s="2" t="s">
        <v>1511</v>
      </c>
      <c r="AJ694" s="2" t="s">
        <v>1534</v>
      </c>
    </row>
    <row r="695" spans="1:36" ht="15.75" customHeight="1" x14ac:dyDescent="0.35">
      <c r="A695" s="2" t="s">
        <v>1071</v>
      </c>
      <c r="B695" s="2" t="s">
        <v>1540</v>
      </c>
      <c r="C695" s="2">
        <v>175</v>
      </c>
      <c r="D695" s="2">
        <f t="shared" si="193"/>
        <v>1.75</v>
      </c>
      <c r="E695" s="2">
        <f t="shared" si="194"/>
        <v>101.1</v>
      </c>
      <c r="F695" s="67">
        <f t="shared" si="195"/>
        <v>33.012244897959185</v>
      </c>
      <c r="G695" s="2">
        <v>101.1</v>
      </c>
      <c r="H695" s="2" t="b">
        <v>0</v>
      </c>
      <c r="I695" s="2" t="b">
        <f t="shared" si="196"/>
        <v>0</v>
      </c>
      <c r="J695" s="2" t="b">
        <f t="shared" si="197"/>
        <v>0</v>
      </c>
      <c r="K695" s="2" t="b">
        <v>0</v>
      </c>
      <c r="L695" s="2" t="b">
        <f t="shared" si="198"/>
        <v>0</v>
      </c>
      <c r="M695" s="2" t="b">
        <f t="shared" si="199"/>
        <v>0</v>
      </c>
      <c r="N695" s="2" t="b">
        <v>1</v>
      </c>
      <c r="O695" s="2" t="b">
        <f t="shared" si="200"/>
        <v>1</v>
      </c>
      <c r="P695" s="2" t="b">
        <f t="shared" si="201"/>
        <v>1</v>
      </c>
      <c r="Q695" s="2" t="b">
        <v>1</v>
      </c>
      <c r="R695" s="2" t="b">
        <f t="shared" si="202"/>
        <v>1</v>
      </c>
      <c r="S695" s="2" t="b">
        <f t="shared" si="203"/>
        <v>1</v>
      </c>
      <c r="T695" s="2" t="s">
        <v>1843</v>
      </c>
      <c r="U695" s="2">
        <v>166</v>
      </c>
      <c r="V695" s="2" t="b">
        <v>1</v>
      </c>
      <c r="W695" s="2" t="b">
        <f t="shared" si="204"/>
        <v>1</v>
      </c>
      <c r="X695" s="20" t="b">
        <f t="shared" si="205"/>
        <v>0</v>
      </c>
      <c r="Y695" s="2" t="b">
        <v>0</v>
      </c>
      <c r="Z695" s="2" t="b">
        <f t="shared" si="191"/>
        <v>0</v>
      </c>
      <c r="AA695" s="2" t="b">
        <f t="shared" si="192"/>
        <v>0</v>
      </c>
      <c r="AB695" s="2" t="b">
        <v>1</v>
      </c>
      <c r="AC695" s="20" t="b">
        <f t="shared" si="206"/>
        <v>1</v>
      </c>
      <c r="AD695" s="20" t="b">
        <f t="shared" si="207"/>
        <v>1</v>
      </c>
      <c r="AE695" s="2" t="s">
        <v>1546</v>
      </c>
      <c r="AF695" s="2" t="str">
        <f t="shared" si="208"/>
        <v>Kidney Stones</v>
      </c>
      <c r="AG695" s="2" t="s">
        <v>1528</v>
      </c>
      <c r="AH695" s="2" t="str">
        <f t="shared" si="209"/>
        <v>Yes</v>
      </c>
      <c r="AI695" s="2" t="s">
        <v>1511</v>
      </c>
      <c r="AJ695" s="2" t="s">
        <v>1525</v>
      </c>
    </row>
    <row r="696" spans="1:36" ht="15.75" customHeight="1" x14ac:dyDescent="0.35">
      <c r="A696" s="2" t="s">
        <v>1072</v>
      </c>
      <c r="B696" s="2" t="s">
        <v>1531</v>
      </c>
      <c r="C696" s="2">
        <v>164</v>
      </c>
      <c r="D696" s="2">
        <f t="shared" si="193"/>
        <v>1.64</v>
      </c>
      <c r="E696" s="2">
        <f t="shared" si="194"/>
        <v>81.5</v>
      </c>
      <c r="F696" s="67">
        <f t="shared" si="195"/>
        <v>30.301903628792392</v>
      </c>
      <c r="G696" s="2">
        <v>81.5</v>
      </c>
      <c r="H696" s="2" t="b">
        <v>0</v>
      </c>
      <c r="I696" s="2" t="b">
        <f t="shared" si="196"/>
        <v>0</v>
      </c>
      <c r="J696" s="2" t="b">
        <f t="shared" si="197"/>
        <v>0</v>
      </c>
      <c r="K696" s="2" t="b">
        <v>1</v>
      </c>
      <c r="L696" s="2" t="b">
        <f t="shared" si="198"/>
        <v>1</v>
      </c>
      <c r="M696" s="2" t="b">
        <f t="shared" si="199"/>
        <v>1</v>
      </c>
      <c r="N696" s="2" t="b">
        <v>1</v>
      </c>
      <c r="O696" s="2" t="b">
        <f t="shared" si="200"/>
        <v>1</v>
      </c>
      <c r="P696" s="2" t="b">
        <f t="shared" si="201"/>
        <v>1</v>
      </c>
      <c r="Q696" s="2" t="b">
        <v>0</v>
      </c>
      <c r="R696" s="2" t="b">
        <f t="shared" si="202"/>
        <v>0</v>
      </c>
      <c r="S696" s="2" t="b">
        <f t="shared" si="203"/>
        <v>0</v>
      </c>
      <c r="T696" s="2" t="s">
        <v>1659</v>
      </c>
      <c r="U696" s="2">
        <v>199</v>
      </c>
      <c r="V696" s="2" t="b">
        <v>0</v>
      </c>
      <c r="W696" s="2" t="b">
        <f t="shared" si="204"/>
        <v>0</v>
      </c>
      <c r="X696" s="20" t="b">
        <f t="shared" si="205"/>
        <v>0</v>
      </c>
      <c r="Y696" s="2" t="b">
        <v>1</v>
      </c>
      <c r="Z696" s="2" t="b">
        <f t="shared" si="191"/>
        <v>1</v>
      </c>
      <c r="AA696" s="2" t="b">
        <f t="shared" si="192"/>
        <v>1</v>
      </c>
      <c r="AB696" s="2" t="b">
        <v>1</v>
      </c>
      <c r="AC696" s="20" t="b">
        <f t="shared" si="206"/>
        <v>1</v>
      </c>
      <c r="AD696" s="20" t="b">
        <f t="shared" si="207"/>
        <v>1</v>
      </c>
      <c r="AE696" s="2" t="s">
        <v>1584</v>
      </c>
      <c r="AF696" s="2" t="str">
        <f t="shared" si="208"/>
        <v>Prostate Cancer</v>
      </c>
      <c r="AG696" s="2" t="s">
        <v>1528</v>
      </c>
      <c r="AH696" s="2" t="str">
        <f t="shared" si="209"/>
        <v>Yes</v>
      </c>
      <c r="AI696" s="2" t="s">
        <v>1516</v>
      </c>
      <c r="AJ696" s="2" t="s">
        <v>1525</v>
      </c>
    </row>
    <row r="697" spans="1:36" ht="15.75" customHeight="1" x14ac:dyDescent="0.35">
      <c r="A697" s="2" t="s">
        <v>1073</v>
      </c>
      <c r="B697" s="2" t="s">
        <v>1518</v>
      </c>
      <c r="C697" s="2">
        <v>170</v>
      </c>
      <c r="D697" s="2">
        <f t="shared" si="193"/>
        <v>1.7</v>
      </c>
      <c r="E697" s="2">
        <f t="shared" si="194"/>
        <v>85.2</v>
      </c>
      <c r="F697" s="67">
        <f t="shared" si="195"/>
        <v>29.480968858131494</v>
      </c>
      <c r="G697" s="2">
        <v>85.2</v>
      </c>
      <c r="H697" s="2" t="b">
        <v>1</v>
      </c>
      <c r="I697" s="2" t="b">
        <f t="shared" si="196"/>
        <v>1</v>
      </c>
      <c r="J697" s="2" t="b">
        <f t="shared" si="197"/>
        <v>1</v>
      </c>
      <c r="K697" s="2" t="b">
        <v>0</v>
      </c>
      <c r="L697" s="2" t="b">
        <f t="shared" si="198"/>
        <v>0</v>
      </c>
      <c r="M697" s="2" t="b">
        <f t="shared" si="199"/>
        <v>0</v>
      </c>
      <c r="N697" s="2" t="b">
        <v>1</v>
      </c>
      <c r="O697" s="2" t="b">
        <f t="shared" si="200"/>
        <v>1</v>
      </c>
      <c r="P697" s="2" t="b">
        <f t="shared" si="201"/>
        <v>1</v>
      </c>
      <c r="Q697" s="2" t="b">
        <v>1</v>
      </c>
      <c r="R697" s="2" t="b">
        <f t="shared" si="202"/>
        <v>1</v>
      </c>
      <c r="S697" s="2" t="b">
        <f t="shared" si="203"/>
        <v>1</v>
      </c>
      <c r="T697" s="2" t="s">
        <v>1847</v>
      </c>
      <c r="U697" s="2">
        <v>210</v>
      </c>
      <c r="V697" s="2" t="b">
        <v>1</v>
      </c>
      <c r="W697" s="2" t="b">
        <f t="shared" si="204"/>
        <v>1</v>
      </c>
      <c r="X697" s="20" t="b">
        <f t="shared" si="205"/>
        <v>0</v>
      </c>
      <c r="Y697" s="2" t="b">
        <v>0</v>
      </c>
      <c r="Z697" s="2" t="b">
        <f t="shared" si="191"/>
        <v>0</v>
      </c>
      <c r="AA697" s="2" t="b">
        <f t="shared" si="192"/>
        <v>0</v>
      </c>
      <c r="AB697" s="2" t="b">
        <v>1</v>
      </c>
      <c r="AC697" s="20" t="b">
        <f t="shared" si="206"/>
        <v>1</v>
      </c>
      <c r="AD697" s="20" t="b">
        <f t="shared" si="207"/>
        <v>1</v>
      </c>
      <c r="AE697" s="2" t="s">
        <v>1524</v>
      </c>
      <c r="AF697" s="2" t="str">
        <f t="shared" si="208"/>
        <v>Heart Attack</v>
      </c>
      <c r="AG697" s="2" t="s">
        <v>1528</v>
      </c>
      <c r="AH697" s="2" t="str">
        <f t="shared" si="209"/>
        <v>Yes</v>
      </c>
      <c r="AI697" s="2" t="s">
        <v>1539</v>
      </c>
      <c r="AJ697" s="2" t="s">
        <v>1525</v>
      </c>
    </row>
    <row r="698" spans="1:36" ht="15.75" customHeight="1" x14ac:dyDescent="0.35">
      <c r="A698" s="2" t="s">
        <v>1074</v>
      </c>
      <c r="B698" s="2" t="s">
        <v>1540</v>
      </c>
      <c r="C698" s="2">
        <v>164</v>
      </c>
      <c r="D698" s="2">
        <f t="shared" si="193"/>
        <v>1.64</v>
      </c>
      <c r="E698" s="2">
        <f t="shared" si="194"/>
        <v>84.2</v>
      </c>
      <c r="F698" s="67">
        <f t="shared" si="195"/>
        <v>31.305770374776923</v>
      </c>
      <c r="G698" s="2">
        <v>84.2</v>
      </c>
      <c r="H698" s="2" t="b">
        <v>0</v>
      </c>
      <c r="I698" s="2" t="b">
        <f t="shared" si="196"/>
        <v>0</v>
      </c>
      <c r="J698" s="2" t="b">
        <f t="shared" si="197"/>
        <v>0</v>
      </c>
      <c r="K698" s="2" t="b">
        <v>0</v>
      </c>
      <c r="L698" s="2" t="b">
        <f t="shared" si="198"/>
        <v>0</v>
      </c>
      <c r="M698" s="2" t="b">
        <f t="shared" si="199"/>
        <v>0</v>
      </c>
      <c r="N698" s="2" t="b">
        <v>1</v>
      </c>
      <c r="O698" s="2" t="b">
        <f t="shared" si="200"/>
        <v>1</v>
      </c>
      <c r="P698" s="2" t="b">
        <f t="shared" si="201"/>
        <v>1</v>
      </c>
      <c r="Q698" s="2" t="b">
        <v>0</v>
      </c>
      <c r="R698" s="2" t="b">
        <f t="shared" si="202"/>
        <v>0</v>
      </c>
      <c r="S698" s="2" t="b">
        <f t="shared" si="203"/>
        <v>0</v>
      </c>
      <c r="T698" s="2" t="s">
        <v>1881</v>
      </c>
      <c r="U698" s="2">
        <v>217</v>
      </c>
      <c r="V698" s="2" t="b">
        <v>0</v>
      </c>
      <c r="W698" s="2" t="b">
        <f t="shared" si="204"/>
        <v>0</v>
      </c>
      <c r="X698" s="20" t="b">
        <f t="shared" si="205"/>
        <v>0</v>
      </c>
      <c r="Y698" s="2" t="b">
        <v>1</v>
      </c>
      <c r="Z698" s="2" t="b">
        <f t="shared" si="191"/>
        <v>1</v>
      </c>
      <c r="AA698" s="2" t="b">
        <f t="shared" si="192"/>
        <v>1</v>
      </c>
      <c r="AB698" s="2" t="b">
        <v>1</v>
      </c>
      <c r="AC698" s="20" t="b">
        <f t="shared" si="206"/>
        <v>1</v>
      </c>
      <c r="AD698" s="20" t="b">
        <f t="shared" si="207"/>
        <v>1</v>
      </c>
      <c r="AE698" s="2" t="s">
        <v>1536</v>
      </c>
      <c r="AF698" s="2" t="str">
        <f t="shared" si="208"/>
        <v>Hypertension</v>
      </c>
      <c r="AG698" s="2" t="s">
        <v>1510</v>
      </c>
      <c r="AH698" s="2" t="str">
        <f t="shared" si="209"/>
        <v>No</v>
      </c>
      <c r="AI698" s="2" t="s">
        <v>1511</v>
      </c>
      <c r="AJ698" s="2" t="s">
        <v>1534</v>
      </c>
    </row>
    <row r="699" spans="1:36" ht="15.75" customHeight="1" x14ac:dyDescent="0.35">
      <c r="A699" s="2" t="s">
        <v>1075</v>
      </c>
      <c r="B699" s="2" t="s">
        <v>1540</v>
      </c>
      <c r="C699" s="2">
        <v>173</v>
      </c>
      <c r="D699" s="2">
        <f t="shared" si="193"/>
        <v>1.73</v>
      </c>
      <c r="E699" s="2">
        <f t="shared" si="194"/>
        <v>60.6</v>
      </c>
      <c r="F699" s="67">
        <f t="shared" si="195"/>
        <v>20.247920077516788</v>
      </c>
      <c r="G699" s="2">
        <v>60.6</v>
      </c>
      <c r="H699" s="2" t="b">
        <v>1</v>
      </c>
      <c r="I699" s="2" t="b">
        <f t="shared" si="196"/>
        <v>1</v>
      </c>
      <c r="J699" s="2" t="b">
        <f t="shared" si="197"/>
        <v>1</v>
      </c>
      <c r="K699" s="2" t="b">
        <v>0</v>
      </c>
      <c r="L699" s="2" t="b">
        <f t="shared" si="198"/>
        <v>0</v>
      </c>
      <c r="M699" s="2" t="b">
        <f t="shared" si="199"/>
        <v>0</v>
      </c>
      <c r="N699" s="2" t="b">
        <v>0</v>
      </c>
      <c r="O699" s="2" t="b">
        <f t="shared" si="200"/>
        <v>0</v>
      </c>
      <c r="P699" s="2" t="b">
        <f t="shared" si="201"/>
        <v>0</v>
      </c>
      <c r="Q699" s="2" t="b">
        <v>0</v>
      </c>
      <c r="R699" s="2" t="b">
        <f t="shared" si="202"/>
        <v>0</v>
      </c>
      <c r="S699" s="2" t="b">
        <f t="shared" si="203"/>
        <v>0</v>
      </c>
      <c r="T699" s="2" t="s">
        <v>1820</v>
      </c>
      <c r="U699" s="2">
        <v>190</v>
      </c>
      <c r="V699" s="2" t="b">
        <v>0</v>
      </c>
      <c r="W699" s="2" t="b">
        <f t="shared" si="204"/>
        <v>0</v>
      </c>
      <c r="X699" s="20" t="b">
        <f t="shared" si="205"/>
        <v>0</v>
      </c>
      <c r="Y699" s="2" t="b">
        <v>0</v>
      </c>
      <c r="Z699" s="2" t="b">
        <f t="shared" si="191"/>
        <v>0</v>
      </c>
      <c r="AA699" s="2" t="b">
        <f t="shared" si="192"/>
        <v>0</v>
      </c>
      <c r="AB699" s="2" t="b">
        <v>0</v>
      </c>
      <c r="AC699" s="20" t="b">
        <f t="shared" si="206"/>
        <v>0</v>
      </c>
      <c r="AD699" s="20" t="b">
        <f t="shared" si="207"/>
        <v>0</v>
      </c>
      <c r="AE699" s="2" t="s">
        <v>1562</v>
      </c>
      <c r="AF699" s="2" t="str">
        <f t="shared" si="208"/>
        <v>Fractured Leg</v>
      </c>
      <c r="AG699" s="2" t="s">
        <v>1528</v>
      </c>
      <c r="AH699" s="2" t="str">
        <f t="shared" si="209"/>
        <v>Yes</v>
      </c>
      <c r="AI699" s="2" t="s">
        <v>1516</v>
      </c>
      <c r="AJ699" s="2" t="s">
        <v>1525</v>
      </c>
    </row>
    <row r="700" spans="1:36" ht="15.75" customHeight="1" x14ac:dyDescent="0.35">
      <c r="A700" s="2" t="s">
        <v>1076</v>
      </c>
      <c r="B700" s="2" t="s">
        <v>1507</v>
      </c>
      <c r="C700" s="2">
        <v>179</v>
      </c>
      <c r="D700" s="2">
        <f t="shared" si="193"/>
        <v>1.79</v>
      </c>
      <c r="E700" s="2">
        <f t="shared" si="194"/>
        <v>93.6</v>
      </c>
      <c r="F700" s="67">
        <f t="shared" si="195"/>
        <v>29.212571392902841</v>
      </c>
      <c r="G700" s="2">
        <v>93.6</v>
      </c>
      <c r="H700" s="2" t="b">
        <v>0</v>
      </c>
      <c r="I700" s="2" t="b">
        <f t="shared" si="196"/>
        <v>0</v>
      </c>
      <c r="J700" s="2" t="b">
        <f t="shared" si="197"/>
        <v>0</v>
      </c>
      <c r="K700" s="2" t="b">
        <v>0</v>
      </c>
      <c r="L700" s="2" t="b">
        <f t="shared" si="198"/>
        <v>0</v>
      </c>
      <c r="M700" s="2" t="b">
        <f t="shared" si="199"/>
        <v>0</v>
      </c>
      <c r="N700" s="2" t="b">
        <v>0</v>
      </c>
      <c r="O700" s="2" t="b">
        <f t="shared" si="200"/>
        <v>0</v>
      </c>
      <c r="P700" s="2" t="b">
        <f t="shared" si="201"/>
        <v>0</v>
      </c>
      <c r="Q700" s="2" t="b">
        <v>0</v>
      </c>
      <c r="R700" s="2" t="b">
        <f t="shared" si="202"/>
        <v>0</v>
      </c>
      <c r="S700" s="2" t="b">
        <f t="shared" si="203"/>
        <v>0</v>
      </c>
      <c r="T700" s="2" t="s">
        <v>1683</v>
      </c>
      <c r="U700" s="2">
        <v>196</v>
      </c>
      <c r="V700" s="2" t="b">
        <v>0</v>
      </c>
      <c r="W700" s="2" t="b">
        <f t="shared" si="204"/>
        <v>0</v>
      </c>
      <c r="X700" s="20" t="b">
        <f t="shared" si="205"/>
        <v>0</v>
      </c>
      <c r="Y700" s="2" t="b">
        <v>1</v>
      </c>
      <c r="Z700" s="2" t="b">
        <f t="shared" si="191"/>
        <v>1</v>
      </c>
      <c r="AA700" s="2" t="b">
        <f t="shared" si="192"/>
        <v>1</v>
      </c>
      <c r="AB700" s="2" t="b">
        <v>1</v>
      </c>
      <c r="AC700" s="20" t="b">
        <f t="shared" si="206"/>
        <v>1</v>
      </c>
      <c r="AD700" s="20" t="b">
        <f t="shared" si="207"/>
        <v>1</v>
      </c>
      <c r="AE700" s="2" t="s">
        <v>1579</v>
      </c>
      <c r="AF700" s="2" t="str">
        <f t="shared" si="208"/>
        <v>Cancer</v>
      </c>
      <c r="AH700" s="2" t="str">
        <f t="shared" si="209"/>
        <v>No</v>
      </c>
      <c r="AI700" s="2" t="s">
        <v>1516</v>
      </c>
      <c r="AJ700" s="2" t="s">
        <v>1534</v>
      </c>
    </row>
    <row r="701" spans="1:36" ht="15.75" customHeight="1" x14ac:dyDescent="0.35">
      <c r="A701" s="2" t="s">
        <v>1077</v>
      </c>
      <c r="B701" s="2" t="s">
        <v>1507</v>
      </c>
      <c r="C701" s="2">
        <v>166</v>
      </c>
      <c r="D701" s="2">
        <f t="shared" si="193"/>
        <v>1.66</v>
      </c>
      <c r="E701" s="2">
        <f t="shared" si="194"/>
        <v>92.1</v>
      </c>
      <c r="F701" s="67">
        <f t="shared" si="195"/>
        <v>33.422848018580346</v>
      </c>
      <c r="G701" s="2">
        <v>92.1</v>
      </c>
      <c r="H701" s="2" t="b">
        <v>0</v>
      </c>
      <c r="I701" s="2" t="b">
        <f t="shared" si="196"/>
        <v>0</v>
      </c>
      <c r="J701" s="2" t="b">
        <f t="shared" si="197"/>
        <v>0</v>
      </c>
      <c r="K701" s="2" t="b">
        <v>0</v>
      </c>
      <c r="L701" s="2" t="b">
        <f t="shared" si="198"/>
        <v>0</v>
      </c>
      <c r="M701" s="2" t="b">
        <f t="shared" si="199"/>
        <v>0</v>
      </c>
      <c r="N701" s="2" t="b">
        <v>0</v>
      </c>
      <c r="O701" s="2" t="b">
        <f t="shared" si="200"/>
        <v>0</v>
      </c>
      <c r="P701" s="2" t="b">
        <f t="shared" si="201"/>
        <v>0</v>
      </c>
      <c r="Q701" s="2" t="b">
        <v>1</v>
      </c>
      <c r="R701" s="2" t="b">
        <f t="shared" si="202"/>
        <v>1</v>
      </c>
      <c r="S701" s="2" t="b">
        <f t="shared" si="203"/>
        <v>1</v>
      </c>
      <c r="T701" s="2" t="s">
        <v>1780</v>
      </c>
      <c r="U701" s="2">
        <v>167</v>
      </c>
      <c r="V701" s="2" t="b">
        <v>1</v>
      </c>
      <c r="W701" s="2" t="b">
        <f t="shared" si="204"/>
        <v>1</v>
      </c>
      <c r="X701" s="20" t="b">
        <f t="shared" si="205"/>
        <v>0</v>
      </c>
      <c r="Y701" s="2" t="b">
        <v>0</v>
      </c>
      <c r="Z701" s="2" t="b">
        <f t="shared" si="191"/>
        <v>0</v>
      </c>
      <c r="AA701" s="2" t="b">
        <f t="shared" si="192"/>
        <v>0</v>
      </c>
      <c r="AB701" s="2" t="b">
        <v>1</v>
      </c>
      <c r="AC701" s="20" t="b">
        <f t="shared" si="206"/>
        <v>1</v>
      </c>
      <c r="AD701" s="20" t="b">
        <f t="shared" si="207"/>
        <v>1</v>
      </c>
      <c r="AE701" s="2" t="s">
        <v>1502</v>
      </c>
      <c r="AF701" s="2" t="str">
        <f t="shared" si="208"/>
        <v>Diabetes</v>
      </c>
      <c r="AG701" s="2" t="s">
        <v>1528</v>
      </c>
      <c r="AH701" s="2" t="str">
        <f t="shared" si="209"/>
        <v>Yes</v>
      </c>
      <c r="AI701" s="2" t="s">
        <v>1539</v>
      </c>
      <c r="AJ701" s="2" t="s">
        <v>1512</v>
      </c>
    </row>
    <row r="702" spans="1:36" ht="15.75" customHeight="1" x14ac:dyDescent="0.35">
      <c r="A702" s="2" t="s">
        <v>1079</v>
      </c>
      <c r="B702" s="2" t="s">
        <v>1531</v>
      </c>
      <c r="C702" s="2">
        <v>162</v>
      </c>
      <c r="D702" s="2">
        <f t="shared" si="193"/>
        <v>1.62</v>
      </c>
      <c r="E702" s="2">
        <f t="shared" si="194"/>
        <v>55.7</v>
      </c>
      <c r="F702" s="67">
        <f t="shared" si="195"/>
        <v>21.223898795915254</v>
      </c>
      <c r="G702" s="2">
        <v>55.7</v>
      </c>
      <c r="H702" s="2" t="b">
        <v>1</v>
      </c>
      <c r="I702" s="2" t="b">
        <f t="shared" si="196"/>
        <v>1</v>
      </c>
      <c r="J702" s="2" t="b">
        <f t="shared" si="197"/>
        <v>1</v>
      </c>
      <c r="K702" s="2" t="b">
        <v>0</v>
      </c>
      <c r="L702" s="2" t="b">
        <f t="shared" si="198"/>
        <v>0</v>
      </c>
      <c r="M702" s="2" t="b">
        <f t="shared" si="199"/>
        <v>0</v>
      </c>
      <c r="N702" s="2" t="b">
        <v>1</v>
      </c>
      <c r="O702" s="2" t="b">
        <f t="shared" si="200"/>
        <v>1</v>
      </c>
      <c r="P702" s="2" t="b">
        <f t="shared" si="201"/>
        <v>1</v>
      </c>
      <c r="Q702" s="2" t="b">
        <v>0</v>
      </c>
      <c r="R702" s="2" t="b">
        <f t="shared" si="202"/>
        <v>0</v>
      </c>
      <c r="S702" s="2" t="b">
        <f t="shared" si="203"/>
        <v>0</v>
      </c>
      <c r="T702" s="2" t="s">
        <v>1578</v>
      </c>
      <c r="U702" s="2">
        <v>164</v>
      </c>
      <c r="W702" s="2" t="b">
        <f t="shared" si="204"/>
        <v>0</v>
      </c>
      <c r="X702" s="20" t="b">
        <f t="shared" si="205"/>
        <v>0</v>
      </c>
      <c r="Y702" s="2" t="b">
        <v>0</v>
      </c>
      <c r="Z702" s="2" t="b">
        <f t="shared" si="191"/>
        <v>0</v>
      </c>
      <c r="AA702" s="2" t="b">
        <f t="shared" si="192"/>
        <v>0</v>
      </c>
      <c r="AB702" s="2" t="b">
        <v>0</v>
      </c>
      <c r="AC702" s="20" t="b">
        <f t="shared" si="206"/>
        <v>0</v>
      </c>
      <c r="AD702" s="20" t="b">
        <f t="shared" si="207"/>
        <v>0</v>
      </c>
      <c r="AE702" s="2" t="s">
        <v>1559</v>
      </c>
      <c r="AF702" s="2" t="str">
        <f t="shared" si="208"/>
        <v>Kidney Stones</v>
      </c>
      <c r="AH702" s="2" t="str">
        <f t="shared" si="209"/>
        <v>No</v>
      </c>
      <c r="AI702" s="2" t="s">
        <v>1511</v>
      </c>
      <c r="AJ702" s="2" t="s">
        <v>1512</v>
      </c>
    </row>
    <row r="703" spans="1:36" ht="15.75" customHeight="1" x14ac:dyDescent="0.35">
      <c r="A703" s="2" t="s">
        <v>1081</v>
      </c>
      <c r="B703" s="2" t="s">
        <v>1531</v>
      </c>
      <c r="C703" s="2">
        <v>163</v>
      </c>
      <c r="D703" s="2">
        <f t="shared" si="193"/>
        <v>1.63</v>
      </c>
      <c r="E703" s="2">
        <f t="shared" si="194"/>
        <v>82.2</v>
      </c>
      <c r="F703" s="67">
        <f t="shared" si="195"/>
        <v>30.938311566110883</v>
      </c>
      <c r="G703" s="2">
        <v>82.2</v>
      </c>
      <c r="H703" s="2" t="b">
        <v>1</v>
      </c>
      <c r="I703" s="2" t="b">
        <f t="shared" si="196"/>
        <v>1</v>
      </c>
      <c r="J703" s="2" t="b">
        <f t="shared" si="197"/>
        <v>1</v>
      </c>
      <c r="K703" s="2" t="b">
        <v>0</v>
      </c>
      <c r="L703" s="2" t="b">
        <f t="shared" si="198"/>
        <v>0</v>
      </c>
      <c r="M703" s="2" t="b">
        <f t="shared" si="199"/>
        <v>0</v>
      </c>
      <c r="N703" s="2" t="b">
        <v>0</v>
      </c>
      <c r="O703" s="2" t="b">
        <f t="shared" si="200"/>
        <v>0</v>
      </c>
      <c r="P703" s="2" t="b">
        <f t="shared" si="201"/>
        <v>0</v>
      </c>
      <c r="Q703" s="2" t="b">
        <v>1</v>
      </c>
      <c r="R703" s="2" t="b">
        <f t="shared" si="202"/>
        <v>1</v>
      </c>
      <c r="S703" s="2" t="b">
        <f t="shared" si="203"/>
        <v>1</v>
      </c>
      <c r="T703" s="2" t="s">
        <v>1719</v>
      </c>
      <c r="U703" s="2">
        <v>185</v>
      </c>
      <c r="V703" s="2" t="b">
        <v>1</v>
      </c>
      <c r="W703" s="2" t="b">
        <f t="shared" si="204"/>
        <v>1</v>
      </c>
      <c r="X703" s="20" t="b">
        <f t="shared" si="205"/>
        <v>0</v>
      </c>
      <c r="Y703" s="2" t="b">
        <v>0</v>
      </c>
      <c r="Z703" s="2" t="b">
        <f t="shared" si="191"/>
        <v>0</v>
      </c>
      <c r="AA703" s="2" t="b">
        <f t="shared" si="192"/>
        <v>0</v>
      </c>
      <c r="AB703" s="2" t="b">
        <v>1</v>
      </c>
      <c r="AC703" s="20" t="b">
        <f t="shared" si="206"/>
        <v>1</v>
      </c>
      <c r="AD703" s="20" t="b">
        <f t="shared" si="207"/>
        <v>1</v>
      </c>
      <c r="AE703" s="2" t="s">
        <v>1575</v>
      </c>
      <c r="AF703" s="2" t="str">
        <f t="shared" si="208"/>
        <v>Stroke</v>
      </c>
      <c r="AG703" s="2" t="s">
        <v>1528</v>
      </c>
      <c r="AH703" s="2" t="str">
        <f t="shared" si="209"/>
        <v>Yes</v>
      </c>
      <c r="AI703" s="2" t="s">
        <v>1511</v>
      </c>
      <c r="AJ703" s="2" t="s">
        <v>1512</v>
      </c>
    </row>
    <row r="704" spans="1:36" ht="15.75" customHeight="1" x14ac:dyDescent="0.35">
      <c r="A704" s="2" t="s">
        <v>1082</v>
      </c>
      <c r="B704" s="2" t="s">
        <v>1518</v>
      </c>
      <c r="C704" s="2">
        <v>159</v>
      </c>
      <c r="D704" s="2">
        <f t="shared" si="193"/>
        <v>1.59</v>
      </c>
      <c r="E704" s="2">
        <f t="shared" si="194"/>
        <v>54.2</v>
      </c>
      <c r="F704" s="67">
        <f t="shared" si="195"/>
        <v>21.43902535500969</v>
      </c>
      <c r="G704" s="2">
        <v>54.2</v>
      </c>
      <c r="H704" s="2" t="b">
        <v>0</v>
      </c>
      <c r="I704" s="2" t="b">
        <f t="shared" si="196"/>
        <v>0</v>
      </c>
      <c r="J704" s="2" t="b">
        <f t="shared" si="197"/>
        <v>0</v>
      </c>
      <c r="K704" s="2" t="b">
        <v>0</v>
      </c>
      <c r="L704" s="2" t="b">
        <f t="shared" si="198"/>
        <v>0</v>
      </c>
      <c r="M704" s="2" t="b">
        <f t="shared" si="199"/>
        <v>0</v>
      </c>
      <c r="N704" s="2" t="b">
        <v>1</v>
      </c>
      <c r="O704" s="2" t="b">
        <f t="shared" si="200"/>
        <v>1</v>
      </c>
      <c r="P704" s="2" t="b">
        <f t="shared" si="201"/>
        <v>1</v>
      </c>
      <c r="Q704" s="2" t="b">
        <v>0</v>
      </c>
      <c r="R704" s="2" t="b">
        <f t="shared" si="202"/>
        <v>0</v>
      </c>
      <c r="S704" s="2" t="b">
        <f t="shared" si="203"/>
        <v>0</v>
      </c>
      <c r="T704" s="2" t="s">
        <v>1603</v>
      </c>
      <c r="U704" s="2">
        <v>225</v>
      </c>
      <c r="W704" s="2" t="b">
        <f t="shared" si="204"/>
        <v>0</v>
      </c>
      <c r="X704" s="20" t="b">
        <f t="shared" si="205"/>
        <v>0</v>
      </c>
      <c r="Y704" s="2" t="b">
        <v>0</v>
      </c>
      <c r="Z704" s="2" t="b">
        <f t="shared" si="191"/>
        <v>0</v>
      </c>
      <c r="AA704" s="2" t="b">
        <f t="shared" si="192"/>
        <v>0</v>
      </c>
      <c r="AB704" s="2" t="b">
        <v>0</v>
      </c>
      <c r="AC704" s="20" t="b">
        <f t="shared" si="206"/>
        <v>0</v>
      </c>
      <c r="AD704" s="20" t="b">
        <f t="shared" si="207"/>
        <v>0</v>
      </c>
      <c r="AE704" s="2" t="s">
        <v>1586</v>
      </c>
      <c r="AF704" s="2" t="str">
        <f t="shared" si="208"/>
        <v>Osteoarthritis</v>
      </c>
      <c r="AG704" s="2" t="s">
        <v>1510</v>
      </c>
      <c r="AH704" s="2" t="str">
        <f t="shared" si="209"/>
        <v>No</v>
      </c>
      <c r="AI704" s="2" t="s">
        <v>1539</v>
      </c>
      <c r="AJ704" s="2" t="s">
        <v>1525</v>
      </c>
    </row>
    <row r="705" spans="1:36" ht="15.75" customHeight="1" x14ac:dyDescent="0.35">
      <c r="A705" s="2" t="s">
        <v>1084</v>
      </c>
      <c r="B705" s="2" t="s">
        <v>1547</v>
      </c>
      <c r="C705" s="2">
        <v>161</v>
      </c>
      <c r="D705" s="2">
        <f t="shared" si="193"/>
        <v>1.61</v>
      </c>
      <c r="E705" s="2">
        <f t="shared" si="194"/>
        <v>67</v>
      </c>
      <c r="F705" s="67">
        <f t="shared" si="195"/>
        <v>25.847768218818715</v>
      </c>
      <c r="G705" s="2">
        <v>67</v>
      </c>
      <c r="H705" s="2" t="b">
        <v>0</v>
      </c>
      <c r="I705" s="2" t="b">
        <f t="shared" si="196"/>
        <v>0</v>
      </c>
      <c r="J705" s="2" t="b">
        <f t="shared" si="197"/>
        <v>0</v>
      </c>
      <c r="K705" s="2" t="b">
        <v>0</v>
      </c>
      <c r="L705" s="2" t="b">
        <f t="shared" si="198"/>
        <v>0</v>
      </c>
      <c r="M705" s="2" t="b">
        <f t="shared" si="199"/>
        <v>0</v>
      </c>
      <c r="N705" s="2" t="b">
        <v>0</v>
      </c>
      <c r="O705" s="2" t="b">
        <f t="shared" si="200"/>
        <v>0</v>
      </c>
      <c r="P705" s="2" t="b">
        <f t="shared" si="201"/>
        <v>0</v>
      </c>
      <c r="Q705" s="2" t="b">
        <v>0</v>
      </c>
      <c r="R705" s="2" t="b">
        <f t="shared" si="202"/>
        <v>0</v>
      </c>
      <c r="S705" s="2" t="b">
        <f t="shared" si="203"/>
        <v>0</v>
      </c>
      <c r="T705" s="2" t="s">
        <v>1545</v>
      </c>
      <c r="U705" s="2">
        <v>208</v>
      </c>
      <c r="V705" s="2" t="b">
        <v>0</v>
      </c>
      <c r="W705" s="2" t="b">
        <f t="shared" si="204"/>
        <v>0</v>
      </c>
      <c r="X705" s="20" t="b">
        <f t="shared" si="205"/>
        <v>0</v>
      </c>
      <c r="Y705" s="2" t="b">
        <v>0</v>
      </c>
      <c r="Z705" s="2" t="b">
        <f t="shared" si="191"/>
        <v>0</v>
      </c>
      <c r="AA705" s="2" t="b">
        <f t="shared" si="192"/>
        <v>0</v>
      </c>
      <c r="AB705" s="2" t="b">
        <v>0</v>
      </c>
      <c r="AC705" s="20" t="b">
        <f t="shared" si="206"/>
        <v>0</v>
      </c>
      <c r="AD705" s="20" t="b">
        <f t="shared" si="207"/>
        <v>0</v>
      </c>
      <c r="AE705" s="2" t="s">
        <v>1562</v>
      </c>
      <c r="AF705" s="2" t="str">
        <f t="shared" si="208"/>
        <v>Fractured Leg</v>
      </c>
      <c r="AG705" s="2" t="s">
        <v>1510</v>
      </c>
      <c r="AH705" s="2" t="str">
        <f t="shared" si="209"/>
        <v>No</v>
      </c>
      <c r="AI705" s="2" t="s">
        <v>1539</v>
      </c>
      <c r="AJ705" s="2" t="s">
        <v>1521</v>
      </c>
    </row>
    <row r="706" spans="1:36" ht="15.75" customHeight="1" x14ac:dyDescent="0.35">
      <c r="A706" s="2" t="s">
        <v>1085</v>
      </c>
      <c r="B706" s="2" t="s">
        <v>1513</v>
      </c>
      <c r="C706" s="2">
        <v>157</v>
      </c>
      <c r="D706" s="2">
        <f t="shared" si="193"/>
        <v>1.57</v>
      </c>
      <c r="E706" s="2">
        <f t="shared" si="194"/>
        <v>80</v>
      </c>
      <c r="F706" s="67">
        <f t="shared" si="195"/>
        <v>32.455677715120288</v>
      </c>
      <c r="G706" s="2">
        <v>80</v>
      </c>
      <c r="H706" s="2" t="b">
        <v>0</v>
      </c>
      <c r="I706" s="2" t="b">
        <f t="shared" si="196"/>
        <v>0</v>
      </c>
      <c r="J706" s="2" t="b">
        <f t="shared" si="197"/>
        <v>0</v>
      </c>
      <c r="K706" s="2" t="b">
        <v>0</v>
      </c>
      <c r="L706" s="2" t="b">
        <f t="shared" si="198"/>
        <v>0</v>
      </c>
      <c r="M706" s="2" t="b">
        <f t="shared" si="199"/>
        <v>0</v>
      </c>
      <c r="N706" s="2" t="b">
        <v>0</v>
      </c>
      <c r="O706" s="2" t="b">
        <f t="shared" si="200"/>
        <v>0</v>
      </c>
      <c r="P706" s="2" t="b">
        <f t="shared" si="201"/>
        <v>0</v>
      </c>
      <c r="Q706" s="2" t="b">
        <v>0</v>
      </c>
      <c r="R706" s="2" t="b">
        <f t="shared" si="202"/>
        <v>0</v>
      </c>
      <c r="S706" s="2" t="b">
        <f t="shared" si="203"/>
        <v>0</v>
      </c>
      <c r="T706" s="2" t="s">
        <v>1535</v>
      </c>
      <c r="U706" s="2">
        <v>193</v>
      </c>
      <c r="V706" s="2" t="b">
        <v>1</v>
      </c>
      <c r="W706" s="2" t="b">
        <f t="shared" si="204"/>
        <v>1</v>
      </c>
      <c r="X706" s="20" t="b">
        <f t="shared" si="205"/>
        <v>0</v>
      </c>
      <c r="Y706" s="2" t="b">
        <v>0</v>
      </c>
      <c r="Z706" s="2" t="b">
        <f t="shared" ref="Z706:Z769" si="210">IF(ISBLANK(Y706),FALSE,Y706)</f>
        <v>0</v>
      </c>
      <c r="AA706" s="2" t="b">
        <f t="shared" ref="AA706:AA769" si="211">IF(Z706="YES",TRUE,IF(Z706="No",FALSE,Z706))</f>
        <v>0</v>
      </c>
      <c r="AB706" s="2" t="b">
        <v>1</v>
      </c>
      <c r="AC706" s="20" t="b">
        <f t="shared" si="206"/>
        <v>1</v>
      </c>
      <c r="AD706" s="20" t="b">
        <f t="shared" si="207"/>
        <v>1</v>
      </c>
      <c r="AE706" s="2" t="s">
        <v>1524</v>
      </c>
      <c r="AF706" s="2" t="str">
        <f t="shared" si="208"/>
        <v>Heart Attack</v>
      </c>
      <c r="AG706" s="2" t="s">
        <v>1528</v>
      </c>
      <c r="AH706" s="2" t="str">
        <f t="shared" si="209"/>
        <v>Yes</v>
      </c>
      <c r="AI706" s="2" t="s">
        <v>1516</v>
      </c>
      <c r="AJ706" s="2" t="s">
        <v>1517</v>
      </c>
    </row>
    <row r="707" spans="1:36" ht="15.75" customHeight="1" x14ac:dyDescent="0.35">
      <c r="A707" s="2" t="s">
        <v>1086</v>
      </c>
      <c r="B707" s="2" t="s">
        <v>1531</v>
      </c>
      <c r="C707" s="2">
        <v>158</v>
      </c>
      <c r="D707" s="2">
        <f t="shared" ref="D707:D770" si="212">C707/100</f>
        <v>1.58</v>
      </c>
      <c r="E707" s="2">
        <f t="shared" ref="E707:E770" si="213">ROUND(G707,1)</f>
        <v>80.599999999999994</v>
      </c>
      <c r="F707" s="67">
        <f t="shared" ref="F707:F770" si="214">E707/D707^2</f>
        <v>32.286492549270946</v>
      </c>
      <c r="G707" s="2">
        <v>80.599999999999994</v>
      </c>
      <c r="H707" s="2" t="b">
        <v>0</v>
      </c>
      <c r="I707" s="2" t="b">
        <f t="shared" ref="I707:I770" si="215">IF(ISBLANK(H707),FALSE,H707)</f>
        <v>0</v>
      </c>
      <c r="J707" s="2" t="b">
        <f t="shared" ref="J707:J770" si="216">IF(I707="YES",TRUE,IF(I707="No",FALSE,I707))</f>
        <v>0</v>
      </c>
      <c r="K707" s="2" t="b">
        <v>1</v>
      </c>
      <c r="L707" s="2" t="b">
        <f t="shared" ref="L707:L770" si="217">IF(ISBLANK(K707),FALSE,K707)</f>
        <v>1</v>
      </c>
      <c r="M707" s="2" t="b">
        <f t="shared" ref="M707:M770" si="218">IF(L707="Yes",TRUE,IF(L707="No",FALSE,L707))</f>
        <v>1</v>
      </c>
      <c r="N707" s="2" t="b">
        <v>0</v>
      </c>
      <c r="O707" s="2" t="b">
        <f t="shared" ref="O707:O770" si="219">IF(ISBLANK(N707),"FALSE",N707)</f>
        <v>0</v>
      </c>
      <c r="P707" s="2" t="b">
        <f t="shared" ref="P707:P770" si="220">IF(O707="yes",TRUE,IF(O707="No",FALSE,O707))</f>
        <v>0</v>
      </c>
      <c r="Q707" s="2" t="b">
        <v>1</v>
      </c>
      <c r="R707" s="2" t="b">
        <f t="shared" ref="R707:R770" si="221">IF(ISBLANK(Q707),FALSE,Q707)</f>
        <v>1</v>
      </c>
      <c r="S707" s="2" t="b">
        <f t="shared" ref="S707:S770" si="222">IF(R707="Yes",TRUE,IF(R707="No",FALSE,R707))</f>
        <v>1</v>
      </c>
      <c r="T707" s="2" t="s">
        <v>1568</v>
      </c>
      <c r="U707" s="2">
        <v>204</v>
      </c>
      <c r="V707" s="2" t="b">
        <v>1</v>
      </c>
      <c r="W707" s="2" t="b">
        <f t="shared" ref="W707:W770" si="223">IF(ISBLANK(V707),FALSE,V707)</f>
        <v>1</v>
      </c>
      <c r="X707" s="20" t="b">
        <f t="shared" ref="X707:X770" si="224">IF(W707="Yes",TRUE,IF(W707="No",FALSE,FALSE))</f>
        <v>0</v>
      </c>
      <c r="Z707" s="2" t="b">
        <f t="shared" si="210"/>
        <v>0</v>
      </c>
      <c r="AA707" s="2" t="b">
        <f t="shared" si="211"/>
        <v>0</v>
      </c>
      <c r="AB707" s="2" t="b">
        <v>1</v>
      </c>
      <c r="AC707" s="20" t="b">
        <f t="shared" ref="AC707:AC770" si="225">IF(ISBLANK(AB707),"FALSE",AB707)</f>
        <v>1</v>
      </c>
      <c r="AD707" s="20" t="b">
        <f t="shared" ref="AD707:AD770" si="226">IF(AC707="Yes",TRUE,IF(AC707="No",FALSE,AC707))</f>
        <v>1</v>
      </c>
      <c r="AE707" s="2" t="s">
        <v>1556</v>
      </c>
      <c r="AF707" s="2" t="str">
        <f t="shared" ref="AF707:AF770" si="227">PROPER(AE707)</f>
        <v>Allergic Reaction</v>
      </c>
      <c r="AG707" s="2" t="s">
        <v>1510</v>
      </c>
      <c r="AH707" s="2" t="str">
        <f t="shared" ref="AH707:AH770" si="228">IF(ISBLANK(AG707),"No",AG707)</f>
        <v>No</v>
      </c>
      <c r="AI707" s="2" t="s">
        <v>1516</v>
      </c>
      <c r="AJ707" s="2" t="s">
        <v>1525</v>
      </c>
    </row>
    <row r="708" spans="1:36" ht="15.75" customHeight="1" x14ac:dyDescent="0.35">
      <c r="A708" s="2" t="s">
        <v>1087</v>
      </c>
      <c r="B708" s="2" t="s">
        <v>1507</v>
      </c>
      <c r="C708" s="2">
        <v>175</v>
      </c>
      <c r="D708" s="2">
        <f t="shared" si="212"/>
        <v>1.75</v>
      </c>
      <c r="E708" s="2">
        <f t="shared" si="213"/>
        <v>80.900000000000006</v>
      </c>
      <c r="F708" s="67">
        <f t="shared" si="214"/>
        <v>26.416326530612245</v>
      </c>
      <c r="G708" s="2">
        <v>80.900000000000006</v>
      </c>
      <c r="H708" s="2" t="b">
        <v>0</v>
      </c>
      <c r="I708" s="2" t="b">
        <f t="shared" si="215"/>
        <v>0</v>
      </c>
      <c r="J708" s="2" t="b">
        <f t="shared" si="216"/>
        <v>0</v>
      </c>
      <c r="K708" s="2" t="b">
        <v>0</v>
      </c>
      <c r="L708" s="2" t="b">
        <f t="shared" si="217"/>
        <v>0</v>
      </c>
      <c r="M708" s="2" t="b">
        <f t="shared" si="218"/>
        <v>0</v>
      </c>
      <c r="N708" s="2" t="b">
        <v>0</v>
      </c>
      <c r="O708" s="2" t="b">
        <f t="shared" si="219"/>
        <v>0</v>
      </c>
      <c r="P708" s="2" t="b">
        <f t="shared" si="220"/>
        <v>0</v>
      </c>
      <c r="Q708" s="2" t="b">
        <v>0</v>
      </c>
      <c r="R708" s="2" t="b">
        <f t="shared" si="221"/>
        <v>0</v>
      </c>
      <c r="S708" s="2" t="b">
        <f t="shared" si="222"/>
        <v>0</v>
      </c>
      <c r="T708" s="2" t="s">
        <v>1651</v>
      </c>
      <c r="U708" s="2">
        <v>189</v>
      </c>
      <c r="V708" s="2" t="b">
        <v>0</v>
      </c>
      <c r="W708" s="2" t="b">
        <f t="shared" si="223"/>
        <v>0</v>
      </c>
      <c r="X708" s="20" t="b">
        <f t="shared" si="224"/>
        <v>0</v>
      </c>
      <c r="Y708" s="2" t="b">
        <v>0</v>
      </c>
      <c r="Z708" s="2" t="b">
        <f t="shared" si="210"/>
        <v>0</v>
      </c>
      <c r="AA708" s="2" t="b">
        <f t="shared" si="211"/>
        <v>0</v>
      </c>
      <c r="AB708" s="2" t="b">
        <v>0</v>
      </c>
      <c r="AC708" s="20" t="b">
        <f t="shared" si="225"/>
        <v>0</v>
      </c>
      <c r="AD708" s="20" t="b">
        <f t="shared" si="226"/>
        <v>0</v>
      </c>
      <c r="AE708" s="2" t="s">
        <v>1533</v>
      </c>
      <c r="AF708" s="2" t="str">
        <f t="shared" si="227"/>
        <v>Childbirth</v>
      </c>
      <c r="AG708" s="2" t="s">
        <v>1510</v>
      </c>
      <c r="AH708" s="2" t="str">
        <f t="shared" si="228"/>
        <v>No</v>
      </c>
      <c r="AI708" s="2" t="s">
        <v>1516</v>
      </c>
      <c r="AJ708" s="2" t="s">
        <v>1512</v>
      </c>
    </row>
    <row r="709" spans="1:36" ht="15.75" customHeight="1" x14ac:dyDescent="0.35">
      <c r="A709" s="2" t="s">
        <v>1088</v>
      </c>
      <c r="B709" s="2" t="s">
        <v>1540</v>
      </c>
      <c r="C709" s="2">
        <v>152</v>
      </c>
      <c r="D709" s="2">
        <f t="shared" si="212"/>
        <v>1.52</v>
      </c>
      <c r="E709" s="2">
        <f t="shared" si="213"/>
        <v>61.8</v>
      </c>
      <c r="F709" s="67">
        <f t="shared" si="214"/>
        <v>26.748614958448751</v>
      </c>
      <c r="G709" s="2">
        <v>61.8</v>
      </c>
      <c r="H709" s="2" t="b">
        <v>0</v>
      </c>
      <c r="I709" s="2" t="b">
        <f t="shared" si="215"/>
        <v>0</v>
      </c>
      <c r="J709" s="2" t="b">
        <f t="shared" si="216"/>
        <v>0</v>
      </c>
      <c r="K709" s="2" t="b">
        <v>0</v>
      </c>
      <c r="L709" s="2" t="b">
        <f t="shared" si="217"/>
        <v>0</v>
      </c>
      <c r="M709" s="2" t="b">
        <f t="shared" si="218"/>
        <v>0</v>
      </c>
      <c r="N709" s="2" t="b">
        <v>0</v>
      </c>
      <c r="O709" s="2" t="b">
        <f t="shared" si="219"/>
        <v>0</v>
      </c>
      <c r="P709" s="2" t="b">
        <f t="shared" si="220"/>
        <v>0</v>
      </c>
      <c r="Q709" s="2" t="b">
        <v>0</v>
      </c>
      <c r="R709" s="2" t="b">
        <f t="shared" si="221"/>
        <v>0</v>
      </c>
      <c r="S709" s="2" t="b">
        <f t="shared" si="222"/>
        <v>0</v>
      </c>
      <c r="T709" s="2" t="s">
        <v>1862</v>
      </c>
      <c r="U709" s="2">
        <v>187</v>
      </c>
      <c r="V709" s="2" t="b">
        <v>0</v>
      </c>
      <c r="W709" s="2" t="b">
        <f t="shared" si="223"/>
        <v>0</v>
      </c>
      <c r="X709" s="20" t="b">
        <f t="shared" si="224"/>
        <v>0</v>
      </c>
      <c r="Y709" s="2" t="b">
        <v>0</v>
      </c>
      <c r="Z709" s="2" t="b">
        <f t="shared" si="210"/>
        <v>0</v>
      </c>
      <c r="AA709" s="2" t="b">
        <f t="shared" si="211"/>
        <v>0</v>
      </c>
      <c r="AB709" s="2" t="b">
        <v>0</v>
      </c>
      <c r="AC709" s="20" t="b">
        <f t="shared" si="225"/>
        <v>0</v>
      </c>
      <c r="AD709" s="20" t="b">
        <f t="shared" si="226"/>
        <v>0</v>
      </c>
      <c r="AE709" s="2" t="s">
        <v>1579</v>
      </c>
      <c r="AF709" s="2" t="str">
        <f t="shared" si="227"/>
        <v>Cancer</v>
      </c>
      <c r="AG709" s="2" t="s">
        <v>1528</v>
      </c>
      <c r="AH709" s="2" t="str">
        <f t="shared" si="228"/>
        <v>Yes</v>
      </c>
      <c r="AI709" s="2" t="s">
        <v>1516</v>
      </c>
      <c r="AJ709" s="2" t="s">
        <v>1534</v>
      </c>
    </row>
    <row r="710" spans="1:36" ht="15.75" customHeight="1" x14ac:dyDescent="0.35">
      <c r="A710" s="2" t="s">
        <v>1090</v>
      </c>
      <c r="B710" s="2" t="s">
        <v>1547</v>
      </c>
      <c r="C710" s="2">
        <v>173</v>
      </c>
      <c r="D710" s="2">
        <f t="shared" si="212"/>
        <v>1.73</v>
      </c>
      <c r="E710" s="2">
        <f t="shared" si="213"/>
        <v>86.7</v>
      </c>
      <c r="F710" s="67">
        <f t="shared" si="214"/>
        <v>28.96855892278392</v>
      </c>
      <c r="G710" s="2">
        <v>86.7</v>
      </c>
      <c r="H710" s="2" t="b">
        <v>1</v>
      </c>
      <c r="I710" s="2" t="b">
        <f t="shared" si="215"/>
        <v>1</v>
      </c>
      <c r="J710" s="2" t="b">
        <f t="shared" si="216"/>
        <v>1</v>
      </c>
      <c r="K710" s="2" t="b">
        <v>0</v>
      </c>
      <c r="L710" s="2" t="b">
        <f t="shared" si="217"/>
        <v>0</v>
      </c>
      <c r="M710" s="2" t="b">
        <f t="shared" si="218"/>
        <v>0</v>
      </c>
      <c r="N710" s="2" t="b">
        <v>0</v>
      </c>
      <c r="O710" s="2" t="b">
        <f t="shared" si="219"/>
        <v>0</v>
      </c>
      <c r="P710" s="2" t="b">
        <f t="shared" si="220"/>
        <v>0</v>
      </c>
      <c r="Q710" s="2" t="b">
        <v>0</v>
      </c>
      <c r="R710" s="2" t="b">
        <f t="shared" si="221"/>
        <v>0</v>
      </c>
      <c r="S710" s="2" t="b">
        <f t="shared" si="222"/>
        <v>0</v>
      </c>
      <c r="T710" s="2" t="s">
        <v>1603</v>
      </c>
      <c r="U710" s="2">
        <v>198</v>
      </c>
      <c r="V710" s="2" t="b">
        <v>0</v>
      </c>
      <c r="W710" s="2" t="b">
        <f t="shared" si="223"/>
        <v>0</v>
      </c>
      <c r="X710" s="20" t="b">
        <f t="shared" si="224"/>
        <v>0</v>
      </c>
      <c r="Y710" s="2" t="b">
        <v>1</v>
      </c>
      <c r="Z710" s="2" t="b">
        <f t="shared" si="210"/>
        <v>1</v>
      </c>
      <c r="AA710" s="2" t="b">
        <f t="shared" si="211"/>
        <v>1</v>
      </c>
      <c r="AB710" s="2" t="b">
        <v>1</v>
      </c>
      <c r="AC710" s="20" t="b">
        <f t="shared" si="225"/>
        <v>1</v>
      </c>
      <c r="AD710" s="20" t="b">
        <f t="shared" si="226"/>
        <v>1</v>
      </c>
      <c r="AE710" s="2" t="s">
        <v>1581</v>
      </c>
      <c r="AF710" s="2" t="str">
        <f t="shared" si="227"/>
        <v>Appendicitis</v>
      </c>
      <c r="AG710" s="2" t="s">
        <v>1528</v>
      </c>
      <c r="AH710" s="2" t="str">
        <f t="shared" si="228"/>
        <v>Yes</v>
      </c>
      <c r="AI710" s="2" t="s">
        <v>1516</v>
      </c>
      <c r="AJ710" s="2" t="s">
        <v>1534</v>
      </c>
    </row>
    <row r="711" spans="1:36" ht="15.75" customHeight="1" x14ac:dyDescent="0.35">
      <c r="A711" s="2" t="s">
        <v>1091</v>
      </c>
      <c r="B711" s="2" t="s">
        <v>1531</v>
      </c>
      <c r="C711" s="2">
        <v>172</v>
      </c>
      <c r="D711" s="2">
        <f t="shared" si="212"/>
        <v>1.72</v>
      </c>
      <c r="E711" s="2">
        <f t="shared" si="213"/>
        <v>64.8</v>
      </c>
      <c r="F711" s="67">
        <f t="shared" si="214"/>
        <v>21.903731746890212</v>
      </c>
      <c r="G711" s="2">
        <v>64.8</v>
      </c>
      <c r="H711" s="2" t="b">
        <v>0</v>
      </c>
      <c r="I711" s="2" t="b">
        <f t="shared" si="215"/>
        <v>0</v>
      </c>
      <c r="J711" s="2" t="b">
        <f t="shared" si="216"/>
        <v>0</v>
      </c>
      <c r="K711" s="2" t="b">
        <v>0</v>
      </c>
      <c r="L711" s="2" t="b">
        <f t="shared" si="217"/>
        <v>0</v>
      </c>
      <c r="M711" s="2" t="b">
        <f t="shared" si="218"/>
        <v>0</v>
      </c>
      <c r="N711" s="2" t="b">
        <v>1</v>
      </c>
      <c r="O711" s="2" t="b">
        <f t="shared" si="219"/>
        <v>1</v>
      </c>
      <c r="P711" s="2" t="b">
        <f t="shared" si="220"/>
        <v>1</v>
      </c>
      <c r="Q711" s="2" t="b">
        <v>0</v>
      </c>
      <c r="R711" s="2" t="b">
        <f t="shared" si="221"/>
        <v>0</v>
      </c>
      <c r="S711" s="2" t="b">
        <f t="shared" si="222"/>
        <v>0</v>
      </c>
      <c r="T711" s="2" t="s">
        <v>1508</v>
      </c>
      <c r="U711" s="2">
        <v>183</v>
      </c>
      <c r="V711" s="2" t="b">
        <v>0</v>
      </c>
      <c r="W711" s="2" t="b">
        <f t="shared" si="223"/>
        <v>0</v>
      </c>
      <c r="X711" s="20" t="b">
        <f t="shared" si="224"/>
        <v>0</v>
      </c>
      <c r="Z711" s="2" t="b">
        <f t="shared" si="210"/>
        <v>0</v>
      </c>
      <c r="AA711" s="2" t="b">
        <f t="shared" si="211"/>
        <v>0</v>
      </c>
      <c r="AB711" s="2" t="b">
        <v>0</v>
      </c>
      <c r="AC711" s="20" t="b">
        <f t="shared" si="225"/>
        <v>0</v>
      </c>
      <c r="AD711" s="20" t="b">
        <f t="shared" si="226"/>
        <v>0</v>
      </c>
      <c r="AE711" s="2" t="s">
        <v>1530</v>
      </c>
      <c r="AF711" s="2" t="str">
        <f t="shared" si="227"/>
        <v>Fractured Arm</v>
      </c>
      <c r="AG711" s="2" t="s">
        <v>1528</v>
      </c>
      <c r="AH711" s="2" t="str">
        <f t="shared" si="228"/>
        <v>Yes</v>
      </c>
      <c r="AI711" s="2" t="s">
        <v>1539</v>
      </c>
      <c r="AJ711" s="2" t="s">
        <v>1521</v>
      </c>
    </row>
    <row r="712" spans="1:36" ht="15.75" customHeight="1" x14ac:dyDescent="0.35">
      <c r="A712" s="2" t="s">
        <v>1093</v>
      </c>
      <c r="B712" s="2" t="s">
        <v>1560</v>
      </c>
      <c r="C712" s="2">
        <v>151</v>
      </c>
      <c r="D712" s="2">
        <f t="shared" si="212"/>
        <v>1.51</v>
      </c>
      <c r="E712" s="2">
        <f t="shared" si="213"/>
        <v>65.099999999999994</v>
      </c>
      <c r="F712" s="67">
        <f t="shared" si="214"/>
        <v>28.551379325468179</v>
      </c>
      <c r="G712" s="2">
        <v>65.099999999999994</v>
      </c>
      <c r="H712" s="2" t="b">
        <v>0</v>
      </c>
      <c r="I712" s="2" t="b">
        <f t="shared" si="215"/>
        <v>0</v>
      </c>
      <c r="J712" s="2" t="b">
        <f t="shared" si="216"/>
        <v>0</v>
      </c>
      <c r="K712" s="2" t="b">
        <v>1</v>
      </c>
      <c r="L712" s="2" t="b">
        <f t="shared" si="217"/>
        <v>1</v>
      </c>
      <c r="M712" s="2" t="b">
        <f t="shared" si="218"/>
        <v>1</v>
      </c>
      <c r="N712" s="2" t="b">
        <v>0</v>
      </c>
      <c r="O712" s="2" t="b">
        <f t="shared" si="219"/>
        <v>0</v>
      </c>
      <c r="P712" s="2" t="b">
        <f t="shared" si="220"/>
        <v>0</v>
      </c>
      <c r="Q712" s="2" t="b">
        <v>1</v>
      </c>
      <c r="R712" s="2" t="b">
        <f t="shared" si="221"/>
        <v>1</v>
      </c>
      <c r="S712" s="2" t="b">
        <f t="shared" si="222"/>
        <v>1</v>
      </c>
      <c r="T712" s="2" t="s">
        <v>1841</v>
      </c>
      <c r="U712" s="2">
        <v>189</v>
      </c>
      <c r="V712" s="2" t="b">
        <v>1</v>
      </c>
      <c r="W712" s="2" t="b">
        <f t="shared" si="223"/>
        <v>1</v>
      </c>
      <c r="X712" s="20" t="b">
        <f t="shared" si="224"/>
        <v>0</v>
      </c>
      <c r="Y712" s="2" t="b">
        <v>1</v>
      </c>
      <c r="Z712" s="2" t="b">
        <f t="shared" si="210"/>
        <v>1</v>
      </c>
      <c r="AA712" s="2" t="b">
        <f t="shared" si="211"/>
        <v>1</v>
      </c>
      <c r="AB712" s="2" t="b">
        <v>1</v>
      </c>
      <c r="AC712" s="20" t="b">
        <f t="shared" si="225"/>
        <v>1</v>
      </c>
      <c r="AD712" s="20" t="b">
        <f t="shared" si="226"/>
        <v>1</v>
      </c>
      <c r="AE712" s="2" t="s">
        <v>1584</v>
      </c>
      <c r="AF712" s="2" t="str">
        <f t="shared" si="227"/>
        <v>Prostate Cancer</v>
      </c>
      <c r="AG712" s="2" t="s">
        <v>1528</v>
      </c>
      <c r="AH712" s="2" t="str">
        <f t="shared" si="228"/>
        <v>Yes</v>
      </c>
      <c r="AI712" s="2" t="s">
        <v>1511</v>
      </c>
      <c r="AJ712" s="2" t="s">
        <v>1512</v>
      </c>
    </row>
    <row r="713" spans="1:36" ht="15.75" customHeight="1" x14ac:dyDescent="0.35">
      <c r="A713" s="2" t="s">
        <v>1094</v>
      </c>
      <c r="B713" s="2" t="s">
        <v>1540</v>
      </c>
      <c r="C713" s="2">
        <v>169</v>
      </c>
      <c r="D713" s="2">
        <f t="shared" si="212"/>
        <v>1.69</v>
      </c>
      <c r="E713" s="2">
        <f t="shared" si="213"/>
        <v>96.4</v>
      </c>
      <c r="F713" s="67">
        <f t="shared" si="214"/>
        <v>33.752319596652782</v>
      </c>
      <c r="G713" s="2">
        <v>96.4</v>
      </c>
      <c r="H713" s="2" t="b">
        <v>1</v>
      </c>
      <c r="I713" s="2" t="b">
        <f t="shared" si="215"/>
        <v>1</v>
      </c>
      <c r="J713" s="2" t="b">
        <f t="shared" si="216"/>
        <v>1</v>
      </c>
      <c r="K713" s="2" t="b">
        <v>0</v>
      </c>
      <c r="L713" s="2" t="b">
        <f t="shared" si="217"/>
        <v>0</v>
      </c>
      <c r="M713" s="2" t="b">
        <f t="shared" si="218"/>
        <v>0</v>
      </c>
      <c r="N713" s="2" t="b">
        <v>0</v>
      </c>
      <c r="O713" s="2" t="b">
        <f t="shared" si="219"/>
        <v>0</v>
      </c>
      <c r="P713" s="2" t="b">
        <f t="shared" si="220"/>
        <v>0</v>
      </c>
      <c r="Q713" s="2" t="b">
        <v>0</v>
      </c>
      <c r="R713" s="2" t="b">
        <f t="shared" si="221"/>
        <v>0</v>
      </c>
      <c r="S713" s="2" t="b">
        <f t="shared" si="222"/>
        <v>0</v>
      </c>
      <c r="T713" s="2" t="s">
        <v>1685</v>
      </c>
      <c r="U713" s="2">
        <v>164</v>
      </c>
      <c r="V713" s="2" t="b">
        <v>0</v>
      </c>
      <c r="W713" s="2" t="b">
        <f t="shared" si="223"/>
        <v>0</v>
      </c>
      <c r="X713" s="20" t="b">
        <f t="shared" si="224"/>
        <v>0</v>
      </c>
      <c r="Y713" s="2" t="b">
        <v>1</v>
      </c>
      <c r="Z713" s="2" t="b">
        <f t="shared" si="210"/>
        <v>1</v>
      </c>
      <c r="AA713" s="2" t="b">
        <f t="shared" si="211"/>
        <v>1</v>
      </c>
      <c r="AB713" s="2" t="b">
        <v>1</v>
      </c>
      <c r="AC713" s="20" t="b">
        <f t="shared" si="225"/>
        <v>1</v>
      </c>
      <c r="AD713" s="20" t="b">
        <f t="shared" si="226"/>
        <v>1</v>
      </c>
      <c r="AE713" s="2" t="s">
        <v>1509</v>
      </c>
      <c r="AF713" s="2" t="str">
        <f t="shared" si="227"/>
        <v>Fractured Leg</v>
      </c>
      <c r="AG713" s="2" t="s">
        <v>1528</v>
      </c>
      <c r="AH713" s="2" t="str">
        <f t="shared" si="228"/>
        <v>Yes</v>
      </c>
      <c r="AI713" s="2" t="s">
        <v>1511</v>
      </c>
      <c r="AJ713" s="2" t="s">
        <v>1521</v>
      </c>
    </row>
    <row r="714" spans="1:36" ht="15.75" customHeight="1" x14ac:dyDescent="0.35">
      <c r="A714" s="2" t="s">
        <v>1095</v>
      </c>
      <c r="B714" s="2" t="s">
        <v>1560</v>
      </c>
      <c r="C714" s="2">
        <v>165</v>
      </c>
      <c r="D714" s="2">
        <f t="shared" si="212"/>
        <v>1.65</v>
      </c>
      <c r="E714" s="2">
        <f t="shared" si="213"/>
        <v>64.8</v>
      </c>
      <c r="F714" s="67">
        <f t="shared" si="214"/>
        <v>23.801652892561986</v>
      </c>
      <c r="G714" s="2">
        <v>64.8</v>
      </c>
      <c r="H714" s="2" t="b">
        <v>0</v>
      </c>
      <c r="I714" s="2" t="b">
        <f t="shared" si="215"/>
        <v>0</v>
      </c>
      <c r="J714" s="2" t="b">
        <f t="shared" si="216"/>
        <v>0</v>
      </c>
      <c r="K714" s="2" t="b">
        <v>1</v>
      </c>
      <c r="L714" s="2" t="b">
        <f t="shared" si="217"/>
        <v>1</v>
      </c>
      <c r="M714" s="2" t="b">
        <f t="shared" si="218"/>
        <v>1</v>
      </c>
      <c r="N714" s="2" t="b">
        <v>0</v>
      </c>
      <c r="O714" s="2" t="b">
        <f t="shared" si="219"/>
        <v>0</v>
      </c>
      <c r="P714" s="2" t="b">
        <f t="shared" si="220"/>
        <v>0</v>
      </c>
      <c r="Q714" s="2" t="b">
        <v>0</v>
      </c>
      <c r="R714" s="2" t="b">
        <f t="shared" si="221"/>
        <v>0</v>
      </c>
      <c r="S714" s="2" t="b">
        <f t="shared" si="222"/>
        <v>0</v>
      </c>
      <c r="T714" s="2" t="s">
        <v>1731</v>
      </c>
      <c r="U714" s="2">
        <v>158</v>
      </c>
      <c r="V714" s="2" t="b">
        <v>0</v>
      </c>
      <c r="W714" s="2" t="b">
        <f t="shared" si="223"/>
        <v>0</v>
      </c>
      <c r="X714" s="20" t="b">
        <f t="shared" si="224"/>
        <v>0</v>
      </c>
      <c r="Y714" s="2" t="b">
        <v>0</v>
      </c>
      <c r="Z714" s="2" t="b">
        <f t="shared" si="210"/>
        <v>0</v>
      </c>
      <c r="AA714" s="2" t="b">
        <f t="shared" si="211"/>
        <v>0</v>
      </c>
      <c r="AB714" s="2" t="b">
        <v>0</v>
      </c>
      <c r="AC714" s="20" t="b">
        <f t="shared" si="225"/>
        <v>0</v>
      </c>
      <c r="AD714" s="20" t="b">
        <f t="shared" si="226"/>
        <v>0</v>
      </c>
      <c r="AE714" s="2" t="s">
        <v>1559</v>
      </c>
      <c r="AF714" s="2" t="str">
        <f t="shared" si="227"/>
        <v>Kidney Stones</v>
      </c>
      <c r="AG714" s="2" t="s">
        <v>1528</v>
      </c>
      <c r="AH714" s="2" t="str">
        <f t="shared" si="228"/>
        <v>Yes</v>
      </c>
      <c r="AI714" s="2" t="s">
        <v>1539</v>
      </c>
      <c r="AJ714" s="2" t="s">
        <v>1512</v>
      </c>
    </row>
    <row r="715" spans="1:36" ht="15.75" customHeight="1" x14ac:dyDescent="0.35">
      <c r="A715" s="2" t="s">
        <v>1096</v>
      </c>
      <c r="B715" s="2" t="s">
        <v>1518</v>
      </c>
      <c r="C715" s="2">
        <v>172</v>
      </c>
      <c r="D715" s="2">
        <f t="shared" si="212"/>
        <v>1.72</v>
      </c>
      <c r="E715" s="2">
        <f t="shared" si="213"/>
        <v>68.5</v>
      </c>
      <c r="F715" s="67">
        <f t="shared" si="214"/>
        <v>23.154407787993513</v>
      </c>
      <c r="G715" s="2">
        <v>68.5</v>
      </c>
      <c r="H715" s="2" t="b">
        <v>1</v>
      </c>
      <c r="I715" s="2" t="b">
        <f t="shared" si="215"/>
        <v>1</v>
      </c>
      <c r="J715" s="2" t="b">
        <f t="shared" si="216"/>
        <v>1</v>
      </c>
      <c r="K715" s="2" t="b">
        <v>0</v>
      </c>
      <c r="L715" s="2" t="b">
        <f t="shared" si="217"/>
        <v>0</v>
      </c>
      <c r="M715" s="2" t="b">
        <f t="shared" si="218"/>
        <v>0</v>
      </c>
      <c r="N715" s="2" t="b">
        <v>1</v>
      </c>
      <c r="O715" s="2" t="b">
        <f t="shared" si="219"/>
        <v>1</v>
      </c>
      <c r="P715" s="2" t="b">
        <f t="shared" si="220"/>
        <v>1</v>
      </c>
      <c r="Q715" s="2" t="b">
        <v>0</v>
      </c>
      <c r="R715" s="2" t="b">
        <f t="shared" si="221"/>
        <v>0</v>
      </c>
      <c r="S715" s="2" t="b">
        <f t="shared" si="222"/>
        <v>0</v>
      </c>
      <c r="T715" s="2" t="s">
        <v>1716</v>
      </c>
      <c r="U715" s="2">
        <v>195</v>
      </c>
      <c r="V715" s="2" t="b">
        <v>0</v>
      </c>
      <c r="W715" s="2" t="b">
        <f t="shared" si="223"/>
        <v>0</v>
      </c>
      <c r="X715" s="20" t="b">
        <f t="shared" si="224"/>
        <v>0</v>
      </c>
      <c r="Y715" s="2" t="b">
        <v>0</v>
      </c>
      <c r="Z715" s="2" t="b">
        <f t="shared" si="210"/>
        <v>0</v>
      </c>
      <c r="AA715" s="2" t="b">
        <f t="shared" si="211"/>
        <v>0</v>
      </c>
      <c r="AB715" s="2" t="b">
        <v>0</v>
      </c>
      <c r="AC715" s="20" t="b">
        <f t="shared" si="225"/>
        <v>0</v>
      </c>
      <c r="AD715" s="20" t="b">
        <f t="shared" si="226"/>
        <v>0</v>
      </c>
      <c r="AE715" s="2" t="s">
        <v>1584</v>
      </c>
      <c r="AF715" s="2" t="str">
        <f t="shared" si="227"/>
        <v>Prostate Cancer</v>
      </c>
      <c r="AG715" s="2" t="s">
        <v>1528</v>
      </c>
      <c r="AH715" s="2" t="str">
        <f t="shared" si="228"/>
        <v>Yes</v>
      </c>
      <c r="AI715" s="2" t="s">
        <v>1511</v>
      </c>
      <c r="AJ715" s="2" t="s">
        <v>1525</v>
      </c>
    </row>
    <row r="716" spans="1:36" ht="15.75" customHeight="1" x14ac:dyDescent="0.35">
      <c r="A716" s="2" t="s">
        <v>1097</v>
      </c>
      <c r="B716" s="2" t="s">
        <v>1531</v>
      </c>
      <c r="C716" s="2">
        <v>162</v>
      </c>
      <c r="D716" s="2">
        <f t="shared" si="212"/>
        <v>1.62</v>
      </c>
      <c r="E716" s="2">
        <f t="shared" si="213"/>
        <v>84.9</v>
      </c>
      <c r="F716" s="67">
        <f t="shared" si="214"/>
        <v>32.350251486053949</v>
      </c>
      <c r="G716" s="2">
        <v>84.9</v>
      </c>
      <c r="H716" s="2" t="b">
        <v>1</v>
      </c>
      <c r="I716" s="2" t="b">
        <f t="shared" si="215"/>
        <v>1</v>
      </c>
      <c r="J716" s="2" t="b">
        <f t="shared" si="216"/>
        <v>1</v>
      </c>
      <c r="K716" s="2" t="b">
        <v>0</v>
      </c>
      <c r="L716" s="2" t="b">
        <f t="shared" si="217"/>
        <v>0</v>
      </c>
      <c r="M716" s="2" t="b">
        <f t="shared" si="218"/>
        <v>0</v>
      </c>
      <c r="N716" s="2" t="b">
        <v>0</v>
      </c>
      <c r="O716" s="2" t="b">
        <f t="shared" si="219"/>
        <v>0</v>
      </c>
      <c r="P716" s="2" t="b">
        <f t="shared" si="220"/>
        <v>0</v>
      </c>
      <c r="Q716" s="2" t="b">
        <v>1</v>
      </c>
      <c r="R716" s="2" t="b">
        <f t="shared" si="221"/>
        <v>1</v>
      </c>
      <c r="S716" s="2" t="b">
        <f t="shared" si="222"/>
        <v>1</v>
      </c>
      <c r="T716" s="2" t="s">
        <v>1594</v>
      </c>
      <c r="U716" s="2">
        <v>171</v>
      </c>
      <c r="V716" s="2" t="b">
        <v>1</v>
      </c>
      <c r="W716" s="2" t="b">
        <f t="shared" si="223"/>
        <v>1</v>
      </c>
      <c r="X716" s="20" t="b">
        <f t="shared" si="224"/>
        <v>0</v>
      </c>
      <c r="Y716" s="2" t="b">
        <v>0</v>
      </c>
      <c r="Z716" s="2" t="b">
        <f t="shared" si="210"/>
        <v>0</v>
      </c>
      <c r="AA716" s="2" t="b">
        <f t="shared" si="211"/>
        <v>0</v>
      </c>
      <c r="AB716" s="2" t="b">
        <v>1</v>
      </c>
      <c r="AC716" s="20" t="b">
        <f t="shared" si="225"/>
        <v>1</v>
      </c>
      <c r="AD716" s="20" t="b">
        <f t="shared" si="226"/>
        <v>1</v>
      </c>
      <c r="AE716" s="2" t="s">
        <v>1533</v>
      </c>
      <c r="AF716" s="2" t="str">
        <f t="shared" si="227"/>
        <v>Childbirth</v>
      </c>
      <c r="AG716" s="2" t="s">
        <v>1510</v>
      </c>
      <c r="AH716" s="2" t="str">
        <f t="shared" si="228"/>
        <v>No</v>
      </c>
      <c r="AI716" s="2" t="s">
        <v>1539</v>
      </c>
      <c r="AJ716" s="2" t="s">
        <v>1521</v>
      </c>
    </row>
    <row r="717" spans="1:36" ht="15.75" customHeight="1" x14ac:dyDescent="0.35">
      <c r="A717" s="2" t="s">
        <v>1099</v>
      </c>
      <c r="B717" s="2" t="s">
        <v>1522</v>
      </c>
      <c r="C717" s="2">
        <v>167</v>
      </c>
      <c r="D717" s="2">
        <f t="shared" si="212"/>
        <v>1.67</v>
      </c>
      <c r="E717" s="2">
        <f t="shared" si="213"/>
        <v>84.3</v>
      </c>
      <c r="F717" s="67">
        <f t="shared" si="214"/>
        <v>30.226971207286027</v>
      </c>
      <c r="G717" s="2">
        <v>84.3</v>
      </c>
      <c r="H717" s="2" t="b">
        <v>0</v>
      </c>
      <c r="I717" s="2" t="b">
        <f t="shared" si="215"/>
        <v>0</v>
      </c>
      <c r="J717" s="2" t="b">
        <f t="shared" si="216"/>
        <v>0</v>
      </c>
      <c r="K717" s="2" t="b">
        <v>0</v>
      </c>
      <c r="L717" s="2" t="b">
        <f t="shared" si="217"/>
        <v>0</v>
      </c>
      <c r="M717" s="2" t="b">
        <f t="shared" si="218"/>
        <v>0</v>
      </c>
      <c r="N717" s="2" t="b">
        <v>0</v>
      </c>
      <c r="O717" s="2" t="b">
        <f t="shared" si="219"/>
        <v>0</v>
      </c>
      <c r="P717" s="2" t="b">
        <f t="shared" si="220"/>
        <v>0</v>
      </c>
      <c r="Q717" s="2" t="b">
        <v>1</v>
      </c>
      <c r="R717" s="2" t="b">
        <f t="shared" si="221"/>
        <v>1</v>
      </c>
      <c r="S717" s="2" t="b">
        <f t="shared" si="222"/>
        <v>1</v>
      </c>
      <c r="T717" s="2" t="s">
        <v>1744</v>
      </c>
      <c r="U717" s="2">
        <v>173</v>
      </c>
      <c r="V717" s="2" t="b">
        <v>1</v>
      </c>
      <c r="W717" s="2" t="b">
        <f t="shared" si="223"/>
        <v>1</v>
      </c>
      <c r="X717" s="20" t="b">
        <f t="shared" si="224"/>
        <v>0</v>
      </c>
      <c r="Y717" s="2" t="b">
        <v>0</v>
      </c>
      <c r="Z717" s="2" t="b">
        <f t="shared" si="210"/>
        <v>0</v>
      </c>
      <c r="AA717" s="2" t="b">
        <f t="shared" si="211"/>
        <v>0</v>
      </c>
      <c r="AB717" s="2" t="b">
        <v>1</v>
      </c>
      <c r="AC717" s="20" t="b">
        <f t="shared" si="225"/>
        <v>1</v>
      </c>
      <c r="AD717" s="20" t="b">
        <f t="shared" si="226"/>
        <v>1</v>
      </c>
      <c r="AE717" s="2" t="s">
        <v>1562</v>
      </c>
      <c r="AF717" s="2" t="str">
        <f t="shared" si="227"/>
        <v>Fractured Leg</v>
      </c>
      <c r="AH717" s="2" t="str">
        <f t="shared" si="228"/>
        <v>No</v>
      </c>
      <c r="AI717" s="2" t="s">
        <v>1539</v>
      </c>
      <c r="AJ717" s="2" t="s">
        <v>1525</v>
      </c>
    </row>
    <row r="718" spans="1:36" ht="15.75" customHeight="1" x14ac:dyDescent="0.35">
      <c r="A718" s="2" t="s">
        <v>1100</v>
      </c>
      <c r="B718" s="2" t="s">
        <v>1531</v>
      </c>
      <c r="C718" s="2">
        <v>168</v>
      </c>
      <c r="D718" s="2">
        <f t="shared" si="212"/>
        <v>1.68</v>
      </c>
      <c r="E718" s="2">
        <f t="shared" si="213"/>
        <v>57.7</v>
      </c>
      <c r="F718" s="67">
        <f t="shared" si="214"/>
        <v>20.443594104308396</v>
      </c>
      <c r="G718" s="2">
        <v>57.7</v>
      </c>
      <c r="H718" s="2" t="b">
        <v>0</v>
      </c>
      <c r="I718" s="2" t="b">
        <f t="shared" si="215"/>
        <v>0</v>
      </c>
      <c r="J718" s="2" t="b">
        <f t="shared" si="216"/>
        <v>0</v>
      </c>
      <c r="K718" s="2" t="b">
        <v>0</v>
      </c>
      <c r="L718" s="2" t="b">
        <f t="shared" si="217"/>
        <v>0</v>
      </c>
      <c r="M718" s="2" t="b">
        <f t="shared" si="218"/>
        <v>0</v>
      </c>
      <c r="N718" s="2" t="b">
        <v>0</v>
      </c>
      <c r="O718" s="2" t="b">
        <f t="shared" si="219"/>
        <v>0</v>
      </c>
      <c r="P718" s="2" t="b">
        <f t="shared" si="220"/>
        <v>0</v>
      </c>
      <c r="Q718" s="2" t="b">
        <v>0</v>
      </c>
      <c r="R718" s="2" t="b">
        <f t="shared" si="221"/>
        <v>0</v>
      </c>
      <c r="S718" s="2" t="b">
        <f t="shared" si="222"/>
        <v>0</v>
      </c>
      <c r="T718" s="2" t="s">
        <v>1602</v>
      </c>
      <c r="U718" s="2">
        <v>219</v>
      </c>
      <c r="V718" s="2" t="b">
        <v>0</v>
      </c>
      <c r="W718" s="2" t="b">
        <f t="shared" si="223"/>
        <v>0</v>
      </c>
      <c r="X718" s="20" t="b">
        <f t="shared" si="224"/>
        <v>0</v>
      </c>
      <c r="Y718" s="2" t="b">
        <v>0</v>
      </c>
      <c r="Z718" s="2" t="b">
        <f t="shared" si="210"/>
        <v>0</v>
      </c>
      <c r="AA718" s="2" t="b">
        <f t="shared" si="211"/>
        <v>0</v>
      </c>
      <c r="AB718" s="2" t="b">
        <v>0</v>
      </c>
      <c r="AC718" s="20" t="b">
        <f t="shared" si="225"/>
        <v>0</v>
      </c>
      <c r="AD718" s="20" t="b">
        <f t="shared" si="226"/>
        <v>0</v>
      </c>
      <c r="AE718" s="2" t="s">
        <v>1586</v>
      </c>
      <c r="AF718" s="2" t="str">
        <f t="shared" si="227"/>
        <v>Osteoarthritis</v>
      </c>
      <c r="AG718" s="2" t="s">
        <v>1510</v>
      </c>
      <c r="AH718" s="2" t="str">
        <f t="shared" si="228"/>
        <v>No</v>
      </c>
      <c r="AI718" s="2" t="s">
        <v>1516</v>
      </c>
      <c r="AJ718" s="2" t="s">
        <v>1517</v>
      </c>
    </row>
    <row r="719" spans="1:36" ht="15.75" customHeight="1" x14ac:dyDescent="0.35">
      <c r="A719" s="2" t="s">
        <v>1102</v>
      </c>
      <c r="B719" s="2" t="s">
        <v>1507</v>
      </c>
      <c r="C719" s="2">
        <v>160</v>
      </c>
      <c r="D719" s="2">
        <f t="shared" si="212"/>
        <v>1.6</v>
      </c>
      <c r="E719" s="2">
        <f t="shared" si="213"/>
        <v>71.900000000000006</v>
      </c>
      <c r="F719" s="67">
        <f t="shared" si="214"/>
        <v>28.085937499999996</v>
      </c>
      <c r="G719" s="2">
        <v>71.900000000000006</v>
      </c>
      <c r="H719" s="2" t="b">
        <v>0</v>
      </c>
      <c r="I719" s="2" t="b">
        <f t="shared" si="215"/>
        <v>0</v>
      </c>
      <c r="J719" s="2" t="b">
        <f t="shared" si="216"/>
        <v>0</v>
      </c>
      <c r="K719" s="2" t="b">
        <v>0</v>
      </c>
      <c r="L719" s="2" t="b">
        <f t="shared" si="217"/>
        <v>0</v>
      </c>
      <c r="M719" s="2" t="b">
        <f t="shared" si="218"/>
        <v>0</v>
      </c>
      <c r="N719" s="2" t="b">
        <v>0</v>
      </c>
      <c r="O719" s="2" t="b">
        <f t="shared" si="219"/>
        <v>0</v>
      </c>
      <c r="P719" s="2" t="b">
        <f t="shared" si="220"/>
        <v>0</v>
      </c>
      <c r="Q719" s="2" t="b">
        <v>1</v>
      </c>
      <c r="R719" s="2" t="b">
        <f t="shared" si="221"/>
        <v>1</v>
      </c>
      <c r="S719" s="2" t="b">
        <f t="shared" si="222"/>
        <v>1</v>
      </c>
      <c r="T719" s="2" t="s">
        <v>1631</v>
      </c>
      <c r="U719" s="2">
        <v>174</v>
      </c>
      <c r="V719" s="2" t="b">
        <v>1</v>
      </c>
      <c r="W719" s="2" t="b">
        <f t="shared" si="223"/>
        <v>1</v>
      </c>
      <c r="X719" s="20" t="b">
        <f t="shared" si="224"/>
        <v>0</v>
      </c>
      <c r="Y719" s="2" t="b">
        <v>0</v>
      </c>
      <c r="Z719" s="2" t="b">
        <f t="shared" si="210"/>
        <v>0</v>
      </c>
      <c r="AA719" s="2" t="b">
        <f t="shared" si="211"/>
        <v>0</v>
      </c>
      <c r="AB719" s="2" t="b">
        <v>1</v>
      </c>
      <c r="AC719" s="20" t="b">
        <f t="shared" si="225"/>
        <v>1</v>
      </c>
      <c r="AD719" s="20" t="b">
        <f t="shared" si="226"/>
        <v>1</v>
      </c>
      <c r="AE719" s="2" t="s">
        <v>1530</v>
      </c>
      <c r="AF719" s="2" t="str">
        <f t="shared" si="227"/>
        <v>Fractured Arm</v>
      </c>
      <c r="AG719" s="2" t="s">
        <v>1528</v>
      </c>
      <c r="AH719" s="2" t="str">
        <f t="shared" si="228"/>
        <v>Yes</v>
      </c>
      <c r="AI719" s="2" t="s">
        <v>1539</v>
      </c>
      <c r="AJ719" s="2" t="s">
        <v>1517</v>
      </c>
    </row>
    <row r="720" spans="1:36" ht="15.75" customHeight="1" x14ac:dyDescent="0.35">
      <c r="A720" s="2" t="s">
        <v>1103</v>
      </c>
      <c r="B720" s="2" t="s">
        <v>1518</v>
      </c>
      <c r="C720" s="2">
        <v>165</v>
      </c>
      <c r="D720" s="2">
        <f t="shared" si="212"/>
        <v>1.65</v>
      </c>
      <c r="E720" s="2">
        <f t="shared" si="213"/>
        <v>94.9</v>
      </c>
      <c r="F720" s="67">
        <f t="shared" si="214"/>
        <v>34.857667584940316</v>
      </c>
      <c r="G720" s="2">
        <v>94.9</v>
      </c>
      <c r="H720" s="2" t="b">
        <v>0</v>
      </c>
      <c r="I720" s="2" t="b">
        <f t="shared" si="215"/>
        <v>0</v>
      </c>
      <c r="J720" s="2" t="b">
        <f t="shared" si="216"/>
        <v>0</v>
      </c>
      <c r="K720" s="2" t="b">
        <v>0</v>
      </c>
      <c r="L720" s="2" t="b">
        <f t="shared" si="217"/>
        <v>0</v>
      </c>
      <c r="M720" s="2" t="b">
        <f t="shared" si="218"/>
        <v>0</v>
      </c>
      <c r="N720" s="2" t="b">
        <v>0</v>
      </c>
      <c r="O720" s="2" t="b">
        <f t="shared" si="219"/>
        <v>0</v>
      </c>
      <c r="P720" s="2" t="b">
        <f t="shared" si="220"/>
        <v>0</v>
      </c>
      <c r="Q720" s="2" t="b">
        <v>0</v>
      </c>
      <c r="R720" s="2" t="b">
        <f t="shared" si="221"/>
        <v>0</v>
      </c>
      <c r="S720" s="2" t="b">
        <f t="shared" si="222"/>
        <v>0</v>
      </c>
      <c r="T720" s="2" t="s">
        <v>1780</v>
      </c>
      <c r="U720" s="2">
        <v>177</v>
      </c>
      <c r="V720" s="2" t="b">
        <v>1</v>
      </c>
      <c r="W720" s="2" t="b">
        <f t="shared" si="223"/>
        <v>1</v>
      </c>
      <c r="X720" s="20" t="b">
        <f t="shared" si="224"/>
        <v>0</v>
      </c>
      <c r="Y720" s="2" t="b">
        <v>0</v>
      </c>
      <c r="Z720" s="2" t="b">
        <f t="shared" si="210"/>
        <v>0</v>
      </c>
      <c r="AA720" s="2" t="b">
        <f t="shared" si="211"/>
        <v>0</v>
      </c>
      <c r="AB720" s="2" t="b">
        <v>1</v>
      </c>
      <c r="AC720" s="20" t="b">
        <f t="shared" si="225"/>
        <v>1</v>
      </c>
      <c r="AD720" s="20" t="b">
        <f t="shared" si="226"/>
        <v>1</v>
      </c>
      <c r="AE720" s="2" t="s">
        <v>1598</v>
      </c>
      <c r="AF720" s="2" t="str">
        <f t="shared" si="227"/>
        <v>Heart Disease</v>
      </c>
      <c r="AG720" s="2" t="s">
        <v>1510</v>
      </c>
      <c r="AH720" s="2" t="str">
        <f t="shared" si="228"/>
        <v>No</v>
      </c>
      <c r="AI720" s="2" t="s">
        <v>1539</v>
      </c>
      <c r="AJ720" s="2" t="s">
        <v>1521</v>
      </c>
    </row>
    <row r="721" spans="1:36" ht="15.75" customHeight="1" x14ac:dyDescent="0.35">
      <c r="A721" s="2" t="s">
        <v>1104</v>
      </c>
      <c r="B721" s="2" t="s">
        <v>1518</v>
      </c>
      <c r="C721" s="2">
        <v>161</v>
      </c>
      <c r="D721" s="2">
        <f t="shared" si="212"/>
        <v>1.61</v>
      </c>
      <c r="E721" s="2">
        <f t="shared" si="213"/>
        <v>80.8</v>
      </c>
      <c r="F721" s="67">
        <f t="shared" si="214"/>
        <v>31.17163689672466</v>
      </c>
      <c r="G721" s="2">
        <v>80.8</v>
      </c>
      <c r="H721" s="2" t="b">
        <v>1</v>
      </c>
      <c r="I721" s="2" t="b">
        <f t="shared" si="215"/>
        <v>1</v>
      </c>
      <c r="J721" s="2" t="b">
        <f t="shared" si="216"/>
        <v>1</v>
      </c>
      <c r="K721" s="2" t="b">
        <v>0</v>
      </c>
      <c r="L721" s="2" t="b">
        <f t="shared" si="217"/>
        <v>0</v>
      </c>
      <c r="M721" s="2" t="b">
        <f t="shared" si="218"/>
        <v>0</v>
      </c>
      <c r="N721" s="2" t="b">
        <v>0</v>
      </c>
      <c r="O721" s="2" t="b">
        <f t="shared" si="219"/>
        <v>0</v>
      </c>
      <c r="P721" s="2" t="b">
        <f t="shared" si="220"/>
        <v>0</v>
      </c>
      <c r="Q721" s="2" t="b">
        <v>1</v>
      </c>
      <c r="R721" s="2" t="b">
        <f t="shared" si="221"/>
        <v>1</v>
      </c>
      <c r="S721" s="2" t="b">
        <f t="shared" si="222"/>
        <v>1</v>
      </c>
      <c r="T721" s="2" t="s">
        <v>1791</v>
      </c>
      <c r="U721" s="2">
        <v>193</v>
      </c>
      <c r="V721" s="2" t="b">
        <v>1</v>
      </c>
      <c r="W721" s="2" t="b">
        <f t="shared" si="223"/>
        <v>1</v>
      </c>
      <c r="X721" s="20" t="b">
        <f t="shared" si="224"/>
        <v>0</v>
      </c>
      <c r="Y721" s="2" t="b">
        <v>1</v>
      </c>
      <c r="Z721" s="2" t="b">
        <f t="shared" si="210"/>
        <v>1</v>
      </c>
      <c r="AA721" s="2" t="b">
        <f t="shared" si="211"/>
        <v>1</v>
      </c>
      <c r="AB721" s="2" t="b">
        <v>1</v>
      </c>
      <c r="AC721" s="20" t="b">
        <f t="shared" si="225"/>
        <v>1</v>
      </c>
      <c r="AD721" s="20" t="b">
        <f t="shared" si="226"/>
        <v>1</v>
      </c>
      <c r="AE721" s="2" t="s">
        <v>1527</v>
      </c>
      <c r="AF721" s="2" t="str">
        <f t="shared" si="227"/>
        <v>Appendicitis</v>
      </c>
      <c r="AG721" s="2" t="s">
        <v>1510</v>
      </c>
      <c r="AH721" s="2" t="str">
        <f t="shared" si="228"/>
        <v>No</v>
      </c>
      <c r="AI721" s="2" t="s">
        <v>1539</v>
      </c>
      <c r="AJ721" s="2" t="s">
        <v>1521</v>
      </c>
    </row>
    <row r="722" spans="1:36" ht="15.75" customHeight="1" x14ac:dyDescent="0.35">
      <c r="A722" s="2" t="s">
        <v>1106</v>
      </c>
      <c r="B722" s="2" t="s">
        <v>1507</v>
      </c>
      <c r="C722" s="2">
        <v>167</v>
      </c>
      <c r="D722" s="2">
        <f t="shared" si="212"/>
        <v>1.67</v>
      </c>
      <c r="E722" s="2">
        <f t="shared" si="213"/>
        <v>79.2</v>
      </c>
      <c r="F722" s="67">
        <f t="shared" si="214"/>
        <v>28.398293233891501</v>
      </c>
      <c r="G722" s="2">
        <v>79.2</v>
      </c>
      <c r="H722" s="2" t="b">
        <v>0</v>
      </c>
      <c r="I722" s="2" t="b">
        <f t="shared" si="215"/>
        <v>0</v>
      </c>
      <c r="J722" s="2" t="b">
        <f t="shared" si="216"/>
        <v>0</v>
      </c>
      <c r="K722" s="2" t="b">
        <v>0</v>
      </c>
      <c r="L722" s="2" t="b">
        <f t="shared" si="217"/>
        <v>0</v>
      </c>
      <c r="M722" s="2" t="b">
        <f t="shared" si="218"/>
        <v>0</v>
      </c>
      <c r="N722" s="2" t="b">
        <v>0</v>
      </c>
      <c r="O722" s="2" t="b">
        <f t="shared" si="219"/>
        <v>0</v>
      </c>
      <c r="P722" s="2" t="b">
        <f t="shared" si="220"/>
        <v>0</v>
      </c>
      <c r="Q722" s="2" t="b">
        <v>0</v>
      </c>
      <c r="R722" s="2" t="b">
        <f t="shared" si="221"/>
        <v>0</v>
      </c>
      <c r="S722" s="2" t="b">
        <f t="shared" si="222"/>
        <v>0</v>
      </c>
      <c r="T722" s="2" t="s">
        <v>1798</v>
      </c>
      <c r="U722" s="2">
        <v>163</v>
      </c>
      <c r="V722" s="2" t="b">
        <v>1</v>
      </c>
      <c r="W722" s="2" t="b">
        <f t="shared" si="223"/>
        <v>1</v>
      </c>
      <c r="X722" s="20" t="b">
        <f t="shared" si="224"/>
        <v>0</v>
      </c>
      <c r="Y722" s="2" t="b">
        <v>0</v>
      </c>
      <c r="Z722" s="2" t="b">
        <f t="shared" si="210"/>
        <v>0</v>
      </c>
      <c r="AA722" s="2" t="b">
        <f t="shared" si="211"/>
        <v>0</v>
      </c>
      <c r="AB722" s="2" t="b">
        <v>1</v>
      </c>
      <c r="AC722" s="20" t="b">
        <f t="shared" si="225"/>
        <v>1</v>
      </c>
      <c r="AD722" s="20" t="b">
        <f t="shared" si="226"/>
        <v>1</v>
      </c>
      <c r="AE722" s="2" t="s">
        <v>1598</v>
      </c>
      <c r="AF722" s="2" t="str">
        <f t="shared" si="227"/>
        <v>Heart Disease</v>
      </c>
      <c r="AG722" s="2" t="s">
        <v>1510</v>
      </c>
      <c r="AH722" s="2" t="str">
        <f t="shared" si="228"/>
        <v>No</v>
      </c>
      <c r="AI722" s="2" t="s">
        <v>1516</v>
      </c>
      <c r="AJ722" s="2" t="s">
        <v>1517</v>
      </c>
    </row>
    <row r="723" spans="1:36" ht="15.75" customHeight="1" x14ac:dyDescent="0.35">
      <c r="A723" s="2" t="s">
        <v>1108</v>
      </c>
      <c r="B723" s="2" t="s">
        <v>1518</v>
      </c>
      <c r="C723" s="2">
        <v>170</v>
      </c>
      <c r="D723" s="2">
        <f t="shared" si="212"/>
        <v>1.7</v>
      </c>
      <c r="E723" s="2">
        <f t="shared" si="213"/>
        <v>85.8</v>
      </c>
      <c r="F723" s="67">
        <f t="shared" si="214"/>
        <v>29.688581314878896</v>
      </c>
      <c r="G723" s="2">
        <v>85.8</v>
      </c>
      <c r="H723" s="2" t="b">
        <v>0</v>
      </c>
      <c r="I723" s="2" t="b">
        <f t="shared" si="215"/>
        <v>0</v>
      </c>
      <c r="J723" s="2" t="b">
        <f t="shared" si="216"/>
        <v>0</v>
      </c>
      <c r="K723" s="2" t="b">
        <v>1</v>
      </c>
      <c r="L723" s="2" t="b">
        <f t="shared" si="217"/>
        <v>1</v>
      </c>
      <c r="M723" s="2" t="b">
        <f t="shared" si="218"/>
        <v>1</v>
      </c>
      <c r="N723" s="2" t="b">
        <v>0</v>
      </c>
      <c r="O723" s="2" t="b">
        <f t="shared" si="219"/>
        <v>0</v>
      </c>
      <c r="P723" s="2" t="b">
        <f t="shared" si="220"/>
        <v>0</v>
      </c>
      <c r="Q723" s="2" t="b">
        <v>1</v>
      </c>
      <c r="R723" s="2" t="b">
        <f t="shared" si="221"/>
        <v>1</v>
      </c>
      <c r="S723" s="2" t="b">
        <f t="shared" si="222"/>
        <v>1</v>
      </c>
      <c r="T723" s="2" t="s">
        <v>1563</v>
      </c>
      <c r="U723" s="2">
        <v>215</v>
      </c>
      <c r="V723" s="2" t="b">
        <v>1</v>
      </c>
      <c r="W723" s="2" t="b">
        <f t="shared" si="223"/>
        <v>1</v>
      </c>
      <c r="X723" s="20" t="b">
        <f t="shared" si="224"/>
        <v>0</v>
      </c>
      <c r="Y723" s="2" t="b">
        <v>0</v>
      </c>
      <c r="Z723" s="2" t="b">
        <f t="shared" si="210"/>
        <v>0</v>
      </c>
      <c r="AA723" s="2" t="b">
        <f t="shared" si="211"/>
        <v>0</v>
      </c>
      <c r="AB723" s="2" t="b">
        <v>1</v>
      </c>
      <c r="AC723" s="20" t="b">
        <f t="shared" si="225"/>
        <v>1</v>
      </c>
      <c r="AD723" s="20" t="b">
        <f t="shared" si="226"/>
        <v>1</v>
      </c>
      <c r="AE723" s="2" t="s">
        <v>1562</v>
      </c>
      <c r="AF723" s="2" t="str">
        <f t="shared" si="227"/>
        <v>Fractured Leg</v>
      </c>
      <c r="AG723" s="2" t="s">
        <v>1510</v>
      </c>
      <c r="AH723" s="2" t="str">
        <f t="shared" si="228"/>
        <v>No</v>
      </c>
      <c r="AI723" s="2" t="s">
        <v>1539</v>
      </c>
      <c r="AJ723" s="2" t="s">
        <v>1534</v>
      </c>
    </row>
    <row r="724" spans="1:36" ht="15.75" customHeight="1" x14ac:dyDescent="0.35">
      <c r="A724" s="2" t="s">
        <v>1110</v>
      </c>
      <c r="B724" s="2" t="s">
        <v>1522</v>
      </c>
      <c r="C724" s="2">
        <v>177</v>
      </c>
      <c r="D724" s="2">
        <f t="shared" si="212"/>
        <v>1.77</v>
      </c>
      <c r="E724" s="2">
        <f t="shared" si="213"/>
        <v>89.2</v>
      </c>
      <c r="F724" s="67">
        <f t="shared" si="214"/>
        <v>28.472022726547287</v>
      </c>
      <c r="G724" s="2">
        <v>89.2</v>
      </c>
      <c r="H724" s="2" t="b">
        <v>0</v>
      </c>
      <c r="I724" s="2" t="b">
        <f t="shared" si="215"/>
        <v>0</v>
      </c>
      <c r="J724" s="2" t="b">
        <f t="shared" si="216"/>
        <v>0</v>
      </c>
      <c r="K724" s="2" t="b">
        <v>1</v>
      </c>
      <c r="L724" s="2" t="b">
        <f t="shared" si="217"/>
        <v>1</v>
      </c>
      <c r="M724" s="2" t="b">
        <f t="shared" si="218"/>
        <v>1</v>
      </c>
      <c r="N724" s="2" t="b">
        <v>0</v>
      </c>
      <c r="O724" s="2" t="b">
        <f t="shared" si="219"/>
        <v>0</v>
      </c>
      <c r="P724" s="2" t="b">
        <f t="shared" si="220"/>
        <v>0</v>
      </c>
      <c r="Q724" s="2" t="b">
        <v>1</v>
      </c>
      <c r="R724" s="2" t="b">
        <f t="shared" si="221"/>
        <v>1</v>
      </c>
      <c r="S724" s="2" t="b">
        <f t="shared" si="222"/>
        <v>1</v>
      </c>
      <c r="T724" s="2" t="s">
        <v>1541</v>
      </c>
      <c r="U724" s="2">
        <v>220</v>
      </c>
      <c r="V724" s="2" t="b">
        <v>1</v>
      </c>
      <c r="W724" s="2" t="b">
        <f t="shared" si="223"/>
        <v>1</v>
      </c>
      <c r="X724" s="20" t="b">
        <f t="shared" si="224"/>
        <v>0</v>
      </c>
      <c r="Y724" s="2" t="b">
        <v>0</v>
      </c>
      <c r="Z724" s="2" t="b">
        <f t="shared" si="210"/>
        <v>0</v>
      </c>
      <c r="AA724" s="2" t="b">
        <f t="shared" si="211"/>
        <v>0</v>
      </c>
      <c r="AB724" s="2" t="b">
        <v>1</v>
      </c>
      <c r="AC724" s="20" t="b">
        <f t="shared" si="225"/>
        <v>1</v>
      </c>
      <c r="AD724" s="20" t="b">
        <f t="shared" si="226"/>
        <v>1</v>
      </c>
      <c r="AE724" s="2" t="s">
        <v>1595</v>
      </c>
      <c r="AF724" s="2" t="str">
        <f t="shared" si="227"/>
        <v>Respiratory Infection</v>
      </c>
      <c r="AG724" s="2" t="s">
        <v>1510</v>
      </c>
      <c r="AH724" s="2" t="str">
        <f t="shared" si="228"/>
        <v>No</v>
      </c>
      <c r="AI724" s="2" t="s">
        <v>1516</v>
      </c>
      <c r="AJ724" s="2" t="s">
        <v>1512</v>
      </c>
    </row>
    <row r="725" spans="1:36" ht="15.75" customHeight="1" x14ac:dyDescent="0.35">
      <c r="A725" s="2" t="s">
        <v>1111</v>
      </c>
      <c r="B725" s="2" t="s">
        <v>1522</v>
      </c>
      <c r="C725" s="2">
        <v>150</v>
      </c>
      <c r="D725" s="2">
        <f t="shared" si="212"/>
        <v>1.5</v>
      </c>
      <c r="E725" s="2">
        <f t="shared" si="213"/>
        <v>53.3</v>
      </c>
      <c r="F725" s="67">
        <f t="shared" si="214"/>
        <v>23.688888888888886</v>
      </c>
      <c r="G725" s="2">
        <v>53.3</v>
      </c>
      <c r="H725" s="2" t="b">
        <v>0</v>
      </c>
      <c r="I725" s="2" t="b">
        <f t="shared" si="215"/>
        <v>0</v>
      </c>
      <c r="J725" s="2" t="b">
        <f t="shared" si="216"/>
        <v>0</v>
      </c>
      <c r="K725" s="2" t="b">
        <v>0</v>
      </c>
      <c r="L725" s="2" t="b">
        <f t="shared" si="217"/>
        <v>0</v>
      </c>
      <c r="M725" s="2" t="b">
        <f t="shared" si="218"/>
        <v>0</v>
      </c>
      <c r="N725" s="2" t="b">
        <v>0</v>
      </c>
      <c r="O725" s="2" t="b">
        <f t="shared" si="219"/>
        <v>0</v>
      </c>
      <c r="P725" s="2" t="b">
        <f t="shared" si="220"/>
        <v>0</v>
      </c>
      <c r="Q725" s="2" t="b">
        <v>0</v>
      </c>
      <c r="R725" s="2" t="b">
        <f t="shared" si="221"/>
        <v>0</v>
      </c>
      <c r="S725" s="2" t="b">
        <f t="shared" si="222"/>
        <v>0</v>
      </c>
      <c r="T725" s="2" t="s">
        <v>1857</v>
      </c>
      <c r="U725" s="2">
        <v>219</v>
      </c>
      <c r="V725" s="2" t="b">
        <v>0</v>
      </c>
      <c r="W725" s="2" t="b">
        <f t="shared" si="223"/>
        <v>0</v>
      </c>
      <c r="X725" s="20" t="b">
        <f t="shared" si="224"/>
        <v>0</v>
      </c>
      <c r="Y725" s="2" t="b">
        <v>0</v>
      </c>
      <c r="Z725" s="2" t="b">
        <f t="shared" si="210"/>
        <v>0</v>
      </c>
      <c r="AA725" s="2" t="b">
        <f t="shared" si="211"/>
        <v>0</v>
      </c>
      <c r="AB725" s="2" t="b">
        <v>0</v>
      </c>
      <c r="AC725" s="20" t="b">
        <f t="shared" si="225"/>
        <v>0</v>
      </c>
      <c r="AD725" s="20" t="b">
        <f t="shared" si="226"/>
        <v>0</v>
      </c>
      <c r="AE725" s="2" t="s">
        <v>1509</v>
      </c>
      <c r="AF725" s="2" t="str">
        <f t="shared" si="227"/>
        <v>Fractured Leg</v>
      </c>
      <c r="AG725" s="2" t="s">
        <v>1528</v>
      </c>
      <c r="AH725" s="2" t="str">
        <f t="shared" si="228"/>
        <v>Yes</v>
      </c>
      <c r="AI725" s="2" t="s">
        <v>1539</v>
      </c>
      <c r="AJ725" s="2" t="s">
        <v>1517</v>
      </c>
    </row>
    <row r="726" spans="1:36" ht="15.75" customHeight="1" x14ac:dyDescent="0.35">
      <c r="A726" s="2" t="s">
        <v>1112</v>
      </c>
      <c r="B726" s="2" t="s">
        <v>1560</v>
      </c>
      <c r="C726" s="2">
        <v>172</v>
      </c>
      <c r="D726" s="2">
        <f t="shared" si="212"/>
        <v>1.72</v>
      </c>
      <c r="E726" s="2">
        <f t="shared" si="213"/>
        <v>66.099999999999994</v>
      </c>
      <c r="F726" s="67">
        <f t="shared" si="214"/>
        <v>22.343158464034612</v>
      </c>
      <c r="G726" s="2">
        <v>66.099999999999994</v>
      </c>
      <c r="H726" s="2" t="b">
        <v>1</v>
      </c>
      <c r="I726" s="2" t="b">
        <f t="shared" si="215"/>
        <v>1</v>
      </c>
      <c r="J726" s="2" t="b">
        <f t="shared" si="216"/>
        <v>1</v>
      </c>
      <c r="K726" s="2" t="b">
        <v>1</v>
      </c>
      <c r="L726" s="2" t="b">
        <f t="shared" si="217"/>
        <v>1</v>
      </c>
      <c r="M726" s="2" t="b">
        <f t="shared" si="218"/>
        <v>1</v>
      </c>
      <c r="N726" s="2" t="b">
        <v>0</v>
      </c>
      <c r="O726" s="2" t="b">
        <f t="shared" si="219"/>
        <v>0</v>
      </c>
      <c r="P726" s="2" t="b">
        <f t="shared" si="220"/>
        <v>0</v>
      </c>
      <c r="Q726" s="2" t="b">
        <v>0</v>
      </c>
      <c r="R726" s="2" t="b">
        <f t="shared" si="221"/>
        <v>0</v>
      </c>
      <c r="S726" s="2" t="b">
        <f t="shared" si="222"/>
        <v>0</v>
      </c>
      <c r="T726" s="2" t="s">
        <v>1545</v>
      </c>
      <c r="U726" s="2">
        <v>154</v>
      </c>
      <c r="V726" s="2" t="b">
        <v>0</v>
      </c>
      <c r="W726" s="2" t="b">
        <f t="shared" si="223"/>
        <v>0</v>
      </c>
      <c r="X726" s="20" t="b">
        <f t="shared" si="224"/>
        <v>0</v>
      </c>
      <c r="Y726" s="2" t="b">
        <v>0</v>
      </c>
      <c r="Z726" s="2" t="b">
        <f t="shared" si="210"/>
        <v>0</v>
      </c>
      <c r="AA726" s="2" t="b">
        <f t="shared" si="211"/>
        <v>0</v>
      </c>
      <c r="AB726" s="2" t="b">
        <v>0</v>
      </c>
      <c r="AC726" s="20" t="b">
        <f t="shared" si="225"/>
        <v>0</v>
      </c>
      <c r="AD726" s="20" t="b">
        <f t="shared" si="226"/>
        <v>0</v>
      </c>
      <c r="AE726" s="2" t="s">
        <v>1581</v>
      </c>
      <c r="AF726" s="2" t="str">
        <f t="shared" si="227"/>
        <v>Appendicitis</v>
      </c>
      <c r="AG726" s="2" t="s">
        <v>1510</v>
      </c>
      <c r="AH726" s="2" t="str">
        <f t="shared" si="228"/>
        <v>No</v>
      </c>
      <c r="AI726" s="2" t="s">
        <v>1511</v>
      </c>
      <c r="AJ726" s="2" t="s">
        <v>1512</v>
      </c>
    </row>
    <row r="727" spans="1:36" ht="15.75" customHeight="1" x14ac:dyDescent="0.35">
      <c r="A727" s="2" t="s">
        <v>1113</v>
      </c>
      <c r="B727" s="2" t="s">
        <v>1518</v>
      </c>
      <c r="C727" s="2">
        <v>158</v>
      </c>
      <c r="D727" s="2">
        <f t="shared" si="212"/>
        <v>1.58</v>
      </c>
      <c r="E727" s="2">
        <f t="shared" si="213"/>
        <v>70.400000000000006</v>
      </c>
      <c r="F727" s="67">
        <f t="shared" si="214"/>
        <v>28.200608876782564</v>
      </c>
      <c r="G727" s="2">
        <v>70.400000000000006</v>
      </c>
      <c r="H727" s="2" t="b">
        <v>0</v>
      </c>
      <c r="I727" s="2" t="b">
        <f t="shared" si="215"/>
        <v>0</v>
      </c>
      <c r="J727" s="2" t="b">
        <f t="shared" si="216"/>
        <v>0</v>
      </c>
      <c r="K727" s="2" t="b">
        <v>0</v>
      </c>
      <c r="L727" s="2" t="b">
        <f t="shared" si="217"/>
        <v>0</v>
      </c>
      <c r="M727" s="2" t="b">
        <f t="shared" si="218"/>
        <v>0</v>
      </c>
      <c r="N727" s="2" t="b">
        <v>0</v>
      </c>
      <c r="O727" s="2" t="b">
        <f t="shared" si="219"/>
        <v>0</v>
      </c>
      <c r="P727" s="2" t="b">
        <f t="shared" si="220"/>
        <v>0</v>
      </c>
      <c r="Q727" s="2" t="b">
        <v>0</v>
      </c>
      <c r="R727" s="2" t="b">
        <f t="shared" si="221"/>
        <v>0</v>
      </c>
      <c r="S727" s="2" t="b">
        <f t="shared" si="222"/>
        <v>0</v>
      </c>
      <c r="T727" s="2" t="s">
        <v>1807</v>
      </c>
      <c r="U727" s="2">
        <v>172</v>
      </c>
      <c r="V727" s="2" t="b">
        <v>0</v>
      </c>
      <c r="W727" s="2" t="b">
        <f t="shared" si="223"/>
        <v>0</v>
      </c>
      <c r="X727" s="20" t="b">
        <f t="shared" si="224"/>
        <v>0</v>
      </c>
      <c r="Y727" s="2" t="b">
        <v>1</v>
      </c>
      <c r="Z727" s="2" t="b">
        <f t="shared" si="210"/>
        <v>1</v>
      </c>
      <c r="AA727" s="2" t="b">
        <f t="shared" si="211"/>
        <v>1</v>
      </c>
      <c r="AB727" s="2" t="b">
        <v>1</v>
      </c>
      <c r="AC727" s="20" t="b">
        <f t="shared" si="225"/>
        <v>1</v>
      </c>
      <c r="AD727" s="20" t="b">
        <f t="shared" si="226"/>
        <v>1</v>
      </c>
      <c r="AE727" s="2" t="s">
        <v>1530</v>
      </c>
      <c r="AF727" s="2" t="str">
        <f t="shared" si="227"/>
        <v>Fractured Arm</v>
      </c>
      <c r="AG727" s="2" t="s">
        <v>1528</v>
      </c>
      <c r="AH727" s="2" t="str">
        <f t="shared" si="228"/>
        <v>Yes</v>
      </c>
      <c r="AI727" s="2" t="s">
        <v>1516</v>
      </c>
      <c r="AJ727" s="2" t="s">
        <v>1517</v>
      </c>
    </row>
    <row r="728" spans="1:36" ht="15.75" customHeight="1" x14ac:dyDescent="0.35">
      <c r="A728" s="2" t="s">
        <v>1115</v>
      </c>
      <c r="B728" s="2" t="s">
        <v>1513</v>
      </c>
      <c r="C728" s="2">
        <v>169</v>
      </c>
      <c r="D728" s="2">
        <f t="shared" si="212"/>
        <v>1.69</v>
      </c>
      <c r="E728" s="2">
        <f t="shared" si="213"/>
        <v>95.6</v>
      </c>
      <c r="F728" s="67">
        <f t="shared" si="214"/>
        <v>33.472217359336163</v>
      </c>
      <c r="G728" s="2">
        <v>95.6</v>
      </c>
      <c r="H728" s="2" t="b">
        <v>0</v>
      </c>
      <c r="I728" s="2" t="b">
        <f t="shared" si="215"/>
        <v>0</v>
      </c>
      <c r="J728" s="2" t="b">
        <f t="shared" si="216"/>
        <v>0</v>
      </c>
      <c r="K728" s="2" t="b">
        <v>0</v>
      </c>
      <c r="L728" s="2" t="b">
        <f t="shared" si="217"/>
        <v>0</v>
      </c>
      <c r="M728" s="2" t="b">
        <f t="shared" si="218"/>
        <v>0</v>
      </c>
      <c r="N728" s="2" t="b">
        <v>1</v>
      </c>
      <c r="O728" s="2" t="b">
        <f t="shared" si="219"/>
        <v>1</v>
      </c>
      <c r="P728" s="2" t="b">
        <f t="shared" si="220"/>
        <v>1</v>
      </c>
      <c r="Q728" s="2" t="b">
        <v>0</v>
      </c>
      <c r="R728" s="2" t="b">
        <f t="shared" si="221"/>
        <v>0</v>
      </c>
      <c r="S728" s="2" t="b">
        <f t="shared" si="222"/>
        <v>0</v>
      </c>
      <c r="T728" s="2" t="s">
        <v>1630</v>
      </c>
      <c r="U728" s="2">
        <v>221</v>
      </c>
      <c r="V728" s="2" t="b">
        <v>0</v>
      </c>
      <c r="W728" s="2" t="b">
        <f t="shared" si="223"/>
        <v>0</v>
      </c>
      <c r="X728" s="20" t="b">
        <f t="shared" si="224"/>
        <v>0</v>
      </c>
      <c r="Y728" s="2" t="b">
        <v>1</v>
      </c>
      <c r="Z728" s="2" t="b">
        <f t="shared" si="210"/>
        <v>1</v>
      </c>
      <c r="AA728" s="2" t="b">
        <f t="shared" si="211"/>
        <v>1</v>
      </c>
      <c r="AB728" s="2" t="b">
        <v>1</v>
      </c>
      <c r="AC728" s="20" t="b">
        <f t="shared" si="225"/>
        <v>1</v>
      </c>
      <c r="AD728" s="20" t="b">
        <f t="shared" si="226"/>
        <v>1</v>
      </c>
      <c r="AE728" s="2" t="s">
        <v>1527</v>
      </c>
      <c r="AF728" s="2" t="str">
        <f t="shared" si="227"/>
        <v>Appendicitis</v>
      </c>
      <c r="AG728" s="2" t="s">
        <v>1510</v>
      </c>
      <c r="AH728" s="2" t="str">
        <f t="shared" si="228"/>
        <v>No</v>
      </c>
      <c r="AI728" s="2" t="s">
        <v>1539</v>
      </c>
      <c r="AJ728" s="2" t="s">
        <v>1534</v>
      </c>
    </row>
    <row r="729" spans="1:36" ht="15.75" customHeight="1" x14ac:dyDescent="0.35">
      <c r="A729" s="2" t="s">
        <v>1116</v>
      </c>
      <c r="B729" s="2" t="s">
        <v>1531</v>
      </c>
      <c r="C729" s="2">
        <v>166</v>
      </c>
      <c r="D729" s="2">
        <f t="shared" si="212"/>
        <v>1.66</v>
      </c>
      <c r="E729" s="2">
        <f t="shared" si="213"/>
        <v>57.6</v>
      </c>
      <c r="F729" s="67">
        <f t="shared" si="214"/>
        <v>20.902888663086081</v>
      </c>
      <c r="G729" s="2">
        <v>57.6</v>
      </c>
      <c r="H729" s="2" t="b">
        <v>0</v>
      </c>
      <c r="I729" s="2" t="b">
        <f t="shared" si="215"/>
        <v>0</v>
      </c>
      <c r="J729" s="2" t="b">
        <f t="shared" si="216"/>
        <v>0</v>
      </c>
      <c r="K729" s="2" t="b">
        <v>0</v>
      </c>
      <c r="L729" s="2" t="b">
        <f t="shared" si="217"/>
        <v>0</v>
      </c>
      <c r="M729" s="2" t="b">
        <f t="shared" si="218"/>
        <v>0</v>
      </c>
      <c r="N729" s="2" t="b">
        <v>0</v>
      </c>
      <c r="O729" s="2" t="b">
        <f t="shared" si="219"/>
        <v>0</v>
      </c>
      <c r="P729" s="2" t="b">
        <f t="shared" si="220"/>
        <v>0</v>
      </c>
      <c r="Q729" s="2" t="b">
        <v>0</v>
      </c>
      <c r="R729" s="2" t="b">
        <f t="shared" si="221"/>
        <v>0</v>
      </c>
      <c r="S729" s="2" t="b">
        <f t="shared" si="222"/>
        <v>0</v>
      </c>
      <c r="T729" s="2" t="s">
        <v>1568</v>
      </c>
      <c r="U729" s="2">
        <v>192</v>
      </c>
      <c r="V729" s="2" t="b">
        <v>0</v>
      </c>
      <c r="W729" s="2" t="b">
        <f t="shared" si="223"/>
        <v>0</v>
      </c>
      <c r="X729" s="20" t="b">
        <f t="shared" si="224"/>
        <v>0</v>
      </c>
      <c r="Y729" s="2" t="b">
        <v>0</v>
      </c>
      <c r="Z729" s="2" t="b">
        <f t="shared" si="210"/>
        <v>0</v>
      </c>
      <c r="AA729" s="2" t="b">
        <f t="shared" si="211"/>
        <v>0</v>
      </c>
      <c r="AB729" s="2" t="b">
        <v>0</v>
      </c>
      <c r="AC729" s="20" t="b">
        <f t="shared" si="225"/>
        <v>0</v>
      </c>
      <c r="AD729" s="20" t="b">
        <f t="shared" si="226"/>
        <v>0</v>
      </c>
      <c r="AE729" s="2" t="s">
        <v>1556</v>
      </c>
      <c r="AF729" s="2" t="str">
        <f t="shared" si="227"/>
        <v>Allergic Reaction</v>
      </c>
      <c r="AG729" s="2" t="s">
        <v>1528</v>
      </c>
      <c r="AH729" s="2" t="str">
        <f t="shared" si="228"/>
        <v>Yes</v>
      </c>
      <c r="AI729" s="2" t="s">
        <v>1539</v>
      </c>
      <c r="AJ729" s="2" t="s">
        <v>1534</v>
      </c>
    </row>
    <row r="730" spans="1:36" ht="15.75" customHeight="1" x14ac:dyDescent="0.35">
      <c r="A730" s="2" t="s">
        <v>1117</v>
      </c>
      <c r="B730" s="2" t="s">
        <v>1513</v>
      </c>
      <c r="C730" s="2">
        <v>151</v>
      </c>
      <c r="D730" s="2">
        <f t="shared" si="212"/>
        <v>1.51</v>
      </c>
      <c r="E730" s="2">
        <f t="shared" si="213"/>
        <v>46.5</v>
      </c>
      <c r="F730" s="67">
        <f t="shared" si="214"/>
        <v>20.393842375334415</v>
      </c>
      <c r="G730" s="2">
        <v>46.5</v>
      </c>
      <c r="H730" s="2" t="b">
        <v>0</v>
      </c>
      <c r="I730" s="2" t="b">
        <f t="shared" si="215"/>
        <v>0</v>
      </c>
      <c r="J730" s="2" t="b">
        <f t="shared" si="216"/>
        <v>0</v>
      </c>
      <c r="K730" s="2" t="b">
        <v>1</v>
      </c>
      <c r="L730" s="2" t="b">
        <f t="shared" si="217"/>
        <v>1</v>
      </c>
      <c r="M730" s="2" t="b">
        <f t="shared" si="218"/>
        <v>1</v>
      </c>
      <c r="N730" s="2" t="b">
        <v>1</v>
      </c>
      <c r="O730" s="2" t="b">
        <f t="shared" si="219"/>
        <v>1</v>
      </c>
      <c r="P730" s="2" t="b">
        <f t="shared" si="220"/>
        <v>1</v>
      </c>
      <c r="Q730" s="2" t="b">
        <v>0</v>
      </c>
      <c r="R730" s="2" t="b">
        <f t="shared" si="221"/>
        <v>0</v>
      </c>
      <c r="S730" s="2" t="b">
        <f t="shared" si="222"/>
        <v>0</v>
      </c>
      <c r="T730" s="2" t="s">
        <v>1821</v>
      </c>
      <c r="U730" s="2">
        <v>165</v>
      </c>
      <c r="V730" s="2" t="b">
        <v>0</v>
      </c>
      <c r="W730" s="2" t="b">
        <f t="shared" si="223"/>
        <v>0</v>
      </c>
      <c r="X730" s="20" t="b">
        <f t="shared" si="224"/>
        <v>0</v>
      </c>
      <c r="Y730" s="2" t="b">
        <v>0</v>
      </c>
      <c r="Z730" s="2" t="b">
        <f t="shared" si="210"/>
        <v>0</v>
      </c>
      <c r="AA730" s="2" t="b">
        <f t="shared" si="211"/>
        <v>0</v>
      </c>
      <c r="AB730" s="2" t="b">
        <v>0</v>
      </c>
      <c r="AC730" s="20" t="b">
        <f t="shared" si="225"/>
        <v>0</v>
      </c>
      <c r="AD730" s="20" t="b">
        <f t="shared" si="226"/>
        <v>0</v>
      </c>
      <c r="AE730" s="2" t="s">
        <v>1533</v>
      </c>
      <c r="AF730" s="2" t="str">
        <f t="shared" si="227"/>
        <v>Childbirth</v>
      </c>
      <c r="AG730" s="2" t="s">
        <v>1510</v>
      </c>
      <c r="AH730" s="2" t="str">
        <f t="shared" si="228"/>
        <v>No</v>
      </c>
      <c r="AI730" s="2" t="s">
        <v>1516</v>
      </c>
      <c r="AJ730" s="2" t="s">
        <v>1512</v>
      </c>
    </row>
    <row r="731" spans="1:36" ht="15.75" customHeight="1" x14ac:dyDescent="0.35">
      <c r="A731" s="2" t="s">
        <v>1118</v>
      </c>
      <c r="B731" s="2" t="s">
        <v>1540</v>
      </c>
      <c r="C731" s="2">
        <v>162</v>
      </c>
      <c r="D731" s="2">
        <f t="shared" si="212"/>
        <v>1.62</v>
      </c>
      <c r="E731" s="2">
        <f t="shared" si="213"/>
        <v>73.900000000000006</v>
      </c>
      <c r="F731" s="67">
        <f t="shared" si="214"/>
        <v>28.158817253467458</v>
      </c>
      <c r="G731" s="2">
        <v>73.900000000000006</v>
      </c>
      <c r="H731" s="2" t="b">
        <v>0</v>
      </c>
      <c r="I731" s="2" t="b">
        <f t="shared" si="215"/>
        <v>0</v>
      </c>
      <c r="J731" s="2" t="b">
        <f t="shared" si="216"/>
        <v>0</v>
      </c>
      <c r="K731" s="2" t="b">
        <v>0</v>
      </c>
      <c r="L731" s="2" t="b">
        <f t="shared" si="217"/>
        <v>0</v>
      </c>
      <c r="M731" s="2" t="b">
        <f t="shared" si="218"/>
        <v>0</v>
      </c>
      <c r="N731" s="2" t="b">
        <v>0</v>
      </c>
      <c r="O731" s="2" t="b">
        <f t="shared" si="219"/>
        <v>0</v>
      </c>
      <c r="P731" s="2" t="b">
        <f t="shared" si="220"/>
        <v>0</v>
      </c>
      <c r="Q731" s="2" t="b">
        <v>0</v>
      </c>
      <c r="R731" s="2" t="b">
        <f t="shared" si="221"/>
        <v>0</v>
      </c>
      <c r="S731" s="2" t="b">
        <f t="shared" si="222"/>
        <v>0</v>
      </c>
      <c r="T731" s="2" t="s">
        <v>1519</v>
      </c>
      <c r="U731" s="2">
        <v>180</v>
      </c>
      <c r="V731" s="2" t="b">
        <v>1</v>
      </c>
      <c r="W731" s="2" t="b">
        <f t="shared" si="223"/>
        <v>1</v>
      </c>
      <c r="X731" s="20" t="b">
        <f t="shared" si="224"/>
        <v>0</v>
      </c>
      <c r="Y731" s="2" t="b">
        <v>0</v>
      </c>
      <c r="Z731" s="2" t="b">
        <f t="shared" si="210"/>
        <v>0</v>
      </c>
      <c r="AA731" s="2" t="b">
        <f t="shared" si="211"/>
        <v>0</v>
      </c>
      <c r="AB731" s="2" t="b">
        <v>1</v>
      </c>
      <c r="AC731" s="20" t="b">
        <f t="shared" si="225"/>
        <v>1</v>
      </c>
      <c r="AD731" s="20" t="b">
        <f t="shared" si="226"/>
        <v>1</v>
      </c>
      <c r="AE731" s="2" t="s">
        <v>1552</v>
      </c>
      <c r="AF731" s="2" t="str">
        <f t="shared" si="227"/>
        <v>Heart Disease</v>
      </c>
      <c r="AG731" s="2" t="s">
        <v>1528</v>
      </c>
      <c r="AH731" s="2" t="str">
        <f t="shared" si="228"/>
        <v>Yes</v>
      </c>
      <c r="AI731" s="2" t="s">
        <v>1511</v>
      </c>
      <c r="AJ731" s="2" t="s">
        <v>1534</v>
      </c>
    </row>
    <row r="732" spans="1:36" ht="15.75" customHeight="1" x14ac:dyDescent="0.35">
      <c r="A732" s="2" t="s">
        <v>1119</v>
      </c>
      <c r="B732" s="2" t="s">
        <v>1531</v>
      </c>
      <c r="C732" s="2">
        <v>164</v>
      </c>
      <c r="D732" s="2">
        <f t="shared" si="212"/>
        <v>1.64</v>
      </c>
      <c r="E732" s="2">
        <f t="shared" si="213"/>
        <v>79.8</v>
      </c>
      <c r="F732" s="67">
        <f t="shared" si="214"/>
        <v>29.669839381320646</v>
      </c>
      <c r="G732" s="2">
        <v>79.8</v>
      </c>
      <c r="H732" s="2" t="b">
        <v>0</v>
      </c>
      <c r="I732" s="2" t="b">
        <f t="shared" si="215"/>
        <v>0</v>
      </c>
      <c r="J732" s="2" t="b">
        <f t="shared" si="216"/>
        <v>0</v>
      </c>
      <c r="K732" s="2" t="b">
        <v>0</v>
      </c>
      <c r="L732" s="2" t="b">
        <f t="shared" si="217"/>
        <v>0</v>
      </c>
      <c r="M732" s="2" t="b">
        <f t="shared" si="218"/>
        <v>0</v>
      </c>
      <c r="N732" s="2" t="b">
        <v>0</v>
      </c>
      <c r="O732" s="2" t="b">
        <f t="shared" si="219"/>
        <v>0</v>
      </c>
      <c r="P732" s="2" t="b">
        <f t="shared" si="220"/>
        <v>0</v>
      </c>
      <c r="Q732" s="2" t="b">
        <v>1</v>
      </c>
      <c r="R732" s="2" t="b">
        <f t="shared" si="221"/>
        <v>1</v>
      </c>
      <c r="S732" s="2" t="b">
        <f t="shared" si="222"/>
        <v>1</v>
      </c>
      <c r="T732" s="2" t="s">
        <v>1836</v>
      </c>
      <c r="U732" s="2">
        <v>222</v>
      </c>
      <c r="V732" s="2" t="b">
        <v>1</v>
      </c>
      <c r="W732" s="2" t="b">
        <f t="shared" si="223"/>
        <v>1</v>
      </c>
      <c r="X732" s="20" t="b">
        <f t="shared" si="224"/>
        <v>0</v>
      </c>
      <c r="Y732" s="2" t="b">
        <v>0</v>
      </c>
      <c r="Z732" s="2" t="b">
        <f t="shared" si="210"/>
        <v>0</v>
      </c>
      <c r="AA732" s="2" t="b">
        <f t="shared" si="211"/>
        <v>0</v>
      </c>
      <c r="AB732" s="2" t="b">
        <v>1</v>
      </c>
      <c r="AC732" s="20" t="b">
        <f t="shared" si="225"/>
        <v>1</v>
      </c>
      <c r="AD732" s="20" t="b">
        <f t="shared" si="226"/>
        <v>1</v>
      </c>
      <c r="AE732" s="2" t="s">
        <v>1586</v>
      </c>
      <c r="AF732" s="2" t="str">
        <f t="shared" si="227"/>
        <v>Osteoarthritis</v>
      </c>
      <c r="AG732" s="2" t="s">
        <v>1528</v>
      </c>
      <c r="AH732" s="2" t="str">
        <f t="shared" si="228"/>
        <v>Yes</v>
      </c>
      <c r="AI732" s="2" t="s">
        <v>1516</v>
      </c>
      <c r="AJ732" s="2" t="s">
        <v>1521</v>
      </c>
    </row>
    <row r="733" spans="1:36" ht="15.75" customHeight="1" x14ac:dyDescent="0.35">
      <c r="A733" s="2" t="s">
        <v>1120</v>
      </c>
      <c r="B733" s="2" t="s">
        <v>1518</v>
      </c>
      <c r="C733" s="2">
        <v>175</v>
      </c>
      <c r="D733" s="2">
        <f t="shared" si="212"/>
        <v>1.75</v>
      </c>
      <c r="E733" s="2">
        <f t="shared" si="213"/>
        <v>91.3</v>
      </c>
      <c r="F733" s="67">
        <f t="shared" si="214"/>
        <v>29.812244897959182</v>
      </c>
      <c r="G733" s="2">
        <v>91.3</v>
      </c>
      <c r="H733" s="2" t="b">
        <v>1</v>
      </c>
      <c r="I733" s="2" t="b">
        <f t="shared" si="215"/>
        <v>1</v>
      </c>
      <c r="J733" s="2" t="b">
        <f t="shared" si="216"/>
        <v>1</v>
      </c>
      <c r="K733" s="2" t="b">
        <v>0</v>
      </c>
      <c r="L733" s="2" t="b">
        <f t="shared" si="217"/>
        <v>0</v>
      </c>
      <c r="M733" s="2" t="b">
        <f t="shared" si="218"/>
        <v>0</v>
      </c>
      <c r="N733" s="2" t="b">
        <v>0</v>
      </c>
      <c r="O733" s="2" t="b">
        <f t="shared" si="219"/>
        <v>0</v>
      </c>
      <c r="P733" s="2" t="b">
        <f t="shared" si="220"/>
        <v>0</v>
      </c>
      <c r="Q733" s="2" t="b">
        <v>0</v>
      </c>
      <c r="R733" s="2" t="b">
        <f t="shared" si="221"/>
        <v>0</v>
      </c>
      <c r="S733" s="2" t="b">
        <f t="shared" si="222"/>
        <v>0</v>
      </c>
      <c r="T733" s="2" t="s">
        <v>1610</v>
      </c>
      <c r="U733" s="2">
        <v>165</v>
      </c>
      <c r="V733" s="2" t="b">
        <v>1</v>
      </c>
      <c r="W733" s="2" t="b">
        <f t="shared" si="223"/>
        <v>1</v>
      </c>
      <c r="X733" s="20" t="b">
        <f t="shared" si="224"/>
        <v>0</v>
      </c>
      <c r="Y733" s="2" t="b">
        <v>0</v>
      </c>
      <c r="Z733" s="2" t="b">
        <f t="shared" si="210"/>
        <v>0</v>
      </c>
      <c r="AA733" s="2" t="b">
        <f t="shared" si="211"/>
        <v>0</v>
      </c>
      <c r="AB733" s="2" t="b">
        <v>1</v>
      </c>
      <c r="AC733" s="20" t="b">
        <f t="shared" si="225"/>
        <v>1</v>
      </c>
      <c r="AD733" s="20" t="b">
        <f t="shared" si="226"/>
        <v>1</v>
      </c>
      <c r="AE733" s="2" t="s">
        <v>1621</v>
      </c>
      <c r="AF733" s="2" t="str">
        <f t="shared" si="227"/>
        <v>Heart Attack</v>
      </c>
      <c r="AG733" s="2" t="s">
        <v>1528</v>
      </c>
      <c r="AH733" s="2" t="str">
        <f t="shared" si="228"/>
        <v>Yes</v>
      </c>
      <c r="AI733" s="2" t="s">
        <v>1516</v>
      </c>
      <c r="AJ733" s="2" t="s">
        <v>1525</v>
      </c>
    </row>
    <row r="734" spans="1:36" ht="15.75" customHeight="1" x14ac:dyDescent="0.35">
      <c r="A734" s="2" t="s">
        <v>1121</v>
      </c>
      <c r="B734" s="2" t="s">
        <v>1540</v>
      </c>
      <c r="C734" s="2">
        <v>179</v>
      </c>
      <c r="D734" s="2">
        <f t="shared" si="212"/>
        <v>1.79</v>
      </c>
      <c r="E734" s="2">
        <f t="shared" si="213"/>
        <v>75.3</v>
      </c>
      <c r="F734" s="67">
        <f t="shared" si="214"/>
        <v>23.501139165444275</v>
      </c>
      <c r="G734" s="2">
        <v>75.3</v>
      </c>
      <c r="H734" s="2" t="b">
        <v>1</v>
      </c>
      <c r="I734" s="2" t="b">
        <f t="shared" si="215"/>
        <v>1</v>
      </c>
      <c r="J734" s="2" t="b">
        <f t="shared" si="216"/>
        <v>1</v>
      </c>
      <c r="K734" s="2" t="b">
        <v>1</v>
      </c>
      <c r="L734" s="2" t="b">
        <f t="shared" si="217"/>
        <v>1</v>
      </c>
      <c r="M734" s="2" t="b">
        <f t="shared" si="218"/>
        <v>1</v>
      </c>
      <c r="N734" s="2" t="b">
        <v>0</v>
      </c>
      <c r="O734" s="2" t="b">
        <f t="shared" si="219"/>
        <v>0</v>
      </c>
      <c r="P734" s="2" t="b">
        <f t="shared" si="220"/>
        <v>0</v>
      </c>
      <c r="Q734" s="2" t="b">
        <v>0</v>
      </c>
      <c r="R734" s="2" t="b">
        <f t="shared" si="221"/>
        <v>0</v>
      </c>
      <c r="S734" s="2" t="b">
        <f t="shared" si="222"/>
        <v>0</v>
      </c>
      <c r="T734" s="2" t="s">
        <v>1708</v>
      </c>
      <c r="U734" s="2">
        <v>205</v>
      </c>
      <c r="V734" s="2" t="b">
        <v>0</v>
      </c>
      <c r="W734" s="2" t="b">
        <f t="shared" si="223"/>
        <v>0</v>
      </c>
      <c r="X734" s="20" t="b">
        <f t="shared" si="224"/>
        <v>0</v>
      </c>
      <c r="Y734" s="2" t="b">
        <v>0</v>
      </c>
      <c r="Z734" s="2" t="b">
        <f t="shared" si="210"/>
        <v>0</v>
      </c>
      <c r="AA734" s="2" t="b">
        <f t="shared" si="211"/>
        <v>0</v>
      </c>
      <c r="AB734" s="2" t="b">
        <v>0</v>
      </c>
      <c r="AC734" s="20" t="b">
        <f t="shared" si="225"/>
        <v>0</v>
      </c>
      <c r="AD734" s="20" t="b">
        <f t="shared" si="226"/>
        <v>0</v>
      </c>
      <c r="AE734" s="2" t="s">
        <v>1584</v>
      </c>
      <c r="AF734" s="2" t="str">
        <f t="shared" si="227"/>
        <v>Prostate Cancer</v>
      </c>
      <c r="AG734" s="2" t="s">
        <v>1528</v>
      </c>
      <c r="AH734" s="2" t="str">
        <f t="shared" si="228"/>
        <v>Yes</v>
      </c>
      <c r="AI734" s="2" t="s">
        <v>1516</v>
      </c>
      <c r="AJ734" s="2" t="s">
        <v>1517</v>
      </c>
    </row>
    <row r="735" spans="1:36" ht="15.75" customHeight="1" x14ac:dyDescent="0.35">
      <c r="A735" s="2" t="s">
        <v>1123</v>
      </c>
      <c r="B735" s="2" t="s">
        <v>1513</v>
      </c>
      <c r="C735" s="2">
        <v>160</v>
      </c>
      <c r="D735" s="2">
        <f t="shared" si="212"/>
        <v>1.6</v>
      </c>
      <c r="E735" s="2">
        <f t="shared" si="213"/>
        <v>79.099999999999994</v>
      </c>
      <c r="F735" s="67">
        <f t="shared" si="214"/>
        <v>30.898437499999993</v>
      </c>
      <c r="G735" s="2">
        <v>79.099999999999994</v>
      </c>
      <c r="H735" s="2" t="b">
        <v>0</v>
      </c>
      <c r="I735" s="2" t="b">
        <f t="shared" si="215"/>
        <v>0</v>
      </c>
      <c r="J735" s="2" t="b">
        <f t="shared" si="216"/>
        <v>0</v>
      </c>
      <c r="K735" s="2" t="b">
        <v>0</v>
      </c>
      <c r="L735" s="2" t="b">
        <f t="shared" si="217"/>
        <v>0</v>
      </c>
      <c r="M735" s="2" t="b">
        <f t="shared" si="218"/>
        <v>0</v>
      </c>
      <c r="N735" s="2" t="b">
        <v>0</v>
      </c>
      <c r="O735" s="2" t="b">
        <f t="shared" si="219"/>
        <v>0</v>
      </c>
      <c r="P735" s="2" t="b">
        <f t="shared" si="220"/>
        <v>0</v>
      </c>
      <c r="Q735" s="2" t="b">
        <v>1</v>
      </c>
      <c r="R735" s="2" t="b">
        <f t="shared" si="221"/>
        <v>1</v>
      </c>
      <c r="S735" s="2" t="b">
        <f t="shared" si="222"/>
        <v>1</v>
      </c>
      <c r="T735" s="2" t="s">
        <v>1810</v>
      </c>
      <c r="U735" s="2">
        <v>194</v>
      </c>
      <c r="V735" s="2" t="b">
        <v>1</v>
      </c>
      <c r="W735" s="2" t="b">
        <f t="shared" si="223"/>
        <v>1</v>
      </c>
      <c r="X735" s="20" t="b">
        <f t="shared" si="224"/>
        <v>0</v>
      </c>
      <c r="Y735" s="2" t="b">
        <v>0</v>
      </c>
      <c r="Z735" s="2" t="b">
        <f t="shared" si="210"/>
        <v>0</v>
      </c>
      <c r="AA735" s="2" t="b">
        <f t="shared" si="211"/>
        <v>0</v>
      </c>
      <c r="AB735" s="2" t="b">
        <v>1</v>
      </c>
      <c r="AC735" s="20" t="b">
        <f t="shared" si="225"/>
        <v>1</v>
      </c>
      <c r="AD735" s="20" t="b">
        <f t="shared" si="226"/>
        <v>1</v>
      </c>
      <c r="AE735" s="2" t="s">
        <v>1538</v>
      </c>
      <c r="AF735" s="2" t="str">
        <f t="shared" si="227"/>
        <v>Respiratory Infection</v>
      </c>
      <c r="AG735" s="2" t="s">
        <v>1528</v>
      </c>
      <c r="AH735" s="2" t="str">
        <f t="shared" si="228"/>
        <v>Yes</v>
      </c>
      <c r="AI735" s="2" t="s">
        <v>1539</v>
      </c>
      <c r="AJ735" s="2" t="s">
        <v>1525</v>
      </c>
    </row>
    <row r="736" spans="1:36" ht="15.75" customHeight="1" x14ac:dyDescent="0.35">
      <c r="A736" s="2" t="s">
        <v>1125</v>
      </c>
      <c r="B736" s="2" t="s">
        <v>1507</v>
      </c>
      <c r="C736" s="2">
        <v>162</v>
      </c>
      <c r="D736" s="2">
        <f t="shared" si="212"/>
        <v>1.62</v>
      </c>
      <c r="E736" s="2">
        <f t="shared" si="213"/>
        <v>63.8</v>
      </c>
      <c r="F736" s="67">
        <f t="shared" si="214"/>
        <v>24.310318549001671</v>
      </c>
      <c r="G736" s="2">
        <v>63.8</v>
      </c>
      <c r="H736" s="2" t="b">
        <v>0</v>
      </c>
      <c r="I736" s="2" t="b">
        <f t="shared" si="215"/>
        <v>0</v>
      </c>
      <c r="J736" s="2" t="b">
        <f t="shared" si="216"/>
        <v>0</v>
      </c>
      <c r="K736" s="2" t="b">
        <v>0</v>
      </c>
      <c r="L736" s="2" t="b">
        <f t="shared" si="217"/>
        <v>0</v>
      </c>
      <c r="M736" s="2" t="b">
        <f t="shared" si="218"/>
        <v>0</v>
      </c>
      <c r="N736" s="2" t="b">
        <v>0</v>
      </c>
      <c r="O736" s="2" t="b">
        <f t="shared" si="219"/>
        <v>0</v>
      </c>
      <c r="P736" s="2" t="b">
        <f t="shared" si="220"/>
        <v>0</v>
      </c>
      <c r="Q736" s="2" t="b">
        <v>0</v>
      </c>
      <c r="R736" s="2" t="b">
        <f t="shared" si="221"/>
        <v>0</v>
      </c>
      <c r="S736" s="2" t="b">
        <f t="shared" si="222"/>
        <v>0</v>
      </c>
      <c r="T736" s="2" t="s">
        <v>1882</v>
      </c>
      <c r="U736" s="2">
        <v>193</v>
      </c>
      <c r="W736" s="2" t="b">
        <f t="shared" si="223"/>
        <v>0</v>
      </c>
      <c r="X736" s="20" t="b">
        <f t="shared" si="224"/>
        <v>0</v>
      </c>
      <c r="Y736" s="2" t="b">
        <v>0</v>
      </c>
      <c r="Z736" s="2" t="b">
        <f t="shared" si="210"/>
        <v>0</v>
      </c>
      <c r="AA736" s="2" t="b">
        <f t="shared" si="211"/>
        <v>0</v>
      </c>
      <c r="AB736" s="2" t="b">
        <v>0</v>
      </c>
      <c r="AC736" s="20" t="b">
        <f t="shared" si="225"/>
        <v>0</v>
      </c>
      <c r="AD736" s="20" t="b">
        <f t="shared" si="226"/>
        <v>0</v>
      </c>
      <c r="AE736" s="2" t="s">
        <v>1515</v>
      </c>
      <c r="AF736" s="2" t="str">
        <f t="shared" si="227"/>
        <v>Prostate Cancer</v>
      </c>
      <c r="AG736" s="2" t="s">
        <v>1510</v>
      </c>
      <c r="AH736" s="2" t="str">
        <f t="shared" si="228"/>
        <v>No</v>
      </c>
      <c r="AI736" s="2" t="s">
        <v>1516</v>
      </c>
      <c r="AJ736" s="2" t="s">
        <v>1534</v>
      </c>
    </row>
    <row r="737" spans="1:36" ht="15.75" customHeight="1" x14ac:dyDescent="0.35">
      <c r="A737" s="2" t="s">
        <v>1127</v>
      </c>
      <c r="B737" s="2" t="s">
        <v>1531</v>
      </c>
      <c r="C737" s="2">
        <v>169</v>
      </c>
      <c r="D737" s="2">
        <f t="shared" si="212"/>
        <v>1.69</v>
      </c>
      <c r="E737" s="2">
        <f t="shared" si="213"/>
        <v>65.099999999999994</v>
      </c>
      <c r="F737" s="67">
        <f t="shared" si="214"/>
        <v>22.793319561640001</v>
      </c>
      <c r="G737" s="2">
        <v>65.099999999999994</v>
      </c>
      <c r="H737" s="2" t="b">
        <v>0</v>
      </c>
      <c r="I737" s="2" t="b">
        <f t="shared" si="215"/>
        <v>0</v>
      </c>
      <c r="J737" s="2" t="b">
        <f t="shared" si="216"/>
        <v>0</v>
      </c>
      <c r="K737" s="2" t="b">
        <v>0</v>
      </c>
      <c r="L737" s="2" t="b">
        <f t="shared" si="217"/>
        <v>0</v>
      </c>
      <c r="M737" s="2" t="b">
        <f t="shared" si="218"/>
        <v>0</v>
      </c>
      <c r="N737" s="2" t="b">
        <v>0</v>
      </c>
      <c r="O737" s="2" t="b">
        <f t="shared" si="219"/>
        <v>0</v>
      </c>
      <c r="P737" s="2" t="b">
        <f t="shared" si="220"/>
        <v>0</v>
      </c>
      <c r="Q737" s="2" t="b">
        <v>0</v>
      </c>
      <c r="R737" s="2" t="b">
        <f t="shared" si="221"/>
        <v>0</v>
      </c>
      <c r="S737" s="2" t="b">
        <f t="shared" si="222"/>
        <v>0</v>
      </c>
      <c r="T737" s="2" t="s">
        <v>1799</v>
      </c>
      <c r="U737" s="2">
        <v>160</v>
      </c>
      <c r="V737" s="2" t="b">
        <v>0</v>
      </c>
      <c r="W737" s="2" t="b">
        <f t="shared" si="223"/>
        <v>0</v>
      </c>
      <c r="X737" s="20" t="b">
        <f t="shared" si="224"/>
        <v>0</v>
      </c>
      <c r="Y737" s="2" t="b">
        <v>0</v>
      </c>
      <c r="Z737" s="2" t="b">
        <f t="shared" si="210"/>
        <v>0</v>
      </c>
      <c r="AA737" s="2" t="b">
        <f t="shared" si="211"/>
        <v>0</v>
      </c>
      <c r="AC737" s="20" t="str">
        <f t="shared" si="225"/>
        <v>FALSE</v>
      </c>
      <c r="AD737" s="20" t="str">
        <f t="shared" si="226"/>
        <v>FALSE</v>
      </c>
      <c r="AE737" s="2" t="s">
        <v>1579</v>
      </c>
      <c r="AF737" s="2" t="str">
        <f t="shared" si="227"/>
        <v>Cancer</v>
      </c>
      <c r="AG737" s="2" t="s">
        <v>1510</v>
      </c>
      <c r="AH737" s="2" t="str">
        <f t="shared" si="228"/>
        <v>No</v>
      </c>
      <c r="AI737" s="2" t="s">
        <v>1516</v>
      </c>
      <c r="AJ737" s="2" t="s">
        <v>1534</v>
      </c>
    </row>
    <row r="738" spans="1:36" ht="15.75" customHeight="1" x14ac:dyDescent="0.35">
      <c r="A738" s="2" t="s">
        <v>1128</v>
      </c>
      <c r="B738" s="2" t="s">
        <v>1531</v>
      </c>
      <c r="C738" s="2">
        <v>177</v>
      </c>
      <c r="D738" s="2">
        <f t="shared" si="212"/>
        <v>1.77</v>
      </c>
      <c r="E738" s="2">
        <f t="shared" si="213"/>
        <v>65.400000000000006</v>
      </c>
      <c r="F738" s="67">
        <f t="shared" si="214"/>
        <v>20.875227425069426</v>
      </c>
      <c r="G738" s="2">
        <v>65.400000000000006</v>
      </c>
      <c r="H738" s="2" t="b">
        <v>0</v>
      </c>
      <c r="I738" s="2" t="b">
        <f t="shared" si="215"/>
        <v>0</v>
      </c>
      <c r="J738" s="2" t="b">
        <f t="shared" si="216"/>
        <v>0</v>
      </c>
      <c r="K738" s="2" t="b">
        <v>1</v>
      </c>
      <c r="L738" s="2" t="b">
        <f t="shared" si="217"/>
        <v>1</v>
      </c>
      <c r="M738" s="2" t="b">
        <f t="shared" si="218"/>
        <v>1</v>
      </c>
      <c r="N738" s="2" t="b">
        <v>0</v>
      </c>
      <c r="O738" s="2" t="b">
        <f t="shared" si="219"/>
        <v>0</v>
      </c>
      <c r="P738" s="2" t="b">
        <f t="shared" si="220"/>
        <v>0</v>
      </c>
      <c r="Q738" s="2" t="b">
        <v>0</v>
      </c>
      <c r="R738" s="2" t="b">
        <f t="shared" si="221"/>
        <v>0</v>
      </c>
      <c r="S738" s="2" t="b">
        <f t="shared" si="222"/>
        <v>0</v>
      </c>
      <c r="T738" s="2" t="s">
        <v>1683</v>
      </c>
      <c r="U738" s="2">
        <v>190</v>
      </c>
      <c r="V738" s="2" t="b">
        <v>0</v>
      </c>
      <c r="W738" s="2" t="b">
        <f t="shared" si="223"/>
        <v>0</v>
      </c>
      <c r="X738" s="20" t="b">
        <f t="shared" si="224"/>
        <v>0</v>
      </c>
      <c r="Y738" s="2" t="b">
        <v>0</v>
      </c>
      <c r="Z738" s="2" t="b">
        <f t="shared" si="210"/>
        <v>0</v>
      </c>
      <c r="AA738" s="2" t="b">
        <f t="shared" si="211"/>
        <v>0</v>
      </c>
      <c r="AB738" s="2" t="b">
        <v>0</v>
      </c>
      <c r="AC738" s="20" t="b">
        <f t="shared" si="225"/>
        <v>0</v>
      </c>
      <c r="AD738" s="20" t="b">
        <f t="shared" si="226"/>
        <v>0</v>
      </c>
      <c r="AE738" s="2" t="s">
        <v>1536</v>
      </c>
      <c r="AF738" s="2" t="str">
        <f t="shared" si="227"/>
        <v>Hypertension</v>
      </c>
      <c r="AG738" s="2" t="s">
        <v>1510</v>
      </c>
      <c r="AH738" s="2" t="str">
        <f t="shared" si="228"/>
        <v>No</v>
      </c>
      <c r="AI738" s="2" t="s">
        <v>1516</v>
      </c>
      <c r="AJ738" s="2" t="s">
        <v>1534</v>
      </c>
    </row>
    <row r="739" spans="1:36" ht="15.75" customHeight="1" x14ac:dyDescent="0.35">
      <c r="A739" s="2" t="s">
        <v>1130</v>
      </c>
      <c r="B739" s="2" t="s">
        <v>1522</v>
      </c>
      <c r="C739" s="2">
        <v>171</v>
      </c>
      <c r="D739" s="2">
        <f t="shared" si="212"/>
        <v>1.71</v>
      </c>
      <c r="E739" s="2">
        <f t="shared" si="213"/>
        <v>86.7</v>
      </c>
      <c r="F739" s="67">
        <f t="shared" si="214"/>
        <v>29.650148763722175</v>
      </c>
      <c r="G739" s="2">
        <v>86.7</v>
      </c>
      <c r="H739" s="2" t="b">
        <v>0</v>
      </c>
      <c r="I739" s="2" t="b">
        <f t="shared" si="215"/>
        <v>0</v>
      </c>
      <c r="J739" s="2" t="b">
        <f t="shared" si="216"/>
        <v>0</v>
      </c>
      <c r="K739" s="2" t="b">
        <v>0</v>
      </c>
      <c r="L739" s="2" t="b">
        <f t="shared" si="217"/>
        <v>0</v>
      </c>
      <c r="M739" s="2" t="b">
        <f t="shared" si="218"/>
        <v>0</v>
      </c>
      <c r="N739" s="2" t="b">
        <v>0</v>
      </c>
      <c r="O739" s="2" t="b">
        <f t="shared" si="219"/>
        <v>0</v>
      </c>
      <c r="P739" s="2" t="b">
        <f t="shared" si="220"/>
        <v>0</v>
      </c>
      <c r="Q739" s="2" t="b">
        <v>1</v>
      </c>
      <c r="R739" s="2" t="b">
        <f t="shared" si="221"/>
        <v>1</v>
      </c>
      <c r="S739" s="2" t="b">
        <f t="shared" si="222"/>
        <v>1</v>
      </c>
      <c r="T739" s="2" t="s">
        <v>1647</v>
      </c>
      <c r="U739" s="2">
        <v>153</v>
      </c>
      <c r="V739" s="2" t="b">
        <v>1</v>
      </c>
      <c r="W739" s="2" t="b">
        <f t="shared" si="223"/>
        <v>1</v>
      </c>
      <c r="X739" s="20" t="b">
        <f t="shared" si="224"/>
        <v>0</v>
      </c>
      <c r="Y739" s="2" t="b">
        <v>1</v>
      </c>
      <c r="Z739" s="2" t="b">
        <f t="shared" si="210"/>
        <v>1</v>
      </c>
      <c r="AA739" s="2" t="b">
        <f t="shared" si="211"/>
        <v>1</v>
      </c>
      <c r="AB739" s="2" t="b">
        <v>1</v>
      </c>
      <c r="AC739" s="20" t="b">
        <f t="shared" si="225"/>
        <v>1</v>
      </c>
      <c r="AD739" s="20" t="b">
        <f t="shared" si="226"/>
        <v>1</v>
      </c>
      <c r="AE739" s="2" t="s">
        <v>1520</v>
      </c>
      <c r="AF739" s="2" t="str">
        <f t="shared" si="227"/>
        <v>Stroke</v>
      </c>
      <c r="AG739" s="2" t="s">
        <v>1528</v>
      </c>
      <c r="AH739" s="2" t="str">
        <f t="shared" si="228"/>
        <v>Yes</v>
      </c>
      <c r="AI739" s="2" t="s">
        <v>1539</v>
      </c>
      <c r="AJ739" s="2" t="s">
        <v>1512</v>
      </c>
    </row>
    <row r="740" spans="1:36" ht="15.75" customHeight="1" x14ac:dyDescent="0.35">
      <c r="A740" s="2" t="s">
        <v>1132</v>
      </c>
      <c r="B740" s="2" t="s">
        <v>1531</v>
      </c>
      <c r="C740" s="2">
        <v>166</v>
      </c>
      <c r="D740" s="2">
        <f t="shared" si="212"/>
        <v>1.66</v>
      </c>
      <c r="E740" s="2">
        <f t="shared" si="213"/>
        <v>82.9</v>
      </c>
      <c r="F740" s="67">
        <f t="shared" si="214"/>
        <v>30.084192190448544</v>
      </c>
      <c r="G740" s="2">
        <v>82.9</v>
      </c>
      <c r="H740" s="2" t="b">
        <v>0</v>
      </c>
      <c r="I740" s="2" t="b">
        <f t="shared" si="215"/>
        <v>0</v>
      </c>
      <c r="J740" s="2" t="b">
        <f t="shared" si="216"/>
        <v>0</v>
      </c>
      <c r="K740" s="2" t="b">
        <v>0</v>
      </c>
      <c r="L740" s="2" t="b">
        <f t="shared" si="217"/>
        <v>0</v>
      </c>
      <c r="M740" s="2" t="b">
        <f t="shared" si="218"/>
        <v>0</v>
      </c>
      <c r="N740" s="2" t="b">
        <v>0</v>
      </c>
      <c r="O740" s="2" t="b">
        <f t="shared" si="219"/>
        <v>0</v>
      </c>
      <c r="P740" s="2" t="b">
        <f t="shared" si="220"/>
        <v>0</v>
      </c>
      <c r="Q740" s="2" t="b">
        <v>1</v>
      </c>
      <c r="R740" s="2" t="b">
        <f t="shared" si="221"/>
        <v>1</v>
      </c>
      <c r="S740" s="2" t="b">
        <f t="shared" si="222"/>
        <v>1</v>
      </c>
      <c r="T740" s="2" t="s">
        <v>1543</v>
      </c>
      <c r="U740" s="2">
        <v>196</v>
      </c>
      <c r="V740" s="2" t="b">
        <v>1</v>
      </c>
      <c r="W740" s="2" t="b">
        <f t="shared" si="223"/>
        <v>1</v>
      </c>
      <c r="X740" s="20" t="b">
        <f t="shared" si="224"/>
        <v>0</v>
      </c>
      <c r="Y740" s="2" t="b">
        <v>1</v>
      </c>
      <c r="Z740" s="2" t="b">
        <f t="shared" si="210"/>
        <v>1</v>
      </c>
      <c r="AA740" s="2" t="b">
        <f t="shared" si="211"/>
        <v>1</v>
      </c>
      <c r="AB740" s="2" t="b">
        <v>1</v>
      </c>
      <c r="AC740" s="20" t="b">
        <f t="shared" si="225"/>
        <v>1</v>
      </c>
      <c r="AD740" s="20" t="b">
        <f t="shared" si="226"/>
        <v>1</v>
      </c>
      <c r="AE740" s="2" t="s">
        <v>1544</v>
      </c>
      <c r="AF740" s="2" t="str">
        <f t="shared" si="227"/>
        <v>Osteoarthritis</v>
      </c>
      <c r="AG740" s="2" t="s">
        <v>1510</v>
      </c>
      <c r="AH740" s="2" t="str">
        <f t="shared" si="228"/>
        <v>No</v>
      </c>
      <c r="AI740" s="2" t="s">
        <v>1539</v>
      </c>
      <c r="AJ740" s="2" t="s">
        <v>1521</v>
      </c>
    </row>
    <row r="741" spans="1:36" ht="15.75" customHeight="1" x14ac:dyDescent="0.35">
      <c r="A741" s="2" t="s">
        <v>1134</v>
      </c>
      <c r="B741" s="2" t="s">
        <v>1560</v>
      </c>
      <c r="C741" s="2">
        <v>163</v>
      </c>
      <c r="D741" s="2">
        <f t="shared" si="212"/>
        <v>1.63</v>
      </c>
      <c r="E741" s="2">
        <f t="shared" si="213"/>
        <v>68.3</v>
      </c>
      <c r="F741" s="67">
        <f t="shared" si="214"/>
        <v>25.706650607851255</v>
      </c>
      <c r="G741" s="2">
        <v>68.3</v>
      </c>
      <c r="H741" s="2" t="b">
        <v>0</v>
      </c>
      <c r="I741" s="2" t="b">
        <f t="shared" si="215"/>
        <v>0</v>
      </c>
      <c r="J741" s="2" t="b">
        <f t="shared" si="216"/>
        <v>0</v>
      </c>
      <c r="K741" s="2" t="b">
        <v>1</v>
      </c>
      <c r="L741" s="2" t="b">
        <f t="shared" si="217"/>
        <v>1</v>
      </c>
      <c r="M741" s="2" t="b">
        <f t="shared" si="218"/>
        <v>1</v>
      </c>
      <c r="N741" s="2" t="b">
        <v>0</v>
      </c>
      <c r="O741" s="2" t="b">
        <f t="shared" si="219"/>
        <v>0</v>
      </c>
      <c r="P741" s="2" t="b">
        <f t="shared" si="220"/>
        <v>0</v>
      </c>
      <c r="Q741" s="2" t="b">
        <v>0</v>
      </c>
      <c r="R741" s="2" t="b">
        <f t="shared" si="221"/>
        <v>0</v>
      </c>
      <c r="S741" s="2" t="b">
        <f t="shared" si="222"/>
        <v>0</v>
      </c>
      <c r="T741" s="2" t="s">
        <v>1881</v>
      </c>
      <c r="U741" s="2">
        <v>169</v>
      </c>
      <c r="V741" s="2" t="b">
        <v>0</v>
      </c>
      <c r="W741" s="2" t="b">
        <f t="shared" si="223"/>
        <v>0</v>
      </c>
      <c r="X741" s="20" t="b">
        <f t="shared" si="224"/>
        <v>0</v>
      </c>
      <c r="Y741" s="2" t="b">
        <v>0</v>
      </c>
      <c r="Z741" s="2" t="b">
        <f t="shared" si="210"/>
        <v>0</v>
      </c>
      <c r="AA741" s="2" t="b">
        <f t="shared" si="211"/>
        <v>0</v>
      </c>
      <c r="AB741" s="2" t="b">
        <v>0</v>
      </c>
      <c r="AC741" s="20" t="b">
        <f t="shared" si="225"/>
        <v>0</v>
      </c>
      <c r="AD741" s="20" t="b">
        <f t="shared" si="226"/>
        <v>0</v>
      </c>
      <c r="AE741" s="2" t="s">
        <v>1646</v>
      </c>
      <c r="AF741" s="2" t="str">
        <f t="shared" si="227"/>
        <v>Fractured Arm</v>
      </c>
      <c r="AG741" s="2" t="s">
        <v>1510</v>
      </c>
      <c r="AH741" s="2" t="str">
        <f t="shared" si="228"/>
        <v>No</v>
      </c>
      <c r="AI741" s="2" t="s">
        <v>1511</v>
      </c>
      <c r="AJ741" s="2" t="s">
        <v>1534</v>
      </c>
    </row>
    <row r="742" spans="1:36" ht="15.75" customHeight="1" x14ac:dyDescent="0.35">
      <c r="A742" s="2" t="s">
        <v>1135</v>
      </c>
      <c r="B742" s="2" t="s">
        <v>1522</v>
      </c>
      <c r="C742" s="2">
        <v>165</v>
      </c>
      <c r="D742" s="2">
        <f t="shared" si="212"/>
        <v>1.65</v>
      </c>
      <c r="E742" s="2">
        <f t="shared" si="213"/>
        <v>91.6</v>
      </c>
      <c r="F742" s="67">
        <f t="shared" si="214"/>
        <v>33.645546372819105</v>
      </c>
      <c r="G742" s="2">
        <v>91.6</v>
      </c>
      <c r="H742" s="2" t="b">
        <v>1</v>
      </c>
      <c r="I742" s="2" t="b">
        <f t="shared" si="215"/>
        <v>1</v>
      </c>
      <c r="J742" s="2" t="b">
        <f t="shared" si="216"/>
        <v>1</v>
      </c>
      <c r="K742" s="2" t="b">
        <v>1</v>
      </c>
      <c r="L742" s="2" t="b">
        <f t="shared" si="217"/>
        <v>1</v>
      </c>
      <c r="M742" s="2" t="b">
        <f t="shared" si="218"/>
        <v>1</v>
      </c>
      <c r="N742" s="2" t="b">
        <v>0</v>
      </c>
      <c r="O742" s="2" t="b">
        <f t="shared" si="219"/>
        <v>0</v>
      </c>
      <c r="P742" s="2" t="b">
        <f t="shared" si="220"/>
        <v>0</v>
      </c>
      <c r="Q742" s="2" t="b">
        <v>1</v>
      </c>
      <c r="R742" s="2" t="b">
        <f t="shared" si="221"/>
        <v>1</v>
      </c>
      <c r="S742" s="2" t="b">
        <f t="shared" si="222"/>
        <v>1</v>
      </c>
      <c r="T742" s="2" t="s">
        <v>1683</v>
      </c>
      <c r="U742" s="2">
        <v>228</v>
      </c>
      <c r="V742" s="2" t="b">
        <v>1</v>
      </c>
      <c r="W742" s="2" t="b">
        <f t="shared" si="223"/>
        <v>1</v>
      </c>
      <c r="X742" s="20" t="b">
        <f t="shared" si="224"/>
        <v>0</v>
      </c>
      <c r="Y742" s="2" t="b">
        <v>1</v>
      </c>
      <c r="Z742" s="2" t="b">
        <f t="shared" si="210"/>
        <v>1</v>
      </c>
      <c r="AA742" s="2" t="b">
        <f t="shared" si="211"/>
        <v>1</v>
      </c>
      <c r="AB742" s="2" t="b">
        <v>1</v>
      </c>
      <c r="AC742" s="20" t="b">
        <f t="shared" si="225"/>
        <v>1</v>
      </c>
      <c r="AD742" s="20" t="b">
        <f t="shared" si="226"/>
        <v>1</v>
      </c>
      <c r="AE742" s="2" t="s">
        <v>1538</v>
      </c>
      <c r="AF742" s="2" t="str">
        <f t="shared" si="227"/>
        <v>Respiratory Infection</v>
      </c>
      <c r="AG742" s="2" t="s">
        <v>1528</v>
      </c>
      <c r="AH742" s="2" t="str">
        <f t="shared" si="228"/>
        <v>Yes</v>
      </c>
      <c r="AI742" s="2" t="s">
        <v>1511</v>
      </c>
      <c r="AJ742" s="2" t="s">
        <v>1521</v>
      </c>
    </row>
    <row r="743" spans="1:36" ht="15.75" customHeight="1" x14ac:dyDescent="0.35">
      <c r="A743" s="2" t="s">
        <v>1136</v>
      </c>
      <c r="B743" s="2" t="s">
        <v>1522</v>
      </c>
      <c r="C743" s="2">
        <v>167</v>
      </c>
      <c r="D743" s="2">
        <f t="shared" si="212"/>
        <v>1.67</v>
      </c>
      <c r="E743" s="2">
        <f t="shared" si="213"/>
        <v>66.8</v>
      </c>
      <c r="F743" s="67">
        <f t="shared" si="214"/>
        <v>23.952095808383234</v>
      </c>
      <c r="G743" s="2">
        <v>66.8</v>
      </c>
      <c r="H743" s="2" t="b">
        <v>1</v>
      </c>
      <c r="I743" s="2" t="b">
        <f t="shared" si="215"/>
        <v>1</v>
      </c>
      <c r="J743" s="2" t="b">
        <f t="shared" si="216"/>
        <v>1</v>
      </c>
      <c r="K743" s="2" t="b">
        <v>0</v>
      </c>
      <c r="L743" s="2" t="b">
        <f t="shared" si="217"/>
        <v>0</v>
      </c>
      <c r="M743" s="2" t="b">
        <f t="shared" si="218"/>
        <v>0</v>
      </c>
      <c r="N743" s="2" t="b">
        <v>0</v>
      </c>
      <c r="O743" s="2" t="b">
        <f t="shared" si="219"/>
        <v>0</v>
      </c>
      <c r="P743" s="2" t="b">
        <f t="shared" si="220"/>
        <v>0</v>
      </c>
      <c r="Q743" s="2" t="b">
        <v>0</v>
      </c>
      <c r="R743" s="2" t="b">
        <f t="shared" si="221"/>
        <v>0</v>
      </c>
      <c r="S743" s="2" t="b">
        <f t="shared" si="222"/>
        <v>0</v>
      </c>
      <c r="T743" s="2" t="s">
        <v>1654</v>
      </c>
      <c r="U743" s="2">
        <v>229</v>
      </c>
      <c r="V743" s="2" t="b">
        <v>0</v>
      </c>
      <c r="W743" s="2" t="b">
        <f t="shared" si="223"/>
        <v>0</v>
      </c>
      <c r="X743" s="20" t="b">
        <f t="shared" si="224"/>
        <v>0</v>
      </c>
      <c r="Y743" s="2" t="b">
        <v>0</v>
      </c>
      <c r="Z743" s="2" t="b">
        <f t="shared" si="210"/>
        <v>0</v>
      </c>
      <c r="AA743" s="2" t="b">
        <f t="shared" si="211"/>
        <v>0</v>
      </c>
      <c r="AB743" s="2" t="b">
        <v>0</v>
      </c>
      <c r="AC743" s="20" t="b">
        <f t="shared" si="225"/>
        <v>0</v>
      </c>
      <c r="AD743" s="20" t="b">
        <f t="shared" si="226"/>
        <v>0</v>
      </c>
      <c r="AE743" s="2" t="s">
        <v>1584</v>
      </c>
      <c r="AF743" s="2" t="str">
        <f t="shared" si="227"/>
        <v>Prostate Cancer</v>
      </c>
      <c r="AG743" s="2" t="s">
        <v>1528</v>
      </c>
      <c r="AH743" s="2" t="str">
        <f t="shared" si="228"/>
        <v>Yes</v>
      </c>
      <c r="AI743" s="2" t="s">
        <v>1516</v>
      </c>
      <c r="AJ743" s="2" t="s">
        <v>1517</v>
      </c>
    </row>
    <row r="744" spans="1:36" ht="15.75" customHeight="1" x14ac:dyDescent="0.35">
      <c r="A744" s="2" t="s">
        <v>1137</v>
      </c>
      <c r="B744" s="2" t="s">
        <v>1518</v>
      </c>
      <c r="C744" s="2">
        <v>173</v>
      </c>
      <c r="D744" s="2">
        <f t="shared" si="212"/>
        <v>1.73</v>
      </c>
      <c r="E744" s="2">
        <f t="shared" si="213"/>
        <v>87.4</v>
      </c>
      <c r="F744" s="67">
        <f t="shared" si="214"/>
        <v>29.2024457883658</v>
      </c>
      <c r="G744" s="2">
        <v>87.4</v>
      </c>
      <c r="H744" s="2" t="b">
        <v>0</v>
      </c>
      <c r="I744" s="2" t="b">
        <f t="shared" si="215"/>
        <v>0</v>
      </c>
      <c r="J744" s="2" t="b">
        <f t="shared" si="216"/>
        <v>0</v>
      </c>
      <c r="K744" s="2" t="b">
        <v>0</v>
      </c>
      <c r="L744" s="2" t="b">
        <f t="shared" si="217"/>
        <v>0</v>
      </c>
      <c r="M744" s="2" t="b">
        <f t="shared" si="218"/>
        <v>0</v>
      </c>
      <c r="N744" s="2" t="b">
        <v>1</v>
      </c>
      <c r="O744" s="2" t="b">
        <f t="shared" si="219"/>
        <v>1</v>
      </c>
      <c r="P744" s="2" t="b">
        <f t="shared" si="220"/>
        <v>1</v>
      </c>
      <c r="Q744" s="2" t="b">
        <v>1</v>
      </c>
      <c r="R744" s="2" t="b">
        <f t="shared" si="221"/>
        <v>1</v>
      </c>
      <c r="S744" s="2" t="b">
        <f t="shared" si="222"/>
        <v>1</v>
      </c>
      <c r="T744" s="2" t="s">
        <v>1801</v>
      </c>
      <c r="U744" s="2">
        <v>172</v>
      </c>
      <c r="V744" s="2" t="b">
        <v>1</v>
      </c>
      <c r="W744" s="2" t="b">
        <f t="shared" si="223"/>
        <v>1</v>
      </c>
      <c r="X744" s="20" t="b">
        <f t="shared" si="224"/>
        <v>0</v>
      </c>
      <c r="Y744" s="2" t="b">
        <v>1</v>
      </c>
      <c r="Z744" s="2" t="b">
        <f t="shared" si="210"/>
        <v>1</v>
      </c>
      <c r="AA744" s="2" t="b">
        <f t="shared" si="211"/>
        <v>1</v>
      </c>
      <c r="AB744" s="2" t="b">
        <v>1</v>
      </c>
      <c r="AC744" s="20" t="b">
        <f t="shared" si="225"/>
        <v>1</v>
      </c>
      <c r="AD744" s="20" t="b">
        <f t="shared" si="226"/>
        <v>1</v>
      </c>
      <c r="AE744" s="2" t="s">
        <v>1538</v>
      </c>
      <c r="AF744" s="2" t="str">
        <f t="shared" si="227"/>
        <v>Respiratory Infection</v>
      </c>
      <c r="AG744" s="2" t="s">
        <v>1528</v>
      </c>
      <c r="AH744" s="2" t="str">
        <f t="shared" si="228"/>
        <v>Yes</v>
      </c>
      <c r="AI744" s="2" t="s">
        <v>1539</v>
      </c>
      <c r="AJ744" s="2" t="s">
        <v>1521</v>
      </c>
    </row>
    <row r="745" spans="1:36" ht="15.75" customHeight="1" x14ac:dyDescent="0.35">
      <c r="A745" s="2" t="s">
        <v>1138</v>
      </c>
      <c r="B745" s="2" t="s">
        <v>1522</v>
      </c>
      <c r="C745" s="2">
        <v>171</v>
      </c>
      <c r="D745" s="2">
        <f t="shared" si="212"/>
        <v>1.71</v>
      </c>
      <c r="E745" s="2">
        <f t="shared" si="213"/>
        <v>85.8</v>
      </c>
      <c r="F745" s="67">
        <f t="shared" si="214"/>
        <v>29.342361752334053</v>
      </c>
      <c r="G745" s="2">
        <v>85.8</v>
      </c>
      <c r="H745" s="2" t="b">
        <v>1</v>
      </c>
      <c r="I745" s="2" t="b">
        <f t="shared" si="215"/>
        <v>1</v>
      </c>
      <c r="J745" s="2" t="b">
        <f t="shared" si="216"/>
        <v>1</v>
      </c>
      <c r="K745" s="2" t="b">
        <v>1</v>
      </c>
      <c r="L745" s="2" t="b">
        <f t="shared" si="217"/>
        <v>1</v>
      </c>
      <c r="M745" s="2" t="b">
        <f t="shared" si="218"/>
        <v>1</v>
      </c>
      <c r="N745" s="2" t="b">
        <v>0</v>
      </c>
      <c r="O745" s="2" t="b">
        <f t="shared" si="219"/>
        <v>0</v>
      </c>
      <c r="P745" s="2" t="b">
        <f t="shared" si="220"/>
        <v>0</v>
      </c>
      <c r="Q745" s="2" t="b">
        <v>1</v>
      </c>
      <c r="R745" s="2" t="b">
        <f t="shared" si="221"/>
        <v>1</v>
      </c>
      <c r="S745" s="2" t="b">
        <f t="shared" si="222"/>
        <v>1</v>
      </c>
      <c r="T745" s="2" t="s">
        <v>1853</v>
      </c>
      <c r="U745" s="2">
        <v>155</v>
      </c>
      <c r="V745" s="2" t="b">
        <v>1</v>
      </c>
      <c r="W745" s="2" t="b">
        <f t="shared" si="223"/>
        <v>1</v>
      </c>
      <c r="X745" s="20" t="b">
        <f t="shared" si="224"/>
        <v>0</v>
      </c>
      <c r="Y745" s="2" t="b">
        <v>0</v>
      </c>
      <c r="Z745" s="2" t="b">
        <f t="shared" si="210"/>
        <v>0</v>
      </c>
      <c r="AA745" s="2" t="b">
        <f t="shared" si="211"/>
        <v>0</v>
      </c>
      <c r="AB745" s="2" t="b">
        <v>1</v>
      </c>
      <c r="AC745" s="20" t="b">
        <f t="shared" si="225"/>
        <v>1</v>
      </c>
      <c r="AD745" s="20" t="b">
        <f t="shared" si="226"/>
        <v>1</v>
      </c>
      <c r="AE745" s="2" t="s">
        <v>1530</v>
      </c>
      <c r="AF745" s="2" t="str">
        <f t="shared" si="227"/>
        <v>Fractured Arm</v>
      </c>
      <c r="AG745" s="2" t="s">
        <v>1528</v>
      </c>
      <c r="AH745" s="2" t="str">
        <f t="shared" si="228"/>
        <v>Yes</v>
      </c>
      <c r="AI745" s="2" t="s">
        <v>1516</v>
      </c>
      <c r="AJ745" s="2" t="s">
        <v>1525</v>
      </c>
    </row>
    <row r="746" spans="1:36" ht="15.75" customHeight="1" x14ac:dyDescent="0.35">
      <c r="A746" s="2" t="s">
        <v>1140</v>
      </c>
      <c r="B746" s="2" t="s">
        <v>1513</v>
      </c>
      <c r="C746" s="2">
        <v>175</v>
      </c>
      <c r="D746" s="2">
        <f t="shared" si="212"/>
        <v>1.75</v>
      </c>
      <c r="E746" s="2">
        <f t="shared" si="213"/>
        <v>75.400000000000006</v>
      </c>
      <c r="F746" s="67">
        <f t="shared" si="214"/>
        <v>24.620408163265306</v>
      </c>
      <c r="G746" s="2">
        <v>75.400000000000006</v>
      </c>
      <c r="H746" s="2" t="b">
        <v>1</v>
      </c>
      <c r="I746" s="2" t="b">
        <f t="shared" si="215"/>
        <v>1</v>
      </c>
      <c r="J746" s="2" t="b">
        <f t="shared" si="216"/>
        <v>1</v>
      </c>
      <c r="K746" s="2" t="b">
        <v>0</v>
      </c>
      <c r="L746" s="2" t="b">
        <f t="shared" si="217"/>
        <v>0</v>
      </c>
      <c r="M746" s="2" t="b">
        <f t="shared" si="218"/>
        <v>0</v>
      </c>
      <c r="N746" s="2" t="b">
        <v>0</v>
      </c>
      <c r="O746" s="2" t="b">
        <f t="shared" si="219"/>
        <v>0</v>
      </c>
      <c r="P746" s="2" t="b">
        <f t="shared" si="220"/>
        <v>0</v>
      </c>
      <c r="Q746" s="2" t="b">
        <v>0</v>
      </c>
      <c r="R746" s="2" t="b">
        <f t="shared" si="221"/>
        <v>0</v>
      </c>
      <c r="S746" s="2" t="b">
        <f t="shared" si="222"/>
        <v>0</v>
      </c>
      <c r="T746" s="2" t="s">
        <v>1706</v>
      </c>
      <c r="U746" s="2">
        <v>157</v>
      </c>
      <c r="W746" s="2" t="b">
        <f t="shared" si="223"/>
        <v>0</v>
      </c>
      <c r="X746" s="20" t="b">
        <f t="shared" si="224"/>
        <v>0</v>
      </c>
      <c r="Y746" s="2" t="b">
        <v>0</v>
      </c>
      <c r="Z746" s="2" t="b">
        <f t="shared" si="210"/>
        <v>0</v>
      </c>
      <c r="AA746" s="2" t="b">
        <f t="shared" si="211"/>
        <v>0</v>
      </c>
      <c r="AB746" s="2" t="b">
        <v>0</v>
      </c>
      <c r="AC746" s="20" t="b">
        <f t="shared" si="225"/>
        <v>0</v>
      </c>
      <c r="AD746" s="20" t="b">
        <f t="shared" si="226"/>
        <v>0</v>
      </c>
      <c r="AE746" s="2" t="s">
        <v>1556</v>
      </c>
      <c r="AF746" s="2" t="str">
        <f t="shared" si="227"/>
        <v>Allergic Reaction</v>
      </c>
      <c r="AG746" s="2" t="s">
        <v>1510</v>
      </c>
      <c r="AH746" s="2" t="str">
        <f t="shared" si="228"/>
        <v>No</v>
      </c>
      <c r="AI746" s="2" t="s">
        <v>1539</v>
      </c>
      <c r="AJ746" s="2" t="s">
        <v>1517</v>
      </c>
    </row>
    <row r="747" spans="1:36" ht="15.75" customHeight="1" x14ac:dyDescent="0.35">
      <c r="A747" s="2" t="s">
        <v>1141</v>
      </c>
      <c r="B747" s="2" t="s">
        <v>1507</v>
      </c>
      <c r="C747" s="2">
        <v>179</v>
      </c>
      <c r="D747" s="2">
        <f t="shared" si="212"/>
        <v>1.79</v>
      </c>
      <c r="E747" s="2">
        <f t="shared" si="213"/>
        <v>77.900000000000006</v>
      </c>
      <c r="F747" s="67">
        <f t="shared" si="214"/>
        <v>24.3125994819138</v>
      </c>
      <c r="G747" s="2">
        <v>77.900000000000006</v>
      </c>
      <c r="H747" s="2" t="b">
        <v>0</v>
      </c>
      <c r="I747" s="2" t="b">
        <f t="shared" si="215"/>
        <v>0</v>
      </c>
      <c r="J747" s="2" t="b">
        <f t="shared" si="216"/>
        <v>0</v>
      </c>
      <c r="K747" s="2" t="b">
        <v>1</v>
      </c>
      <c r="L747" s="2" t="b">
        <f t="shared" si="217"/>
        <v>1</v>
      </c>
      <c r="M747" s="2" t="b">
        <f t="shared" si="218"/>
        <v>1</v>
      </c>
      <c r="N747" s="2" t="b">
        <v>0</v>
      </c>
      <c r="O747" s="2" t="b">
        <f t="shared" si="219"/>
        <v>0</v>
      </c>
      <c r="P747" s="2" t="b">
        <f t="shared" si="220"/>
        <v>0</v>
      </c>
      <c r="Q747" s="2" t="b">
        <v>0</v>
      </c>
      <c r="R747" s="2" t="b">
        <f t="shared" si="221"/>
        <v>0</v>
      </c>
      <c r="S747" s="2" t="b">
        <f t="shared" si="222"/>
        <v>0</v>
      </c>
      <c r="T747" s="2" t="s">
        <v>1864</v>
      </c>
      <c r="U747" s="2">
        <v>185</v>
      </c>
      <c r="V747" s="2" t="b">
        <v>0</v>
      </c>
      <c r="W747" s="2" t="b">
        <f t="shared" si="223"/>
        <v>0</v>
      </c>
      <c r="X747" s="20" t="b">
        <f t="shared" si="224"/>
        <v>0</v>
      </c>
      <c r="Y747" s="2" t="b">
        <v>0</v>
      </c>
      <c r="Z747" s="2" t="b">
        <f t="shared" si="210"/>
        <v>0</v>
      </c>
      <c r="AA747" s="2" t="b">
        <f t="shared" si="211"/>
        <v>0</v>
      </c>
      <c r="AB747" s="2" t="b">
        <v>0</v>
      </c>
      <c r="AC747" s="20" t="b">
        <f t="shared" si="225"/>
        <v>0</v>
      </c>
      <c r="AD747" s="20" t="b">
        <f t="shared" si="226"/>
        <v>0</v>
      </c>
      <c r="AE747" s="2" t="s">
        <v>1627</v>
      </c>
      <c r="AF747" s="2" t="str">
        <f t="shared" si="227"/>
        <v>Childbirth</v>
      </c>
      <c r="AG747" s="2" t="s">
        <v>1510</v>
      </c>
      <c r="AH747" s="2" t="str">
        <f t="shared" si="228"/>
        <v>No</v>
      </c>
      <c r="AI747" s="2" t="s">
        <v>1539</v>
      </c>
      <c r="AJ747" s="2" t="s">
        <v>1525</v>
      </c>
    </row>
    <row r="748" spans="1:36" ht="15.75" customHeight="1" x14ac:dyDescent="0.35">
      <c r="A748" s="2" t="s">
        <v>1142</v>
      </c>
      <c r="B748" s="2" t="s">
        <v>1531</v>
      </c>
      <c r="C748" s="2">
        <v>178</v>
      </c>
      <c r="D748" s="2">
        <f t="shared" si="212"/>
        <v>1.78</v>
      </c>
      <c r="E748" s="2">
        <f t="shared" si="213"/>
        <v>97.6</v>
      </c>
      <c r="F748" s="67">
        <f t="shared" si="214"/>
        <v>30.804191389976012</v>
      </c>
      <c r="G748" s="2">
        <v>97.6</v>
      </c>
      <c r="H748" s="2" t="b">
        <v>0</v>
      </c>
      <c r="I748" s="2" t="b">
        <f t="shared" si="215"/>
        <v>0</v>
      </c>
      <c r="J748" s="2" t="b">
        <f t="shared" si="216"/>
        <v>0</v>
      </c>
      <c r="K748" s="2" t="b">
        <v>1</v>
      </c>
      <c r="L748" s="2" t="b">
        <f t="shared" si="217"/>
        <v>1</v>
      </c>
      <c r="M748" s="2" t="b">
        <f t="shared" si="218"/>
        <v>1</v>
      </c>
      <c r="N748" s="2" t="b">
        <v>0</v>
      </c>
      <c r="O748" s="2" t="b">
        <f t="shared" si="219"/>
        <v>0</v>
      </c>
      <c r="P748" s="2" t="b">
        <f t="shared" si="220"/>
        <v>0</v>
      </c>
      <c r="Q748" s="2" t="b">
        <v>1</v>
      </c>
      <c r="R748" s="2" t="b">
        <f t="shared" si="221"/>
        <v>1</v>
      </c>
      <c r="S748" s="2" t="b">
        <f t="shared" si="222"/>
        <v>1</v>
      </c>
      <c r="T748" s="2" t="s">
        <v>1647</v>
      </c>
      <c r="U748" s="2">
        <v>217</v>
      </c>
      <c r="V748" s="2" t="b">
        <v>1</v>
      </c>
      <c r="W748" s="2" t="b">
        <f t="shared" si="223"/>
        <v>1</v>
      </c>
      <c r="X748" s="20" t="b">
        <f t="shared" si="224"/>
        <v>0</v>
      </c>
      <c r="Y748" s="2" t="b">
        <v>1</v>
      </c>
      <c r="Z748" s="2" t="b">
        <f t="shared" si="210"/>
        <v>1</v>
      </c>
      <c r="AA748" s="2" t="b">
        <f t="shared" si="211"/>
        <v>1</v>
      </c>
      <c r="AB748" s="2" t="b">
        <v>1</v>
      </c>
      <c r="AC748" s="20" t="b">
        <f t="shared" si="225"/>
        <v>1</v>
      </c>
      <c r="AD748" s="20" t="b">
        <f t="shared" si="226"/>
        <v>1</v>
      </c>
      <c r="AE748" s="2" t="s">
        <v>1538</v>
      </c>
      <c r="AF748" s="2" t="str">
        <f t="shared" si="227"/>
        <v>Respiratory Infection</v>
      </c>
      <c r="AG748" s="2" t="s">
        <v>1510</v>
      </c>
      <c r="AH748" s="2" t="str">
        <f t="shared" si="228"/>
        <v>No</v>
      </c>
      <c r="AI748" s="2" t="s">
        <v>1539</v>
      </c>
      <c r="AJ748" s="2" t="s">
        <v>1512</v>
      </c>
    </row>
    <row r="749" spans="1:36" ht="15.75" customHeight="1" x14ac:dyDescent="0.35">
      <c r="A749" s="2" t="s">
        <v>1143</v>
      </c>
      <c r="B749" s="2" t="s">
        <v>1507</v>
      </c>
      <c r="C749" s="2">
        <v>179</v>
      </c>
      <c r="D749" s="2">
        <f t="shared" si="212"/>
        <v>1.79</v>
      </c>
      <c r="E749" s="2">
        <f t="shared" si="213"/>
        <v>97.1</v>
      </c>
      <c r="F749" s="67">
        <f t="shared" si="214"/>
        <v>30.304921818919507</v>
      </c>
      <c r="G749" s="2">
        <v>97.1</v>
      </c>
      <c r="H749" s="2" t="b">
        <v>0</v>
      </c>
      <c r="I749" s="2" t="b">
        <f t="shared" si="215"/>
        <v>0</v>
      </c>
      <c r="J749" s="2" t="b">
        <f t="shared" si="216"/>
        <v>0</v>
      </c>
      <c r="K749" s="2" t="b">
        <v>0</v>
      </c>
      <c r="L749" s="2" t="b">
        <f t="shared" si="217"/>
        <v>0</v>
      </c>
      <c r="M749" s="2" t="b">
        <f t="shared" si="218"/>
        <v>0</v>
      </c>
      <c r="N749" s="2" t="b">
        <v>0</v>
      </c>
      <c r="O749" s="2" t="b">
        <f t="shared" si="219"/>
        <v>0</v>
      </c>
      <c r="P749" s="2" t="b">
        <f t="shared" si="220"/>
        <v>0</v>
      </c>
      <c r="Q749" s="2" t="b">
        <v>1</v>
      </c>
      <c r="R749" s="2" t="b">
        <f t="shared" si="221"/>
        <v>1</v>
      </c>
      <c r="S749" s="2" t="b">
        <f t="shared" si="222"/>
        <v>1</v>
      </c>
      <c r="T749" s="2" t="s">
        <v>1883</v>
      </c>
      <c r="U749" s="2">
        <v>210</v>
      </c>
      <c r="V749" s="2" t="b">
        <v>1</v>
      </c>
      <c r="W749" s="2" t="b">
        <f t="shared" si="223"/>
        <v>1</v>
      </c>
      <c r="X749" s="20" t="b">
        <f t="shared" si="224"/>
        <v>0</v>
      </c>
      <c r="Y749" s="2" t="b">
        <v>0</v>
      </c>
      <c r="Z749" s="2" t="b">
        <f t="shared" si="210"/>
        <v>0</v>
      </c>
      <c r="AA749" s="2" t="b">
        <f t="shared" si="211"/>
        <v>0</v>
      </c>
      <c r="AB749" s="2" t="b">
        <v>1</v>
      </c>
      <c r="AC749" s="20" t="b">
        <f t="shared" si="225"/>
        <v>1</v>
      </c>
      <c r="AD749" s="20" t="b">
        <f t="shared" si="226"/>
        <v>1</v>
      </c>
      <c r="AE749" s="2" t="s">
        <v>1536</v>
      </c>
      <c r="AF749" s="2" t="str">
        <f t="shared" si="227"/>
        <v>Hypertension</v>
      </c>
      <c r="AG749" s="2" t="s">
        <v>1528</v>
      </c>
      <c r="AH749" s="2" t="str">
        <f t="shared" si="228"/>
        <v>Yes</v>
      </c>
      <c r="AI749" s="2" t="s">
        <v>1511</v>
      </c>
      <c r="AJ749" s="2" t="s">
        <v>1521</v>
      </c>
    </row>
    <row r="750" spans="1:36" ht="15.75" customHeight="1" x14ac:dyDescent="0.35">
      <c r="A750" s="2" t="s">
        <v>1144</v>
      </c>
      <c r="B750" s="2" t="s">
        <v>1522</v>
      </c>
      <c r="C750" s="2">
        <v>160</v>
      </c>
      <c r="D750" s="2">
        <f t="shared" si="212"/>
        <v>1.6</v>
      </c>
      <c r="E750" s="2">
        <f t="shared" si="213"/>
        <v>73</v>
      </c>
      <c r="F750" s="67">
        <f t="shared" si="214"/>
        <v>28.515624999999993</v>
      </c>
      <c r="G750" s="2">
        <v>73</v>
      </c>
      <c r="H750" s="2" t="b">
        <v>1</v>
      </c>
      <c r="I750" s="2" t="b">
        <f t="shared" si="215"/>
        <v>1</v>
      </c>
      <c r="J750" s="2" t="b">
        <f t="shared" si="216"/>
        <v>1</v>
      </c>
      <c r="K750" s="2" t="b">
        <v>0</v>
      </c>
      <c r="L750" s="2" t="b">
        <f t="shared" si="217"/>
        <v>0</v>
      </c>
      <c r="M750" s="2" t="b">
        <f t="shared" si="218"/>
        <v>0</v>
      </c>
      <c r="N750" s="2" t="b">
        <v>0</v>
      </c>
      <c r="O750" s="2" t="b">
        <f t="shared" si="219"/>
        <v>0</v>
      </c>
      <c r="P750" s="2" t="b">
        <f t="shared" si="220"/>
        <v>0</v>
      </c>
      <c r="Q750" s="2" t="b">
        <v>1</v>
      </c>
      <c r="R750" s="2" t="b">
        <f t="shared" si="221"/>
        <v>1</v>
      </c>
      <c r="S750" s="2" t="b">
        <f t="shared" si="222"/>
        <v>1</v>
      </c>
      <c r="T750" s="2" t="s">
        <v>1884</v>
      </c>
      <c r="U750" s="2">
        <v>174</v>
      </c>
      <c r="V750" s="2" t="b">
        <v>1</v>
      </c>
      <c r="W750" s="2" t="b">
        <f t="shared" si="223"/>
        <v>1</v>
      </c>
      <c r="X750" s="20" t="b">
        <f t="shared" si="224"/>
        <v>0</v>
      </c>
      <c r="Y750" s="2" t="b">
        <v>0</v>
      </c>
      <c r="Z750" s="2" t="b">
        <f t="shared" si="210"/>
        <v>0</v>
      </c>
      <c r="AA750" s="2" t="b">
        <f t="shared" si="211"/>
        <v>0</v>
      </c>
      <c r="AB750" s="2" t="b">
        <v>1</v>
      </c>
      <c r="AC750" s="20" t="b">
        <f t="shared" si="225"/>
        <v>1</v>
      </c>
      <c r="AD750" s="20" t="b">
        <f t="shared" si="226"/>
        <v>1</v>
      </c>
      <c r="AE750" s="2" t="s">
        <v>1552</v>
      </c>
      <c r="AF750" s="2" t="str">
        <f t="shared" si="227"/>
        <v>Heart Disease</v>
      </c>
      <c r="AG750" s="2" t="s">
        <v>1528</v>
      </c>
      <c r="AH750" s="2" t="str">
        <f t="shared" si="228"/>
        <v>Yes</v>
      </c>
      <c r="AI750" s="2" t="s">
        <v>1516</v>
      </c>
      <c r="AJ750" s="2" t="s">
        <v>1525</v>
      </c>
    </row>
    <row r="751" spans="1:36" ht="15.75" customHeight="1" x14ac:dyDescent="0.35">
      <c r="A751" s="2" t="s">
        <v>1145</v>
      </c>
      <c r="B751" s="2" t="s">
        <v>1507</v>
      </c>
      <c r="C751" s="2">
        <v>168</v>
      </c>
      <c r="D751" s="2">
        <f t="shared" si="212"/>
        <v>1.68</v>
      </c>
      <c r="E751" s="2">
        <f t="shared" si="213"/>
        <v>95.1</v>
      </c>
      <c r="F751" s="67">
        <f t="shared" si="214"/>
        <v>33.694727891156468</v>
      </c>
      <c r="G751" s="2">
        <v>95.1</v>
      </c>
      <c r="H751" s="2" t="b">
        <v>0</v>
      </c>
      <c r="I751" s="2" t="b">
        <f t="shared" si="215"/>
        <v>0</v>
      </c>
      <c r="J751" s="2" t="b">
        <f t="shared" si="216"/>
        <v>0</v>
      </c>
      <c r="K751" s="2" t="b">
        <v>1</v>
      </c>
      <c r="L751" s="2" t="b">
        <f t="shared" si="217"/>
        <v>1</v>
      </c>
      <c r="M751" s="2" t="b">
        <f t="shared" si="218"/>
        <v>1</v>
      </c>
      <c r="N751" s="2" t="b">
        <v>0</v>
      </c>
      <c r="O751" s="2" t="b">
        <f t="shared" si="219"/>
        <v>0</v>
      </c>
      <c r="P751" s="2" t="b">
        <f t="shared" si="220"/>
        <v>0</v>
      </c>
      <c r="Q751" s="2" t="b">
        <v>0</v>
      </c>
      <c r="R751" s="2" t="b">
        <f t="shared" si="221"/>
        <v>0</v>
      </c>
      <c r="S751" s="2" t="b">
        <f t="shared" si="222"/>
        <v>0</v>
      </c>
      <c r="T751" s="2" t="s">
        <v>1737</v>
      </c>
      <c r="U751" s="2">
        <v>177</v>
      </c>
      <c r="V751" s="2" t="b">
        <v>1</v>
      </c>
      <c r="W751" s="2" t="b">
        <f t="shared" si="223"/>
        <v>1</v>
      </c>
      <c r="X751" s="20" t="b">
        <f t="shared" si="224"/>
        <v>0</v>
      </c>
      <c r="Y751" s="2" t="b">
        <v>0</v>
      </c>
      <c r="Z751" s="2" t="b">
        <f t="shared" si="210"/>
        <v>0</v>
      </c>
      <c r="AA751" s="2" t="b">
        <f t="shared" si="211"/>
        <v>0</v>
      </c>
      <c r="AB751" s="2" t="b">
        <v>1</v>
      </c>
      <c r="AC751" s="20" t="b">
        <f t="shared" si="225"/>
        <v>1</v>
      </c>
      <c r="AD751" s="20" t="b">
        <f t="shared" si="226"/>
        <v>1</v>
      </c>
      <c r="AE751" s="2" t="s">
        <v>1524</v>
      </c>
      <c r="AF751" s="2" t="str">
        <f t="shared" si="227"/>
        <v>Heart Attack</v>
      </c>
      <c r="AG751" s="2" t="s">
        <v>1528</v>
      </c>
      <c r="AH751" s="2" t="str">
        <f t="shared" si="228"/>
        <v>Yes</v>
      </c>
      <c r="AI751" s="2" t="s">
        <v>1539</v>
      </c>
      <c r="AJ751" s="2" t="s">
        <v>1512</v>
      </c>
    </row>
    <row r="752" spans="1:36" ht="15.75" customHeight="1" x14ac:dyDescent="0.35">
      <c r="A752" s="2" t="s">
        <v>1146</v>
      </c>
      <c r="B752" s="2" t="s">
        <v>1522</v>
      </c>
      <c r="C752" s="2">
        <v>165</v>
      </c>
      <c r="D752" s="2">
        <f t="shared" si="212"/>
        <v>1.65</v>
      </c>
      <c r="E752" s="2">
        <f t="shared" si="213"/>
        <v>84.2</v>
      </c>
      <c r="F752" s="67">
        <f t="shared" si="214"/>
        <v>30.927456382001839</v>
      </c>
      <c r="G752" s="2">
        <v>84.2</v>
      </c>
      <c r="H752" s="2" t="b">
        <v>1</v>
      </c>
      <c r="I752" s="2" t="b">
        <f t="shared" si="215"/>
        <v>1</v>
      </c>
      <c r="J752" s="2" t="b">
        <f t="shared" si="216"/>
        <v>1</v>
      </c>
      <c r="K752" s="2" t="b">
        <v>0</v>
      </c>
      <c r="L752" s="2" t="b">
        <f t="shared" si="217"/>
        <v>0</v>
      </c>
      <c r="M752" s="2" t="b">
        <f t="shared" si="218"/>
        <v>0</v>
      </c>
      <c r="N752" s="2" t="b">
        <v>1</v>
      </c>
      <c r="O752" s="2" t="b">
        <f t="shared" si="219"/>
        <v>1</v>
      </c>
      <c r="P752" s="2" t="b">
        <f t="shared" si="220"/>
        <v>1</v>
      </c>
      <c r="Q752" s="2" t="b">
        <v>1</v>
      </c>
      <c r="R752" s="2" t="b">
        <f t="shared" si="221"/>
        <v>1</v>
      </c>
      <c r="S752" s="2" t="b">
        <f t="shared" si="222"/>
        <v>1</v>
      </c>
      <c r="T752" s="2" t="s">
        <v>1631</v>
      </c>
      <c r="U752" s="2">
        <v>218</v>
      </c>
      <c r="V752" s="2" t="s">
        <v>1528</v>
      </c>
      <c r="W752" s="2" t="str">
        <f t="shared" si="223"/>
        <v>Yes</v>
      </c>
      <c r="X752" s="20" t="b">
        <f t="shared" si="224"/>
        <v>1</v>
      </c>
      <c r="Y752" s="2" t="s">
        <v>1528</v>
      </c>
      <c r="Z752" s="2" t="str">
        <f t="shared" si="210"/>
        <v>Yes</v>
      </c>
      <c r="AA752" s="2" t="b">
        <f t="shared" si="211"/>
        <v>1</v>
      </c>
      <c r="AB752" s="2" t="s">
        <v>1528</v>
      </c>
      <c r="AC752" s="20" t="str">
        <f t="shared" si="225"/>
        <v>Yes</v>
      </c>
      <c r="AD752" s="20" t="b">
        <f t="shared" si="226"/>
        <v>1</v>
      </c>
      <c r="AE752" s="2" t="s">
        <v>1509</v>
      </c>
      <c r="AF752" s="2" t="str">
        <f t="shared" si="227"/>
        <v>Fractured Leg</v>
      </c>
      <c r="AG752" s="2" t="s">
        <v>1510</v>
      </c>
      <c r="AH752" s="2" t="str">
        <f t="shared" si="228"/>
        <v>No</v>
      </c>
      <c r="AI752" s="2" t="s">
        <v>1539</v>
      </c>
      <c r="AJ752" s="2" t="s">
        <v>1534</v>
      </c>
    </row>
    <row r="753" spans="1:36" ht="15.75" customHeight="1" x14ac:dyDescent="0.35">
      <c r="A753" s="2" t="s">
        <v>1147</v>
      </c>
      <c r="B753" s="2" t="s">
        <v>1531</v>
      </c>
      <c r="C753" s="2">
        <v>158</v>
      </c>
      <c r="D753" s="2">
        <f t="shared" si="212"/>
        <v>1.58</v>
      </c>
      <c r="E753" s="2">
        <f t="shared" si="213"/>
        <v>84.8</v>
      </c>
      <c r="F753" s="67">
        <f t="shared" si="214"/>
        <v>33.968915237942632</v>
      </c>
      <c r="G753" s="2">
        <v>84.8</v>
      </c>
      <c r="H753" s="2" t="b">
        <v>0</v>
      </c>
      <c r="I753" s="2" t="b">
        <f t="shared" si="215"/>
        <v>0</v>
      </c>
      <c r="J753" s="2" t="b">
        <f t="shared" si="216"/>
        <v>0</v>
      </c>
      <c r="K753" s="2" t="b">
        <v>0</v>
      </c>
      <c r="L753" s="2" t="b">
        <f t="shared" si="217"/>
        <v>0</v>
      </c>
      <c r="M753" s="2" t="b">
        <f t="shared" si="218"/>
        <v>0</v>
      </c>
      <c r="N753" s="2" t="b">
        <v>0</v>
      </c>
      <c r="O753" s="2" t="b">
        <f t="shared" si="219"/>
        <v>0</v>
      </c>
      <c r="P753" s="2" t="b">
        <f t="shared" si="220"/>
        <v>0</v>
      </c>
      <c r="Q753" s="2" t="b">
        <v>1</v>
      </c>
      <c r="R753" s="2" t="b">
        <f t="shared" si="221"/>
        <v>1</v>
      </c>
      <c r="S753" s="2" t="b">
        <f t="shared" si="222"/>
        <v>1</v>
      </c>
      <c r="T753" s="2" t="s">
        <v>1852</v>
      </c>
      <c r="U753" s="2">
        <v>218</v>
      </c>
      <c r="V753" s="2" t="b">
        <v>1</v>
      </c>
      <c r="W753" s="2" t="b">
        <f t="shared" si="223"/>
        <v>1</v>
      </c>
      <c r="X753" s="20" t="b">
        <f t="shared" si="224"/>
        <v>0</v>
      </c>
      <c r="Y753" s="2" t="b">
        <v>1</v>
      </c>
      <c r="Z753" s="2" t="b">
        <f t="shared" si="210"/>
        <v>1</v>
      </c>
      <c r="AA753" s="2" t="b">
        <f t="shared" si="211"/>
        <v>1</v>
      </c>
      <c r="AB753" s="2" t="b">
        <v>1</v>
      </c>
      <c r="AC753" s="20" t="b">
        <f t="shared" si="225"/>
        <v>1</v>
      </c>
      <c r="AD753" s="20" t="b">
        <f t="shared" si="226"/>
        <v>1</v>
      </c>
      <c r="AE753" s="2" t="s">
        <v>1530</v>
      </c>
      <c r="AF753" s="2" t="str">
        <f t="shared" si="227"/>
        <v>Fractured Arm</v>
      </c>
      <c r="AG753" s="2" t="s">
        <v>1510</v>
      </c>
      <c r="AH753" s="2" t="str">
        <f t="shared" si="228"/>
        <v>No</v>
      </c>
      <c r="AI753" s="2" t="s">
        <v>1511</v>
      </c>
      <c r="AJ753" s="2" t="s">
        <v>1517</v>
      </c>
    </row>
    <row r="754" spans="1:36" ht="15.75" customHeight="1" x14ac:dyDescent="0.35">
      <c r="A754" s="2" t="s">
        <v>1148</v>
      </c>
      <c r="B754" s="2" t="s">
        <v>1531</v>
      </c>
      <c r="C754" s="2">
        <v>161</v>
      </c>
      <c r="D754" s="2">
        <f t="shared" si="212"/>
        <v>1.61</v>
      </c>
      <c r="E754" s="2">
        <f t="shared" si="213"/>
        <v>68.900000000000006</v>
      </c>
      <c r="F754" s="67">
        <f t="shared" si="214"/>
        <v>26.580764630994175</v>
      </c>
      <c r="G754" s="2">
        <v>68.900000000000006</v>
      </c>
      <c r="H754" s="2" t="b">
        <v>0</v>
      </c>
      <c r="I754" s="2" t="b">
        <f t="shared" si="215"/>
        <v>0</v>
      </c>
      <c r="J754" s="2" t="b">
        <f t="shared" si="216"/>
        <v>0</v>
      </c>
      <c r="K754" s="2" t="b">
        <v>1</v>
      </c>
      <c r="L754" s="2" t="b">
        <f t="shared" si="217"/>
        <v>1</v>
      </c>
      <c r="M754" s="2" t="b">
        <f t="shared" si="218"/>
        <v>1</v>
      </c>
      <c r="N754" s="2" t="b">
        <v>0</v>
      </c>
      <c r="O754" s="2" t="b">
        <f t="shared" si="219"/>
        <v>0</v>
      </c>
      <c r="P754" s="2" t="b">
        <f t="shared" si="220"/>
        <v>0</v>
      </c>
      <c r="Q754" s="2" t="b">
        <v>0</v>
      </c>
      <c r="R754" s="2" t="b">
        <f t="shared" si="221"/>
        <v>0</v>
      </c>
      <c r="S754" s="2" t="b">
        <f t="shared" si="222"/>
        <v>0</v>
      </c>
      <c r="T754" s="2" t="s">
        <v>1667</v>
      </c>
      <c r="U754" s="2">
        <v>193</v>
      </c>
      <c r="V754" s="2" t="b">
        <v>0</v>
      </c>
      <c r="W754" s="2" t="b">
        <f t="shared" si="223"/>
        <v>0</v>
      </c>
      <c r="X754" s="20" t="b">
        <f t="shared" si="224"/>
        <v>0</v>
      </c>
      <c r="Y754" s="2" t="b">
        <v>0</v>
      </c>
      <c r="Z754" s="2" t="b">
        <f t="shared" si="210"/>
        <v>0</v>
      </c>
      <c r="AA754" s="2" t="b">
        <f t="shared" si="211"/>
        <v>0</v>
      </c>
      <c r="AB754" s="2" t="b">
        <v>0</v>
      </c>
      <c r="AC754" s="20" t="b">
        <f t="shared" si="225"/>
        <v>0</v>
      </c>
      <c r="AD754" s="20" t="b">
        <f t="shared" si="226"/>
        <v>0</v>
      </c>
      <c r="AE754" s="2" t="s">
        <v>1646</v>
      </c>
      <c r="AF754" s="2" t="str">
        <f t="shared" si="227"/>
        <v>Fractured Arm</v>
      </c>
      <c r="AG754" s="2" t="s">
        <v>1510</v>
      </c>
      <c r="AH754" s="2" t="str">
        <f t="shared" si="228"/>
        <v>No</v>
      </c>
      <c r="AI754" s="2" t="s">
        <v>1516</v>
      </c>
      <c r="AJ754" s="2" t="s">
        <v>1517</v>
      </c>
    </row>
    <row r="755" spans="1:36" ht="15.75" customHeight="1" x14ac:dyDescent="0.35">
      <c r="A755" s="2" t="s">
        <v>1150</v>
      </c>
      <c r="B755" s="2" t="s">
        <v>1531</v>
      </c>
      <c r="C755" s="2">
        <v>173</v>
      </c>
      <c r="D755" s="2">
        <f t="shared" si="212"/>
        <v>1.73</v>
      </c>
      <c r="E755" s="2">
        <f t="shared" si="213"/>
        <v>70.7</v>
      </c>
      <c r="F755" s="67">
        <f t="shared" si="214"/>
        <v>23.622573423769587</v>
      </c>
      <c r="G755" s="2">
        <v>70.7</v>
      </c>
      <c r="H755" s="2" t="b">
        <v>0</v>
      </c>
      <c r="I755" s="2" t="b">
        <f t="shared" si="215"/>
        <v>0</v>
      </c>
      <c r="J755" s="2" t="b">
        <f t="shared" si="216"/>
        <v>0</v>
      </c>
      <c r="K755" s="2" t="b">
        <v>0</v>
      </c>
      <c r="L755" s="2" t="b">
        <f t="shared" si="217"/>
        <v>0</v>
      </c>
      <c r="M755" s="2" t="b">
        <f t="shared" si="218"/>
        <v>0</v>
      </c>
      <c r="N755" s="2" t="b">
        <v>0</v>
      </c>
      <c r="O755" s="2" t="b">
        <f t="shared" si="219"/>
        <v>0</v>
      </c>
      <c r="P755" s="2" t="b">
        <f t="shared" si="220"/>
        <v>0</v>
      </c>
      <c r="Q755" s="2" t="b">
        <v>0</v>
      </c>
      <c r="R755" s="2" t="b">
        <f t="shared" si="221"/>
        <v>0</v>
      </c>
      <c r="S755" s="2" t="b">
        <f t="shared" si="222"/>
        <v>0</v>
      </c>
      <c r="T755" s="2" t="s">
        <v>1829</v>
      </c>
      <c r="U755" s="2">
        <v>201</v>
      </c>
      <c r="W755" s="2" t="b">
        <f t="shared" si="223"/>
        <v>0</v>
      </c>
      <c r="X755" s="20" t="b">
        <f t="shared" si="224"/>
        <v>0</v>
      </c>
      <c r="Y755" s="2" t="b">
        <v>0</v>
      </c>
      <c r="Z755" s="2" t="b">
        <f t="shared" si="210"/>
        <v>0</v>
      </c>
      <c r="AA755" s="2" t="b">
        <f t="shared" si="211"/>
        <v>0</v>
      </c>
      <c r="AB755" s="2" t="b">
        <v>0</v>
      </c>
      <c r="AC755" s="20" t="b">
        <f t="shared" si="225"/>
        <v>0</v>
      </c>
      <c r="AD755" s="20" t="b">
        <f t="shared" si="226"/>
        <v>0</v>
      </c>
      <c r="AE755" s="2" t="s">
        <v>1544</v>
      </c>
      <c r="AF755" s="2" t="str">
        <f t="shared" si="227"/>
        <v>Osteoarthritis</v>
      </c>
      <c r="AG755" s="2" t="s">
        <v>1510</v>
      </c>
      <c r="AH755" s="2" t="str">
        <f t="shared" si="228"/>
        <v>No</v>
      </c>
      <c r="AI755" s="2" t="s">
        <v>1516</v>
      </c>
      <c r="AJ755" s="2" t="s">
        <v>1512</v>
      </c>
    </row>
    <row r="756" spans="1:36" ht="15.75" customHeight="1" x14ac:dyDescent="0.35">
      <c r="A756" s="2" t="s">
        <v>1151</v>
      </c>
      <c r="B756" s="2" t="s">
        <v>1560</v>
      </c>
      <c r="C756" s="2">
        <v>158</v>
      </c>
      <c r="D756" s="2">
        <f t="shared" si="212"/>
        <v>1.58</v>
      </c>
      <c r="E756" s="2">
        <f t="shared" si="213"/>
        <v>60.8</v>
      </c>
      <c r="F756" s="67">
        <f t="shared" si="214"/>
        <v>24.355071302675849</v>
      </c>
      <c r="G756" s="2">
        <v>60.811</v>
      </c>
      <c r="H756" s="2" t="b">
        <v>0</v>
      </c>
      <c r="I756" s="2" t="b">
        <f t="shared" si="215"/>
        <v>0</v>
      </c>
      <c r="J756" s="2" t="b">
        <f t="shared" si="216"/>
        <v>0</v>
      </c>
      <c r="K756" s="2" t="b">
        <v>1</v>
      </c>
      <c r="L756" s="2" t="b">
        <f t="shared" si="217"/>
        <v>1</v>
      </c>
      <c r="M756" s="2" t="b">
        <f t="shared" si="218"/>
        <v>1</v>
      </c>
      <c r="N756" s="2" t="b">
        <v>0</v>
      </c>
      <c r="O756" s="2" t="b">
        <f t="shared" si="219"/>
        <v>0</v>
      </c>
      <c r="P756" s="2" t="b">
        <f t="shared" si="220"/>
        <v>0</v>
      </c>
      <c r="Q756" s="2" t="b">
        <v>0</v>
      </c>
      <c r="R756" s="2" t="b">
        <f t="shared" si="221"/>
        <v>0</v>
      </c>
      <c r="S756" s="2" t="b">
        <f t="shared" si="222"/>
        <v>0</v>
      </c>
      <c r="T756" s="2" t="s">
        <v>1711</v>
      </c>
      <c r="U756" s="2">
        <v>182</v>
      </c>
      <c r="V756" s="2" t="b">
        <v>0</v>
      </c>
      <c r="W756" s="2" t="b">
        <f t="shared" si="223"/>
        <v>0</v>
      </c>
      <c r="X756" s="20" t="b">
        <f t="shared" si="224"/>
        <v>0</v>
      </c>
      <c r="Y756" s="2" t="b">
        <v>0</v>
      </c>
      <c r="Z756" s="2" t="b">
        <f t="shared" si="210"/>
        <v>0</v>
      </c>
      <c r="AA756" s="2" t="b">
        <f t="shared" si="211"/>
        <v>0</v>
      </c>
      <c r="AB756" s="2" t="b">
        <v>0</v>
      </c>
      <c r="AC756" s="20" t="b">
        <f t="shared" si="225"/>
        <v>0</v>
      </c>
      <c r="AD756" s="20" t="b">
        <f t="shared" si="226"/>
        <v>0</v>
      </c>
      <c r="AE756" s="2" t="s">
        <v>1570</v>
      </c>
      <c r="AF756" s="2" t="str">
        <f t="shared" si="227"/>
        <v>Cancer</v>
      </c>
      <c r="AH756" s="2" t="str">
        <f t="shared" si="228"/>
        <v>No</v>
      </c>
      <c r="AI756" s="2" t="s">
        <v>1516</v>
      </c>
      <c r="AJ756" s="2" t="s">
        <v>1525</v>
      </c>
    </row>
    <row r="757" spans="1:36" ht="15.75" customHeight="1" x14ac:dyDescent="0.35">
      <c r="A757" s="2" t="s">
        <v>1152</v>
      </c>
      <c r="B757" s="2" t="s">
        <v>1531</v>
      </c>
      <c r="C757" s="2">
        <v>159</v>
      </c>
      <c r="D757" s="2">
        <f t="shared" si="212"/>
        <v>1.59</v>
      </c>
      <c r="E757" s="2">
        <f t="shared" si="213"/>
        <v>58</v>
      </c>
      <c r="F757" s="67">
        <f t="shared" si="214"/>
        <v>22.942130453700404</v>
      </c>
      <c r="G757" s="2">
        <v>58</v>
      </c>
      <c r="H757" s="2" t="b">
        <v>0</v>
      </c>
      <c r="I757" s="2" t="b">
        <f t="shared" si="215"/>
        <v>0</v>
      </c>
      <c r="J757" s="2" t="b">
        <f t="shared" si="216"/>
        <v>0</v>
      </c>
      <c r="K757" s="2" t="b">
        <v>0</v>
      </c>
      <c r="L757" s="2" t="b">
        <f t="shared" si="217"/>
        <v>0</v>
      </c>
      <c r="M757" s="2" t="b">
        <f t="shared" si="218"/>
        <v>0</v>
      </c>
      <c r="N757" s="2" t="b">
        <v>1</v>
      </c>
      <c r="O757" s="2" t="b">
        <f t="shared" si="219"/>
        <v>1</v>
      </c>
      <c r="P757" s="2" t="b">
        <f t="shared" si="220"/>
        <v>1</v>
      </c>
      <c r="Q757" s="2" t="b">
        <v>0</v>
      </c>
      <c r="R757" s="2" t="b">
        <f t="shared" si="221"/>
        <v>0</v>
      </c>
      <c r="S757" s="2" t="b">
        <f t="shared" si="222"/>
        <v>0</v>
      </c>
      <c r="T757" s="2" t="s">
        <v>1864</v>
      </c>
      <c r="U757" s="2">
        <v>159</v>
      </c>
      <c r="V757" s="2" t="b">
        <v>0</v>
      </c>
      <c r="W757" s="2" t="b">
        <f t="shared" si="223"/>
        <v>0</v>
      </c>
      <c r="X757" s="20" t="b">
        <f t="shared" si="224"/>
        <v>0</v>
      </c>
      <c r="Y757" s="2" t="b">
        <v>0</v>
      </c>
      <c r="Z757" s="2" t="b">
        <f t="shared" si="210"/>
        <v>0</v>
      </c>
      <c r="AA757" s="2" t="b">
        <f t="shared" si="211"/>
        <v>0</v>
      </c>
      <c r="AB757" s="2" t="b">
        <v>0</v>
      </c>
      <c r="AC757" s="20" t="b">
        <f t="shared" si="225"/>
        <v>0</v>
      </c>
      <c r="AD757" s="20" t="b">
        <f t="shared" si="226"/>
        <v>0</v>
      </c>
      <c r="AE757" s="2" t="s">
        <v>1527</v>
      </c>
      <c r="AF757" s="2" t="str">
        <f t="shared" si="227"/>
        <v>Appendicitis</v>
      </c>
      <c r="AG757" s="2" t="s">
        <v>1510</v>
      </c>
      <c r="AH757" s="2" t="str">
        <f t="shared" si="228"/>
        <v>No</v>
      </c>
      <c r="AI757" s="2" t="s">
        <v>1511</v>
      </c>
      <c r="AJ757" s="2" t="s">
        <v>1525</v>
      </c>
    </row>
    <row r="758" spans="1:36" ht="15.75" customHeight="1" x14ac:dyDescent="0.35">
      <c r="A758" s="2" t="s">
        <v>1153</v>
      </c>
      <c r="B758" s="2" t="s">
        <v>1547</v>
      </c>
      <c r="C758" s="2">
        <v>166</v>
      </c>
      <c r="D758" s="2">
        <f t="shared" si="212"/>
        <v>1.66</v>
      </c>
      <c r="E758" s="2">
        <f t="shared" si="213"/>
        <v>86.6</v>
      </c>
      <c r="F758" s="67">
        <f t="shared" si="214"/>
        <v>31.426912469153724</v>
      </c>
      <c r="G758" s="2">
        <v>86.6</v>
      </c>
      <c r="H758" s="2" t="b">
        <v>0</v>
      </c>
      <c r="I758" s="2" t="b">
        <f t="shared" si="215"/>
        <v>0</v>
      </c>
      <c r="J758" s="2" t="b">
        <f t="shared" si="216"/>
        <v>0</v>
      </c>
      <c r="K758" s="2" t="b">
        <v>0</v>
      </c>
      <c r="L758" s="2" t="b">
        <f t="shared" si="217"/>
        <v>0</v>
      </c>
      <c r="M758" s="2" t="b">
        <f t="shared" si="218"/>
        <v>0</v>
      </c>
      <c r="N758" s="2" t="b">
        <v>0</v>
      </c>
      <c r="O758" s="2" t="b">
        <f t="shared" si="219"/>
        <v>0</v>
      </c>
      <c r="P758" s="2" t="b">
        <f t="shared" si="220"/>
        <v>0</v>
      </c>
      <c r="Q758" s="2" t="b">
        <v>0</v>
      </c>
      <c r="R758" s="2" t="b">
        <f t="shared" si="221"/>
        <v>0</v>
      </c>
      <c r="S758" s="2" t="b">
        <f t="shared" si="222"/>
        <v>0</v>
      </c>
      <c r="T758" s="2" t="s">
        <v>1816</v>
      </c>
      <c r="U758" s="2">
        <v>192</v>
      </c>
      <c r="V758" s="2" t="b">
        <v>1</v>
      </c>
      <c r="W758" s="2" t="b">
        <f t="shared" si="223"/>
        <v>1</v>
      </c>
      <c r="X758" s="20" t="b">
        <f t="shared" si="224"/>
        <v>0</v>
      </c>
      <c r="Y758" s="2" t="b">
        <v>0</v>
      </c>
      <c r="Z758" s="2" t="b">
        <f t="shared" si="210"/>
        <v>0</v>
      </c>
      <c r="AA758" s="2" t="b">
        <f t="shared" si="211"/>
        <v>0</v>
      </c>
      <c r="AB758" s="2" t="b">
        <v>1</v>
      </c>
      <c r="AC758" s="20" t="b">
        <f t="shared" si="225"/>
        <v>1</v>
      </c>
      <c r="AD758" s="20" t="b">
        <f t="shared" si="226"/>
        <v>1</v>
      </c>
      <c r="AE758" s="2" t="s">
        <v>1552</v>
      </c>
      <c r="AF758" s="2" t="str">
        <f t="shared" si="227"/>
        <v>Heart Disease</v>
      </c>
      <c r="AG758" s="2" t="s">
        <v>1510</v>
      </c>
      <c r="AH758" s="2" t="str">
        <f t="shared" si="228"/>
        <v>No</v>
      </c>
      <c r="AI758" s="2" t="s">
        <v>1516</v>
      </c>
      <c r="AJ758" s="2" t="s">
        <v>1517</v>
      </c>
    </row>
    <row r="759" spans="1:36" ht="15.75" customHeight="1" x14ac:dyDescent="0.35">
      <c r="A759" s="2" t="s">
        <v>1154</v>
      </c>
      <c r="B759" s="2" t="s">
        <v>1518</v>
      </c>
      <c r="C759" s="2">
        <v>165</v>
      </c>
      <c r="D759" s="2">
        <f t="shared" si="212"/>
        <v>1.65</v>
      </c>
      <c r="E759" s="2">
        <f t="shared" si="213"/>
        <v>89.9</v>
      </c>
      <c r="F759" s="67">
        <f t="shared" si="214"/>
        <v>33.021120293847574</v>
      </c>
      <c r="G759" s="2">
        <v>89.9</v>
      </c>
      <c r="H759" s="2" t="b">
        <v>1</v>
      </c>
      <c r="I759" s="2" t="b">
        <f t="shared" si="215"/>
        <v>1</v>
      </c>
      <c r="J759" s="2" t="b">
        <f t="shared" si="216"/>
        <v>1</v>
      </c>
      <c r="K759" s="2" t="b">
        <v>1</v>
      </c>
      <c r="L759" s="2" t="b">
        <f t="shared" si="217"/>
        <v>1</v>
      </c>
      <c r="M759" s="2" t="b">
        <f t="shared" si="218"/>
        <v>1</v>
      </c>
      <c r="N759" s="2" t="b">
        <v>0</v>
      </c>
      <c r="O759" s="2" t="b">
        <f t="shared" si="219"/>
        <v>0</v>
      </c>
      <c r="P759" s="2" t="b">
        <f t="shared" si="220"/>
        <v>0</v>
      </c>
      <c r="Q759" s="2" t="b">
        <v>1</v>
      </c>
      <c r="R759" s="2" t="b">
        <f t="shared" si="221"/>
        <v>1</v>
      </c>
      <c r="S759" s="2" t="b">
        <f t="shared" si="222"/>
        <v>1</v>
      </c>
      <c r="T759" s="2" t="s">
        <v>1670</v>
      </c>
      <c r="U759" s="2">
        <v>171</v>
      </c>
      <c r="V759" s="2" t="b">
        <v>1</v>
      </c>
      <c r="W759" s="2" t="b">
        <f t="shared" si="223"/>
        <v>1</v>
      </c>
      <c r="X759" s="20" t="b">
        <f t="shared" si="224"/>
        <v>0</v>
      </c>
      <c r="Y759" s="2" t="b">
        <v>1</v>
      </c>
      <c r="Z759" s="2" t="b">
        <f t="shared" si="210"/>
        <v>1</v>
      </c>
      <c r="AA759" s="2" t="b">
        <f t="shared" si="211"/>
        <v>1</v>
      </c>
      <c r="AB759" s="2" t="b">
        <v>1</v>
      </c>
      <c r="AC759" s="20" t="b">
        <f t="shared" si="225"/>
        <v>1</v>
      </c>
      <c r="AD759" s="20" t="b">
        <f t="shared" si="226"/>
        <v>1</v>
      </c>
      <c r="AE759" s="2" t="s">
        <v>1556</v>
      </c>
      <c r="AF759" s="2" t="str">
        <f t="shared" si="227"/>
        <v>Allergic Reaction</v>
      </c>
      <c r="AG759" s="2" t="s">
        <v>1510</v>
      </c>
      <c r="AH759" s="2" t="str">
        <f t="shared" si="228"/>
        <v>No</v>
      </c>
      <c r="AI759" s="2" t="s">
        <v>1511</v>
      </c>
      <c r="AJ759" s="2" t="s">
        <v>1521</v>
      </c>
    </row>
    <row r="760" spans="1:36" ht="15.75" customHeight="1" x14ac:dyDescent="0.35">
      <c r="A760" s="2" t="s">
        <v>1156</v>
      </c>
      <c r="B760" s="2" t="s">
        <v>1540</v>
      </c>
      <c r="C760" s="2">
        <v>158</v>
      </c>
      <c r="D760" s="2">
        <f t="shared" si="212"/>
        <v>1.58</v>
      </c>
      <c r="E760" s="2">
        <f t="shared" si="213"/>
        <v>77.8</v>
      </c>
      <c r="F760" s="67">
        <f t="shared" si="214"/>
        <v>31.16487742348982</v>
      </c>
      <c r="G760" s="2">
        <v>77.8</v>
      </c>
      <c r="H760" s="2" t="b">
        <v>0</v>
      </c>
      <c r="I760" s="2" t="b">
        <f t="shared" si="215"/>
        <v>0</v>
      </c>
      <c r="J760" s="2" t="b">
        <f t="shared" si="216"/>
        <v>0</v>
      </c>
      <c r="K760" s="2" t="b">
        <v>1</v>
      </c>
      <c r="L760" s="2" t="b">
        <f t="shared" si="217"/>
        <v>1</v>
      </c>
      <c r="M760" s="2" t="b">
        <f t="shared" si="218"/>
        <v>1</v>
      </c>
      <c r="N760" s="2" t="b">
        <v>1</v>
      </c>
      <c r="O760" s="2" t="b">
        <f t="shared" si="219"/>
        <v>1</v>
      </c>
      <c r="P760" s="2" t="b">
        <f t="shared" si="220"/>
        <v>1</v>
      </c>
      <c r="Q760" s="2" t="b">
        <v>0</v>
      </c>
      <c r="R760" s="2" t="b">
        <f t="shared" si="221"/>
        <v>0</v>
      </c>
      <c r="S760" s="2" t="b">
        <f t="shared" si="222"/>
        <v>0</v>
      </c>
      <c r="T760" s="2" t="s">
        <v>1602</v>
      </c>
      <c r="U760" s="2">
        <v>228</v>
      </c>
      <c r="V760" s="2" t="b">
        <v>0</v>
      </c>
      <c r="W760" s="2" t="b">
        <f t="shared" si="223"/>
        <v>0</v>
      </c>
      <c r="X760" s="20" t="b">
        <f t="shared" si="224"/>
        <v>0</v>
      </c>
      <c r="Y760" s="2" t="b">
        <v>1</v>
      </c>
      <c r="Z760" s="2" t="b">
        <f t="shared" si="210"/>
        <v>1</v>
      </c>
      <c r="AA760" s="2" t="b">
        <f t="shared" si="211"/>
        <v>1</v>
      </c>
      <c r="AB760" s="2" t="b">
        <v>1</v>
      </c>
      <c r="AC760" s="20" t="b">
        <f t="shared" si="225"/>
        <v>1</v>
      </c>
      <c r="AD760" s="20" t="b">
        <f t="shared" si="226"/>
        <v>1</v>
      </c>
      <c r="AE760" s="2" t="s">
        <v>1579</v>
      </c>
      <c r="AF760" s="2" t="str">
        <f t="shared" si="227"/>
        <v>Cancer</v>
      </c>
      <c r="AG760" s="2" t="s">
        <v>1528</v>
      </c>
      <c r="AH760" s="2" t="str">
        <f t="shared" si="228"/>
        <v>Yes</v>
      </c>
      <c r="AI760" s="2" t="s">
        <v>1539</v>
      </c>
      <c r="AJ760" s="2" t="s">
        <v>1534</v>
      </c>
    </row>
    <row r="761" spans="1:36" ht="15.75" customHeight="1" x14ac:dyDescent="0.35">
      <c r="A761" s="2" t="s">
        <v>1157</v>
      </c>
      <c r="B761" s="2" t="s">
        <v>1547</v>
      </c>
      <c r="C761" s="2">
        <v>178</v>
      </c>
      <c r="D761" s="2">
        <f t="shared" si="212"/>
        <v>1.78</v>
      </c>
      <c r="E761" s="2">
        <f t="shared" si="213"/>
        <v>105.8</v>
      </c>
      <c r="F761" s="67">
        <f t="shared" si="214"/>
        <v>33.392248453478096</v>
      </c>
      <c r="G761" s="2">
        <v>105.8</v>
      </c>
      <c r="H761" s="2" t="b">
        <v>0</v>
      </c>
      <c r="I761" s="2" t="b">
        <f t="shared" si="215"/>
        <v>0</v>
      </c>
      <c r="J761" s="2" t="b">
        <f t="shared" si="216"/>
        <v>0</v>
      </c>
      <c r="K761" s="2" t="b">
        <v>1</v>
      </c>
      <c r="L761" s="2" t="b">
        <f t="shared" si="217"/>
        <v>1</v>
      </c>
      <c r="M761" s="2" t="b">
        <f t="shared" si="218"/>
        <v>1</v>
      </c>
      <c r="N761" s="2" t="b">
        <v>0</v>
      </c>
      <c r="O761" s="2" t="b">
        <f t="shared" si="219"/>
        <v>0</v>
      </c>
      <c r="P761" s="2" t="b">
        <f t="shared" si="220"/>
        <v>0</v>
      </c>
      <c r="Q761" s="2" t="b">
        <v>0</v>
      </c>
      <c r="R761" s="2" t="b">
        <f t="shared" si="221"/>
        <v>0</v>
      </c>
      <c r="S761" s="2" t="b">
        <f t="shared" si="222"/>
        <v>0</v>
      </c>
      <c r="T761" s="2" t="s">
        <v>1746</v>
      </c>
      <c r="U761" s="2">
        <v>172</v>
      </c>
      <c r="V761" s="2" t="b">
        <v>1</v>
      </c>
      <c r="W761" s="2" t="b">
        <f t="shared" si="223"/>
        <v>1</v>
      </c>
      <c r="X761" s="20" t="b">
        <f t="shared" si="224"/>
        <v>0</v>
      </c>
      <c r="Y761" s="2" t="b">
        <v>0</v>
      </c>
      <c r="Z761" s="2" t="b">
        <f t="shared" si="210"/>
        <v>0</v>
      </c>
      <c r="AA761" s="2" t="b">
        <f t="shared" si="211"/>
        <v>0</v>
      </c>
      <c r="AB761" s="2" t="b">
        <v>1</v>
      </c>
      <c r="AC761" s="20" t="b">
        <f t="shared" si="225"/>
        <v>1</v>
      </c>
      <c r="AD761" s="20" t="b">
        <f t="shared" si="226"/>
        <v>1</v>
      </c>
      <c r="AE761" s="2" t="s">
        <v>1524</v>
      </c>
      <c r="AF761" s="2" t="str">
        <f t="shared" si="227"/>
        <v>Heart Attack</v>
      </c>
      <c r="AG761" s="2" t="s">
        <v>1528</v>
      </c>
      <c r="AH761" s="2" t="str">
        <f t="shared" si="228"/>
        <v>Yes</v>
      </c>
      <c r="AI761" s="2" t="s">
        <v>1516</v>
      </c>
      <c r="AJ761" s="2" t="s">
        <v>1534</v>
      </c>
    </row>
    <row r="762" spans="1:36" ht="15.75" customHeight="1" x14ac:dyDescent="0.35">
      <c r="A762" s="2" t="s">
        <v>1159</v>
      </c>
      <c r="B762" s="2" t="s">
        <v>1531</v>
      </c>
      <c r="C762" s="2">
        <v>162</v>
      </c>
      <c r="D762" s="2">
        <f t="shared" si="212"/>
        <v>1.62</v>
      </c>
      <c r="E762" s="2">
        <f t="shared" si="213"/>
        <v>68.7</v>
      </c>
      <c r="F762" s="67">
        <f t="shared" si="214"/>
        <v>26.177411979881111</v>
      </c>
      <c r="G762" s="2">
        <v>68.7</v>
      </c>
      <c r="H762" s="2" t="b">
        <v>0</v>
      </c>
      <c r="I762" s="2" t="b">
        <f t="shared" si="215"/>
        <v>0</v>
      </c>
      <c r="J762" s="2" t="b">
        <f t="shared" si="216"/>
        <v>0</v>
      </c>
      <c r="K762" s="2" t="b">
        <v>0</v>
      </c>
      <c r="L762" s="2" t="b">
        <f t="shared" si="217"/>
        <v>0</v>
      </c>
      <c r="M762" s="2" t="b">
        <f t="shared" si="218"/>
        <v>0</v>
      </c>
      <c r="N762" s="2" t="b">
        <v>0</v>
      </c>
      <c r="O762" s="2" t="b">
        <f t="shared" si="219"/>
        <v>0</v>
      </c>
      <c r="P762" s="2" t="b">
        <f t="shared" si="220"/>
        <v>0</v>
      </c>
      <c r="Q762" s="2" t="b">
        <v>0</v>
      </c>
      <c r="R762" s="2" t="b">
        <f t="shared" si="221"/>
        <v>0</v>
      </c>
      <c r="S762" s="2" t="b">
        <f t="shared" si="222"/>
        <v>0</v>
      </c>
      <c r="T762" s="2" t="s">
        <v>1799</v>
      </c>
      <c r="U762" s="2">
        <v>208</v>
      </c>
      <c r="V762" s="2" t="b">
        <v>0</v>
      </c>
      <c r="W762" s="2" t="b">
        <f t="shared" si="223"/>
        <v>0</v>
      </c>
      <c r="X762" s="20" t="b">
        <f t="shared" si="224"/>
        <v>0</v>
      </c>
      <c r="Y762" s="2" t="b">
        <v>0</v>
      </c>
      <c r="Z762" s="2" t="b">
        <f t="shared" si="210"/>
        <v>0</v>
      </c>
      <c r="AA762" s="2" t="b">
        <f t="shared" si="211"/>
        <v>0</v>
      </c>
      <c r="AC762" s="20" t="str">
        <f t="shared" si="225"/>
        <v>FALSE</v>
      </c>
      <c r="AD762" s="20" t="str">
        <f t="shared" si="226"/>
        <v>FALSE</v>
      </c>
      <c r="AE762" s="2" t="s">
        <v>1509</v>
      </c>
      <c r="AF762" s="2" t="str">
        <f t="shared" si="227"/>
        <v>Fractured Leg</v>
      </c>
      <c r="AG762" s="2" t="s">
        <v>1528</v>
      </c>
      <c r="AH762" s="2" t="str">
        <f t="shared" si="228"/>
        <v>Yes</v>
      </c>
      <c r="AI762" s="2" t="s">
        <v>1539</v>
      </c>
      <c r="AJ762" s="2" t="s">
        <v>1517</v>
      </c>
    </row>
    <row r="763" spans="1:36" ht="15.75" customHeight="1" x14ac:dyDescent="0.35">
      <c r="A763" s="2" t="s">
        <v>1160</v>
      </c>
      <c r="B763" s="2" t="s">
        <v>1513</v>
      </c>
      <c r="C763" s="2">
        <v>153</v>
      </c>
      <c r="D763" s="2">
        <f t="shared" si="212"/>
        <v>1.53</v>
      </c>
      <c r="E763" s="2">
        <f t="shared" si="213"/>
        <v>47</v>
      </c>
      <c r="F763" s="67">
        <f t="shared" si="214"/>
        <v>20.077747874749029</v>
      </c>
      <c r="G763" s="2">
        <v>47</v>
      </c>
      <c r="H763" s="2" t="b">
        <v>0</v>
      </c>
      <c r="I763" s="2" t="b">
        <f t="shared" si="215"/>
        <v>0</v>
      </c>
      <c r="J763" s="2" t="b">
        <f t="shared" si="216"/>
        <v>0</v>
      </c>
      <c r="K763" s="2" t="b">
        <v>0</v>
      </c>
      <c r="L763" s="2" t="b">
        <f t="shared" si="217"/>
        <v>0</v>
      </c>
      <c r="M763" s="2" t="b">
        <f t="shared" si="218"/>
        <v>0</v>
      </c>
      <c r="N763" s="2" t="b">
        <v>0</v>
      </c>
      <c r="O763" s="2" t="b">
        <f t="shared" si="219"/>
        <v>0</v>
      </c>
      <c r="P763" s="2" t="b">
        <f t="shared" si="220"/>
        <v>0</v>
      </c>
      <c r="Q763" s="2" t="b">
        <v>0</v>
      </c>
      <c r="R763" s="2" t="b">
        <f t="shared" si="221"/>
        <v>0</v>
      </c>
      <c r="S763" s="2" t="b">
        <f t="shared" si="222"/>
        <v>0</v>
      </c>
      <c r="T763" s="2" t="s">
        <v>1885</v>
      </c>
      <c r="U763" s="2">
        <v>192</v>
      </c>
      <c r="V763" s="2" t="b">
        <v>0</v>
      </c>
      <c r="W763" s="2" t="b">
        <f t="shared" si="223"/>
        <v>0</v>
      </c>
      <c r="X763" s="20" t="b">
        <f t="shared" si="224"/>
        <v>0</v>
      </c>
      <c r="Y763" s="2" t="b">
        <v>0</v>
      </c>
      <c r="Z763" s="2" t="b">
        <f t="shared" si="210"/>
        <v>0</v>
      </c>
      <c r="AA763" s="2" t="b">
        <f t="shared" si="211"/>
        <v>0</v>
      </c>
      <c r="AB763" s="2" t="b">
        <v>0</v>
      </c>
      <c r="AC763" s="20" t="b">
        <f t="shared" si="225"/>
        <v>0</v>
      </c>
      <c r="AD763" s="20" t="b">
        <f t="shared" si="226"/>
        <v>0</v>
      </c>
      <c r="AE763" s="2" t="s">
        <v>1520</v>
      </c>
      <c r="AF763" s="2" t="str">
        <f t="shared" si="227"/>
        <v>Stroke</v>
      </c>
      <c r="AG763" s="2" t="s">
        <v>1528</v>
      </c>
      <c r="AH763" s="2" t="str">
        <f t="shared" si="228"/>
        <v>Yes</v>
      </c>
      <c r="AI763" s="2" t="s">
        <v>1516</v>
      </c>
      <c r="AJ763" s="2" t="s">
        <v>1525</v>
      </c>
    </row>
    <row r="764" spans="1:36" ht="15.75" customHeight="1" x14ac:dyDescent="0.35">
      <c r="A764" s="2" t="s">
        <v>1161</v>
      </c>
      <c r="B764" s="2" t="s">
        <v>1547</v>
      </c>
      <c r="C764" s="2">
        <v>153</v>
      </c>
      <c r="D764" s="2">
        <f t="shared" si="212"/>
        <v>1.53</v>
      </c>
      <c r="E764" s="2">
        <f t="shared" si="213"/>
        <v>56</v>
      </c>
      <c r="F764" s="67">
        <f t="shared" si="214"/>
        <v>23.92242299970097</v>
      </c>
      <c r="G764" s="2">
        <v>56</v>
      </c>
      <c r="H764" s="2" t="b">
        <v>0</v>
      </c>
      <c r="I764" s="2" t="b">
        <f t="shared" si="215"/>
        <v>0</v>
      </c>
      <c r="J764" s="2" t="b">
        <f t="shared" si="216"/>
        <v>0</v>
      </c>
      <c r="K764" s="2" t="b">
        <v>0</v>
      </c>
      <c r="L764" s="2" t="b">
        <f t="shared" si="217"/>
        <v>0</v>
      </c>
      <c r="M764" s="2" t="b">
        <f t="shared" si="218"/>
        <v>0</v>
      </c>
      <c r="N764" s="2" t="b">
        <v>0</v>
      </c>
      <c r="O764" s="2" t="b">
        <f t="shared" si="219"/>
        <v>0</v>
      </c>
      <c r="P764" s="2" t="b">
        <f t="shared" si="220"/>
        <v>0</v>
      </c>
      <c r="Q764" s="2" t="b">
        <v>0</v>
      </c>
      <c r="R764" s="2" t="b">
        <f t="shared" si="221"/>
        <v>0</v>
      </c>
      <c r="S764" s="2" t="b">
        <f t="shared" si="222"/>
        <v>0</v>
      </c>
      <c r="T764" s="2" t="s">
        <v>1886</v>
      </c>
      <c r="U764" s="2">
        <v>198</v>
      </c>
      <c r="V764" s="2" t="b">
        <v>0</v>
      </c>
      <c r="W764" s="2" t="b">
        <f t="shared" si="223"/>
        <v>0</v>
      </c>
      <c r="X764" s="20" t="b">
        <f t="shared" si="224"/>
        <v>0</v>
      </c>
      <c r="Y764" s="2" t="b">
        <v>0</v>
      </c>
      <c r="Z764" s="2" t="b">
        <f t="shared" si="210"/>
        <v>0</v>
      </c>
      <c r="AA764" s="2" t="b">
        <f t="shared" si="211"/>
        <v>0</v>
      </c>
      <c r="AC764" s="20" t="str">
        <f t="shared" si="225"/>
        <v>FALSE</v>
      </c>
      <c r="AD764" s="20" t="str">
        <f t="shared" si="226"/>
        <v>FALSE</v>
      </c>
      <c r="AE764" s="2" t="s">
        <v>1570</v>
      </c>
      <c r="AF764" s="2" t="str">
        <f t="shared" si="227"/>
        <v>Cancer</v>
      </c>
      <c r="AH764" s="2" t="str">
        <f t="shared" si="228"/>
        <v>No</v>
      </c>
      <c r="AI764" s="2" t="s">
        <v>1511</v>
      </c>
      <c r="AJ764" s="2" t="s">
        <v>1534</v>
      </c>
    </row>
    <row r="765" spans="1:36" ht="15.75" customHeight="1" x14ac:dyDescent="0.35">
      <c r="A765" s="2" t="s">
        <v>1162</v>
      </c>
      <c r="B765" s="2" t="s">
        <v>1547</v>
      </c>
      <c r="C765" s="2">
        <v>175</v>
      </c>
      <c r="D765" s="2">
        <f t="shared" si="212"/>
        <v>1.75</v>
      </c>
      <c r="E765" s="2">
        <f t="shared" si="213"/>
        <v>92.3</v>
      </c>
      <c r="F765" s="67">
        <f t="shared" si="214"/>
        <v>30.138775510204081</v>
      </c>
      <c r="G765" s="2">
        <v>92.3</v>
      </c>
      <c r="H765" s="2" t="b">
        <v>0</v>
      </c>
      <c r="I765" s="2" t="b">
        <f t="shared" si="215"/>
        <v>0</v>
      </c>
      <c r="J765" s="2" t="b">
        <f t="shared" si="216"/>
        <v>0</v>
      </c>
      <c r="K765" s="2" t="b">
        <v>0</v>
      </c>
      <c r="L765" s="2" t="b">
        <f t="shared" si="217"/>
        <v>0</v>
      </c>
      <c r="M765" s="2" t="b">
        <f t="shared" si="218"/>
        <v>0</v>
      </c>
      <c r="N765" s="2" t="b">
        <v>1</v>
      </c>
      <c r="O765" s="2" t="b">
        <f t="shared" si="219"/>
        <v>1</v>
      </c>
      <c r="P765" s="2" t="b">
        <f t="shared" si="220"/>
        <v>1</v>
      </c>
      <c r="Q765" s="2" t="b">
        <v>1</v>
      </c>
      <c r="R765" s="2" t="b">
        <f t="shared" si="221"/>
        <v>1</v>
      </c>
      <c r="S765" s="2" t="b">
        <f t="shared" si="222"/>
        <v>1</v>
      </c>
      <c r="T765" s="2" t="s">
        <v>1658</v>
      </c>
      <c r="U765" s="2">
        <v>208</v>
      </c>
      <c r="V765" s="2" t="b">
        <v>1</v>
      </c>
      <c r="W765" s="2" t="b">
        <f t="shared" si="223"/>
        <v>1</v>
      </c>
      <c r="X765" s="20" t="b">
        <f t="shared" si="224"/>
        <v>0</v>
      </c>
      <c r="Y765" s="2" t="b">
        <v>0</v>
      </c>
      <c r="Z765" s="2" t="b">
        <f t="shared" si="210"/>
        <v>0</v>
      </c>
      <c r="AA765" s="2" t="b">
        <f t="shared" si="211"/>
        <v>0</v>
      </c>
      <c r="AB765" s="2" t="b">
        <v>1</v>
      </c>
      <c r="AC765" s="20" t="b">
        <f t="shared" si="225"/>
        <v>1</v>
      </c>
      <c r="AD765" s="20" t="b">
        <f t="shared" si="226"/>
        <v>1</v>
      </c>
      <c r="AE765" s="2" t="s">
        <v>1579</v>
      </c>
      <c r="AF765" s="2" t="str">
        <f t="shared" si="227"/>
        <v>Cancer</v>
      </c>
      <c r="AG765" s="2" t="s">
        <v>1528</v>
      </c>
      <c r="AH765" s="2" t="str">
        <f t="shared" si="228"/>
        <v>Yes</v>
      </c>
      <c r="AI765" s="2" t="s">
        <v>1516</v>
      </c>
      <c r="AJ765" s="2" t="s">
        <v>1521</v>
      </c>
    </row>
    <row r="766" spans="1:36" ht="15.75" customHeight="1" x14ac:dyDescent="0.35">
      <c r="A766" s="2" t="s">
        <v>1163</v>
      </c>
      <c r="B766" s="2" t="s">
        <v>1547</v>
      </c>
      <c r="C766" s="2">
        <v>179</v>
      </c>
      <c r="D766" s="2">
        <f t="shared" si="212"/>
        <v>1.79</v>
      </c>
      <c r="E766" s="2">
        <f t="shared" si="213"/>
        <v>74.7</v>
      </c>
      <c r="F766" s="67">
        <f t="shared" si="214"/>
        <v>23.313879092412847</v>
      </c>
      <c r="G766" s="2">
        <v>74.7</v>
      </c>
      <c r="H766" s="2" t="b">
        <v>0</v>
      </c>
      <c r="I766" s="2" t="b">
        <f t="shared" si="215"/>
        <v>0</v>
      </c>
      <c r="J766" s="2" t="b">
        <f t="shared" si="216"/>
        <v>0</v>
      </c>
      <c r="K766" s="2" t="b">
        <v>0</v>
      </c>
      <c r="L766" s="2" t="b">
        <f t="shared" si="217"/>
        <v>0</v>
      </c>
      <c r="M766" s="2" t="b">
        <f t="shared" si="218"/>
        <v>0</v>
      </c>
      <c r="N766" s="2" t="b">
        <v>1</v>
      </c>
      <c r="O766" s="2" t="b">
        <f t="shared" si="219"/>
        <v>1</v>
      </c>
      <c r="P766" s="2" t="b">
        <f t="shared" si="220"/>
        <v>1</v>
      </c>
      <c r="Q766" s="2" t="b">
        <v>0</v>
      </c>
      <c r="R766" s="2" t="b">
        <f t="shared" si="221"/>
        <v>0</v>
      </c>
      <c r="S766" s="2" t="b">
        <f t="shared" si="222"/>
        <v>0</v>
      </c>
      <c r="T766" s="2" t="s">
        <v>1887</v>
      </c>
      <c r="U766" s="2">
        <v>164</v>
      </c>
      <c r="V766" s="2" t="b">
        <v>0</v>
      </c>
      <c r="W766" s="2" t="b">
        <f t="shared" si="223"/>
        <v>0</v>
      </c>
      <c r="X766" s="20" t="b">
        <f t="shared" si="224"/>
        <v>0</v>
      </c>
      <c r="Y766" s="2" t="b">
        <v>0</v>
      </c>
      <c r="Z766" s="2" t="b">
        <f t="shared" si="210"/>
        <v>0</v>
      </c>
      <c r="AA766" s="2" t="b">
        <f t="shared" si="211"/>
        <v>0</v>
      </c>
      <c r="AB766" s="2" t="b">
        <v>0</v>
      </c>
      <c r="AC766" s="20" t="b">
        <f t="shared" si="225"/>
        <v>0</v>
      </c>
      <c r="AD766" s="20" t="b">
        <f t="shared" si="226"/>
        <v>0</v>
      </c>
      <c r="AE766" s="2" t="s">
        <v>1520</v>
      </c>
      <c r="AF766" s="2" t="str">
        <f t="shared" si="227"/>
        <v>Stroke</v>
      </c>
      <c r="AH766" s="2" t="str">
        <f t="shared" si="228"/>
        <v>No</v>
      </c>
      <c r="AI766" s="2" t="s">
        <v>1539</v>
      </c>
      <c r="AJ766" s="2" t="s">
        <v>1525</v>
      </c>
    </row>
    <row r="767" spans="1:36" ht="15.75" customHeight="1" x14ac:dyDescent="0.35">
      <c r="A767" s="2" t="s">
        <v>1164</v>
      </c>
      <c r="B767" s="2" t="s">
        <v>1560</v>
      </c>
      <c r="C767" s="2">
        <v>154</v>
      </c>
      <c r="D767" s="2">
        <f t="shared" si="212"/>
        <v>1.54</v>
      </c>
      <c r="E767" s="2">
        <f t="shared" si="213"/>
        <v>69.8</v>
      </c>
      <c r="F767" s="67">
        <f t="shared" si="214"/>
        <v>29.431607353685276</v>
      </c>
      <c r="G767" s="2">
        <v>69.8</v>
      </c>
      <c r="H767" s="2" t="b">
        <v>1</v>
      </c>
      <c r="I767" s="2" t="b">
        <f t="shared" si="215"/>
        <v>1</v>
      </c>
      <c r="J767" s="2" t="b">
        <f t="shared" si="216"/>
        <v>1</v>
      </c>
      <c r="K767" s="2" t="b">
        <v>0</v>
      </c>
      <c r="L767" s="2" t="b">
        <f t="shared" si="217"/>
        <v>0</v>
      </c>
      <c r="M767" s="2" t="b">
        <f t="shared" si="218"/>
        <v>0</v>
      </c>
      <c r="N767" s="2" t="b">
        <v>1</v>
      </c>
      <c r="O767" s="2" t="b">
        <f t="shared" si="219"/>
        <v>1</v>
      </c>
      <c r="P767" s="2" t="b">
        <f t="shared" si="220"/>
        <v>1</v>
      </c>
      <c r="Q767" s="2" t="b">
        <v>1</v>
      </c>
      <c r="R767" s="2" t="b">
        <f t="shared" si="221"/>
        <v>1</v>
      </c>
      <c r="S767" s="2" t="b">
        <f t="shared" si="222"/>
        <v>1</v>
      </c>
      <c r="T767" s="2" t="s">
        <v>1823</v>
      </c>
      <c r="U767" s="2">
        <v>183</v>
      </c>
      <c r="V767" s="2" t="b">
        <v>1</v>
      </c>
      <c r="W767" s="2" t="b">
        <f t="shared" si="223"/>
        <v>1</v>
      </c>
      <c r="X767" s="20" t="b">
        <f t="shared" si="224"/>
        <v>0</v>
      </c>
      <c r="Y767" s="2" t="b">
        <v>0</v>
      </c>
      <c r="Z767" s="2" t="b">
        <f t="shared" si="210"/>
        <v>0</v>
      </c>
      <c r="AA767" s="2" t="b">
        <f t="shared" si="211"/>
        <v>0</v>
      </c>
      <c r="AB767" s="2" t="b">
        <v>1</v>
      </c>
      <c r="AC767" s="20" t="b">
        <f t="shared" si="225"/>
        <v>1</v>
      </c>
      <c r="AD767" s="20" t="b">
        <f t="shared" si="226"/>
        <v>1</v>
      </c>
      <c r="AE767" s="2" t="s">
        <v>1520</v>
      </c>
      <c r="AF767" s="2" t="str">
        <f t="shared" si="227"/>
        <v>Stroke</v>
      </c>
      <c r="AG767" s="2" t="s">
        <v>1528</v>
      </c>
      <c r="AH767" s="2" t="str">
        <f t="shared" si="228"/>
        <v>Yes</v>
      </c>
      <c r="AI767" s="2" t="s">
        <v>1516</v>
      </c>
      <c r="AJ767" s="2" t="s">
        <v>1534</v>
      </c>
    </row>
    <row r="768" spans="1:36" ht="15.75" customHeight="1" x14ac:dyDescent="0.35">
      <c r="A768" s="2" t="s">
        <v>1165</v>
      </c>
      <c r="B768" s="2" t="s">
        <v>1518</v>
      </c>
      <c r="C768" s="2">
        <v>164</v>
      </c>
      <c r="D768" s="2">
        <f t="shared" si="212"/>
        <v>1.64</v>
      </c>
      <c r="E768" s="2">
        <f t="shared" si="213"/>
        <v>91</v>
      </c>
      <c r="F768" s="67">
        <f t="shared" si="214"/>
        <v>33.834027364663896</v>
      </c>
      <c r="G768" s="2">
        <v>91</v>
      </c>
      <c r="H768" s="2" t="b">
        <v>0</v>
      </c>
      <c r="I768" s="2" t="b">
        <f t="shared" si="215"/>
        <v>0</v>
      </c>
      <c r="J768" s="2" t="b">
        <f t="shared" si="216"/>
        <v>0</v>
      </c>
      <c r="K768" s="2" t="b">
        <v>0</v>
      </c>
      <c r="L768" s="2" t="b">
        <f t="shared" si="217"/>
        <v>0</v>
      </c>
      <c r="M768" s="2" t="b">
        <f t="shared" si="218"/>
        <v>0</v>
      </c>
      <c r="N768" s="2" t="b">
        <v>1</v>
      </c>
      <c r="O768" s="2" t="b">
        <f t="shared" si="219"/>
        <v>1</v>
      </c>
      <c r="P768" s="2" t="b">
        <f t="shared" si="220"/>
        <v>1</v>
      </c>
      <c r="Q768" s="2" t="b">
        <v>1</v>
      </c>
      <c r="R768" s="2" t="b">
        <f t="shared" si="221"/>
        <v>1</v>
      </c>
      <c r="S768" s="2" t="b">
        <f t="shared" si="222"/>
        <v>1</v>
      </c>
      <c r="T768" s="2" t="s">
        <v>1609</v>
      </c>
      <c r="U768" s="2">
        <v>219</v>
      </c>
      <c r="V768" s="2" t="b">
        <v>1</v>
      </c>
      <c r="W768" s="2" t="b">
        <f t="shared" si="223"/>
        <v>1</v>
      </c>
      <c r="X768" s="20" t="b">
        <f t="shared" si="224"/>
        <v>0</v>
      </c>
      <c r="Y768" s="2" t="b">
        <v>0</v>
      </c>
      <c r="Z768" s="2" t="b">
        <f t="shared" si="210"/>
        <v>0</v>
      </c>
      <c r="AA768" s="2" t="b">
        <f t="shared" si="211"/>
        <v>0</v>
      </c>
      <c r="AB768" s="2" t="b">
        <v>1</v>
      </c>
      <c r="AC768" s="20" t="b">
        <f t="shared" si="225"/>
        <v>1</v>
      </c>
      <c r="AD768" s="20" t="b">
        <f t="shared" si="226"/>
        <v>1</v>
      </c>
      <c r="AE768" s="2" t="s">
        <v>1565</v>
      </c>
      <c r="AF768" s="2" t="str">
        <f t="shared" si="227"/>
        <v>Diabetes</v>
      </c>
      <c r="AG768" s="2" t="s">
        <v>1528</v>
      </c>
      <c r="AH768" s="2" t="str">
        <f t="shared" si="228"/>
        <v>Yes</v>
      </c>
      <c r="AI768" s="2" t="s">
        <v>1516</v>
      </c>
      <c r="AJ768" s="2" t="s">
        <v>1517</v>
      </c>
    </row>
    <row r="769" spans="1:36" ht="15.75" customHeight="1" x14ac:dyDescent="0.35">
      <c r="A769" s="2" t="s">
        <v>1166</v>
      </c>
      <c r="B769" s="2" t="s">
        <v>1540</v>
      </c>
      <c r="C769" s="2">
        <v>173</v>
      </c>
      <c r="D769" s="2">
        <f t="shared" si="212"/>
        <v>1.73</v>
      </c>
      <c r="E769" s="2">
        <f t="shared" si="213"/>
        <v>70.099999999999994</v>
      </c>
      <c r="F769" s="67">
        <f t="shared" si="214"/>
        <v>23.422098967556547</v>
      </c>
      <c r="G769" s="2">
        <v>70.099999999999994</v>
      </c>
      <c r="H769" s="2" t="b">
        <v>1</v>
      </c>
      <c r="I769" s="2" t="b">
        <f t="shared" si="215"/>
        <v>1</v>
      </c>
      <c r="J769" s="2" t="b">
        <f t="shared" si="216"/>
        <v>1</v>
      </c>
      <c r="K769" s="2" t="b">
        <v>0</v>
      </c>
      <c r="L769" s="2" t="b">
        <f t="shared" si="217"/>
        <v>0</v>
      </c>
      <c r="M769" s="2" t="b">
        <f t="shared" si="218"/>
        <v>0</v>
      </c>
      <c r="N769" s="2" t="b">
        <v>1</v>
      </c>
      <c r="O769" s="2" t="b">
        <f t="shared" si="219"/>
        <v>1</v>
      </c>
      <c r="P769" s="2" t="b">
        <f t="shared" si="220"/>
        <v>1</v>
      </c>
      <c r="Q769" s="2" t="b">
        <v>0</v>
      </c>
      <c r="R769" s="2" t="b">
        <f t="shared" si="221"/>
        <v>0</v>
      </c>
      <c r="S769" s="2" t="b">
        <f t="shared" si="222"/>
        <v>0</v>
      </c>
      <c r="T769" s="2" t="s">
        <v>1851</v>
      </c>
      <c r="U769" s="2">
        <v>169</v>
      </c>
      <c r="W769" s="2" t="b">
        <f t="shared" si="223"/>
        <v>0</v>
      </c>
      <c r="X769" s="20" t="b">
        <f t="shared" si="224"/>
        <v>0</v>
      </c>
      <c r="Y769" s="2" t="b">
        <v>0</v>
      </c>
      <c r="Z769" s="2" t="b">
        <f t="shared" si="210"/>
        <v>0</v>
      </c>
      <c r="AA769" s="2" t="b">
        <f t="shared" si="211"/>
        <v>0</v>
      </c>
      <c r="AB769" s="2" t="b">
        <v>0</v>
      </c>
      <c r="AC769" s="20" t="b">
        <f t="shared" si="225"/>
        <v>0</v>
      </c>
      <c r="AD769" s="20" t="b">
        <f t="shared" si="226"/>
        <v>0</v>
      </c>
      <c r="AE769" s="2" t="s">
        <v>1565</v>
      </c>
      <c r="AF769" s="2" t="str">
        <f t="shared" si="227"/>
        <v>Diabetes</v>
      </c>
      <c r="AG769" s="2" t="s">
        <v>1510</v>
      </c>
      <c r="AH769" s="2" t="str">
        <f t="shared" si="228"/>
        <v>No</v>
      </c>
      <c r="AI769" s="2" t="s">
        <v>1539</v>
      </c>
      <c r="AJ769" s="2" t="s">
        <v>1512</v>
      </c>
    </row>
    <row r="770" spans="1:36" ht="15.75" customHeight="1" x14ac:dyDescent="0.35">
      <c r="A770" s="2" t="s">
        <v>1167</v>
      </c>
      <c r="B770" s="2" t="s">
        <v>1513</v>
      </c>
      <c r="C770" s="2">
        <v>162</v>
      </c>
      <c r="D770" s="2">
        <f t="shared" si="212"/>
        <v>1.62</v>
      </c>
      <c r="E770" s="2">
        <f t="shared" si="213"/>
        <v>87</v>
      </c>
      <c r="F770" s="67">
        <f t="shared" si="214"/>
        <v>33.150434385002278</v>
      </c>
      <c r="G770" s="2">
        <v>87</v>
      </c>
      <c r="H770" s="2" t="b">
        <v>0</v>
      </c>
      <c r="I770" s="2" t="b">
        <f t="shared" si="215"/>
        <v>0</v>
      </c>
      <c r="J770" s="2" t="b">
        <f t="shared" si="216"/>
        <v>0</v>
      </c>
      <c r="K770" s="2" t="b">
        <v>0</v>
      </c>
      <c r="L770" s="2" t="b">
        <f t="shared" si="217"/>
        <v>0</v>
      </c>
      <c r="M770" s="2" t="b">
        <f t="shared" si="218"/>
        <v>0</v>
      </c>
      <c r="N770" s="2" t="b">
        <v>1</v>
      </c>
      <c r="O770" s="2" t="b">
        <f t="shared" si="219"/>
        <v>1</v>
      </c>
      <c r="P770" s="2" t="b">
        <f t="shared" si="220"/>
        <v>1</v>
      </c>
      <c r="Q770" s="2" t="b">
        <v>1</v>
      </c>
      <c r="R770" s="2" t="b">
        <f t="shared" si="221"/>
        <v>1</v>
      </c>
      <c r="S770" s="2" t="b">
        <f t="shared" si="222"/>
        <v>1</v>
      </c>
      <c r="T770" s="2" t="s">
        <v>1508</v>
      </c>
      <c r="U770" s="2">
        <v>163</v>
      </c>
      <c r="V770" s="2" t="b">
        <v>1</v>
      </c>
      <c r="W770" s="2" t="b">
        <f t="shared" si="223"/>
        <v>1</v>
      </c>
      <c r="X770" s="20" t="b">
        <f t="shared" si="224"/>
        <v>0</v>
      </c>
      <c r="Z770" s="2" t="b">
        <f t="shared" ref="Z770:Z833" si="229">IF(ISBLANK(Y770),FALSE,Y770)</f>
        <v>0</v>
      </c>
      <c r="AA770" s="2" t="b">
        <f t="shared" ref="AA770:AA833" si="230">IF(Z770="YES",TRUE,IF(Z770="No",FALSE,Z770))</f>
        <v>0</v>
      </c>
      <c r="AB770" s="2" t="b">
        <v>1</v>
      </c>
      <c r="AC770" s="20" t="b">
        <f t="shared" si="225"/>
        <v>1</v>
      </c>
      <c r="AD770" s="20" t="b">
        <f t="shared" si="226"/>
        <v>1</v>
      </c>
      <c r="AE770" s="2" t="s">
        <v>1584</v>
      </c>
      <c r="AF770" s="2" t="str">
        <f t="shared" si="227"/>
        <v>Prostate Cancer</v>
      </c>
      <c r="AG770" s="2" t="s">
        <v>1528</v>
      </c>
      <c r="AH770" s="2" t="str">
        <f t="shared" si="228"/>
        <v>Yes</v>
      </c>
      <c r="AI770" s="2" t="s">
        <v>1516</v>
      </c>
      <c r="AJ770" s="2" t="s">
        <v>1521</v>
      </c>
    </row>
    <row r="771" spans="1:36" ht="15.75" customHeight="1" x14ac:dyDescent="0.35">
      <c r="A771" s="2" t="s">
        <v>1168</v>
      </c>
      <c r="B771" s="2" t="s">
        <v>1507</v>
      </c>
      <c r="C771" s="2">
        <v>164</v>
      </c>
      <c r="D771" s="2">
        <f t="shared" ref="D771:D834" si="231">C771/100</f>
        <v>1.64</v>
      </c>
      <c r="E771" s="2">
        <f t="shared" ref="E771:E834" si="232">ROUND(G771,1)</f>
        <v>86.4</v>
      </c>
      <c r="F771" s="67">
        <f t="shared" ref="F771:F834" si="233">E771/D771^2</f>
        <v>32.123735871505062</v>
      </c>
      <c r="G771" s="2">
        <v>86.4</v>
      </c>
      <c r="H771" s="2" t="b">
        <v>0</v>
      </c>
      <c r="I771" s="2" t="b">
        <f t="shared" ref="I771:I834" si="234">IF(ISBLANK(H771),FALSE,H771)</f>
        <v>0</v>
      </c>
      <c r="J771" s="2" t="b">
        <f t="shared" ref="J771:J834" si="235">IF(I771="YES",TRUE,IF(I771="No",FALSE,I771))</f>
        <v>0</v>
      </c>
      <c r="K771" s="2" t="b">
        <v>0</v>
      </c>
      <c r="L771" s="2" t="b">
        <f t="shared" ref="L771:L834" si="236">IF(ISBLANK(K771),FALSE,K771)</f>
        <v>0</v>
      </c>
      <c r="M771" s="2" t="b">
        <f t="shared" ref="M771:M834" si="237">IF(L771="Yes",TRUE,IF(L771="No",FALSE,L771))</f>
        <v>0</v>
      </c>
      <c r="N771" s="2" t="b">
        <v>1</v>
      </c>
      <c r="O771" s="2" t="b">
        <f t="shared" ref="O771:O834" si="238">IF(ISBLANK(N771),"FALSE",N771)</f>
        <v>1</v>
      </c>
      <c r="P771" s="2" t="b">
        <f t="shared" ref="P771:P834" si="239">IF(O771="yes",TRUE,IF(O771="No",FALSE,O771))</f>
        <v>1</v>
      </c>
      <c r="Q771" s="2" t="b">
        <v>1</v>
      </c>
      <c r="R771" s="2" t="b">
        <f t="shared" ref="R771:R834" si="240">IF(ISBLANK(Q771),FALSE,Q771)</f>
        <v>1</v>
      </c>
      <c r="S771" s="2" t="b">
        <f t="shared" ref="S771:S834" si="241">IF(R771="Yes",TRUE,IF(R771="No",FALSE,R771))</f>
        <v>1</v>
      </c>
      <c r="T771" s="2" t="s">
        <v>1716</v>
      </c>
      <c r="U771" s="2">
        <v>223</v>
      </c>
      <c r="V771" s="2" t="b">
        <v>1</v>
      </c>
      <c r="W771" s="2" t="b">
        <f t="shared" ref="W771:W834" si="242">IF(ISBLANK(V771),FALSE,V771)</f>
        <v>1</v>
      </c>
      <c r="X771" s="20" t="b">
        <f t="shared" ref="X771:X834" si="243">IF(W771="Yes",TRUE,IF(W771="No",FALSE,FALSE))</f>
        <v>0</v>
      </c>
      <c r="Y771" s="2" t="b">
        <v>1</v>
      </c>
      <c r="Z771" s="2" t="b">
        <f t="shared" si="229"/>
        <v>1</v>
      </c>
      <c r="AA771" s="2" t="b">
        <f t="shared" si="230"/>
        <v>1</v>
      </c>
      <c r="AB771" s="2" t="b">
        <v>1</v>
      </c>
      <c r="AC771" s="20" t="b">
        <f t="shared" ref="AC771:AC834" si="244">IF(ISBLANK(AB771),"FALSE",AB771)</f>
        <v>1</v>
      </c>
      <c r="AD771" s="20" t="b">
        <f t="shared" ref="AD771:AD834" si="245">IF(AC771="Yes",TRUE,IF(AC771="No",FALSE,AC771))</f>
        <v>1</v>
      </c>
      <c r="AE771" s="2" t="s">
        <v>1515</v>
      </c>
      <c r="AF771" s="2" t="str">
        <f t="shared" ref="AF771:AF834" si="246">PROPER(AE771)</f>
        <v>Prostate Cancer</v>
      </c>
      <c r="AG771" s="2" t="s">
        <v>1510</v>
      </c>
      <c r="AH771" s="2" t="str">
        <f t="shared" ref="AH771:AH834" si="247">IF(ISBLANK(AG771),"No",AG771)</f>
        <v>No</v>
      </c>
      <c r="AI771" s="2" t="s">
        <v>1516</v>
      </c>
      <c r="AJ771" s="2" t="s">
        <v>1517</v>
      </c>
    </row>
    <row r="772" spans="1:36" ht="15.75" customHeight="1" x14ac:dyDescent="0.35">
      <c r="A772" s="2" t="s">
        <v>1169</v>
      </c>
      <c r="B772" s="2" t="s">
        <v>1522</v>
      </c>
      <c r="C772" s="2">
        <v>179</v>
      </c>
      <c r="D772" s="2">
        <f t="shared" si="231"/>
        <v>1.79</v>
      </c>
      <c r="E772" s="2">
        <f t="shared" si="232"/>
        <v>77.400000000000006</v>
      </c>
      <c r="F772" s="67">
        <f t="shared" si="233"/>
        <v>24.156549421054276</v>
      </c>
      <c r="G772" s="2">
        <v>77.400000000000006</v>
      </c>
      <c r="H772" s="2" t="b">
        <v>0</v>
      </c>
      <c r="I772" s="2" t="b">
        <f t="shared" si="234"/>
        <v>0</v>
      </c>
      <c r="J772" s="2" t="b">
        <f t="shared" si="235"/>
        <v>0</v>
      </c>
      <c r="K772" s="2" t="b">
        <v>0</v>
      </c>
      <c r="L772" s="2" t="b">
        <f t="shared" si="236"/>
        <v>0</v>
      </c>
      <c r="M772" s="2" t="b">
        <f t="shared" si="237"/>
        <v>0</v>
      </c>
      <c r="N772" s="2" t="b">
        <v>0</v>
      </c>
      <c r="O772" s="2" t="b">
        <f t="shared" si="238"/>
        <v>0</v>
      </c>
      <c r="P772" s="2" t="b">
        <f t="shared" si="239"/>
        <v>0</v>
      </c>
      <c r="Q772" s="2" t="b">
        <v>0</v>
      </c>
      <c r="R772" s="2" t="b">
        <f t="shared" si="240"/>
        <v>0</v>
      </c>
      <c r="S772" s="2" t="b">
        <f t="shared" si="241"/>
        <v>0</v>
      </c>
      <c r="T772" s="2" t="s">
        <v>1825</v>
      </c>
      <c r="U772" s="2">
        <v>182</v>
      </c>
      <c r="V772" s="2" t="b">
        <v>0</v>
      </c>
      <c r="W772" s="2" t="b">
        <f t="shared" si="242"/>
        <v>0</v>
      </c>
      <c r="X772" s="20" t="b">
        <f t="shared" si="243"/>
        <v>0</v>
      </c>
      <c r="Y772" s="2" t="b">
        <v>0</v>
      </c>
      <c r="Z772" s="2" t="b">
        <f t="shared" si="229"/>
        <v>0</v>
      </c>
      <c r="AA772" s="2" t="b">
        <f t="shared" si="230"/>
        <v>0</v>
      </c>
      <c r="AB772" s="2" t="b">
        <v>0</v>
      </c>
      <c r="AC772" s="20" t="b">
        <f t="shared" si="244"/>
        <v>0</v>
      </c>
      <c r="AD772" s="20" t="b">
        <f t="shared" si="245"/>
        <v>0</v>
      </c>
      <c r="AE772" s="2" t="s">
        <v>1509</v>
      </c>
      <c r="AF772" s="2" t="str">
        <f t="shared" si="246"/>
        <v>Fractured Leg</v>
      </c>
      <c r="AG772" s="2" t="s">
        <v>1528</v>
      </c>
      <c r="AH772" s="2" t="str">
        <f t="shared" si="247"/>
        <v>Yes</v>
      </c>
      <c r="AI772" s="2" t="s">
        <v>1539</v>
      </c>
      <c r="AJ772" s="2" t="s">
        <v>1521</v>
      </c>
    </row>
    <row r="773" spans="1:36" ht="15.75" customHeight="1" x14ac:dyDescent="0.35">
      <c r="A773" s="2" t="s">
        <v>1171</v>
      </c>
      <c r="B773" s="2" t="s">
        <v>1531</v>
      </c>
      <c r="C773" s="2">
        <v>150</v>
      </c>
      <c r="D773" s="2">
        <f t="shared" si="231"/>
        <v>1.5</v>
      </c>
      <c r="E773" s="2">
        <f t="shared" si="232"/>
        <v>50.4</v>
      </c>
      <c r="F773" s="67">
        <f t="shared" si="233"/>
        <v>22.4</v>
      </c>
      <c r="G773" s="2">
        <v>50.4</v>
      </c>
      <c r="H773" s="2" t="b">
        <v>1</v>
      </c>
      <c r="I773" s="2" t="b">
        <f t="shared" si="234"/>
        <v>1</v>
      </c>
      <c r="J773" s="2" t="b">
        <f t="shared" si="235"/>
        <v>1</v>
      </c>
      <c r="K773" s="2" t="b">
        <v>0</v>
      </c>
      <c r="L773" s="2" t="b">
        <f t="shared" si="236"/>
        <v>0</v>
      </c>
      <c r="M773" s="2" t="b">
        <f t="shared" si="237"/>
        <v>0</v>
      </c>
      <c r="N773" s="2" t="b">
        <v>0</v>
      </c>
      <c r="O773" s="2" t="b">
        <f t="shared" si="238"/>
        <v>0</v>
      </c>
      <c r="P773" s="2" t="b">
        <f t="shared" si="239"/>
        <v>0</v>
      </c>
      <c r="Q773" s="2" t="b">
        <v>0</v>
      </c>
      <c r="R773" s="2" t="b">
        <f t="shared" si="240"/>
        <v>0</v>
      </c>
      <c r="S773" s="2" t="b">
        <f t="shared" si="241"/>
        <v>0</v>
      </c>
      <c r="T773" s="2" t="s">
        <v>1583</v>
      </c>
      <c r="U773" s="2">
        <v>192</v>
      </c>
      <c r="V773" s="2" t="b">
        <v>0</v>
      </c>
      <c r="W773" s="2" t="b">
        <f t="shared" si="242"/>
        <v>0</v>
      </c>
      <c r="X773" s="20" t="b">
        <f t="shared" si="243"/>
        <v>0</v>
      </c>
      <c r="Y773" s="2" t="b">
        <v>0</v>
      </c>
      <c r="Z773" s="2" t="b">
        <f t="shared" si="229"/>
        <v>0</v>
      </c>
      <c r="AA773" s="2" t="b">
        <f t="shared" si="230"/>
        <v>0</v>
      </c>
      <c r="AB773" s="2" t="b">
        <v>0</v>
      </c>
      <c r="AC773" s="20" t="b">
        <f t="shared" si="244"/>
        <v>0</v>
      </c>
      <c r="AD773" s="20" t="b">
        <f t="shared" si="245"/>
        <v>0</v>
      </c>
      <c r="AE773" s="2" t="s">
        <v>1572</v>
      </c>
      <c r="AF773" s="2" t="str">
        <f t="shared" si="246"/>
        <v>Allergic Reaction</v>
      </c>
      <c r="AG773" s="2" t="s">
        <v>1510</v>
      </c>
      <c r="AH773" s="2" t="str">
        <f t="shared" si="247"/>
        <v>No</v>
      </c>
      <c r="AI773" s="2" t="s">
        <v>1539</v>
      </c>
      <c r="AJ773" s="2" t="s">
        <v>1521</v>
      </c>
    </row>
    <row r="774" spans="1:36" ht="15.75" customHeight="1" x14ac:dyDescent="0.35">
      <c r="A774" s="2" t="s">
        <v>1173</v>
      </c>
      <c r="B774" s="2" t="s">
        <v>1518</v>
      </c>
      <c r="C774" s="2">
        <v>156</v>
      </c>
      <c r="D774" s="2">
        <f t="shared" si="231"/>
        <v>1.56</v>
      </c>
      <c r="E774" s="2">
        <f t="shared" si="232"/>
        <v>75.900000000000006</v>
      </c>
      <c r="F774" s="67">
        <f t="shared" si="233"/>
        <v>31.18836291913215</v>
      </c>
      <c r="G774" s="2">
        <v>75.900000000000006</v>
      </c>
      <c r="H774" s="2" t="b">
        <v>1</v>
      </c>
      <c r="I774" s="2" t="b">
        <f t="shared" si="234"/>
        <v>1</v>
      </c>
      <c r="J774" s="2" t="b">
        <f t="shared" si="235"/>
        <v>1</v>
      </c>
      <c r="K774" s="2" t="b">
        <v>0</v>
      </c>
      <c r="L774" s="2" t="b">
        <f t="shared" si="236"/>
        <v>0</v>
      </c>
      <c r="M774" s="2" t="b">
        <f t="shared" si="237"/>
        <v>0</v>
      </c>
      <c r="N774" s="2" t="b">
        <v>0</v>
      </c>
      <c r="O774" s="2" t="b">
        <f t="shared" si="238"/>
        <v>0</v>
      </c>
      <c r="P774" s="2" t="b">
        <f t="shared" si="239"/>
        <v>0</v>
      </c>
      <c r="Q774" s="2" t="b">
        <v>1</v>
      </c>
      <c r="R774" s="2" t="b">
        <f t="shared" si="240"/>
        <v>1</v>
      </c>
      <c r="S774" s="2" t="b">
        <f t="shared" si="241"/>
        <v>1</v>
      </c>
      <c r="T774" s="2" t="s">
        <v>1888</v>
      </c>
      <c r="U774" s="2">
        <v>181</v>
      </c>
      <c r="V774" s="2" t="b">
        <v>1</v>
      </c>
      <c r="W774" s="2" t="b">
        <f t="shared" si="242"/>
        <v>1</v>
      </c>
      <c r="X774" s="20" t="b">
        <f t="shared" si="243"/>
        <v>0</v>
      </c>
      <c r="Y774" s="2" t="b">
        <v>1</v>
      </c>
      <c r="Z774" s="2" t="b">
        <f t="shared" si="229"/>
        <v>1</v>
      </c>
      <c r="AA774" s="2" t="b">
        <f t="shared" si="230"/>
        <v>1</v>
      </c>
      <c r="AB774" s="2" t="b">
        <v>1</v>
      </c>
      <c r="AC774" s="20" t="b">
        <f t="shared" si="244"/>
        <v>1</v>
      </c>
      <c r="AD774" s="20" t="b">
        <f t="shared" si="245"/>
        <v>1</v>
      </c>
      <c r="AE774" s="2" t="s">
        <v>1530</v>
      </c>
      <c r="AF774" s="2" t="str">
        <f t="shared" si="246"/>
        <v>Fractured Arm</v>
      </c>
      <c r="AG774" s="2" t="s">
        <v>1528</v>
      </c>
      <c r="AH774" s="2" t="str">
        <f t="shared" si="247"/>
        <v>Yes</v>
      </c>
      <c r="AI774" s="2" t="s">
        <v>1511</v>
      </c>
      <c r="AJ774" s="2" t="s">
        <v>1534</v>
      </c>
    </row>
    <row r="775" spans="1:36" ht="15.75" customHeight="1" x14ac:dyDescent="0.35">
      <c r="A775" s="2" t="s">
        <v>1174</v>
      </c>
      <c r="B775" s="2" t="s">
        <v>1547</v>
      </c>
      <c r="C775" s="2">
        <v>161</v>
      </c>
      <c r="D775" s="2">
        <f t="shared" si="231"/>
        <v>1.61</v>
      </c>
      <c r="E775" s="2">
        <f t="shared" si="232"/>
        <v>88.9</v>
      </c>
      <c r="F775" s="67">
        <f t="shared" si="233"/>
        <v>34.29651633810424</v>
      </c>
      <c r="G775" s="2">
        <v>88.9</v>
      </c>
      <c r="H775" s="2" t="b">
        <v>1</v>
      </c>
      <c r="I775" s="2" t="b">
        <f t="shared" si="234"/>
        <v>1</v>
      </c>
      <c r="J775" s="2" t="b">
        <f t="shared" si="235"/>
        <v>1</v>
      </c>
      <c r="K775" s="2" t="b">
        <v>1</v>
      </c>
      <c r="L775" s="2" t="b">
        <f t="shared" si="236"/>
        <v>1</v>
      </c>
      <c r="M775" s="2" t="b">
        <f t="shared" si="237"/>
        <v>1</v>
      </c>
      <c r="N775" s="2" t="b">
        <v>1</v>
      </c>
      <c r="O775" s="2" t="b">
        <f t="shared" si="238"/>
        <v>1</v>
      </c>
      <c r="P775" s="2" t="b">
        <f t="shared" si="239"/>
        <v>1</v>
      </c>
      <c r="Q775" s="2" t="b">
        <v>1</v>
      </c>
      <c r="R775" s="2" t="b">
        <f t="shared" si="240"/>
        <v>1</v>
      </c>
      <c r="S775" s="2" t="b">
        <f t="shared" si="241"/>
        <v>1</v>
      </c>
      <c r="T775" s="2" t="s">
        <v>1889</v>
      </c>
      <c r="U775" s="2">
        <v>212</v>
      </c>
      <c r="V775" s="2" t="b">
        <v>1</v>
      </c>
      <c r="W775" s="2" t="b">
        <f t="shared" si="242"/>
        <v>1</v>
      </c>
      <c r="X775" s="20" t="b">
        <f t="shared" si="243"/>
        <v>0</v>
      </c>
      <c r="Y775" s="2" t="b">
        <v>0</v>
      </c>
      <c r="Z775" s="2" t="b">
        <f t="shared" si="229"/>
        <v>0</v>
      </c>
      <c r="AA775" s="2" t="b">
        <f t="shared" si="230"/>
        <v>0</v>
      </c>
      <c r="AB775" s="2" t="b">
        <v>1</v>
      </c>
      <c r="AC775" s="20" t="b">
        <f t="shared" si="244"/>
        <v>1</v>
      </c>
      <c r="AD775" s="20" t="b">
        <f t="shared" si="245"/>
        <v>1</v>
      </c>
      <c r="AE775" s="2" t="s">
        <v>1544</v>
      </c>
      <c r="AF775" s="2" t="str">
        <f t="shared" si="246"/>
        <v>Osteoarthritis</v>
      </c>
      <c r="AG775" s="2" t="s">
        <v>1528</v>
      </c>
      <c r="AH775" s="2" t="str">
        <f t="shared" si="247"/>
        <v>Yes</v>
      </c>
      <c r="AI775" s="2" t="s">
        <v>1511</v>
      </c>
      <c r="AJ775" s="2" t="s">
        <v>1534</v>
      </c>
    </row>
    <row r="776" spans="1:36" ht="15.75" customHeight="1" x14ac:dyDescent="0.35">
      <c r="A776" s="2" t="s">
        <v>1175</v>
      </c>
      <c r="B776" s="2" t="s">
        <v>1560</v>
      </c>
      <c r="C776" s="2">
        <v>166</v>
      </c>
      <c r="D776" s="2">
        <f t="shared" si="231"/>
        <v>1.66</v>
      </c>
      <c r="E776" s="2">
        <f t="shared" si="232"/>
        <v>55.4</v>
      </c>
      <c r="F776" s="67">
        <f t="shared" si="233"/>
        <v>20.104514443315431</v>
      </c>
      <c r="G776" s="2">
        <v>55.4</v>
      </c>
      <c r="H776" s="2" t="b">
        <v>0</v>
      </c>
      <c r="I776" s="2" t="b">
        <f t="shared" si="234"/>
        <v>0</v>
      </c>
      <c r="J776" s="2" t="b">
        <f t="shared" si="235"/>
        <v>0</v>
      </c>
      <c r="K776" s="2" t="b">
        <v>0</v>
      </c>
      <c r="L776" s="2" t="b">
        <f t="shared" si="236"/>
        <v>0</v>
      </c>
      <c r="M776" s="2" t="b">
        <f t="shared" si="237"/>
        <v>0</v>
      </c>
      <c r="N776" s="2" t="b">
        <v>1</v>
      </c>
      <c r="O776" s="2" t="b">
        <f t="shared" si="238"/>
        <v>1</v>
      </c>
      <c r="P776" s="2" t="b">
        <f t="shared" si="239"/>
        <v>1</v>
      </c>
      <c r="Q776" s="2" t="b">
        <v>0</v>
      </c>
      <c r="R776" s="2" t="b">
        <f t="shared" si="240"/>
        <v>0</v>
      </c>
      <c r="S776" s="2" t="b">
        <f t="shared" si="241"/>
        <v>0</v>
      </c>
      <c r="T776" s="2" t="s">
        <v>1618</v>
      </c>
      <c r="U776" s="2">
        <v>171</v>
      </c>
      <c r="V776" s="2" t="b">
        <v>0</v>
      </c>
      <c r="W776" s="2" t="b">
        <f t="shared" si="242"/>
        <v>0</v>
      </c>
      <c r="X776" s="20" t="b">
        <f t="shared" si="243"/>
        <v>0</v>
      </c>
      <c r="Y776" s="2" t="b">
        <v>0</v>
      </c>
      <c r="Z776" s="2" t="b">
        <f t="shared" si="229"/>
        <v>0</v>
      </c>
      <c r="AA776" s="2" t="b">
        <f t="shared" si="230"/>
        <v>0</v>
      </c>
      <c r="AB776" s="2" t="b">
        <v>0</v>
      </c>
      <c r="AC776" s="20" t="b">
        <f t="shared" si="244"/>
        <v>0</v>
      </c>
      <c r="AD776" s="20" t="b">
        <f t="shared" si="245"/>
        <v>0</v>
      </c>
      <c r="AE776" s="2" t="s">
        <v>1530</v>
      </c>
      <c r="AF776" s="2" t="str">
        <f t="shared" si="246"/>
        <v>Fractured Arm</v>
      </c>
      <c r="AG776" s="2" t="s">
        <v>1528</v>
      </c>
      <c r="AH776" s="2" t="str">
        <f t="shared" si="247"/>
        <v>Yes</v>
      </c>
      <c r="AI776" s="2" t="s">
        <v>1539</v>
      </c>
      <c r="AJ776" s="2" t="s">
        <v>1521</v>
      </c>
    </row>
    <row r="777" spans="1:36" ht="15.75" customHeight="1" x14ac:dyDescent="0.35">
      <c r="A777" s="2" t="s">
        <v>1177</v>
      </c>
      <c r="B777" s="2" t="s">
        <v>1560</v>
      </c>
      <c r="C777" s="2">
        <v>176</v>
      </c>
      <c r="D777" s="2">
        <f t="shared" si="231"/>
        <v>1.76</v>
      </c>
      <c r="E777" s="2">
        <f t="shared" si="232"/>
        <v>98.2</v>
      </c>
      <c r="F777" s="67">
        <f t="shared" si="233"/>
        <v>31.701962809917358</v>
      </c>
      <c r="G777" s="2">
        <v>98.2</v>
      </c>
      <c r="H777" s="2" t="b">
        <v>0</v>
      </c>
      <c r="I777" s="2" t="b">
        <f t="shared" si="234"/>
        <v>0</v>
      </c>
      <c r="J777" s="2" t="b">
        <f t="shared" si="235"/>
        <v>0</v>
      </c>
      <c r="K777" s="2" t="b">
        <v>0</v>
      </c>
      <c r="L777" s="2" t="b">
        <f t="shared" si="236"/>
        <v>0</v>
      </c>
      <c r="M777" s="2" t="b">
        <f t="shared" si="237"/>
        <v>0</v>
      </c>
      <c r="N777" s="2" t="b">
        <v>0</v>
      </c>
      <c r="O777" s="2" t="b">
        <f t="shared" si="238"/>
        <v>0</v>
      </c>
      <c r="P777" s="2" t="b">
        <f t="shared" si="239"/>
        <v>0</v>
      </c>
      <c r="Q777" s="2" t="b">
        <v>0</v>
      </c>
      <c r="R777" s="2" t="b">
        <f t="shared" si="240"/>
        <v>0</v>
      </c>
      <c r="S777" s="2" t="b">
        <f t="shared" si="241"/>
        <v>0</v>
      </c>
      <c r="T777" s="2" t="s">
        <v>1832</v>
      </c>
      <c r="U777" s="2">
        <v>186</v>
      </c>
      <c r="V777" s="2" t="b">
        <v>0</v>
      </c>
      <c r="W777" s="2" t="b">
        <f t="shared" si="242"/>
        <v>0</v>
      </c>
      <c r="X777" s="20" t="b">
        <f t="shared" si="243"/>
        <v>0</v>
      </c>
      <c r="Y777" s="2" t="b">
        <v>1</v>
      </c>
      <c r="Z777" s="2" t="b">
        <f t="shared" si="229"/>
        <v>1</v>
      </c>
      <c r="AA777" s="2" t="b">
        <f t="shared" si="230"/>
        <v>1</v>
      </c>
      <c r="AB777" s="2" t="b">
        <v>1</v>
      </c>
      <c r="AC777" s="20" t="b">
        <f t="shared" si="244"/>
        <v>1</v>
      </c>
      <c r="AD777" s="20" t="b">
        <f t="shared" si="245"/>
        <v>1</v>
      </c>
      <c r="AE777" s="2" t="s">
        <v>1565</v>
      </c>
      <c r="AF777" s="2" t="str">
        <f t="shared" si="246"/>
        <v>Diabetes</v>
      </c>
      <c r="AG777" s="2" t="s">
        <v>1528</v>
      </c>
      <c r="AH777" s="2" t="str">
        <f t="shared" si="247"/>
        <v>Yes</v>
      </c>
      <c r="AI777" s="2" t="s">
        <v>1516</v>
      </c>
      <c r="AJ777" s="2" t="s">
        <v>1525</v>
      </c>
    </row>
    <row r="778" spans="1:36" ht="15.75" customHeight="1" x14ac:dyDescent="0.35">
      <c r="A778" s="2" t="s">
        <v>1178</v>
      </c>
      <c r="B778" s="2" t="s">
        <v>1518</v>
      </c>
      <c r="C778" s="2">
        <v>168</v>
      </c>
      <c r="D778" s="2">
        <f t="shared" si="231"/>
        <v>1.68</v>
      </c>
      <c r="E778" s="2">
        <f t="shared" si="232"/>
        <v>86.2</v>
      </c>
      <c r="F778" s="67">
        <f t="shared" si="233"/>
        <v>30.541383219954653</v>
      </c>
      <c r="G778" s="2">
        <v>86.2</v>
      </c>
      <c r="H778" s="2" t="b">
        <v>0</v>
      </c>
      <c r="I778" s="2" t="b">
        <f t="shared" si="234"/>
        <v>0</v>
      </c>
      <c r="J778" s="2" t="b">
        <f t="shared" si="235"/>
        <v>0</v>
      </c>
      <c r="K778" s="2" t="b">
        <v>0</v>
      </c>
      <c r="L778" s="2" t="b">
        <f t="shared" si="236"/>
        <v>0</v>
      </c>
      <c r="M778" s="2" t="b">
        <f t="shared" si="237"/>
        <v>0</v>
      </c>
      <c r="N778" s="2" t="b">
        <v>1</v>
      </c>
      <c r="O778" s="2" t="b">
        <f t="shared" si="238"/>
        <v>1</v>
      </c>
      <c r="P778" s="2" t="b">
        <f t="shared" si="239"/>
        <v>1</v>
      </c>
      <c r="Q778" s="2" t="b">
        <v>1</v>
      </c>
      <c r="R778" s="2" t="b">
        <f t="shared" si="240"/>
        <v>1</v>
      </c>
      <c r="S778" s="2" t="b">
        <f t="shared" si="241"/>
        <v>1</v>
      </c>
      <c r="T778" s="2" t="s">
        <v>1890</v>
      </c>
      <c r="U778" s="2">
        <v>187</v>
      </c>
      <c r="V778" s="2" t="b">
        <v>1</v>
      </c>
      <c r="W778" s="2" t="b">
        <f t="shared" si="242"/>
        <v>1</v>
      </c>
      <c r="X778" s="20" t="b">
        <f t="shared" si="243"/>
        <v>0</v>
      </c>
      <c r="Y778" s="2" t="b">
        <v>0</v>
      </c>
      <c r="Z778" s="2" t="b">
        <f t="shared" si="229"/>
        <v>0</v>
      </c>
      <c r="AA778" s="2" t="b">
        <f t="shared" si="230"/>
        <v>0</v>
      </c>
      <c r="AB778" s="2" t="b">
        <v>1</v>
      </c>
      <c r="AC778" s="20" t="b">
        <f t="shared" si="244"/>
        <v>1</v>
      </c>
      <c r="AD778" s="20" t="b">
        <f t="shared" si="245"/>
        <v>1</v>
      </c>
      <c r="AE778" s="2" t="s">
        <v>1570</v>
      </c>
      <c r="AF778" s="2" t="str">
        <f t="shared" si="246"/>
        <v>Cancer</v>
      </c>
      <c r="AG778" s="2" t="s">
        <v>1510</v>
      </c>
      <c r="AH778" s="2" t="str">
        <f t="shared" si="247"/>
        <v>No</v>
      </c>
      <c r="AI778" s="2" t="s">
        <v>1539</v>
      </c>
      <c r="AJ778" s="2" t="s">
        <v>1525</v>
      </c>
    </row>
    <row r="779" spans="1:36" ht="15.75" customHeight="1" x14ac:dyDescent="0.35">
      <c r="A779" s="2" t="s">
        <v>1179</v>
      </c>
      <c r="B779" s="2" t="s">
        <v>1547</v>
      </c>
      <c r="C779" s="2">
        <v>166</v>
      </c>
      <c r="D779" s="2">
        <f t="shared" si="231"/>
        <v>1.66</v>
      </c>
      <c r="E779" s="2">
        <f t="shared" si="232"/>
        <v>77.7</v>
      </c>
      <c r="F779" s="67">
        <f t="shared" si="233"/>
        <v>28.197125852808828</v>
      </c>
      <c r="G779" s="2">
        <v>77.7</v>
      </c>
      <c r="H779" s="2" t="b">
        <v>1</v>
      </c>
      <c r="I779" s="2" t="b">
        <f t="shared" si="234"/>
        <v>1</v>
      </c>
      <c r="J779" s="2" t="b">
        <f t="shared" si="235"/>
        <v>1</v>
      </c>
      <c r="K779" s="2" t="b">
        <v>0</v>
      </c>
      <c r="L779" s="2" t="b">
        <f t="shared" si="236"/>
        <v>0</v>
      </c>
      <c r="M779" s="2" t="b">
        <f t="shared" si="237"/>
        <v>0</v>
      </c>
      <c r="N779" s="2" t="b">
        <v>1</v>
      </c>
      <c r="O779" s="2" t="b">
        <f t="shared" si="238"/>
        <v>1</v>
      </c>
      <c r="P779" s="2" t="b">
        <f t="shared" si="239"/>
        <v>1</v>
      </c>
      <c r="Q779" s="2" t="b">
        <v>1</v>
      </c>
      <c r="R779" s="2" t="b">
        <f t="shared" si="240"/>
        <v>1</v>
      </c>
      <c r="S779" s="2" t="b">
        <f t="shared" si="241"/>
        <v>1</v>
      </c>
      <c r="T779" s="2" t="s">
        <v>1891</v>
      </c>
      <c r="U779" s="2">
        <v>177</v>
      </c>
      <c r="V779" s="2" t="b">
        <v>1</v>
      </c>
      <c r="W779" s="2" t="b">
        <f t="shared" si="242"/>
        <v>1</v>
      </c>
      <c r="X779" s="20" t="b">
        <f t="shared" si="243"/>
        <v>0</v>
      </c>
      <c r="Y779" s="2" t="b">
        <v>1</v>
      </c>
      <c r="Z779" s="2" t="b">
        <f t="shared" si="229"/>
        <v>1</v>
      </c>
      <c r="AA779" s="2" t="b">
        <f t="shared" si="230"/>
        <v>1</v>
      </c>
      <c r="AB779" s="2" t="b">
        <v>1</v>
      </c>
      <c r="AC779" s="20" t="b">
        <f t="shared" si="244"/>
        <v>1</v>
      </c>
      <c r="AD779" s="20" t="b">
        <f t="shared" si="245"/>
        <v>1</v>
      </c>
      <c r="AE779" s="2" t="s">
        <v>1570</v>
      </c>
      <c r="AF779" s="2" t="str">
        <f t="shared" si="246"/>
        <v>Cancer</v>
      </c>
      <c r="AG779" s="2" t="s">
        <v>1528</v>
      </c>
      <c r="AH779" s="2" t="str">
        <f t="shared" si="247"/>
        <v>Yes</v>
      </c>
      <c r="AI779" s="2" t="s">
        <v>1516</v>
      </c>
      <c r="AJ779" s="2" t="s">
        <v>1517</v>
      </c>
    </row>
    <row r="780" spans="1:36" ht="15.75" customHeight="1" x14ac:dyDescent="0.35">
      <c r="A780" s="2" t="s">
        <v>1180</v>
      </c>
      <c r="B780" s="2" t="s">
        <v>1522</v>
      </c>
      <c r="C780" s="2">
        <v>179</v>
      </c>
      <c r="D780" s="2">
        <f t="shared" si="231"/>
        <v>1.79</v>
      </c>
      <c r="E780" s="2">
        <f t="shared" si="232"/>
        <v>89.8</v>
      </c>
      <c r="F780" s="67">
        <f t="shared" si="233"/>
        <v>28.026590930370464</v>
      </c>
      <c r="G780" s="2">
        <v>89.8</v>
      </c>
      <c r="H780" s="2" t="b">
        <v>0</v>
      </c>
      <c r="I780" s="2" t="b">
        <f t="shared" si="234"/>
        <v>0</v>
      </c>
      <c r="J780" s="2" t="b">
        <f t="shared" si="235"/>
        <v>0</v>
      </c>
      <c r="K780" s="2" t="b">
        <v>0</v>
      </c>
      <c r="L780" s="2" t="b">
        <f t="shared" si="236"/>
        <v>0</v>
      </c>
      <c r="M780" s="2" t="b">
        <f t="shared" si="237"/>
        <v>0</v>
      </c>
      <c r="N780" s="2" t="b">
        <v>0</v>
      </c>
      <c r="O780" s="2" t="b">
        <f t="shared" si="238"/>
        <v>0</v>
      </c>
      <c r="P780" s="2" t="b">
        <f t="shared" si="239"/>
        <v>0</v>
      </c>
      <c r="Q780" s="2" t="b">
        <v>1</v>
      </c>
      <c r="R780" s="2" t="b">
        <f t="shared" si="240"/>
        <v>1</v>
      </c>
      <c r="S780" s="2" t="b">
        <f t="shared" si="241"/>
        <v>1</v>
      </c>
      <c r="T780" s="2" t="s">
        <v>1677</v>
      </c>
      <c r="U780" s="2">
        <v>170</v>
      </c>
      <c r="V780" s="2" t="b">
        <v>1</v>
      </c>
      <c r="W780" s="2" t="b">
        <f t="shared" si="242"/>
        <v>1</v>
      </c>
      <c r="X780" s="20" t="b">
        <f t="shared" si="243"/>
        <v>0</v>
      </c>
      <c r="Y780" s="2" t="b">
        <v>0</v>
      </c>
      <c r="Z780" s="2" t="b">
        <f t="shared" si="229"/>
        <v>0</v>
      </c>
      <c r="AA780" s="2" t="b">
        <f t="shared" si="230"/>
        <v>0</v>
      </c>
      <c r="AB780" s="2" t="b">
        <v>1</v>
      </c>
      <c r="AC780" s="20" t="b">
        <f t="shared" si="244"/>
        <v>1</v>
      </c>
      <c r="AD780" s="20" t="b">
        <f t="shared" si="245"/>
        <v>1</v>
      </c>
      <c r="AE780" s="2" t="s">
        <v>1533</v>
      </c>
      <c r="AF780" s="2" t="str">
        <f t="shared" si="246"/>
        <v>Childbirth</v>
      </c>
      <c r="AG780" s="2" t="s">
        <v>1510</v>
      </c>
      <c r="AH780" s="2" t="str">
        <f t="shared" si="247"/>
        <v>No</v>
      </c>
      <c r="AI780" s="2" t="s">
        <v>1539</v>
      </c>
      <c r="AJ780" s="2" t="s">
        <v>1521</v>
      </c>
    </row>
    <row r="781" spans="1:36" ht="15.75" customHeight="1" x14ac:dyDescent="0.35">
      <c r="A781" s="2" t="s">
        <v>1181</v>
      </c>
      <c r="B781" s="2" t="s">
        <v>1547</v>
      </c>
      <c r="C781" s="2">
        <v>162</v>
      </c>
      <c r="D781" s="2">
        <f t="shared" si="231"/>
        <v>1.62</v>
      </c>
      <c r="E781" s="2">
        <f t="shared" si="232"/>
        <v>87.7</v>
      </c>
      <c r="F781" s="67">
        <f t="shared" si="233"/>
        <v>33.417162017985056</v>
      </c>
      <c r="G781" s="2">
        <v>87.7</v>
      </c>
      <c r="H781" s="2" t="b">
        <v>0</v>
      </c>
      <c r="I781" s="2" t="b">
        <f t="shared" si="234"/>
        <v>0</v>
      </c>
      <c r="J781" s="2" t="b">
        <f t="shared" si="235"/>
        <v>0</v>
      </c>
      <c r="K781" s="2" t="b">
        <v>1</v>
      </c>
      <c r="L781" s="2" t="b">
        <f t="shared" si="236"/>
        <v>1</v>
      </c>
      <c r="M781" s="2" t="b">
        <f t="shared" si="237"/>
        <v>1</v>
      </c>
      <c r="N781" s="2" t="b">
        <v>0</v>
      </c>
      <c r="O781" s="2" t="b">
        <f t="shared" si="238"/>
        <v>0</v>
      </c>
      <c r="P781" s="2" t="b">
        <f t="shared" si="239"/>
        <v>0</v>
      </c>
      <c r="Q781" s="2" t="b">
        <v>1</v>
      </c>
      <c r="R781" s="2" t="b">
        <f t="shared" si="240"/>
        <v>1</v>
      </c>
      <c r="S781" s="2" t="b">
        <f t="shared" si="241"/>
        <v>1</v>
      </c>
      <c r="T781" s="2" t="s">
        <v>1648</v>
      </c>
      <c r="U781" s="2">
        <v>222</v>
      </c>
      <c r="V781" s="2" t="b">
        <v>1</v>
      </c>
      <c r="W781" s="2" t="b">
        <f t="shared" si="242"/>
        <v>1</v>
      </c>
      <c r="X781" s="20" t="b">
        <f t="shared" si="243"/>
        <v>0</v>
      </c>
      <c r="Y781" s="2" t="b">
        <v>0</v>
      </c>
      <c r="Z781" s="2" t="b">
        <f t="shared" si="229"/>
        <v>0</v>
      </c>
      <c r="AA781" s="2" t="b">
        <f t="shared" si="230"/>
        <v>0</v>
      </c>
      <c r="AB781" s="2" t="b">
        <v>1</v>
      </c>
      <c r="AC781" s="20" t="b">
        <f t="shared" si="244"/>
        <v>1</v>
      </c>
      <c r="AD781" s="20" t="b">
        <f t="shared" si="245"/>
        <v>1</v>
      </c>
      <c r="AE781" s="2" t="s">
        <v>1524</v>
      </c>
      <c r="AF781" s="2" t="str">
        <f t="shared" si="246"/>
        <v>Heart Attack</v>
      </c>
      <c r="AG781" s="2" t="s">
        <v>1528</v>
      </c>
      <c r="AH781" s="2" t="str">
        <f t="shared" si="247"/>
        <v>Yes</v>
      </c>
      <c r="AI781" s="2" t="s">
        <v>1511</v>
      </c>
      <c r="AJ781" s="2" t="s">
        <v>1512</v>
      </c>
    </row>
    <row r="782" spans="1:36" ht="15.75" customHeight="1" x14ac:dyDescent="0.35">
      <c r="A782" s="2" t="s">
        <v>1182</v>
      </c>
      <c r="B782" s="2" t="s">
        <v>1518</v>
      </c>
      <c r="C782" s="2">
        <v>160</v>
      </c>
      <c r="D782" s="2">
        <f t="shared" si="231"/>
        <v>1.6</v>
      </c>
      <c r="E782" s="2">
        <f t="shared" si="232"/>
        <v>56</v>
      </c>
      <c r="F782" s="67">
        <f t="shared" si="233"/>
        <v>21.874999999999996</v>
      </c>
      <c r="G782" s="2">
        <v>56</v>
      </c>
      <c r="H782" s="2" t="b">
        <v>0</v>
      </c>
      <c r="I782" s="2" t="b">
        <f t="shared" si="234"/>
        <v>0</v>
      </c>
      <c r="J782" s="2" t="b">
        <f t="shared" si="235"/>
        <v>0</v>
      </c>
      <c r="K782" s="2" t="b">
        <v>1</v>
      </c>
      <c r="L782" s="2" t="b">
        <f t="shared" si="236"/>
        <v>1</v>
      </c>
      <c r="M782" s="2" t="b">
        <f t="shared" si="237"/>
        <v>1</v>
      </c>
      <c r="N782" s="2" t="b">
        <v>1</v>
      </c>
      <c r="O782" s="2" t="b">
        <f t="shared" si="238"/>
        <v>1</v>
      </c>
      <c r="P782" s="2" t="b">
        <f t="shared" si="239"/>
        <v>1</v>
      </c>
      <c r="Q782" s="2" t="b">
        <v>0</v>
      </c>
      <c r="R782" s="2" t="b">
        <f t="shared" si="240"/>
        <v>0</v>
      </c>
      <c r="S782" s="2" t="b">
        <f t="shared" si="241"/>
        <v>0</v>
      </c>
      <c r="T782" s="2" t="s">
        <v>1892</v>
      </c>
      <c r="U782" s="2">
        <v>183</v>
      </c>
      <c r="V782" s="2" t="b">
        <v>0</v>
      </c>
      <c r="W782" s="2" t="b">
        <f t="shared" si="242"/>
        <v>0</v>
      </c>
      <c r="X782" s="20" t="b">
        <f t="shared" si="243"/>
        <v>0</v>
      </c>
      <c r="Y782" s="2" t="b">
        <v>0</v>
      </c>
      <c r="Z782" s="2" t="b">
        <f t="shared" si="229"/>
        <v>0</v>
      </c>
      <c r="AA782" s="2" t="b">
        <f t="shared" si="230"/>
        <v>0</v>
      </c>
      <c r="AB782" s="2" t="b">
        <v>0</v>
      </c>
      <c r="AC782" s="20" t="b">
        <f t="shared" si="244"/>
        <v>0</v>
      </c>
      <c r="AD782" s="20" t="b">
        <f t="shared" si="245"/>
        <v>0</v>
      </c>
      <c r="AE782" s="2" t="s">
        <v>1572</v>
      </c>
      <c r="AF782" s="2" t="str">
        <f t="shared" si="246"/>
        <v>Allergic Reaction</v>
      </c>
      <c r="AG782" s="2" t="s">
        <v>1528</v>
      </c>
      <c r="AH782" s="2" t="str">
        <f t="shared" si="247"/>
        <v>Yes</v>
      </c>
      <c r="AI782" s="2" t="s">
        <v>1516</v>
      </c>
      <c r="AJ782" s="2" t="s">
        <v>1517</v>
      </c>
    </row>
    <row r="783" spans="1:36" ht="15.75" customHeight="1" x14ac:dyDescent="0.35">
      <c r="A783" s="2" t="s">
        <v>1183</v>
      </c>
      <c r="B783" s="2" t="s">
        <v>1531</v>
      </c>
      <c r="C783" s="2">
        <v>150</v>
      </c>
      <c r="D783" s="2">
        <f t="shared" si="231"/>
        <v>1.5</v>
      </c>
      <c r="E783" s="2">
        <f t="shared" si="232"/>
        <v>56.2</v>
      </c>
      <c r="F783" s="67">
        <f t="shared" si="233"/>
        <v>24.977777777777778</v>
      </c>
      <c r="G783" s="2">
        <v>56.2</v>
      </c>
      <c r="H783" s="2" t="b">
        <v>1</v>
      </c>
      <c r="I783" s="2" t="b">
        <f t="shared" si="234"/>
        <v>1</v>
      </c>
      <c r="J783" s="2" t="b">
        <f t="shared" si="235"/>
        <v>1</v>
      </c>
      <c r="K783" s="2" t="b">
        <v>1</v>
      </c>
      <c r="L783" s="2" t="b">
        <f t="shared" si="236"/>
        <v>1</v>
      </c>
      <c r="M783" s="2" t="b">
        <f t="shared" si="237"/>
        <v>1</v>
      </c>
      <c r="N783" s="2" t="b">
        <v>1</v>
      </c>
      <c r="O783" s="2" t="b">
        <f t="shared" si="238"/>
        <v>1</v>
      </c>
      <c r="P783" s="2" t="b">
        <f t="shared" si="239"/>
        <v>1</v>
      </c>
      <c r="Q783" s="2" t="b">
        <v>0</v>
      </c>
      <c r="R783" s="2" t="b">
        <f t="shared" si="240"/>
        <v>0</v>
      </c>
      <c r="S783" s="2" t="b">
        <f t="shared" si="241"/>
        <v>0</v>
      </c>
      <c r="T783" s="2" t="s">
        <v>1893</v>
      </c>
      <c r="U783" s="2">
        <v>182</v>
      </c>
      <c r="V783" s="2" t="b">
        <v>0</v>
      </c>
      <c r="W783" s="2" t="b">
        <f t="shared" si="242"/>
        <v>0</v>
      </c>
      <c r="X783" s="20" t="b">
        <f t="shared" si="243"/>
        <v>0</v>
      </c>
      <c r="Y783" s="2" t="b">
        <v>0</v>
      </c>
      <c r="Z783" s="2" t="b">
        <f t="shared" si="229"/>
        <v>0</v>
      </c>
      <c r="AA783" s="2" t="b">
        <f t="shared" si="230"/>
        <v>0</v>
      </c>
      <c r="AB783" s="2" t="b">
        <v>0</v>
      </c>
      <c r="AC783" s="20" t="b">
        <f t="shared" si="244"/>
        <v>0</v>
      </c>
      <c r="AD783" s="20" t="b">
        <f t="shared" si="245"/>
        <v>0</v>
      </c>
      <c r="AE783" s="2" t="s">
        <v>1562</v>
      </c>
      <c r="AF783" s="2" t="str">
        <f t="shared" si="246"/>
        <v>Fractured Leg</v>
      </c>
      <c r="AH783" s="2" t="str">
        <f t="shared" si="247"/>
        <v>No</v>
      </c>
      <c r="AI783" s="2" t="s">
        <v>1511</v>
      </c>
      <c r="AJ783" s="2" t="s">
        <v>1525</v>
      </c>
    </row>
    <row r="784" spans="1:36" ht="15.75" customHeight="1" x14ac:dyDescent="0.35">
      <c r="A784" s="2" t="s">
        <v>1184</v>
      </c>
      <c r="B784" s="2" t="s">
        <v>1513</v>
      </c>
      <c r="C784" s="2">
        <v>163</v>
      </c>
      <c r="D784" s="2">
        <f t="shared" si="231"/>
        <v>1.63</v>
      </c>
      <c r="E784" s="2">
        <f t="shared" si="232"/>
        <v>87.5</v>
      </c>
      <c r="F784" s="67">
        <f t="shared" si="233"/>
        <v>32.933117543001245</v>
      </c>
      <c r="G784" s="2">
        <v>87.5</v>
      </c>
      <c r="H784" s="2" t="b">
        <v>0</v>
      </c>
      <c r="I784" s="2" t="b">
        <f t="shared" si="234"/>
        <v>0</v>
      </c>
      <c r="J784" s="2" t="b">
        <f t="shared" si="235"/>
        <v>0</v>
      </c>
      <c r="K784" s="2" t="b">
        <v>0</v>
      </c>
      <c r="L784" s="2" t="b">
        <f t="shared" si="236"/>
        <v>0</v>
      </c>
      <c r="M784" s="2" t="b">
        <f t="shared" si="237"/>
        <v>0</v>
      </c>
      <c r="N784" s="2" t="b">
        <v>0</v>
      </c>
      <c r="O784" s="2" t="b">
        <f t="shared" si="238"/>
        <v>0</v>
      </c>
      <c r="P784" s="2" t="b">
        <f t="shared" si="239"/>
        <v>0</v>
      </c>
      <c r="Q784" s="2" t="b">
        <v>1</v>
      </c>
      <c r="R784" s="2" t="b">
        <f t="shared" si="240"/>
        <v>1</v>
      </c>
      <c r="S784" s="2" t="b">
        <f t="shared" si="241"/>
        <v>1</v>
      </c>
      <c r="T784" s="2" t="s">
        <v>1636</v>
      </c>
      <c r="U784" s="2">
        <v>213</v>
      </c>
      <c r="V784" s="2" t="b">
        <v>1</v>
      </c>
      <c r="W784" s="2" t="b">
        <f t="shared" si="242"/>
        <v>1</v>
      </c>
      <c r="X784" s="20" t="b">
        <f t="shared" si="243"/>
        <v>0</v>
      </c>
      <c r="Y784" s="2" t="b">
        <v>0</v>
      </c>
      <c r="Z784" s="2" t="b">
        <f t="shared" si="229"/>
        <v>0</v>
      </c>
      <c r="AA784" s="2" t="b">
        <f t="shared" si="230"/>
        <v>0</v>
      </c>
      <c r="AB784" s="2" t="b">
        <v>1</v>
      </c>
      <c r="AC784" s="20" t="b">
        <f t="shared" si="244"/>
        <v>1</v>
      </c>
      <c r="AD784" s="20" t="b">
        <f t="shared" si="245"/>
        <v>1</v>
      </c>
      <c r="AE784" s="2" t="s">
        <v>1520</v>
      </c>
      <c r="AF784" s="2" t="str">
        <f t="shared" si="246"/>
        <v>Stroke</v>
      </c>
      <c r="AG784" s="2" t="s">
        <v>1510</v>
      </c>
      <c r="AH784" s="2" t="str">
        <f t="shared" si="247"/>
        <v>No</v>
      </c>
      <c r="AI784" s="2" t="s">
        <v>1511</v>
      </c>
      <c r="AJ784" s="2" t="s">
        <v>1521</v>
      </c>
    </row>
    <row r="785" spans="1:36" ht="15.75" customHeight="1" x14ac:dyDescent="0.35">
      <c r="A785" s="2" t="s">
        <v>1185</v>
      </c>
      <c r="B785" s="2" t="s">
        <v>1531</v>
      </c>
      <c r="C785" s="2">
        <v>173</v>
      </c>
      <c r="D785" s="2">
        <f t="shared" si="231"/>
        <v>1.73</v>
      </c>
      <c r="E785" s="2">
        <f t="shared" si="232"/>
        <v>62.5</v>
      </c>
      <c r="F785" s="67">
        <f t="shared" si="233"/>
        <v>20.882755855524742</v>
      </c>
      <c r="G785" s="2">
        <v>62.5</v>
      </c>
      <c r="H785" s="2" t="b">
        <v>0</v>
      </c>
      <c r="I785" s="2" t="b">
        <f t="shared" si="234"/>
        <v>0</v>
      </c>
      <c r="J785" s="2" t="b">
        <f t="shared" si="235"/>
        <v>0</v>
      </c>
      <c r="K785" s="2" t="b">
        <v>0</v>
      </c>
      <c r="L785" s="2" t="b">
        <f t="shared" si="236"/>
        <v>0</v>
      </c>
      <c r="M785" s="2" t="b">
        <f t="shared" si="237"/>
        <v>0</v>
      </c>
      <c r="N785" s="2" t="b">
        <v>0</v>
      </c>
      <c r="O785" s="2" t="b">
        <f t="shared" si="238"/>
        <v>0</v>
      </c>
      <c r="P785" s="2" t="b">
        <f t="shared" si="239"/>
        <v>0</v>
      </c>
      <c r="Q785" s="2" t="b">
        <v>0</v>
      </c>
      <c r="R785" s="2" t="b">
        <f t="shared" si="240"/>
        <v>0</v>
      </c>
      <c r="S785" s="2" t="b">
        <f t="shared" si="241"/>
        <v>0</v>
      </c>
      <c r="T785" s="2" t="s">
        <v>1894</v>
      </c>
      <c r="U785" s="2">
        <v>178</v>
      </c>
      <c r="V785" s="2" t="b">
        <v>0</v>
      </c>
      <c r="W785" s="2" t="b">
        <f t="shared" si="242"/>
        <v>0</v>
      </c>
      <c r="X785" s="20" t="b">
        <f t="shared" si="243"/>
        <v>0</v>
      </c>
      <c r="Y785" s="2" t="b">
        <v>0</v>
      </c>
      <c r="Z785" s="2" t="b">
        <f t="shared" si="229"/>
        <v>0</v>
      </c>
      <c r="AA785" s="2" t="b">
        <f t="shared" si="230"/>
        <v>0</v>
      </c>
      <c r="AB785" s="2" t="b">
        <v>0</v>
      </c>
      <c r="AC785" s="20" t="b">
        <f t="shared" si="244"/>
        <v>0</v>
      </c>
      <c r="AD785" s="20" t="b">
        <f t="shared" si="245"/>
        <v>0</v>
      </c>
      <c r="AE785" s="2" t="s">
        <v>1509</v>
      </c>
      <c r="AF785" s="2" t="str">
        <f t="shared" si="246"/>
        <v>Fractured Leg</v>
      </c>
      <c r="AG785" s="2" t="s">
        <v>1510</v>
      </c>
      <c r="AH785" s="2" t="str">
        <f t="shared" si="247"/>
        <v>No</v>
      </c>
      <c r="AI785" s="2" t="s">
        <v>1516</v>
      </c>
      <c r="AJ785" s="2" t="s">
        <v>1525</v>
      </c>
    </row>
    <row r="786" spans="1:36" ht="15.75" customHeight="1" x14ac:dyDescent="0.35">
      <c r="A786" s="2" t="s">
        <v>1187</v>
      </c>
      <c r="B786" s="2" t="s">
        <v>1522</v>
      </c>
      <c r="C786" s="2">
        <v>153</v>
      </c>
      <c r="D786" s="2">
        <f t="shared" si="231"/>
        <v>1.53</v>
      </c>
      <c r="E786" s="2">
        <f t="shared" si="232"/>
        <v>74.3</v>
      </c>
      <c r="F786" s="67">
        <f t="shared" si="233"/>
        <v>31.739929087103249</v>
      </c>
      <c r="G786" s="2">
        <v>74.3</v>
      </c>
      <c r="H786" s="2" t="b">
        <v>0</v>
      </c>
      <c r="I786" s="2" t="b">
        <f t="shared" si="234"/>
        <v>0</v>
      </c>
      <c r="J786" s="2" t="b">
        <f t="shared" si="235"/>
        <v>0</v>
      </c>
      <c r="K786" s="2" t="b">
        <v>0</v>
      </c>
      <c r="L786" s="2" t="b">
        <f t="shared" si="236"/>
        <v>0</v>
      </c>
      <c r="M786" s="2" t="b">
        <f t="shared" si="237"/>
        <v>0</v>
      </c>
      <c r="N786" s="2" t="b">
        <v>0</v>
      </c>
      <c r="O786" s="2" t="b">
        <f t="shared" si="238"/>
        <v>0</v>
      </c>
      <c r="P786" s="2" t="b">
        <f t="shared" si="239"/>
        <v>0</v>
      </c>
      <c r="Q786" s="2" t="b">
        <v>0</v>
      </c>
      <c r="R786" s="2" t="b">
        <f t="shared" si="240"/>
        <v>0</v>
      </c>
      <c r="S786" s="2" t="b">
        <f t="shared" si="241"/>
        <v>0</v>
      </c>
      <c r="T786" s="2" t="s">
        <v>1603</v>
      </c>
      <c r="U786" s="2">
        <v>180</v>
      </c>
      <c r="V786" s="2" t="b">
        <v>0</v>
      </c>
      <c r="W786" s="2" t="b">
        <f t="shared" si="242"/>
        <v>0</v>
      </c>
      <c r="X786" s="20" t="b">
        <f t="shared" si="243"/>
        <v>0</v>
      </c>
      <c r="Y786" s="2" t="b">
        <v>1</v>
      </c>
      <c r="Z786" s="2" t="b">
        <f t="shared" si="229"/>
        <v>1</v>
      </c>
      <c r="AA786" s="2" t="b">
        <f t="shared" si="230"/>
        <v>1</v>
      </c>
      <c r="AB786" s="2" t="b">
        <v>1</v>
      </c>
      <c r="AC786" s="20" t="b">
        <f t="shared" si="244"/>
        <v>1</v>
      </c>
      <c r="AD786" s="20" t="b">
        <f t="shared" si="245"/>
        <v>1</v>
      </c>
      <c r="AE786" s="2" t="s">
        <v>1646</v>
      </c>
      <c r="AF786" s="2" t="str">
        <f t="shared" si="246"/>
        <v>Fractured Arm</v>
      </c>
      <c r="AG786" s="2" t="s">
        <v>1510</v>
      </c>
      <c r="AH786" s="2" t="str">
        <f t="shared" si="247"/>
        <v>No</v>
      </c>
      <c r="AI786" s="2" t="s">
        <v>1516</v>
      </c>
      <c r="AJ786" s="2" t="s">
        <v>1525</v>
      </c>
    </row>
    <row r="787" spans="1:36" ht="15.75" customHeight="1" x14ac:dyDescent="0.35">
      <c r="A787" s="2" t="s">
        <v>1188</v>
      </c>
      <c r="B787" s="2" t="s">
        <v>1507</v>
      </c>
      <c r="C787" s="2">
        <v>174</v>
      </c>
      <c r="D787" s="2">
        <f t="shared" si="231"/>
        <v>1.74</v>
      </c>
      <c r="E787" s="2">
        <f t="shared" si="232"/>
        <v>95</v>
      </c>
      <c r="F787" s="67">
        <f t="shared" si="233"/>
        <v>31.37798916633637</v>
      </c>
      <c r="G787" s="2">
        <v>95</v>
      </c>
      <c r="H787" s="2" t="b">
        <v>1</v>
      </c>
      <c r="I787" s="2" t="b">
        <f t="shared" si="234"/>
        <v>1</v>
      </c>
      <c r="J787" s="2" t="b">
        <f t="shared" si="235"/>
        <v>1</v>
      </c>
      <c r="K787" s="2" t="b">
        <v>0</v>
      </c>
      <c r="L787" s="2" t="b">
        <f t="shared" si="236"/>
        <v>0</v>
      </c>
      <c r="M787" s="2" t="b">
        <f t="shared" si="237"/>
        <v>0</v>
      </c>
      <c r="N787" s="2" t="b">
        <v>0</v>
      </c>
      <c r="O787" s="2" t="b">
        <f t="shared" si="238"/>
        <v>0</v>
      </c>
      <c r="P787" s="2" t="b">
        <f t="shared" si="239"/>
        <v>0</v>
      </c>
      <c r="Q787" s="2" t="b">
        <v>1</v>
      </c>
      <c r="R787" s="2" t="b">
        <f t="shared" si="240"/>
        <v>1</v>
      </c>
      <c r="S787" s="2" t="b">
        <f t="shared" si="241"/>
        <v>1</v>
      </c>
      <c r="T787" s="2" t="s">
        <v>1895</v>
      </c>
      <c r="U787" s="2">
        <v>222</v>
      </c>
      <c r="V787" s="2" t="b">
        <v>1</v>
      </c>
      <c r="W787" s="2" t="b">
        <f t="shared" si="242"/>
        <v>1</v>
      </c>
      <c r="X787" s="20" t="b">
        <f t="shared" si="243"/>
        <v>0</v>
      </c>
      <c r="Y787" s="2" t="b">
        <v>1</v>
      </c>
      <c r="Z787" s="2" t="b">
        <f t="shared" si="229"/>
        <v>1</v>
      </c>
      <c r="AA787" s="2" t="b">
        <f t="shared" si="230"/>
        <v>1</v>
      </c>
      <c r="AB787" s="2" t="b">
        <v>1</v>
      </c>
      <c r="AC787" s="20" t="b">
        <f t="shared" si="244"/>
        <v>1</v>
      </c>
      <c r="AD787" s="20" t="b">
        <f t="shared" si="245"/>
        <v>1</v>
      </c>
      <c r="AE787" s="2" t="s">
        <v>1552</v>
      </c>
      <c r="AF787" s="2" t="str">
        <f t="shared" si="246"/>
        <v>Heart Disease</v>
      </c>
      <c r="AG787" s="2" t="s">
        <v>1510</v>
      </c>
      <c r="AH787" s="2" t="str">
        <f t="shared" si="247"/>
        <v>No</v>
      </c>
      <c r="AI787" s="2" t="s">
        <v>1516</v>
      </c>
      <c r="AJ787" s="2" t="s">
        <v>1512</v>
      </c>
    </row>
    <row r="788" spans="1:36" ht="15.75" customHeight="1" x14ac:dyDescent="0.35">
      <c r="A788" s="2" t="s">
        <v>1190</v>
      </c>
      <c r="B788" s="2" t="s">
        <v>1507</v>
      </c>
      <c r="C788" s="2">
        <v>167</v>
      </c>
      <c r="D788" s="2">
        <f t="shared" si="231"/>
        <v>1.67</v>
      </c>
      <c r="E788" s="2">
        <f t="shared" si="232"/>
        <v>81.099999999999994</v>
      </c>
      <c r="F788" s="67">
        <f t="shared" si="233"/>
        <v>29.079565420058085</v>
      </c>
      <c r="G788" s="2">
        <v>81.099999999999994</v>
      </c>
      <c r="H788" s="2" t="b">
        <v>0</v>
      </c>
      <c r="I788" s="2" t="b">
        <f t="shared" si="234"/>
        <v>0</v>
      </c>
      <c r="J788" s="2" t="b">
        <f t="shared" si="235"/>
        <v>0</v>
      </c>
      <c r="K788" s="2" t="b">
        <v>1</v>
      </c>
      <c r="L788" s="2" t="b">
        <f t="shared" si="236"/>
        <v>1</v>
      </c>
      <c r="M788" s="2" t="b">
        <f t="shared" si="237"/>
        <v>1</v>
      </c>
      <c r="N788" s="2" t="b">
        <v>1</v>
      </c>
      <c r="O788" s="2" t="b">
        <f t="shared" si="238"/>
        <v>1</v>
      </c>
      <c r="P788" s="2" t="b">
        <f t="shared" si="239"/>
        <v>1</v>
      </c>
      <c r="Q788" s="2" t="b">
        <v>1</v>
      </c>
      <c r="R788" s="2" t="b">
        <f t="shared" si="240"/>
        <v>1</v>
      </c>
      <c r="S788" s="2" t="b">
        <f t="shared" si="241"/>
        <v>1</v>
      </c>
      <c r="T788" s="2" t="s">
        <v>1805</v>
      </c>
      <c r="U788" s="2">
        <v>223</v>
      </c>
      <c r="V788" s="2" t="b">
        <v>1</v>
      </c>
      <c r="W788" s="2" t="b">
        <f t="shared" si="242"/>
        <v>1</v>
      </c>
      <c r="X788" s="20" t="b">
        <f t="shared" si="243"/>
        <v>0</v>
      </c>
      <c r="Y788" s="2" t="b">
        <v>1</v>
      </c>
      <c r="Z788" s="2" t="b">
        <f t="shared" si="229"/>
        <v>1</v>
      </c>
      <c r="AA788" s="2" t="b">
        <f t="shared" si="230"/>
        <v>1</v>
      </c>
      <c r="AB788" s="2" t="b">
        <v>1</v>
      </c>
      <c r="AC788" s="20" t="b">
        <f t="shared" si="244"/>
        <v>1</v>
      </c>
      <c r="AD788" s="20" t="b">
        <f t="shared" si="245"/>
        <v>1</v>
      </c>
      <c r="AE788" s="2" t="s">
        <v>1562</v>
      </c>
      <c r="AF788" s="2" t="str">
        <f t="shared" si="246"/>
        <v>Fractured Leg</v>
      </c>
      <c r="AG788" s="2" t="s">
        <v>1528</v>
      </c>
      <c r="AH788" s="2" t="str">
        <f t="shared" si="247"/>
        <v>Yes</v>
      </c>
      <c r="AI788" s="2" t="s">
        <v>1511</v>
      </c>
      <c r="AJ788" s="2" t="s">
        <v>1534</v>
      </c>
    </row>
    <row r="789" spans="1:36" ht="15.75" customHeight="1" x14ac:dyDescent="0.35">
      <c r="A789" s="2" t="s">
        <v>1191</v>
      </c>
      <c r="B789" s="2" t="s">
        <v>1522</v>
      </c>
      <c r="C789" s="2">
        <v>168</v>
      </c>
      <c r="D789" s="2">
        <f t="shared" si="231"/>
        <v>1.68</v>
      </c>
      <c r="E789" s="2">
        <f t="shared" si="232"/>
        <v>80.2</v>
      </c>
      <c r="F789" s="67">
        <f t="shared" si="233"/>
        <v>28.415532879818599</v>
      </c>
      <c r="G789" s="2">
        <v>80.2</v>
      </c>
      <c r="H789" s="2" t="b">
        <v>1</v>
      </c>
      <c r="I789" s="2" t="b">
        <f t="shared" si="234"/>
        <v>1</v>
      </c>
      <c r="J789" s="2" t="b">
        <f t="shared" si="235"/>
        <v>1</v>
      </c>
      <c r="K789" s="2" t="b">
        <v>1</v>
      </c>
      <c r="L789" s="2" t="b">
        <f t="shared" si="236"/>
        <v>1</v>
      </c>
      <c r="M789" s="2" t="b">
        <f t="shared" si="237"/>
        <v>1</v>
      </c>
      <c r="N789" s="2" t="b">
        <v>0</v>
      </c>
      <c r="O789" s="2" t="b">
        <f t="shared" si="238"/>
        <v>0</v>
      </c>
      <c r="P789" s="2" t="b">
        <f t="shared" si="239"/>
        <v>0</v>
      </c>
      <c r="Q789" s="2" t="b">
        <v>0</v>
      </c>
      <c r="R789" s="2" t="b">
        <f t="shared" si="240"/>
        <v>0</v>
      </c>
      <c r="S789" s="2" t="b">
        <f t="shared" si="241"/>
        <v>0</v>
      </c>
      <c r="T789" s="2" t="s">
        <v>1896</v>
      </c>
      <c r="U789" s="2">
        <v>169</v>
      </c>
      <c r="V789" s="2" t="b">
        <v>1</v>
      </c>
      <c r="W789" s="2" t="b">
        <f t="shared" si="242"/>
        <v>1</v>
      </c>
      <c r="X789" s="20" t="b">
        <f t="shared" si="243"/>
        <v>0</v>
      </c>
      <c r="Y789" s="2" t="b">
        <v>1</v>
      </c>
      <c r="Z789" s="2" t="b">
        <f t="shared" si="229"/>
        <v>1</v>
      </c>
      <c r="AA789" s="2" t="b">
        <f t="shared" si="230"/>
        <v>1</v>
      </c>
      <c r="AB789" s="2" t="b">
        <v>1</v>
      </c>
      <c r="AC789" s="20" t="b">
        <f t="shared" si="244"/>
        <v>1</v>
      </c>
      <c r="AD789" s="20" t="b">
        <f t="shared" si="245"/>
        <v>1</v>
      </c>
      <c r="AE789" s="2" t="s">
        <v>1621</v>
      </c>
      <c r="AF789" s="2" t="str">
        <f t="shared" si="246"/>
        <v>Heart Attack</v>
      </c>
      <c r="AG789" s="2" t="s">
        <v>1510</v>
      </c>
      <c r="AH789" s="2" t="str">
        <f t="shared" si="247"/>
        <v>No</v>
      </c>
      <c r="AI789" s="2" t="s">
        <v>1539</v>
      </c>
      <c r="AJ789" s="2" t="s">
        <v>1521</v>
      </c>
    </row>
    <row r="790" spans="1:36" ht="15.75" customHeight="1" x14ac:dyDescent="0.35">
      <c r="A790" s="2" t="s">
        <v>1192</v>
      </c>
      <c r="B790" s="2" t="s">
        <v>1540</v>
      </c>
      <c r="C790" s="2">
        <v>156</v>
      </c>
      <c r="D790" s="2">
        <f t="shared" si="231"/>
        <v>1.56</v>
      </c>
      <c r="E790" s="2">
        <f t="shared" si="232"/>
        <v>70.599999999999994</v>
      </c>
      <c r="F790" s="67">
        <f t="shared" si="233"/>
        <v>29.010519395134775</v>
      </c>
      <c r="G790" s="2">
        <v>70.599999999999994</v>
      </c>
      <c r="H790" s="2" t="b">
        <v>1</v>
      </c>
      <c r="I790" s="2" t="b">
        <f t="shared" si="234"/>
        <v>1</v>
      </c>
      <c r="J790" s="2" t="b">
        <f t="shared" si="235"/>
        <v>1</v>
      </c>
      <c r="K790" s="2" t="b">
        <v>0</v>
      </c>
      <c r="L790" s="2" t="b">
        <f t="shared" si="236"/>
        <v>0</v>
      </c>
      <c r="M790" s="2" t="b">
        <f t="shared" si="237"/>
        <v>0</v>
      </c>
      <c r="N790" s="2" t="b">
        <v>0</v>
      </c>
      <c r="O790" s="2" t="b">
        <f t="shared" si="238"/>
        <v>0</v>
      </c>
      <c r="P790" s="2" t="b">
        <f t="shared" si="239"/>
        <v>0</v>
      </c>
      <c r="Q790" s="2" t="b">
        <v>0</v>
      </c>
      <c r="R790" s="2" t="b">
        <f t="shared" si="240"/>
        <v>0</v>
      </c>
      <c r="S790" s="2" t="b">
        <f t="shared" si="241"/>
        <v>0</v>
      </c>
      <c r="T790" s="2" t="s">
        <v>1889</v>
      </c>
      <c r="U790" s="2">
        <v>186</v>
      </c>
      <c r="V790" s="2" t="b">
        <v>0</v>
      </c>
      <c r="W790" s="2" t="b">
        <f t="shared" si="242"/>
        <v>0</v>
      </c>
      <c r="X790" s="20" t="b">
        <f t="shared" si="243"/>
        <v>0</v>
      </c>
      <c r="Y790" s="2" t="b">
        <v>1</v>
      </c>
      <c r="Z790" s="2" t="b">
        <f t="shared" si="229"/>
        <v>1</v>
      </c>
      <c r="AA790" s="2" t="b">
        <f t="shared" si="230"/>
        <v>1</v>
      </c>
      <c r="AB790" s="2" t="b">
        <v>1</v>
      </c>
      <c r="AC790" s="20" t="b">
        <f t="shared" si="244"/>
        <v>1</v>
      </c>
      <c r="AD790" s="20" t="b">
        <f t="shared" si="245"/>
        <v>1</v>
      </c>
      <c r="AE790" s="2" t="s">
        <v>1546</v>
      </c>
      <c r="AF790" s="2" t="str">
        <f t="shared" si="246"/>
        <v>Kidney Stones</v>
      </c>
      <c r="AG790" s="2" t="s">
        <v>1528</v>
      </c>
      <c r="AH790" s="2" t="str">
        <f t="shared" si="247"/>
        <v>Yes</v>
      </c>
      <c r="AI790" s="2" t="s">
        <v>1539</v>
      </c>
      <c r="AJ790" s="2" t="s">
        <v>1521</v>
      </c>
    </row>
    <row r="791" spans="1:36" ht="15.75" customHeight="1" x14ac:dyDescent="0.35">
      <c r="A791" s="2" t="s">
        <v>1194</v>
      </c>
      <c r="B791" s="2" t="s">
        <v>1518</v>
      </c>
      <c r="C791" s="2">
        <v>162</v>
      </c>
      <c r="D791" s="2">
        <f t="shared" si="231"/>
        <v>1.62</v>
      </c>
      <c r="E791" s="2">
        <f t="shared" si="232"/>
        <v>56.7</v>
      </c>
      <c r="F791" s="67">
        <f t="shared" si="233"/>
        <v>21.604938271604937</v>
      </c>
      <c r="G791" s="2">
        <v>56.7</v>
      </c>
      <c r="H791" s="2" t="b">
        <v>0</v>
      </c>
      <c r="I791" s="2" t="b">
        <f t="shared" si="234"/>
        <v>0</v>
      </c>
      <c r="J791" s="2" t="b">
        <f t="shared" si="235"/>
        <v>0</v>
      </c>
      <c r="K791" s="2" t="b">
        <v>0</v>
      </c>
      <c r="L791" s="2" t="b">
        <f t="shared" si="236"/>
        <v>0</v>
      </c>
      <c r="M791" s="2" t="b">
        <f t="shared" si="237"/>
        <v>0</v>
      </c>
      <c r="N791" s="2" t="b">
        <v>0</v>
      </c>
      <c r="O791" s="2" t="b">
        <f t="shared" si="238"/>
        <v>0</v>
      </c>
      <c r="P791" s="2" t="b">
        <f t="shared" si="239"/>
        <v>0</v>
      </c>
      <c r="Q791" s="2" t="b">
        <v>0</v>
      </c>
      <c r="R791" s="2" t="b">
        <f t="shared" si="240"/>
        <v>0</v>
      </c>
      <c r="S791" s="2" t="b">
        <f t="shared" si="241"/>
        <v>0</v>
      </c>
      <c r="T791" s="2" t="s">
        <v>1897</v>
      </c>
      <c r="U791" s="2">
        <v>151</v>
      </c>
      <c r="V791" s="2" t="b">
        <v>0</v>
      </c>
      <c r="W791" s="2" t="b">
        <f t="shared" si="242"/>
        <v>0</v>
      </c>
      <c r="X791" s="20" t="b">
        <f t="shared" si="243"/>
        <v>0</v>
      </c>
      <c r="Z791" s="2" t="b">
        <f t="shared" si="229"/>
        <v>0</v>
      </c>
      <c r="AA791" s="2" t="b">
        <f t="shared" si="230"/>
        <v>0</v>
      </c>
      <c r="AB791" s="2" t="b">
        <v>0</v>
      </c>
      <c r="AC791" s="20" t="b">
        <f t="shared" si="244"/>
        <v>0</v>
      </c>
      <c r="AD791" s="20" t="b">
        <f t="shared" si="245"/>
        <v>0</v>
      </c>
      <c r="AE791" s="2" t="s">
        <v>1556</v>
      </c>
      <c r="AF791" s="2" t="str">
        <f t="shared" si="246"/>
        <v>Allergic Reaction</v>
      </c>
      <c r="AG791" s="2" t="s">
        <v>1528</v>
      </c>
      <c r="AH791" s="2" t="str">
        <f t="shared" si="247"/>
        <v>Yes</v>
      </c>
      <c r="AI791" s="2" t="s">
        <v>1516</v>
      </c>
      <c r="AJ791" s="2" t="s">
        <v>1517</v>
      </c>
    </row>
    <row r="792" spans="1:36" ht="15.75" customHeight="1" x14ac:dyDescent="0.35">
      <c r="A792" s="2" t="s">
        <v>1196</v>
      </c>
      <c r="B792" s="2" t="s">
        <v>1522</v>
      </c>
      <c r="C792" s="2">
        <v>156</v>
      </c>
      <c r="D792" s="2">
        <f t="shared" si="231"/>
        <v>1.56</v>
      </c>
      <c r="E792" s="2">
        <f t="shared" si="232"/>
        <v>55.7</v>
      </c>
      <c r="F792" s="67">
        <f t="shared" si="233"/>
        <v>22.887902695595002</v>
      </c>
      <c r="G792" s="2">
        <v>55.7</v>
      </c>
      <c r="H792" s="2" t="b">
        <v>1</v>
      </c>
      <c r="I792" s="2" t="b">
        <f t="shared" si="234"/>
        <v>1</v>
      </c>
      <c r="J792" s="2" t="b">
        <f t="shared" si="235"/>
        <v>1</v>
      </c>
      <c r="K792" s="2" t="b">
        <v>1</v>
      </c>
      <c r="L792" s="2" t="b">
        <f t="shared" si="236"/>
        <v>1</v>
      </c>
      <c r="M792" s="2" t="b">
        <f t="shared" si="237"/>
        <v>1</v>
      </c>
      <c r="N792" s="2" t="b">
        <v>1</v>
      </c>
      <c r="O792" s="2" t="b">
        <f t="shared" si="238"/>
        <v>1</v>
      </c>
      <c r="P792" s="2" t="b">
        <f t="shared" si="239"/>
        <v>1</v>
      </c>
      <c r="Q792" s="2" t="b">
        <v>0</v>
      </c>
      <c r="R792" s="2" t="b">
        <f t="shared" si="240"/>
        <v>0</v>
      </c>
      <c r="S792" s="2" t="b">
        <f t="shared" si="241"/>
        <v>0</v>
      </c>
      <c r="T792" s="2" t="s">
        <v>1733</v>
      </c>
      <c r="U792" s="2">
        <v>208</v>
      </c>
      <c r="V792" s="2" t="b">
        <v>0</v>
      </c>
      <c r="W792" s="2" t="b">
        <f t="shared" si="242"/>
        <v>0</v>
      </c>
      <c r="X792" s="20" t="b">
        <f t="shared" si="243"/>
        <v>0</v>
      </c>
      <c r="Y792" s="2" t="b">
        <v>0</v>
      </c>
      <c r="Z792" s="2" t="b">
        <f t="shared" si="229"/>
        <v>0</v>
      </c>
      <c r="AA792" s="2" t="b">
        <f t="shared" si="230"/>
        <v>0</v>
      </c>
      <c r="AB792" s="2" t="b">
        <v>0</v>
      </c>
      <c r="AC792" s="20" t="b">
        <f t="shared" si="244"/>
        <v>0</v>
      </c>
      <c r="AD792" s="20" t="b">
        <f t="shared" si="245"/>
        <v>0</v>
      </c>
      <c r="AE792" s="2" t="s">
        <v>1509</v>
      </c>
      <c r="AF792" s="2" t="str">
        <f t="shared" si="246"/>
        <v>Fractured Leg</v>
      </c>
      <c r="AG792" s="2" t="s">
        <v>1510</v>
      </c>
      <c r="AH792" s="2" t="str">
        <f t="shared" si="247"/>
        <v>No</v>
      </c>
      <c r="AI792" s="2" t="s">
        <v>1516</v>
      </c>
      <c r="AJ792" s="2" t="s">
        <v>1525</v>
      </c>
    </row>
    <row r="793" spans="1:36" ht="15.75" customHeight="1" x14ac:dyDescent="0.35">
      <c r="A793" s="2" t="s">
        <v>1197</v>
      </c>
      <c r="B793" s="2" t="s">
        <v>1518</v>
      </c>
      <c r="C793" s="2">
        <v>164</v>
      </c>
      <c r="D793" s="2">
        <f t="shared" si="231"/>
        <v>1.64</v>
      </c>
      <c r="E793" s="2">
        <f t="shared" si="232"/>
        <v>91.3</v>
      </c>
      <c r="F793" s="67">
        <f t="shared" si="233"/>
        <v>33.945568114217735</v>
      </c>
      <c r="G793" s="2">
        <v>91.3</v>
      </c>
      <c r="H793" s="2" t="b">
        <v>1</v>
      </c>
      <c r="I793" s="2" t="b">
        <f t="shared" si="234"/>
        <v>1</v>
      </c>
      <c r="J793" s="2" t="b">
        <f t="shared" si="235"/>
        <v>1</v>
      </c>
      <c r="K793" s="2" t="b">
        <v>0</v>
      </c>
      <c r="L793" s="2" t="b">
        <f t="shared" si="236"/>
        <v>0</v>
      </c>
      <c r="M793" s="2" t="b">
        <f t="shared" si="237"/>
        <v>0</v>
      </c>
      <c r="N793" s="2" t="b">
        <v>0</v>
      </c>
      <c r="O793" s="2" t="b">
        <f t="shared" si="238"/>
        <v>0</v>
      </c>
      <c r="P793" s="2" t="b">
        <f t="shared" si="239"/>
        <v>0</v>
      </c>
      <c r="Q793" s="2" t="b">
        <v>0</v>
      </c>
      <c r="R793" s="2" t="b">
        <f t="shared" si="240"/>
        <v>0</v>
      </c>
      <c r="S793" s="2" t="b">
        <f t="shared" si="241"/>
        <v>0</v>
      </c>
      <c r="T793" s="2" t="s">
        <v>1583</v>
      </c>
      <c r="U793" s="2">
        <v>205</v>
      </c>
      <c r="V793" s="2" t="b">
        <v>1</v>
      </c>
      <c r="W793" s="2" t="b">
        <f t="shared" si="242"/>
        <v>1</v>
      </c>
      <c r="X793" s="20" t="b">
        <f t="shared" si="243"/>
        <v>0</v>
      </c>
      <c r="Y793" s="2" t="b">
        <v>1</v>
      </c>
      <c r="Z793" s="2" t="b">
        <f t="shared" si="229"/>
        <v>1</v>
      </c>
      <c r="AA793" s="2" t="b">
        <f t="shared" si="230"/>
        <v>1</v>
      </c>
      <c r="AB793" s="2" t="b">
        <v>1</v>
      </c>
      <c r="AC793" s="20" t="b">
        <f t="shared" si="244"/>
        <v>1</v>
      </c>
      <c r="AD793" s="20" t="b">
        <f t="shared" si="245"/>
        <v>1</v>
      </c>
      <c r="AE793" s="2" t="s">
        <v>1552</v>
      </c>
      <c r="AF793" s="2" t="str">
        <f t="shared" si="246"/>
        <v>Heart Disease</v>
      </c>
      <c r="AG793" s="2" t="s">
        <v>1510</v>
      </c>
      <c r="AH793" s="2" t="str">
        <f t="shared" si="247"/>
        <v>No</v>
      </c>
      <c r="AI793" s="2" t="s">
        <v>1516</v>
      </c>
      <c r="AJ793" s="2" t="s">
        <v>1521</v>
      </c>
    </row>
    <row r="794" spans="1:36" ht="15.75" customHeight="1" x14ac:dyDescent="0.35">
      <c r="A794" s="2" t="s">
        <v>1198</v>
      </c>
      <c r="B794" s="2" t="s">
        <v>1531</v>
      </c>
      <c r="C794" s="2">
        <v>160</v>
      </c>
      <c r="D794" s="2">
        <f t="shared" si="231"/>
        <v>1.6</v>
      </c>
      <c r="E794" s="2">
        <f t="shared" si="232"/>
        <v>82</v>
      </c>
      <c r="F794" s="67">
        <f t="shared" si="233"/>
        <v>32.031249999999993</v>
      </c>
      <c r="G794" s="2">
        <v>82</v>
      </c>
      <c r="H794" s="2" t="b">
        <v>1</v>
      </c>
      <c r="I794" s="2" t="b">
        <f t="shared" si="234"/>
        <v>1</v>
      </c>
      <c r="J794" s="2" t="b">
        <f t="shared" si="235"/>
        <v>1</v>
      </c>
      <c r="K794" s="2" t="b">
        <v>0</v>
      </c>
      <c r="L794" s="2" t="b">
        <f t="shared" si="236"/>
        <v>0</v>
      </c>
      <c r="M794" s="2" t="b">
        <f t="shared" si="237"/>
        <v>0</v>
      </c>
      <c r="N794" s="2" t="b">
        <v>0</v>
      </c>
      <c r="O794" s="2" t="b">
        <f t="shared" si="238"/>
        <v>0</v>
      </c>
      <c r="P794" s="2" t="b">
        <f t="shared" si="239"/>
        <v>0</v>
      </c>
      <c r="Q794" s="2" t="b">
        <v>0</v>
      </c>
      <c r="R794" s="2" t="b">
        <f t="shared" si="240"/>
        <v>0</v>
      </c>
      <c r="S794" s="2" t="b">
        <f t="shared" si="241"/>
        <v>0</v>
      </c>
      <c r="T794" s="2" t="s">
        <v>1898</v>
      </c>
      <c r="U794" s="2">
        <v>182</v>
      </c>
      <c r="V794" s="2" t="b">
        <v>1</v>
      </c>
      <c r="W794" s="2" t="b">
        <f t="shared" si="242"/>
        <v>1</v>
      </c>
      <c r="X794" s="20" t="b">
        <f t="shared" si="243"/>
        <v>0</v>
      </c>
      <c r="Y794" s="2" t="b">
        <v>1</v>
      </c>
      <c r="Z794" s="2" t="b">
        <f t="shared" si="229"/>
        <v>1</v>
      </c>
      <c r="AA794" s="2" t="b">
        <f t="shared" si="230"/>
        <v>1</v>
      </c>
      <c r="AB794" s="2" t="b">
        <v>1</v>
      </c>
      <c r="AC794" s="20" t="b">
        <f t="shared" si="244"/>
        <v>1</v>
      </c>
      <c r="AD794" s="20" t="b">
        <f t="shared" si="245"/>
        <v>1</v>
      </c>
      <c r="AE794" s="2" t="s">
        <v>1621</v>
      </c>
      <c r="AF794" s="2" t="str">
        <f t="shared" si="246"/>
        <v>Heart Attack</v>
      </c>
      <c r="AG794" s="2" t="s">
        <v>1510</v>
      </c>
      <c r="AH794" s="2" t="str">
        <f t="shared" si="247"/>
        <v>No</v>
      </c>
      <c r="AI794" s="2" t="s">
        <v>1539</v>
      </c>
      <c r="AJ794" s="2" t="s">
        <v>1534</v>
      </c>
    </row>
    <row r="795" spans="1:36" ht="15.75" customHeight="1" x14ac:dyDescent="0.35">
      <c r="A795" s="2" t="s">
        <v>1200</v>
      </c>
      <c r="B795" s="2" t="s">
        <v>1507</v>
      </c>
      <c r="C795" s="2">
        <v>169</v>
      </c>
      <c r="D795" s="2">
        <f t="shared" si="231"/>
        <v>1.69</v>
      </c>
      <c r="E795" s="2">
        <f t="shared" si="232"/>
        <v>59.9</v>
      </c>
      <c r="F795" s="67">
        <f t="shared" si="233"/>
        <v>20.972655019081966</v>
      </c>
      <c r="G795" s="2">
        <v>59.9</v>
      </c>
      <c r="H795" s="2" t="b">
        <v>1</v>
      </c>
      <c r="I795" s="2" t="b">
        <f t="shared" si="234"/>
        <v>1</v>
      </c>
      <c r="J795" s="2" t="b">
        <f t="shared" si="235"/>
        <v>1</v>
      </c>
      <c r="K795" s="2" t="b">
        <v>1</v>
      </c>
      <c r="L795" s="2" t="b">
        <f t="shared" si="236"/>
        <v>1</v>
      </c>
      <c r="M795" s="2" t="b">
        <f t="shared" si="237"/>
        <v>1</v>
      </c>
      <c r="N795" s="2" t="b">
        <v>0</v>
      </c>
      <c r="O795" s="2" t="b">
        <f t="shared" si="238"/>
        <v>0</v>
      </c>
      <c r="P795" s="2" t="b">
        <f t="shared" si="239"/>
        <v>0</v>
      </c>
      <c r="Q795" s="2" t="b">
        <v>0</v>
      </c>
      <c r="R795" s="2" t="b">
        <f t="shared" si="240"/>
        <v>0</v>
      </c>
      <c r="S795" s="2" t="b">
        <f t="shared" si="241"/>
        <v>0</v>
      </c>
      <c r="T795" s="2" t="s">
        <v>1769</v>
      </c>
      <c r="U795" s="2">
        <v>204</v>
      </c>
      <c r="V795" s="2" t="b">
        <v>0</v>
      </c>
      <c r="W795" s="2" t="b">
        <f t="shared" si="242"/>
        <v>0</v>
      </c>
      <c r="X795" s="20" t="b">
        <f t="shared" si="243"/>
        <v>0</v>
      </c>
      <c r="Y795" s="2" t="b">
        <v>0</v>
      </c>
      <c r="Z795" s="2" t="b">
        <f t="shared" si="229"/>
        <v>0</v>
      </c>
      <c r="AA795" s="2" t="b">
        <f t="shared" si="230"/>
        <v>0</v>
      </c>
      <c r="AB795" s="2" t="b">
        <v>0</v>
      </c>
      <c r="AC795" s="20" t="b">
        <f t="shared" si="244"/>
        <v>0</v>
      </c>
      <c r="AD795" s="20" t="b">
        <f t="shared" si="245"/>
        <v>0</v>
      </c>
      <c r="AE795" s="2" t="s">
        <v>1565</v>
      </c>
      <c r="AF795" s="2" t="str">
        <f t="shared" si="246"/>
        <v>Diabetes</v>
      </c>
      <c r="AG795" s="2" t="s">
        <v>1510</v>
      </c>
      <c r="AH795" s="2" t="str">
        <f t="shared" si="247"/>
        <v>No</v>
      </c>
      <c r="AI795" s="2" t="s">
        <v>1516</v>
      </c>
      <c r="AJ795" s="2" t="s">
        <v>1534</v>
      </c>
    </row>
    <row r="796" spans="1:36" ht="15.75" customHeight="1" x14ac:dyDescent="0.35">
      <c r="A796" s="2" t="s">
        <v>1201</v>
      </c>
      <c r="B796" s="2" t="s">
        <v>1547</v>
      </c>
      <c r="C796" s="2">
        <v>163</v>
      </c>
      <c r="D796" s="2">
        <f t="shared" si="231"/>
        <v>1.63</v>
      </c>
      <c r="E796" s="2">
        <f t="shared" si="232"/>
        <v>78.900000000000006</v>
      </c>
      <c r="F796" s="67">
        <f t="shared" si="233"/>
        <v>29.696262561631983</v>
      </c>
      <c r="G796" s="2">
        <v>78.900000000000006</v>
      </c>
      <c r="H796" s="2" t="b">
        <v>1</v>
      </c>
      <c r="I796" s="2" t="b">
        <f t="shared" si="234"/>
        <v>1</v>
      </c>
      <c r="J796" s="2" t="b">
        <f t="shared" si="235"/>
        <v>1</v>
      </c>
      <c r="K796" s="2" t="b">
        <v>0</v>
      </c>
      <c r="L796" s="2" t="b">
        <f t="shared" si="236"/>
        <v>0</v>
      </c>
      <c r="M796" s="2" t="b">
        <f t="shared" si="237"/>
        <v>0</v>
      </c>
      <c r="N796" s="2" t="b">
        <v>0</v>
      </c>
      <c r="O796" s="2" t="b">
        <f t="shared" si="238"/>
        <v>0</v>
      </c>
      <c r="P796" s="2" t="b">
        <f t="shared" si="239"/>
        <v>0</v>
      </c>
      <c r="Q796" s="2" t="b">
        <v>1</v>
      </c>
      <c r="R796" s="2" t="b">
        <f t="shared" si="240"/>
        <v>1</v>
      </c>
      <c r="S796" s="2" t="b">
        <f t="shared" si="241"/>
        <v>1</v>
      </c>
      <c r="T796" s="2" t="s">
        <v>1583</v>
      </c>
      <c r="U796" s="2">
        <v>220</v>
      </c>
      <c r="V796" s="2" t="b">
        <v>1</v>
      </c>
      <c r="W796" s="2" t="b">
        <f t="shared" si="242"/>
        <v>1</v>
      </c>
      <c r="X796" s="20" t="b">
        <f t="shared" si="243"/>
        <v>0</v>
      </c>
      <c r="Y796" s="2" t="b">
        <v>0</v>
      </c>
      <c r="Z796" s="2" t="b">
        <f t="shared" si="229"/>
        <v>0</v>
      </c>
      <c r="AA796" s="2" t="b">
        <f t="shared" si="230"/>
        <v>0</v>
      </c>
      <c r="AB796" s="2" t="b">
        <v>1</v>
      </c>
      <c r="AC796" s="20" t="b">
        <f t="shared" si="244"/>
        <v>1</v>
      </c>
      <c r="AD796" s="20" t="b">
        <f t="shared" si="245"/>
        <v>1</v>
      </c>
      <c r="AE796" s="2" t="s">
        <v>1598</v>
      </c>
      <c r="AF796" s="2" t="str">
        <f t="shared" si="246"/>
        <v>Heart Disease</v>
      </c>
      <c r="AG796" s="2" t="s">
        <v>1510</v>
      </c>
      <c r="AH796" s="2" t="str">
        <f t="shared" si="247"/>
        <v>No</v>
      </c>
      <c r="AI796" s="2" t="s">
        <v>1516</v>
      </c>
      <c r="AJ796" s="2" t="s">
        <v>1525</v>
      </c>
    </row>
    <row r="797" spans="1:36" ht="15.75" customHeight="1" x14ac:dyDescent="0.35">
      <c r="A797" s="2" t="s">
        <v>1202</v>
      </c>
      <c r="B797" s="2" t="s">
        <v>1518</v>
      </c>
      <c r="C797" s="2">
        <v>171</v>
      </c>
      <c r="D797" s="2">
        <f t="shared" si="231"/>
        <v>1.71</v>
      </c>
      <c r="E797" s="2">
        <f t="shared" si="232"/>
        <v>84.1</v>
      </c>
      <c r="F797" s="67">
        <f t="shared" si="233"/>
        <v>28.760986286378717</v>
      </c>
      <c r="G797" s="2">
        <v>84.1</v>
      </c>
      <c r="H797" s="2" t="b">
        <v>0</v>
      </c>
      <c r="I797" s="2" t="b">
        <f t="shared" si="234"/>
        <v>0</v>
      </c>
      <c r="J797" s="2" t="b">
        <f t="shared" si="235"/>
        <v>0</v>
      </c>
      <c r="K797" s="2" t="b">
        <v>0</v>
      </c>
      <c r="L797" s="2" t="b">
        <f t="shared" si="236"/>
        <v>0</v>
      </c>
      <c r="M797" s="2" t="b">
        <f t="shared" si="237"/>
        <v>0</v>
      </c>
      <c r="N797" s="2" t="b">
        <v>0</v>
      </c>
      <c r="O797" s="2" t="b">
        <f t="shared" si="238"/>
        <v>0</v>
      </c>
      <c r="P797" s="2" t="b">
        <f t="shared" si="239"/>
        <v>0</v>
      </c>
      <c r="Q797" s="2" t="b">
        <v>0</v>
      </c>
      <c r="R797" s="2" t="b">
        <f t="shared" si="240"/>
        <v>0</v>
      </c>
      <c r="S797" s="2" t="b">
        <f t="shared" si="241"/>
        <v>0</v>
      </c>
      <c r="T797" s="2" t="s">
        <v>1566</v>
      </c>
      <c r="U797" s="2">
        <v>152</v>
      </c>
      <c r="V797" s="2" t="b">
        <v>0</v>
      </c>
      <c r="W797" s="2" t="b">
        <f t="shared" si="242"/>
        <v>0</v>
      </c>
      <c r="X797" s="20" t="b">
        <f t="shared" si="243"/>
        <v>0</v>
      </c>
      <c r="Y797" s="2" t="b">
        <v>1</v>
      </c>
      <c r="Z797" s="2" t="b">
        <f t="shared" si="229"/>
        <v>1</v>
      </c>
      <c r="AA797" s="2" t="b">
        <f t="shared" si="230"/>
        <v>1</v>
      </c>
      <c r="AB797" s="2" t="b">
        <v>1</v>
      </c>
      <c r="AC797" s="20" t="b">
        <f t="shared" si="244"/>
        <v>1</v>
      </c>
      <c r="AD797" s="20" t="b">
        <f t="shared" si="245"/>
        <v>1</v>
      </c>
      <c r="AE797" s="2" t="s">
        <v>1559</v>
      </c>
      <c r="AF797" s="2" t="str">
        <f t="shared" si="246"/>
        <v>Kidney Stones</v>
      </c>
      <c r="AG797" s="2" t="s">
        <v>1510</v>
      </c>
      <c r="AH797" s="2" t="str">
        <f t="shared" si="247"/>
        <v>No</v>
      </c>
      <c r="AI797" s="2" t="s">
        <v>1511</v>
      </c>
      <c r="AJ797" s="2" t="s">
        <v>1521</v>
      </c>
    </row>
    <row r="798" spans="1:36" ht="15.75" customHeight="1" x14ac:dyDescent="0.35">
      <c r="A798" s="2" t="s">
        <v>1203</v>
      </c>
      <c r="B798" s="2" t="s">
        <v>1507</v>
      </c>
      <c r="C798" s="2">
        <v>173</v>
      </c>
      <c r="D798" s="2">
        <f t="shared" si="231"/>
        <v>1.73</v>
      </c>
      <c r="E798" s="2">
        <f t="shared" si="232"/>
        <v>73.5</v>
      </c>
      <c r="F798" s="67">
        <f t="shared" si="233"/>
        <v>24.558120886097097</v>
      </c>
      <c r="G798" s="2">
        <v>73.5</v>
      </c>
      <c r="H798" s="2" t="b">
        <v>0</v>
      </c>
      <c r="I798" s="2" t="b">
        <f t="shared" si="234"/>
        <v>0</v>
      </c>
      <c r="J798" s="2" t="b">
        <f t="shared" si="235"/>
        <v>0</v>
      </c>
      <c r="K798" s="2" t="b">
        <v>1</v>
      </c>
      <c r="L798" s="2" t="b">
        <f t="shared" si="236"/>
        <v>1</v>
      </c>
      <c r="M798" s="2" t="b">
        <f t="shared" si="237"/>
        <v>1</v>
      </c>
      <c r="N798" s="2" t="b">
        <v>0</v>
      </c>
      <c r="O798" s="2" t="b">
        <f t="shared" si="238"/>
        <v>0</v>
      </c>
      <c r="P798" s="2" t="b">
        <f t="shared" si="239"/>
        <v>0</v>
      </c>
      <c r="Q798" s="2" t="b">
        <v>0</v>
      </c>
      <c r="R798" s="2" t="b">
        <f t="shared" si="240"/>
        <v>0</v>
      </c>
      <c r="S798" s="2" t="b">
        <f t="shared" si="241"/>
        <v>0</v>
      </c>
      <c r="T798" s="2" t="s">
        <v>1737</v>
      </c>
      <c r="U798" s="2">
        <v>176</v>
      </c>
      <c r="V798" s="2" t="b">
        <v>0</v>
      </c>
      <c r="W798" s="2" t="b">
        <f t="shared" si="242"/>
        <v>0</v>
      </c>
      <c r="X798" s="20" t="b">
        <f t="shared" si="243"/>
        <v>0</v>
      </c>
      <c r="Y798" s="2" t="b">
        <v>0</v>
      </c>
      <c r="Z798" s="2" t="b">
        <f t="shared" si="229"/>
        <v>0</v>
      </c>
      <c r="AA798" s="2" t="b">
        <f t="shared" si="230"/>
        <v>0</v>
      </c>
      <c r="AB798" s="2" t="b">
        <v>0</v>
      </c>
      <c r="AC798" s="20" t="b">
        <f t="shared" si="244"/>
        <v>0</v>
      </c>
      <c r="AD798" s="20" t="b">
        <f t="shared" si="245"/>
        <v>0</v>
      </c>
      <c r="AE798" s="2" t="s">
        <v>1586</v>
      </c>
      <c r="AF798" s="2" t="str">
        <f t="shared" si="246"/>
        <v>Osteoarthritis</v>
      </c>
      <c r="AG798" s="2" t="s">
        <v>1528</v>
      </c>
      <c r="AH798" s="2" t="str">
        <f t="shared" si="247"/>
        <v>Yes</v>
      </c>
      <c r="AI798" s="2" t="s">
        <v>1539</v>
      </c>
      <c r="AJ798" s="2" t="s">
        <v>1517</v>
      </c>
    </row>
    <row r="799" spans="1:36" ht="15.75" customHeight="1" x14ac:dyDescent="0.35">
      <c r="A799" s="2" t="s">
        <v>1204</v>
      </c>
      <c r="B799" s="2" t="s">
        <v>1513</v>
      </c>
      <c r="C799" s="2">
        <v>160</v>
      </c>
      <c r="D799" s="2">
        <f t="shared" si="231"/>
        <v>1.6</v>
      </c>
      <c r="E799" s="2">
        <f t="shared" si="232"/>
        <v>64.2</v>
      </c>
      <c r="F799" s="67">
        <f t="shared" si="233"/>
        <v>25.078124999999996</v>
      </c>
      <c r="G799" s="2">
        <v>64.2</v>
      </c>
      <c r="H799" s="2" t="b">
        <v>0</v>
      </c>
      <c r="I799" s="2" t="b">
        <f t="shared" si="234"/>
        <v>0</v>
      </c>
      <c r="J799" s="2" t="b">
        <f t="shared" si="235"/>
        <v>0</v>
      </c>
      <c r="K799" s="2" t="b">
        <v>0</v>
      </c>
      <c r="L799" s="2" t="b">
        <f t="shared" si="236"/>
        <v>0</v>
      </c>
      <c r="M799" s="2" t="b">
        <f t="shared" si="237"/>
        <v>0</v>
      </c>
      <c r="N799" s="2" t="b">
        <v>1</v>
      </c>
      <c r="O799" s="2" t="b">
        <f t="shared" si="238"/>
        <v>1</v>
      </c>
      <c r="P799" s="2" t="b">
        <f t="shared" si="239"/>
        <v>1</v>
      </c>
      <c r="Q799" s="2" t="b">
        <v>0</v>
      </c>
      <c r="R799" s="2" t="b">
        <f t="shared" si="240"/>
        <v>0</v>
      </c>
      <c r="S799" s="2" t="b">
        <f t="shared" si="241"/>
        <v>0</v>
      </c>
      <c r="T799" s="2" t="s">
        <v>1734</v>
      </c>
      <c r="U799" s="2">
        <v>186</v>
      </c>
      <c r="V799" s="2" t="b">
        <v>0</v>
      </c>
      <c r="W799" s="2" t="b">
        <f t="shared" si="242"/>
        <v>0</v>
      </c>
      <c r="X799" s="20" t="b">
        <f t="shared" si="243"/>
        <v>0</v>
      </c>
      <c r="Y799" s="2" t="b">
        <v>0</v>
      </c>
      <c r="Z799" s="2" t="b">
        <f t="shared" si="229"/>
        <v>0</v>
      </c>
      <c r="AA799" s="2" t="b">
        <f t="shared" si="230"/>
        <v>0</v>
      </c>
      <c r="AB799" s="2" t="b">
        <v>0</v>
      </c>
      <c r="AC799" s="20" t="b">
        <f t="shared" si="244"/>
        <v>0</v>
      </c>
      <c r="AD799" s="20" t="b">
        <f t="shared" si="245"/>
        <v>0</v>
      </c>
      <c r="AE799" s="2" t="s">
        <v>1559</v>
      </c>
      <c r="AF799" s="2" t="str">
        <f t="shared" si="246"/>
        <v>Kidney Stones</v>
      </c>
      <c r="AG799" s="2" t="s">
        <v>1510</v>
      </c>
      <c r="AH799" s="2" t="str">
        <f t="shared" si="247"/>
        <v>No</v>
      </c>
      <c r="AI799" s="2" t="s">
        <v>1511</v>
      </c>
      <c r="AJ799" s="2" t="s">
        <v>1525</v>
      </c>
    </row>
    <row r="800" spans="1:36" ht="15.75" customHeight="1" x14ac:dyDescent="0.35">
      <c r="A800" s="2" t="s">
        <v>1205</v>
      </c>
      <c r="B800" s="2" t="s">
        <v>1513</v>
      </c>
      <c r="C800" s="2">
        <v>158</v>
      </c>
      <c r="D800" s="2">
        <f t="shared" si="231"/>
        <v>1.58</v>
      </c>
      <c r="E800" s="2">
        <f t="shared" si="232"/>
        <v>76.099999999999994</v>
      </c>
      <c r="F800" s="67">
        <f t="shared" si="233"/>
        <v>30.483896811408421</v>
      </c>
      <c r="G800" s="2">
        <v>76.099999999999994</v>
      </c>
      <c r="H800" s="2" t="b">
        <v>1</v>
      </c>
      <c r="I800" s="2" t="b">
        <f t="shared" si="234"/>
        <v>1</v>
      </c>
      <c r="J800" s="2" t="b">
        <f t="shared" si="235"/>
        <v>1</v>
      </c>
      <c r="K800" s="2" t="b">
        <v>1</v>
      </c>
      <c r="L800" s="2" t="b">
        <f t="shared" si="236"/>
        <v>1</v>
      </c>
      <c r="M800" s="2" t="b">
        <f t="shared" si="237"/>
        <v>1</v>
      </c>
      <c r="N800" s="2" t="b">
        <v>0</v>
      </c>
      <c r="O800" s="2" t="b">
        <f t="shared" si="238"/>
        <v>0</v>
      </c>
      <c r="P800" s="2" t="b">
        <f t="shared" si="239"/>
        <v>0</v>
      </c>
      <c r="Q800" s="2" t="b">
        <v>1</v>
      </c>
      <c r="R800" s="2" t="b">
        <f t="shared" si="240"/>
        <v>1</v>
      </c>
      <c r="S800" s="2" t="b">
        <f t="shared" si="241"/>
        <v>1</v>
      </c>
      <c r="T800" s="2" t="s">
        <v>1882</v>
      </c>
      <c r="U800" s="2">
        <v>171</v>
      </c>
      <c r="V800" s="2" t="b">
        <v>1</v>
      </c>
      <c r="W800" s="2" t="b">
        <f t="shared" si="242"/>
        <v>1</v>
      </c>
      <c r="X800" s="20" t="b">
        <f t="shared" si="243"/>
        <v>0</v>
      </c>
      <c r="Y800" s="2" t="b">
        <v>0</v>
      </c>
      <c r="Z800" s="2" t="b">
        <f t="shared" si="229"/>
        <v>0</v>
      </c>
      <c r="AA800" s="2" t="b">
        <f t="shared" si="230"/>
        <v>0</v>
      </c>
      <c r="AB800" s="2" t="b">
        <v>1</v>
      </c>
      <c r="AC800" s="20" t="b">
        <f t="shared" si="244"/>
        <v>1</v>
      </c>
      <c r="AD800" s="20" t="b">
        <f t="shared" si="245"/>
        <v>1</v>
      </c>
      <c r="AE800" s="2" t="s">
        <v>1559</v>
      </c>
      <c r="AF800" s="2" t="str">
        <f t="shared" si="246"/>
        <v>Kidney Stones</v>
      </c>
      <c r="AG800" s="2" t="s">
        <v>1528</v>
      </c>
      <c r="AH800" s="2" t="str">
        <f t="shared" si="247"/>
        <v>Yes</v>
      </c>
      <c r="AI800" s="2" t="s">
        <v>1539</v>
      </c>
      <c r="AJ800" s="2" t="s">
        <v>1525</v>
      </c>
    </row>
    <row r="801" spans="1:36" ht="15.75" customHeight="1" x14ac:dyDescent="0.35">
      <c r="A801" s="2" t="s">
        <v>1207</v>
      </c>
      <c r="B801" s="2" t="s">
        <v>1547</v>
      </c>
      <c r="C801" s="2">
        <v>150</v>
      </c>
      <c r="D801" s="2">
        <f t="shared" si="231"/>
        <v>1.5</v>
      </c>
      <c r="E801" s="2">
        <f t="shared" si="232"/>
        <v>57.1</v>
      </c>
      <c r="F801" s="67">
        <f t="shared" si="233"/>
        <v>25.37777777777778</v>
      </c>
      <c r="G801" s="2">
        <v>57.1</v>
      </c>
      <c r="H801" s="2" t="b">
        <v>1</v>
      </c>
      <c r="I801" s="2" t="b">
        <f t="shared" si="234"/>
        <v>1</v>
      </c>
      <c r="J801" s="2" t="b">
        <f t="shared" si="235"/>
        <v>1</v>
      </c>
      <c r="K801" s="2" t="b">
        <v>0</v>
      </c>
      <c r="L801" s="2" t="b">
        <f t="shared" si="236"/>
        <v>0</v>
      </c>
      <c r="M801" s="2" t="b">
        <f t="shared" si="237"/>
        <v>0</v>
      </c>
      <c r="N801" s="2" t="b">
        <v>0</v>
      </c>
      <c r="O801" s="2" t="b">
        <f t="shared" si="238"/>
        <v>0</v>
      </c>
      <c r="P801" s="2" t="b">
        <f t="shared" si="239"/>
        <v>0</v>
      </c>
      <c r="Q801" s="2" t="b">
        <v>0</v>
      </c>
      <c r="R801" s="2" t="b">
        <f t="shared" si="240"/>
        <v>0</v>
      </c>
      <c r="S801" s="2" t="b">
        <f t="shared" si="241"/>
        <v>0</v>
      </c>
      <c r="T801" s="2" t="s">
        <v>1728</v>
      </c>
      <c r="U801" s="2">
        <v>219</v>
      </c>
      <c r="V801" s="2" t="b">
        <v>0</v>
      </c>
      <c r="W801" s="2" t="b">
        <f t="shared" si="242"/>
        <v>0</v>
      </c>
      <c r="X801" s="20" t="b">
        <f t="shared" si="243"/>
        <v>0</v>
      </c>
      <c r="Y801" s="2" t="b">
        <v>0</v>
      </c>
      <c r="Z801" s="2" t="b">
        <f t="shared" si="229"/>
        <v>0</v>
      </c>
      <c r="AA801" s="2" t="b">
        <f t="shared" si="230"/>
        <v>0</v>
      </c>
      <c r="AB801" s="2" t="b">
        <v>0</v>
      </c>
      <c r="AC801" s="20" t="b">
        <f t="shared" si="244"/>
        <v>0</v>
      </c>
      <c r="AD801" s="20" t="b">
        <f t="shared" si="245"/>
        <v>0</v>
      </c>
      <c r="AE801" s="2" t="s">
        <v>1575</v>
      </c>
      <c r="AF801" s="2" t="str">
        <f t="shared" si="246"/>
        <v>Stroke</v>
      </c>
      <c r="AG801" s="2" t="s">
        <v>1528</v>
      </c>
      <c r="AH801" s="2" t="str">
        <f t="shared" si="247"/>
        <v>Yes</v>
      </c>
      <c r="AI801" s="2" t="s">
        <v>1511</v>
      </c>
      <c r="AJ801" s="2" t="s">
        <v>1521</v>
      </c>
    </row>
    <row r="802" spans="1:36" ht="15.75" customHeight="1" x14ac:dyDescent="0.35">
      <c r="A802" s="2" t="s">
        <v>1208</v>
      </c>
      <c r="B802" s="2" t="s">
        <v>1531</v>
      </c>
      <c r="C802" s="2">
        <v>160</v>
      </c>
      <c r="D802" s="2">
        <f t="shared" si="231"/>
        <v>1.6</v>
      </c>
      <c r="E802" s="2">
        <f t="shared" si="232"/>
        <v>67.5</v>
      </c>
      <c r="F802" s="67">
        <f t="shared" si="233"/>
        <v>26.367187499999996</v>
      </c>
      <c r="G802" s="2">
        <v>67.5</v>
      </c>
      <c r="H802" s="2" t="b">
        <v>0</v>
      </c>
      <c r="I802" s="2" t="b">
        <f t="shared" si="234"/>
        <v>0</v>
      </c>
      <c r="J802" s="2" t="b">
        <f t="shared" si="235"/>
        <v>0</v>
      </c>
      <c r="K802" s="2" t="b">
        <v>0</v>
      </c>
      <c r="L802" s="2" t="b">
        <f t="shared" si="236"/>
        <v>0</v>
      </c>
      <c r="M802" s="2" t="b">
        <f t="shared" si="237"/>
        <v>0</v>
      </c>
      <c r="N802" s="2" t="b">
        <v>0</v>
      </c>
      <c r="O802" s="2" t="b">
        <f t="shared" si="238"/>
        <v>0</v>
      </c>
      <c r="P802" s="2" t="b">
        <f t="shared" si="239"/>
        <v>0</v>
      </c>
      <c r="Q802" s="2" t="b">
        <v>0</v>
      </c>
      <c r="R802" s="2" t="b">
        <f t="shared" si="240"/>
        <v>0</v>
      </c>
      <c r="S802" s="2" t="b">
        <f t="shared" si="241"/>
        <v>0</v>
      </c>
      <c r="T802" s="2" t="s">
        <v>1899</v>
      </c>
      <c r="U802" s="2">
        <v>200</v>
      </c>
      <c r="V802" s="2" t="b">
        <v>0</v>
      </c>
      <c r="W802" s="2" t="b">
        <f t="shared" si="242"/>
        <v>0</v>
      </c>
      <c r="X802" s="20" t="b">
        <f t="shared" si="243"/>
        <v>0</v>
      </c>
      <c r="Y802" s="2" t="b">
        <v>0</v>
      </c>
      <c r="Z802" s="2" t="b">
        <f t="shared" si="229"/>
        <v>0</v>
      </c>
      <c r="AA802" s="2" t="b">
        <f t="shared" si="230"/>
        <v>0</v>
      </c>
      <c r="AB802" s="2" t="b">
        <v>0</v>
      </c>
      <c r="AC802" s="20" t="b">
        <f t="shared" si="244"/>
        <v>0</v>
      </c>
      <c r="AD802" s="20" t="b">
        <f t="shared" si="245"/>
        <v>0</v>
      </c>
      <c r="AE802" s="2" t="s">
        <v>1575</v>
      </c>
      <c r="AF802" s="2" t="str">
        <f t="shared" si="246"/>
        <v>Stroke</v>
      </c>
      <c r="AG802" s="2" t="s">
        <v>1528</v>
      </c>
      <c r="AH802" s="2" t="str">
        <f t="shared" si="247"/>
        <v>Yes</v>
      </c>
      <c r="AI802" s="2" t="s">
        <v>1516</v>
      </c>
      <c r="AJ802" s="2" t="s">
        <v>1534</v>
      </c>
    </row>
    <row r="803" spans="1:36" ht="15.75" customHeight="1" x14ac:dyDescent="0.35">
      <c r="A803" s="2" t="s">
        <v>1209</v>
      </c>
      <c r="B803" s="2" t="s">
        <v>1531</v>
      </c>
      <c r="C803" s="2">
        <v>171</v>
      </c>
      <c r="D803" s="2">
        <f t="shared" si="231"/>
        <v>1.71</v>
      </c>
      <c r="E803" s="2">
        <f t="shared" si="232"/>
        <v>92.2</v>
      </c>
      <c r="F803" s="67">
        <f t="shared" si="233"/>
        <v>31.531069388871792</v>
      </c>
      <c r="G803" s="2">
        <v>92.2</v>
      </c>
      <c r="H803" s="2" t="b">
        <v>1</v>
      </c>
      <c r="I803" s="2" t="b">
        <f t="shared" si="234"/>
        <v>1</v>
      </c>
      <c r="J803" s="2" t="b">
        <f t="shared" si="235"/>
        <v>1</v>
      </c>
      <c r="K803" s="2" t="b">
        <v>0</v>
      </c>
      <c r="L803" s="2" t="b">
        <f t="shared" si="236"/>
        <v>0</v>
      </c>
      <c r="M803" s="2" t="b">
        <f t="shared" si="237"/>
        <v>0</v>
      </c>
      <c r="N803" s="2" t="b">
        <v>0</v>
      </c>
      <c r="O803" s="2" t="b">
        <f t="shared" si="238"/>
        <v>0</v>
      </c>
      <c r="P803" s="2" t="b">
        <f t="shared" si="239"/>
        <v>0</v>
      </c>
      <c r="Q803" s="2" t="b">
        <v>1</v>
      </c>
      <c r="R803" s="2" t="b">
        <f t="shared" si="240"/>
        <v>1</v>
      </c>
      <c r="S803" s="2" t="b">
        <f t="shared" si="241"/>
        <v>1</v>
      </c>
      <c r="T803" s="2" t="s">
        <v>1805</v>
      </c>
      <c r="U803" s="2">
        <v>221</v>
      </c>
      <c r="V803" s="2" t="b">
        <v>1</v>
      </c>
      <c r="W803" s="2" t="b">
        <f t="shared" si="242"/>
        <v>1</v>
      </c>
      <c r="X803" s="20" t="b">
        <f t="shared" si="243"/>
        <v>0</v>
      </c>
      <c r="Y803" s="2" t="b">
        <v>0</v>
      </c>
      <c r="Z803" s="2" t="b">
        <f t="shared" si="229"/>
        <v>0</v>
      </c>
      <c r="AA803" s="2" t="b">
        <f t="shared" si="230"/>
        <v>0</v>
      </c>
      <c r="AB803" s="2" t="b">
        <v>1</v>
      </c>
      <c r="AC803" s="20" t="b">
        <f t="shared" si="244"/>
        <v>1</v>
      </c>
      <c r="AD803" s="20" t="b">
        <f t="shared" si="245"/>
        <v>1</v>
      </c>
      <c r="AE803" s="2" t="s">
        <v>1595</v>
      </c>
      <c r="AF803" s="2" t="str">
        <f t="shared" si="246"/>
        <v>Respiratory Infection</v>
      </c>
      <c r="AG803" s="2" t="s">
        <v>1510</v>
      </c>
      <c r="AH803" s="2" t="str">
        <f t="shared" si="247"/>
        <v>No</v>
      </c>
      <c r="AI803" s="2" t="s">
        <v>1516</v>
      </c>
      <c r="AJ803" s="2" t="s">
        <v>1512</v>
      </c>
    </row>
    <row r="804" spans="1:36" ht="15.75" customHeight="1" x14ac:dyDescent="0.35">
      <c r="A804" s="2" t="s">
        <v>1210</v>
      </c>
      <c r="B804" s="2" t="s">
        <v>1531</v>
      </c>
      <c r="C804" s="2">
        <v>166</v>
      </c>
      <c r="D804" s="2">
        <f t="shared" si="231"/>
        <v>1.66</v>
      </c>
      <c r="E804" s="2">
        <f t="shared" si="232"/>
        <v>69.7</v>
      </c>
      <c r="F804" s="67">
        <f t="shared" si="233"/>
        <v>25.293946871824652</v>
      </c>
      <c r="G804" s="2">
        <v>69.7</v>
      </c>
      <c r="H804" s="2" t="b">
        <v>1</v>
      </c>
      <c r="I804" s="2" t="b">
        <f t="shared" si="234"/>
        <v>1</v>
      </c>
      <c r="J804" s="2" t="b">
        <f t="shared" si="235"/>
        <v>1</v>
      </c>
      <c r="K804" s="2" t="b">
        <v>0</v>
      </c>
      <c r="L804" s="2" t="b">
        <f t="shared" si="236"/>
        <v>0</v>
      </c>
      <c r="M804" s="2" t="b">
        <f t="shared" si="237"/>
        <v>0</v>
      </c>
      <c r="N804" s="2" t="b">
        <v>1</v>
      </c>
      <c r="O804" s="2" t="b">
        <f t="shared" si="238"/>
        <v>1</v>
      </c>
      <c r="P804" s="2" t="b">
        <f t="shared" si="239"/>
        <v>1</v>
      </c>
      <c r="Q804" s="2" t="b">
        <v>0</v>
      </c>
      <c r="R804" s="2" t="b">
        <f t="shared" si="240"/>
        <v>0</v>
      </c>
      <c r="S804" s="2" t="b">
        <f t="shared" si="241"/>
        <v>0</v>
      </c>
      <c r="T804" s="2" t="s">
        <v>1900</v>
      </c>
      <c r="U804" s="2">
        <v>187</v>
      </c>
      <c r="V804" s="2" t="b">
        <v>0</v>
      </c>
      <c r="W804" s="2" t="b">
        <f t="shared" si="242"/>
        <v>0</v>
      </c>
      <c r="X804" s="20" t="b">
        <f t="shared" si="243"/>
        <v>0</v>
      </c>
      <c r="Y804" s="2" t="b">
        <v>0</v>
      </c>
      <c r="Z804" s="2" t="b">
        <f t="shared" si="229"/>
        <v>0</v>
      </c>
      <c r="AA804" s="2" t="b">
        <f t="shared" si="230"/>
        <v>0</v>
      </c>
      <c r="AB804" s="2" t="b">
        <v>0</v>
      </c>
      <c r="AC804" s="20" t="b">
        <f t="shared" si="244"/>
        <v>0</v>
      </c>
      <c r="AD804" s="20" t="b">
        <f t="shared" si="245"/>
        <v>0</v>
      </c>
      <c r="AE804" s="2" t="s">
        <v>1520</v>
      </c>
      <c r="AF804" s="2" t="str">
        <f t="shared" si="246"/>
        <v>Stroke</v>
      </c>
      <c r="AG804" s="2" t="s">
        <v>1528</v>
      </c>
      <c r="AH804" s="2" t="str">
        <f t="shared" si="247"/>
        <v>Yes</v>
      </c>
      <c r="AI804" s="2" t="s">
        <v>1516</v>
      </c>
      <c r="AJ804" s="2" t="s">
        <v>1512</v>
      </c>
    </row>
    <row r="805" spans="1:36" ht="15.75" customHeight="1" x14ac:dyDescent="0.35">
      <c r="A805" s="2" t="s">
        <v>1212</v>
      </c>
      <c r="B805" s="2" t="s">
        <v>1531</v>
      </c>
      <c r="C805" s="2">
        <v>162</v>
      </c>
      <c r="D805" s="2">
        <f t="shared" si="231"/>
        <v>1.62</v>
      </c>
      <c r="E805" s="2">
        <f t="shared" si="232"/>
        <v>75.7</v>
      </c>
      <c r="F805" s="67">
        <f t="shared" si="233"/>
        <v>28.844688309708882</v>
      </c>
      <c r="G805" s="2">
        <v>75.7</v>
      </c>
      <c r="H805" s="2" t="b">
        <v>0</v>
      </c>
      <c r="I805" s="2" t="b">
        <f t="shared" si="234"/>
        <v>0</v>
      </c>
      <c r="J805" s="2" t="b">
        <f t="shared" si="235"/>
        <v>0</v>
      </c>
      <c r="K805" s="2" t="b">
        <v>0</v>
      </c>
      <c r="L805" s="2" t="b">
        <f t="shared" si="236"/>
        <v>0</v>
      </c>
      <c r="M805" s="2" t="b">
        <f t="shared" si="237"/>
        <v>0</v>
      </c>
      <c r="N805" s="2" t="b">
        <v>0</v>
      </c>
      <c r="O805" s="2" t="b">
        <f t="shared" si="238"/>
        <v>0</v>
      </c>
      <c r="P805" s="2" t="b">
        <f t="shared" si="239"/>
        <v>0</v>
      </c>
      <c r="Q805" s="2" t="b">
        <v>1</v>
      </c>
      <c r="R805" s="2" t="b">
        <f t="shared" si="240"/>
        <v>1</v>
      </c>
      <c r="S805" s="2" t="b">
        <f t="shared" si="241"/>
        <v>1</v>
      </c>
      <c r="T805" s="2" t="s">
        <v>1784</v>
      </c>
      <c r="U805" s="2">
        <v>183</v>
      </c>
      <c r="V805" s="2" t="b">
        <v>1</v>
      </c>
      <c r="W805" s="2" t="b">
        <f t="shared" si="242"/>
        <v>1</v>
      </c>
      <c r="X805" s="20" t="b">
        <f t="shared" si="243"/>
        <v>0</v>
      </c>
      <c r="Y805" s="2" t="b">
        <v>1</v>
      </c>
      <c r="Z805" s="2" t="b">
        <f t="shared" si="229"/>
        <v>1</v>
      </c>
      <c r="AA805" s="2" t="b">
        <f t="shared" si="230"/>
        <v>1</v>
      </c>
      <c r="AB805" s="2" t="b">
        <v>1</v>
      </c>
      <c r="AC805" s="20" t="b">
        <f t="shared" si="244"/>
        <v>1</v>
      </c>
      <c r="AD805" s="20" t="b">
        <f t="shared" si="245"/>
        <v>1</v>
      </c>
      <c r="AE805" s="2" t="s">
        <v>1595</v>
      </c>
      <c r="AF805" s="2" t="str">
        <f t="shared" si="246"/>
        <v>Respiratory Infection</v>
      </c>
      <c r="AG805" s="2" t="s">
        <v>1510</v>
      </c>
      <c r="AH805" s="2" t="str">
        <f t="shared" si="247"/>
        <v>No</v>
      </c>
      <c r="AI805" s="2" t="s">
        <v>1539</v>
      </c>
      <c r="AJ805" s="2" t="s">
        <v>1534</v>
      </c>
    </row>
    <row r="806" spans="1:36" ht="15.75" customHeight="1" x14ac:dyDescent="0.35">
      <c r="A806" s="2" t="s">
        <v>1213</v>
      </c>
      <c r="B806" s="2" t="s">
        <v>1522</v>
      </c>
      <c r="C806" s="2">
        <v>165</v>
      </c>
      <c r="D806" s="2">
        <f t="shared" si="231"/>
        <v>1.65</v>
      </c>
      <c r="E806" s="2">
        <f t="shared" si="232"/>
        <v>91</v>
      </c>
      <c r="F806" s="67">
        <f t="shared" si="233"/>
        <v>33.425160697887975</v>
      </c>
      <c r="G806" s="2">
        <v>91</v>
      </c>
      <c r="H806" s="2" t="b">
        <v>1</v>
      </c>
      <c r="I806" s="2" t="b">
        <f t="shared" si="234"/>
        <v>1</v>
      </c>
      <c r="J806" s="2" t="b">
        <f t="shared" si="235"/>
        <v>1</v>
      </c>
      <c r="K806" s="2" t="b">
        <v>1</v>
      </c>
      <c r="L806" s="2" t="b">
        <f t="shared" si="236"/>
        <v>1</v>
      </c>
      <c r="M806" s="2" t="b">
        <f t="shared" si="237"/>
        <v>1</v>
      </c>
      <c r="N806" s="2" t="b">
        <v>1</v>
      </c>
      <c r="O806" s="2" t="b">
        <f t="shared" si="238"/>
        <v>1</v>
      </c>
      <c r="P806" s="2" t="b">
        <f t="shared" si="239"/>
        <v>1</v>
      </c>
      <c r="Q806" s="2" t="b">
        <v>0</v>
      </c>
      <c r="R806" s="2" t="b">
        <f t="shared" si="240"/>
        <v>0</v>
      </c>
      <c r="S806" s="2" t="b">
        <f t="shared" si="241"/>
        <v>0</v>
      </c>
      <c r="T806" s="2" t="s">
        <v>1708</v>
      </c>
      <c r="U806" s="2">
        <v>190</v>
      </c>
      <c r="V806" s="2" t="b">
        <v>1</v>
      </c>
      <c r="W806" s="2" t="b">
        <f t="shared" si="242"/>
        <v>1</v>
      </c>
      <c r="X806" s="20" t="b">
        <f t="shared" si="243"/>
        <v>0</v>
      </c>
      <c r="Y806" s="2" t="b">
        <v>1</v>
      </c>
      <c r="Z806" s="2" t="b">
        <f t="shared" si="229"/>
        <v>1</v>
      </c>
      <c r="AA806" s="2" t="b">
        <f t="shared" si="230"/>
        <v>1</v>
      </c>
      <c r="AB806" s="2" t="b">
        <v>1</v>
      </c>
      <c r="AC806" s="20" t="b">
        <f t="shared" si="244"/>
        <v>1</v>
      </c>
      <c r="AD806" s="20" t="b">
        <f t="shared" si="245"/>
        <v>1</v>
      </c>
      <c r="AE806" s="2" t="s">
        <v>1552</v>
      </c>
      <c r="AF806" s="2" t="str">
        <f t="shared" si="246"/>
        <v>Heart Disease</v>
      </c>
      <c r="AG806" s="2" t="s">
        <v>1510</v>
      </c>
      <c r="AH806" s="2" t="str">
        <f t="shared" si="247"/>
        <v>No</v>
      </c>
      <c r="AI806" s="2" t="s">
        <v>1539</v>
      </c>
      <c r="AJ806" s="2" t="s">
        <v>1521</v>
      </c>
    </row>
    <row r="807" spans="1:36" ht="15.75" customHeight="1" x14ac:dyDescent="0.35">
      <c r="A807" s="2" t="s">
        <v>1214</v>
      </c>
      <c r="B807" s="2" t="s">
        <v>1522</v>
      </c>
      <c r="C807" s="2">
        <v>169</v>
      </c>
      <c r="D807" s="2">
        <f t="shared" si="231"/>
        <v>1.69</v>
      </c>
      <c r="E807" s="2">
        <f t="shared" si="232"/>
        <v>76.400000000000006</v>
      </c>
      <c r="F807" s="67">
        <f t="shared" si="233"/>
        <v>26.749763663737269</v>
      </c>
      <c r="G807" s="2">
        <v>76.400000000000006</v>
      </c>
      <c r="H807" s="2" t="b">
        <v>0</v>
      </c>
      <c r="I807" s="2" t="b">
        <f t="shared" si="234"/>
        <v>0</v>
      </c>
      <c r="J807" s="2" t="b">
        <f t="shared" si="235"/>
        <v>0</v>
      </c>
      <c r="K807" s="2" t="b">
        <v>0</v>
      </c>
      <c r="L807" s="2" t="b">
        <f t="shared" si="236"/>
        <v>0</v>
      </c>
      <c r="M807" s="2" t="b">
        <f t="shared" si="237"/>
        <v>0</v>
      </c>
      <c r="N807" s="2" t="b">
        <v>1</v>
      </c>
      <c r="O807" s="2" t="b">
        <f t="shared" si="238"/>
        <v>1</v>
      </c>
      <c r="P807" s="2" t="b">
        <f t="shared" si="239"/>
        <v>1</v>
      </c>
      <c r="Q807" s="2" t="b">
        <v>0</v>
      </c>
      <c r="R807" s="2" t="b">
        <f t="shared" si="240"/>
        <v>0</v>
      </c>
      <c r="S807" s="2" t="b">
        <f t="shared" si="241"/>
        <v>0</v>
      </c>
      <c r="T807" s="2" t="s">
        <v>1827</v>
      </c>
      <c r="U807" s="2">
        <v>168</v>
      </c>
      <c r="V807" s="2" t="b">
        <v>0</v>
      </c>
      <c r="W807" s="2" t="b">
        <f t="shared" si="242"/>
        <v>0</v>
      </c>
      <c r="X807" s="20" t="b">
        <f t="shared" si="243"/>
        <v>0</v>
      </c>
      <c r="Y807" s="2" t="b">
        <v>0</v>
      </c>
      <c r="Z807" s="2" t="b">
        <f t="shared" si="229"/>
        <v>0</v>
      </c>
      <c r="AA807" s="2" t="b">
        <f t="shared" si="230"/>
        <v>0</v>
      </c>
      <c r="AB807" s="2" t="b">
        <v>0</v>
      </c>
      <c r="AC807" s="20" t="b">
        <f t="shared" si="244"/>
        <v>0</v>
      </c>
      <c r="AD807" s="20" t="b">
        <f t="shared" si="245"/>
        <v>0</v>
      </c>
      <c r="AE807" s="2" t="s">
        <v>1565</v>
      </c>
      <c r="AF807" s="2" t="str">
        <f t="shared" si="246"/>
        <v>Diabetes</v>
      </c>
      <c r="AG807" s="2" t="s">
        <v>1528</v>
      </c>
      <c r="AH807" s="2" t="str">
        <f t="shared" si="247"/>
        <v>Yes</v>
      </c>
      <c r="AI807" s="2" t="s">
        <v>1539</v>
      </c>
      <c r="AJ807" s="2" t="s">
        <v>1521</v>
      </c>
    </row>
    <row r="808" spans="1:36" ht="15.75" customHeight="1" x14ac:dyDescent="0.35">
      <c r="A808" s="2" t="s">
        <v>1215</v>
      </c>
      <c r="B808" s="2" t="s">
        <v>1531</v>
      </c>
      <c r="C808" s="2">
        <v>171</v>
      </c>
      <c r="D808" s="2">
        <f t="shared" si="231"/>
        <v>1.71</v>
      </c>
      <c r="E808" s="2">
        <f t="shared" si="232"/>
        <v>83.8</v>
      </c>
      <c r="F808" s="67">
        <f t="shared" si="233"/>
        <v>28.658390615916009</v>
      </c>
      <c r="G808" s="2">
        <v>83.8</v>
      </c>
      <c r="H808" s="2" t="b">
        <v>0</v>
      </c>
      <c r="I808" s="2" t="b">
        <f t="shared" si="234"/>
        <v>0</v>
      </c>
      <c r="J808" s="2" t="b">
        <f t="shared" si="235"/>
        <v>0</v>
      </c>
      <c r="K808" s="2" t="b">
        <v>0</v>
      </c>
      <c r="L808" s="2" t="b">
        <f t="shared" si="236"/>
        <v>0</v>
      </c>
      <c r="M808" s="2" t="b">
        <f t="shared" si="237"/>
        <v>0</v>
      </c>
      <c r="N808" s="2" t="b">
        <v>0</v>
      </c>
      <c r="O808" s="2" t="b">
        <f t="shared" si="238"/>
        <v>0</v>
      </c>
      <c r="P808" s="2" t="b">
        <f t="shared" si="239"/>
        <v>0</v>
      </c>
      <c r="Q808" s="2" t="b">
        <v>1</v>
      </c>
      <c r="R808" s="2" t="b">
        <f t="shared" si="240"/>
        <v>1</v>
      </c>
      <c r="S808" s="2" t="b">
        <f t="shared" si="241"/>
        <v>1</v>
      </c>
      <c r="T808" s="2" t="s">
        <v>1756</v>
      </c>
      <c r="U808" s="2">
        <v>157</v>
      </c>
      <c r="V808" s="2" t="b">
        <v>1</v>
      </c>
      <c r="W808" s="2" t="b">
        <f t="shared" si="242"/>
        <v>1</v>
      </c>
      <c r="X808" s="20" t="b">
        <f t="shared" si="243"/>
        <v>0</v>
      </c>
      <c r="Y808" s="2" t="b">
        <v>0</v>
      </c>
      <c r="Z808" s="2" t="b">
        <f t="shared" si="229"/>
        <v>0</v>
      </c>
      <c r="AA808" s="2" t="b">
        <f t="shared" si="230"/>
        <v>0</v>
      </c>
      <c r="AB808" s="2" t="b">
        <v>1</v>
      </c>
      <c r="AC808" s="20" t="b">
        <f t="shared" si="244"/>
        <v>1</v>
      </c>
      <c r="AD808" s="20" t="b">
        <f t="shared" si="245"/>
        <v>1</v>
      </c>
      <c r="AE808" s="2" t="s">
        <v>1586</v>
      </c>
      <c r="AF808" s="2" t="str">
        <f t="shared" si="246"/>
        <v>Osteoarthritis</v>
      </c>
      <c r="AG808" s="2" t="s">
        <v>1528</v>
      </c>
      <c r="AH808" s="2" t="str">
        <f t="shared" si="247"/>
        <v>Yes</v>
      </c>
      <c r="AI808" s="2" t="s">
        <v>1516</v>
      </c>
      <c r="AJ808" s="2" t="s">
        <v>1517</v>
      </c>
    </row>
    <row r="809" spans="1:36" ht="15.75" customHeight="1" x14ac:dyDescent="0.35">
      <c r="A809" s="2" t="s">
        <v>1216</v>
      </c>
      <c r="B809" s="2" t="s">
        <v>1540</v>
      </c>
      <c r="C809" s="2">
        <v>160</v>
      </c>
      <c r="D809" s="2">
        <f t="shared" si="231"/>
        <v>1.6</v>
      </c>
      <c r="E809" s="2">
        <f t="shared" si="232"/>
        <v>82.5</v>
      </c>
      <c r="F809" s="67">
        <f t="shared" si="233"/>
        <v>32.226562499999993</v>
      </c>
      <c r="G809" s="2">
        <v>82.5</v>
      </c>
      <c r="H809" s="2" t="b">
        <v>0</v>
      </c>
      <c r="I809" s="2" t="b">
        <f t="shared" si="234"/>
        <v>0</v>
      </c>
      <c r="J809" s="2" t="b">
        <f t="shared" si="235"/>
        <v>0</v>
      </c>
      <c r="K809" s="2" t="b">
        <v>1</v>
      </c>
      <c r="L809" s="2" t="b">
        <f t="shared" si="236"/>
        <v>1</v>
      </c>
      <c r="M809" s="2" t="b">
        <f t="shared" si="237"/>
        <v>1</v>
      </c>
      <c r="N809" s="2" t="b">
        <v>0</v>
      </c>
      <c r="O809" s="2" t="b">
        <f t="shared" si="238"/>
        <v>0</v>
      </c>
      <c r="P809" s="2" t="b">
        <f t="shared" si="239"/>
        <v>0</v>
      </c>
      <c r="Q809" s="2" t="b">
        <v>1</v>
      </c>
      <c r="R809" s="2" t="b">
        <f t="shared" si="240"/>
        <v>1</v>
      </c>
      <c r="S809" s="2" t="b">
        <f t="shared" si="241"/>
        <v>1</v>
      </c>
      <c r="T809" s="2" t="s">
        <v>1851</v>
      </c>
      <c r="U809" s="2">
        <v>168</v>
      </c>
      <c r="V809" s="2" t="b">
        <v>1</v>
      </c>
      <c r="W809" s="2" t="b">
        <f t="shared" si="242"/>
        <v>1</v>
      </c>
      <c r="X809" s="20" t="b">
        <f t="shared" si="243"/>
        <v>0</v>
      </c>
      <c r="Y809" s="2" t="b">
        <v>0</v>
      </c>
      <c r="Z809" s="2" t="b">
        <f t="shared" si="229"/>
        <v>0</v>
      </c>
      <c r="AA809" s="2" t="b">
        <f t="shared" si="230"/>
        <v>0</v>
      </c>
      <c r="AB809" s="2" t="b">
        <v>1</v>
      </c>
      <c r="AC809" s="20" t="b">
        <f t="shared" si="244"/>
        <v>1</v>
      </c>
      <c r="AD809" s="20" t="b">
        <f t="shared" si="245"/>
        <v>1</v>
      </c>
      <c r="AE809" s="2" t="s">
        <v>1627</v>
      </c>
      <c r="AF809" s="2" t="str">
        <f t="shared" si="246"/>
        <v>Childbirth</v>
      </c>
      <c r="AH809" s="2" t="str">
        <f t="shared" si="247"/>
        <v>No</v>
      </c>
      <c r="AI809" s="2" t="s">
        <v>1539</v>
      </c>
      <c r="AJ809" s="2" t="s">
        <v>1517</v>
      </c>
    </row>
    <row r="810" spans="1:36" ht="15.75" customHeight="1" x14ac:dyDescent="0.35">
      <c r="A810" s="2" t="s">
        <v>1217</v>
      </c>
      <c r="B810" s="2" t="s">
        <v>1522</v>
      </c>
      <c r="C810" s="2">
        <v>162</v>
      </c>
      <c r="D810" s="2">
        <f t="shared" si="231"/>
        <v>1.62</v>
      </c>
      <c r="E810" s="2">
        <f t="shared" si="232"/>
        <v>55.7</v>
      </c>
      <c r="F810" s="67">
        <f t="shared" si="233"/>
        <v>21.223898795915254</v>
      </c>
      <c r="G810" s="2">
        <v>55.7</v>
      </c>
      <c r="H810" s="2" t="b">
        <v>0</v>
      </c>
      <c r="I810" s="2" t="b">
        <f t="shared" si="234"/>
        <v>0</v>
      </c>
      <c r="J810" s="2" t="b">
        <f t="shared" si="235"/>
        <v>0</v>
      </c>
      <c r="K810" s="2" t="b">
        <v>0</v>
      </c>
      <c r="L810" s="2" t="b">
        <f t="shared" si="236"/>
        <v>0</v>
      </c>
      <c r="M810" s="2" t="b">
        <f t="shared" si="237"/>
        <v>0</v>
      </c>
      <c r="N810" s="2" t="b">
        <v>1</v>
      </c>
      <c r="O810" s="2" t="b">
        <f t="shared" si="238"/>
        <v>1</v>
      </c>
      <c r="P810" s="2" t="b">
        <f t="shared" si="239"/>
        <v>1</v>
      </c>
      <c r="Q810" s="2" t="b">
        <v>0</v>
      </c>
      <c r="R810" s="2" t="b">
        <f t="shared" si="240"/>
        <v>0</v>
      </c>
      <c r="S810" s="2" t="b">
        <f t="shared" si="241"/>
        <v>0</v>
      </c>
      <c r="T810" s="2" t="s">
        <v>1587</v>
      </c>
      <c r="U810" s="2">
        <v>194</v>
      </c>
      <c r="V810" s="2" t="b">
        <v>0</v>
      </c>
      <c r="W810" s="2" t="b">
        <f t="shared" si="242"/>
        <v>0</v>
      </c>
      <c r="X810" s="20" t="b">
        <f t="shared" si="243"/>
        <v>0</v>
      </c>
      <c r="Y810" s="2" t="b">
        <v>0</v>
      </c>
      <c r="Z810" s="2" t="b">
        <f t="shared" si="229"/>
        <v>0</v>
      </c>
      <c r="AA810" s="2" t="b">
        <f t="shared" si="230"/>
        <v>0</v>
      </c>
      <c r="AB810" s="2" t="b">
        <v>0</v>
      </c>
      <c r="AC810" s="20" t="b">
        <f t="shared" si="244"/>
        <v>0</v>
      </c>
      <c r="AD810" s="20" t="b">
        <f t="shared" si="245"/>
        <v>0</v>
      </c>
      <c r="AE810" s="2" t="s">
        <v>1562</v>
      </c>
      <c r="AF810" s="2" t="str">
        <f t="shared" si="246"/>
        <v>Fractured Leg</v>
      </c>
      <c r="AG810" s="2" t="s">
        <v>1510</v>
      </c>
      <c r="AH810" s="2" t="str">
        <f t="shared" si="247"/>
        <v>No</v>
      </c>
      <c r="AI810" s="2" t="s">
        <v>1539</v>
      </c>
      <c r="AJ810" s="2" t="s">
        <v>1525</v>
      </c>
    </row>
    <row r="811" spans="1:36" ht="15.75" customHeight="1" x14ac:dyDescent="0.35">
      <c r="A811" s="2" t="s">
        <v>1219</v>
      </c>
      <c r="B811" s="2" t="s">
        <v>1518</v>
      </c>
      <c r="C811" s="2">
        <v>161</v>
      </c>
      <c r="D811" s="2">
        <f t="shared" si="231"/>
        <v>1.61</v>
      </c>
      <c r="E811" s="2">
        <f t="shared" si="232"/>
        <v>76.400000000000006</v>
      </c>
      <c r="F811" s="67">
        <f t="shared" si="233"/>
        <v>29.474171521160446</v>
      </c>
      <c r="G811" s="2">
        <v>76.400000000000006</v>
      </c>
      <c r="H811" s="2" t="b">
        <v>1</v>
      </c>
      <c r="I811" s="2" t="b">
        <f t="shared" si="234"/>
        <v>1</v>
      </c>
      <c r="J811" s="2" t="b">
        <f t="shared" si="235"/>
        <v>1</v>
      </c>
      <c r="K811" s="2" t="b">
        <v>0</v>
      </c>
      <c r="L811" s="2" t="b">
        <f t="shared" si="236"/>
        <v>0</v>
      </c>
      <c r="M811" s="2" t="b">
        <f t="shared" si="237"/>
        <v>0</v>
      </c>
      <c r="N811" s="2" t="b">
        <v>0</v>
      </c>
      <c r="O811" s="2" t="b">
        <f t="shared" si="238"/>
        <v>0</v>
      </c>
      <c r="P811" s="2" t="b">
        <f t="shared" si="239"/>
        <v>0</v>
      </c>
      <c r="Q811" s="2" t="b">
        <v>1</v>
      </c>
      <c r="R811" s="2" t="b">
        <f t="shared" si="240"/>
        <v>1</v>
      </c>
      <c r="S811" s="2" t="b">
        <f t="shared" si="241"/>
        <v>1</v>
      </c>
      <c r="T811" s="2" t="s">
        <v>1768</v>
      </c>
      <c r="U811" s="2">
        <v>227</v>
      </c>
      <c r="V811" s="2" t="b">
        <v>1</v>
      </c>
      <c r="W811" s="2" t="b">
        <f t="shared" si="242"/>
        <v>1</v>
      </c>
      <c r="X811" s="20" t="b">
        <f t="shared" si="243"/>
        <v>0</v>
      </c>
      <c r="Y811" s="2" t="b">
        <v>1</v>
      </c>
      <c r="Z811" s="2" t="b">
        <f t="shared" si="229"/>
        <v>1</v>
      </c>
      <c r="AA811" s="2" t="b">
        <f t="shared" si="230"/>
        <v>1</v>
      </c>
      <c r="AB811" s="2" t="b">
        <v>1</v>
      </c>
      <c r="AC811" s="20" t="b">
        <f t="shared" si="244"/>
        <v>1</v>
      </c>
      <c r="AD811" s="20" t="b">
        <f t="shared" si="245"/>
        <v>1</v>
      </c>
      <c r="AE811" s="2" t="s">
        <v>1549</v>
      </c>
      <c r="AF811" s="2" t="str">
        <f t="shared" si="246"/>
        <v>Hypertension</v>
      </c>
      <c r="AG811" s="2" t="s">
        <v>1510</v>
      </c>
      <c r="AH811" s="2" t="str">
        <f t="shared" si="247"/>
        <v>No</v>
      </c>
      <c r="AI811" s="2" t="s">
        <v>1539</v>
      </c>
      <c r="AJ811" s="2" t="s">
        <v>1521</v>
      </c>
    </row>
    <row r="812" spans="1:36" ht="15.75" customHeight="1" x14ac:dyDescent="0.35">
      <c r="A812" s="2" t="s">
        <v>1220</v>
      </c>
      <c r="B812" s="2" t="s">
        <v>1560</v>
      </c>
      <c r="C812" s="2">
        <v>168</v>
      </c>
      <c r="D812" s="2">
        <f t="shared" si="231"/>
        <v>1.68</v>
      </c>
      <c r="E812" s="2">
        <f t="shared" si="232"/>
        <v>65.2</v>
      </c>
      <c r="F812" s="67">
        <f t="shared" si="233"/>
        <v>23.100907029478464</v>
      </c>
      <c r="G812" s="2">
        <v>65.2</v>
      </c>
      <c r="H812" s="2" t="b">
        <v>0</v>
      </c>
      <c r="I812" s="2" t="b">
        <f t="shared" si="234"/>
        <v>0</v>
      </c>
      <c r="J812" s="2" t="b">
        <f t="shared" si="235"/>
        <v>0</v>
      </c>
      <c r="K812" s="2" t="b">
        <v>0</v>
      </c>
      <c r="L812" s="2" t="b">
        <f t="shared" si="236"/>
        <v>0</v>
      </c>
      <c r="M812" s="2" t="b">
        <f t="shared" si="237"/>
        <v>0</v>
      </c>
      <c r="N812" s="2" t="b">
        <v>0</v>
      </c>
      <c r="O812" s="2" t="b">
        <f t="shared" si="238"/>
        <v>0</v>
      </c>
      <c r="P812" s="2" t="b">
        <f t="shared" si="239"/>
        <v>0</v>
      </c>
      <c r="Q812" s="2" t="b">
        <v>0</v>
      </c>
      <c r="R812" s="2" t="b">
        <f t="shared" si="240"/>
        <v>0</v>
      </c>
      <c r="S812" s="2" t="b">
        <f t="shared" si="241"/>
        <v>0</v>
      </c>
      <c r="T812" s="2" t="s">
        <v>1821</v>
      </c>
      <c r="U812" s="2">
        <v>165</v>
      </c>
      <c r="V812" s="2" t="b">
        <v>0</v>
      </c>
      <c r="W812" s="2" t="b">
        <f t="shared" si="242"/>
        <v>0</v>
      </c>
      <c r="X812" s="20" t="b">
        <f t="shared" si="243"/>
        <v>0</v>
      </c>
      <c r="Y812" s="2" t="b">
        <v>0</v>
      </c>
      <c r="Z812" s="2" t="b">
        <f t="shared" si="229"/>
        <v>0</v>
      </c>
      <c r="AA812" s="2" t="b">
        <f t="shared" si="230"/>
        <v>0</v>
      </c>
      <c r="AC812" s="20" t="str">
        <f t="shared" si="244"/>
        <v>FALSE</v>
      </c>
      <c r="AD812" s="20" t="str">
        <f t="shared" si="245"/>
        <v>FALSE</v>
      </c>
      <c r="AE812" s="2" t="s">
        <v>1575</v>
      </c>
      <c r="AF812" s="2" t="str">
        <f t="shared" si="246"/>
        <v>Stroke</v>
      </c>
      <c r="AG812" s="2" t="s">
        <v>1528</v>
      </c>
      <c r="AH812" s="2" t="str">
        <f t="shared" si="247"/>
        <v>Yes</v>
      </c>
      <c r="AI812" s="2" t="s">
        <v>1511</v>
      </c>
      <c r="AJ812" s="2" t="s">
        <v>1517</v>
      </c>
    </row>
    <row r="813" spans="1:36" ht="15.75" customHeight="1" x14ac:dyDescent="0.35">
      <c r="A813" s="2" t="s">
        <v>1222</v>
      </c>
      <c r="B813" s="2" t="s">
        <v>1513</v>
      </c>
      <c r="C813" s="2">
        <v>173</v>
      </c>
      <c r="D813" s="2">
        <f t="shared" si="231"/>
        <v>1.73</v>
      </c>
      <c r="E813" s="2">
        <f t="shared" si="232"/>
        <v>74</v>
      </c>
      <c r="F813" s="67">
        <f t="shared" si="233"/>
        <v>24.725182932941294</v>
      </c>
      <c r="G813" s="2">
        <v>74</v>
      </c>
      <c r="H813" s="2" t="b">
        <v>1</v>
      </c>
      <c r="I813" s="2" t="b">
        <f t="shared" si="234"/>
        <v>1</v>
      </c>
      <c r="J813" s="2" t="b">
        <f t="shared" si="235"/>
        <v>1</v>
      </c>
      <c r="K813" s="2" t="b">
        <v>0</v>
      </c>
      <c r="L813" s="2" t="b">
        <f t="shared" si="236"/>
        <v>0</v>
      </c>
      <c r="M813" s="2" t="b">
        <f t="shared" si="237"/>
        <v>0</v>
      </c>
      <c r="N813" s="2" t="b">
        <v>1</v>
      </c>
      <c r="O813" s="2" t="b">
        <f t="shared" si="238"/>
        <v>1</v>
      </c>
      <c r="P813" s="2" t="b">
        <f t="shared" si="239"/>
        <v>1</v>
      </c>
      <c r="Q813" s="2" t="b">
        <v>0</v>
      </c>
      <c r="R813" s="2" t="b">
        <f t="shared" si="240"/>
        <v>0</v>
      </c>
      <c r="S813" s="2" t="b">
        <f t="shared" si="241"/>
        <v>0</v>
      </c>
      <c r="T813" s="2" t="s">
        <v>1648</v>
      </c>
      <c r="U813" s="2">
        <v>210</v>
      </c>
      <c r="V813" s="2" t="b">
        <v>0</v>
      </c>
      <c r="W813" s="2" t="b">
        <f t="shared" si="242"/>
        <v>0</v>
      </c>
      <c r="X813" s="20" t="b">
        <f t="shared" si="243"/>
        <v>0</v>
      </c>
      <c r="Y813" s="2" t="b">
        <v>0</v>
      </c>
      <c r="Z813" s="2" t="b">
        <f t="shared" si="229"/>
        <v>0</v>
      </c>
      <c r="AA813" s="2" t="b">
        <f t="shared" si="230"/>
        <v>0</v>
      </c>
      <c r="AB813" s="2" t="b">
        <v>0</v>
      </c>
      <c r="AC813" s="20" t="b">
        <f t="shared" si="244"/>
        <v>0</v>
      </c>
      <c r="AD813" s="20" t="b">
        <f t="shared" si="245"/>
        <v>0</v>
      </c>
      <c r="AE813" s="2" t="s">
        <v>1530</v>
      </c>
      <c r="AF813" s="2" t="str">
        <f t="shared" si="246"/>
        <v>Fractured Arm</v>
      </c>
      <c r="AG813" s="2" t="s">
        <v>1528</v>
      </c>
      <c r="AH813" s="2" t="str">
        <f t="shared" si="247"/>
        <v>Yes</v>
      </c>
      <c r="AI813" s="2" t="s">
        <v>1511</v>
      </c>
      <c r="AJ813" s="2" t="s">
        <v>1512</v>
      </c>
    </row>
    <row r="814" spans="1:36" ht="15.75" customHeight="1" x14ac:dyDescent="0.35">
      <c r="A814" s="2" t="s">
        <v>1224</v>
      </c>
      <c r="B814" s="2" t="s">
        <v>1531</v>
      </c>
      <c r="C814" s="2">
        <v>178</v>
      </c>
      <c r="D814" s="2">
        <f t="shared" si="231"/>
        <v>1.78</v>
      </c>
      <c r="E814" s="2">
        <f t="shared" si="232"/>
        <v>109.1</v>
      </c>
      <c r="F814" s="67">
        <f t="shared" si="233"/>
        <v>34.433783613180154</v>
      </c>
      <c r="G814" s="2">
        <v>109.1</v>
      </c>
      <c r="H814" s="2" t="s">
        <v>1510</v>
      </c>
      <c r="I814" s="2" t="str">
        <f t="shared" si="234"/>
        <v>No</v>
      </c>
      <c r="J814" s="2" t="b">
        <f t="shared" si="235"/>
        <v>0</v>
      </c>
      <c r="K814" s="2" t="s">
        <v>1510</v>
      </c>
      <c r="L814" s="2" t="str">
        <f t="shared" si="236"/>
        <v>No</v>
      </c>
      <c r="M814" s="2" t="b">
        <f t="shared" si="237"/>
        <v>0</v>
      </c>
      <c r="N814" s="2" t="s">
        <v>1510</v>
      </c>
      <c r="O814" s="2" t="str">
        <f t="shared" si="238"/>
        <v>No</v>
      </c>
      <c r="P814" s="2" t="b">
        <f t="shared" si="239"/>
        <v>0</v>
      </c>
      <c r="Q814" s="2" t="s">
        <v>1510</v>
      </c>
      <c r="R814" s="2" t="str">
        <f t="shared" si="240"/>
        <v>No</v>
      </c>
      <c r="S814" s="2" t="b">
        <f t="shared" si="241"/>
        <v>0</v>
      </c>
      <c r="T814" s="2" t="s">
        <v>1783</v>
      </c>
      <c r="U814" s="2">
        <v>154</v>
      </c>
      <c r="V814" s="2" t="b">
        <v>0</v>
      </c>
      <c r="W814" s="2" t="b">
        <f t="shared" si="242"/>
        <v>0</v>
      </c>
      <c r="X814" s="20" t="b">
        <f t="shared" si="243"/>
        <v>0</v>
      </c>
      <c r="Y814" s="2" t="b">
        <v>1</v>
      </c>
      <c r="Z814" s="2" t="b">
        <f t="shared" si="229"/>
        <v>1</v>
      </c>
      <c r="AA814" s="2" t="b">
        <f t="shared" si="230"/>
        <v>1</v>
      </c>
      <c r="AB814" s="2" t="b">
        <v>1</v>
      </c>
      <c r="AC814" s="20" t="b">
        <f t="shared" si="244"/>
        <v>1</v>
      </c>
      <c r="AD814" s="20" t="b">
        <f t="shared" si="245"/>
        <v>1</v>
      </c>
      <c r="AE814" s="2" t="s">
        <v>1533</v>
      </c>
      <c r="AF814" s="2" t="str">
        <f t="shared" si="246"/>
        <v>Childbirth</v>
      </c>
      <c r="AG814" s="2" t="s">
        <v>1510</v>
      </c>
      <c r="AH814" s="2" t="str">
        <f t="shared" si="247"/>
        <v>No</v>
      </c>
      <c r="AI814" s="2" t="s">
        <v>1511</v>
      </c>
      <c r="AJ814" s="2" t="s">
        <v>1512</v>
      </c>
    </row>
    <row r="815" spans="1:36" ht="15.75" customHeight="1" x14ac:dyDescent="0.35">
      <c r="A815" s="2" t="s">
        <v>1226</v>
      </c>
      <c r="B815" s="2" t="s">
        <v>1547</v>
      </c>
      <c r="C815" s="2">
        <v>166</v>
      </c>
      <c r="D815" s="2">
        <f t="shared" si="231"/>
        <v>1.66</v>
      </c>
      <c r="E815" s="2">
        <f t="shared" si="232"/>
        <v>95.5</v>
      </c>
      <c r="F815" s="67">
        <f t="shared" si="233"/>
        <v>34.656699085498623</v>
      </c>
      <c r="G815" s="2">
        <v>95.5</v>
      </c>
      <c r="H815" s="2" t="b">
        <v>0</v>
      </c>
      <c r="I815" s="2" t="b">
        <f t="shared" si="234"/>
        <v>0</v>
      </c>
      <c r="J815" s="2" t="b">
        <f t="shared" si="235"/>
        <v>0</v>
      </c>
      <c r="K815" s="2" t="b">
        <v>0</v>
      </c>
      <c r="L815" s="2" t="b">
        <f t="shared" si="236"/>
        <v>0</v>
      </c>
      <c r="M815" s="2" t="b">
        <f t="shared" si="237"/>
        <v>0</v>
      </c>
      <c r="N815" s="2" t="b">
        <v>0</v>
      </c>
      <c r="O815" s="2" t="b">
        <f t="shared" si="238"/>
        <v>0</v>
      </c>
      <c r="P815" s="2" t="b">
        <f t="shared" si="239"/>
        <v>0</v>
      </c>
      <c r="Q815" s="2" t="b">
        <v>0</v>
      </c>
      <c r="R815" s="2" t="b">
        <f t="shared" si="240"/>
        <v>0</v>
      </c>
      <c r="S815" s="2" t="b">
        <f t="shared" si="241"/>
        <v>0</v>
      </c>
      <c r="T815" s="2" t="s">
        <v>1901</v>
      </c>
      <c r="U815" s="2">
        <v>228</v>
      </c>
      <c r="V815" s="2" t="b">
        <v>1</v>
      </c>
      <c r="W815" s="2" t="b">
        <f t="shared" si="242"/>
        <v>1</v>
      </c>
      <c r="X815" s="20" t="b">
        <f t="shared" si="243"/>
        <v>0</v>
      </c>
      <c r="Y815" s="2" t="b">
        <v>0</v>
      </c>
      <c r="Z815" s="2" t="b">
        <f t="shared" si="229"/>
        <v>0</v>
      </c>
      <c r="AA815" s="2" t="b">
        <f t="shared" si="230"/>
        <v>0</v>
      </c>
      <c r="AB815" s="2" t="b">
        <v>1</v>
      </c>
      <c r="AC815" s="20" t="b">
        <f t="shared" si="244"/>
        <v>1</v>
      </c>
      <c r="AD815" s="20" t="b">
        <f t="shared" si="245"/>
        <v>1</v>
      </c>
      <c r="AE815" s="2" t="s">
        <v>1552</v>
      </c>
      <c r="AF815" s="2" t="str">
        <f t="shared" si="246"/>
        <v>Heart Disease</v>
      </c>
      <c r="AG815" s="2" t="s">
        <v>1528</v>
      </c>
      <c r="AH815" s="2" t="str">
        <f t="shared" si="247"/>
        <v>Yes</v>
      </c>
      <c r="AI815" s="2" t="s">
        <v>1511</v>
      </c>
      <c r="AJ815" s="2" t="s">
        <v>1512</v>
      </c>
    </row>
    <row r="816" spans="1:36" ht="15.75" customHeight="1" x14ac:dyDescent="0.35">
      <c r="A816" s="2" t="s">
        <v>1227</v>
      </c>
      <c r="B816" s="2" t="s">
        <v>1522</v>
      </c>
      <c r="C816" s="2">
        <v>156</v>
      </c>
      <c r="D816" s="2">
        <f t="shared" si="231"/>
        <v>1.56</v>
      </c>
      <c r="E816" s="2">
        <f t="shared" si="232"/>
        <v>61.6</v>
      </c>
      <c r="F816" s="67">
        <f t="shared" si="233"/>
        <v>25.312294543063771</v>
      </c>
      <c r="G816" s="2">
        <v>61.6</v>
      </c>
      <c r="H816" s="2" t="b">
        <v>1</v>
      </c>
      <c r="I816" s="2" t="b">
        <f t="shared" si="234"/>
        <v>1</v>
      </c>
      <c r="J816" s="2" t="b">
        <f t="shared" si="235"/>
        <v>1</v>
      </c>
      <c r="K816" s="2" t="b">
        <v>1</v>
      </c>
      <c r="L816" s="2" t="b">
        <f t="shared" si="236"/>
        <v>1</v>
      </c>
      <c r="M816" s="2" t="b">
        <f t="shared" si="237"/>
        <v>1</v>
      </c>
      <c r="N816" s="2" t="b">
        <v>0</v>
      </c>
      <c r="O816" s="2" t="b">
        <f t="shared" si="238"/>
        <v>0</v>
      </c>
      <c r="P816" s="2" t="b">
        <f t="shared" si="239"/>
        <v>0</v>
      </c>
      <c r="Q816" s="2" t="b">
        <v>0</v>
      </c>
      <c r="R816" s="2" t="b">
        <f t="shared" si="240"/>
        <v>0</v>
      </c>
      <c r="S816" s="2" t="b">
        <f t="shared" si="241"/>
        <v>0</v>
      </c>
      <c r="T816" s="2" t="s">
        <v>1823</v>
      </c>
      <c r="U816" s="2">
        <v>178</v>
      </c>
      <c r="V816" s="2" t="b">
        <v>0</v>
      </c>
      <c r="W816" s="2" t="b">
        <f t="shared" si="242"/>
        <v>0</v>
      </c>
      <c r="X816" s="20" t="b">
        <f t="shared" si="243"/>
        <v>0</v>
      </c>
      <c r="Y816" s="2" t="b">
        <v>0</v>
      </c>
      <c r="Z816" s="2" t="b">
        <f t="shared" si="229"/>
        <v>0</v>
      </c>
      <c r="AA816" s="2" t="b">
        <f t="shared" si="230"/>
        <v>0</v>
      </c>
      <c r="AB816" s="2" t="b">
        <v>0</v>
      </c>
      <c r="AC816" s="20" t="b">
        <f t="shared" si="244"/>
        <v>0</v>
      </c>
      <c r="AD816" s="20" t="b">
        <f t="shared" si="245"/>
        <v>0</v>
      </c>
      <c r="AE816" s="2" t="s">
        <v>1549</v>
      </c>
      <c r="AF816" s="2" t="str">
        <f t="shared" si="246"/>
        <v>Hypertension</v>
      </c>
      <c r="AG816" s="2" t="s">
        <v>1510</v>
      </c>
      <c r="AH816" s="2" t="str">
        <f t="shared" si="247"/>
        <v>No</v>
      </c>
      <c r="AI816" s="2" t="s">
        <v>1516</v>
      </c>
      <c r="AJ816" s="2" t="s">
        <v>1512</v>
      </c>
    </row>
    <row r="817" spans="1:36" ht="15.75" customHeight="1" x14ac:dyDescent="0.35">
      <c r="A817" s="2" t="s">
        <v>1229</v>
      </c>
      <c r="B817" s="2" t="s">
        <v>1531</v>
      </c>
      <c r="C817" s="2">
        <v>173</v>
      </c>
      <c r="D817" s="2">
        <f t="shared" si="231"/>
        <v>1.73</v>
      </c>
      <c r="E817" s="2">
        <f t="shared" si="232"/>
        <v>104.7</v>
      </c>
      <c r="F817" s="67">
        <f t="shared" si="233"/>
        <v>34.98279260917505</v>
      </c>
      <c r="G817" s="2">
        <v>104.7</v>
      </c>
      <c r="H817" s="2" t="b">
        <v>0</v>
      </c>
      <c r="I817" s="2" t="b">
        <f t="shared" si="234"/>
        <v>0</v>
      </c>
      <c r="J817" s="2" t="b">
        <f t="shared" si="235"/>
        <v>0</v>
      </c>
      <c r="K817" s="2" t="b">
        <v>0</v>
      </c>
      <c r="L817" s="2" t="b">
        <f t="shared" si="236"/>
        <v>0</v>
      </c>
      <c r="M817" s="2" t="b">
        <f t="shared" si="237"/>
        <v>0</v>
      </c>
      <c r="N817" s="2" t="b">
        <v>0</v>
      </c>
      <c r="O817" s="2" t="b">
        <f t="shared" si="238"/>
        <v>0</v>
      </c>
      <c r="P817" s="2" t="b">
        <f t="shared" si="239"/>
        <v>0</v>
      </c>
      <c r="Q817" s="2" t="b">
        <v>0</v>
      </c>
      <c r="R817" s="2" t="b">
        <f t="shared" si="240"/>
        <v>0</v>
      </c>
      <c r="S817" s="2" t="b">
        <f t="shared" si="241"/>
        <v>0</v>
      </c>
      <c r="T817" s="2" t="s">
        <v>1902</v>
      </c>
      <c r="U817" s="2">
        <v>214</v>
      </c>
      <c r="W817" s="2" t="b">
        <f t="shared" si="242"/>
        <v>0</v>
      </c>
      <c r="X817" s="20" t="b">
        <f t="shared" si="243"/>
        <v>0</v>
      </c>
      <c r="Y817" s="2" t="b">
        <v>1</v>
      </c>
      <c r="Z817" s="2" t="b">
        <f t="shared" si="229"/>
        <v>1</v>
      </c>
      <c r="AA817" s="2" t="b">
        <f t="shared" si="230"/>
        <v>1</v>
      </c>
      <c r="AB817" s="2" t="b">
        <v>1</v>
      </c>
      <c r="AC817" s="20" t="b">
        <f t="shared" si="244"/>
        <v>1</v>
      </c>
      <c r="AD817" s="20" t="b">
        <f t="shared" si="245"/>
        <v>1</v>
      </c>
      <c r="AE817" s="2" t="s">
        <v>1546</v>
      </c>
      <c r="AF817" s="2" t="str">
        <f t="shared" si="246"/>
        <v>Kidney Stones</v>
      </c>
      <c r="AG817" s="2" t="s">
        <v>1528</v>
      </c>
      <c r="AH817" s="2" t="str">
        <f t="shared" si="247"/>
        <v>Yes</v>
      </c>
      <c r="AI817" s="2" t="s">
        <v>1511</v>
      </c>
      <c r="AJ817" s="2" t="s">
        <v>1521</v>
      </c>
    </row>
    <row r="818" spans="1:36" ht="15.75" customHeight="1" x14ac:dyDescent="0.35">
      <c r="A818" s="2" t="s">
        <v>1231</v>
      </c>
      <c r="B818" s="2" t="s">
        <v>1560</v>
      </c>
      <c r="C818" s="2">
        <v>168</v>
      </c>
      <c r="D818" s="2">
        <f t="shared" si="231"/>
        <v>1.68</v>
      </c>
      <c r="E818" s="2">
        <f t="shared" si="232"/>
        <v>58.9</v>
      </c>
      <c r="F818" s="67">
        <f t="shared" si="233"/>
        <v>20.868764172335602</v>
      </c>
      <c r="G818" s="2">
        <v>58.9</v>
      </c>
      <c r="H818" s="2" t="b">
        <v>0</v>
      </c>
      <c r="I818" s="2" t="b">
        <f t="shared" si="234"/>
        <v>0</v>
      </c>
      <c r="J818" s="2" t="b">
        <f t="shared" si="235"/>
        <v>0</v>
      </c>
      <c r="K818" s="2" t="b">
        <v>0</v>
      </c>
      <c r="L818" s="2" t="b">
        <f t="shared" si="236"/>
        <v>0</v>
      </c>
      <c r="M818" s="2" t="b">
        <f t="shared" si="237"/>
        <v>0</v>
      </c>
      <c r="N818" s="2" t="b">
        <v>0</v>
      </c>
      <c r="O818" s="2" t="b">
        <f t="shared" si="238"/>
        <v>0</v>
      </c>
      <c r="P818" s="2" t="b">
        <f t="shared" si="239"/>
        <v>0</v>
      </c>
      <c r="Q818" s="2" t="b">
        <v>0</v>
      </c>
      <c r="R818" s="2" t="b">
        <f t="shared" si="240"/>
        <v>0</v>
      </c>
      <c r="S818" s="2" t="b">
        <f t="shared" si="241"/>
        <v>0</v>
      </c>
      <c r="T818" s="2" t="s">
        <v>1871</v>
      </c>
      <c r="U818" s="2">
        <v>165</v>
      </c>
      <c r="V818" s="2" t="b">
        <v>0</v>
      </c>
      <c r="W818" s="2" t="b">
        <f t="shared" si="242"/>
        <v>0</v>
      </c>
      <c r="X818" s="20" t="b">
        <f t="shared" si="243"/>
        <v>0</v>
      </c>
      <c r="Y818" s="2" t="b">
        <v>0</v>
      </c>
      <c r="Z818" s="2" t="b">
        <f t="shared" si="229"/>
        <v>0</v>
      </c>
      <c r="AA818" s="2" t="b">
        <f t="shared" si="230"/>
        <v>0</v>
      </c>
      <c r="AC818" s="20" t="str">
        <f t="shared" si="244"/>
        <v>FALSE</v>
      </c>
      <c r="AD818" s="20" t="str">
        <f t="shared" si="245"/>
        <v>FALSE</v>
      </c>
      <c r="AE818" s="2" t="s">
        <v>1509</v>
      </c>
      <c r="AF818" s="2" t="str">
        <f t="shared" si="246"/>
        <v>Fractured Leg</v>
      </c>
      <c r="AG818" s="2" t="s">
        <v>1510</v>
      </c>
      <c r="AH818" s="2" t="str">
        <f t="shared" si="247"/>
        <v>No</v>
      </c>
      <c r="AI818" s="2" t="s">
        <v>1511</v>
      </c>
      <c r="AJ818" s="2" t="s">
        <v>1517</v>
      </c>
    </row>
    <row r="819" spans="1:36" ht="15.75" customHeight="1" x14ac:dyDescent="0.35">
      <c r="A819" s="2" t="s">
        <v>1232</v>
      </c>
      <c r="B819" s="2" t="s">
        <v>1540</v>
      </c>
      <c r="C819" s="2">
        <v>168</v>
      </c>
      <c r="D819" s="2">
        <f t="shared" si="231"/>
        <v>1.68</v>
      </c>
      <c r="E819" s="2">
        <f t="shared" si="232"/>
        <v>75.900000000000006</v>
      </c>
      <c r="F819" s="67">
        <f t="shared" si="233"/>
        <v>26.892006802721095</v>
      </c>
      <c r="G819" s="2">
        <v>75.900000000000006</v>
      </c>
      <c r="H819" s="2" t="b">
        <v>0</v>
      </c>
      <c r="I819" s="2" t="b">
        <f t="shared" si="234"/>
        <v>0</v>
      </c>
      <c r="J819" s="2" t="b">
        <f t="shared" si="235"/>
        <v>0</v>
      </c>
      <c r="K819" s="2" t="b">
        <v>1</v>
      </c>
      <c r="L819" s="2" t="b">
        <f t="shared" si="236"/>
        <v>1</v>
      </c>
      <c r="M819" s="2" t="b">
        <f t="shared" si="237"/>
        <v>1</v>
      </c>
      <c r="N819" s="2" t="b">
        <v>0</v>
      </c>
      <c r="O819" s="2" t="b">
        <f t="shared" si="238"/>
        <v>0</v>
      </c>
      <c r="P819" s="2" t="b">
        <f t="shared" si="239"/>
        <v>0</v>
      </c>
      <c r="Q819" s="2" t="b">
        <v>0</v>
      </c>
      <c r="R819" s="2" t="b">
        <f t="shared" si="240"/>
        <v>0</v>
      </c>
      <c r="S819" s="2" t="b">
        <f t="shared" si="241"/>
        <v>0</v>
      </c>
      <c r="T819" s="2" t="s">
        <v>1789</v>
      </c>
      <c r="U819" s="2">
        <v>211</v>
      </c>
      <c r="V819" s="2" t="b">
        <v>0</v>
      </c>
      <c r="W819" s="2" t="b">
        <f t="shared" si="242"/>
        <v>0</v>
      </c>
      <c r="X819" s="20" t="b">
        <f t="shared" si="243"/>
        <v>0</v>
      </c>
      <c r="Y819" s="2" t="b">
        <v>0</v>
      </c>
      <c r="Z819" s="2" t="b">
        <f t="shared" si="229"/>
        <v>0</v>
      </c>
      <c r="AA819" s="2" t="b">
        <f t="shared" si="230"/>
        <v>0</v>
      </c>
      <c r="AB819" s="2" t="b">
        <v>0</v>
      </c>
      <c r="AC819" s="20" t="b">
        <f t="shared" si="244"/>
        <v>0</v>
      </c>
      <c r="AD819" s="20" t="b">
        <f t="shared" si="245"/>
        <v>0</v>
      </c>
      <c r="AE819" s="2" t="s">
        <v>1579</v>
      </c>
      <c r="AF819" s="2" t="str">
        <f t="shared" si="246"/>
        <v>Cancer</v>
      </c>
      <c r="AG819" s="2" t="s">
        <v>1528</v>
      </c>
      <c r="AH819" s="2" t="str">
        <f t="shared" si="247"/>
        <v>Yes</v>
      </c>
      <c r="AI819" s="2" t="s">
        <v>1511</v>
      </c>
      <c r="AJ819" s="2" t="s">
        <v>1534</v>
      </c>
    </row>
    <row r="820" spans="1:36" ht="15.75" customHeight="1" x14ac:dyDescent="0.35">
      <c r="A820" s="2" t="s">
        <v>1234</v>
      </c>
      <c r="B820" s="2" t="s">
        <v>1518</v>
      </c>
      <c r="C820" s="2">
        <v>166</v>
      </c>
      <c r="D820" s="2">
        <f t="shared" si="231"/>
        <v>1.66</v>
      </c>
      <c r="E820" s="2">
        <f t="shared" si="232"/>
        <v>68.3</v>
      </c>
      <c r="F820" s="67">
        <f t="shared" si="233"/>
        <v>24.785890550152416</v>
      </c>
      <c r="G820" s="2">
        <v>68.3</v>
      </c>
      <c r="H820" s="2" t="b">
        <v>1</v>
      </c>
      <c r="I820" s="2" t="b">
        <f t="shared" si="234"/>
        <v>1</v>
      </c>
      <c r="J820" s="2" t="b">
        <f t="shared" si="235"/>
        <v>1</v>
      </c>
      <c r="K820" s="2" t="b">
        <v>1</v>
      </c>
      <c r="L820" s="2" t="b">
        <f t="shared" si="236"/>
        <v>1</v>
      </c>
      <c r="M820" s="2" t="b">
        <f t="shared" si="237"/>
        <v>1</v>
      </c>
      <c r="N820" s="2" t="b">
        <v>0</v>
      </c>
      <c r="O820" s="2" t="b">
        <f t="shared" si="238"/>
        <v>0</v>
      </c>
      <c r="P820" s="2" t="b">
        <f t="shared" si="239"/>
        <v>0</v>
      </c>
      <c r="Q820" s="2" t="b">
        <v>0</v>
      </c>
      <c r="R820" s="2" t="b">
        <f t="shared" si="240"/>
        <v>0</v>
      </c>
      <c r="S820" s="2" t="b">
        <f t="shared" si="241"/>
        <v>0</v>
      </c>
      <c r="T820" s="2" t="s">
        <v>1748</v>
      </c>
      <c r="U820" s="2">
        <v>177</v>
      </c>
      <c r="W820" s="2" t="b">
        <f t="shared" si="242"/>
        <v>0</v>
      </c>
      <c r="X820" s="20" t="b">
        <f t="shared" si="243"/>
        <v>0</v>
      </c>
      <c r="Y820" s="2" t="b">
        <v>0</v>
      </c>
      <c r="Z820" s="2" t="b">
        <f t="shared" si="229"/>
        <v>0</v>
      </c>
      <c r="AA820" s="2" t="b">
        <f t="shared" si="230"/>
        <v>0</v>
      </c>
      <c r="AB820" s="2" t="b">
        <v>0</v>
      </c>
      <c r="AC820" s="20" t="b">
        <f t="shared" si="244"/>
        <v>0</v>
      </c>
      <c r="AD820" s="20" t="b">
        <f t="shared" si="245"/>
        <v>0</v>
      </c>
      <c r="AE820" s="2" t="s">
        <v>1581</v>
      </c>
      <c r="AF820" s="2" t="str">
        <f t="shared" si="246"/>
        <v>Appendicitis</v>
      </c>
      <c r="AG820" s="2" t="s">
        <v>1510</v>
      </c>
      <c r="AH820" s="2" t="str">
        <f t="shared" si="247"/>
        <v>No</v>
      </c>
      <c r="AI820" s="2" t="s">
        <v>1516</v>
      </c>
      <c r="AJ820" s="2" t="s">
        <v>1517</v>
      </c>
    </row>
    <row r="821" spans="1:36" ht="15.75" customHeight="1" x14ac:dyDescent="0.35">
      <c r="A821" s="2" t="s">
        <v>1235</v>
      </c>
      <c r="B821" s="2" t="s">
        <v>1540</v>
      </c>
      <c r="C821" s="2">
        <v>171</v>
      </c>
      <c r="D821" s="2">
        <f t="shared" si="231"/>
        <v>1.71</v>
      </c>
      <c r="E821" s="2">
        <f t="shared" si="232"/>
        <v>93.1</v>
      </c>
      <c r="F821" s="67">
        <f t="shared" si="233"/>
        <v>31.83885640025991</v>
      </c>
      <c r="G821" s="2">
        <v>93.1</v>
      </c>
      <c r="H821" s="2" t="b">
        <v>0</v>
      </c>
      <c r="I821" s="2" t="b">
        <f t="shared" si="234"/>
        <v>0</v>
      </c>
      <c r="J821" s="2" t="b">
        <f t="shared" si="235"/>
        <v>0</v>
      </c>
      <c r="K821" s="2" t="b">
        <v>0</v>
      </c>
      <c r="L821" s="2" t="b">
        <f t="shared" si="236"/>
        <v>0</v>
      </c>
      <c r="M821" s="2" t="b">
        <f t="shared" si="237"/>
        <v>0</v>
      </c>
      <c r="N821" s="2" t="b">
        <v>1</v>
      </c>
      <c r="O821" s="2" t="b">
        <f t="shared" si="238"/>
        <v>1</v>
      </c>
      <c r="P821" s="2" t="b">
        <f t="shared" si="239"/>
        <v>1</v>
      </c>
      <c r="Q821" s="2" t="b">
        <v>0</v>
      </c>
      <c r="R821" s="2" t="b">
        <f t="shared" si="240"/>
        <v>0</v>
      </c>
      <c r="S821" s="2" t="b">
        <f t="shared" si="241"/>
        <v>0</v>
      </c>
      <c r="T821" s="2" t="s">
        <v>1774</v>
      </c>
      <c r="U821" s="2">
        <v>162</v>
      </c>
      <c r="V821" s="2" t="b">
        <v>0</v>
      </c>
      <c r="W821" s="2" t="b">
        <f t="shared" si="242"/>
        <v>0</v>
      </c>
      <c r="X821" s="20" t="b">
        <f t="shared" si="243"/>
        <v>0</v>
      </c>
      <c r="Y821" s="2" t="b">
        <v>1</v>
      </c>
      <c r="Z821" s="2" t="b">
        <f t="shared" si="229"/>
        <v>1</v>
      </c>
      <c r="AA821" s="2" t="b">
        <f t="shared" si="230"/>
        <v>1</v>
      </c>
      <c r="AB821" s="2" t="b">
        <v>1</v>
      </c>
      <c r="AC821" s="20" t="b">
        <f t="shared" si="244"/>
        <v>1</v>
      </c>
      <c r="AD821" s="20" t="b">
        <f t="shared" si="245"/>
        <v>1</v>
      </c>
      <c r="AE821" s="2" t="s">
        <v>1570</v>
      </c>
      <c r="AF821" s="2" t="str">
        <f t="shared" si="246"/>
        <v>Cancer</v>
      </c>
      <c r="AG821" s="2" t="s">
        <v>1510</v>
      </c>
      <c r="AH821" s="2" t="str">
        <f t="shared" si="247"/>
        <v>No</v>
      </c>
      <c r="AI821" s="2" t="s">
        <v>1511</v>
      </c>
      <c r="AJ821" s="2" t="s">
        <v>1512</v>
      </c>
    </row>
    <row r="822" spans="1:36" ht="15.75" customHeight="1" x14ac:dyDescent="0.35">
      <c r="A822" s="2" t="s">
        <v>1236</v>
      </c>
      <c r="B822" s="2" t="s">
        <v>1513</v>
      </c>
      <c r="C822" s="2">
        <v>177</v>
      </c>
      <c r="D822" s="2">
        <f t="shared" si="231"/>
        <v>1.77</v>
      </c>
      <c r="E822" s="2">
        <f t="shared" si="232"/>
        <v>105</v>
      </c>
      <c r="F822" s="67">
        <f t="shared" si="233"/>
        <v>33.515273388872927</v>
      </c>
      <c r="G822" s="2">
        <v>105</v>
      </c>
      <c r="H822" s="2" t="b">
        <v>0</v>
      </c>
      <c r="I822" s="2" t="b">
        <f t="shared" si="234"/>
        <v>0</v>
      </c>
      <c r="J822" s="2" t="b">
        <f t="shared" si="235"/>
        <v>0</v>
      </c>
      <c r="K822" s="2" t="b">
        <v>1</v>
      </c>
      <c r="L822" s="2" t="b">
        <f t="shared" si="236"/>
        <v>1</v>
      </c>
      <c r="M822" s="2" t="b">
        <f t="shared" si="237"/>
        <v>1</v>
      </c>
      <c r="N822" s="2" t="b">
        <v>0</v>
      </c>
      <c r="O822" s="2" t="b">
        <f t="shared" si="238"/>
        <v>0</v>
      </c>
      <c r="P822" s="2" t="b">
        <f t="shared" si="239"/>
        <v>0</v>
      </c>
      <c r="Q822" s="2" t="b">
        <v>1</v>
      </c>
      <c r="R822" s="2" t="b">
        <f t="shared" si="240"/>
        <v>1</v>
      </c>
      <c r="S822" s="2" t="b">
        <f t="shared" si="241"/>
        <v>1</v>
      </c>
      <c r="T822" s="2" t="s">
        <v>1691</v>
      </c>
      <c r="U822" s="2">
        <v>217</v>
      </c>
      <c r="V822" s="2" t="b">
        <v>1</v>
      </c>
      <c r="W822" s="2" t="b">
        <f t="shared" si="242"/>
        <v>1</v>
      </c>
      <c r="X822" s="20" t="b">
        <f t="shared" si="243"/>
        <v>0</v>
      </c>
      <c r="Y822" s="2" t="b">
        <v>0</v>
      </c>
      <c r="Z822" s="2" t="b">
        <f t="shared" si="229"/>
        <v>0</v>
      </c>
      <c r="AA822" s="2" t="b">
        <f t="shared" si="230"/>
        <v>0</v>
      </c>
      <c r="AB822" s="2" t="b">
        <v>1</v>
      </c>
      <c r="AC822" s="20" t="b">
        <f t="shared" si="244"/>
        <v>1</v>
      </c>
      <c r="AD822" s="20" t="b">
        <f t="shared" si="245"/>
        <v>1</v>
      </c>
      <c r="AE822" s="2" t="s">
        <v>1502</v>
      </c>
      <c r="AF822" s="2" t="str">
        <f t="shared" si="246"/>
        <v>Diabetes</v>
      </c>
      <c r="AG822" s="2" t="s">
        <v>1510</v>
      </c>
      <c r="AH822" s="2" t="str">
        <f t="shared" si="247"/>
        <v>No</v>
      </c>
      <c r="AI822" s="2" t="s">
        <v>1516</v>
      </c>
      <c r="AJ822" s="2" t="s">
        <v>1525</v>
      </c>
    </row>
    <row r="823" spans="1:36" ht="15.75" customHeight="1" x14ac:dyDescent="0.35">
      <c r="A823" s="2" t="s">
        <v>1237</v>
      </c>
      <c r="B823" s="2" t="s">
        <v>1560</v>
      </c>
      <c r="C823" s="2">
        <v>169</v>
      </c>
      <c r="D823" s="2">
        <f t="shared" si="231"/>
        <v>1.69</v>
      </c>
      <c r="E823" s="2">
        <f t="shared" si="232"/>
        <v>96.6</v>
      </c>
      <c r="F823" s="67">
        <f t="shared" si="233"/>
        <v>33.822345155981935</v>
      </c>
      <c r="G823" s="2">
        <v>96.6</v>
      </c>
      <c r="H823" s="2" t="b">
        <v>1</v>
      </c>
      <c r="I823" s="2" t="b">
        <f t="shared" si="234"/>
        <v>1</v>
      </c>
      <c r="J823" s="2" t="b">
        <f t="shared" si="235"/>
        <v>1</v>
      </c>
      <c r="K823" s="2" t="b">
        <v>1</v>
      </c>
      <c r="L823" s="2" t="b">
        <f t="shared" si="236"/>
        <v>1</v>
      </c>
      <c r="M823" s="2" t="b">
        <f t="shared" si="237"/>
        <v>1</v>
      </c>
      <c r="N823" s="2" t="b">
        <v>1</v>
      </c>
      <c r="O823" s="2" t="b">
        <f t="shared" si="238"/>
        <v>1</v>
      </c>
      <c r="P823" s="2" t="b">
        <f t="shared" si="239"/>
        <v>1</v>
      </c>
      <c r="Q823" s="2" t="b">
        <v>0</v>
      </c>
      <c r="R823" s="2" t="b">
        <f t="shared" si="240"/>
        <v>0</v>
      </c>
      <c r="S823" s="2" t="b">
        <f t="shared" si="241"/>
        <v>0</v>
      </c>
      <c r="T823" s="2" t="s">
        <v>1594</v>
      </c>
      <c r="U823" s="2">
        <v>224</v>
      </c>
      <c r="V823" s="2" t="b">
        <v>0</v>
      </c>
      <c r="W823" s="2" t="b">
        <f t="shared" si="242"/>
        <v>0</v>
      </c>
      <c r="X823" s="20" t="b">
        <f t="shared" si="243"/>
        <v>0</v>
      </c>
      <c r="Y823" s="2" t="b">
        <v>1</v>
      </c>
      <c r="Z823" s="2" t="b">
        <f t="shared" si="229"/>
        <v>1</v>
      </c>
      <c r="AA823" s="2" t="b">
        <f t="shared" si="230"/>
        <v>1</v>
      </c>
      <c r="AB823" s="2" t="b">
        <v>1</v>
      </c>
      <c r="AC823" s="20" t="b">
        <f t="shared" si="244"/>
        <v>1</v>
      </c>
      <c r="AD823" s="20" t="b">
        <f t="shared" si="245"/>
        <v>1</v>
      </c>
      <c r="AE823" s="2" t="s">
        <v>1556</v>
      </c>
      <c r="AF823" s="2" t="str">
        <f t="shared" si="246"/>
        <v>Allergic Reaction</v>
      </c>
      <c r="AG823" s="2" t="s">
        <v>1510</v>
      </c>
      <c r="AH823" s="2" t="str">
        <f t="shared" si="247"/>
        <v>No</v>
      </c>
      <c r="AI823" s="2" t="s">
        <v>1539</v>
      </c>
      <c r="AJ823" s="2" t="s">
        <v>1534</v>
      </c>
    </row>
    <row r="824" spans="1:36" ht="15.75" customHeight="1" x14ac:dyDescent="0.35">
      <c r="A824" s="2" t="s">
        <v>1238</v>
      </c>
      <c r="B824" s="2" t="s">
        <v>1513</v>
      </c>
      <c r="C824" s="2">
        <v>165</v>
      </c>
      <c r="D824" s="2">
        <f t="shared" si="231"/>
        <v>1.65</v>
      </c>
      <c r="E824" s="2">
        <f t="shared" si="232"/>
        <v>58.7</v>
      </c>
      <c r="F824" s="67">
        <f t="shared" si="233"/>
        <v>21.561065197428839</v>
      </c>
      <c r="G824" s="2">
        <v>58.7</v>
      </c>
      <c r="H824" s="2" t="b">
        <v>0</v>
      </c>
      <c r="I824" s="2" t="b">
        <f t="shared" si="234"/>
        <v>0</v>
      </c>
      <c r="J824" s="2" t="b">
        <f t="shared" si="235"/>
        <v>0</v>
      </c>
      <c r="K824" s="2" t="b">
        <v>0</v>
      </c>
      <c r="L824" s="2" t="b">
        <f t="shared" si="236"/>
        <v>0</v>
      </c>
      <c r="M824" s="2" t="b">
        <f t="shared" si="237"/>
        <v>0</v>
      </c>
      <c r="N824" s="2" t="b">
        <v>0</v>
      </c>
      <c r="O824" s="2" t="b">
        <f t="shared" si="238"/>
        <v>0</v>
      </c>
      <c r="P824" s="2" t="b">
        <f t="shared" si="239"/>
        <v>0</v>
      </c>
      <c r="Q824" s="2" t="b">
        <v>0</v>
      </c>
      <c r="R824" s="2" t="b">
        <f t="shared" si="240"/>
        <v>0</v>
      </c>
      <c r="S824" s="2" t="b">
        <f t="shared" si="241"/>
        <v>0</v>
      </c>
      <c r="T824" s="2" t="s">
        <v>1758</v>
      </c>
      <c r="U824" s="2">
        <v>176</v>
      </c>
      <c r="V824" s="2" t="b">
        <v>0</v>
      </c>
      <c r="W824" s="2" t="b">
        <f t="shared" si="242"/>
        <v>0</v>
      </c>
      <c r="X824" s="20" t="b">
        <f t="shared" si="243"/>
        <v>0</v>
      </c>
      <c r="Y824" s="2" t="b">
        <v>0</v>
      </c>
      <c r="Z824" s="2" t="b">
        <f t="shared" si="229"/>
        <v>0</v>
      </c>
      <c r="AA824" s="2" t="b">
        <f t="shared" si="230"/>
        <v>0</v>
      </c>
      <c r="AC824" s="20" t="str">
        <f t="shared" si="244"/>
        <v>FALSE</v>
      </c>
      <c r="AD824" s="20" t="str">
        <f t="shared" si="245"/>
        <v>FALSE</v>
      </c>
      <c r="AE824" s="2" t="s">
        <v>1646</v>
      </c>
      <c r="AF824" s="2" t="str">
        <f t="shared" si="246"/>
        <v>Fractured Arm</v>
      </c>
      <c r="AG824" s="2" t="s">
        <v>1510</v>
      </c>
      <c r="AH824" s="2" t="str">
        <f t="shared" si="247"/>
        <v>No</v>
      </c>
      <c r="AI824" s="2" t="s">
        <v>1516</v>
      </c>
      <c r="AJ824" s="2" t="s">
        <v>1525</v>
      </c>
    </row>
    <row r="825" spans="1:36" ht="15.75" customHeight="1" x14ac:dyDescent="0.35">
      <c r="A825" s="2" t="s">
        <v>1240</v>
      </c>
      <c r="B825" s="2" t="s">
        <v>1507</v>
      </c>
      <c r="C825" s="2">
        <v>162</v>
      </c>
      <c r="D825" s="2">
        <f t="shared" si="231"/>
        <v>1.62</v>
      </c>
      <c r="E825" s="2">
        <f t="shared" si="232"/>
        <v>76.7</v>
      </c>
      <c r="F825" s="67">
        <f t="shared" si="233"/>
        <v>29.225727785398561</v>
      </c>
      <c r="G825" s="2">
        <v>76.7</v>
      </c>
      <c r="H825" s="2" t="b">
        <v>1</v>
      </c>
      <c r="I825" s="2" t="b">
        <f t="shared" si="234"/>
        <v>1</v>
      </c>
      <c r="J825" s="2" t="b">
        <f t="shared" si="235"/>
        <v>1</v>
      </c>
      <c r="K825" s="2" t="b">
        <v>0</v>
      </c>
      <c r="L825" s="2" t="b">
        <f t="shared" si="236"/>
        <v>0</v>
      </c>
      <c r="M825" s="2" t="b">
        <f t="shared" si="237"/>
        <v>0</v>
      </c>
      <c r="N825" s="2" t="b">
        <v>1</v>
      </c>
      <c r="O825" s="2" t="b">
        <f t="shared" si="238"/>
        <v>1</v>
      </c>
      <c r="P825" s="2" t="b">
        <f t="shared" si="239"/>
        <v>1</v>
      </c>
      <c r="Q825" s="2" t="b">
        <v>0</v>
      </c>
      <c r="R825" s="2" t="b">
        <f t="shared" si="240"/>
        <v>0</v>
      </c>
      <c r="S825" s="2" t="b">
        <f t="shared" si="241"/>
        <v>0</v>
      </c>
      <c r="T825" s="2" t="s">
        <v>1903</v>
      </c>
      <c r="U825" s="2">
        <v>197</v>
      </c>
      <c r="V825" s="2" t="b">
        <v>0</v>
      </c>
      <c r="W825" s="2" t="b">
        <f t="shared" si="242"/>
        <v>0</v>
      </c>
      <c r="X825" s="20" t="b">
        <f t="shared" si="243"/>
        <v>0</v>
      </c>
      <c r="Y825" s="2" t="b">
        <v>1</v>
      </c>
      <c r="Z825" s="2" t="b">
        <f t="shared" si="229"/>
        <v>1</v>
      </c>
      <c r="AA825" s="2" t="b">
        <f t="shared" si="230"/>
        <v>1</v>
      </c>
      <c r="AB825" s="2" t="b">
        <v>1</v>
      </c>
      <c r="AC825" s="20" t="b">
        <f t="shared" si="244"/>
        <v>1</v>
      </c>
      <c r="AD825" s="20" t="b">
        <f t="shared" si="245"/>
        <v>1</v>
      </c>
      <c r="AE825" s="2" t="s">
        <v>1509</v>
      </c>
      <c r="AF825" s="2" t="str">
        <f t="shared" si="246"/>
        <v>Fractured Leg</v>
      </c>
      <c r="AG825" s="2" t="s">
        <v>1510</v>
      </c>
      <c r="AH825" s="2" t="str">
        <f t="shared" si="247"/>
        <v>No</v>
      </c>
      <c r="AI825" s="2" t="s">
        <v>1516</v>
      </c>
      <c r="AJ825" s="2" t="s">
        <v>1517</v>
      </c>
    </row>
    <row r="826" spans="1:36" ht="15.75" customHeight="1" x14ac:dyDescent="0.35">
      <c r="A826" s="2" t="s">
        <v>1241</v>
      </c>
      <c r="B826" s="2" t="s">
        <v>1547</v>
      </c>
      <c r="C826" s="2">
        <v>176</v>
      </c>
      <c r="D826" s="2">
        <f t="shared" si="231"/>
        <v>1.76</v>
      </c>
      <c r="E826" s="2">
        <f t="shared" si="232"/>
        <v>103.1</v>
      </c>
      <c r="F826" s="67">
        <f t="shared" si="233"/>
        <v>33.283832644628099</v>
      </c>
      <c r="G826" s="2">
        <v>103.1</v>
      </c>
      <c r="H826" s="2" t="b">
        <v>0</v>
      </c>
      <c r="I826" s="2" t="b">
        <f t="shared" si="234"/>
        <v>0</v>
      </c>
      <c r="J826" s="2" t="b">
        <f t="shared" si="235"/>
        <v>0</v>
      </c>
      <c r="K826" s="2" t="b">
        <v>0</v>
      </c>
      <c r="L826" s="2" t="b">
        <f t="shared" si="236"/>
        <v>0</v>
      </c>
      <c r="M826" s="2" t="b">
        <f t="shared" si="237"/>
        <v>0</v>
      </c>
      <c r="N826" s="2" t="b">
        <v>0</v>
      </c>
      <c r="O826" s="2" t="b">
        <f t="shared" si="238"/>
        <v>0</v>
      </c>
      <c r="P826" s="2" t="b">
        <f t="shared" si="239"/>
        <v>0</v>
      </c>
      <c r="Q826" s="2" t="b">
        <v>0</v>
      </c>
      <c r="R826" s="2" t="b">
        <f t="shared" si="240"/>
        <v>0</v>
      </c>
      <c r="S826" s="2" t="b">
        <f t="shared" si="241"/>
        <v>0</v>
      </c>
      <c r="T826" s="2" t="s">
        <v>1543</v>
      </c>
      <c r="U826" s="2">
        <v>199</v>
      </c>
      <c r="V826" s="2" t="b">
        <v>0</v>
      </c>
      <c r="W826" s="2" t="b">
        <f t="shared" si="242"/>
        <v>0</v>
      </c>
      <c r="X826" s="20" t="b">
        <f t="shared" si="243"/>
        <v>0</v>
      </c>
      <c r="Y826" s="2" t="b">
        <v>1</v>
      </c>
      <c r="Z826" s="2" t="b">
        <f t="shared" si="229"/>
        <v>1</v>
      </c>
      <c r="AA826" s="2" t="b">
        <f t="shared" si="230"/>
        <v>1</v>
      </c>
      <c r="AB826" s="2" t="b">
        <v>1</v>
      </c>
      <c r="AC826" s="20" t="b">
        <f t="shared" si="244"/>
        <v>1</v>
      </c>
      <c r="AD826" s="20" t="b">
        <f t="shared" si="245"/>
        <v>1</v>
      </c>
      <c r="AE826" s="2" t="s">
        <v>1546</v>
      </c>
      <c r="AF826" s="2" t="str">
        <f t="shared" si="246"/>
        <v>Kidney Stones</v>
      </c>
      <c r="AG826" s="2" t="s">
        <v>1528</v>
      </c>
      <c r="AH826" s="2" t="str">
        <f t="shared" si="247"/>
        <v>Yes</v>
      </c>
      <c r="AI826" s="2" t="s">
        <v>1539</v>
      </c>
      <c r="AJ826" s="2" t="s">
        <v>1521</v>
      </c>
    </row>
    <row r="827" spans="1:36" ht="15.75" customHeight="1" x14ac:dyDescent="0.35">
      <c r="A827" s="2" t="s">
        <v>1242</v>
      </c>
      <c r="B827" s="2" t="s">
        <v>1518</v>
      </c>
      <c r="C827" s="2">
        <v>172</v>
      </c>
      <c r="D827" s="2">
        <f t="shared" si="231"/>
        <v>1.72</v>
      </c>
      <c r="E827" s="2">
        <f t="shared" si="232"/>
        <v>78.400000000000006</v>
      </c>
      <c r="F827" s="67">
        <f t="shared" si="233"/>
        <v>26.500811249323963</v>
      </c>
      <c r="G827" s="2">
        <v>78.400000000000006</v>
      </c>
      <c r="H827" s="2" t="b">
        <v>0</v>
      </c>
      <c r="I827" s="2" t="b">
        <f t="shared" si="234"/>
        <v>0</v>
      </c>
      <c r="J827" s="2" t="b">
        <f t="shared" si="235"/>
        <v>0</v>
      </c>
      <c r="K827" s="2" t="b">
        <v>0</v>
      </c>
      <c r="L827" s="2" t="b">
        <f t="shared" si="236"/>
        <v>0</v>
      </c>
      <c r="M827" s="2" t="b">
        <f t="shared" si="237"/>
        <v>0</v>
      </c>
      <c r="N827" s="2" t="b">
        <v>1</v>
      </c>
      <c r="O827" s="2" t="b">
        <f t="shared" si="238"/>
        <v>1</v>
      </c>
      <c r="P827" s="2" t="b">
        <f t="shared" si="239"/>
        <v>1</v>
      </c>
      <c r="Q827" s="2" t="b">
        <v>0</v>
      </c>
      <c r="R827" s="2" t="b">
        <f t="shared" si="240"/>
        <v>0</v>
      </c>
      <c r="S827" s="2" t="b">
        <f t="shared" si="241"/>
        <v>0</v>
      </c>
      <c r="T827" s="2" t="s">
        <v>1605</v>
      </c>
      <c r="U827" s="2">
        <v>176</v>
      </c>
      <c r="V827" s="2" t="b">
        <v>0</v>
      </c>
      <c r="W827" s="2" t="b">
        <f t="shared" si="242"/>
        <v>0</v>
      </c>
      <c r="X827" s="20" t="b">
        <f t="shared" si="243"/>
        <v>0</v>
      </c>
      <c r="Y827" s="2" t="b">
        <v>0</v>
      </c>
      <c r="Z827" s="2" t="b">
        <f t="shared" si="229"/>
        <v>0</v>
      </c>
      <c r="AA827" s="2" t="b">
        <f t="shared" si="230"/>
        <v>0</v>
      </c>
      <c r="AB827" s="2" t="b">
        <v>0</v>
      </c>
      <c r="AC827" s="20" t="b">
        <f t="shared" si="244"/>
        <v>0</v>
      </c>
      <c r="AD827" s="20" t="b">
        <f t="shared" si="245"/>
        <v>0</v>
      </c>
      <c r="AE827" s="2" t="s">
        <v>1565</v>
      </c>
      <c r="AF827" s="2" t="str">
        <f t="shared" si="246"/>
        <v>Diabetes</v>
      </c>
      <c r="AG827" s="2" t="s">
        <v>1528</v>
      </c>
      <c r="AH827" s="2" t="str">
        <f t="shared" si="247"/>
        <v>Yes</v>
      </c>
      <c r="AI827" s="2" t="s">
        <v>1511</v>
      </c>
      <c r="AJ827" s="2" t="s">
        <v>1517</v>
      </c>
    </row>
    <row r="828" spans="1:36" ht="15.75" customHeight="1" x14ac:dyDescent="0.35">
      <c r="A828" s="2" t="s">
        <v>1243</v>
      </c>
      <c r="B828" s="2" t="s">
        <v>1522</v>
      </c>
      <c r="C828" s="2">
        <v>156</v>
      </c>
      <c r="D828" s="2">
        <f t="shared" si="231"/>
        <v>1.56</v>
      </c>
      <c r="E828" s="2">
        <f t="shared" si="232"/>
        <v>69.900000000000006</v>
      </c>
      <c r="F828" s="67">
        <f t="shared" si="233"/>
        <v>28.722879684418146</v>
      </c>
      <c r="G828" s="2">
        <v>69.900000000000006</v>
      </c>
      <c r="H828" s="2" t="b">
        <v>0</v>
      </c>
      <c r="I828" s="2" t="b">
        <f t="shared" si="234"/>
        <v>0</v>
      </c>
      <c r="J828" s="2" t="b">
        <f t="shared" si="235"/>
        <v>0</v>
      </c>
      <c r="K828" s="2" t="b">
        <v>0</v>
      </c>
      <c r="L828" s="2" t="b">
        <f t="shared" si="236"/>
        <v>0</v>
      </c>
      <c r="M828" s="2" t="b">
        <f t="shared" si="237"/>
        <v>0</v>
      </c>
      <c r="N828" s="2" t="b">
        <v>0</v>
      </c>
      <c r="O828" s="2" t="b">
        <f t="shared" si="238"/>
        <v>0</v>
      </c>
      <c r="P828" s="2" t="b">
        <f t="shared" si="239"/>
        <v>0</v>
      </c>
      <c r="Q828" s="2" t="b">
        <v>1</v>
      </c>
      <c r="R828" s="2" t="b">
        <f t="shared" si="240"/>
        <v>1</v>
      </c>
      <c r="S828" s="2" t="b">
        <f t="shared" si="241"/>
        <v>1</v>
      </c>
      <c r="T828" s="2" t="s">
        <v>1665</v>
      </c>
      <c r="U828" s="2">
        <v>163</v>
      </c>
      <c r="V828" s="2" t="b">
        <v>1</v>
      </c>
      <c r="W828" s="2" t="b">
        <f t="shared" si="242"/>
        <v>1</v>
      </c>
      <c r="X828" s="20" t="b">
        <f t="shared" si="243"/>
        <v>0</v>
      </c>
      <c r="Y828" s="2" t="b">
        <v>0</v>
      </c>
      <c r="Z828" s="2" t="b">
        <f t="shared" si="229"/>
        <v>0</v>
      </c>
      <c r="AA828" s="2" t="b">
        <f t="shared" si="230"/>
        <v>0</v>
      </c>
      <c r="AB828" s="2" t="b">
        <v>1</v>
      </c>
      <c r="AC828" s="20" t="b">
        <f t="shared" si="244"/>
        <v>1</v>
      </c>
      <c r="AD828" s="20" t="b">
        <f t="shared" si="245"/>
        <v>1</v>
      </c>
      <c r="AE828" s="2" t="s">
        <v>1533</v>
      </c>
      <c r="AF828" s="2" t="str">
        <f t="shared" si="246"/>
        <v>Childbirth</v>
      </c>
      <c r="AG828" s="2" t="s">
        <v>1528</v>
      </c>
      <c r="AH828" s="2" t="str">
        <f t="shared" si="247"/>
        <v>Yes</v>
      </c>
      <c r="AI828" s="2" t="s">
        <v>1539</v>
      </c>
      <c r="AJ828" s="2" t="s">
        <v>1521</v>
      </c>
    </row>
    <row r="829" spans="1:36" ht="15.75" customHeight="1" x14ac:dyDescent="0.35">
      <c r="A829" s="2" t="s">
        <v>1244</v>
      </c>
      <c r="B829" s="2" t="s">
        <v>1513</v>
      </c>
      <c r="C829" s="2">
        <v>157</v>
      </c>
      <c r="D829" s="2">
        <f t="shared" si="231"/>
        <v>1.57</v>
      </c>
      <c r="E829" s="2">
        <f t="shared" si="232"/>
        <v>75.2</v>
      </c>
      <c r="F829" s="67">
        <f t="shared" si="233"/>
        <v>30.508337052213072</v>
      </c>
      <c r="G829" s="2">
        <v>75.2</v>
      </c>
      <c r="H829" s="2" t="b">
        <v>0</v>
      </c>
      <c r="I829" s="2" t="b">
        <f t="shared" si="234"/>
        <v>0</v>
      </c>
      <c r="J829" s="2" t="b">
        <f t="shared" si="235"/>
        <v>0</v>
      </c>
      <c r="K829" s="2" t="b">
        <v>1</v>
      </c>
      <c r="L829" s="2" t="b">
        <f t="shared" si="236"/>
        <v>1</v>
      </c>
      <c r="M829" s="2" t="b">
        <f t="shared" si="237"/>
        <v>1</v>
      </c>
      <c r="N829" s="2" t="b">
        <v>0</v>
      </c>
      <c r="O829" s="2" t="b">
        <f t="shared" si="238"/>
        <v>0</v>
      </c>
      <c r="P829" s="2" t="b">
        <f t="shared" si="239"/>
        <v>0</v>
      </c>
      <c r="Q829" s="2" t="b">
        <v>0</v>
      </c>
      <c r="R829" s="2" t="b">
        <f t="shared" si="240"/>
        <v>0</v>
      </c>
      <c r="S829" s="2" t="b">
        <f t="shared" si="241"/>
        <v>0</v>
      </c>
      <c r="T829" s="2" t="s">
        <v>1752</v>
      </c>
      <c r="U829" s="2">
        <v>219</v>
      </c>
      <c r="W829" s="2" t="b">
        <f t="shared" si="242"/>
        <v>0</v>
      </c>
      <c r="X829" s="20" t="b">
        <f t="shared" si="243"/>
        <v>0</v>
      </c>
      <c r="Y829" s="2" t="b">
        <v>1</v>
      </c>
      <c r="Z829" s="2" t="b">
        <f t="shared" si="229"/>
        <v>1</v>
      </c>
      <c r="AA829" s="2" t="b">
        <f t="shared" si="230"/>
        <v>1</v>
      </c>
      <c r="AB829" s="2" t="b">
        <v>1</v>
      </c>
      <c r="AC829" s="20" t="b">
        <f t="shared" si="244"/>
        <v>1</v>
      </c>
      <c r="AD829" s="20" t="b">
        <f t="shared" si="245"/>
        <v>1</v>
      </c>
      <c r="AE829" s="2" t="s">
        <v>1581</v>
      </c>
      <c r="AF829" s="2" t="str">
        <f t="shared" si="246"/>
        <v>Appendicitis</v>
      </c>
      <c r="AG829" s="2" t="s">
        <v>1528</v>
      </c>
      <c r="AH829" s="2" t="str">
        <f t="shared" si="247"/>
        <v>Yes</v>
      </c>
      <c r="AI829" s="2" t="s">
        <v>1539</v>
      </c>
      <c r="AJ829" s="2" t="s">
        <v>1517</v>
      </c>
    </row>
    <row r="830" spans="1:36" ht="15.75" customHeight="1" x14ac:dyDescent="0.35">
      <c r="A830" s="2" t="s">
        <v>1246</v>
      </c>
      <c r="B830" s="2" t="s">
        <v>1540</v>
      </c>
      <c r="C830" s="2">
        <v>171</v>
      </c>
      <c r="D830" s="2">
        <f t="shared" si="231"/>
        <v>1.71</v>
      </c>
      <c r="E830" s="2">
        <f t="shared" si="232"/>
        <v>83.9</v>
      </c>
      <c r="F830" s="67">
        <f t="shared" si="233"/>
        <v>28.692589172736916</v>
      </c>
      <c r="G830" s="2">
        <v>83.9</v>
      </c>
      <c r="H830" s="2" t="b">
        <v>0</v>
      </c>
      <c r="I830" s="2" t="b">
        <f t="shared" si="234"/>
        <v>0</v>
      </c>
      <c r="J830" s="2" t="b">
        <f t="shared" si="235"/>
        <v>0</v>
      </c>
      <c r="K830" s="2" t="b">
        <v>0</v>
      </c>
      <c r="L830" s="2" t="b">
        <f t="shared" si="236"/>
        <v>0</v>
      </c>
      <c r="M830" s="2" t="b">
        <f t="shared" si="237"/>
        <v>0</v>
      </c>
      <c r="N830" s="2" t="b">
        <v>1</v>
      </c>
      <c r="O830" s="2" t="b">
        <f t="shared" si="238"/>
        <v>1</v>
      </c>
      <c r="P830" s="2" t="b">
        <f t="shared" si="239"/>
        <v>1</v>
      </c>
      <c r="Q830" s="2" t="b">
        <v>0</v>
      </c>
      <c r="R830" s="2" t="b">
        <f t="shared" si="240"/>
        <v>0</v>
      </c>
      <c r="S830" s="2" t="b">
        <f t="shared" si="241"/>
        <v>0</v>
      </c>
      <c r="T830" s="2" t="s">
        <v>1568</v>
      </c>
      <c r="U830" s="2">
        <v>224</v>
      </c>
      <c r="V830" s="2" t="b">
        <v>0</v>
      </c>
      <c r="W830" s="2" t="b">
        <f t="shared" si="242"/>
        <v>0</v>
      </c>
      <c r="X830" s="20" t="b">
        <f t="shared" si="243"/>
        <v>0</v>
      </c>
      <c r="Y830" s="2" t="b">
        <v>1</v>
      </c>
      <c r="Z830" s="2" t="b">
        <f t="shared" si="229"/>
        <v>1</v>
      </c>
      <c r="AA830" s="2" t="b">
        <f t="shared" si="230"/>
        <v>1</v>
      </c>
      <c r="AB830" s="2" t="b">
        <v>1</v>
      </c>
      <c r="AC830" s="20" t="b">
        <f t="shared" si="244"/>
        <v>1</v>
      </c>
      <c r="AD830" s="20" t="b">
        <f t="shared" si="245"/>
        <v>1</v>
      </c>
      <c r="AE830" s="2" t="s">
        <v>1584</v>
      </c>
      <c r="AF830" s="2" t="str">
        <f t="shared" si="246"/>
        <v>Prostate Cancer</v>
      </c>
      <c r="AG830" s="2" t="s">
        <v>1528</v>
      </c>
      <c r="AH830" s="2" t="str">
        <f t="shared" si="247"/>
        <v>Yes</v>
      </c>
      <c r="AI830" s="2" t="s">
        <v>1539</v>
      </c>
      <c r="AJ830" s="2" t="s">
        <v>1534</v>
      </c>
    </row>
    <row r="831" spans="1:36" ht="15.75" customHeight="1" x14ac:dyDescent="0.35">
      <c r="A831" s="2" t="s">
        <v>1247</v>
      </c>
      <c r="B831" s="2" t="s">
        <v>1513</v>
      </c>
      <c r="C831" s="2">
        <v>160</v>
      </c>
      <c r="D831" s="2">
        <f t="shared" si="231"/>
        <v>1.6</v>
      </c>
      <c r="E831" s="2">
        <f t="shared" si="232"/>
        <v>82</v>
      </c>
      <c r="F831" s="67">
        <f t="shared" si="233"/>
        <v>32.031249999999993</v>
      </c>
      <c r="G831" s="2">
        <v>82</v>
      </c>
      <c r="H831" s="2" t="b">
        <v>1</v>
      </c>
      <c r="I831" s="2" t="b">
        <f t="shared" si="234"/>
        <v>1</v>
      </c>
      <c r="J831" s="2" t="b">
        <f t="shared" si="235"/>
        <v>1</v>
      </c>
      <c r="K831" s="2" t="b">
        <v>0</v>
      </c>
      <c r="L831" s="2" t="b">
        <f t="shared" si="236"/>
        <v>0</v>
      </c>
      <c r="M831" s="2" t="b">
        <f t="shared" si="237"/>
        <v>0</v>
      </c>
      <c r="N831" s="2" t="b">
        <v>0</v>
      </c>
      <c r="O831" s="2" t="b">
        <f t="shared" si="238"/>
        <v>0</v>
      </c>
      <c r="P831" s="2" t="b">
        <f t="shared" si="239"/>
        <v>0</v>
      </c>
      <c r="Q831" s="2" t="b">
        <v>1</v>
      </c>
      <c r="R831" s="2" t="b">
        <f t="shared" si="240"/>
        <v>1</v>
      </c>
      <c r="S831" s="2" t="b">
        <f t="shared" si="241"/>
        <v>1</v>
      </c>
      <c r="T831" s="2" t="s">
        <v>1644</v>
      </c>
      <c r="U831" s="2">
        <v>182</v>
      </c>
      <c r="V831" s="2" t="b">
        <v>1</v>
      </c>
      <c r="W831" s="2" t="b">
        <f t="shared" si="242"/>
        <v>1</v>
      </c>
      <c r="X831" s="20" t="b">
        <f t="shared" si="243"/>
        <v>0</v>
      </c>
      <c r="Y831" s="2" t="b">
        <v>0</v>
      </c>
      <c r="Z831" s="2" t="b">
        <f t="shared" si="229"/>
        <v>0</v>
      </c>
      <c r="AA831" s="2" t="b">
        <f t="shared" si="230"/>
        <v>0</v>
      </c>
      <c r="AB831" s="2" t="b">
        <v>1</v>
      </c>
      <c r="AC831" s="20" t="b">
        <f t="shared" si="244"/>
        <v>1</v>
      </c>
      <c r="AD831" s="20" t="b">
        <f t="shared" si="245"/>
        <v>1</v>
      </c>
      <c r="AE831" s="2" t="s">
        <v>1549</v>
      </c>
      <c r="AF831" s="2" t="str">
        <f t="shared" si="246"/>
        <v>Hypertension</v>
      </c>
      <c r="AG831" s="2" t="s">
        <v>1510</v>
      </c>
      <c r="AH831" s="2" t="str">
        <f t="shared" si="247"/>
        <v>No</v>
      </c>
      <c r="AI831" s="2" t="s">
        <v>1539</v>
      </c>
      <c r="AJ831" s="2" t="s">
        <v>1521</v>
      </c>
    </row>
    <row r="832" spans="1:36" ht="15.75" customHeight="1" x14ac:dyDescent="0.35">
      <c r="A832" s="2" t="s">
        <v>1248</v>
      </c>
      <c r="B832" s="2" t="s">
        <v>1560</v>
      </c>
      <c r="C832" s="2">
        <v>164</v>
      </c>
      <c r="D832" s="2">
        <f t="shared" si="231"/>
        <v>1.64</v>
      </c>
      <c r="E832" s="2">
        <f t="shared" si="232"/>
        <v>85.5</v>
      </c>
      <c r="F832" s="67">
        <f t="shared" si="233"/>
        <v>31.789113622843551</v>
      </c>
      <c r="G832" s="2">
        <v>85.5</v>
      </c>
      <c r="H832" s="2" t="b">
        <v>0</v>
      </c>
      <c r="I832" s="2" t="b">
        <f t="shared" si="234"/>
        <v>0</v>
      </c>
      <c r="J832" s="2" t="b">
        <f t="shared" si="235"/>
        <v>0</v>
      </c>
      <c r="K832" s="2" t="b">
        <v>0</v>
      </c>
      <c r="L832" s="2" t="b">
        <f t="shared" si="236"/>
        <v>0</v>
      </c>
      <c r="M832" s="2" t="b">
        <f t="shared" si="237"/>
        <v>0</v>
      </c>
      <c r="N832" s="2" t="b">
        <v>1</v>
      </c>
      <c r="O832" s="2" t="b">
        <f t="shared" si="238"/>
        <v>1</v>
      </c>
      <c r="P832" s="2" t="b">
        <f t="shared" si="239"/>
        <v>1</v>
      </c>
      <c r="Q832" s="2" t="b">
        <v>0</v>
      </c>
      <c r="R832" s="2" t="b">
        <f t="shared" si="240"/>
        <v>0</v>
      </c>
      <c r="S832" s="2" t="b">
        <f t="shared" si="241"/>
        <v>0</v>
      </c>
      <c r="T832" s="2" t="s">
        <v>1790</v>
      </c>
      <c r="U832" s="2">
        <v>228</v>
      </c>
      <c r="V832" s="2" t="b">
        <v>0</v>
      </c>
      <c r="W832" s="2" t="b">
        <f t="shared" si="242"/>
        <v>0</v>
      </c>
      <c r="X832" s="20" t="b">
        <f t="shared" si="243"/>
        <v>0</v>
      </c>
      <c r="Y832" s="2" t="b">
        <v>1</v>
      </c>
      <c r="Z832" s="2" t="b">
        <f t="shared" si="229"/>
        <v>1</v>
      </c>
      <c r="AA832" s="2" t="b">
        <f t="shared" si="230"/>
        <v>1</v>
      </c>
      <c r="AB832" s="2" t="b">
        <v>1</v>
      </c>
      <c r="AC832" s="20" t="b">
        <f t="shared" si="244"/>
        <v>1</v>
      </c>
      <c r="AD832" s="20" t="b">
        <f t="shared" si="245"/>
        <v>1</v>
      </c>
      <c r="AE832" s="2" t="s">
        <v>1646</v>
      </c>
      <c r="AF832" s="2" t="str">
        <f t="shared" si="246"/>
        <v>Fractured Arm</v>
      </c>
      <c r="AG832" s="2" t="s">
        <v>1528</v>
      </c>
      <c r="AH832" s="2" t="str">
        <f t="shared" si="247"/>
        <v>Yes</v>
      </c>
      <c r="AI832" s="2" t="s">
        <v>1511</v>
      </c>
      <c r="AJ832" s="2" t="s">
        <v>1534</v>
      </c>
    </row>
    <row r="833" spans="1:36" ht="15.75" customHeight="1" x14ac:dyDescent="0.35">
      <c r="A833" s="2" t="s">
        <v>1249</v>
      </c>
      <c r="B833" s="2" t="s">
        <v>1531</v>
      </c>
      <c r="C833" s="2">
        <v>172</v>
      </c>
      <c r="D833" s="2">
        <f t="shared" si="231"/>
        <v>1.72</v>
      </c>
      <c r="E833" s="2">
        <f t="shared" si="232"/>
        <v>102.2</v>
      </c>
      <c r="F833" s="67">
        <f t="shared" si="233"/>
        <v>34.545700378583021</v>
      </c>
      <c r="G833" s="2">
        <v>102.2</v>
      </c>
      <c r="H833" s="2" t="b">
        <v>1</v>
      </c>
      <c r="I833" s="2" t="b">
        <f t="shared" si="234"/>
        <v>1</v>
      </c>
      <c r="J833" s="2" t="b">
        <f t="shared" si="235"/>
        <v>1</v>
      </c>
      <c r="K833" s="2" t="b">
        <v>0</v>
      </c>
      <c r="L833" s="2" t="b">
        <f t="shared" si="236"/>
        <v>0</v>
      </c>
      <c r="M833" s="2" t="b">
        <f t="shared" si="237"/>
        <v>0</v>
      </c>
      <c r="N833" s="2" t="b">
        <v>0</v>
      </c>
      <c r="O833" s="2" t="b">
        <f t="shared" si="238"/>
        <v>0</v>
      </c>
      <c r="P833" s="2" t="b">
        <f t="shared" si="239"/>
        <v>0</v>
      </c>
      <c r="Q833" s="2" t="b">
        <v>1</v>
      </c>
      <c r="R833" s="2" t="b">
        <f t="shared" si="240"/>
        <v>1</v>
      </c>
      <c r="S833" s="2" t="b">
        <f t="shared" si="241"/>
        <v>1</v>
      </c>
      <c r="T833" s="2" t="s">
        <v>1856</v>
      </c>
      <c r="U833" s="2">
        <v>168</v>
      </c>
      <c r="V833" s="2" t="b">
        <v>1</v>
      </c>
      <c r="W833" s="2" t="b">
        <f t="shared" si="242"/>
        <v>1</v>
      </c>
      <c r="X833" s="20" t="b">
        <f t="shared" si="243"/>
        <v>0</v>
      </c>
      <c r="Y833" s="2" t="b">
        <v>0</v>
      </c>
      <c r="Z833" s="2" t="b">
        <f t="shared" si="229"/>
        <v>0</v>
      </c>
      <c r="AA833" s="2" t="b">
        <f t="shared" si="230"/>
        <v>0</v>
      </c>
      <c r="AB833" s="2" t="b">
        <v>1</v>
      </c>
      <c r="AC833" s="20" t="b">
        <f t="shared" si="244"/>
        <v>1</v>
      </c>
      <c r="AD833" s="20" t="b">
        <f t="shared" si="245"/>
        <v>1</v>
      </c>
      <c r="AE833" s="2" t="s">
        <v>1646</v>
      </c>
      <c r="AF833" s="2" t="str">
        <f t="shared" si="246"/>
        <v>Fractured Arm</v>
      </c>
      <c r="AG833" s="2" t="s">
        <v>1528</v>
      </c>
      <c r="AH833" s="2" t="str">
        <f t="shared" si="247"/>
        <v>Yes</v>
      </c>
      <c r="AI833" s="2" t="s">
        <v>1539</v>
      </c>
      <c r="AJ833" s="2" t="s">
        <v>1512</v>
      </c>
    </row>
    <row r="834" spans="1:36" ht="15.75" customHeight="1" x14ac:dyDescent="0.35">
      <c r="A834" s="2" t="s">
        <v>1250</v>
      </c>
      <c r="B834" s="2" t="s">
        <v>1560</v>
      </c>
      <c r="C834" s="2">
        <v>179</v>
      </c>
      <c r="D834" s="2">
        <f t="shared" si="231"/>
        <v>1.79</v>
      </c>
      <c r="E834" s="2">
        <f t="shared" si="232"/>
        <v>90.9</v>
      </c>
      <c r="F834" s="67">
        <f t="shared" si="233"/>
        <v>28.369901064261416</v>
      </c>
      <c r="G834" s="2">
        <v>90.9</v>
      </c>
      <c r="H834" s="2" t="b">
        <v>1</v>
      </c>
      <c r="I834" s="2" t="b">
        <f t="shared" si="234"/>
        <v>1</v>
      </c>
      <c r="J834" s="2" t="b">
        <f t="shared" si="235"/>
        <v>1</v>
      </c>
      <c r="K834" s="2" t="b">
        <v>0</v>
      </c>
      <c r="L834" s="2" t="b">
        <f t="shared" si="236"/>
        <v>0</v>
      </c>
      <c r="M834" s="2" t="b">
        <f t="shared" si="237"/>
        <v>0</v>
      </c>
      <c r="N834" s="2" t="b">
        <v>0</v>
      </c>
      <c r="O834" s="2" t="b">
        <f t="shared" si="238"/>
        <v>0</v>
      </c>
      <c r="P834" s="2" t="b">
        <f t="shared" si="239"/>
        <v>0</v>
      </c>
      <c r="Q834" s="2" t="b">
        <v>1</v>
      </c>
      <c r="R834" s="2" t="b">
        <f t="shared" si="240"/>
        <v>1</v>
      </c>
      <c r="S834" s="2" t="b">
        <f t="shared" si="241"/>
        <v>1</v>
      </c>
      <c r="T834" s="2" t="s">
        <v>1854</v>
      </c>
      <c r="U834" s="2">
        <v>210</v>
      </c>
      <c r="V834" s="2" t="b">
        <v>1</v>
      </c>
      <c r="W834" s="2" t="b">
        <f t="shared" si="242"/>
        <v>1</v>
      </c>
      <c r="X834" s="20" t="b">
        <f t="shared" si="243"/>
        <v>0</v>
      </c>
      <c r="Y834" s="2" t="b">
        <v>0</v>
      </c>
      <c r="Z834" s="2" t="b">
        <f t="shared" ref="Z834:Z897" si="248">IF(ISBLANK(Y834),FALSE,Y834)</f>
        <v>0</v>
      </c>
      <c r="AA834" s="2" t="b">
        <f t="shared" ref="AA834:AA897" si="249">IF(Z834="YES",TRUE,IF(Z834="No",FALSE,Z834))</f>
        <v>0</v>
      </c>
      <c r="AB834" s="2" t="b">
        <v>1</v>
      </c>
      <c r="AC834" s="20" t="b">
        <f t="shared" si="244"/>
        <v>1</v>
      </c>
      <c r="AD834" s="20" t="b">
        <f t="shared" si="245"/>
        <v>1</v>
      </c>
      <c r="AE834" s="2" t="s">
        <v>1575</v>
      </c>
      <c r="AF834" s="2" t="str">
        <f t="shared" si="246"/>
        <v>Stroke</v>
      </c>
      <c r="AG834" s="2" t="s">
        <v>1528</v>
      </c>
      <c r="AH834" s="2" t="str">
        <f t="shared" si="247"/>
        <v>Yes</v>
      </c>
      <c r="AI834" s="2" t="s">
        <v>1539</v>
      </c>
      <c r="AJ834" s="2" t="s">
        <v>1521</v>
      </c>
    </row>
    <row r="835" spans="1:36" ht="15.75" customHeight="1" x14ac:dyDescent="0.35">
      <c r="A835" s="2" t="s">
        <v>1251</v>
      </c>
      <c r="B835" s="2" t="s">
        <v>1513</v>
      </c>
      <c r="C835" s="2">
        <v>159</v>
      </c>
      <c r="D835" s="2">
        <f t="shared" ref="D835:D898" si="250">C835/100</f>
        <v>1.59</v>
      </c>
      <c r="E835" s="2">
        <f t="shared" ref="E835:E898" si="251">ROUND(G835,1)</f>
        <v>58.8</v>
      </c>
      <c r="F835" s="67">
        <f t="shared" ref="F835:F898" si="252">E835/D835^2</f>
        <v>23.258573632372133</v>
      </c>
      <c r="G835" s="2">
        <v>58.8</v>
      </c>
      <c r="H835" s="2" t="b">
        <v>0</v>
      </c>
      <c r="I835" s="2" t="b">
        <f t="shared" ref="I835:I898" si="253">IF(ISBLANK(H835),FALSE,H835)</f>
        <v>0</v>
      </c>
      <c r="J835" s="2" t="b">
        <f t="shared" ref="J835:J898" si="254">IF(I835="YES",TRUE,IF(I835="No",FALSE,I835))</f>
        <v>0</v>
      </c>
      <c r="K835" s="2" t="b">
        <v>0</v>
      </c>
      <c r="L835" s="2" t="b">
        <f t="shared" ref="L835:L898" si="255">IF(ISBLANK(K835),FALSE,K835)</f>
        <v>0</v>
      </c>
      <c r="M835" s="2" t="b">
        <f t="shared" ref="M835:M898" si="256">IF(L835="Yes",TRUE,IF(L835="No",FALSE,L835))</f>
        <v>0</v>
      </c>
      <c r="N835" s="2" t="b">
        <v>0</v>
      </c>
      <c r="O835" s="2" t="b">
        <f t="shared" ref="O835:O898" si="257">IF(ISBLANK(N835),"FALSE",N835)</f>
        <v>0</v>
      </c>
      <c r="P835" s="2" t="b">
        <f t="shared" ref="P835:P898" si="258">IF(O835="yes",TRUE,IF(O835="No",FALSE,O835))</f>
        <v>0</v>
      </c>
      <c r="Q835" s="2" t="b">
        <v>0</v>
      </c>
      <c r="R835" s="2" t="b">
        <f t="shared" ref="R835:R898" si="259">IF(ISBLANK(Q835),FALSE,Q835)</f>
        <v>0</v>
      </c>
      <c r="S835" s="2" t="b">
        <f t="shared" ref="S835:S898" si="260">IF(R835="Yes",TRUE,IF(R835="No",FALSE,R835))</f>
        <v>0</v>
      </c>
      <c r="T835" s="2" t="s">
        <v>1749</v>
      </c>
      <c r="U835" s="2">
        <v>205</v>
      </c>
      <c r="V835" s="2" t="b">
        <v>0</v>
      </c>
      <c r="W835" s="2" t="b">
        <f t="shared" ref="W835:W898" si="261">IF(ISBLANK(V835),FALSE,V835)</f>
        <v>0</v>
      </c>
      <c r="X835" s="20" t="b">
        <f t="shared" ref="X835:X898" si="262">IF(W835="Yes",TRUE,IF(W835="No",FALSE,FALSE))</f>
        <v>0</v>
      </c>
      <c r="Y835" s="2" t="b">
        <v>0</v>
      </c>
      <c r="Z835" s="2" t="b">
        <f t="shared" si="248"/>
        <v>0</v>
      </c>
      <c r="AA835" s="2" t="b">
        <f t="shared" si="249"/>
        <v>0</v>
      </c>
      <c r="AB835" s="2" t="b">
        <v>0</v>
      </c>
      <c r="AC835" s="20" t="b">
        <f t="shared" ref="AC835:AC898" si="263">IF(ISBLANK(AB835),"FALSE",AB835)</f>
        <v>0</v>
      </c>
      <c r="AD835" s="20" t="b">
        <f t="shared" ref="AD835:AD898" si="264">IF(AC835="Yes",TRUE,IF(AC835="No",FALSE,AC835))</f>
        <v>0</v>
      </c>
      <c r="AE835" s="2" t="s">
        <v>1562</v>
      </c>
      <c r="AF835" s="2" t="str">
        <f t="shared" ref="AF835:AF898" si="265">PROPER(AE835)</f>
        <v>Fractured Leg</v>
      </c>
      <c r="AG835" s="2" t="s">
        <v>1510</v>
      </c>
      <c r="AH835" s="2" t="str">
        <f t="shared" ref="AH835:AH898" si="266">IF(ISBLANK(AG835),"No",AG835)</f>
        <v>No</v>
      </c>
      <c r="AI835" s="2" t="s">
        <v>1516</v>
      </c>
      <c r="AJ835" s="2" t="s">
        <v>1512</v>
      </c>
    </row>
    <row r="836" spans="1:36" ht="15.75" customHeight="1" x14ac:dyDescent="0.35">
      <c r="A836" s="2" t="s">
        <v>1252</v>
      </c>
      <c r="B836" s="2" t="s">
        <v>1540</v>
      </c>
      <c r="C836" s="2">
        <v>178</v>
      </c>
      <c r="D836" s="2">
        <f t="shared" si="250"/>
        <v>1.78</v>
      </c>
      <c r="E836" s="2">
        <f t="shared" si="251"/>
        <v>91.5</v>
      </c>
      <c r="F836" s="67">
        <f t="shared" si="252"/>
        <v>28.878929428102513</v>
      </c>
      <c r="G836" s="2">
        <v>91.5</v>
      </c>
      <c r="H836" s="2" t="b">
        <v>0</v>
      </c>
      <c r="I836" s="2" t="b">
        <f t="shared" si="253"/>
        <v>0</v>
      </c>
      <c r="J836" s="2" t="b">
        <f t="shared" si="254"/>
        <v>0</v>
      </c>
      <c r="K836" s="2" t="b">
        <v>0</v>
      </c>
      <c r="L836" s="2" t="b">
        <f t="shared" si="255"/>
        <v>0</v>
      </c>
      <c r="M836" s="2" t="b">
        <f t="shared" si="256"/>
        <v>0</v>
      </c>
      <c r="N836" s="2" t="b">
        <v>1</v>
      </c>
      <c r="O836" s="2" t="b">
        <f t="shared" si="257"/>
        <v>1</v>
      </c>
      <c r="P836" s="2" t="b">
        <f t="shared" si="258"/>
        <v>1</v>
      </c>
      <c r="Q836" s="2" t="b">
        <v>1</v>
      </c>
      <c r="R836" s="2" t="b">
        <f t="shared" si="259"/>
        <v>1</v>
      </c>
      <c r="S836" s="2" t="b">
        <f t="shared" si="260"/>
        <v>1</v>
      </c>
      <c r="T836" s="2" t="s">
        <v>1688</v>
      </c>
      <c r="U836" s="2">
        <v>202</v>
      </c>
      <c r="V836" s="2" t="b">
        <v>1</v>
      </c>
      <c r="W836" s="2" t="b">
        <f t="shared" si="261"/>
        <v>1</v>
      </c>
      <c r="X836" s="20" t="b">
        <f t="shared" si="262"/>
        <v>0</v>
      </c>
      <c r="Y836" s="2" t="b">
        <v>0</v>
      </c>
      <c r="Z836" s="2" t="b">
        <f t="shared" si="248"/>
        <v>0</v>
      </c>
      <c r="AA836" s="2" t="b">
        <f t="shared" si="249"/>
        <v>0</v>
      </c>
      <c r="AB836" s="2" t="b">
        <v>1</v>
      </c>
      <c r="AC836" s="20" t="b">
        <f t="shared" si="263"/>
        <v>1</v>
      </c>
      <c r="AD836" s="20" t="b">
        <f t="shared" si="264"/>
        <v>1</v>
      </c>
      <c r="AE836" s="2" t="s">
        <v>1570</v>
      </c>
      <c r="AF836" s="2" t="str">
        <f t="shared" si="265"/>
        <v>Cancer</v>
      </c>
      <c r="AG836" s="2" t="s">
        <v>1510</v>
      </c>
      <c r="AH836" s="2" t="str">
        <f t="shared" si="266"/>
        <v>No</v>
      </c>
      <c r="AI836" s="2" t="s">
        <v>1539</v>
      </c>
      <c r="AJ836" s="2" t="s">
        <v>1534</v>
      </c>
    </row>
    <row r="837" spans="1:36" ht="15.75" customHeight="1" x14ac:dyDescent="0.35">
      <c r="A837" s="2" t="s">
        <v>1253</v>
      </c>
      <c r="B837" s="2" t="s">
        <v>1513</v>
      </c>
      <c r="C837" s="2">
        <v>175</v>
      </c>
      <c r="D837" s="2">
        <f t="shared" si="250"/>
        <v>1.75</v>
      </c>
      <c r="E837" s="2">
        <f t="shared" si="251"/>
        <v>92.6</v>
      </c>
      <c r="F837" s="67">
        <f t="shared" si="252"/>
        <v>30.236734693877548</v>
      </c>
      <c r="G837" s="2">
        <v>92.6</v>
      </c>
      <c r="H837" s="2" t="b">
        <v>0</v>
      </c>
      <c r="I837" s="2" t="b">
        <f t="shared" si="253"/>
        <v>0</v>
      </c>
      <c r="J837" s="2" t="b">
        <f t="shared" si="254"/>
        <v>0</v>
      </c>
      <c r="K837" s="2" t="b">
        <v>0</v>
      </c>
      <c r="L837" s="2" t="b">
        <f t="shared" si="255"/>
        <v>0</v>
      </c>
      <c r="M837" s="2" t="b">
        <f t="shared" si="256"/>
        <v>0</v>
      </c>
      <c r="N837" s="2" t="b">
        <v>0</v>
      </c>
      <c r="O837" s="2" t="b">
        <f t="shared" si="257"/>
        <v>0</v>
      </c>
      <c r="P837" s="2" t="b">
        <f t="shared" si="258"/>
        <v>0</v>
      </c>
      <c r="Q837" s="2" t="b">
        <v>0</v>
      </c>
      <c r="R837" s="2" t="b">
        <f t="shared" si="259"/>
        <v>0</v>
      </c>
      <c r="S837" s="2" t="b">
        <f t="shared" si="260"/>
        <v>0</v>
      </c>
      <c r="T837" s="2" t="s">
        <v>1765</v>
      </c>
      <c r="U837" s="2">
        <v>204</v>
      </c>
      <c r="V837" s="2" t="b">
        <v>1</v>
      </c>
      <c r="W837" s="2" t="b">
        <f t="shared" si="261"/>
        <v>1</v>
      </c>
      <c r="X837" s="20" t="b">
        <f t="shared" si="262"/>
        <v>0</v>
      </c>
      <c r="Y837" s="2" t="b">
        <v>0</v>
      </c>
      <c r="Z837" s="2" t="b">
        <f t="shared" si="248"/>
        <v>0</v>
      </c>
      <c r="AA837" s="2" t="b">
        <f t="shared" si="249"/>
        <v>0</v>
      </c>
      <c r="AB837" s="2" t="b">
        <v>1</v>
      </c>
      <c r="AC837" s="20" t="b">
        <f t="shared" si="263"/>
        <v>1</v>
      </c>
      <c r="AD837" s="20" t="b">
        <f t="shared" si="264"/>
        <v>1</v>
      </c>
      <c r="AE837" s="2" t="s">
        <v>1552</v>
      </c>
      <c r="AF837" s="2" t="str">
        <f t="shared" si="265"/>
        <v>Heart Disease</v>
      </c>
      <c r="AG837" s="2" t="s">
        <v>1528</v>
      </c>
      <c r="AH837" s="2" t="str">
        <f t="shared" si="266"/>
        <v>Yes</v>
      </c>
      <c r="AI837" s="2" t="s">
        <v>1539</v>
      </c>
      <c r="AJ837" s="2" t="s">
        <v>1521</v>
      </c>
    </row>
    <row r="838" spans="1:36" ht="15.75" customHeight="1" x14ac:dyDescent="0.35">
      <c r="A838" s="2" t="s">
        <v>1254</v>
      </c>
      <c r="B838" s="2" t="s">
        <v>1547</v>
      </c>
      <c r="C838" s="2">
        <v>167</v>
      </c>
      <c r="D838" s="2">
        <f t="shared" si="250"/>
        <v>1.67</v>
      </c>
      <c r="E838" s="2">
        <f t="shared" si="251"/>
        <v>68.099999999999994</v>
      </c>
      <c r="F838" s="67">
        <f t="shared" si="252"/>
        <v>24.418229409444582</v>
      </c>
      <c r="G838" s="2">
        <v>68.099999999999994</v>
      </c>
      <c r="H838" s="2" t="b">
        <v>0</v>
      </c>
      <c r="I838" s="2" t="b">
        <f t="shared" si="253"/>
        <v>0</v>
      </c>
      <c r="J838" s="2" t="b">
        <f t="shared" si="254"/>
        <v>0</v>
      </c>
      <c r="K838" s="2" t="b">
        <v>0</v>
      </c>
      <c r="L838" s="2" t="b">
        <f t="shared" si="255"/>
        <v>0</v>
      </c>
      <c r="M838" s="2" t="b">
        <f t="shared" si="256"/>
        <v>0</v>
      </c>
      <c r="N838" s="2" t="b">
        <v>0</v>
      </c>
      <c r="O838" s="2" t="b">
        <f t="shared" si="257"/>
        <v>0</v>
      </c>
      <c r="P838" s="2" t="b">
        <f t="shared" si="258"/>
        <v>0</v>
      </c>
      <c r="Q838" s="2" t="b">
        <v>0</v>
      </c>
      <c r="R838" s="2" t="b">
        <f t="shared" si="259"/>
        <v>0</v>
      </c>
      <c r="S838" s="2" t="b">
        <f t="shared" si="260"/>
        <v>0</v>
      </c>
      <c r="T838" s="2" t="s">
        <v>1563</v>
      </c>
      <c r="U838" s="2">
        <v>176</v>
      </c>
      <c r="V838" s="2" t="b">
        <v>0</v>
      </c>
      <c r="W838" s="2" t="b">
        <f t="shared" si="261"/>
        <v>0</v>
      </c>
      <c r="X838" s="20" t="b">
        <f t="shared" si="262"/>
        <v>0</v>
      </c>
      <c r="Y838" s="2" t="b">
        <v>0</v>
      </c>
      <c r="Z838" s="2" t="b">
        <f t="shared" si="248"/>
        <v>0</v>
      </c>
      <c r="AA838" s="2" t="b">
        <f t="shared" si="249"/>
        <v>0</v>
      </c>
      <c r="AB838" s="2" t="b">
        <v>0</v>
      </c>
      <c r="AC838" s="20" t="b">
        <f t="shared" si="263"/>
        <v>0</v>
      </c>
      <c r="AD838" s="20" t="b">
        <f t="shared" si="264"/>
        <v>0</v>
      </c>
      <c r="AE838" s="2" t="s">
        <v>1572</v>
      </c>
      <c r="AF838" s="2" t="str">
        <f t="shared" si="265"/>
        <v>Allergic Reaction</v>
      </c>
      <c r="AG838" s="2" t="s">
        <v>1510</v>
      </c>
      <c r="AH838" s="2" t="str">
        <f t="shared" si="266"/>
        <v>No</v>
      </c>
      <c r="AI838" s="2" t="s">
        <v>1511</v>
      </c>
      <c r="AJ838" s="2" t="s">
        <v>1521</v>
      </c>
    </row>
    <row r="839" spans="1:36" ht="15.75" customHeight="1" x14ac:dyDescent="0.35">
      <c r="A839" s="2" t="s">
        <v>1255</v>
      </c>
      <c r="B839" s="2" t="s">
        <v>1507</v>
      </c>
      <c r="C839" s="2">
        <v>167</v>
      </c>
      <c r="D839" s="2">
        <f t="shared" si="250"/>
        <v>1.67</v>
      </c>
      <c r="E839" s="2">
        <f t="shared" si="251"/>
        <v>87.2</v>
      </c>
      <c r="F839" s="67">
        <f t="shared" si="252"/>
        <v>31.266807701961348</v>
      </c>
      <c r="G839" s="2">
        <v>87.2</v>
      </c>
      <c r="H839" s="2" t="b">
        <v>0</v>
      </c>
      <c r="I839" s="2" t="b">
        <f t="shared" si="253"/>
        <v>0</v>
      </c>
      <c r="J839" s="2" t="b">
        <f t="shared" si="254"/>
        <v>0</v>
      </c>
      <c r="K839" s="2" t="b">
        <v>1</v>
      </c>
      <c r="L839" s="2" t="b">
        <f t="shared" si="255"/>
        <v>1</v>
      </c>
      <c r="M839" s="2" t="b">
        <f t="shared" si="256"/>
        <v>1</v>
      </c>
      <c r="N839" s="2" t="b">
        <v>1</v>
      </c>
      <c r="O839" s="2" t="b">
        <f t="shared" si="257"/>
        <v>1</v>
      </c>
      <c r="P839" s="2" t="b">
        <f t="shared" si="258"/>
        <v>1</v>
      </c>
      <c r="Q839" s="2" t="b">
        <v>0</v>
      </c>
      <c r="R839" s="2" t="b">
        <f t="shared" si="259"/>
        <v>0</v>
      </c>
      <c r="S839" s="2" t="b">
        <f t="shared" si="260"/>
        <v>0</v>
      </c>
      <c r="T839" s="2" t="s">
        <v>1818</v>
      </c>
      <c r="U839" s="2">
        <v>180</v>
      </c>
      <c r="V839" s="2" t="b">
        <v>0</v>
      </c>
      <c r="W839" s="2" t="b">
        <f t="shared" si="261"/>
        <v>0</v>
      </c>
      <c r="X839" s="20" t="b">
        <f t="shared" si="262"/>
        <v>0</v>
      </c>
      <c r="Y839" s="2" t="b">
        <v>1</v>
      </c>
      <c r="Z839" s="2" t="b">
        <f t="shared" si="248"/>
        <v>1</v>
      </c>
      <c r="AA839" s="2" t="b">
        <f t="shared" si="249"/>
        <v>1</v>
      </c>
      <c r="AB839" s="2" t="b">
        <v>1</v>
      </c>
      <c r="AC839" s="20" t="b">
        <f t="shared" si="263"/>
        <v>1</v>
      </c>
      <c r="AD839" s="20" t="b">
        <f t="shared" si="264"/>
        <v>1</v>
      </c>
      <c r="AE839" s="2" t="s">
        <v>1509</v>
      </c>
      <c r="AF839" s="2" t="str">
        <f t="shared" si="265"/>
        <v>Fractured Leg</v>
      </c>
      <c r="AG839" s="2" t="s">
        <v>1510</v>
      </c>
      <c r="AH839" s="2" t="str">
        <f t="shared" si="266"/>
        <v>No</v>
      </c>
      <c r="AI839" s="2" t="s">
        <v>1539</v>
      </c>
      <c r="AJ839" s="2" t="s">
        <v>1517</v>
      </c>
    </row>
    <row r="840" spans="1:36" ht="15.75" customHeight="1" x14ac:dyDescent="0.35">
      <c r="A840" s="2" t="s">
        <v>1256</v>
      </c>
      <c r="B840" s="2" t="s">
        <v>1522</v>
      </c>
      <c r="C840" s="2">
        <v>168</v>
      </c>
      <c r="D840" s="2">
        <f t="shared" si="250"/>
        <v>1.68</v>
      </c>
      <c r="E840" s="2">
        <f t="shared" si="251"/>
        <v>80</v>
      </c>
      <c r="F840" s="67">
        <f t="shared" si="252"/>
        <v>28.344671201814062</v>
      </c>
      <c r="G840" s="2">
        <v>80</v>
      </c>
      <c r="H840" s="2" t="b">
        <v>1</v>
      </c>
      <c r="I840" s="2" t="b">
        <f t="shared" si="253"/>
        <v>1</v>
      </c>
      <c r="J840" s="2" t="b">
        <f t="shared" si="254"/>
        <v>1</v>
      </c>
      <c r="K840" s="2" t="b">
        <v>0</v>
      </c>
      <c r="L840" s="2" t="b">
        <f t="shared" si="255"/>
        <v>0</v>
      </c>
      <c r="M840" s="2" t="b">
        <f t="shared" si="256"/>
        <v>0</v>
      </c>
      <c r="N840" s="2" t="b">
        <v>0</v>
      </c>
      <c r="O840" s="2" t="b">
        <f t="shared" si="257"/>
        <v>0</v>
      </c>
      <c r="P840" s="2" t="b">
        <f t="shared" si="258"/>
        <v>0</v>
      </c>
      <c r="Q840" s="2" t="b">
        <v>0</v>
      </c>
      <c r="R840" s="2" t="b">
        <f t="shared" si="259"/>
        <v>0</v>
      </c>
      <c r="S840" s="2" t="b">
        <f t="shared" si="260"/>
        <v>0</v>
      </c>
      <c r="T840" s="2" t="s">
        <v>1904</v>
      </c>
      <c r="U840" s="2">
        <v>152</v>
      </c>
      <c r="V840" s="2" t="b">
        <v>0</v>
      </c>
      <c r="W840" s="2" t="b">
        <f t="shared" si="261"/>
        <v>0</v>
      </c>
      <c r="X840" s="20" t="b">
        <f t="shared" si="262"/>
        <v>0</v>
      </c>
      <c r="Y840" s="2" t="b">
        <v>1</v>
      </c>
      <c r="Z840" s="2" t="b">
        <f t="shared" si="248"/>
        <v>1</v>
      </c>
      <c r="AA840" s="2" t="b">
        <f t="shared" si="249"/>
        <v>1</v>
      </c>
      <c r="AB840" s="2" t="b">
        <v>1</v>
      </c>
      <c r="AC840" s="20" t="b">
        <f t="shared" si="263"/>
        <v>1</v>
      </c>
      <c r="AD840" s="20" t="b">
        <f t="shared" si="264"/>
        <v>1</v>
      </c>
      <c r="AE840" s="2" t="s">
        <v>1559</v>
      </c>
      <c r="AF840" s="2" t="str">
        <f t="shared" si="265"/>
        <v>Kidney Stones</v>
      </c>
      <c r="AG840" s="2" t="s">
        <v>1528</v>
      </c>
      <c r="AH840" s="2" t="str">
        <f t="shared" si="266"/>
        <v>Yes</v>
      </c>
      <c r="AI840" s="2" t="s">
        <v>1516</v>
      </c>
      <c r="AJ840" s="2" t="s">
        <v>1521</v>
      </c>
    </row>
    <row r="841" spans="1:36" ht="15.75" customHeight="1" x14ac:dyDescent="0.35">
      <c r="A841" s="2" t="s">
        <v>1257</v>
      </c>
      <c r="B841" s="2" t="s">
        <v>1522</v>
      </c>
      <c r="C841" s="2">
        <v>172</v>
      </c>
      <c r="D841" s="2">
        <f t="shared" si="250"/>
        <v>1.72</v>
      </c>
      <c r="E841" s="2">
        <f t="shared" si="251"/>
        <v>102.8</v>
      </c>
      <c r="F841" s="67">
        <f t="shared" si="252"/>
        <v>34.748512709572744</v>
      </c>
      <c r="G841" s="2">
        <v>102.8002</v>
      </c>
      <c r="H841" s="2" t="b">
        <v>0</v>
      </c>
      <c r="I841" s="2" t="b">
        <f t="shared" si="253"/>
        <v>0</v>
      </c>
      <c r="J841" s="2" t="b">
        <f t="shared" si="254"/>
        <v>0</v>
      </c>
      <c r="K841" s="2" t="b">
        <v>1</v>
      </c>
      <c r="L841" s="2" t="b">
        <f t="shared" si="255"/>
        <v>1</v>
      </c>
      <c r="M841" s="2" t="b">
        <f t="shared" si="256"/>
        <v>1</v>
      </c>
      <c r="N841" s="2" t="b">
        <v>0</v>
      </c>
      <c r="O841" s="2" t="b">
        <f t="shared" si="257"/>
        <v>0</v>
      </c>
      <c r="P841" s="2" t="b">
        <f t="shared" si="258"/>
        <v>0</v>
      </c>
      <c r="Q841" s="2" t="b">
        <v>1</v>
      </c>
      <c r="R841" s="2" t="b">
        <f t="shared" si="259"/>
        <v>1</v>
      </c>
      <c r="S841" s="2" t="b">
        <f t="shared" si="260"/>
        <v>1</v>
      </c>
      <c r="T841" s="2" t="s">
        <v>1683</v>
      </c>
      <c r="U841" s="2">
        <v>206</v>
      </c>
      <c r="V841" s="2" t="b">
        <v>1</v>
      </c>
      <c r="W841" s="2" t="b">
        <f t="shared" si="261"/>
        <v>1</v>
      </c>
      <c r="X841" s="20" t="b">
        <f t="shared" si="262"/>
        <v>0</v>
      </c>
      <c r="Y841" s="2" t="b">
        <v>0</v>
      </c>
      <c r="Z841" s="2" t="b">
        <f t="shared" si="248"/>
        <v>0</v>
      </c>
      <c r="AA841" s="2" t="b">
        <f t="shared" si="249"/>
        <v>0</v>
      </c>
      <c r="AB841" s="2" t="b">
        <v>1</v>
      </c>
      <c r="AC841" s="20" t="b">
        <f t="shared" si="263"/>
        <v>1</v>
      </c>
      <c r="AD841" s="20" t="b">
        <f t="shared" si="264"/>
        <v>1</v>
      </c>
      <c r="AE841" s="2" t="s">
        <v>1538</v>
      </c>
      <c r="AF841" s="2" t="str">
        <f t="shared" si="265"/>
        <v>Respiratory Infection</v>
      </c>
      <c r="AG841" s="2" t="s">
        <v>1528</v>
      </c>
      <c r="AH841" s="2" t="str">
        <f t="shared" si="266"/>
        <v>Yes</v>
      </c>
      <c r="AI841" s="2" t="s">
        <v>1511</v>
      </c>
      <c r="AJ841" s="2" t="s">
        <v>1525</v>
      </c>
    </row>
    <row r="842" spans="1:36" ht="15.75" customHeight="1" x14ac:dyDescent="0.35">
      <c r="A842" s="2" t="s">
        <v>1259</v>
      </c>
      <c r="B842" s="2" t="s">
        <v>1513</v>
      </c>
      <c r="C842" s="2">
        <v>167</v>
      </c>
      <c r="D842" s="2">
        <f t="shared" si="250"/>
        <v>1.67</v>
      </c>
      <c r="E842" s="2">
        <f t="shared" si="251"/>
        <v>97.1</v>
      </c>
      <c r="F842" s="67">
        <f t="shared" si="252"/>
        <v>34.816594356197783</v>
      </c>
      <c r="G842" s="2">
        <v>97.1</v>
      </c>
      <c r="H842" s="2" t="b">
        <v>0</v>
      </c>
      <c r="I842" s="2" t="b">
        <f t="shared" si="253"/>
        <v>0</v>
      </c>
      <c r="J842" s="2" t="b">
        <f t="shared" si="254"/>
        <v>0</v>
      </c>
      <c r="K842" s="2" t="b">
        <v>0</v>
      </c>
      <c r="L842" s="2" t="b">
        <f t="shared" si="255"/>
        <v>0</v>
      </c>
      <c r="M842" s="2" t="b">
        <f t="shared" si="256"/>
        <v>0</v>
      </c>
      <c r="N842" s="2" t="b">
        <v>1</v>
      </c>
      <c r="O842" s="2" t="b">
        <f t="shared" si="257"/>
        <v>1</v>
      </c>
      <c r="P842" s="2" t="b">
        <f t="shared" si="258"/>
        <v>1</v>
      </c>
      <c r="Q842" s="2" t="b">
        <v>1</v>
      </c>
      <c r="R842" s="2" t="b">
        <f t="shared" si="259"/>
        <v>1</v>
      </c>
      <c r="S842" s="2" t="b">
        <f t="shared" si="260"/>
        <v>1</v>
      </c>
      <c r="T842" s="2" t="s">
        <v>1772</v>
      </c>
      <c r="U842" s="2">
        <v>174</v>
      </c>
      <c r="V842" s="2" t="b">
        <v>1</v>
      </c>
      <c r="W842" s="2" t="b">
        <f t="shared" si="261"/>
        <v>1</v>
      </c>
      <c r="X842" s="20" t="b">
        <f t="shared" si="262"/>
        <v>0</v>
      </c>
      <c r="Y842" s="2" t="b">
        <v>1</v>
      </c>
      <c r="Z842" s="2" t="b">
        <f t="shared" si="248"/>
        <v>1</v>
      </c>
      <c r="AA842" s="2" t="b">
        <f t="shared" si="249"/>
        <v>1</v>
      </c>
      <c r="AB842" s="2" t="b">
        <v>1</v>
      </c>
      <c r="AC842" s="20" t="b">
        <f t="shared" si="263"/>
        <v>1</v>
      </c>
      <c r="AD842" s="20" t="b">
        <f t="shared" si="264"/>
        <v>1</v>
      </c>
      <c r="AE842" s="2" t="s">
        <v>1538</v>
      </c>
      <c r="AF842" s="2" t="str">
        <f t="shared" si="265"/>
        <v>Respiratory Infection</v>
      </c>
      <c r="AG842" s="2" t="s">
        <v>1510</v>
      </c>
      <c r="AH842" s="2" t="str">
        <f t="shared" si="266"/>
        <v>No</v>
      </c>
      <c r="AI842" s="2" t="s">
        <v>1516</v>
      </c>
      <c r="AJ842" s="2" t="s">
        <v>1534</v>
      </c>
    </row>
    <row r="843" spans="1:36" ht="15.75" customHeight="1" x14ac:dyDescent="0.35">
      <c r="A843" s="2" t="s">
        <v>1261</v>
      </c>
      <c r="B843" s="2" t="s">
        <v>1522</v>
      </c>
      <c r="C843" s="2">
        <v>169</v>
      </c>
      <c r="D843" s="2">
        <f t="shared" si="250"/>
        <v>1.69</v>
      </c>
      <c r="E843" s="2">
        <f t="shared" si="251"/>
        <v>89.8</v>
      </c>
      <c r="F843" s="67">
        <f t="shared" si="252"/>
        <v>31.441476138790662</v>
      </c>
      <c r="G843" s="2">
        <v>89.8</v>
      </c>
      <c r="H843" s="2" t="b">
        <v>0</v>
      </c>
      <c r="I843" s="2" t="b">
        <f t="shared" si="253"/>
        <v>0</v>
      </c>
      <c r="J843" s="2" t="b">
        <f t="shared" si="254"/>
        <v>0</v>
      </c>
      <c r="K843" s="2" t="b">
        <v>0</v>
      </c>
      <c r="L843" s="2" t="b">
        <f t="shared" si="255"/>
        <v>0</v>
      </c>
      <c r="M843" s="2" t="b">
        <f t="shared" si="256"/>
        <v>0</v>
      </c>
      <c r="N843" s="2" t="b">
        <v>0</v>
      </c>
      <c r="O843" s="2" t="b">
        <f t="shared" si="257"/>
        <v>0</v>
      </c>
      <c r="P843" s="2" t="b">
        <f t="shared" si="258"/>
        <v>0</v>
      </c>
      <c r="Q843" s="2" t="b">
        <v>0</v>
      </c>
      <c r="R843" s="2" t="b">
        <f t="shared" si="259"/>
        <v>0</v>
      </c>
      <c r="S843" s="2" t="b">
        <f t="shared" si="260"/>
        <v>0</v>
      </c>
      <c r="T843" s="2" t="s">
        <v>1672</v>
      </c>
      <c r="U843" s="2">
        <v>171</v>
      </c>
      <c r="V843" s="2" t="b">
        <v>0</v>
      </c>
      <c r="W843" s="2" t="b">
        <f t="shared" si="261"/>
        <v>0</v>
      </c>
      <c r="X843" s="20" t="b">
        <f t="shared" si="262"/>
        <v>0</v>
      </c>
      <c r="Y843" s="2" t="b">
        <v>1</v>
      </c>
      <c r="Z843" s="2" t="b">
        <f t="shared" si="248"/>
        <v>1</v>
      </c>
      <c r="AA843" s="2" t="b">
        <f t="shared" si="249"/>
        <v>1</v>
      </c>
      <c r="AB843" s="2" t="b">
        <v>1</v>
      </c>
      <c r="AC843" s="20" t="b">
        <f t="shared" si="263"/>
        <v>1</v>
      </c>
      <c r="AD843" s="20" t="b">
        <f t="shared" si="264"/>
        <v>1</v>
      </c>
      <c r="AE843" s="2" t="s">
        <v>1572</v>
      </c>
      <c r="AF843" s="2" t="str">
        <f t="shared" si="265"/>
        <v>Allergic Reaction</v>
      </c>
      <c r="AH843" s="2" t="str">
        <f t="shared" si="266"/>
        <v>No</v>
      </c>
      <c r="AI843" s="2" t="s">
        <v>1511</v>
      </c>
      <c r="AJ843" s="2" t="s">
        <v>1512</v>
      </c>
    </row>
    <row r="844" spans="1:36" ht="15.75" customHeight="1" x14ac:dyDescent="0.35">
      <c r="A844" s="2" t="s">
        <v>1263</v>
      </c>
      <c r="B844" s="2" t="s">
        <v>1540</v>
      </c>
      <c r="C844" s="2">
        <v>163</v>
      </c>
      <c r="D844" s="2">
        <f t="shared" si="250"/>
        <v>1.63</v>
      </c>
      <c r="E844" s="2">
        <f t="shared" si="251"/>
        <v>70.7</v>
      </c>
      <c r="F844" s="67">
        <f t="shared" si="252"/>
        <v>26.609958974745005</v>
      </c>
      <c r="G844" s="2">
        <v>70.7</v>
      </c>
      <c r="H844" s="2" t="b">
        <v>0</v>
      </c>
      <c r="I844" s="2" t="b">
        <f t="shared" si="253"/>
        <v>0</v>
      </c>
      <c r="J844" s="2" t="b">
        <f t="shared" si="254"/>
        <v>0</v>
      </c>
      <c r="K844" s="2" t="b">
        <v>0</v>
      </c>
      <c r="L844" s="2" t="b">
        <f t="shared" si="255"/>
        <v>0</v>
      </c>
      <c r="M844" s="2" t="b">
        <f t="shared" si="256"/>
        <v>0</v>
      </c>
      <c r="N844" s="2" t="b">
        <v>1</v>
      </c>
      <c r="O844" s="2" t="b">
        <f t="shared" si="257"/>
        <v>1</v>
      </c>
      <c r="P844" s="2" t="b">
        <f t="shared" si="258"/>
        <v>1</v>
      </c>
      <c r="Q844" s="2" t="b">
        <v>0</v>
      </c>
      <c r="R844" s="2" t="b">
        <f t="shared" si="259"/>
        <v>0</v>
      </c>
      <c r="S844" s="2" t="b">
        <f t="shared" si="260"/>
        <v>0</v>
      </c>
      <c r="T844" s="2" t="s">
        <v>1834</v>
      </c>
      <c r="U844" s="2">
        <v>189</v>
      </c>
      <c r="V844" s="2" t="b">
        <v>0</v>
      </c>
      <c r="W844" s="2" t="b">
        <f t="shared" si="261"/>
        <v>0</v>
      </c>
      <c r="X844" s="20" t="b">
        <f t="shared" si="262"/>
        <v>0</v>
      </c>
      <c r="Y844" s="2" t="b">
        <v>0</v>
      </c>
      <c r="Z844" s="2" t="b">
        <f t="shared" si="248"/>
        <v>0</v>
      </c>
      <c r="AA844" s="2" t="b">
        <f t="shared" si="249"/>
        <v>0</v>
      </c>
      <c r="AB844" s="2" t="b">
        <v>0</v>
      </c>
      <c r="AC844" s="20" t="b">
        <f t="shared" si="263"/>
        <v>0</v>
      </c>
      <c r="AD844" s="20" t="b">
        <f t="shared" si="264"/>
        <v>0</v>
      </c>
      <c r="AE844" s="2" t="s">
        <v>1536</v>
      </c>
      <c r="AF844" s="2" t="str">
        <f t="shared" si="265"/>
        <v>Hypertension</v>
      </c>
      <c r="AG844" s="2" t="s">
        <v>1528</v>
      </c>
      <c r="AH844" s="2" t="str">
        <f t="shared" si="266"/>
        <v>Yes</v>
      </c>
      <c r="AI844" s="2" t="s">
        <v>1516</v>
      </c>
      <c r="AJ844" s="2" t="s">
        <v>1521</v>
      </c>
    </row>
    <row r="845" spans="1:36" ht="15.75" customHeight="1" x14ac:dyDescent="0.35">
      <c r="A845" s="2" t="s">
        <v>1264</v>
      </c>
      <c r="B845" s="2" t="s">
        <v>1531</v>
      </c>
      <c r="C845" s="2">
        <v>168</v>
      </c>
      <c r="D845" s="2">
        <f t="shared" si="250"/>
        <v>1.68</v>
      </c>
      <c r="E845" s="2">
        <f t="shared" si="251"/>
        <v>67.599999999999994</v>
      </c>
      <c r="F845" s="67">
        <f t="shared" si="252"/>
        <v>23.95124716553288</v>
      </c>
      <c r="G845" s="2">
        <v>67.599999999999994</v>
      </c>
      <c r="H845" s="2" t="b">
        <v>0</v>
      </c>
      <c r="I845" s="2" t="b">
        <f t="shared" si="253"/>
        <v>0</v>
      </c>
      <c r="J845" s="2" t="b">
        <f t="shared" si="254"/>
        <v>0</v>
      </c>
      <c r="K845" s="2" t="b">
        <v>1</v>
      </c>
      <c r="L845" s="2" t="b">
        <f t="shared" si="255"/>
        <v>1</v>
      </c>
      <c r="M845" s="2" t="b">
        <f t="shared" si="256"/>
        <v>1</v>
      </c>
      <c r="N845" s="2" t="b">
        <v>0</v>
      </c>
      <c r="O845" s="2" t="b">
        <f t="shared" si="257"/>
        <v>0</v>
      </c>
      <c r="P845" s="2" t="b">
        <f t="shared" si="258"/>
        <v>0</v>
      </c>
      <c r="Q845" s="2" t="b">
        <v>0</v>
      </c>
      <c r="R845" s="2" t="b">
        <f t="shared" si="259"/>
        <v>0</v>
      </c>
      <c r="S845" s="2" t="b">
        <f t="shared" si="260"/>
        <v>0</v>
      </c>
      <c r="T845" s="2" t="s">
        <v>1812</v>
      </c>
      <c r="U845" s="2">
        <v>228</v>
      </c>
      <c r="V845" s="2" t="b">
        <v>0</v>
      </c>
      <c r="W845" s="2" t="b">
        <f t="shared" si="261"/>
        <v>0</v>
      </c>
      <c r="X845" s="20" t="b">
        <f t="shared" si="262"/>
        <v>0</v>
      </c>
      <c r="Z845" s="2" t="b">
        <f t="shared" si="248"/>
        <v>0</v>
      </c>
      <c r="AA845" s="2" t="b">
        <f t="shared" si="249"/>
        <v>0</v>
      </c>
      <c r="AB845" s="2" t="b">
        <v>0</v>
      </c>
      <c r="AC845" s="20" t="b">
        <f t="shared" si="263"/>
        <v>0</v>
      </c>
      <c r="AD845" s="20" t="b">
        <f t="shared" si="264"/>
        <v>0</v>
      </c>
      <c r="AE845" s="2" t="s">
        <v>1509</v>
      </c>
      <c r="AF845" s="2" t="str">
        <f t="shared" si="265"/>
        <v>Fractured Leg</v>
      </c>
      <c r="AG845" s="2" t="s">
        <v>1510</v>
      </c>
      <c r="AH845" s="2" t="str">
        <f t="shared" si="266"/>
        <v>No</v>
      </c>
      <c r="AI845" s="2" t="s">
        <v>1511</v>
      </c>
      <c r="AJ845" s="2" t="s">
        <v>1521</v>
      </c>
    </row>
    <row r="846" spans="1:36" ht="15.75" customHeight="1" x14ac:dyDescent="0.35">
      <c r="A846" s="2" t="s">
        <v>1265</v>
      </c>
      <c r="B846" s="2" t="s">
        <v>1518</v>
      </c>
      <c r="C846" s="2">
        <v>150</v>
      </c>
      <c r="D846" s="2">
        <f t="shared" si="250"/>
        <v>1.5</v>
      </c>
      <c r="E846" s="2">
        <f t="shared" si="251"/>
        <v>59.9</v>
      </c>
      <c r="F846" s="67">
        <f t="shared" si="252"/>
        <v>26.62222222222222</v>
      </c>
      <c r="G846" s="2">
        <v>59.9</v>
      </c>
      <c r="H846" s="2" t="b">
        <v>0</v>
      </c>
      <c r="I846" s="2" t="b">
        <f t="shared" si="253"/>
        <v>0</v>
      </c>
      <c r="J846" s="2" t="b">
        <f t="shared" si="254"/>
        <v>0</v>
      </c>
      <c r="K846" s="2" t="b">
        <v>0</v>
      </c>
      <c r="L846" s="2" t="b">
        <f t="shared" si="255"/>
        <v>0</v>
      </c>
      <c r="M846" s="2" t="b">
        <f t="shared" si="256"/>
        <v>0</v>
      </c>
      <c r="N846" s="2" t="b">
        <v>0</v>
      </c>
      <c r="O846" s="2" t="b">
        <f t="shared" si="257"/>
        <v>0</v>
      </c>
      <c r="P846" s="2" t="b">
        <f t="shared" si="258"/>
        <v>0</v>
      </c>
      <c r="Q846" s="2" t="b">
        <v>0</v>
      </c>
      <c r="R846" s="2" t="b">
        <f t="shared" si="259"/>
        <v>0</v>
      </c>
      <c r="S846" s="2" t="b">
        <f t="shared" si="260"/>
        <v>0</v>
      </c>
      <c r="T846" s="2" t="s">
        <v>1905</v>
      </c>
      <c r="U846" s="2">
        <v>189</v>
      </c>
      <c r="V846" s="2" t="b">
        <v>0</v>
      </c>
      <c r="W846" s="2" t="b">
        <f t="shared" si="261"/>
        <v>0</v>
      </c>
      <c r="X846" s="20" t="b">
        <f t="shared" si="262"/>
        <v>0</v>
      </c>
      <c r="Z846" s="2" t="b">
        <f t="shared" si="248"/>
        <v>0</v>
      </c>
      <c r="AA846" s="2" t="b">
        <f t="shared" si="249"/>
        <v>0</v>
      </c>
      <c r="AC846" s="20" t="str">
        <f t="shared" si="263"/>
        <v>FALSE</v>
      </c>
      <c r="AD846" s="20" t="str">
        <f t="shared" si="264"/>
        <v>FALSE</v>
      </c>
      <c r="AE846" s="2" t="s">
        <v>1549</v>
      </c>
      <c r="AF846" s="2" t="str">
        <f t="shared" si="265"/>
        <v>Hypertension</v>
      </c>
      <c r="AG846" s="2" t="s">
        <v>1528</v>
      </c>
      <c r="AH846" s="2" t="str">
        <f t="shared" si="266"/>
        <v>Yes</v>
      </c>
      <c r="AI846" s="2" t="s">
        <v>1539</v>
      </c>
      <c r="AJ846" s="2" t="s">
        <v>1521</v>
      </c>
    </row>
    <row r="847" spans="1:36" ht="15.75" customHeight="1" x14ac:dyDescent="0.35">
      <c r="A847" s="2" t="s">
        <v>1267</v>
      </c>
      <c r="B847" s="2" t="s">
        <v>1547</v>
      </c>
      <c r="C847" s="2">
        <v>175</v>
      </c>
      <c r="D847" s="2">
        <f t="shared" si="250"/>
        <v>1.75</v>
      </c>
      <c r="E847" s="2">
        <f t="shared" si="251"/>
        <v>101.2</v>
      </c>
      <c r="F847" s="67">
        <f t="shared" si="252"/>
        <v>33.044897959183672</v>
      </c>
      <c r="G847" s="2">
        <v>101.2</v>
      </c>
      <c r="H847" s="2" t="b">
        <v>0</v>
      </c>
      <c r="I847" s="2" t="b">
        <f t="shared" si="253"/>
        <v>0</v>
      </c>
      <c r="J847" s="2" t="b">
        <f t="shared" si="254"/>
        <v>0</v>
      </c>
      <c r="K847" s="2" t="b">
        <v>0</v>
      </c>
      <c r="L847" s="2" t="b">
        <f t="shared" si="255"/>
        <v>0</v>
      </c>
      <c r="M847" s="2" t="b">
        <f t="shared" si="256"/>
        <v>0</v>
      </c>
      <c r="N847" s="2" t="b">
        <v>0</v>
      </c>
      <c r="O847" s="2" t="b">
        <f t="shared" si="257"/>
        <v>0</v>
      </c>
      <c r="P847" s="2" t="b">
        <f t="shared" si="258"/>
        <v>0</v>
      </c>
      <c r="Q847" s="2" t="b">
        <v>1</v>
      </c>
      <c r="R847" s="2" t="b">
        <f t="shared" si="259"/>
        <v>1</v>
      </c>
      <c r="S847" s="2" t="b">
        <f t="shared" si="260"/>
        <v>1</v>
      </c>
      <c r="T847" s="2" t="s">
        <v>1537</v>
      </c>
      <c r="U847" s="2">
        <v>228</v>
      </c>
      <c r="V847" s="2" t="b">
        <v>1</v>
      </c>
      <c r="W847" s="2" t="b">
        <f t="shared" si="261"/>
        <v>1</v>
      </c>
      <c r="X847" s="20" t="b">
        <f t="shared" si="262"/>
        <v>0</v>
      </c>
      <c r="Y847" s="2" t="b">
        <v>0</v>
      </c>
      <c r="Z847" s="2" t="b">
        <f t="shared" si="248"/>
        <v>0</v>
      </c>
      <c r="AA847" s="2" t="b">
        <f t="shared" si="249"/>
        <v>0</v>
      </c>
      <c r="AB847" s="2" t="b">
        <v>1</v>
      </c>
      <c r="AC847" s="20" t="b">
        <f t="shared" si="263"/>
        <v>1</v>
      </c>
      <c r="AD847" s="20" t="b">
        <f t="shared" si="264"/>
        <v>1</v>
      </c>
      <c r="AE847" s="2" t="s">
        <v>1565</v>
      </c>
      <c r="AF847" s="2" t="str">
        <f t="shared" si="265"/>
        <v>Diabetes</v>
      </c>
      <c r="AH847" s="2" t="str">
        <f t="shared" si="266"/>
        <v>No</v>
      </c>
      <c r="AI847" s="2" t="s">
        <v>1511</v>
      </c>
      <c r="AJ847" s="2" t="s">
        <v>1521</v>
      </c>
    </row>
    <row r="848" spans="1:36" ht="15.75" customHeight="1" x14ac:dyDescent="0.35">
      <c r="A848" s="2" t="s">
        <v>1268</v>
      </c>
      <c r="B848" s="2" t="s">
        <v>1531</v>
      </c>
      <c r="C848" s="2">
        <v>155</v>
      </c>
      <c r="D848" s="2">
        <f t="shared" si="250"/>
        <v>1.55</v>
      </c>
      <c r="E848" s="2">
        <f t="shared" si="251"/>
        <v>70</v>
      </c>
      <c r="F848" s="67">
        <f t="shared" si="252"/>
        <v>29.136316337148799</v>
      </c>
      <c r="G848" s="2">
        <v>70</v>
      </c>
      <c r="H848" s="2" t="b">
        <v>0</v>
      </c>
      <c r="I848" s="2" t="b">
        <f t="shared" si="253"/>
        <v>0</v>
      </c>
      <c r="J848" s="2" t="b">
        <f t="shared" si="254"/>
        <v>0</v>
      </c>
      <c r="K848" s="2" t="b">
        <v>0</v>
      </c>
      <c r="L848" s="2" t="b">
        <f t="shared" si="255"/>
        <v>0</v>
      </c>
      <c r="M848" s="2" t="b">
        <f t="shared" si="256"/>
        <v>0</v>
      </c>
      <c r="N848" s="2" t="b">
        <v>1</v>
      </c>
      <c r="O848" s="2" t="b">
        <f t="shared" si="257"/>
        <v>1</v>
      </c>
      <c r="P848" s="2" t="b">
        <f t="shared" si="258"/>
        <v>1</v>
      </c>
      <c r="Q848" s="2" t="b">
        <v>0</v>
      </c>
      <c r="R848" s="2" t="b">
        <f t="shared" si="259"/>
        <v>0</v>
      </c>
      <c r="S848" s="2" t="b">
        <f t="shared" si="260"/>
        <v>0</v>
      </c>
      <c r="T848" s="2" t="s">
        <v>1602</v>
      </c>
      <c r="U848" s="2">
        <v>224</v>
      </c>
      <c r="V848" s="2" t="b">
        <v>0</v>
      </c>
      <c r="W848" s="2" t="b">
        <f t="shared" si="261"/>
        <v>0</v>
      </c>
      <c r="X848" s="20" t="b">
        <f t="shared" si="262"/>
        <v>0</v>
      </c>
      <c r="Y848" s="2" t="b">
        <v>1</v>
      </c>
      <c r="Z848" s="2" t="b">
        <f t="shared" si="248"/>
        <v>1</v>
      </c>
      <c r="AA848" s="2" t="b">
        <f t="shared" si="249"/>
        <v>1</v>
      </c>
      <c r="AB848" s="2" t="b">
        <v>1</v>
      </c>
      <c r="AC848" s="20" t="b">
        <f t="shared" si="263"/>
        <v>1</v>
      </c>
      <c r="AD848" s="20" t="b">
        <f t="shared" si="264"/>
        <v>1</v>
      </c>
      <c r="AE848" s="2" t="s">
        <v>1520</v>
      </c>
      <c r="AF848" s="2" t="str">
        <f t="shared" si="265"/>
        <v>Stroke</v>
      </c>
      <c r="AG848" s="2" t="s">
        <v>1510</v>
      </c>
      <c r="AH848" s="2" t="str">
        <f t="shared" si="266"/>
        <v>No</v>
      </c>
      <c r="AI848" s="2" t="s">
        <v>1539</v>
      </c>
      <c r="AJ848" s="2" t="s">
        <v>1534</v>
      </c>
    </row>
    <row r="849" spans="1:36" ht="15.75" customHeight="1" x14ac:dyDescent="0.35">
      <c r="A849" s="2" t="s">
        <v>1269</v>
      </c>
      <c r="B849" s="2" t="s">
        <v>1540</v>
      </c>
      <c r="C849" s="2">
        <v>169</v>
      </c>
      <c r="D849" s="2">
        <f t="shared" si="250"/>
        <v>1.69</v>
      </c>
      <c r="E849" s="2">
        <f t="shared" si="251"/>
        <v>84.9</v>
      </c>
      <c r="F849" s="67">
        <f t="shared" si="252"/>
        <v>29.725849935226364</v>
      </c>
      <c r="G849" s="2">
        <v>84.9</v>
      </c>
      <c r="H849" s="2" t="b">
        <v>1</v>
      </c>
      <c r="I849" s="2" t="b">
        <f t="shared" si="253"/>
        <v>1</v>
      </c>
      <c r="J849" s="2" t="b">
        <f t="shared" si="254"/>
        <v>1</v>
      </c>
      <c r="K849" s="2" t="b">
        <v>0</v>
      </c>
      <c r="L849" s="2" t="b">
        <f t="shared" si="255"/>
        <v>0</v>
      </c>
      <c r="M849" s="2" t="b">
        <f t="shared" si="256"/>
        <v>0</v>
      </c>
      <c r="N849" s="2" t="b">
        <v>1</v>
      </c>
      <c r="O849" s="2" t="b">
        <f t="shared" si="257"/>
        <v>1</v>
      </c>
      <c r="P849" s="2" t="b">
        <f t="shared" si="258"/>
        <v>1</v>
      </c>
      <c r="Q849" s="2" t="b">
        <v>0</v>
      </c>
      <c r="R849" s="2" t="b">
        <f t="shared" si="259"/>
        <v>0</v>
      </c>
      <c r="S849" s="2" t="b">
        <f t="shared" si="260"/>
        <v>0</v>
      </c>
      <c r="T849" s="2" t="s">
        <v>1906</v>
      </c>
      <c r="U849" s="2">
        <v>158</v>
      </c>
      <c r="V849" s="2" t="b">
        <v>0</v>
      </c>
      <c r="W849" s="2" t="b">
        <f t="shared" si="261"/>
        <v>0</v>
      </c>
      <c r="X849" s="20" t="b">
        <f t="shared" si="262"/>
        <v>0</v>
      </c>
      <c r="Y849" s="2" t="b">
        <v>1</v>
      </c>
      <c r="Z849" s="2" t="b">
        <f t="shared" si="248"/>
        <v>1</v>
      </c>
      <c r="AA849" s="2" t="b">
        <f t="shared" si="249"/>
        <v>1</v>
      </c>
      <c r="AB849" s="2" t="b">
        <v>1</v>
      </c>
      <c r="AC849" s="20" t="b">
        <f t="shared" si="263"/>
        <v>1</v>
      </c>
      <c r="AD849" s="20" t="b">
        <f t="shared" si="264"/>
        <v>1</v>
      </c>
      <c r="AE849" s="2" t="s">
        <v>1572</v>
      </c>
      <c r="AF849" s="2" t="str">
        <f t="shared" si="265"/>
        <v>Allergic Reaction</v>
      </c>
      <c r="AG849" s="2" t="s">
        <v>1528</v>
      </c>
      <c r="AH849" s="2" t="str">
        <f t="shared" si="266"/>
        <v>Yes</v>
      </c>
      <c r="AI849" s="2" t="s">
        <v>1539</v>
      </c>
      <c r="AJ849" s="2" t="s">
        <v>1517</v>
      </c>
    </row>
    <row r="850" spans="1:36" ht="15.75" customHeight="1" x14ac:dyDescent="0.35">
      <c r="A850" s="2" t="s">
        <v>1270</v>
      </c>
      <c r="B850" s="2" t="s">
        <v>1507</v>
      </c>
      <c r="C850" s="2">
        <v>161</v>
      </c>
      <c r="D850" s="2">
        <f t="shared" si="250"/>
        <v>1.61</v>
      </c>
      <c r="E850" s="2">
        <f t="shared" si="251"/>
        <v>82.6</v>
      </c>
      <c r="F850" s="67">
        <f t="shared" si="252"/>
        <v>31.866054550364563</v>
      </c>
      <c r="G850" s="2">
        <v>82.6</v>
      </c>
      <c r="H850" s="2" t="b">
        <v>0</v>
      </c>
      <c r="I850" s="2" t="b">
        <f t="shared" si="253"/>
        <v>0</v>
      </c>
      <c r="J850" s="2" t="b">
        <f t="shared" si="254"/>
        <v>0</v>
      </c>
      <c r="K850" s="2" t="b">
        <v>0</v>
      </c>
      <c r="L850" s="2" t="b">
        <f t="shared" si="255"/>
        <v>0</v>
      </c>
      <c r="M850" s="2" t="b">
        <f t="shared" si="256"/>
        <v>0</v>
      </c>
      <c r="N850" s="2" t="b">
        <v>0</v>
      </c>
      <c r="O850" s="2" t="b">
        <f t="shared" si="257"/>
        <v>0</v>
      </c>
      <c r="P850" s="2" t="b">
        <f t="shared" si="258"/>
        <v>0</v>
      </c>
      <c r="Q850" s="2" t="b">
        <v>1</v>
      </c>
      <c r="R850" s="2" t="b">
        <f t="shared" si="259"/>
        <v>1</v>
      </c>
      <c r="S850" s="2" t="b">
        <f t="shared" si="260"/>
        <v>1</v>
      </c>
      <c r="T850" s="2" t="s">
        <v>1554</v>
      </c>
      <c r="U850" s="2">
        <v>205</v>
      </c>
      <c r="V850" s="2" t="b">
        <v>1</v>
      </c>
      <c r="W850" s="2" t="b">
        <f t="shared" si="261"/>
        <v>1</v>
      </c>
      <c r="X850" s="20" t="b">
        <f t="shared" si="262"/>
        <v>0</v>
      </c>
      <c r="Y850" s="2" t="b">
        <v>0</v>
      </c>
      <c r="Z850" s="2" t="b">
        <f t="shared" si="248"/>
        <v>0</v>
      </c>
      <c r="AA850" s="2" t="b">
        <f t="shared" si="249"/>
        <v>0</v>
      </c>
      <c r="AB850" s="2" t="b">
        <v>1</v>
      </c>
      <c r="AC850" s="20" t="b">
        <f t="shared" si="263"/>
        <v>1</v>
      </c>
      <c r="AD850" s="20" t="b">
        <f t="shared" si="264"/>
        <v>1</v>
      </c>
      <c r="AE850" s="2" t="s">
        <v>1621</v>
      </c>
      <c r="AF850" s="2" t="str">
        <f t="shared" si="265"/>
        <v>Heart Attack</v>
      </c>
      <c r="AG850" s="2" t="s">
        <v>1510</v>
      </c>
      <c r="AH850" s="2" t="str">
        <f t="shared" si="266"/>
        <v>No</v>
      </c>
      <c r="AI850" s="2" t="s">
        <v>1539</v>
      </c>
      <c r="AJ850" s="2" t="s">
        <v>1525</v>
      </c>
    </row>
    <row r="851" spans="1:36" ht="15.75" customHeight="1" x14ac:dyDescent="0.35">
      <c r="A851" s="2" t="s">
        <v>1271</v>
      </c>
      <c r="B851" s="2" t="s">
        <v>1540</v>
      </c>
      <c r="C851" s="2">
        <v>175</v>
      </c>
      <c r="D851" s="2">
        <f t="shared" si="250"/>
        <v>1.75</v>
      </c>
      <c r="E851" s="2">
        <f t="shared" si="251"/>
        <v>62.7</v>
      </c>
      <c r="F851" s="67">
        <f t="shared" si="252"/>
        <v>20.473469387755102</v>
      </c>
      <c r="G851" s="2">
        <v>62.7</v>
      </c>
      <c r="H851" s="2" t="b">
        <v>0</v>
      </c>
      <c r="I851" s="2" t="b">
        <f t="shared" si="253"/>
        <v>0</v>
      </c>
      <c r="J851" s="2" t="b">
        <f t="shared" si="254"/>
        <v>0</v>
      </c>
      <c r="K851" s="2" t="b">
        <v>0</v>
      </c>
      <c r="L851" s="2" t="b">
        <f t="shared" si="255"/>
        <v>0</v>
      </c>
      <c r="M851" s="2" t="b">
        <f t="shared" si="256"/>
        <v>0</v>
      </c>
      <c r="N851" s="2" t="b">
        <v>0</v>
      </c>
      <c r="O851" s="2" t="b">
        <f t="shared" si="257"/>
        <v>0</v>
      </c>
      <c r="P851" s="2" t="b">
        <f t="shared" si="258"/>
        <v>0</v>
      </c>
      <c r="Q851" s="2" t="b">
        <v>0</v>
      </c>
      <c r="R851" s="2" t="b">
        <f t="shared" si="259"/>
        <v>0</v>
      </c>
      <c r="S851" s="2" t="b">
        <f t="shared" si="260"/>
        <v>0</v>
      </c>
      <c r="T851" s="2" t="s">
        <v>1801</v>
      </c>
      <c r="U851" s="2">
        <v>160</v>
      </c>
      <c r="V851" s="2" t="b">
        <v>0</v>
      </c>
      <c r="W851" s="2" t="b">
        <f t="shared" si="261"/>
        <v>0</v>
      </c>
      <c r="X851" s="20" t="b">
        <f t="shared" si="262"/>
        <v>0</v>
      </c>
      <c r="Y851" s="2" t="b">
        <v>0</v>
      </c>
      <c r="Z851" s="2" t="b">
        <f t="shared" si="248"/>
        <v>0</v>
      </c>
      <c r="AA851" s="2" t="b">
        <f t="shared" si="249"/>
        <v>0</v>
      </c>
      <c r="AB851" s="2" t="b">
        <v>0</v>
      </c>
      <c r="AC851" s="20" t="b">
        <f t="shared" si="263"/>
        <v>0</v>
      </c>
      <c r="AD851" s="20" t="b">
        <f t="shared" si="264"/>
        <v>0</v>
      </c>
      <c r="AE851" s="2" t="s">
        <v>1502</v>
      </c>
      <c r="AF851" s="2" t="str">
        <f t="shared" si="265"/>
        <v>Diabetes</v>
      </c>
      <c r="AH851" s="2" t="str">
        <f t="shared" si="266"/>
        <v>No</v>
      </c>
      <c r="AI851" s="2" t="s">
        <v>1539</v>
      </c>
      <c r="AJ851" s="2" t="s">
        <v>1512</v>
      </c>
    </row>
    <row r="852" spans="1:36" ht="15.75" customHeight="1" x14ac:dyDescent="0.35">
      <c r="A852" s="2" t="s">
        <v>1272</v>
      </c>
      <c r="B852" s="2" t="s">
        <v>1560</v>
      </c>
      <c r="C852" s="2">
        <v>152</v>
      </c>
      <c r="D852" s="2">
        <f t="shared" si="250"/>
        <v>1.52</v>
      </c>
      <c r="E852" s="2">
        <f t="shared" si="251"/>
        <v>75</v>
      </c>
      <c r="F852" s="67">
        <f t="shared" si="252"/>
        <v>32.461911357340718</v>
      </c>
      <c r="G852" s="2">
        <v>75</v>
      </c>
      <c r="H852" s="2" t="b">
        <v>1</v>
      </c>
      <c r="I852" s="2" t="b">
        <f t="shared" si="253"/>
        <v>1</v>
      </c>
      <c r="J852" s="2" t="b">
        <f t="shared" si="254"/>
        <v>1</v>
      </c>
      <c r="K852" s="2" t="b">
        <v>0</v>
      </c>
      <c r="L852" s="2" t="b">
        <f t="shared" si="255"/>
        <v>0</v>
      </c>
      <c r="M852" s="2" t="b">
        <f t="shared" si="256"/>
        <v>0</v>
      </c>
      <c r="N852" s="2" t="b">
        <v>0</v>
      </c>
      <c r="O852" s="2" t="b">
        <f t="shared" si="257"/>
        <v>0</v>
      </c>
      <c r="P852" s="2" t="b">
        <f t="shared" si="258"/>
        <v>0</v>
      </c>
      <c r="Q852" s="2" t="b">
        <v>1</v>
      </c>
      <c r="R852" s="2" t="b">
        <f t="shared" si="259"/>
        <v>1</v>
      </c>
      <c r="S852" s="2" t="b">
        <f t="shared" si="260"/>
        <v>1</v>
      </c>
      <c r="T852" s="2" t="s">
        <v>1834</v>
      </c>
      <c r="U852" s="2">
        <v>226</v>
      </c>
      <c r="V852" s="2" t="b">
        <v>1</v>
      </c>
      <c r="W852" s="2" t="b">
        <f t="shared" si="261"/>
        <v>1</v>
      </c>
      <c r="X852" s="20" t="b">
        <f t="shared" si="262"/>
        <v>0</v>
      </c>
      <c r="Z852" s="2" t="b">
        <f t="shared" si="248"/>
        <v>0</v>
      </c>
      <c r="AA852" s="2" t="b">
        <f t="shared" si="249"/>
        <v>0</v>
      </c>
      <c r="AB852" s="2" t="b">
        <v>1</v>
      </c>
      <c r="AC852" s="20" t="b">
        <f t="shared" si="263"/>
        <v>1</v>
      </c>
      <c r="AD852" s="20" t="b">
        <f t="shared" si="264"/>
        <v>1</v>
      </c>
      <c r="AE852" s="2" t="s">
        <v>1530</v>
      </c>
      <c r="AF852" s="2" t="str">
        <f t="shared" si="265"/>
        <v>Fractured Arm</v>
      </c>
      <c r="AG852" s="2" t="s">
        <v>1528</v>
      </c>
      <c r="AH852" s="2" t="str">
        <f t="shared" si="266"/>
        <v>Yes</v>
      </c>
      <c r="AI852" s="2" t="s">
        <v>1511</v>
      </c>
      <c r="AJ852" s="2" t="s">
        <v>1512</v>
      </c>
    </row>
    <row r="853" spans="1:36" ht="15.75" customHeight="1" x14ac:dyDescent="0.35">
      <c r="A853" s="2" t="s">
        <v>1273</v>
      </c>
      <c r="B853" s="2" t="s">
        <v>1560</v>
      </c>
      <c r="C853" s="2">
        <v>157</v>
      </c>
      <c r="D853" s="2">
        <f t="shared" si="250"/>
        <v>1.57</v>
      </c>
      <c r="E853" s="2">
        <f t="shared" si="251"/>
        <v>57.2</v>
      </c>
      <c r="F853" s="67">
        <f t="shared" si="252"/>
        <v>23.205809566311007</v>
      </c>
      <c r="G853" s="2">
        <v>57.2</v>
      </c>
      <c r="H853" s="2" t="b">
        <v>0</v>
      </c>
      <c r="I853" s="2" t="b">
        <f t="shared" si="253"/>
        <v>0</v>
      </c>
      <c r="J853" s="2" t="b">
        <f t="shared" si="254"/>
        <v>0</v>
      </c>
      <c r="K853" s="2" t="b">
        <v>0</v>
      </c>
      <c r="L853" s="2" t="b">
        <f t="shared" si="255"/>
        <v>0</v>
      </c>
      <c r="M853" s="2" t="b">
        <f t="shared" si="256"/>
        <v>0</v>
      </c>
      <c r="N853" s="2" t="b">
        <v>0</v>
      </c>
      <c r="O853" s="2" t="b">
        <f t="shared" si="257"/>
        <v>0</v>
      </c>
      <c r="P853" s="2" t="b">
        <f t="shared" si="258"/>
        <v>0</v>
      </c>
      <c r="Q853" s="2" t="b">
        <v>0</v>
      </c>
      <c r="R853" s="2" t="b">
        <f t="shared" si="259"/>
        <v>0</v>
      </c>
      <c r="S853" s="2" t="b">
        <f t="shared" si="260"/>
        <v>0</v>
      </c>
      <c r="T853" s="2" t="s">
        <v>1835</v>
      </c>
      <c r="U853" s="2">
        <v>210</v>
      </c>
      <c r="V853" s="2" t="b">
        <v>0</v>
      </c>
      <c r="W853" s="2" t="b">
        <f t="shared" si="261"/>
        <v>0</v>
      </c>
      <c r="X853" s="20" t="b">
        <f t="shared" si="262"/>
        <v>0</v>
      </c>
      <c r="Y853" s="2" t="b">
        <v>0</v>
      </c>
      <c r="Z853" s="2" t="b">
        <f t="shared" si="248"/>
        <v>0</v>
      </c>
      <c r="AA853" s="2" t="b">
        <f t="shared" si="249"/>
        <v>0</v>
      </c>
      <c r="AB853" s="2" t="b">
        <v>0</v>
      </c>
      <c r="AC853" s="20" t="b">
        <f t="shared" si="263"/>
        <v>0</v>
      </c>
      <c r="AD853" s="20" t="b">
        <f t="shared" si="264"/>
        <v>0</v>
      </c>
      <c r="AE853" s="2" t="s">
        <v>1533</v>
      </c>
      <c r="AF853" s="2" t="str">
        <f t="shared" si="265"/>
        <v>Childbirth</v>
      </c>
      <c r="AG853" s="2" t="s">
        <v>1510</v>
      </c>
      <c r="AH853" s="2" t="str">
        <f t="shared" si="266"/>
        <v>No</v>
      </c>
      <c r="AI853" s="2" t="s">
        <v>1511</v>
      </c>
      <c r="AJ853" s="2" t="s">
        <v>1517</v>
      </c>
    </row>
    <row r="854" spans="1:36" ht="15.75" customHeight="1" x14ac:dyDescent="0.35">
      <c r="A854" s="2" t="s">
        <v>1274</v>
      </c>
      <c r="B854" s="2" t="s">
        <v>1522</v>
      </c>
      <c r="C854" s="2">
        <v>179</v>
      </c>
      <c r="D854" s="2">
        <f t="shared" si="250"/>
        <v>1.79</v>
      </c>
      <c r="E854" s="2">
        <f t="shared" si="251"/>
        <v>68.2</v>
      </c>
      <c r="F854" s="67">
        <f t="shared" si="252"/>
        <v>21.285228301239037</v>
      </c>
      <c r="G854" s="2">
        <v>68.2</v>
      </c>
      <c r="H854" s="2" t="b">
        <v>0</v>
      </c>
      <c r="I854" s="2" t="b">
        <f t="shared" si="253"/>
        <v>0</v>
      </c>
      <c r="J854" s="2" t="b">
        <f t="shared" si="254"/>
        <v>0</v>
      </c>
      <c r="K854" s="2" t="b">
        <v>0</v>
      </c>
      <c r="L854" s="2" t="b">
        <f t="shared" si="255"/>
        <v>0</v>
      </c>
      <c r="M854" s="2" t="b">
        <f t="shared" si="256"/>
        <v>0</v>
      </c>
      <c r="N854" s="2" t="b">
        <v>0</v>
      </c>
      <c r="O854" s="2" t="b">
        <f t="shared" si="257"/>
        <v>0</v>
      </c>
      <c r="P854" s="2" t="b">
        <f t="shared" si="258"/>
        <v>0</v>
      </c>
      <c r="Q854" s="2" t="b">
        <v>0</v>
      </c>
      <c r="R854" s="2" t="b">
        <f t="shared" si="259"/>
        <v>0</v>
      </c>
      <c r="S854" s="2" t="b">
        <f t="shared" si="260"/>
        <v>0</v>
      </c>
      <c r="T854" s="2" t="s">
        <v>1593</v>
      </c>
      <c r="U854" s="2">
        <v>172</v>
      </c>
      <c r="V854" s="2" t="b">
        <v>0</v>
      </c>
      <c r="W854" s="2" t="b">
        <f t="shared" si="261"/>
        <v>0</v>
      </c>
      <c r="X854" s="20" t="b">
        <f t="shared" si="262"/>
        <v>0</v>
      </c>
      <c r="Y854" s="2" t="b">
        <v>0</v>
      </c>
      <c r="Z854" s="2" t="b">
        <f t="shared" si="248"/>
        <v>0</v>
      </c>
      <c r="AA854" s="2" t="b">
        <f t="shared" si="249"/>
        <v>0</v>
      </c>
      <c r="AB854" s="2" t="b">
        <v>0</v>
      </c>
      <c r="AC854" s="20" t="b">
        <f t="shared" si="263"/>
        <v>0</v>
      </c>
      <c r="AD854" s="20" t="b">
        <f t="shared" si="264"/>
        <v>0</v>
      </c>
      <c r="AE854" s="2" t="s">
        <v>1502</v>
      </c>
      <c r="AF854" s="2" t="str">
        <f t="shared" si="265"/>
        <v>Diabetes</v>
      </c>
      <c r="AG854" s="2" t="s">
        <v>1510</v>
      </c>
      <c r="AH854" s="2" t="str">
        <f t="shared" si="266"/>
        <v>No</v>
      </c>
      <c r="AI854" s="2" t="s">
        <v>1511</v>
      </c>
      <c r="AJ854" s="2" t="s">
        <v>1512</v>
      </c>
    </row>
    <row r="855" spans="1:36" ht="15.75" customHeight="1" x14ac:dyDescent="0.35">
      <c r="A855" s="2" t="s">
        <v>1275</v>
      </c>
      <c r="B855" s="2" t="s">
        <v>1560</v>
      </c>
      <c r="C855" s="2">
        <v>162</v>
      </c>
      <c r="D855" s="2">
        <f t="shared" si="250"/>
        <v>1.62</v>
      </c>
      <c r="E855" s="2">
        <f t="shared" si="251"/>
        <v>78.2</v>
      </c>
      <c r="F855" s="67">
        <f t="shared" si="252"/>
        <v>29.797286998933085</v>
      </c>
      <c r="G855" s="2">
        <v>78.2</v>
      </c>
      <c r="H855" s="2" t="b">
        <v>1</v>
      </c>
      <c r="I855" s="2" t="b">
        <f t="shared" si="253"/>
        <v>1</v>
      </c>
      <c r="J855" s="2" t="b">
        <f t="shared" si="254"/>
        <v>1</v>
      </c>
      <c r="K855" s="2" t="b">
        <v>1</v>
      </c>
      <c r="L855" s="2" t="b">
        <f t="shared" si="255"/>
        <v>1</v>
      </c>
      <c r="M855" s="2" t="b">
        <f t="shared" si="256"/>
        <v>1</v>
      </c>
      <c r="N855" s="2" t="b">
        <v>0</v>
      </c>
      <c r="O855" s="2" t="b">
        <f t="shared" si="257"/>
        <v>0</v>
      </c>
      <c r="P855" s="2" t="b">
        <f t="shared" si="258"/>
        <v>0</v>
      </c>
      <c r="Q855" s="2" t="b">
        <v>1</v>
      </c>
      <c r="R855" s="2" t="b">
        <f t="shared" si="259"/>
        <v>1</v>
      </c>
      <c r="S855" s="2" t="b">
        <f t="shared" si="260"/>
        <v>1</v>
      </c>
      <c r="T855" s="2" t="s">
        <v>1880</v>
      </c>
      <c r="U855" s="2">
        <v>184</v>
      </c>
      <c r="V855" s="2" t="b">
        <v>1</v>
      </c>
      <c r="W855" s="2" t="b">
        <f t="shared" si="261"/>
        <v>1</v>
      </c>
      <c r="X855" s="20" t="b">
        <f t="shared" si="262"/>
        <v>0</v>
      </c>
      <c r="Y855" s="2" t="b">
        <v>1</v>
      </c>
      <c r="Z855" s="2" t="b">
        <f t="shared" si="248"/>
        <v>1</v>
      </c>
      <c r="AA855" s="2" t="b">
        <f t="shared" si="249"/>
        <v>1</v>
      </c>
      <c r="AB855" s="2" t="b">
        <v>1</v>
      </c>
      <c r="AC855" s="20" t="b">
        <f t="shared" si="263"/>
        <v>1</v>
      </c>
      <c r="AD855" s="20" t="b">
        <f t="shared" si="264"/>
        <v>1</v>
      </c>
      <c r="AE855" s="2" t="s">
        <v>1533</v>
      </c>
      <c r="AF855" s="2" t="str">
        <f t="shared" si="265"/>
        <v>Childbirth</v>
      </c>
      <c r="AG855" s="2" t="s">
        <v>1510</v>
      </c>
      <c r="AH855" s="2" t="str">
        <f t="shared" si="266"/>
        <v>No</v>
      </c>
      <c r="AI855" s="2" t="s">
        <v>1539</v>
      </c>
      <c r="AJ855" s="2" t="s">
        <v>1521</v>
      </c>
    </row>
    <row r="856" spans="1:36" ht="15.75" customHeight="1" x14ac:dyDescent="0.35">
      <c r="A856" s="2" t="s">
        <v>1276</v>
      </c>
      <c r="B856" s="2" t="s">
        <v>1547</v>
      </c>
      <c r="C856" s="2">
        <v>161</v>
      </c>
      <c r="D856" s="2">
        <f t="shared" si="250"/>
        <v>1.61</v>
      </c>
      <c r="E856" s="2">
        <f t="shared" si="251"/>
        <v>81</v>
      </c>
      <c r="F856" s="67">
        <f t="shared" si="252"/>
        <v>31.248794413795761</v>
      </c>
      <c r="G856" s="2">
        <v>81</v>
      </c>
      <c r="H856" s="2" t="b">
        <v>1</v>
      </c>
      <c r="I856" s="2" t="b">
        <f t="shared" si="253"/>
        <v>1</v>
      </c>
      <c r="J856" s="2" t="b">
        <f t="shared" si="254"/>
        <v>1</v>
      </c>
      <c r="K856" s="2" t="b">
        <v>0</v>
      </c>
      <c r="L856" s="2" t="b">
        <f t="shared" si="255"/>
        <v>0</v>
      </c>
      <c r="M856" s="2" t="b">
        <f t="shared" si="256"/>
        <v>0</v>
      </c>
      <c r="N856" s="2" t="b">
        <v>0</v>
      </c>
      <c r="O856" s="2" t="b">
        <f t="shared" si="257"/>
        <v>0</v>
      </c>
      <c r="P856" s="2" t="b">
        <f t="shared" si="258"/>
        <v>0</v>
      </c>
      <c r="Q856" s="2" t="b">
        <v>1</v>
      </c>
      <c r="R856" s="2" t="b">
        <f t="shared" si="259"/>
        <v>1</v>
      </c>
      <c r="S856" s="2" t="b">
        <f t="shared" si="260"/>
        <v>1</v>
      </c>
      <c r="T856" s="2" t="s">
        <v>1599</v>
      </c>
      <c r="U856" s="2">
        <v>169</v>
      </c>
      <c r="V856" s="2" t="b">
        <v>1</v>
      </c>
      <c r="W856" s="2" t="b">
        <f t="shared" si="261"/>
        <v>1</v>
      </c>
      <c r="X856" s="20" t="b">
        <f t="shared" si="262"/>
        <v>0</v>
      </c>
      <c r="Y856" s="2" t="b">
        <v>0</v>
      </c>
      <c r="Z856" s="2" t="b">
        <f t="shared" si="248"/>
        <v>0</v>
      </c>
      <c r="AA856" s="2" t="b">
        <f t="shared" si="249"/>
        <v>0</v>
      </c>
      <c r="AB856" s="2" t="b">
        <v>1</v>
      </c>
      <c r="AC856" s="20" t="b">
        <f t="shared" si="263"/>
        <v>1</v>
      </c>
      <c r="AD856" s="20" t="b">
        <f t="shared" si="264"/>
        <v>1</v>
      </c>
      <c r="AE856" s="2" t="s">
        <v>1552</v>
      </c>
      <c r="AF856" s="2" t="str">
        <f t="shared" si="265"/>
        <v>Heart Disease</v>
      </c>
      <c r="AG856" s="2" t="s">
        <v>1510</v>
      </c>
      <c r="AH856" s="2" t="str">
        <f t="shared" si="266"/>
        <v>No</v>
      </c>
      <c r="AI856" s="2" t="s">
        <v>1511</v>
      </c>
      <c r="AJ856" s="2" t="s">
        <v>1521</v>
      </c>
    </row>
    <row r="857" spans="1:36" ht="15.75" customHeight="1" x14ac:dyDescent="0.35">
      <c r="A857" s="2" t="s">
        <v>1277</v>
      </c>
      <c r="B857" s="2" t="s">
        <v>1507</v>
      </c>
      <c r="C857" s="2">
        <v>163</v>
      </c>
      <c r="D857" s="2">
        <f t="shared" si="250"/>
        <v>1.63</v>
      </c>
      <c r="E857" s="2">
        <f t="shared" si="251"/>
        <v>59.8</v>
      </c>
      <c r="F857" s="67">
        <f t="shared" si="252"/>
        <v>22.507433475102562</v>
      </c>
      <c r="G857" s="2">
        <v>59.8</v>
      </c>
      <c r="H857" s="2" t="b">
        <v>0</v>
      </c>
      <c r="I857" s="2" t="b">
        <f t="shared" si="253"/>
        <v>0</v>
      </c>
      <c r="J857" s="2" t="b">
        <f t="shared" si="254"/>
        <v>0</v>
      </c>
      <c r="K857" s="2" t="b">
        <v>1</v>
      </c>
      <c r="L857" s="2" t="b">
        <f t="shared" si="255"/>
        <v>1</v>
      </c>
      <c r="M857" s="2" t="b">
        <f t="shared" si="256"/>
        <v>1</v>
      </c>
      <c r="N857" s="2" t="b">
        <v>0</v>
      </c>
      <c r="O857" s="2" t="b">
        <f t="shared" si="257"/>
        <v>0</v>
      </c>
      <c r="P857" s="2" t="b">
        <f t="shared" si="258"/>
        <v>0</v>
      </c>
      <c r="Q857" s="2" t="b">
        <v>0</v>
      </c>
      <c r="R857" s="2" t="b">
        <f t="shared" si="259"/>
        <v>0</v>
      </c>
      <c r="S857" s="2" t="b">
        <f t="shared" si="260"/>
        <v>0</v>
      </c>
      <c r="T857" s="2" t="s">
        <v>1855</v>
      </c>
      <c r="U857" s="2">
        <v>183</v>
      </c>
      <c r="V857" s="2" t="b">
        <v>0</v>
      </c>
      <c r="W857" s="2" t="b">
        <f t="shared" si="261"/>
        <v>0</v>
      </c>
      <c r="X857" s="20" t="b">
        <f t="shared" si="262"/>
        <v>0</v>
      </c>
      <c r="Y857" s="2" t="b">
        <v>0</v>
      </c>
      <c r="Z857" s="2" t="b">
        <f t="shared" si="248"/>
        <v>0</v>
      </c>
      <c r="AA857" s="2" t="b">
        <f t="shared" si="249"/>
        <v>0</v>
      </c>
      <c r="AB857" s="2" t="b">
        <v>0</v>
      </c>
      <c r="AC857" s="20" t="b">
        <f t="shared" si="263"/>
        <v>0</v>
      </c>
      <c r="AD857" s="20" t="b">
        <f t="shared" si="264"/>
        <v>0</v>
      </c>
      <c r="AE857" s="2" t="s">
        <v>1559</v>
      </c>
      <c r="AF857" s="2" t="str">
        <f t="shared" si="265"/>
        <v>Kidney Stones</v>
      </c>
      <c r="AH857" s="2" t="str">
        <f t="shared" si="266"/>
        <v>No</v>
      </c>
      <c r="AI857" s="2" t="s">
        <v>1516</v>
      </c>
      <c r="AJ857" s="2" t="s">
        <v>1534</v>
      </c>
    </row>
    <row r="858" spans="1:36" ht="15.75" customHeight="1" x14ac:dyDescent="0.35">
      <c r="A858" s="2" t="s">
        <v>1278</v>
      </c>
      <c r="B858" s="2" t="s">
        <v>1560</v>
      </c>
      <c r="C858" s="2">
        <v>156</v>
      </c>
      <c r="D858" s="2">
        <f t="shared" si="250"/>
        <v>1.56</v>
      </c>
      <c r="E858" s="2">
        <f t="shared" si="251"/>
        <v>50.3</v>
      </c>
      <c r="F858" s="67">
        <f t="shared" si="252"/>
        <v>20.668967784352397</v>
      </c>
      <c r="G858" s="2">
        <v>50.3</v>
      </c>
      <c r="H858" s="2" t="b">
        <v>0</v>
      </c>
      <c r="I858" s="2" t="b">
        <f t="shared" si="253"/>
        <v>0</v>
      </c>
      <c r="J858" s="2" t="b">
        <f t="shared" si="254"/>
        <v>0</v>
      </c>
      <c r="K858" s="2" t="b">
        <v>0</v>
      </c>
      <c r="L858" s="2" t="b">
        <f t="shared" si="255"/>
        <v>0</v>
      </c>
      <c r="M858" s="2" t="b">
        <f t="shared" si="256"/>
        <v>0</v>
      </c>
      <c r="N858" s="2" t="b">
        <v>0</v>
      </c>
      <c r="O858" s="2" t="b">
        <f t="shared" si="257"/>
        <v>0</v>
      </c>
      <c r="P858" s="2" t="b">
        <f t="shared" si="258"/>
        <v>0</v>
      </c>
      <c r="Q858" s="2" t="b">
        <v>0</v>
      </c>
      <c r="R858" s="2" t="b">
        <f t="shared" si="259"/>
        <v>0</v>
      </c>
      <c r="S858" s="2" t="b">
        <f t="shared" si="260"/>
        <v>0</v>
      </c>
      <c r="T858" s="2" t="s">
        <v>1893</v>
      </c>
      <c r="U858" s="2">
        <v>202</v>
      </c>
      <c r="V858" s="2" t="b">
        <v>0</v>
      </c>
      <c r="W858" s="2" t="b">
        <f t="shared" si="261"/>
        <v>0</v>
      </c>
      <c r="X858" s="20" t="b">
        <f t="shared" si="262"/>
        <v>0</v>
      </c>
      <c r="Y858" s="2" t="b">
        <v>0</v>
      </c>
      <c r="Z858" s="2" t="b">
        <f t="shared" si="248"/>
        <v>0</v>
      </c>
      <c r="AA858" s="2" t="b">
        <f t="shared" si="249"/>
        <v>0</v>
      </c>
      <c r="AB858" s="2" t="b">
        <v>0</v>
      </c>
      <c r="AC858" s="20" t="b">
        <f t="shared" si="263"/>
        <v>0</v>
      </c>
      <c r="AD858" s="20" t="b">
        <f t="shared" si="264"/>
        <v>0</v>
      </c>
      <c r="AE858" s="2" t="s">
        <v>1570</v>
      </c>
      <c r="AF858" s="2" t="str">
        <f t="shared" si="265"/>
        <v>Cancer</v>
      </c>
      <c r="AG858" s="2" t="s">
        <v>1510</v>
      </c>
      <c r="AH858" s="2" t="str">
        <f t="shared" si="266"/>
        <v>No</v>
      </c>
      <c r="AI858" s="2" t="s">
        <v>1516</v>
      </c>
      <c r="AJ858" s="2" t="s">
        <v>1517</v>
      </c>
    </row>
    <row r="859" spans="1:36" ht="15.75" customHeight="1" x14ac:dyDescent="0.35">
      <c r="A859" s="2" t="s">
        <v>1279</v>
      </c>
      <c r="B859" s="2" t="s">
        <v>1547</v>
      </c>
      <c r="C859" s="2">
        <v>174</v>
      </c>
      <c r="D859" s="2">
        <f t="shared" si="250"/>
        <v>1.74</v>
      </c>
      <c r="E859" s="2">
        <f t="shared" si="251"/>
        <v>96.6</v>
      </c>
      <c r="F859" s="67">
        <f t="shared" si="252"/>
        <v>31.906460562822033</v>
      </c>
      <c r="G859" s="2">
        <v>96.6</v>
      </c>
      <c r="H859" s="2" t="b">
        <v>0</v>
      </c>
      <c r="I859" s="2" t="b">
        <f t="shared" si="253"/>
        <v>0</v>
      </c>
      <c r="J859" s="2" t="b">
        <f t="shared" si="254"/>
        <v>0</v>
      </c>
      <c r="K859" s="2" t="b">
        <v>0</v>
      </c>
      <c r="L859" s="2" t="b">
        <f t="shared" si="255"/>
        <v>0</v>
      </c>
      <c r="M859" s="2" t="b">
        <f t="shared" si="256"/>
        <v>0</v>
      </c>
      <c r="N859" s="2" t="b">
        <v>0</v>
      </c>
      <c r="O859" s="2" t="b">
        <f t="shared" si="257"/>
        <v>0</v>
      </c>
      <c r="P859" s="2" t="b">
        <f t="shared" si="258"/>
        <v>0</v>
      </c>
      <c r="Q859" s="2" t="b">
        <v>1</v>
      </c>
      <c r="R859" s="2" t="b">
        <f t="shared" si="259"/>
        <v>1</v>
      </c>
      <c r="S859" s="2" t="b">
        <f t="shared" si="260"/>
        <v>1</v>
      </c>
      <c r="T859" s="2" t="s">
        <v>1805</v>
      </c>
      <c r="U859" s="2">
        <v>221</v>
      </c>
      <c r="V859" s="2" t="b">
        <v>1</v>
      </c>
      <c r="W859" s="2" t="b">
        <f t="shared" si="261"/>
        <v>1</v>
      </c>
      <c r="X859" s="20" t="b">
        <f t="shared" si="262"/>
        <v>0</v>
      </c>
      <c r="Y859" s="2" t="b">
        <v>0</v>
      </c>
      <c r="Z859" s="2" t="b">
        <f t="shared" si="248"/>
        <v>0</v>
      </c>
      <c r="AA859" s="2" t="b">
        <f t="shared" si="249"/>
        <v>0</v>
      </c>
      <c r="AB859" s="2" t="b">
        <v>1</v>
      </c>
      <c r="AC859" s="20" t="b">
        <f t="shared" si="263"/>
        <v>1</v>
      </c>
      <c r="AD859" s="20" t="b">
        <f t="shared" si="264"/>
        <v>1</v>
      </c>
      <c r="AE859" s="2" t="s">
        <v>1533</v>
      </c>
      <c r="AF859" s="2" t="str">
        <f t="shared" si="265"/>
        <v>Childbirth</v>
      </c>
      <c r="AG859" s="2" t="s">
        <v>1528</v>
      </c>
      <c r="AH859" s="2" t="str">
        <f t="shared" si="266"/>
        <v>Yes</v>
      </c>
      <c r="AI859" s="2" t="s">
        <v>1539</v>
      </c>
      <c r="AJ859" s="2" t="s">
        <v>1521</v>
      </c>
    </row>
    <row r="860" spans="1:36" ht="15.75" customHeight="1" x14ac:dyDescent="0.35">
      <c r="A860" s="2" t="s">
        <v>1281</v>
      </c>
      <c r="B860" s="2" t="s">
        <v>1540</v>
      </c>
      <c r="C860" s="2">
        <v>162</v>
      </c>
      <c r="D860" s="2">
        <f t="shared" si="250"/>
        <v>1.62</v>
      </c>
      <c r="E860" s="2">
        <f t="shared" si="251"/>
        <v>85.7</v>
      </c>
      <c r="F860" s="67">
        <f t="shared" si="252"/>
        <v>32.655083066605698</v>
      </c>
      <c r="G860" s="2">
        <v>85.7</v>
      </c>
      <c r="H860" s="2" t="b">
        <v>0</v>
      </c>
      <c r="I860" s="2" t="b">
        <f t="shared" si="253"/>
        <v>0</v>
      </c>
      <c r="J860" s="2" t="b">
        <f t="shared" si="254"/>
        <v>0</v>
      </c>
      <c r="K860" s="2" t="b">
        <v>1</v>
      </c>
      <c r="L860" s="2" t="b">
        <f t="shared" si="255"/>
        <v>1</v>
      </c>
      <c r="M860" s="2" t="b">
        <f t="shared" si="256"/>
        <v>1</v>
      </c>
      <c r="N860" s="2" t="b">
        <v>1</v>
      </c>
      <c r="O860" s="2" t="b">
        <f t="shared" si="257"/>
        <v>1</v>
      </c>
      <c r="P860" s="2" t="b">
        <f t="shared" si="258"/>
        <v>1</v>
      </c>
      <c r="Q860" s="2" t="b">
        <v>1</v>
      </c>
      <c r="R860" s="2" t="b">
        <f t="shared" si="259"/>
        <v>1</v>
      </c>
      <c r="S860" s="2" t="b">
        <f t="shared" si="260"/>
        <v>1</v>
      </c>
      <c r="T860" s="2" t="s">
        <v>1613</v>
      </c>
      <c r="U860" s="2">
        <v>181</v>
      </c>
      <c r="V860" s="2" t="b">
        <v>1</v>
      </c>
      <c r="W860" s="2" t="b">
        <f t="shared" si="261"/>
        <v>1</v>
      </c>
      <c r="X860" s="20" t="b">
        <f t="shared" si="262"/>
        <v>0</v>
      </c>
      <c r="Y860" s="2" t="b">
        <v>1</v>
      </c>
      <c r="Z860" s="2" t="b">
        <f t="shared" si="248"/>
        <v>1</v>
      </c>
      <c r="AA860" s="2" t="b">
        <f t="shared" si="249"/>
        <v>1</v>
      </c>
      <c r="AB860" s="2" t="b">
        <v>1</v>
      </c>
      <c r="AC860" s="20" t="b">
        <f t="shared" si="263"/>
        <v>1</v>
      </c>
      <c r="AD860" s="20" t="b">
        <f t="shared" si="264"/>
        <v>1</v>
      </c>
      <c r="AE860" s="2" t="s">
        <v>1502</v>
      </c>
      <c r="AF860" s="2" t="str">
        <f t="shared" si="265"/>
        <v>Diabetes</v>
      </c>
      <c r="AG860" s="2" t="s">
        <v>1510</v>
      </c>
      <c r="AH860" s="2" t="str">
        <f t="shared" si="266"/>
        <v>No</v>
      </c>
      <c r="AI860" s="2" t="s">
        <v>1516</v>
      </c>
      <c r="AJ860" s="2" t="s">
        <v>1512</v>
      </c>
    </row>
    <row r="861" spans="1:36" ht="15.75" customHeight="1" x14ac:dyDescent="0.35">
      <c r="A861" s="2" t="s">
        <v>1282</v>
      </c>
      <c r="B861" s="2" t="s">
        <v>1513</v>
      </c>
      <c r="C861" s="2">
        <v>160</v>
      </c>
      <c r="D861" s="2">
        <f t="shared" si="250"/>
        <v>1.6</v>
      </c>
      <c r="E861" s="2">
        <f t="shared" si="251"/>
        <v>73.2</v>
      </c>
      <c r="F861" s="67">
        <f t="shared" si="252"/>
        <v>28.593749999999996</v>
      </c>
      <c r="G861" s="2">
        <v>73.2</v>
      </c>
      <c r="H861" s="2" t="b">
        <v>0</v>
      </c>
      <c r="I861" s="2" t="b">
        <f t="shared" si="253"/>
        <v>0</v>
      </c>
      <c r="J861" s="2" t="b">
        <f t="shared" si="254"/>
        <v>0</v>
      </c>
      <c r="K861" s="2" t="b">
        <v>0</v>
      </c>
      <c r="L861" s="2" t="b">
        <f t="shared" si="255"/>
        <v>0</v>
      </c>
      <c r="M861" s="2" t="b">
        <f t="shared" si="256"/>
        <v>0</v>
      </c>
      <c r="N861" s="2" t="b">
        <v>1</v>
      </c>
      <c r="O861" s="2" t="b">
        <f t="shared" si="257"/>
        <v>1</v>
      </c>
      <c r="P861" s="2" t="b">
        <f t="shared" si="258"/>
        <v>1</v>
      </c>
      <c r="Q861" s="2" t="b">
        <v>1</v>
      </c>
      <c r="R861" s="2" t="b">
        <f t="shared" si="259"/>
        <v>1</v>
      </c>
      <c r="S861" s="2" t="b">
        <f t="shared" si="260"/>
        <v>1</v>
      </c>
      <c r="T861" s="2" t="s">
        <v>1881</v>
      </c>
      <c r="U861" s="2">
        <v>212</v>
      </c>
      <c r="V861" s="2" t="b">
        <v>1</v>
      </c>
      <c r="W861" s="2" t="b">
        <f t="shared" si="261"/>
        <v>1</v>
      </c>
      <c r="X861" s="20" t="b">
        <f t="shared" si="262"/>
        <v>0</v>
      </c>
      <c r="Y861" s="2" t="b">
        <v>1</v>
      </c>
      <c r="Z861" s="2" t="b">
        <f t="shared" si="248"/>
        <v>1</v>
      </c>
      <c r="AA861" s="2" t="b">
        <f t="shared" si="249"/>
        <v>1</v>
      </c>
      <c r="AB861" s="2" t="b">
        <v>1</v>
      </c>
      <c r="AC861" s="20" t="b">
        <f t="shared" si="263"/>
        <v>1</v>
      </c>
      <c r="AD861" s="20" t="b">
        <f t="shared" si="264"/>
        <v>1</v>
      </c>
      <c r="AE861" s="2" t="s">
        <v>1538</v>
      </c>
      <c r="AF861" s="2" t="str">
        <f t="shared" si="265"/>
        <v>Respiratory Infection</v>
      </c>
      <c r="AG861" s="2" t="s">
        <v>1510</v>
      </c>
      <c r="AH861" s="2" t="str">
        <f t="shared" si="266"/>
        <v>No</v>
      </c>
      <c r="AI861" s="2" t="s">
        <v>1539</v>
      </c>
      <c r="AJ861" s="2" t="s">
        <v>1525</v>
      </c>
    </row>
    <row r="862" spans="1:36" ht="15.75" customHeight="1" x14ac:dyDescent="0.35">
      <c r="A862" s="2" t="s">
        <v>1284</v>
      </c>
      <c r="B862" s="2" t="s">
        <v>1507</v>
      </c>
      <c r="C862" s="2">
        <v>160</v>
      </c>
      <c r="D862" s="2">
        <f t="shared" si="250"/>
        <v>1.6</v>
      </c>
      <c r="E862" s="2">
        <f t="shared" si="251"/>
        <v>53.5</v>
      </c>
      <c r="F862" s="67">
        <f t="shared" si="252"/>
        <v>20.898437499999996</v>
      </c>
      <c r="G862" s="2">
        <v>53.5</v>
      </c>
      <c r="H862" s="2" t="b">
        <v>0</v>
      </c>
      <c r="I862" s="2" t="b">
        <f t="shared" si="253"/>
        <v>0</v>
      </c>
      <c r="J862" s="2" t="b">
        <f t="shared" si="254"/>
        <v>0</v>
      </c>
      <c r="K862" s="2" t="b">
        <v>1</v>
      </c>
      <c r="L862" s="2" t="b">
        <f t="shared" si="255"/>
        <v>1</v>
      </c>
      <c r="M862" s="2" t="b">
        <f t="shared" si="256"/>
        <v>1</v>
      </c>
      <c r="N862" s="2" t="b">
        <v>0</v>
      </c>
      <c r="O862" s="2" t="b">
        <f t="shared" si="257"/>
        <v>0</v>
      </c>
      <c r="P862" s="2" t="b">
        <f t="shared" si="258"/>
        <v>0</v>
      </c>
      <c r="Q862" s="2" t="b">
        <v>0</v>
      </c>
      <c r="R862" s="2" t="b">
        <f t="shared" si="259"/>
        <v>0</v>
      </c>
      <c r="S862" s="2" t="b">
        <f t="shared" si="260"/>
        <v>0</v>
      </c>
      <c r="T862" s="2" t="s">
        <v>1597</v>
      </c>
      <c r="U862" s="2">
        <v>172</v>
      </c>
      <c r="V862" s="2" t="b">
        <v>0</v>
      </c>
      <c r="W862" s="2" t="b">
        <f t="shared" si="261"/>
        <v>0</v>
      </c>
      <c r="X862" s="20" t="b">
        <f t="shared" si="262"/>
        <v>0</v>
      </c>
      <c r="Y862" s="2" t="b">
        <v>0</v>
      </c>
      <c r="Z862" s="2" t="b">
        <f t="shared" si="248"/>
        <v>0</v>
      </c>
      <c r="AA862" s="2" t="b">
        <f t="shared" si="249"/>
        <v>0</v>
      </c>
      <c r="AB862" s="2" t="b">
        <v>0</v>
      </c>
      <c r="AC862" s="20" t="b">
        <f t="shared" si="263"/>
        <v>0</v>
      </c>
      <c r="AD862" s="20" t="b">
        <f t="shared" si="264"/>
        <v>0</v>
      </c>
      <c r="AE862" s="2" t="s">
        <v>1520</v>
      </c>
      <c r="AF862" s="2" t="str">
        <f t="shared" si="265"/>
        <v>Stroke</v>
      </c>
      <c r="AG862" s="2" t="s">
        <v>1528</v>
      </c>
      <c r="AH862" s="2" t="str">
        <f t="shared" si="266"/>
        <v>Yes</v>
      </c>
      <c r="AI862" s="2" t="s">
        <v>1511</v>
      </c>
      <c r="AJ862" s="2" t="s">
        <v>1534</v>
      </c>
    </row>
    <row r="863" spans="1:36" ht="15.75" customHeight="1" x14ac:dyDescent="0.35">
      <c r="A863" s="2" t="s">
        <v>1285</v>
      </c>
      <c r="B863" s="2" t="s">
        <v>1522</v>
      </c>
      <c r="C863" s="2">
        <v>165</v>
      </c>
      <c r="D863" s="2">
        <f t="shared" si="250"/>
        <v>1.65</v>
      </c>
      <c r="E863" s="2">
        <f t="shared" si="251"/>
        <v>93.4</v>
      </c>
      <c r="F863" s="67">
        <f t="shared" si="252"/>
        <v>34.306703397612495</v>
      </c>
      <c r="G863" s="2">
        <v>93.4</v>
      </c>
      <c r="H863" s="2" t="b">
        <v>0</v>
      </c>
      <c r="I863" s="2" t="b">
        <f t="shared" si="253"/>
        <v>0</v>
      </c>
      <c r="J863" s="2" t="b">
        <f t="shared" si="254"/>
        <v>0</v>
      </c>
      <c r="K863" s="2" t="b">
        <v>0</v>
      </c>
      <c r="L863" s="2" t="b">
        <f t="shared" si="255"/>
        <v>0</v>
      </c>
      <c r="M863" s="2" t="b">
        <f t="shared" si="256"/>
        <v>0</v>
      </c>
      <c r="N863" s="2" t="b">
        <v>0</v>
      </c>
      <c r="O863" s="2" t="b">
        <f t="shared" si="257"/>
        <v>0</v>
      </c>
      <c r="P863" s="2" t="b">
        <f t="shared" si="258"/>
        <v>0</v>
      </c>
      <c r="Q863" s="2" t="b">
        <v>0</v>
      </c>
      <c r="R863" s="2" t="b">
        <f t="shared" si="259"/>
        <v>0</v>
      </c>
      <c r="S863" s="2" t="b">
        <f t="shared" si="260"/>
        <v>0</v>
      </c>
      <c r="T863" s="2" t="s">
        <v>1876</v>
      </c>
      <c r="U863" s="2">
        <v>152</v>
      </c>
      <c r="V863" s="2" t="b">
        <v>0</v>
      </c>
      <c r="W863" s="2" t="b">
        <f t="shared" si="261"/>
        <v>0</v>
      </c>
      <c r="X863" s="20" t="b">
        <f t="shared" si="262"/>
        <v>0</v>
      </c>
      <c r="Y863" s="2" t="b">
        <v>1</v>
      </c>
      <c r="Z863" s="2" t="b">
        <f t="shared" si="248"/>
        <v>1</v>
      </c>
      <c r="AA863" s="2" t="b">
        <f t="shared" si="249"/>
        <v>1</v>
      </c>
      <c r="AB863" s="2" t="b">
        <v>1</v>
      </c>
      <c r="AC863" s="20" t="b">
        <f t="shared" si="263"/>
        <v>1</v>
      </c>
      <c r="AD863" s="20" t="b">
        <f t="shared" si="264"/>
        <v>1</v>
      </c>
      <c r="AE863" s="2" t="s">
        <v>1536</v>
      </c>
      <c r="AF863" s="2" t="str">
        <f t="shared" si="265"/>
        <v>Hypertension</v>
      </c>
      <c r="AH863" s="2" t="str">
        <f t="shared" si="266"/>
        <v>No</v>
      </c>
      <c r="AI863" s="2" t="s">
        <v>1511</v>
      </c>
      <c r="AJ863" s="2" t="s">
        <v>1534</v>
      </c>
    </row>
    <row r="864" spans="1:36" ht="15.75" customHeight="1" x14ac:dyDescent="0.35">
      <c r="A864" s="2" t="s">
        <v>1286</v>
      </c>
      <c r="B864" s="2" t="s">
        <v>1540</v>
      </c>
      <c r="C864" s="2">
        <v>161</v>
      </c>
      <c r="D864" s="2">
        <f t="shared" si="250"/>
        <v>1.61</v>
      </c>
      <c r="E864" s="2">
        <f t="shared" si="251"/>
        <v>89.8</v>
      </c>
      <c r="F864" s="67">
        <f t="shared" si="252"/>
        <v>34.643725164924184</v>
      </c>
      <c r="G864" s="2">
        <v>89.8</v>
      </c>
      <c r="H864" s="2" t="b">
        <v>0</v>
      </c>
      <c r="I864" s="2" t="b">
        <f t="shared" si="253"/>
        <v>0</v>
      </c>
      <c r="J864" s="2" t="b">
        <f t="shared" si="254"/>
        <v>0</v>
      </c>
      <c r="K864" s="2" t="b">
        <v>0</v>
      </c>
      <c r="L864" s="2" t="b">
        <f t="shared" si="255"/>
        <v>0</v>
      </c>
      <c r="M864" s="2" t="b">
        <f t="shared" si="256"/>
        <v>0</v>
      </c>
      <c r="N864" s="2" t="b">
        <v>0</v>
      </c>
      <c r="O864" s="2" t="b">
        <f t="shared" si="257"/>
        <v>0</v>
      </c>
      <c r="P864" s="2" t="b">
        <f t="shared" si="258"/>
        <v>0</v>
      </c>
      <c r="Q864" s="2" t="b">
        <v>0</v>
      </c>
      <c r="R864" s="2" t="b">
        <f t="shared" si="259"/>
        <v>0</v>
      </c>
      <c r="S864" s="2" t="b">
        <f t="shared" si="260"/>
        <v>0</v>
      </c>
      <c r="T864" s="2" t="s">
        <v>1894</v>
      </c>
      <c r="U864" s="2">
        <v>212</v>
      </c>
      <c r="V864" s="2" t="b">
        <v>0</v>
      </c>
      <c r="W864" s="2" t="b">
        <f t="shared" si="261"/>
        <v>0</v>
      </c>
      <c r="X864" s="20" t="b">
        <f t="shared" si="262"/>
        <v>0</v>
      </c>
      <c r="Y864" s="2" t="b">
        <v>1</v>
      </c>
      <c r="Z864" s="2" t="b">
        <f t="shared" si="248"/>
        <v>1</v>
      </c>
      <c r="AA864" s="2" t="b">
        <f t="shared" si="249"/>
        <v>1</v>
      </c>
      <c r="AB864" s="2" t="b">
        <v>1</v>
      </c>
      <c r="AC864" s="20" t="b">
        <f t="shared" si="263"/>
        <v>1</v>
      </c>
      <c r="AD864" s="20" t="b">
        <f t="shared" si="264"/>
        <v>1</v>
      </c>
      <c r="AE864" s="2" t="s">
        <v>1544</v>
      </c>
      <c r="AF864" s="2" t="str">
        <f t="shared" si="265"/>
        <v>Osteoarthritis</v>
      </c>
      <c r="AG864" s="2" t="s">
        <v>1528</v>
      </c>
      <c r="AH864" s="2" t="str">
        <f t="shared" si="266"/>
        <v>Yes</v>
      </c>
      <c r="AI864" s="2" t="s">
        <v>1516</v>
      </c>
      <c r="AJ864" s="2" t="s">
        <v>1534</v>
      </c>
    </row>
    <row r="865" spans="1:36" ht="15.75" customHeight="1" x14ac:dyDescent="0.35">
      <c r="A865" s="2" t="s">
        <v>1287</v>
      </c>
      <c r="B865" s="2" t="s">
        <v>1531</v>
      </c>
      <c r="C865" s="2">
        <v>155</v>
      </c>
      <c r="D865" s="2">
        <f t="shared" si="250"/>
        <v>1.55</v>
      </c>
      <c r="E865" s="2">
        <f t="shared" si="251"/>
        <v>82.2</v>
      </c>
      <c r="F865" s="67">
        <f t="shared" si="252"/>
        <v>34.214360041623308</v>
      </c>
      <c r="G865" s="2">
        <v>82.2</v>
      </c>
      <c r="H865" s="2" t="b">
        <v>1</v>
      </c>
      <c r="I865" s="2" t="b">
        <f t="shared" si="253"/>
        <v>1</v>
      </c>
      <c r="J865" s="2" t="b">
        <f t="shared" si="254"/>
        <v>1</v>
      </c>
      <c r="K865" s="2" t="b">
        <v>0</v>
      </c>
      <c r="L865" s="2" t="b">
        <f t="shared" si="255"/>
        <v>0</v>
      </c>
      <c r="M865" s="2" t="b">
        <f t="shared" si="256"/>
        <v>0</v>
      </c>
      <c r="N865" s="2" t="b">
        <v>0</v>
      </c>
      <c r="O865" s="2" t="b">
        <f t="shared" si="257"/>
        <v>0</v>
      </c>
      <c r="P865" s="2" t="b">
        <f t="shared" si="258"/>
        <v>0</v>
      </c>
      <c r="Q865" s="2" t="b">
        <v>0</v>
      </c>
      <c r="R865" s="2" t="b">
        <f t="shared" si="259"/>
        <v>0</v>
      </c>
      <c r="S865" s="2" t="b">
        <f t="shared" si="260"/>
        <v>0</v>
      </c>
      <c r="T865" s="2" t="s">
        <v>1660</v>
      </c>
      <c r="U865" s="2">
        <v>164</v>
      </c>
      <c r="V865" s="2" t="b">
        <v>0</v>
      </c>
      <c r="W865" s="2" t="b">
        <f t="shared" si="261"/>
        <v>0</v>
      </c>
      <c r="X865" s="20" t="b">
        <f t="shared" si="262"/>
        <v>0</v>
      </c>
      <c r="Y865" s="2" t="b">
        <v>1</v>
      </c>
      <c r="Z865" s="2" t="b">
        <f t="shared" si="248"/>
        <v>1</v>
      </c>
      <c r="AA865" s="2" t="b">
        <f t="shared" si="249"/>
        <v>1</v>
      </c>
      <c r="AB865" s="2" t="b">
        <v>1</v>
      </c>
      <c r="AC865" s="20" t="b">
        <f t="shared" si="263"/>
        <v>1</v>
      </c>
      <c r="AD865" s="20" t="b">
        <f t="shared" si="264"/>
        <v>1</v>
      </c>
      <c r="AE865" s="2" t="s">
        <v>1565</v>
      </c>
      <c r="AF865" s="2" t="str">
        <f t="shared" si="265"/>
        <v>Diabetes</v>
      </c>
      <c r="AG865" s="2" t="s">
        <v>1528</v>
      </c>
      <c r="AH865" s="2" t="str">
        <f t="shared" si="266"/>
        <v>Yes</v>
      </c>
      <c r="AI865" s="2" t="s">
        <v>1516</v>
      </c>
      <c r="AJ865" s="2" t="s">
        <v>1512</v>
      </c>
    </row>
    <row r="866" spans="1:36" ht="15.75" customHeight="1" x14ac:dyDescent="0.35">
      <c r="A866" s="2" t="s">
        <v>1289</v>
      </c>
      <c r="B866" s="2" t="s">
        <v>1513</v>
      </c>
      <c r="C866" s="2">
        <v>179</v>
      </c>
      <c r="D866" s="2">
        <f t="shared" si="250"/>
        <v>1.79</v>
      </c>
      <c r="E866" s="2">
        <f t="shared" si="251"/>
        <v>85.5</v>
      </c>
      <c r="F866" s="67">
        <f t="shared" si="252"/>
        <v>26.684560406978559</v>
      </c>
      <c r="G866" s="2">
        <v>85.5</v>
      </c>
      <c r="H866" s="2" t="b">
        <v>1</v>
      </c>
      <c r="I866" s="2" t="b">
        <f t="shared" si="253"/>
        <v>1</v>
      </c>
      <c r="J866" s="2" t="b">
        <f t="shared" si="254"/>
        <v>1</v>
      </c>
      <c r="K866" s="2" t="b">
        <v>1</v>
      </c>
      <c r="L866" s="2" t="b">
        <f t="shared" si="255"/>
        <v>1</v>
      </c>
      <c r="M866" s="2" t="b">
        <f t="shared" si="256"/>
        <v>1</v>
      </c>
      <c r="N866" s="2" t="b">
        <v>1</v>
      </c>
      <c r="O866" s="2" t="b">
        <f t="shared" si="257"/>
        <v>1</v>
      </c>
      <c r="P866" s="2" t="b">
        <f t="shared" si="258"/>
        <v>1</v>
      </c>
      <c r="Q866" s="2" t="b">
        <v>0</v>
      </c>
      <c r="R866" s="2" t="b">
        <f t="shared" si="259"/>
        <v>0</v>
      </c>
      <c r="S866" s="2" t="b">
        <f t="shared" si="260"/>
        <v>0</v>
      </c>
      <c r="T866" s="2" t="s">
        <v>1907</v>
      </c>
      <c r="U866" s="2">
        <v>168</v>
      </c>
      <c r="V866" s="2" t="b">
        <v>0</v>
      </c>
      <c r="W866" s="2" t="b">
        <f t="shared" si="261"/>
        <v>0</v>
      </c>
      <c r="X866" s="20" t="b">
        <f t="shared" si="262"/>
        <v>0</v>
      </c>
      <c r="Y866" s="2" t="b">
        <v>0</v>
      </c>
      <c r="Z866" s="2" t="b">
        <f t="shared" si="248"/>
        <v>0</v>
      </c>
      <c r="AA866" s="2" t="b">
        <f t="shared" si="249"/>
        <v>0</v>
      </c>
      <c r="AB866" s="2" t="b">
        <v>0</v>
      </c>
      <c r="AC866" s="20" t="b">
        <f t="shared" si="263"/>
        <v>0</v>
      </c>
      <c r="AD866" s="20" t="b">
        <f t="shared" si="264"/>
        <v>0</v>
      </c>
      <c r="AE866" s="2" t="s">
        <v>1572</v>
      </c>
      <c r="AF866" s="2" t="str">
        <f t="shared" si="265"/>
        <v>Allergic Reaction</v>
      </c>
      <c r="AG866" s="2" t="s">
        <v>1528</v>
      </c>
      <c r="AH866" s="2" t="str">
        <f t="shared" si="266"/>
        <v>Yes</v>
      </c>
      <c r="AI866" s="2" t="s">
        <v>1516</v>
      </c>
      <c r="AJ866" s="2" t="s">
        <v>1525</v>
      </c>
    </row>
    <row r="867" spans="1:36" ht="15.75" customHeight="1" x14ac:dyDescent="0.35">
      <c r="A867" s="2" t="s">
        <v>1290</v>
      </c>
      <c r="B867" s="2" t="s">
        <v>1522</v>
      </c>
      <c r="C867" s="2">
        <v>151</v>
      </c>
      <c r="D867" s="2">
        <f t="shared" si="250"/>
        <v>1.51</v>
      </c>
      <c r="E867" s="2">
        <f t="shared" si="251"/>
        <v>79.400000000000006</v>
      </c>
      <c r="F867" s="67">
        <f t="shared" si="252"/>
        <v>34.823034077452746</v>
      </c>
      <c r="G867" s="2">
        <v>79.400000000000006</v>
      </c>
      <c r="H867" s="2" t="b">
        <v>1</v>
      </c>
      <c r="I867" s="2" t="b">
        <f t="shared" si="253"/>
        <v>1</v>
      </c>
      <c r="J867" s="2" t="b">
        <f t="shared" si="254"/>
        <v>1</v>
      </c>
      <c r="K867" s="2" t="b">
        <v>1</v>
      </c>
      <c r="L867" s="2" t="b">
        <f t="shared" si="255"/>
        <v>1</v>
      </c>
      <c r="M867" s="2" t="b">
        <f t="shared" si="256"/>
        <v>1</v>
      </c>
      <c r="N867" s="2" t="b">
        <v>0</v>
      </c>
      <c r="O867" s="2" t="b">
        <f t="shared" si="257"/>
        <v>0</v>
      </c>
      <c r="P867" s="2" t="b">
        <f t="shared" si="258"/>
        <v>0</v>
      </c>
      <c r="Q867" s="2" t="b">
        <v>0</v>
      </c>
      <c r="R867" s="2" t="b">
        <f t="shared" si="259"/>
        <v>0</v>
      </c>
      <c r="S867" s="2" t="b">
        <f t="shared" si="260"/>
        <v>0</v>
      </c>
      <c r="T867" s="2" t="s">
        <v>1757</v>
      </c>
      <c r="U867" s="2">
        <v>175</v>
      </c>
      <c r="V867" s="2" t="b">
        <v>1</v>
      </c>
      <c r="W867" s="2" t="b">
        <f t="shared" si="261"/>
        <v>1</v>
      </c>
      <c r="X867" s="20" t="b">
        <f t="shared" si="262"/>
        <v>0</v>
      </c>
      <c r="Y867" s="2" t="b">
        <v>0</v>
      </c>
      <c r="Z867" s="2" t="b">
        <f t="shared" si="248"/>
        <v>0</v>
      </c>
      <c r="AA867" s="2" t="b">
        <f t="shared" si="249"/>
        <v>0</v>
      </c>
      <c r="AB867" s="2" t="b">
        <v>1</v>
      </c>
      <c r="AC867" s="20" t="b">
        <f t="shared" si="263"/>
        <v>1</v>
      </c>
      <c r="AD867" s="20" t="b">
        <f t="shared" si="264"/>
        <v>1</v>
      </c>
      <c r="AE867" s="2" t="s">
        <v>1552</v>
      </c>
      <c r="AF867" s="2" t="str">
        <f t="shared" si="265"/>
        <v>Heart Disease</v>
      </c>
      <c r="AG867" s="2" t="s">
        <v>1528</v>
      </c>
      <c r="AH867" s="2" t="str">
        <f t="shared" si="266"/>
        <v>Yes</v>
      </c>
      <c r="AI867" s="2" t="s">
        <v>1511</v>
      </c>
      <c r="AJ867" s="2" t="s">
        <v>1512</v>
      </c>
    </row>
    <row r="868" spans="1:36" ht="15.75" customHeight="1" x14ac:dyDescent="0.35">
      <c r="A868" s="2" t="s">
        <v>1291</v>
      </c>
      <c r="B868" s="2" t="s">
        <v>1531</v>
      </c>
      <c r="C868" s="2">
        <v>169</v>
      </c>
      <c r="D868" s="2">
        <f t="shared" si="250"/>
        <v>1.69</v>
      </c>
      <c r="E868" s="2">
        <f t="shared" si="251"/>
        <v>72.599999999999994</v>
      </c>
      <c r="F868" s="67">
        <f t="shared" si="252"/>
        <v>25.419278036483316</v>
      </c>
      <c r="G868" s="2">
        <v>72.599999999999994</v>
      </c>
      <c r="H868" s="2" t="b">
        <v>1</v>
      </c>
      <c r="I868" s="2" t="b">
        <f t="shared" si="253"/>
        <v>1</v>
      </c>
      <c r="J868" s="2" t="b">
        <f t="shared" si="254"/>
        <v>1</v>
      </c>
      <c r="K868" s="2" t="b">
        <v>1</v>
      </c>
      <c r="L868" s="2" t="b">
        <f t="shared" si="255"/>
        <v>1</v>
      </c>
      <c r="M868" s="2" t="b">
        <f t="shared" si="256"/>
        <v>1</v>
      </c>
      <c r="N868" s="2" t="b">
        <v>1</v>
      </c>
      <c r="O868" s="2" t="b">
        <f t="shared" si="257"/>
        <v>1</v>
      </c>
      <c r="P868" s="2" t="b">
        <f t="shared" si="258"/>
        <v>1</v>
      </c>
      <c r="Q868" s="2" t="b">
        <v>0</v>
      </c>
      <c r="R868" s="2" t="b">
        <f t="shared" si="259"/>
        <v>0</v>
      </c>
      <c r="S868" s="2" t="b">
        <f t="shared" si="260"/>
        <v>0</v>
      </c>
      <c r="T868" s="2" t="s">
        <v>1908</v>
      </c>
      <c r="U868" s="2">
        <v>152</v>
      </c>
      <c r="V868" s="2" t="b">
        <v>0</v>
      </c>
      <c r="W868" s="2" t="b">
        <f t="shared" si="261"/>
        <v>0</v>
      </c>
      <c r="X868" s="20" t="b">
        <f t="shared" si="262"/>
        <v>0</v>
      </c>
      <c r="Y868" s="2" t="b">
        <v>0</v>
      </c>
      <c r="Z868" s="2" t="b">
        <f t="shared" si="248"/>
        <v>0</v>
      </c>
      <c r="AA868" s="2" t="b">
        <f t="shared" si="249"/>
        <v>0</v>
      </c>
      <c r="AB868" s="2" t="b">
        <v>0</v>
      </c>
      <c r="AC868" s="20" t="b">
        <f t="shared" si="263"/>
        <v>0</v>
      </c>
      <c r="AD868" s="20" t="b">
        <f t="shared" si="264"/>
        <v>0</v>
      </c>
      <c r="AE868" s="2" t="s">
        <v>1549</v>
      </c>
      <c r="AF868" s="2" t="str">
        <f t="shared" si="265"/>
        <v>Hypertension</v>
      </c>
      <c r="AG868" s="2" t="s">
        <v>1528</v>
      </c>
      <c r="AH868" s="2" t="str">
        <f t="shared" si="266"/>
        <v>Yes</v>
      </c>
      <c r="AI868" s="2" t="s">
        <v>1539</v>
      </c>
      <c r="AJ868" s="2" t="s">
        <v>1525</v>
      </c>
    </row>
    <row r="869" spans="1:36" ht="15.75" customHeight="1" x14ac:dyDescent="0.35">
      <c r="A869" s="2" t="s">
        <v>1292</v>
      </c>
      <c r="B869" s="2" t="s">
        <v>1547</v>
      </c>
      <c r="C869" s="2">
        <v>158</v>
      </c>
      <c r="D869" s="2">
        <f t="shared" si="250"/>
        <v>1.58</v>
      </c>
      <c r="E869" s="2">
        <f t="shared" si="251"/>
        <v>72.3</v>
      </c>
      <c r="F869" s="67">
        <f t="shared" si="252"/>
        <v>28.961704854991183</v>
      </c>
      <c r="G869" s="2">
        <v>72.3</v>
      </c>
      <c r="H869" s="2" t="b">
        <v>0</v>
      </c>
      <c r="I869" s="2" t="b">
        <f t="shared" si="253"/>
        <v>0</v>
      </c>
      <c r="J869" s="2" t="b">
        <f t="shared" si="254"/>
        <v>0</v>
      </c>
      <c r="K869" s="2" t="b">
        <v>0</v>
      </c>
      <c r="L869" s="2" t="b">
        <f t="shared" si="255"/>
        <v>0</v>
      </c>
      <c r="M869" s="2" t="b">
        <f t="shared" si="256"/>
        <v>0</v>
      </c>
      <c r="N869" s="2" t="b">
        <v>0</v>
      </c>
      <c r="O869" s="2" t="b">
        <f t="shared" si="257"/>
        <v>0</v>
      </c>
      <c r="P869" s="2" t="b">
        <f t="shared" si="258"/>
        <v>0</v>
      </c>
      <c r="Q869" s="2" t="b">
        <v>0</v>
      </c>
      <c r="R869" s="2" t="b">
        <f t="shared" si="259"/>
        <v>0</v>
      </c>
      <c r="S869" s="2" t="b">
        <f t="shared" si="260"/>
        <v>0</v>
      </c>
      <c r="T869" s="2" t="s">
        <v>1601</v>
      </c>
      <c r="U869" s="2">
        <v>214</v>
      </c>
      <c r="V869" s="2" t="b">
        <v>1</v>
      </c>
      <c r="W869" s="2" t="b">
        <f t="shared" si="261"/>
        <v>1</v>
      </c>
      <c r="X869" s="20" t="b">
        <f t="shared" si="262"/>
        <v>0</v>
      </c>
      <c r="Y869" s="2" t="b">
        <v>1</v>
      </c>
      <c r="Z869" s="2" t="b">
        <f t="shared" si="248"/>
        <v>1</v>
      </c>
      <c r="AA869" s="2" t="b">
        <f t="shared" si="249"/>
        <v>1</v>
      </c>
      <c r="AB869" s="2" t="b">
        <v>1</v>
      </c>
      <c r="AC869" s="20" t="b">
        <f t="shared" si="263"/>
        <v>1</v>
      </c>
      <c r="AD869" s="20" t="b">
        <f t="shared" si="264"/>
        <v>1</v>
      </c>
      <c r="AE869" s="2" t="s">
        <v>1524</v>
      </c>
      <c r="AF869" s="2" t="str">
        <f t="shared" si="265"/>
        <v>Heart Attack</v>
      </c>
      <c r="AG869" s="2" t="s">
        <v>1510</v>
      </c>
      <c r="AH869" s="2" t="str">
        <f t="shared" si="266"/>
        <v>No</v>
      </c>
      <c r="AI869" s="2" t="s">
        <v>1539</v>
      </c>
      <c r="AJ869" s="2" t="s">
        <v>1512</v>
      </c>
    </row>
    <row r="870" spans="1:36" ht="15.75" customHeight="1" x14ac:dyDescent="0.35">
      <c r="A870" s="2" t="s">
        <v>1294</v>
      </c>
      <c r="B870" s="2" t="s">
        <v>1531</v>
      </c>
      <c r="C870" s="2">
        <v>165</v>
      </c>
      <c r="D870" s="2">
        <f t="shared" si="250"/>
        <v>1.65</v>
      </c>
      <c r="E870" s="2">
        <f t="shared" si="251"/>
        <v>57.7</v>
      </c>
      <c r="F870" s="67">
        <f t="shared" si="252"/>
        <v>21.193755739210289</v>
      </c>
      <c r="G870" s="2">
        <v>57.7</v>
      </c>
      <c r="H870" s="2" t="b">
        <v>1</v>
      </c>
      <c r="I870" s="2" t="b">
        <f t="shared" si="253"/>
        <v>1</v>
      </c>
      <c r="J870" s="2" t="b">
        <f t="shared" si="254"/>
        <v>1</v>
      </c>
      <c r="K870" s="2" t="b">
        <v>1</v>
      </c>
      <c r="L870" s="2" t="b">
        <f t="shared" si="255"/>
        <v>1</v>
      </c>
      <c r="M870" s="2" t="b">
        <f t="shared" si="256"/>
        <v>1</v>
      </c>
      <c r="N870" s="2" t="b">
        <v>1</v>
      </c>
      <c r="O870" s="2" t="b">
        <f t="shared" si="257"/>
        <v>1</v>
      </c>
      <c r="P870" s="2" t="b">
        <f t="shared" si="258"/>
        <v>1</v>
      </c>
      <c r="Q870" s="2" t="b">
        <v>0</v>
      </c>
      <c r="R870" s="2" t="b">
        <f t="shared" si="259"/>
        <v>0</v>
      </c>
      <c r="S870" s="2" t="b">
        <f t="shared" si="260"/>
        <v>0</v>
      </c>
      <c r="T870" s="2" t="s">
        <v>1835</v>
      </c>
      <c r="U870" s="2">
        <v>150</v>
      </c>
      <c r="W870" s="2" t="b">
        <f t="shared" si="261"/>
        <v>0</v>
      </c>
      <c r="X870" s="20" t="b">
        <f t="shared" si="262"/>
        <v>0</v>
      </c>
      <c r="Y870" s="2" t="b">
        <v>0</v>
      </c>
      <c r="Z870" s="2" t="b">
        <f t="shared" si="248"/>
        <v>0</v>
      </c>
      <c r="AA870" s="2" t="b">
        <f t="shared" si="249"/>
        <v>0</v>
      </c>
      <c r="AB870" s="2" t="b">
        <v>0</v>
      </c>
      <c r="AC870" s="20" t="b">
        <f t="shared" si="263"/>
        <v>0</v>
      </c>
      <c r="AD870" s="20" t="b">
        <f t="shared" si="264"/>
        <v>0</v>
      </c>
      <c r="AE870" s="2" t="s">
        <v>1527</v>
      </c>
      <c r="AF870" s="2" t="str">
        <f t="shared" si="265"/>
        <v>Appendicitis</v>
      </c>
      <c r="AG870" s="2" t="s">
        <v>1528</v>
      </c>
      <c r="AH870" s="2" t="str">
        <f t="shared" si="266"/>
        <v>Yes</v>
      </c>
      <c r="AI870" s="2" t="s">
        <v>1539</v>
      </c>
      <c r="AJ870" s="2" t="s">
        <v>1521</v>
      </c>
    </row>
    <row r="871" spans="1:36" ht="15.75" customHeight="1" x14ac:dyDescent="0.35">
      <c r="A871" s="2" t="s">
        <v>1295</v>
      </c>
      <c r="B871" s="2" t="s">
        <v>1540</v>
      </c>
      <c r="C871" s="2">
        <v>175</v>
      </c>
      <c r="D871" s="2">
        <f t="shared" si="250"/>
        <v>1.75</v>
      </c>
      <c r="E871" s="2">
        <f t="shared" si="251"/>
        <v>81.099999999999994</v>
      </c>
      <c r="F871" s="67">
        <f t="shared" si="252"/>
        <v>26.481632653061222</v>
      </c>
      <c r="G871" s="2">
        <v>81.099999999999994</v>
      </c>
      <c r="H871" s="2" t="b">
        <v>1</v>
      </c>
      <c r="I871" s="2" t="b">
        <f t="shared" si="253"/>
        <v>1</v>
      </c>
      <c r="J871" s="2" t="b">
        <f t="shared" si="254"/>
        <v>1</v>
      </c>
      <c r="K871" s="2" t="b">
        <v>0</v>
      </c>
      <c r="L871" s="2" t="b">
        <f t="shared" si="255"/>
        <v>0</v>
      </c>
      <c r="M871" s="2" t="b">
        <f t="shared" si="256"/>
        <v>0</v>
      </c>
      <c r="N871" s="2" t="b">
        <v>0</v>
      </c>
      <c r="O871" s="2" t="b">
        <f t="shared" si="257"/>
        <v>0</v>
      </c>
      <c r="P871" s="2" t="b">
        <f t="shared" si="258"/>
        <v>0</v>
      </c>
      <c r="Q871" s="2" t="b">
        <v>0</v>
      </c>
      <c r="R871" s="2" t="b">
        <f t="shared" si="259"/>
        <v>0</v>
      </c>
      <c r="S871" s="2" t="b">
        <f t="shared" si="260"/>
        <v>0</v>
      </c>
      <c r="T871" s="2" t="s">
        <v>1597</v>
      </c>
      <c r="U871" s="2">
        <v>187</v>
      </c>
      <c r="V871" s="2" t="b">
        <v>0</v>
      </c>
      <c r="W871" s="2" t="b">
        <f t="shared" si="261"/>
        <v>0</v>
      </c>
      <c r="X871" s="20" t="b">
        <f t="shared" si="262"/>
        <v>0</v>
      </c>
      <c r="Y871" s="2" t="b">
        <v>0</v>
      </c>
      <c r="Z871" s="2" t="b">
        <f t="shared" si="248"/>
        <v>0</v>
      </c>
      <c r="AA871" s="2" t="b">
        <f t="shared" si="249"/>
        <v>0</v>
      </c>
      <c r="AB871" s="2" t="b">
        <v>0</v>
      </c>
      <c r="AC871" s="20" t="b">
        <f t="shared" si="263"/>
        <v>0</v>
      </c>
      <c r="AD871" s="20" t="b">
        <f t="shared" si="264"/>
        <v>0</v>
      </c>
      <c r="AE871" s="2" t="s">
        <v>1646</v>
      </c>
      <c r="AF871" s="2" t="str">
        <f t="shared" si="265"/>
        <v>Fractured Arm</v>
      </c>
      <c r="AG871" s="2" t="s">
        <v>1528</v>
      </c>
      <c r="AH871" s="2" t="str">
        <f t="shared" si="266"/>
        <v>Yes</v>
      </c>
      <c r="AI871" s="2" t="s">
        <v>1511</v>
      </c>
      <c r="AJ871" s="2" t="s">
        <v>1525</v>
      </c>
    </row>
    <row r="872" spans="1:36" ht="15.75" customHeight="1" x14ac:dyDescent="0.35">
      <c r="A872" s="2" t="s">
        <v>1297</v>
      </c>
      <c r="B872" s="2" t="s">
        <v>1507</v>
      </c>
      <c r="C872" s="2">
        <v>167</v>
      </c>
      <c r="D872" s="2">
        <f t="shared" si="250"/>
        <v>1.67</v>
      </c>
      <c r="E872" s="2">
        <f t="shared" si="251"/>
        <v>69.8</v>
      </c>
      <c r="F872" s="67">
        <f t="shared" si="252"/>
        <v>25.027788733909425</v>
      </c>
      <c r="G872" s="2">
        <v>69.8</v>
      </c>
      <c r="H872" s="2" t="b">
        <v>0</v>
      </c>
      <c r="I872" s="2" t="b">
        <f t="shared" si="253"/>
        <v>0</v>
      </c>
      <c r="J872" s="2" t="b">
        <f t="shared" si="254"/>
        <v>0</v>
      </c>
      <c r="K872" s="2" t="b">
        <v>1</v>
      </c>
      <c r="L872" s="2" t="b">
        <f t="shared" si="255"/>
        <v>1</v>
      </c>
      <c r="M872" s="2" t="b">
        <f t="shared" si="256"/>
        <v>1</v>
      </c>
      <c r="N872" s="2" t="b">
        <v>0</v>
      </c>
      <c r="O872" s="2" t="b">
        <f t="shared" si="257"/>
        <v>0</v>
      </c>
      <c r="P872" s="2" t="b">
        <f t="shared" si="258"/>
        <v>0</v>
      </c>
      <c r="Q872" s="2" t="b">
        <v>0</v>
      </c>
      <c r="R872" s="2" t="b">
        <f t="shared" si="259"/>
        <v>0</v>
      </c>
      <c r="S872" s="2" t="b">
        <f t="shared" si="260"/>
        <v>0</v>
      </c>
      <c r="T872" s="2" t="s">
        <v>1722</v>
      </c>
      <c r="U872" s="2">
        <v>165</v>
      </c>
      <c r="V872" s="2" t="b">
        <v>0</v>
      </c>
      <c r="W872" s="2" t="b">
        <f t="shared" si="261"/>
        <v>0</v>
      </c>
      <c r="X872" s="20" t="b">
        <f t="shared" si="262"/>
        <v>0</v>
      </c>
      <c r="Y872" s="2" t="b">
        <v>0</v>
      </c>
      <c r="Z872" s="2" t="b">
        <f t="shared" si="248"/>
        <v>0</v>
      </c>
      <c r="AA872" s="2" t="b">
        <f t="shared" si="249"/>
        <v>0</v>
      </c>
      <c r="AB872" s="2" t="b">
        <v>0</v>
      </c>
      <c r="AC872" s="20" t="b">
        <f t="shared" si="263"/>
        <v>0</v>
      </c>
      <c r="AD872" s="20" t="b">
        <f t="shared" si="264"/>
        <v>0</v>
      </c>
      <c r="AE872" s="2" t="s">
        <v>1515</v>
      </c>
      <c r="AF872" s="2" t="str">
        <f t="shared" si="265"/>
        <v>Prostate Cancer</v>
      </c>
      <c r="AG872" s="2" t="s">
        <v>1528</v>
      </c>
      <c r="AH872" s="2" t="str">
        <f t="shared" si="266"/>
        <v>Yes</v>
      </c>
      <c r="AI872" s="2" t="s">
        <v>1539</v>
      </c>
      <c r="AJ872" s="2" t="s">
        <v>1525</v>
      </c>
    </row>
    <row r="873" spans="1:36" ht="15.75" customHeight="1" x14ac:dyDescent="0.35">
      <c r="A873" s="2" t="s">
        <v>1298</v>
      </c>
      <c r="B873" s="2" t="s">
        <v>1547</v>
      </c>
      <c r="C873" s="2">
        <v>163</v>
      </c>
      <c r="D873" s="2">
        <f t="shared" si="250"/>
        <v>1.63</v>
      </c>
      <c r="E873" s="2">
        <f t="shared" si="251"/>
        <v>85</v>
      </c>
      <c r="F873" s="67">
        <f t="shared" si="252"/>
        <v>31.992171327486922</v>
      </c>
      <c r="G873" s="2">
        <v>85</v>
      </c>
      <c r="H873" s="2" t="b">
        <v>0</v>
      </c>
      <c r="I873" s="2" t="b">
        <f t="shared" si="253"/>
        <v>0</v>
      </c>
      <c r="J873" s="2" t="b">
        <f t="shared" si="254"/>
        <v>0</v>
      </c>
      <c r="K873" s="2" t="b">
        <v>0</v>
      </c>
      <c r="L873" s="2" t="b">
        <f t="shared" si="255"/>
        <v>0</v>
      </c>
      <c r="M873" s="2" t="b">
        <f t="shared" si="256"/>
        <v>0</v>
      </c>
      <c r="N873" s="2" t="b">
        <v>0</v>
      </c>
      <c r="O873" s="2" t="b">
        <f t="shared" si="257"/>
        <v>0</v>
      </c>
      <c r="P873" s="2" t="b">
        <f t="shared" si="258"/>
        <v>0</v>
      </c>
      <c r="Q873" s="2" t="b">
        <v>0</v>
      </c>
      <c r="R873" s="2" t="b">
        <f t="shared" si="259"/>
        <v>0</v>
      </c>
      <c r="S873" s="2" t="b">
        <f t="shared" si="260"/>
        <v>0</v>
      </c>
      <c r="T873" s="2" t="s">
        <v>1719</v>
      </c>
      <c r="U873" s="2">
        <v>158</v>
      </c>
      <c r="V873" s="2" t="b">
        <v>0</v>
      </c>
      <c r="W873" s="2" t="b">
        <f t="shared" si="261"/>
        <v>0</v>
      </c>
      <c r="X873" s="20" t="b">
        <f t="shared" si="262"/>
        <v>0</v>
      </c>
      <c r="Y873" s="2" t="b">
        <v>1</v>
      </c>
      <c r="Z873" s="2" t="b">
        <f t="shared" si="248"/>
        <v>1</v>
      </c>
      <c r="AA873" s="2" t="b">
        <f t="shared" si="249"/>
        <v>1</v>
      </c>
      <c r="AB873" s="2" t="b">
        <v>1</v>
      </c>
      <c r="AC873" s="20" t="b">
        <f t="shared" si="263"/>
        <v>1</v>
      </c>
      <c r="AD873" s="20" t="b">
        <f t="shared" si="264"/>
        <v>1</v>
      </c>
      <c r="AE873" s="2" t="s">
        <v>1527</v>
      </c>
      <c r="AF873" s="2" t="str">
        <f t="shared" si="265"/>
        <v>Appendicitis</v>
      </c>
      <c r="AG873" s="2" t="s">
        <v>1528</v>
      </c>
      <c r="AH873" s="2" t="str">
        <f t="shared" si="266"/>
        <v>Yes</v>
      </c>
      <c r="AI873" s="2" t="s">
        <v>1511</v>
      </c>
      <c r="AJ873" s="2" t="s">
        <v>1517</v>
      </c>
    </row>
    <row r="874" spans="1:36" ht="15.75" customHeight="1" x14ac:dyDescent="0.35">
      <c r="A874" s="2" t="s">
        <v>1300</v>
      </c>
      <c r="B874" s="2" t="s">
        <v>1522</v>
      </c>
      <c r="C874" s="2">
        <v>169</v>
      </c>
      <c r="D874" s="2">
        <f t="shared" si="250"/>
        <v>1.69</v>
      </c>
      <c r="E874" s="2">
        <f t="shared" si="251"/>
        <v>75.400000000000006</v>
      </c>
      <c r="F874" s="67">
        <f t="shared" si="252"/>
        <v>26.399635867091494</v>
      </c>
      <c r="G874" s="2">
        <v>75.400000000000006</v>
      </c>
      <c r="H874" s="2" t="b">
        <v>0</v>
      </c>
      <c r="I874" s="2" t="b">
        <f t="shared" si="253"/>
        <v>0</v>
      </c>
      <c r="J874" s="2" t="b">
        <f t="shared" si="254"/>
        <v>0</v>
      </c>
      <c r="K874" s="2" t="b">
        <v>0</v>
      </c>
      <c r="L874" s="2" t="b">
        <f t="shared" si="255"/>
        <v>0</v>
      </c>
      <c r="M874" s="2" t="b">
        <f t="shared" si="256"/>
        <v>0</v>
      </c>
      <c r="N874" s="2" t="b">
        <v>0</v>
      </c>
      <c r="O874" s="2" t="b">
        <f t="shared" si="257"/>
        <v>0</v>
      </c>
      <c r="P874" s="2" t="b">
        <f t="shared" si="258"/>
        <v>0</v>
      </c>
      <c r="Q874" s="2" t="b">
        <v>0</v>
      </c>
      <c r="R874" s="2" t="b">
        <f t="shared" si="259"/>
        <v>0</v>
      </c>
      <c r="S874" s="2" t="b">
        <f t="shared" si="260"/>
        <v>0</v>
      </c>
      <c r="T874" s="2" t="s">
        <v>1662</v>
      </c>
      <c r="U874" s="2">
        <v>201</v>
      </c>
      <c r="V874" s="2" t="b">
        <v>0</v>
      </c>
      <c r="W874" s="2" t="b">
        <f t="shared" si="261"/>
        <v>0</v>
      </c>
      <c r="X874" s="20" t="b">
        <f t="shared" si="262"/>
        <v>0</v>
      </c>
      <c r="Y874" s="2" t="b">
        <v>0</v>
      </c>
      <c r="Z874" s="2" t="b">
        <f t="shared" si="248"/>
        <v>0</v>
      </c>
      <c r="AA874" s="2" t="b">
        <f t="shared" si="249"/>
        <v>0</v>
      </c>
      <c r="AB874" s="2" t="b">
        <v>0</v>
      </c>
      <c r="AC874" s="20" t="b">
        <f t="shared" si="263"/>
        <v>0</v>
      </c>
      <c r="AD874" s="20" t="b">
        <f t="shared" si="264"/>
        <v>0</v>
      </c>
      <c r="AE874" s="2" t="s">
        <v>1536</v>
      </c>
      <c r="AF874" s="2" t="str">
        <f t="shared" si="265"/>
        <v>Hypertension</v>
      </c>
      <c r="AG874" s="2" t="s">
        <v>1510</v>
      </c>
      <c r="AH874" s="2" t="str">
        <f t="shared" si="266"/>
        <v>No</v>
      </c>
      <c r="AI874" s="2" t="s">
        <v>1516</v>
      </c>
      <c r="AJ874" s="2" t="s">
        <v>1517</v>
      </c>
    </row>
    <row r="875" spans="1:36" ht="15.75" customHeight="1" x14ac:dyDescent="0.35">
      <c r="A875" s="2" t="s">
        <v>1302</v>
      </c>
      <c r="B875" s="2" t="s">
        <v>1560</v>
      </c>
      <c r="C875" s="2">
        <v>176</v>
      </c>
      <c r="D875" s="2">
        <f t="shared" si="250"/>
        <v>1.76</v>
      </c>
      <c r="E875" s="2">
        <f t="shared" si="251"/>
        <v>106.2</v>
      </c>
      <c r="F875" s="67">
        <f t="shared" si="252"/>
        <v>34.284607438016529</v>
      </c>
      <c r="G875" s="2">
        <v>106.2</v>
      </c>
      <c r="H875" s="2" t="b">
        <v>1</v>
      </c>
      <c r="I875" s="2" t="b">
        <f t="shared" si="253"/>
        <v>1</v>
      </c>
      <c r="J875" s="2" t="b">
        <f t="shared" si="254"/>
        <v>1</v>
      </c>
      <c r="K875" s="2" t="b">
        <v>0</v>
      </c>
      <c r="L875" s="2" t="b">
        <f t="shared" si="255"/>
        <v>0</v>
      </c>
      <c r="M875" s="2" t="b">
        <f t="shared" si="256"/>
        <v>0</v>
      </c>
      <c r="N875" s="2" t="b">
        <v>0</v>
      </c>
      <c r="O875" s="2" t="b">
        <f t="shared" si="257"/>
        <v>0</v>
      </c>
      <c r="P875" s="2" t="b">
        <f t="shared" si="258"/>
        <v>0</v>
      </c>
      <c r="Q875" s="2" t="b">
        <v>1</v>
      </c>
      <c r="R875" s="2" t="b">
        <f t="shared" si="259"/>
        <v>1</v>
      </c>
      <c r="S875" s="2" t="b">
        <f t="shared" si="260"/>
        <v>1</v>
      </c>
      <c r="T875" s="2" t="s">
        <v>1519</v>
      </c>
      <c r="U875" s="2">
        <v>167</v>
      </c>
      <c r="V875" s="2" t="b">
        <v>1</v>
      </c>
      <c r="W875" s="2" t="b">
        <f t="shared" si="261"/>
        <v>1</v>
      </c>
      <c r="X875" s="20" t="b">
        <f t="shared" si="262"/>
        <v>0</v>
      </c>
      <c r="Y875" s="2" t="b">
        <v>0</v>
      </c>
      <c r="Z875" s="2" t="b">
        <f t="shared" si="248"/>
        <v>0</v>
      </c>
      <c r="AA875" s="2" t="b">
        <f t="shared" si="249"/>
        <v>0</v>
      </c>
      <c r="AB875" s="2" t="b">
        <v>1</v>
      </c>
      <c r="AC875" s="20" t="b">
        <f t="shared" si="263"/>
        <v>1</v>
      </c>
      <c r="AD875" s="20" t="b">
        <f t="shared" si="264"/>
        <v>1</v>
      </c>
      <c r="AE875" s="2" t="s">
        <v>1579</v>
      </c>
      <c r="AF875" s="2" t="str">
        <f t="shared" si="265"/>
        <v>Cancer</v>
      </c>
      <c r="AG875" s="2" t="s">
        <v>1510</v>
      </c>
      <c r="AH875" s="2" t="str">
        <f t="shared" si="266"/>
        <v>No</v>
      </c>
      <c r="AI875" s="2" t="s">
        <v>1539</v>
      </c>
      <c r="AJ875" s="2" t="s">
        <v>1525</v>
      </c>
    </row>
    <row r="876" spans="1:36" ht="15.75" customHeight="1" x14ac:dyDescent="0.35">
      <c r="A876" s="2" t="s">
        <v>1303</v>
      </c>
      <c r="B876" s="2" t="s">
        <v>1560</v>
      </c>
      <c r="C876" s="2">
        <v>163</v>
      </c>
      <c r="D876" s="2">
        <f t="shared" si="250"/>
        <v>1.63</v>
      </c>
      <c r="E876" s="2">
        <f t="shared" si="251"/>
        <v>58.3</v>
      </c>
      <c r="F876" s="67">
        <f t="shared" si="252"/>
        <v>21.94286574579397</v>
      </c>
      <c r="G876" s="2">
        <v>58.3</v>
      </c>
      <c r="H876" s="2" t="b">
        <v>1</v>
      </c>
      <c r="I876" s="2" t="b">
        <f t="shared" si="253"/>
        <v>1</v>
      </c>
      <c r="J876" s="2" t="b">
        <f t="shared" si="254"/>
        <v>1</v>
      </c>
      <c r="K876" s="2" t="b">
        <v>0</v>
      </c>
      <c r="L876" s="2" t="b">
        <f t="shared" si="255"/>
        <v>0</v>
      </c>
      <c r="M876" s="2" t="b">
        <f t="shared" si="256"/>
        <v>0</v>
      </c>
      <c r="N876" s="2" t="b">
        <v>0</v>
      </c>
      <c r="O876" s="2" t="b">
        <f t="shared" si="257"/>
        <v>0</v>
      </c>
      <c r="P876" s="2" t="b">
        <f t="shared" si="258"/>
        <v>0</v>
      </c>
      <c r="Q876" s="2" t="b">
        <v>0</v>
      </c>
      <c r="R876" s="2" t="b">
        <f t="shared" si="259"/>
        <v>0</v>
      </c>
      <c r="S876" s="2" t="b">
        <f t="shared" si="260"/>
        <v>0</v>
      </c>
      <c r="T876" s="2" t="s">
        <v>1905</v>
      </c>
      <c r="U876" s="2">
        <v>217</v>
      </c>
      <c r="V876" s="2" t="b">
        <v>0</v>
      </c>
      <c r="W876" s="2" t="b">
        <f t="shared" si="261"/>
        <v>0</v>
      </c>
      <c r="X876" s="20" t="b">
        <f t="shared" si="262"/>
        <v>0</v>
      </c>
      <c r="Y876" s="2" t="b">
        <v>0</v>
      </c>
      <c r="Z876" s="2" t="b">
        <f t="shared" si="248"/>
        <v>0</v>
      </c>
      <c r="AA876" s="2" t="b">
        <f t="shared" si="249"/>
        <v>0</v>
      </c>
      <c r="AB876" s="2" t="b">
        <v>0</v>
      </c>
      <c r="AC876" s="20" t="b">
        <f t="shared" si="263"/>
        <v>0</v>
      </c>
      <c r="AD876" s="20" t="b">
        <f t="shared" si="264"/>
        <v>0</v>
      </c>
      <c r="AE876" s="2" t="s">
        <v>1515</v>
      </c>
      <c r="AF876" s="2" t="str">
        <f t="shared" si="265"/>
        <v>Prostate Cancer</v>
      </c>
      <c r="AG876" s="2" t="s">
        <v>1510</v>
      </c>
      <c r="AH876" s="2" t="str">
        <f t="shared" si="266"/>
        <v>No</v>
      </c>
      <c r="AI876" s="2" t="s">
        <v>1539</v>
      </c>
      <c r="AJ876" s="2" t="s">
        <v>1525</v>
      </c>
    </row>
    <row r="877" spans="1:36" ht="15.75" customHeight="1" x14ac:dyDescent="0.35">
      <c r="A877" s="2" t="s">
        <v>1304</v>
      </c>
      <c r="B877" s="2" t="s">
        <v>1513</v>
      </c>
      <c r="C877" s="2">
        <v>161</v>
      </c>
      <c r="D877" s="2">
        <f t="shared" si="250"/>
        <v>1.61</v>
      </c>
      <c r="E877" s="2">
        <f t="shared" si="251"/>
        <v>56.1</v>
      </c>
      <c r="F877" s="67">
        <f t="shared" si="252"/>
        <v>21.64268353844373</v>
      </c>
      <c r="G877" s="2">
        <v>56.1</v>
      </c>
      <c r="H877" s="2" t="b">
        <v>1</v>
      </c>
      <c r="I877" s="2" t="b">
        <f t="shared" si="253"/>
        <v>1</v>
      </c>
      <c r="J877" s="2" t="b">
        <f t="shared" si="254"/>
        <v>1</v>
      </c>
      <c r="K877" s="2" t="b">
        <v>0</v>
      </c>
      <c r="L877" s="2" t="b">
        <f t="shared" si="255"/>
        <v>0</v>
      </c>
      <c r="M877" s="2" t="b">
        <f t="shared" si="256"/>
        <v>0</v>
      </c>
      <c r="N877" s="2" t="b">
        <v>0</v>
      </c>
      <c r="O877" s="2" t="b">
        <f t="shared" si="257"/>
        <v>0</v>
      </c>
      <c r="P877" s="2" t="b">
        <f t="shared" si="258"/>
        <v>0</v>
      </c>
      <c r="Q877" s="2" t="b">
        <v>0</v>
      </c>
      <c r="R877" s="2" t="b">
        <f t="shared" si="259"/>
        <v>0</v>
      </c>
      <c r="S877" s="2" t="b">
        <f t="shared" si="260"/>
        <v>0</v>
      </c>
      <c r="T877" s="2" t="s">
        <v>1823</v>
      </c>
      <c r="U877" s="2">
        <v>224</v>
      </c>
      <c r="V877" s="2" t="b">
        <v>0</v>
      </c>
      <c r="W877" s="2" t="b">
        <f t="shared" si="261"/>
        <v>0</v>
      </c>
      <c r="X877" s="20" t="b">
        <f t="shared" si="262"/>
        <v>0</v>
      </c>
      <c r="Y877" s="2" t="b">
        <v>0</v>
      </c>
      <c r="Z877" s="2" t="b">
        <f t="shared" si="248"/>
        <v>0</v>
      </c>
      <c r="AA877" s="2" t="b">
        <f t="shared" si="249"/>
        <v>0</v>
      </c>
      <c r="AB877" s="2" t="b">
        <v>0</v>
      </c>
      <c r="AC877" s="20" t="b">
        <f t="shared" si="263"/>
        <v>0</v>
      </c>
      <c r="AD877" s="20" t="b">
        <f t="shared" si="264"/>
        <v>0</v>
      </c>
      <c r="AE877" s="2" t="s">
        <v>1520</v>
      </c>
      <c r="AF877" s="2" t="str">
        <f t="shared" si="265"/>
        <v>Stroke</v>
      </c>
      <c r="AG877" s="2" t="s">
        <v>1528</v>
      </c>
      <c r="AH877" s="2" t="str">
        <f t="shared" si="266"/>
        <v>Yes</v>
      </c>
      <c r="AI877" s="2" t="s">
        <v>1539</v>
      </c>
      <c r="AJ877" s="2" t="s">
        <v>1512</v>
      </c>
    </row>
    <row r="878" spans="1:36" ht="15.75" customHeight="1" x14ac:dyDescent="0.35">
      <c r="A878" s="2" t="s">
        <v>1306</v>
      </c>
      <c r="B878" s="2" t="s">
        <v>1531</v>
      </c>
      <c r="C878" s="2">
        <v>163</v>
      </c>
      <c r="D878" s="2">
        <f t="shared" si="250"/>
        <v>1.63</v>
      </c>
      <c r="E878" s="2">
        <f t="shared" si="251"/>
        <v>60.1</v>
      </c>
      <c r="F878" s="67">
        <f t="shared" si="252"/>
        <v>22.620347020964285</v>
      </c>
      <c r="G878" s="2">
        <v>60.1</v>
      </c>
      <c r="H878" s="2" t="b">
        <v>0</v>
      </c>
      <c r="I878" s="2" t="b">
        <f t="shared" si="253"/>
        <v>0</v>
      </c>
      <c r="J878" s="2" t="b">
        <f t="shared" si="254"/>
        <v>0</v>
      </c>
      <c r="K878" s="2" t="b">
        <v>0</v>
      </c>
      <c r="L878" s="2" t="b">
        <f t="shared" si="255"/>
        <v>0</v>
      </c>
      <c r="M878" s="2" t="b">
        <f t="shared" si="256"/>
        <v>0</v>
      </c>
      <c r="N878" s="2" t="b">
        <v>0</v>
      </c>
      <c r="O878" s="2" t="b">
        <f t="shared" si="257"/>
        <v>0</v>
      </c>
      <c r="P878" s="2" t="b">
        <f t="shared" si="258"/>
        <v>0</v>
      </c>
      <c r="Q878" s="2" t="b">
        <v>0</v>
      </c>
      <c r="R878" s="2" t="b">
        <f t="shared" si="259"/>
        <v>0</v>
      </c>
      <c r="S878" s="2" t="b">
        <f t="shared" si="260"/>
        <v>0</v>
      </c>
      <c r="T878" s="2" t="s">
        <v>1754</v>
      </c>
      <c r="U878" s="2">
        <v>209</v>
      </c>
      <c r="W878" s="2" t="b">
        <f t="shared" si="261"/>
        <v>0</v>
      </c>
      <c r="X878" s="20" t="b">
        <f t="shared" si="262"/>
        <v>0</v>
      </c>
      <c r="Y878" s="2" t="b">
        <v>0</v>
      </c>
      <c r="Z878" s="2" t="b">
        <f t="shared" si="248"/>
        <v>0</v>
      </c>
      <c r="AA878" s="2" t="b">
        <f t="shared" si="249"/>
        <v>0</v>
      </c>
      <c r="AB878" s="2" t="b">
        <v>0</v>
      </c>
      <c r="AC878" s="20" t="b">
        <f t="shared" si="263"/>
        <v>0</v>
      </c>
      <c r="AD878" s="20" t="b">
        <f t="shared" si="264"/>
        <v>0</v>
      </c>
      <c r="AE878" s="2" t="s">
        <v>1527</v>
      </c>
      <c r="AF878" s="2" t="str">
        <f t="shared" si="265"/>
        <v>Appendicitis</v>
      </c>
      <c r="AG878" s="2" t="s">
        <v>1510</v>
      </c>
      <c r="AH878" s="2" t="str">
        <f t="shared" si="266"/>
        <v>No</v>
      </c>
      <c r="AI878" s="2" t="s">
        <v>1516</v>
      </c>
      <c r="AJ878" s="2" t="s">
        <v>1534</v>
      </c>
    </row>
    <row r="879" spans="1:36" ht="15.75" customHeight="1" x14ac:dyDescent="0.35">
      <c r="A879" s="2" t="s">
        <v>1308</v>
      </c>
      <c r="B879" s="2" t="s">
        <v>1540</v>
      </c>
      <c r="C879" s="2">
        <v>163</v>
      </c>
      <c r="D879" s="2">
        <f t="shared" si="250"/>
        <v>1.63</v>
      </c>
      <c r="E879" s="2">
        <f t="shared" si="251"/>
        <v>86</v>
      </c>
      <c r="F879" s="67">
        <f t="shared" si="252"/>
        <v>32.368549813692653</v>
      </c>
      <c r="G879" s="2">
        <v>86</v>
      </c>
      <c r="H879" s="2" t="b">
        <v>1</v>
      </c>
      <c r="I879" s="2" t="b">
        <f t="shared" si="253"/>
        <v>1</v>
      </c>
      <c r="J879" s="2" t="b">
        <f t="shared" si="254"/>
        <v>1</v>
      </c>
      <c r="K879" s="2" t="b">
        <v>0</v>
      </c>
      <c r="L879" s="2" t="b">
        <f t="shared" si="255"/>
        <v>0</v>
      </c>
      <c r="M879" s="2" t="b">
        <f t="shared" si="256"/>
        <v>0</v>
      </c>
      <c r="N879" s="2" t="b">
        <v>0</v>
      </c>
      <c r="O879" s="2" t="b">
        <f t="shared" si="257"/>
        <v>0</v>
      </c>
      <c r="P879" s="2" t="b">
        <f t="shared" si="258"/>
        <v>0</v>
      </c>
      <c r="Q879" s="2" t="b">
        <v>1</v>
      </c>
      <c r="R879" s="2" t="b">
        <f t="shared" si="259"/>
        <v>1</v>
      </c>
      <c r="S879" s="2" t="b">
        <f t="shared" si="260"/>
        <v>1</v>
      </c>
      <c r="T879" s="2" t="s">
        <v>1900</v>
      </c>
      <c r="U879" s="2">
        <v>189</v>
      </c>
      <c r="V879" s="2" t="b">
        <v>1</v>
      </c>
      <c r="W879" s="2" t="b">
        <f t="shared" si="261"/>
        <v>1</v>
      </c>
      <c r="X879" s="20" t="b">
        <f t="shared" si="262"/>
        <v>0</v>
      </c>
      <c r="Y879" s="2" t="b">
        <v>0</v>
      </c>
      <c r="Z879" s="2" t="b">
        <f t="shared" si="248"/>
        <v>0</v>
      </c>
      <c r="AA879" s="2" t="b">
        <f t="shared" si="249"/>
        <v>0</v>
      </c>
      <c r="AB879" s="2" t="b">
        <v>1</v>
      </c>
      <c r="AC879" s="20" t="b">
        <f t="shared" si="263"/>
        <v>1</v>
      </c>
      <c r="AD879" s="20" t="b">
        <f t="shared" si="264"/>
        <v>1</v>
      </c>
      <c r="AE879" s="2" t="s">
        <v>1549</v>
      </c>
      <c r="AF879" s="2" t="str">
        <f t="shared" si="265"/>
        <v>Hypertension</v>
      </c>
      <c r="AG879" s="2" t="s">
        <v>1528</v>
      </c>
      <c r="AH879" s="2" t="str">
        <f t="shared" si="266"/>
        <v>Yes</v>
      </c>
      <c r="AI879" s="2" t="s">
        <v>1511</v>
      </c>
      <c r="AJ879" s="2" t="s">
        <v>1512</v>
      </c>
    </row>
    <row r="880" spans="1:36" ht="15.75" customHeight="1" x14ac:dyDescent="0.35">
      <c r="A880" s="2" t="s">
        <v>1309</v>
      </c>
      <c r="B880" s="2" t="s">
        <v>1547</v>
      </c>
      <c r="C880" s="2">
        <v>167</v>
      </c>
      <c r="D880" s="2">
        <f t="shared" si="250"/>
        <v>1.67</v>
      </c>
      <c r="E880" s="2">
        <f t="shared" si="251"/>
        <v>96.5</v>
      </c>
      <c r="F880" s="67">
        <f t="shared" si="252"/>
        <v>34.601455771092546</v>
      </c>
      <c r="G880" s="2">
        <v>96.5</v>
      </c>
      <c r="H880" s="2" t="b">
        <v>0</v>
      </c>
      <c r="I880" s="2" t="b">
        <f t="shared" si="253"/>
        <v>0</v>
      </c>
      <c r="J880" s="2" t="b">
        <f t="shared" si="254"/>
        <v>0</v>
      </c>
      <c r="K880" s="2" t="b">
        <v>1</v>
      </c>
      <c r="L880" s="2" t="b">
        <f t="shared" si="255"/>
        <v>1</v>
      </c>
      <c r="M880" s="2" t="b">
        <f t="shared" si="256"/>
        <v>1</v>
      </c>
      <c r="N880" s="2" t="b">
        <v>0</v>
      </c>
      <c r="O880" s="2" t="b">
        <f t="shared" si="257"/>
        <v>0</v>
      </c>
      <c r="P880" s="2" t="b">
        <f t="shared" si="258"/>
        <v>0</v>
      </c>
      <c r="Q880" s="2" t="b">
        <v>0</v>
      </c>
      <c r="R880" s="2" t="b">
        <f t="shared" si="259"/>
        <v>0</v>
      </c>
      <c r="S880" s="2" t="b">
        <f t="shared" si="260"/>
        <v>0</v>
      </c>
      <c r="T880" s="2" t="s">
        <v>1551</v>
      </c>
      <c r="U880" s="2">
        <v>175</v>
      </c>
      <c r="V880" s="2" t="b">
        <v>0</v>
      </c>
      <c r="W880" s="2" t="b">
        <f t="shared" si="261"/>
        <v>0</v>
      </c>
      <c r="X880" s="20" t="b">
        <f t="shared" si="262"/>
        <v>0</v>
      </c>
      <c r="Y880" s="2" t="b">
        <v>1</v>
      </c>
      <c r="Z880" s="2" t="b">
        <f t="shared" si="248"/>
        <v>1</v>
      </c>
      <c r="AA880" s="2" t="b">
        <f t="shared" si="249"/>
        <v>1</v>
      </c>
      <c r="AB880" s="2" t="b">
        <v>1</v>
      </c>
      <c r="AC880" s="20" t="b">
        <f t="shared" si="263"/>
        <v>1</v>
      </c>
      <c r="AD880" s="20" t="b">
        <f t="shared" si="264"/>
        <v>1</v>
      </c>
      <c r="AE880" s="2" t="s">
        <v>1533</v>
      </c>
      <c r="AF880" s="2" t="str">
        <f t="shared" si="265"/>
        <v>Childbirth</v>
      </c>
      <c r="AG880" s="2" t="s">
        <v>1510</v>
      </c>
      <c r="AH880" s="2" t="str">
        <f t="shared" si="266"/>
        <v>No</v>
      </c>
      <c r="AI880" s="2" t="s">
        <v>1511</v>
      </c>
      <c r="AJ880" s="2" t="s">
        <v>1517</v>
      </c>
    </row>
    <row r="881" spans="1:36" ht="15.75" customHeight="1" x14ac:dyDescent="0.35">
      <c r="A881" s="2" t="s">
        <v>1310</v>
      </c>
      <c r="B881" s="2" t="s">
        <v>1540</v>
      </c>
      <c r="C881" s="2">
        <v>168</v>
      </c>
      <c r="D881" s="2">
        <f t="shared" si="250"/>
        <v>1.68</v>
      </c>
      <c r="E881" s="2">
        <f t="shared" si="251"/>
        <v>85</v>
      </c>
      <c r="F881" s="67">
        <f t="shared" si="252"/>
        <v>30.116213151927443</v>
      </c>
      <c r="G881" s="2">
        <v>85</v>
      </c>
      <c r="H881" s="2" t="b">
        <v>1</v>
      </c>
      <c r="I881" s="2" t="b">
        <f t="shared" si="253"/>
        <v>1</v>
      </c>
      <c r="J881" s="2" t="b">
        <f t="shared" si="254"/>
        <v>1</v>
      </c>
      <c r="K881" s="2" t="b">
        <v>0</v>
      </c>
      <c r="L881" s="2" t="b">
        <f t="shared" si="255"/>
        <v>0</v>
      </c>
      <c r="M881" s="2" t="b">
        <f t="shared" si="256"/>
        <v>0</v>
      </c>
      <c r="N881" s="2" t="b">
        <v>1</v>
      </c>
      <c r="O881" s="2" t="b">
        <f t="shared" si="257"/>
        <v>1</v>
      </c>
      <c r="P881" s="2" t="b">
        <f t="shared" si="258"/>
        <v>1</v>
      </c>
      <c r="Q881" s="2" t="b">
        <v>1</v>
      </c>
      <c r="R881" s="2" t="b">
        <f t="shared" si="259"/>
        <v>1</v>
      </c>
      <c r="S881" s="2" t="b">
        <f t="shared" si="260"/>
        <v>1</v>
      </c>
      <c r="T881" s="2" t="s">
        <v>1694</v>
      </c>
      <c r="U881" s="2">
        <v>218</v>
      </c>
      <c r="V881" s="2" t="b">
        <v>1</v>
      </c>
      <c r="W881" s="2" t="b">
        <f t="shared" si="261"/>
        <v>1</v>
      </c>
      <c r="X881" s="20" t="b">
        <f t="shared" si="262"/>
        <v>0</v>
      </c>
      <c r="Y881" s="2" t="b">
        <v>0</v>
      </c>
      <c r="Z881" s="2" t="b">
        <f t="shared" si="248"/>
        <v>0</v>
      </c>
      <c r="AA881" s="2" t="b">
        <f t="shared" si="249"/>
        <v>0</v>
      </c>
      <c r="AB881" s="2" t="b">
        <v>1</v>
      </c>
      <c r="AC881" s="20" t="b">
        <f t="shared" si="263"/>
        <v>1</v>
      </c>
      <c r="AD881" s="20" t="b">
        <f t="shared" si="264"/>
        <v>1</v>
      </c>
      <c r="AE881" s="2" t="s">
        <v>1627</v>
      </c>
      <c r="AF881" s="2" t="str">
        <f t="shared" si="265"/>
        <v>Childbirth</v>
      </c>
      <c r="AG881" s="2" t="s">
        <v>1528</v>
      </c>
      <c r="AH881" s="2" t="str">
        <f t="shared" si="266"/>
        <v>Yes</v>
      </c>
      <c r="AI881" s="2" t="s">
        <v>1511</v>
      </c>
      <c r="AJ881" s="2" t="s">
        <v>1517</v>
      </c>
    </row>
    <row r="882" spans="1:36" ht="15.75" customHeight="1" x14ac:dyDescent="0.35">
      <c r="A882" s="2" t="s">
        <v>1311</v>
      </c>
      <c r="B882" s="2" t="s">
        <v>1507</v>
      </c>
      <c r="C882" s="2">
        <v>161</v>
      </c>
      <c r="D882" s="2">
        <f t="shared" si="250"/>
        <v>1.61</v>
      </c>
      <c r="E882" s="2">
        <f t="shared" si="251"/>
        <v>83.6</v>
      </c>
      <c r="F882" s="67">
        <f t="shared" si="252"/>
        <v>32.251842135720068</v>
      </c>
      <c r="G882" s="2">
        <v>83.6</v>
      </c>
      <c r="H882" s="2" t="b">
        <v>1</v>
      </c>
      <c r="I882" s="2" t="b">
        <f t="shared" si="253"/>
        <v>1</v>
      </c>
      <c r="J882" s="2" t="b">
        <f t="shared" si="254"/>
        <v>1</v>
      </c>
      <c r="K882" s="2" t="b">
        <v>1</v>
      </c>
      <c r="L882" s="2" t="b">
        <f t="shared" si="255"/>
        <v>1</v>
      </c>
      <c r="M882" s="2" t="b">
        <f t="shared" si="256"/>
        <v>1</v>
      </c>
      <c r="N882" s="2" t="b">
        <v>0</v>
      </c>
      <c r="O882" s="2" t="b">
        <f t="shared" si="257"/>
        <v>0</v>
      </c>
      <c r="P882" s="2" t="b">
        <f t="shared" si="258"/>
        <v>0</v>
      </c>
      <c r="Q882" s="2" t="b">
        <v>0</v>
      </c>
      <c r="R882" s="2" t="b">
        <f t="shared" si="259"/>
        <v>0</v>
      </c>
      <c r="S882" s="2" t="b">
        <f t="shared" si="260"/>
        <v>0</v>
      </c>
      <c r="T882" s="2" t="s">
        <v>1840</v>
      </c>
      <c r="U882" s="2">
        <v>208</v>
      </c>
      <c r="V882" s="2" t="b">
        <v>1</v>
      </c>
      <c r="W882" s="2" t="b">
        <f t="shared" si="261"/>
        <v>1</v>
      </c>
      <c r="X882" s="20" t="b">
        <f t="shared" si="262"/>
        <v>0</v>
      </c>
      <c r="Y882" s="2" t="b">
        <v>0</v>
      </c>
      <c r="Z882" s="2" t="b">
        <f t="shared" si="248"/>
        <v>0</v>
      </c>
      <c r="AA882" s="2" t="b">
        <f t="shared" si="249"/>
        <v>0</v>
      </c>
      <c r="AB882" s="2" t="b">
        <v>1</v>
      </c>
      <c r="AC882" s="20" t="b">
        <f t="shared" si="263"/>
        <v>1</v>
      </c>
      <c r="AD882" s="20" t="b">
        <f t="shared" si="264"/>
        <v>1</v>
      </c>
      <c r="AE882" s="2" t="s">
        <v>1621</v>
      </c>
      <c r="AF882" s="2" t="str">
        <f t="shared" si="265"/>
        <v>Heart Attack</v>
      </c>
      <c r="AG882" s="2" t="s">
        <v>1510</v>
      </c>
      <c r="AH882" s="2" t="str">
        <f t="shared" si="266"/>
        <v>No</v>
      </c>
      <c r="AI882" s="2" t="s">
        <v>1511</v>
      </c>
      <c r="AJ882" s="2" t="s">
        <v>1512</v>
      </c>
    </row>
    <row r="883" spans="1:36" ht="15.75" customHeight="1" x14ac:dyDescent="0.35">
      <c r="A883" s="2" t="s">
        <v>1313</v>
      </c>
      <c r="B883" s="2" t="s">
        <v>1560</v>
      </c>
      <c r="C883" s="2">
        <v>165</v>
      </c>
      <c r="D883" s="2">
        <f t="shared" si="250"/>
        <v>1.65</v>
      </c>
      <c r="E883" s="2">
        <f t="shared" si="251"/>
        <v>93.6</v>
      </c>
      <c r="F883" s="67">
        <f t="shared" si="252"/>
        <v>34.380165289256198</v>
      </c>
      <c r="G883" s="2">
        <v>93.6</v>
      </c>
      <c r="H883" s="2" t="b">
        <v>0</v>
      </c>
      <c r="I883" s="2" t="b">
        <f t="shared" si="253"/>
        <v>0</v>
      </c>
      <c r="J883" s="2" t="b">
        <f t="shared" si="254"/>
        <v>0</v>
      </c>
      <c r="K883" s="2" t="b">
        <v>0</v>
      </c>
      <c r="L883" s="2" t="b">
        <f t="shared" si="255"/>
        <v>0</v>
      </c>
      <c r="M883" s="2" t="b">
        <f t="shared" si="256"/>
        <v>0</v>
      </c>
      <c r="N883" s="2" t="b">
        <v>0</v>
      </c>
      <c r="O883" s="2" t="b">
        <f t="shared" si="257"/>
        <v>0</v>
      </c>
      <c r="P883" s="2" t="b">
        <f t="shared" si="258"/>
        <v>0</v>
      </c>
      <c r="Q883" s="2" t="b">
        <v>0</v>
      </c>
      <c r="R883" s="2" t="b">
        <f t="shared" si="259"/>
        <v>0</v>
      </c>
      <c r="S883" s="2" t="b">
        <f t="shared" si="260"/>
        <v>0</v>
      </c>
      <c r="T883" s="2" t="s">
        <v>1604</v>
      </c>
      <c r="U883" s="2">
        <v>225</v>
      </c>
      <c r="V883" s="2" t="b">
        <v>0</v>
      </c>
      <c r="W883" s="2" t="b">
        <f t="shared" si="261"/>
        <v>0</v>
      </c>
      <c r="X883" s="20" t="b">
        <f t="shared" si="262"/>
        <v>0</v>
      </c>
      <c r="Y883" s="2" t="b">
        <v>1</v>
      </c>
      <c r="Z883" s="2" t="b">
        <f t="shared" si="248"/>
        <v>1</v>
      </c>
      <c r="AA883" s="2" t="b">
        <f t="shared" si="249"/>
        <v>1</v>
      </c>
      <c r="AB883" s="2" t="b">
        <v>1</v>
      </c>
      <c r="AC883" s="20" t="b">
        <f t="shared" si="263"/>
        <v>1</v>
      </c>
      <c r="AD883" s="20" t="b">
        <f t="shared" si="264"/>
        <v>1</v>
      </c>
      <c r="AE883" s="2" t="s">
        <v>1575</v>
      </c>
      <c r="AF883" s="2" t="str">
        <f t="shared" si="265"/>
        <v>Stroke</v>
      </c>
      <c r="AG883" s="2" t="s">
        <v>1510</v>
      </c>
      <c r="AH883" s="2" t="str">
        <f t="shared" si="266"/>
        <v>No</v>
      </c>
      <c r="AI883" s="2" t="s">
        <v>1539</v>
      </c>
      <c r="AJ883" s="2" t="s">
        <v>1517</v>
      </c>
    </row>
    <row r="884" spans="1:36" ht="15.75" customHeight="1" x14ac:dyDescent="0.35">
      <c r="A884" s="2" t="s">
        <v>1314</v>
      </c>
      <c r="B884" s="2" t="s">
        <v>1560</v>
      </c>
      <c r="C884" s="2">
        <v>173</v>
      </c>
      <c r="D884" s="2">
        <f t="shared" si="250"/>
        <v>1.73</v>
      </c>
      <c r="E884" s="2">
        <f t="shared" si="251"/>
        <v>91.7</v>
      </c>
      <c r="F884" s="67">
        <f t="shared" si="252"/>
        <v>30.639179391225902</v>
      </c>
      <c r="G884" s="2">
        <v>91.7</v>
      </c>
      <c r="H884" s="2" t="b">
        <v>0</v>
      </c>
      <c r="I884" s="2" t="b">
        <f t="shared" si="253"/>
        <v>0</v>
      </c>
      <c r="J884" s="2" t="b">
        <f t="shared" si="254"/>
        <v>0</v>
      </c>
      <c r="K884" s="2" t="b">
        <v>0</v>
      </c>
      <c r="L884" s="2" t="b">
        <f t="shared" si="255"/>
        <v>0</v>
      </c>
      <c r="M884" s="2" t="b">
        <f t="shared" si="256"/>
        <v>0</v>
      </c>
      <c r="N884" s="2" t="b">
        <v>0</v>
      </c>
      <c r="O884" s="2" t="b">
        <f t="shared" si="257"/>
        <v>0</v>
      </c>
      <c r="P884" s="2" t="b">
        <f t="shared" si="258"/>
        <v>0</v>
      </c>
      <c r="Q884" s="2" t="b">
        <v>0</v>
      </c>
      <c r="R884" s="2" t="b">
        <f t="shared" si="259"/>
        <v>0</v>
      </c>
      <c r="S884" s="2" t="b">
        <f t="shared" si="260"/>
        <v>0</v>
      </c>
      <c r="T884" s="2" t="s">
        <v>1811</v>
      </c>
      <c r="U884" s="2">
        <v>185</v>
      </c>
      <c r="V884" s="2" t="b">
        <v>1</v>
      </c>
      <c r="W884" s="2" t="b">
        <f t="shared" si="261"/>
        <v>1</v>
      </c>
      <c r="X884" s="20" t="b">
        <f t="shared" si="262"/>
        <v>0</v>
      </c>
      <c r="Y884" s="2" t="b">
        <v>0</v>
      </c>
      <c r="Z884" s="2" t="b">
        <f t="shared" si="248"/>
        <v>0</v>
      </c>
      <c r="AA884" s="2" t="b">
        <f t="shared" si="249"/>
        <v>0</v>
      </c>
      <c r="AB884" s="2" t="b">
        <v>1</v>
      </c>
      <c r="AC884" s="20" t="b">
        <f t="shared" si="263"/>
        <v>1</v>
      </c>
      <c r="AD884" s="20" t="b">
        <f t="shared" si="264"/>
        <v>1</v>
      </c>
      <c r="AE884" s="2" t="s">
        <v>1598</v>
      </c>
      <c r="AF884" s="2" t="str">
        <f t="shared" si="265"/>
        <v>Heart Disease</v>
      </c>
      <c r="AG884" s="2" t="s">
        <v>1510</v>
      </c>
      <c r="AH884" s="2" t="str">
        <f t="shared" si="266"/>
        <v>No</v>
      </c>
      <c r="AI884" s="2" t="s">
        <v>1511</v>
      </c>
      <c r="AJ884" s="2" t="s">
        <v>1525</v>
      </c>
    </row>
    <row r="885" spans="1:36" ht="15.75" customHeight="1" x14ac:dyDescent="0.35">
      <c r="A885" s="2" t="s">
        <v>1315</v>
      </c>
      <c r="B885" s="2" t="s">
        <v>1513</v>
      </c>
      <c r="C885" s="2">
        <v>160</v>
      </c>
      <c r="D885" s="2">
        <f t="shared" si="250"/>
        <v>1.6</v>
      </c>
      <c r="E885" s="2">
        <f t="shared" si="251"/>
        <v>74.599999999999994</v>
      </c>
      <c r="F885" s="67">
        <f t="shared" si="252"/>
        <v>29.140624999999993</v>
      </c>
      <c r="G885" s="2">
        <v>74.599999999999994</v>
      </c>
      <c r="H885" s="2" t="b">
        <v>1</v>
      </c>
      <c r="I885" s="2" t="b">
        <f t="shared" si="253"/>
        <v>1</v>
      </c>
      <c r="J885" s="2" t="b">
        <f t="shared" si="254"/>
        <v>1</v>
      </c>
      <c r="K885" s="2" t="b">
        <v>0</v>
      </c>
      <c r="L885" s="2" t="b">
        <f t="shared" si="255"/>
        <v>0</v>
      </c>
      <c r="M885" s="2" t="b">
        <f t="shared" si="256"/>
        <v>0</v>
      </c>
      <c r="N885" s="2" t="b">
        <v>0</v>
      </c>
      <c r="O885" s="2" t="b">
        <f t="shared" si="257"/>
        <v>0</v>
      </c>
      <c r="P885" s="2" t="b">
        <f t="shared" si="258"/>
        <v>0</v>
      </c>
      <c r="Q885" s="2" t="b">
        <v>0</v>
      </c>
      <c r="R885" s="2" t="b">
        <f t="shared" si="259"/>
        <v>0</v>
      </c>
      <c r="S885" s="2" t="b">
        <f t="shared" si="260"/>
        <v>0</v>
      </c>
      <c r="T885" s="2" t="s">
        <v>1824</v>
      </c>
      <c r="U885" s="2">
        <v>181</v>
      </c>
      <c r="V885" s="2" t="b">
        <v>1</v>
      </c>
      <c r="W885" s="2" t="b">
        <f t="shared" si="261"/>
        <v>1</v>
      </c>
      <c r="X885" s="20" t="b">
        <f t="shared" si="262"/>
        <v>0</v>
      </c>
      <c r="Y885" s="2" t="b">
        <v>0</v>
      </c>
      <c r="Z885" s="2" t="b">
        <f t="shared" si="248"/>
        <v>0</v>
      </c>
      <c r="AA885" s="2" t="b">
        <f t="shared" si="249"/>
        <v>0</v>
      </c>
      <c r="AB885" s="2" t="b">
        <v>1</v>
      </c>
      <c r="AC885" s="20" t="b">
        <f t="shared" si="263"/>
        <v>1</v>
      </c>
      <c r="AD885" s="20" t="b">
        <f t="shared" si="264"/>
        <v>1</v>
      </c>
      <c r="AE885" s="2" t="s">
        <v>1598</v>
      </c>
      <c r="AF885" s="2" t="str">
        <f t="shared" si="265"/>
        <v>Heart Disease</v>
      </c>
      <c r="AG885" s="2" t="s">
        <v>1528</v>
      </c>
      <c r="AH885" s="2" t="str">
        <f t="shared" si="266"/>
        <v>Yes</v>
      </c>
      <c r="AI885" s="2" t="s">
        <v>1511</v>
      </c>
      <c r="AJ885" s="2" t="s">
        <v>1517</v>
      </c>
    </row>
    <row r="886" spans="1:36" ht="15.75" customHeight="1" x14ac:dyDescent="0.35">
      <c r="A886" s="2" t="s">
        <v>1316</v>
      </c>
      <c r="B886" s="2" t="s">
        <v>1513</v>
      </c>
      <c r="C886" s="2">
        <v>161</v>
      </c>
      <c r="D886" s="2">
        <f t="shared" si="250"/>
        <v>1.61</v>
      </c>
      <c r="E886" s="2">
        <f t="shared" si="251"/>
        <v>64</v>
      </c>
      <c r="F886" s="67">
        <f t="shared" si="252"/>
        <v>24.690405462752206</v>
      </c>
      <c r="G886" s="2">
        <v>64</v>
      </c>
      <c r="H886" s="2" t="b">
        <v>0</v>
      </c>
      <c r="I886" s="2" t="b">
        <f t="shared" si="253"/>
        <v>0</v>
      </c>
      <c r="J886" s="2" t="b">
        <f t="shared" si="254"/>
        <v>0</v>
      </c>
      <c r="K886" s="2" t="b">
        <v>0</v>
      </c>
      <c r="L886" s="2" t="b">
        <f t="shared" si="255"/>
        <v>0</v>
      </c>
      <c r="M886" s="2" t="b">
        <f t="shared" si="256"/>
        <v>0</v>
      </c>
      <c r="N886" s="2" t="b">
        <v>1</v>
      </c>
      <c r="O886" s="2" t="b">
        <f t="shared" si="257"/>
        <v>1</v>
      </c>
      <c r="P886" s="2" t="b">
        <f t="shared" si="258"/>
        <v>1</v>
      </c>
      <c r="Q886" s="2" t="b">
        <v>0</v>
      </c>
      <c r="R886" s="2" t="b">
        <f t="shared" si="259"/>
        <v>0</v>
      </c>
      <c r="S886" s="2" t="b">
        <f t="shared" si="260"/>
        <v>0</v>
      </c>
      <c r="T886" s="2" t="s">
        <v>1845</v>
      </c>
      <c r="U886" s="2">
        <v>154</v>
      </c>
      <c r="W886" s="2" t="b">
        <f t="shared" si="261"/>
        <v>0</v>
      </c>
      <c r="X886" s="20" t="b">
        <f t="shared" si="262"/>
        <v>0</v>
      </c>
      <c r="Y886" s="2" t="b">
        <v>0</v>
      </c>
      <c r="Z886" s="2" t="b">
        <f t="shared" si="248"/>
        <v>0</v>
      </c>
      <c r="AA886" s="2" t="b">
        <f t="shared" si="249"/>
        <v>0</v>
      </c>
      <c r="AB886" s="2" t="b">
        <v>0</v>
      </c>
      <c r="AC886" s="20" t="b">
        <f t="shared" si="263"/>
        <v>0</v>
      </c>
      <c r="AD886" s="20" t="b">
        <f t="shared" si="264"/>
        <v>0</v>
      </c>
      <c r="AE886" s="2" t="s">
        <v>1556</v>
      </c>
      <c r="AF886" s="2" t="str">
        <f t="shared" si="265"/>
        <v>Allergic Reaction</v>
      </c>
      <c r="AG886" s="2" t="s">
        <v>1510</v>
      </c>
      <c r="AH886" s="2" t="str">
        <f t="shared" si="266"/>
        <v>No</v>
      </c>
      <c r="AI886" s="2" t="s">
        <v>1511</v>
      </c>
      <c r="AJ886" s="2" t="s">
        <v>1517</v>
      </c>
    </row>
    <row r="887" spans="1:36" ht="15.75" customHeight="1" x14ac:dyDescent="0.35">
      <c r="A887" s="2" t="s">
        <v>1317</v>
      </c>
      <c r="B887" s="2" t="s">
        <v>1531</v>
      </c>
      <c r="C887" s="2">
        <v>170</v>
      </c>
      <c r="D887" s="2">
        <f t="shared" si="250"/>
        <v>1.7</v>
      </c>
      <c r="E887" s="2">
        <f t="shared" si="251"/>
        <v>86.1</v>
      </c>
      <c r="F887" s="67">
        <f t="shared" si="252"/>
        <v>29.792387543252598</v>
      </c>
      <c r="G887" s="2">
        <v>86.1</v>
      </c>
      <c r="H887" s="2" t="b">
        <v>1</v>
      </c>
      <c r="I887" s="2" t="b">
        <f t="shared" si="253"/>
        <v>1</v>
      </c>
      <c r="J887" s="2" t="b">
        <f t="shared" si="254"/>
        <v>1</v>
      </c>
      <c r="K887" s="2" t="b">
        <v>1</v>
      </c>
      <c r="L887" s="2" t="b">
        <f t="shared" si="255"/>
        <v>1</v>
      </c>
      <c r="M887" s="2" t="b">
        <f t="shared" si="256"/>
        <v>1</v>
      </c>
      <c r="N887" s="2" t="b">
        <v>1</v>
      </c>
      <c r="O887" s="2" t="b">
        <f t="shared" si="257"/>
        <v>1</v>
      </c>
      <c r="P887" s="2" t="b">
        <f t="shared" si="258"/>
        <v>1</v>
      </c>
      <c r="Q887" s="2" t="b">
        <v>0</v>
      </c>
      <c r="R887" s="2" t="b">
        <f t="shared" si="259"/>
        <v>0</v>
      </c>
      <c r="S887" s="2" t="b">
        <f t="shared" si="260"/>
        <v>0</v>
      </c>
      <c r="T887" s="2" t="s">
        <v>1718</v>
      </c>
      <c r="U887" s="2">
        <v>175</v>
      </c>
      <c r="V887" s="2" t="b">
        <v>1</v>
      </c>
      <c r="W887" s="2" t="b">
        <f t="shared" si="261"/>
        <v>1</v>
      </c>
      <c r="X887" s="20" t="b">
        <f t="shared" si="262"/>
        <v>0</v>
      </c>
      <c r="Y887" s="2" t="b">
        <v>1</v>
      </c>
      <c r="Z887" s="2" t="b">
        <f t="shared" si="248"/>
        <v>1</v>
      </c>
      <c r="AA887" s="2" t="b">
        <f t="shared" si="249"/>
        <v>1</v>
      </c>
      <c r="AB887" s="2" t="b">
        <v>1</v>
      </c>
      <c r="AC887" s="20" t="b">
        <f t="shared" si="263"/>
        <v>1</v>
      </c>
      <c r="AD887" s="20" t="b">
        <f t="shared" si="264"/>
        <v>1</v>
      </c>
      <c r="AE887" s="2" t="s">
        <v>1552</v>
      </c>
      <c r="AF887" s="2" t="str">
        <f t="shared" si="265"/>
        <v>Heart Disease</v>
      </c>
      <c r="AG887" s="2" t="s">
        <v>1510</v>
      </c>
      <c r="AH887" s="2" t="str">
        <f t="shared" si="266"/>
        <v>No</v>
      </c>
      <c r="AI887" s="2" t="s">
        <v>1516</v>
      </c>
      <c r="AJ887" s="2" t="s">
        <v>1521</v>
      </c>
    </row>
    <row r="888" spans="1:36" ht="15.75" customHeight="1" x14ac:dyDescent="0.35">
      <c r="A888" s="2" t="s">
        <v>1318</v>
      </c>
      <c r="B888" s="2" t="s">
        <v>1531</v>
      </c>
      <c r="C888" s="2">
        <v>156</v>
      </c>
      <c r="D888" s="2">
        <f t="shared" si="250"/>
        <v>1.56</v>
      </c>
      <c r="E888" s="2">
        <f t="shared" si="251"/>
        <v>75.8</v>
      </c>
      <c r="F888" s="67">
        <f t="shared" si="252"/>
        <v>31.147271531886911</v>
      </c>
      <c r="G888" s="2">
        <v>75.8</v>
      </c>
      <c r="H888" s="2" t="b">
        <v>0</v>
      </c>
      <c r="I888" s="2" t="b">
        <f t="shared" si="253"/>
        <v>0</v>
      </c>
      <c r="J888" s="2" t="b">
        <f t="shared" si="254"/>
        <v>0</v>
      </c>
      <c r="K888" s="2" t="b">
        <v>0</v>
      </c>
      <c r="L888" s="2" t="b">
        <f t="shared" si="255"/>
        <v>0</v>
      </c>
      <c r="M888" s="2" t="b">
        <f t="shared" si="256"/>
        <v>0</v>
      </c>
      <c r="N888" s="2" t="b">
        <v>1</v>
      </c>
      <c r="O888" s="2" t="b">
        <f t="shared" si="257"/>
        <v>1</v>
      </c>
      <c r="P888" s="2" t="b">
        <f t="shared" si="258"/>
        <v>1</v>
      </c>
      <c r="Q888" s="2" t="b">
        <v>0</v>
      </c>
      <c r="R888" s="2" t="b">
        <f t="shared" si="259"/>
        <v>0</v>
      </c>
      <c r="S888" s="2" t="b">
        <f t="shared" si="260"/>
        <v>0</v>
      </c>
      <c r="T888" s="2" t="s">
        <v>1909</v>
      </c>
      <c r="U888" s="2">
        <v>180</v>
      </c>
      <c r="V888" s="2" t="b">
        <v>0</v>
      </c>
      <c r="W888" s="2" t="b">
        <f t="shared" si="261"/>
        <v>0</v>
      </c>
      <c r="X888" s="20" t="b">
        <f t="shared" si="262"/>
        <v>0</v>
      </c>
      <c r="Y888" s="2" t="b">
        <v>1</v>
      </c>
      <c r="Z888" s="2" t="b">
        <f t="shared" si="248"/>
        <v>1</v>
      </c>
      <c r="AA888" s="2" t="b">
        <f t="shared" si="249"/>
        <v>1</v>
      </c>
      <c r="AB888" s="2" t="b">
        <v>1</v>
      </c>
      <c r="AC888" s="20" t="b">
        <f t="shared" si="263"/>
        <v>1</v>
      </c>
      <c r="AD888" s="20" t="b">
        <f t="shared" si="264"/>
        <v>1</v>
      </c>
      <c r="AE888" s="2" t="s">
        <v>1544</v>
      </c>
      <c r="AF888" s="2" t="str">
        <f t="shared" si="265"/>
        <v>Osteoarthritis</v>
      </c>
      <c r="AG888" s="2" t="s">
        <v>1528</v>
      </c>
      <c r="AH888" s="2" t="str">
        <f t="shared" si="266"/>
        <v>Yes</v>
      </c>
      <c r="AI888" s="2" t="s">
        <v>1516</v>
      </c>
      <c r="AJ888" s="2" t="s">
        <v>1521</v>
      </c>
    </row>
    <row r="889" spans="1:36" ht="15.75" customHeight="1" x14ac:dyDescent="0.35">
      <c r="A889" s="2" t="s">
        <v>1319</v>
      </c>
      <c r="B889" s="2" t="s">
        <v>1560</v>
      </c>
      <c r="C889" s="2">
        <v>176</v>
      </c>
      <c r="D889" s="2">
        <f t="shared" si="250"/>
        <v>1.76</v>
      </c>
      <c r="E889" s="2">
        <f t="shared" si="251"/>
        <v>78.7</v>
      </c>
      <c r="F889" s="67">
        <f t="shared" si="252"/>
        <v>25.406766528925623</v>
      </c>
      <c r="G889" s="2">
        <v>78.7</v>
      </c>
      <c r="H889" s="2" t="b">
        <v>0</v>
      </c>
      <c r="I889" s="2" t="b">
        <f t="shared" si="253"/>
        <v>0</v>
      </c>
      <c r="J889" s="2" t="b">
        <f t="shared" si="254"/>
        <v>0</v>
      </c>
      <c r="K889" s="2" t="b">
        <v>0</v>
      </c>
      <c r="L889" s="2" t="b">
        <f t="shared" si="255"/>
        <v>0</v>
      </c>
      <c r="M889" s="2" t="b">
        <f t="shared" si="256"/>
        <v>0</v>
      </c>
      <c r="N889" s="2" t="b">
        <v>0</v>
      </c>
      <c r="O889" s="2" t="b">
        <f t="shared" si="257"/>
        <v>0</v>
      </c>
      <c r="P889" s="2" t="b">
        <f t="shared" si="258"/>
        <v>0</v>
      </c>
      <c r="Q889" s="2" t="b">
        <v>0</v>
      </c>
      <c r="R889" s="2" t="b">
        <f t="shared" si="259"/>
        <v>0</v>
      </c>
      <c r="S889" s="2" t="b">
        <f t="shared" si="260"/>
        <v>0</v>
      </c>
      <c r="T889" s="2" t="s">
        <v>1578</v>
      </c>
      <c r="U889" s="2">
        <v>205</v>
      </c>
      <c r="V889" s="2" t="b">
        <v>0</v>
      </c>
      <c r="W889" s="2" t="b">
        <f t="shared" si="261"/>
        <v>0</v>
      </c>
      <c r="X889" s="20" t="b">
        <f t="shared" si="262"/>
        <v>0</v>
      </c>
      <c r="Z889" s="2" t="b">
        <f t="shared" si="248"/>
        <v>0</v>
      </c>
      <c r="AA889" s="2" t="b">
        <f t="shared" si="249"/>
        <v>0</v>
      </c>
      <c r="AB889" s="2" t="b">
        <v>0</v>
      </c>
      <c r="AC889" s="20" t="b">
        <f t="shared" si="263"/>
        <v>0</v>
      </c>
      <c r="AD889" s="20" t="b">
        <f t="shared" si="264"/>
        <v>0</v>
      </c>
      <c r="AE889" s="2" t="s">
        <v>1502</v>
      </c>
      <c r="AF889" s="2" t="str">
        <f t="shared" si="265"/>
        <v>Diabetes</v>
      </c>
      <c r="AG889" s="2" t="s">
        <v>1528</v>
      </c>
      <c r="AH889" s="2" t="str">
        <f t="shared" si="266"/>
        <v>Yes</v>
      </c>
      <c r="AI889" s="2" t="s">
        <v>1539</v>
      </c>
      <c r="AJ889" s="2" t="s">
        <v>1512</v>
      </c>
    </row>
    <row r="890" spans="1:36" ht="15.75" customHeight="1" x14ac:dyDescent="0.35">
      <c r="A890" s="2" t="s">
        <v>1320</v>
      </c>
      <c r="B890" s="2" t="s">
        <v>1518</v>
      </c>
      <c r="C890" s="2">
        <v>175</v>
      </c>
      <c r="D890" s="2">
        <f t="shared" si="250"/>
        <v>1.75</v>
      </c>
      <c r="E890" s="2">
        <f t="shared" si="251"/>
        <v>89.3</v>
      </c>
      <c r="F890" s="67">
        <f t="shared" si="252"/>
        <v>29.159183673469386</v>
      </c>
      <c r="G890" s="2">
        <v>89.3</v>
      </c>
      <c r="H890" s="2" t="b">
        <v>0</v>
      </c>
      <c r="I890" s="2" t="b">
        <f t="shared" si="253"/>
        <v>0</v>
      </c>
      <c r="J890" s="2" t="b">
        <f t="shared" si="254"/>
        <v>0</v>
      </c>
      <c r="K890" s="2" t="b">
        <v>0</v>
      </c>
      <c r="L890" s="2" t="b">
        <f t="shared" si="255"/>
        <v>0</v>
      </c>
      <c r="M890" s="2" t="b">
        <f t="shared" si="256"/>
        <v>0</v>
      </c>
      <c r="N890" s="2" t="b">
        <v>1</v>
      </c>
      <c r="O890" s="2" t="b">
        <f t="shared" si="257"/>
        <v>1</v>
      </c>
      <c r="P890" s="2" t="b">
        <f t="shared" si="258"/>
        <v>1</v>
      </c>
      <c r="Q890" s="2" t="b">
        <v>0</v>
      </c>
      <c r="R890" s="2" t="b">
        <f t="shared" si="259"/>
        <v>0</v>
      </c>
      <c r="S890" s="2" t="b">
        <f t="shared" si="260"/>
        <v>0</v>
      </c>
      <c r="T890" s="2" t="s">
        <v>1665</v>
      </c>
      <c r="U890" s="2">
        <v>162</v>
      </c>
      <c r="V890" s="2" t="b">
        <v>0</v>
      </c>
      <c r="W890" s="2" t="b">
        <f t="shared" si="261"/>
        <v>0</v>
      </c>
      <c r="X890" s="20" t="b">
        <f t="shared" si="262"/>
        <v>0</v>
      </c>
      <c r="Y890" s="2" t="b">
        <v>1</v>
      </c>
      <c r="Z890" s="2" t="b">
        <f t="shared" si="248"/>
        <v>1</v>
      </c>
      <c r="AA890" s="2" t="b">
        <f t="shared" si="249"/>
        <v>1</v>
      </c>
      <c r="AB890" s="2" t="b">
        <v>1</v>
      </c>
      <c r="AC890" s="20" t="b">
        <f t="shared" si="263"/>
        <v>1</v>
      </c>
      <c r="AD890" s="20" t="b">
        <f t="shared" si="264"/>
        <v>1</v>
      </c>
      <c r="AE890" s="2" t="s">
        <v>1575</v>
      </c>
      <c r="AF890" s="2" t="str">
        <f t="shared" si="265"/>
        <v>Stroke</v>
      </c>
      <c r="AG890" s="2" t="s">
        <v>1510</v>
      </c>
      <c r="AH890" s="2" t="str">
        <f t="shared" si="266"/>
        <v>No</v>
      </c>
      <c r="AI890" s="2" t="s">
        <v>1511</v>
      </c>
      <c r="AJ890" s="2" t="s">
        <v>1525</v>
      </c>
    </row>
    <row r="891" spans="1:36" ht="15.75" customHeight="1" x14ac:dyDescent="0.35">
      <c r="A891" s="2" t="s">
        <v>1321</v>
      </c>
      <c r="B891" s="2" t="s">
        <v>1560</v>
      </c>
      <c r="C891" s="2">
        <v>177</v>
      </c>
      <c r="D891" s="2">
        <f t="shared" si="250"/>
        <v>1.77</v>
      </c>
      <c r="E891" s="2">
        <f t="shared" si="251"/>
        <v>63</v>
      </c>
      <c r="F891" s="67">
        <f t="shared" si="252"/>
        <v>20.109164033323754</v>
      </c>
      <c r="G891" s="2">
        <v>63</v>
      </c>
      <c r="H891" s="2" t="b">
        <v>1</v>
      </c>
      <c r="I891" s="2" t="b">
        <f t="shared" si="253"/>
        <v>1</v>
      </c>
      <c r="J891" s="2" t="b">
        <f t="shared" si="254"/>
        <v>1</v>
      </c>
      <c r="K891" s="2" t="b">
        <v>1</v>
      </c>
      <c r="L891" s="2" t="b">
        <f t="shared" si="255"/>
        <v>1</v>
      </c>
      <c r="M891" s="2" t="b">
        <f t="shared" si="256"/>
        <v>1</v>
      </c>
      <c r="N891" s="2" t="b">
        <v>0</v>
      </c>
      <c r="O891" s="2" t="b">
        <f t="shared" si="257"/>
        <v>0</v>
      </c>
      <c r="P891" s="2" t="b">
        <f t="shared" si="258"/>
        <v>0</v>
      </c>
      <c r="Q891" s="2" t="b">
        <v>0</v>
      </c>
      <c r="R891" s="2" t="b">
        <f t="shared" si="259"/>
        <v>0</v>
      </c>
      <c r="S891" s="2" t="b">
        <f t="shared" si="260"/>
        <v>0</v>
      </c>
      <c r="T891" s="2" t="s">
        <v>1781</v>
      </c>
      <c r="U891" s="2">
        <v>165</v>
      </c>
      <c r="V891" s="2" t="b">
        <v>0</v>
      </c>
      <c r="W891" s="2" t="b">
        <f t="shared" si="261"/>
        <v>0</v>
      </c>
      <c r="X891" s="20" t="b">
        <f t="shared" si="262"/>
        <v>0</v>
      </c>
      <c r="Y891" s="2" t="b">
        <v>0</v>
      </c>
      <c r="Z891" s="2" t="b">
        <f t="shared" si="248"/>
        <v>0</v>
      </c>
      <c r="AA891" s="2" t="b">
        <f t="shared" si="249"/>
        <v>0</v>
      </c>
      <c r="AB891" s="2" t="b">
        <v>0</v>
      </c>
      <c r="AC891" s="20" t="b">
        <f t="shared" si="263"/>
        <v>0</v>
      </c>
      <c r="AD891" s="20" t="b">
        <f t="shared" si="264"/>
        <v>0</v>
      </c>
      <c r="AE891" s="2" t="s">
        <v>1502</v>
      </c>
      <c r="AF891" s="2" t="str">
        <f t="shared" si="265"/>
        <v>Diabetes</v>
      </c>
      <c r="AG891" s="2" t="s">
        <v>1510</v>
      </c>
      <c r="AH891" s="2" t="str">
        <f t="shared" si="266"/>
        <v>No</v>
      </c>
      <c r="AI891" s="2" t="s">
        <v>1539</v>
      </c>
      <c r="AJ891" s="2" t="s">
        <v>1521</v>
      </c>
    </row>
    <row r="892" spans="1:36" ht="15.75" customHeight="1" x14ac:dyDescent="0.35">
      <c r="A892" s="2" t="s">
        <v>1323</v>
      </c>
      <c r="B892" s="2" t="s">
        <v>1560</v>
      </c>
      <c r="C892" s="2">
        <v>170</v>
      </c>
      <c r="D892" s="2">
        <f t="shared" si="250"/>
        <v>1.7</v>
      </c>
      <c r="E892" s="2">
        <f t="shared" si="251"/>
        <v>71</v>
      </c>
      <c r="F892" s="67">
        <f t="shared" si="252"/>
        <v>24.567474048442911</v>
      </c>
      <c r="G892" s="2">
        <v>71</v>
      </c>
      <c r="H892" s="2" t="b">
        <v>0</v>
      </c>
      <c r="I892" s="2" t="b">
        <f t="shared" si="253"/>
        <v>0</v>
      </c>
      <c r="J892" s="2" t="b">
        <f t="shared" si="254"/>
        <v>0</v>
      </c>
      <c r="K892" s="2" t="b">
        <v>1</v>
      </c>
      <c r="L892" s="2" t="b">
        <f t="shared" si="255"/>
        <v>1</v>
      </c>
      <c r="M892" s="2" t="b">
        <f t="shared" si="256"/>
        <v>1</v>
      </c>
      <c r="N892" s="2" t="b">
        <v>0</v>
      </c>
      <c r="O892" s="2" t="b">
        <f t="shared" si="257"/>
        <v>0</v>
      </c>
      <c r="P892" s="2" t="b">
        <f t="shared" si="258"/>
        <v>0</v>
      </c>
      <c r="Q892" s="2" t="b">
        <v>0</v>
      </c>
      <c r="R892" s="2" t="b">
        <f t="shared" si="259"/>
        <v>0</v>
      </c>
      <c r="S892" s="2" t="b">
        <f t="shared" si="260"/>
        <v>0</v>
      </c>
      <c r="T892" s="2" t="s">
        <v>1569</v>
      </c>
      <c r="U892" s="2">
        <v>175</v>
      </c>
      <c r="W892" s="2" t="b">
        <f t="shared" si="261"/>
        <v>0</v>
      </c>
      <c r="X892" s="20" t="b">
        <f t="shared" si="262"/>
        <v>0</v>
      </c>
      <c r="Y892" s="2" t="b">
        <v>0</v>
      </c>
      <c r="Z892" s="2" t="b">
        <f t="shared" si="248"/>
        <v>0</v>
      </c>
      <c r="AA892" s="2" t="b">
        <f t="shared" si="249"/>
        <v>0</v>
      </c>
      <c r="AC892" s="20" t="str">
        <f t="shared" si="263"/>
        <v>FALSE</v>
      </c>
      <c r="AD892" s="20" t="str">
        <f t="shared" si="264"/>
        <v>FALSE</v>
      </c>
      <c r="AE892" s="2" t="s">
        <v>1570</v>
      </c>
      <c r="AF892" s="2" t="str">
        <f t="shared" si="265"/>
        <v>Cancer</v>
      </c>
      <c r="AG892" s="2" t="s">
        <v>1510</v>
      </c>
      <c r="AH892" s="2" t="str">
        <f t="shared" si="266"/>
        <v>No</v>
      </c>
      <c r="AI892" s="2" t="s">
        <v>1516</v>
      </c>
      <c r="AJ892" s="2" t="s">
        <v>1525</v>
      </c>
    </row>
    <row r="893" spans="1:36" ht="15.75" customHeight="1" x14ac:dyDescent="0.35">
      <c r="A893" s="2" t="s">
        <v>1324</v>
      </c>
      <c r="B893" s="2" t="s">
        <v>1547</v>
      </c>
      <c r="C893" s="2">
        <v>174</v>
      </c>
      <c r="D893" s="2">
        <f t="shared" si="250"/>
        <v>1.74</v>
      </c>
      <c r="E893" s="2">
        <f t="shared" si="251"/>
        <v>71.3</v>
      </c>
      <c r="F893" s="67">
        <f t="shared" si="252"/>
        <v>23.550006605892456</v>
      </c>
      <c r="G893" s="2">
        <v>71.3</v>
      </c>
      <c r="H893" s="2" t="b">
        <v>0</v>
      </c>
      <c r="I893" s="2" t="b">
        <f t="shared" si="253"/>
        <v>0</v>
      </c>
      <c r="J893" s="2" t="b">
        <f t="shared" si="254"/>
        <v>0</v>
      </c>
      <c r="K893" s="2" t="b">
        <v>1</v>
      </c>
      <c r="L893" s="2" t="b">
        <f t="shared" si="255"/>
        <v>1</v>
      </c>
      <c r="M893" s="2" t="b">
        <f t="shared" si="256"/>
        <v>1</v>
      </c>
      <c r="N893" s="2" t="b">
        <v>0</v>
      </c>
      <c r="O893" s="2" t="b">
        <f t="shared" si="257"/>
        <v>0</v>
      </c>
      <c r="P893" s="2" t="b">
        <f t="shared" si="258"/>
        <v>0</v>
      </c>
      <c r="Q893" s="2" t="b">
        <v>0</v>
      </c>
      <c r="R893" s="2" t="b">
        <f t="shared" si="259"/>
        <v>0</v>
      </c>
      <c r="S893" s="2" t="b">
        <f t="shared" si="260"/>
        <v>0</v>
      </c>
      <c r="T893" s="2" t="s">
        <v>1829</v>
      </c>
      <c r="U893" s="2">
        <v>168</v>
      </c>
      <c r="V893" s="2" t="b">
        <v>0</v>
      </c>
      <c r="W893" s="2" t="b">
        <f t="shared" si="261"/>
        <v>0</v>
      </c>
      <c r="X893" s="20" t="b">
        <f t="shared" si="262"/>
        <v>0</v>
      </c>
      <c r="Y893" s="2" t="b">
        <v>0</v>
      </c>
      <c r="Z893" s="2" t="b">
        <f t="shared" si="248"/>
        <v>0</v>
      </c>
      <c r="AA893" s="2" t="b">
        <f t="shared" si="249"/>
        <v>0</v>
      </c>
      <c r="AB893" s="2" t="b">
        <v>0</v>
      </c>
      <c r="AC893" s="20" t="b">
        <f t="shared" si="263"/>
        <v>0</v>
      </c>
      <c r="AD893" s="20" t="b">
        <f t="shared" si="264"/>
        <v>0</v>
      </c>
      <c r="AE893" s="2" t="s">
        <v>1527</v>
      </c>
      <c r="AF893" s="2" t="str">
        <f t="shared" si="265"/>
        <v>Appendicitis</v>
      </c>
      <c r="AG893" s="2" t="s">
        <v>1510</v>
      </c>
      <c r="AH893" s="2" t="str">
        <f t="shared" si="266"/>
        <v>No</v>
      </c>
      <c r="AI893" s="2" t="s">
        <v>1516</v>
      </c>
      <c r="AJ893" s="2" t="s">
        <v>1517</v>
      </c>
    </row>
    <row r="894" spans="1:36" ht="15.75" customHeight="1" x14ac:dyDescent="0.35">
      <c r="A894" s="2" t="s">
        <v>1326</v>
      </c>
      <c r="B894" s="2" t="s">
        <v>1531</v>
      </c>
      <c r="C894" s="2">
        <v>161</v>
      </c>
      <c r="D894" s="2">
        <f t="shared" si="250"/>
        <v>1.61</v>
      </c>
      <c r="E894" s="2">
        <f t="shared" si="251"/>
        <v>79.400000000000006</v>
      </c>
      <c r="F894" s="67">
        <f t="shared" si="252"/>
        <v>30.631534277226958</v>
      </c>
      <c r="G894" s="2">
        <v>79.400000000000006</v>
      </c>
      <c r="H894" s="2" t="b">
        <v>0</v>
      </c>
      <c r="I894" s="2" t="b">
        <f t="shared" si="253"/>
        <v>0</v>
      </c>
      <c r="J894" s="2" t="b">
        <f t="shared" si="254"/>
        <v>0</v>
      </c>
      <c r="K894" s="2" t="b">
        <v>0</v>
      </c>
      <c r="L894" s="2" t="b">
        <f t="shared" si="255"/>
        <v>0</v>
      </c>
      <c r="M894" s="2" t="b">
        <f t="shared" si="256"/>
        <v>0</v>
      </c>
      <c r="N894" s="2" t="b">
        <v>1</v>
      </c>
      <c r="O894" s="2" t="b">
        <f t="shared" si="257"/>
        <v>1</v>
      </c>
      <c r="P894" s="2" t="b">
        <f t="shared" si="258"/>
        <v>1</v>
      </c>
      <c r="Q894" s="2" t="b">
        <v>0</v>
      </c>
      <c r="R894" s="2" t="b">
        <f t="shared" si="259"/>
        <v>0</v>
      </c>
      <c r="S894" s="2" t="b">
        <f t="shared" si="260"/>
        <v>0</v>
      </c>
      <c r="T894" s="2" t="s">
        <v>1610</v>
      </c>
      <c r="U894" s="2">
        <v>217</v>
      </c>
      <c r="V894" s="2" t="b">
        <v>0</v>
      </c>
      <c r="W894" s="2" t="b">
        <f t="shared" si="261"/>
        <v>0</v>
      </c>
      <c r="X894" s="20" t="b">
        <f t="shared" si="262"/>
        <v>0</v>
      </c>
      <c r="Y894" s="2" t="b">
        <v>1</v>
      </c>
      <c r="Z894" s="2" t="b">
        <f t="shared" si="248"/>
        <v>1</v>
      </c>
      <c r="AA894" s="2" t="b">
        <f t="shared" si="249"/>
        <v>1</v>
      </c>
      <c r="AB894" s="2" t="b">
        <v>1</v>
      </c>
      <c r="AC894" s="20" t="b">
        <f t="shared" si="263"/>
        <v>1</v>
      </c>
      <c r="AD894" s="20" t="b">
        <f t="shared" si="264"/>
        <v>1</v>
      </c>
      <c r="AE894" s="2" t="s">
        <v>1565</v>
      </c>
      <c r="AF894" s="2" t="str">
        <f t="shared" si="265"/>
        <v>Diabetes</v>
      </c>
      <c r="AG894" s="2" t="s">
        <v>1528</v>
      </c>
      <c r="AH894" s="2" t="str">
        <f t="shared" si="266"/>
        <v>Yes</v>
      </c>
      <c r="AI894" s="2" t="s">
        <v>1516</v>
      </c>
      <c r="AJ894" s="2" t="s">
        <v>1517</v>
      </c>
    </row>
    <row r="895" spans="1:36" ht="15.75" customHeight="1" x14ac:dyDescent="0.35">
      <c r="A895" s="2" t="s">
        <v>1327</v>
      </c>
      <c r="B895" s="2" t="s">
        <v>1518</v>
      </c>
      <c r="C895" s="2">
        <v>178</v>
      </c>
      <c r="D895" s="2">
        <f t="shared" si="250"/>
        <v>1.78</v>
      </c>
      <c r="E895" s="2">
        <f t="shared" si="251"/>
        <v>64.099999999999994</v>
      </c>
      <c r="F895" s="67">
        <f t="shared" si="252"/>
        <v>20.231031435424818</v>
      </c>
      <c r="G895" s="2">
        <v>64.099999999999994</v>
      </c>
      <c r="H895" s="2" t="b">
        <v>0</v>
      </c>
      <c r="I895" s="2" t="b">
        <f t="shared" si="253"/>
        <v>0</v>
      </c>
      <c r="J895" s="2" t="b">
        <f t="shared" si="254"/>
        <v>0</v>
      </c>
      <c r="K895" s="2" t="b">
        <v>1</v>
      </c>
      <c r="L895" s="2" t="b">
        <f t="shared" si="255"/>
        <v>1</v>
      </c>
      <c r="M895" s="2" t="b">
        <f t="shared" si="256"/>
        <v>1</v>
      </c>
      <c r="N895" s="2" t="b">
        <v>0</v>
      </c>
      <c r="O895" s="2" t="b">
        <f t="shared" si="257"/>
        <v>0</v>
      </c>
      <c r="P895" s="2" t="b">
        <f t="shared" si="258"/>
        <v>0</v>
      </c>
      <c r="Q895" s="2" t="b">
        <v>0</v>
      </c>
      <c r="R895" s="2" t="b">
        <f t="shared" si="259"/>
        <v>0</v>
      </c>
      <c r="S895" s="2" t="b">
        <f t="shared" si="260"/>
        <v>0</v>
      </c>
      <c r="T895" s="2" t="s">
        <v>1700</v>
      </c>
      <c r="U895" s="2">
        <v>213</v>
      </c>
      <c r="V895" s="2" t="b">
        <v>0</v>
      </c>
      <c r="W895" s="2" t="b">
        <f t="shared" si="261"/>
        <v>0</v>
      </c>
      <c r="X895" s="20" t="b">
        <f t="shared" si="262"/>
        <v>0</v>
      </c>
      <c r="Y895" s="2" t="b">
        <v>0</v>
      </c>
      <c r="Z895" s="2" t="b">
        <f t="shared" si="248"/>
        <v>0</v>
      </c>
      <c r="AA895" s="2" t="b">
        <f t="shared" si="249"/>
        <v>0</v>
      </c>
      <c r="AB895" s="2" t="b">
        <v>0</v>
      </c>
      <c r="AC895" s="20" t="b">
        <f t="shared" si="263"/>
        <v>0</v>
      </c>
      <c r="AD895" s="20" t="b">
        <f t="shared" si="264"/>
        <v>0</v>
      </c>
      <c r="AE895" s="2" t="s">
        <v>1646</v>
      </c>
      <c r="AF895" s="2" t="str">
        <f t="shared" si="265"/>
        <v>Fractured Arm</v>
      </c>
      <c r="AG895" s="2" t="s">
        <v>1510</v>
      </c>
      <c r="AH895" s="2" t="str">
        <f t="shared" si="266"/>
        <v>No</v>
      </c>
      <c r="AI895" s="2" t="s">
        <v>1539</v>
      </c>
      <c r="AJ895" s="2" t="s">
        <v>1525</v>
      </c>
    </row>
    <row r="896" spans="1:36" ht="15.75" customHeight="1" x14ac:dyDescent="0.35">
      <c r="A896" s="2" t="s">
        <v>1328</v>
      </c>
      <c r="B896" s="2" t="s">
        <v>1518</v>
      </c>
      <c r="C896" s="2">
        <v>161</v>
      </c>
      <c r="D896" s="2">
        <f t="shared" si="250"/>
        <v>1.61</v>
      </c>
      <c r="E896" s="2">
        <f t="shared" si="251"/>
        <v>77.7</v>
      </c>
      <c r="F896" s="67">
        <f t="shared" si="252"/>
        <v>29.975695382122602</v>
      </c>
      <c r="G896" s="2">
        <v>77.7</v>
      </c>
      <c r="H896" s="2" t="b">
        <v>0</v>
      </c>
      <c r="I896" s="2" t="b">
        <f t="shared" si="253"/>
        <v>0</v>
      </c>
      <c r="J896" s="2" t="b">
        <f t="shared" si="254"/>
        <v>0</v>
      </c>
      <c r="K896" s="2" t="b">
        <v>0</v>
      </c>
      <c r="L896" s="2" t="b">
        <f t="shared" si="255"/>
        <v>0</v>
      </c>
      <c r="M896" s="2" t="b">
        <f t="shared" si="256"/>
        <v>0</v>
      </c>
      <c r="N896" s="2" t="b">
        <v>0</v>
      </c>
      <c r="O896" s="2" t="b">
        <f t="shared" si="257"/>
        <v>0</v>
      </c>
      <c r="P896" s="2" t="b">
        <f t="shared" si="258"/>
        <v>0</v>
      </c>
      <c r="Q896" s="2" t="b">
        <v>0</v>
      </c>
      <c r="R896" s="2" t="b">
        <f t="shared" si="259"/>
        <v>0</v>
      </c>
      <c r="S896" s="2" t="b">
        <f t="shared" si="260"/>
        <v>0</v>
      </c>
      <c r="T896" s="2" t="s">
        <v>1910</v>
      </c>
      <c r="U896" s="2">
        <v>169</v>
      </c>
      <c r="V896" s="2" t="b">
        <v>0</v>
      </c>
      <c r="W896" s="2" t="b">
        <f t="shared" si="261"/>
        <v>0</v>
      </c>
      <c r="X896" s="20" t="b">
        <f t="shared" si="262"/>
        <v>0</v>
      </c>
      <c r="Y896" s="2" t="b">
        <v>1</v>
      </c>
      <c r="Z896" s="2" t="b">
        <f t="shared" si="248"/>
        <v>1</v>
      </c>
      <c r="AA896" s="2" t="b">
        <f t="shared" si="249"/>
        <v>1</v>
      </c>
      <c r="AB896" s="2" t="b">
        <v>1</v>
      </c>
      <c r="AC896" s="20" t="b">
        <f t="shared" si="263"/>
        <v>1</v>
      </c>
      <c r="AD896" s="20" t="b">
        <f t="shared" si="264"/>
        <v>1</v>
      </c>
      <c r="AE896" s="2" t="s">
        <v>1565</v>
      </c>
      <c r="AF896" s="2" t="str">
        <f t="shared" si="265"/>
        <v>Diabetes</v>
      </c>
      <c r="AH896" s="2" t="str">
        <f t="shared" si="266"/>
        <v>No</v>
      </c>
      <c r="AI896" s="2" t="s">
        <v>1516</v>
      </c>
      <c r="AJ896" s="2" t="s">
        <v>1512</v>
      </c>
    </row>
    <row r="897" spans="1:36" ht="15.75" customHeight="1" x14ac:dyDescent="0.35">
      <c r="A897" s="2" t="s">
        <v>1329</v>
      </c>
      <c r="B897" s="2" t="s">
        <v>1522</v>
      </c>
      <c r="C897" s="2">
        <v>169</v>
      </c>
      <c r="D897" s="2">
        <f t="shared" si="250"/>
        <v>1.69</v>
      </c>
      <c r="E897" s="2">
        <f t="shared" si="251"/>
        <v>96.8</v>
      </c>
      <c r="F897" s="67">
        <f t="shared" si="252"/>
        <v>33.892370715311095</v>
      </c>
      <c r="G897" s="2">
        <v>96.8</v>
      </c>
      <c r="H897" s="2" t="b">
        <v>1</v>
      </c>
      <c r="I897" s="2" t="b">
        <f t="shared" si="253"/>
        <v>1</v>
      </c>
      <c r="J897" s="2" t="b">
        <f t="shared" si="254"/>
        <v>1</v>
      </c>
      <c r="K897" s="2" t="b">
        <v>1</v>
      </c>
      <c r="L897" s="2" t="b">
        <f t="shared" si="255"/>
        <v>1</v>
      </c>
      <c r="M897" s="2" t="b">
        <f t="shared" si="256"/>
        <v>1</v>
      </c>
      <c r="N897" s="2" t="b">
        <v>0</v>
      </c>
      <c r="O897" s="2" t="b">
        <f t="shared" si="257"/>
        <v>0</v>
      </c>
      <c r="P897" s="2" t="b">
        <f t="shared" si="258"/>
        <v>0</v>
      </c>
      <c r="Q897" s="2" t="b">
        <v>0</v>
      </c>
      <c r="R897" s="2" t="b">
        <f t="shared" si="259"/>
        <v>0</v>
      </c>
      <c r="S897" s="2" t="b">
        <f t="shared" si="260"/>
        <v>0</v>
      </c>
      <c r="T897" s="2" t="s">
        <v>1737</v>
      </c>
      <c r="U897" s="2">
        <v>221</v>
      </c>
      <c r="V897" s="2" t="b">
        <v>0</v>
      </c>
      <c r="W897" s="2" t="b">
        <f t="shared" si="261"/>
        <v>0</v>
      </c>
      <c r="X897" s="20" t="b">
        <f t="shared" si="262"/>
        <v>0</v>
      </c>
      <c r="Y897" s="2" t="b">
        <v>1</v>
      </c>
      <c r="Z897" s="2" t="b">
        <f t="shared" si="248"/>
        <v>1</v>
      </c>
      <c r="AA897" s="2" t="b">
        <f t="shared" si="249"/>
        <v>1</v>
      </c>
      <c r="AB897" s="2" t="b">
        <v>1</v>
      </c>
      <c r="AC897" s="20" t="b">
        <f t="shared" si="263"/>
        <v>1</v>
      </c>
      <c r="AD897" s="20" t="b">
        <f t="shared" si="264"/>
        <v>1</v>
      </c>
      <c r="AE897" s="2" t="s">
        <v>1530</v>
      </c>
      <c r="AF897" s="2" t="str">
        <f t="shared" si="265"/>
        <v>Fractured Arm</v>
      </c>
      <c r="AG897" s="2" t="s">
        <v>1510</v>
      </c>
      <c r="AH897" s="2" t="str">
        <f t="shared" si="266"/>
        <v>No</v>
      </c>
      <c r="AI897" s="2" t="s">
        <v>1511</v>
      </c>
      <c r="AJ897" s="2" t="s">
        <v>1517</v>
      </c>
    </row>
    <row r="898" spans="1:36" ht="15.75" customHeight="1" x14ac:dyDescent="0.35">
      <c r="A898" s="2" t="s">
        <v>1330</v>
      </c>
      <c r="B898" s="2" t="s">
        <v>1540</v>
      </c>
      <c r="C898" s="2">
        <v>168</v>
      </c>
      <c r="D898" s="2">
        <f t="shared" si="250"/>
        <v>1.68</v>
      </c>
      <c r="E898" s="2">
        <f t="shared" si="251"/>
        <v>88.7</v>
      </c>
      <c r="F898" s="67">
        <f t="shared" si="252"/>
        <v>31.427154195011344</v>
      </c>
      <c r="G898" s="2">
        <v>88.7</v>
      </c>
      <c r="H898" s="2" t="b">
        <v>1</v>
      </c>
      <c r="I898" s="2" t="b">
        <f t="shared" si="253"/>
        <v>1</v>
      </c>
      <c r="J898" s="2" t="b">
        <f t="shared" si="254"/>
        <v>1</v>
      </c>
      <c r="K898" s="2" t="b">
        <v>0</v>
      </c>
      <c r="L898" s="2" t="b">
        <f t="shared" si="255"/>
        <v>0</v>
      </c>
      <c r="M898" s="2" t="b">
        <f t="shared" si="256"/>
        <v>0</v>
      </c>
      <c r="N898" s="2" t="b">
        <v>0</v>
      </c>
      <c r="O898" s="2" t="b">
        <f t="shared" si="257"/>
        <v>0</v>
      </c>
      <c r="P898" s="2" t="b">
        <f t="shared" si="258"/>
        <v>0</v>
      </c>
      <c r="Q898" s="2" t="b">
        <v>1</v>
      </c>
      <c r="R898" s="2" t="b">
        <f t="shared" si="259"/>
        <v>1</v>
      </c>
      <c r="S898" s="2" t="b">
        <f t="shared" si="260"/>
        <v>1</v>
      </c>
      <c r="T898" s="2" t="s">
        <v>1757</v>
      </c>
      <c r="U898" s="2">
        <v>213</v>
      </c>
      <c r="V898" s="2" t="b">
        <v>1</v>
      </c>
      <c r="W898" s="2" t="b">
        <f t="shared" si="261"/>
        <v>1</v>
      </c>
      <c r="X898" s="20" t="b">
        <f t="shared" si="262"/>
        <v>0</v>
      </c>
      <c r="Y898" s="2" t="b">
        <v>1</v>
      </c>
      <c r="Z898" s="2" t="b">
        <f t="shared" ref="Z898:Z961" si="267">IF(ISBLANK(Y898),FALSE,Y898)</f>
        <v>1</v>
      </c>
      <c r="AA898" s="2" t="b">
        <f t="shared" ref="AA898:AA961" si="268">IF(Z898="YES",TRUE,IF(Z898="No",FALSE,Z898))</f>
        <v>1</v>
      </c>
      <c r="AB898" s="2" t="b">
        <v>1</v>
      </c>
      <c r="AC898" s="20" t="b">
        <f t="shared" si="263"/>
        <v>1</v>
      </c>
      <c r="AD898" s="20" t="b">
        <f t="shared" si="264"/>
        <v>1</v>
      </c>
      <c r="AE898" s="2" t="s">
        <v>1556</v>
      </c>
      <c r="AF898" s="2" t="str">
        <f t="shared" si="265"/>
        <v>Allergic Reaction</v>
      </c>
      <c r="AH898" s="2" t="str">
        <f t="shared" si="266"/>
        <v>No</v>
      </c>
      <c r="AI898" s="2" t="s">
        <v>1516</v>
      </c>
      <c r="AJ898" s="2" t="s">
        <v>1534</v>
      </c>
    </row>
    <row r="899" spans="1:36" ht="15.75" customHeight="1" x14ac:dyDescent="0.35">
      <c r="A899" s="2" t="s">
        <v>1331</v>
      </c>
      <c r="B899" s="2" t="s">
        <v>1522</v>
      </c>
      <c r="C899" s="2">
        <v>155</v>
      </c>
      <c r="D899" s="2">
        <f t="shared" ref="D899:D962" si="269">C899/100</f>
        <v>1.55</v>
      </c>
      <c r="E899" s="2">
        <f t="shared" ref="E899:E962" si="270">ROUND(G899,1)</f>
        <v>56</v>
      </c>
      <c r="F899" s="67">
        <f t="shared" ref="F899:F962" si="271">E899/D899^2</f>
        <v>23.309053069719038</v>
      </c>
      <c r="G899" s="2">
        <v>56</v>
      </c>
      <c r="H899" s="2" t="b">
        <v>0</v>
      </c>
      <c r="I899" s="2" t="b">
        <f t="shared" ref="I899:I962" si="272">IF(ISBLANK(H899),FALSE,H899)</f>
        <v>0</v>
      </c>
      <c r="J899" s="2" t="b">
        <f t="shared" ref="J899:J962" si="273">IF(I899="YES",TRUE,IF(I899="No",FALSE,I899))</f>
        <v>0</v>
      </c>
      <c r="K899" s="2" t="b">
        <v>1</v>
      </c>
      <c r="L899" s="2" t="b">
        <f t="shared" ref="L899:L962" si="274">IF(ISBLANK(K899),FALSE,K899)</f>
        <v>1</v>
      </c>
      <c r="M899" s="2" t="b">
        <f t="shared" ref="M899:M962" si="275">IF(L899="Yes",TRUE,IF(L899="No",FALSE,L899))</f>
        <v>1</v>
      </c>
      <c r="N899" s="2" t="b">
        <v>0</v>
      </c>
      <c r="O899" s="2" t="b">
        <f t="shared" ref="O899:O962" si="276">IF(ISBLANK(N899),"FALSE",N899)</f>
        <v>0</v>
      </c>
      <c r="P899" s="2" t="b">
        <f t="shared" ref="P899:P962" si="277">IF(O899="yes",TRUE,IF(O899="No",FALSE,O899))</f>
        <v>0</v>
      </c>
      <c r="Q899" s="2" t="b">
        <v>0</v>
      </c>
      <c r="R899" s="2" t="b">
        <f t="shared" ref="R899:R962" si="278">IF(ISBLANK(Q899),FALSE,Q899)</f>
        <v>0</v>
      </c>
      <c r="S899" s="2" t="b">
        <f t="shared" ref="S899:S962" si="279">IF(R899="Yes",TRUE,IF(R899="No",FALSE,R899))</f>
        <v>0</v>
      </c>
      <c r="T899" s="2" t="s">
        <v>1628</v>
      </c>
      <c r="U899" s="2">
        <v>161</v>
      </c>
      <c r="V899" s="2" t="b">
        <v>0</v>
      </c>
      <c r="W899" s="2" t="b">
        <f t="shared" ref="W899:W962" si="280">IF(ISBLANK(V899),FALSE,V899)</f>
        <v>0</v>
      </c>
      <c r="X899" s="20" t="b">
        <f t="shared" ref="X899:X962" si="281">IF(W899="Yes",TRUE,IF(W899="No",FALSE,FALSE))</f>
        <v>0</v>
      </c>
      <c r="Y899" s="2" t="b">
        <v>0</v>
      </c>
      <c r="Z899" s="2" t="b">
        <f t="shared" si="267"/>
        <v>0</v>
      </c>
      <c r="AA899" s="2" t="b">
        <f t="shared" si="268"/>
        <v>0</v>
      </c>
      <c r="AB899" s="2" t="b">
        <v>0</v>
      </c>
      <c r="AC899" s="20" t="b">
        <f t="shared" ref="AC899:AC962" si="282">IF(ISBLANK(AB899),"FALSE",AB899)</f>
        <v>0</v>
      </c>
      <c r="AD899" s="20" t="b">
        <f t="shared" ref="AD899:AD962" si="283">IF(AC899="Yes",TRUE,IF(AC899="No",FALSE,AC899))</f>
        <v>0</v>
      </c>
      <c r="AE899" s="2" t="s">
        <v>1546</v>
      </c>
      <c r="AF899" s="2" t="str">
        <f t="shared" ref="AF899:AF962" si="284">PROPER(AE899)</f>
        <v>Kidney Stones</v>
      </c>
      <c r="AG899" s="2" t="s">
        <v>1510</v>
      </c>
      <c r="AH899" s="2" t="str">
        <f t="shared" ref="AH899:AH962" si="285">IF(ISBLANK(AG899),"No",AG899)</f>
        <v>No</v>
      </c>
      <c r="AI899" s="2" t="s">
        <v>1539</v>
      </c>
      <c r="AJ899" s="2" t="s">
        <v>1525</v>
      </c>
    </row>
    <row r="900" spans="1:36" ht="15.75" customHeight="1" x14ac:dyDescent="0.35">
      <c r="A900" s="2" t="s">
        <v>1332</v>
      </c>
      <c r="B900" s="2" t="s">
        <v>1518</v>
      </c>
      <c r="C900" s="2">
        <v>166</v>
      </c>
      <c r="D900" s="2">
        <f t="shared" si="269"/>
        <v>1.66</v>
      </c>
      <c r="E900" s="2">
        <f t="shared" si="270"/>
        <v>62.9</v>
      </c>
      <c r="F900" s="67">
        <f t="shared" si="271"/>
        <v>22.826244737988098</v>
      </c>
      <c r="G900" s="2">
        <v>62.9</v>
      </c>
      <c r="H900" s="2" t="b">
        <v>0</v>
      </c>
      <c r="I900" s="2" t="b">
        <f t="shared" si="272"/>
        <v>0</v>
      </c>
      <c r="J900" s="2" t="b">
        <f t="shared" si="273"/>
        <v>0</v>
      </c>
      <c r="K900" s="2" t="b">
        <v>0</v>
      </c>
      <c r="L900" s="2" t="b">
        <f t="shared" si="274"/>
        <v>0</v>
      </c>
      <c r="M900" s="2" t="b">
        <f t="shared" si="275"/>
        <v>0</v>
      </c>
      <c r="N900" s="2" t="b">
        <v>0</v>
      </c>
      <c r="O900" s="2" t="b">
        <f t="shared" si="276"/>
        <v>0</v>
      </c>
      <c r="P900" s="2" t="b">
        <f t="shared" si="277"/>
        <v>0</v>
      </c>
      <c r="Q900" s="2" t="b">
        <v>0</v>
      </c>
      <c r="R900" s="2" t="b">
        <f t="shared" si="278"/>
        <v>0</v>
      </c>
      <c r="S900" s="2" t="b">
        <f t="shared" si="279"/>
        <v>0</v>
      </c>
      <c r="T900" s="2" t="s">
        <v>1911</v>
      </c>
      <c r="U900" s="2">
        <v>169</v>
      </c>
      <c r="V900" s="2" t="b">
        <v>0</v>
      </c>
      <c r="W900" s="2" t="b">
        <f t="shared" si="280"/>
        <v>0</v>
      </c>
      <c r="X900" s="20" t="b">
        <f t="shared" si="281"/>
        <v>0</v>
      </c>
      <c r="Y900" s="2" t="b">
        <v>0</v>
      </c>
      <c r="Z900" s="2" t="b">
        <f t="shared" si="267"/>
        <v>0</v>
      </c>
      <c r="AA900" s="2" t="b">
        <f t="shared" si="268"/>
        <v>0</v>
      </c>
      <c r="AB900" s="2" t="b">
        <v>0</v>
      </c>
      <c r="AC900" s="20" t="b">
        <f t="shared" si="282"/>
        <v>0</v>
      </c>
      <c r="AD900" s="20" t="b">
        <f t="shared" si="283"/>
        <v>0</v>
      </c>
      <c r="AE900" s="2" t="s">
        <v>1565</v>
      </c>
      <c r="AF900" s="2" t="str">
        <f t="shared" si="284"/>
        <v>Diabetes</v>
      </c>
      <c r="AG900" s="2" t="s">
        <v>1510</v>
      </c>
      <c r="AH900" s="2" t="str">
        <f t="shared" si="285"/>
        <v>No</v>
      </c>
      <c r="AI900" s="2" t="s">
        <v>1511</v>
      </c>
      <c r="AJ900" s="2" t="s">
        <v>1521</v>
      </c>
    </row>
    <row r="901" spans="1:36" ht="15.75" customHeight="1" x14ac:dyDescent="0.35">
      <c r="A901" s="2" t="s">
        <v>1333</v>
      </c>
      <c r="B901" s="2" t="s">
        <v>1513</v>
      </c>
      <c r="C901" s="2">
        <v>173</v>
      </c>
      <c r="D901" s="2">
        <f t="shared" si="269"/>
        <v>1.73</v>
      </c>
      <c r="E901" s="2">
        <f t="shared" si="270"/>
        <v>61.7</v>
      </c>
      <c r="F901" s="67">
        <f t="shared" si="271"/>
        <v>20.615456580574026</v>
      </c>
      <c r="G901" s="2">
        <v>61.7</v>
      </c>
      <c r="H901" s="2" t="b">
        <v>0</v>
      </c>
      <c r="I901" s="2" t="b">
        <f t="shared" si="272"/>
        <v>0</v>
      </c>
      <c r="J901" s="2" t="b">
        <f t="shared" si="273"/>
        <v>0</v>
      </c>
      <c r="K901" s="2" t="b">
        <v>0</v>
      </c>
      <c r="L901" s="2" t="b">
        <f t="shared" si="274"/>
        <v>0</v>
      </c>
      <c r="M901" s="2" t="b">
        <f t="shared" si="275"/>
        <v>0</v>
      </c>
      <c r="N901" s="2" t="b">
        <v>1</v>
      </c>
      <c r="O901" s="2" t="b">
        <f t="shared" si="276"/>
        <v>1</v>
      </c>
      <c r="P901" s="2" t="b">
        <f t="shared" si="277"/>
        <v>1</v>
      </c>
      <c r="Q901" s="2" t="b">
        <v>0</v>
      </c>
      <c r="R901" s="2" t="b">
        <f t="shared" si="278"/>
        <v>0</v>
      </c>
      <c r="S901" s="2" t="b">
        <f t="shared" si="279"/>
        <v>0</v>
      </c>
      <c r="T901" s="2" t="s">
        <v>1814</v>
      </c>
      <c r="U901" s="2">
        <v>166</v>
      </c>
      <c r="V901" s="2" t="b">
        <v>0</v>
      </c>
      <c r="W901" s="2" t="b">
        <f t="shared" si="280"/>
        <v>0</v>
      </c>
      <c r="X901" s="20" t="b">
        <f t="shared" si="281"/>
        <v>0</v>
      </c>
      <c r="Y901" s="2" t="b">
        <v>0</v>
      </c>
      <c r="Z901" s="2" t="b">
        <f t="shared" si="267"/>
        <v>0</v>
      </c>
      <c r="AA901" s="2" t="b">
        <f t="shared" si="268"/>
        <v>0</v>
      </c>
      <c r="AB901" s="2" t="b">
        <v>0</v>
      </c>
      <c r="AC901" s="20" t="b">
        <f t="shared" si="282"/>
        <v>0</v>
      </c>
      <c r="AD901" s="20" t="b">
        <f t="shared" si="283"/>
        <v>0</v>
      </c>
      <c r="AE901" s="2" t="s">
        <v>1572</v>
      </c>
      <c r="AF901" s="2" t="str">
        <f t="shared" si="284"/>
        <v>Allergic Reaction</v>
      </c>
      <c r="AG901" s="2" t="s">
        <v>1510</v>
      </c>
      <c r="AH901" s="2" t="str">
        <f t="shared" si="285"/>
        <v>No</v>
      </c>
      <c r="AI901" s="2" t="s">
        <v>1511</v>
      </c>
      <c r="AJ901" s="2" t="s">
        <v>1525</v>
      </c>
    </row>
    <row r="902" spans="1:36" ht="15.75" customHeight="1" x14ac:dyDescent="0.35">
      <c r="A902" s="2" t="s">
        <v>1334</v>
      </c>
      <c r="B902" s="2" t="s">
        <v>1513</v>
      </c>
      <c r="C902" s="2">
        <v>160</v>
      </c>
      <c r="D902" s="2">
        <f t="shared" si="269"/>
        <v>1.6</v>
      </c>
      <c r="E902" s="2">
        <f t="shared" si="270"/>
        <v>54.6</v>
      </c>
      <c r="F902" s="67">
        <f t="shared" si="271"/>
        <v>21.328124999999996</v>
      </c>
      <c r="G902" s="2">
        <v>54.6</v>
      </c>
      <c r="H902" s="2" t="b">
        <v>0</v>
      </c>
      <c r="I902" s="2" t="b">
        <f t="shared" si="272"/>
        <v>0</v>
      </c>
      <c r="J902" s="2" t="b">
        <f t="shared" si="273"/>
        <v>0</v>
      </c>
      <c r="K902" s="2" t="b">
        <v>1</v>
      </c>
      <c r="L902" s="2" t="b">
        <f t="shared" si="274"/>
        <v>1</v>
      </c>
      <c r="M902" s="2" t="b">
        <f t="shared" si="275"/>
        <v>1</v>
      </c>
      <c r="N902" s="2" t="b">
        <v>0</v>
      </c>
      <c r="O902" s="2" t="b">
        <f t="shared" si="276"/>
        <v>0</v>
      </c>
      <c r="P902" s="2" t="b">
        <f t="shared" si="277"/>
        <v>0</v>
      </c>
      <c r="Q902" s="2" t="b">
        <v>0</v>
      </c>
      <c r="R902" s="2" t="b">
        <f t="shared" si="278"/>
        <v>0</v>
      </c>
      <c r="S902" s="2" t="b">
        <f t="shared" si="279"/>
        <v>0</v>
      </c>
      <c r="T902" s="2" t="s">
        <v>1680</v>
      </c>
      <c r="U902" s="2">
        <v>151</v>
      </c>
      <c r="V902" s="2" t="b">
        <v>0</v>
      </c>
      <c r="W902" s="2" t="b">
        <f t="shared" si="280"/>
        <v>0</v>
      </c>
      <c r="X902" s="20" t="b">
        <f t="shared" si="281"/>
        <v>0</v>
      </c>
      <c r="Y902" s="2" t="b">
        <v>0</v>
      </c>
      <c r="Z902" s="2" t="b">
        <f t="shared" si="267"/>
        <v>0</v>
      </c>
      <c r="AA902" s="2" t="b">
        <f t="shared" si="268"/>
        <v>0</v>
      </c>
      <c r="AB902" s="2" t="b">
        <v>0</v>
      </c>
      <c r="AC902" s="20" t="b">
        <f t="shared" si="282"/>
        <v>0</v>
      </c>
      <c r="AD902" s="20" t="b">
        <f t="shared" si="283"/>
        <v>0</v>
      </c>
      <c r="AE902" s="2" t="s">
        <v>1556</v>
      </c>
      <c r="AF902" s="2" t="str">
        <f t="shared" si="284"/>
        <v>Allergic Reaction</v>
      </c>
      <c r="AG902" s="2" t="s">
        <v>1528</v>
      </c>
      <c r="AH902" s="2" t="str">
        <f t="shared" si="285"/>
        <v>Yes</v>
      </c>
      <c r="AI902" s="2" t="s">
        <v>1539</v>
      </c>
      <c r="AJ902" s="2" t="s">
        <v>1512</v>
      </c>
    </row>
    <row r="903" spans="1:36" ht="15.75" customHeight="1" x14ac:dyDescent="0.35">
      <c r="A903" s="2" t="s">
        <v>1336</v>
      </c>
      <c r="B903" s="2" t="s">
        <v>1540</v>
      </c>
      <c r="C903" s="2">
        <v>177</v>
      </c>
      <c r="D903" s="2">
        <f t="shared" si="269"/>
        <v>1.77</v>
      </c>
      <c r="E903" s="2">
        <f t="shared" si="270"/>
        <v>88.7</v>
      </c>
      <c r="F903" s="67">
        <f t="shared" si="271"/>
        <v>28.312426186600273</v>
      </c>
      <c r="G903" s="2">
        <v>88.7</v>
      </c>
      <c r="H903" s="2" t="b">
        <v>0</v>
      </c>
      <c r="I903" s="2" t="b">
        <f t="shared" si="272"/>
        <v>0</v>
      </c>
      <c r="J903" s="2" t="b">
        <f t="shared" si="273"/>
        <v>0</v>
      </c>
      <c r="K903" s="2" t="b">
        <v>1</v>
      </c>
      <c r="L903" s="2" t="b">
        <f t="shared" si="274"/>
        <v>1</v>
      </c>
      <c r="M903" s="2" t="b">
        <f t="shared" si="275"/>
        <v>1</v>
      </c>
      <c r="N903" s="2" t="b">
        <v>0</v>
      </c>
      <c r="O903" s="2" t="b">
        <f t="shared" si="276"/>
        <v>0</v>
      </c>
      <c r="P903" s="2" t="b">
        <f t="shared" si="277"/>
        <v>0</v>
      </c>
      <c r="Q903" s="2" t="b">
        <v>1</v>
      </c>
      <c r="R903" s="2" t="b">
        <f t="shared" si="278"/>
        <v>1</v>
      </c>
      <c r="S903" s="2" t="b">
        <f t="shared" si="279"/>
        <v>1</v>
      </c>
      <c r="T903" s="2" t="s">
        <v>1557</v>
      </c>
      <c r="U903" s="2">
        <v>165</v>
      </c>
      <c r="V903" s="2" t="b">
        <v>1</v>
      </c>
      <c r="W903" s="2" t="b">
        <f t="shared" si="280"/>
        <v>1</v>
      </c>
      <c r="X903" s="20" t="b">
        <f t="shared" si="281"/>
        <v>0</v>
      </c>
      <c r="Z903" s="2" t="b">
        <f t="shared" si="267"/>
        <v>0</v>
      </c>
      <c r="AA903" s="2" t="b">
        <f t="shared" si="268"/>
        <v>0</v>
      </c>
      <c r="AB903" s="2" t="b">
        <v>1</v>
      </c>
      <c r="AC903" s="20" t="b">
        <f t="shared" si="282"/>
        <v>1</v>
      </c>
      <c r="AD903" s="20" t="b">
        <f t="shared" si="283"/>
        <v>1</v>
      </c>
      <c r="AE903" s="2" t="s">
        <v>1552</v>
      </c>
      <c r="AF903" s="2" t="str">
        <f t="shared" si="284"/>
        <v>Heart Disease</v>
      </c>
      <c r="AH903" s="2" t="str">
        <f t="shared" si="285"/>
        <v>No</v>
      </c>
      <c r="AI903" s="2" t="s">
        <v>1539</v>
      </c>
      <c r="AJ903" s="2" t="s">
        <v>1517</v>
      </c>
    </row>
    <row r="904" spans="1:36" ht="15.75" customHeight="1" x14ac:dyDescent="0.35">
      <c r="A904" s="2" t="s">
        <v>1338</v>
      </c>
      <c r="B904" s="2" t="s">
        <v>1518</v>
      </c>
      <c r="C904" s="2">
        <v>178</v>
      </c>
      <c r="D904" s="2">
        <f t="shared" si="269"/>
        <v>1.78</v>
      </c>
      <c r="E904" s="2">
        <f t="shared" si="270"/>
        <v>79.8</v>
      </c>
      <c r="F904" s="67">
        <f t="shared" si="271"/>
        <v>25.186213861886124</v>
      </c>
      <c r="G904" s="2">
        <v>79.8</v>
      </c>
      <c r="H904" s="2" t="b">
        <v>0</v>
      </c>
      <c r="I904" s="2" t="b">
        <f t="shared" si="272"/>
        <v>0</v>
      </c>
      <c r="J904" s="2" t="b">
        <f t="shared" si="273"/>
        <v>0</v>
      </c>
      <c r="K904" s="2" t="b">
        <v>0</v>
      </c>
      <c r="L904" s="2" t="b">
        <f t="shared" si="274"/>
        <v>0</v>
      </c>
      <c r="M904" s="2" t="b">
        <f t="shared" si="275"/>
        <v>0</v>
      </c>
      <c r="N904" s="2" t="b">
        <v>0</v>
      </c>
      <c r="O904" s="2" t="b">
        <f t="shared" si="276"/>
        <v>0</v>
      </c>
      <c r="P904" s="2" t="b">
        <f t="shared" si="277"/>
        <v>0</v>
      </c>
      <c r="Q904" s="2" t="b">
        <v>0</v>
      </c>
      <c r="R904" s="2" t="b">
        <f t="shared" si="278"/>
        <v>0</v>
      </c>
      <c r="S904" s="2" t="b">
        <f t="shared" si="279"/>
        <v>0</v>
      </c>
      <c r="T904" s="2" t="s">
        <v>1796</v>
      </c>
      <c r="U904" s="2">
        <v>179</v>
      </c>
      <c r="V904" s="2" t="b">
        <v>0</v>
      </c>
      <c r="W904" s="2" t="b">
        <f t="shared" si="280"/>
        <v>0</v>
      </c>
      <c r="X904" s="20" t="b">
        <f t="shared" si="281"/>
        <v>0</v>
      </c>
      <c r="Y904" s="2" t="b">
        <v>0</v>
      </c>
      <c r="Z904" s="2" t="b">
        <f t="shared" si="267"/>
        <v>0</v>
      </c>
      <c r="AA904" s="2" t="b">
        <f t="shared" si="268"/>
        <v>0</v>
      </c>
      <c r="AB904" s="2" t="b">
        <v>0</v>
      </c>
      <c r="AC904" s="20" t="b">
        <f t="shared" si="282"/>
        <v>0</v>
      </c>
      <c r="AD904" s="20" t="b">
        <f t="shared" si="283"/>
        <v>0</v>
      </c>
      <c r="AE904" s="2" t="s">
        <v>1544</v>
      </c>
      <c r="AF904" s="2" t="str">
        <f t="shared" si="284"/>
        <v>Osteoarthritis</v>
      </c>
      <c r="AG904" s="2" t="s">
        <v>1528</v>
      </c>
      <c r="AH904" s="2" t="str">
        <f t="shared" si="285"/>
        <v>Yes</v>
      </c>
      <c r="AI904" s="2" t="s">
        <v>1511</v>
      </c>
      <c r="AJ904" s="2" t="s">
        <v>1525</v>
      </c>
    </row>
    <row r="905" spans="1:36" ht="15.75" customHeight="1" x14ac:dyDescent="0.35">
      <c r="A905" s="2" t="s">
        <v>1340</v>
      </c>
      <c r="B905" s="2" t="s">
        <v>1547</v>
      </c>
      <c r="C905" s="2">
        <v>165</v>
      </c>
      <c r="D905" s="2">
        <f t="shared" si="269"/>
        <v>1.65</v>
      </c>
      <c r="E905" s="2">
        <f t="shared" si="270"/>
        <v>61.1</v>
      </c>
      <c r="F905" s="67">
        <f t="shared" si="271"/>
        <v>22.442607897153355</v>
      </c>
      <c r="G905" s="2">
        <v>61.1</v>
      </c>
      <c r="H905" s="2" t="b">
        <v>0</v>
      </c>
      <c r="I905" s="2" t="b">
        <f t="shared" si="272"/>
        <v>0</v>
      </c>
      <c r="J905" s="2" t="b">
        <f t="shared" si="273"/>
        <v>0</v>
      </c>
      <c r="K905" s="2" t="b">
        <v>0</v>
      </c>
      <c r="L905" s="2" t="b">
        <f t="shared" si="274"/>
        <v>0</v>
      </c>
      <c r="M905" s="2" t="b">
        <f t="shared" si="275"/>
        <v>0</v>
      </c>
      <c r="N905" s="2" t="b">
        <v>0</v>
      </c>
      <c r="O905" s="2" t="b">
        <f t="shared" si="276"/>
        <v>0</v>
      </c>
      <c r="P905" s="2" t="b">
        <f t="shared" si="277"/>
        <v>0</v>
      </c>
      <c r="Q905" s="2" t="b">
        <v>0</v>
      </c>
      <c r="R905" s="2" t="b">
        <f t="shared" si="278"/>
        <v>0</v>
      </c>
      <c r="S905" s="2" t="b">
        <f t="shared" si="279"/>
        <v>0</v>
      </c>
      <c r="T905" s="2" t="s">
        <v>1734</v>
      </c>
      <c r="U905" s="2">
        <v>224</v>
      </c>
      <c r="V905" s="2" t="s">
        <v>1510</v>
      </c>
      <c r="W905" s="2" t="str">
        <f t="shared" si="280"/>
        <v>No</v>
      </c>
      <c r="X905" s="20" t="b">
        <f t="shared" si="281"/>
        <v>0</v>
      </c>
      <c r="Y905" s="2" t="s">
        <v>1510</v>
      </c>
      <c r="Z905" s="2" t="str">
        <f t="shared" si="267"/>
        <v>No</v>
      </c>
      <c r="AA905" s="2" t="b">
        <f t="shared" si="268"/>
        <v>0</v>
      </c>
      <c r="AB905" s="2" t="s">
        <v>1510</v>
      </c>
      <c r="AC905" s="20" t="str">
        <f t="shared" si="282"/>
        <v>No</v>
      </c>
      <c r="AD905" s="20" t="b">
        <f t="shared" si="283"/>
        <v>0</v>
      </c>
      <c r="AE905" s="2" t="s">
        <v>1627</v>
      </c>
      <c r="AF905" s="2" t="str">
        <f t="shared" si="284"/>
        <v>Childbirth</v>
      </c>
      <c r="AG905" s="2" t="s">
        <v>1510</v>
      </c>
      <c r="AH905" s="2" t="str">
        <f t="shared" si="285"/>
        <v>No</v>
      </c>
      <c r="AI905" s="2" t="s">
        <v>1539</v>
      </c>
      <c r="AJ905" s="2" t="s">
        <v>1534</v>
      </c>
    </row>
    <row r="906" spans="1:36" ht="15.75" customHeight="1" x14ac:dyDescent="0.35">
      <c r="A906" s="2" t="s">
        <v>1342</v>
      </c>
      <c r="B906" s="2" t="s">
        <v>1540</v>
      </c>
      <c r="C906" s="2">
        <v>168</v>
      </c>
      <c r="D906" s="2">
        <f t="shared" si="269"/>
        <v>1.68</v>
      </c>
      <c r="E906" s="2">
        <f t="shared" si="270"/>
        <v>89.8</v>
      </c>
      <c r="F906" s="67">
        <f t="shared" si="271"/>
        <v>31.816893424036284</v>
      </c>
      <c r="G906" s="2">
        <v>89.8</v>
      </c>
      <c r="H906" s="2" t="b">
        <v>1</v>
      </c>
      <c r="I906" s="2" t="b">
        <f t="shared" si="272"/>
        <v>1</v>
      </c>
      <c r="J906" s="2" t="b">
        <f t="shared" si="273"/>
        <v>1</v>
      </c>
      <c r="K906" s="2" t="b">
        <v>1</v>
      </c>
      <c r="L906" s="2" t="b">
        <f t="shared" si="274"/>
        <v>1</v>
      </c>
      <c r="M906" s="2" t="b">
        <f t="shared" si="275"/>
        <v>1</v>
      </c>
      <c r="N906" s="2" t="b">
        <v>0</v>
      </c>
      <c r="O906" s="2" t="b">
        <f t="shared" si="276"/>
        <v>0</v>
      </c>
      <c r="P906" s="2" t="b">
        <f t="shared" si="277"/>
        <v>0</v>
      </c>
      <c r="Q906" s="2" t="b">
        <v>0</v>
      </c>
      <c r="R906" s="2" t="b">
        <f t="shared" si="278"/>
        <v>0</v>
      </c>
      <c r="S906" s="2" t="b">
        <f t="shared" si="279"/>
        <v>0</v>
      </c>
      <c r="T906" s="2" t="s">
        <v>1801</v>
      </c>
      <c r="U906" s="2">
        <v>204</v>
      </c>
      <c r="V906" s="2" t="b">
        <v>0</v>
      </c>
      <c r="W906" s="2" t="b">
        <f t="shared" si="280"/>
        <v>0</v>
      </c>
      <c r="X906" s="20" t="b">
        <f t="shared" si="281"/>
        <v>0</v>
      </c>
      <c r="Y906" s="2" t="b">
        <v>1</v>
      </c>
      <c r="Z906" s="2" t="b">
        <f t="shared" si="267"/>
        <v>1</v>
      </c>
      <c r="AA906" s="2" t="b">
        <f t="shared" si="268"/>
        <v>1</v>
      </c>
      <c r="AB906" s="2" t="b">
        <v>1</v>
      </c>
      <c r="AC906" s="20" t="b">
        <f t="shared" si="282"/>
        <v>1</v>
      </c>
      <c r="AD906" s="20" t="b">
        <f t="shared" si="283"/>
        <v>1</v>
      </c>
      <c r="AE906" s="2" t="s">
        <v>1536</v>
      </c>
      <c r="AF906" s="2" t="str">
        <f t="shared" si="284"/>
        <v>Hypertension</v>
      </c>
      <c r="AG906" s="2" t="s">
        <v>1528</v>
      </c>
      <c r="AH906" s="2" t="str">
        <f t="shared" si="285"/>
        <v>Yes</v>
      </c>
      <c r="AI906" s="2" t="s">
        <v>1539</v>
      </c>
      <c r="AJ906" s="2" t="s">
        <v>1517</v>
      </c>
    </row>
    <row r="907" spans="1:36" ht="15.75" customHeight="1" x14ac:dyDescent="0.35">
      <c r="A907" s="2" t="s">
        <v>1343</v>
      </c>
      <c r="B907" s="2" t="s">
        <v>1522</v>
      </c>
      <c r="C907" s="2">
        <v>162</v>
      </c>
      <c r="D907" s="2">
        <f t="shared" si="269"/>
        <v>1.62</v>
      </c>
      <c r="E907" s="2">
        <f t="shared" si="270"/>
        <v>67.3</v>
      </c>
      <c r="F907" s="67">
        <f t="shared" si="271"/>
        <v>25.643956713915557</v>
      </c>
      <c r="G907" s="2">
        <v>67.3</v>
      </c>
      <c r="H907" s="2" t="b">
        <v>0</v>
      </c>
      <c r="I907" s="2" t="b">
        <f t="shared" si="272"/>
        <v>0</v>
      </c>
      <c r="J907" s="2" t="b">
        <f t="shared" si="273"/>
        <v>0</v>
      </c>
      <c r="K907" s="2" t="b">
        <v>0</v>
      </c>
      <c r="L907" s="2" t="b">
        <f t="shared" si="274"/>
        <v>0</v>
      </c>
      <c r="M907" s="2" t="b">
        <f t="shared" si="275"/>
        <v>0</v>
      </c>
      <c r="N907" s="2" t="b">
        <v>0</v>
      </c>
      <c r="O907" s="2" t="b">
        <f t="shared" si="276"/>
        <v>0</v>
      </c>
      <c r="P907" s="2" t="b">
        <f t="shared" si="277"/>
        <v>0</v>
      </c>
      <c r="Q907" s="2" t="b">
        <v>0</v>
      </c>
      <c r="R907" s="2" t="b">
        <f t="shared" si="278"/>
        <v>0</v>
      </c>
      <c r="S907" s="2" t="b">
        <f t="shared" si="279"/>
        <v>0</v>
      </c>
      <c r="T907" s="2" t="s">
        <v>1830</v>
      </c>
      <c r="U907" s="2">
        <v>162</v>
      </c>
      <c r="V907" s="2" t="b">
        <v>0</v>
      </c>
      <c r="W907" s="2" t="b">
        <f t="shared" si="280"/>
        <v>0</v>
      </c>
      <c r="X907" s="20" t="b">
        <f t="shared" si="281"/>
        <v>0</v>
      </c>
      <c r="Y907" s="2" t="b">
        <v>0</v>
      </c>
      <c r="Z907" s="2" t="b">
        <f t="shared" si="267"/>
        <v>0</v>
      </c>
      <c r="AA907" s="2" t="b">
        <f t="shared" si="268"/>
        <v>0</v>
      </c>
      <c r="AB907" s="2" t="b">
        <v>0</v>
      </c>
      <c r="AC907" s="20" t="b">
        <f t="shared" si="282"/>
        <v>0</v>
      </c>
      <c r="AD907" s="20" t="b">
        <f t="shared" si="283"/>
        <v>0</v>
      </c>
      <c r="AE907" s="2" t="s">
        <v>1502</v>
      </c>
      <c r="AF907" s="2" t="str">
        <f t="shared" si="284"/>
        <v>Diabetes</v>
      </c>
      <c r="AG907" s="2" t="s">
        <v>1528</v>
      </c>
      <c r="AH907" s="2" t="str">
        <f t="shared" si="285"/>
        <v>Yes</v>
      </c>
      <c r="AI907" s="2" t="s">
        <v>1516</v>
      </c>
      <c r="AJ907" s="2" t="s">
        <v>1512</v>
      </c>
    </row>
    <row r="908" spans="1:36" ht="15.75" customHeight="1" x14ac:dyDescent="0.35">
      <c r="A908" s="2" t="s">
        <v>1344</v>
      </c>
      <c r="B908" s="2" t="s">
        <v>1522</v>
      </c>
      <c r="C908" s="2">
        <v>157</v>
      </c>
      <c r="D908" s="2">
        <f t="shared" si="269"/>
        <v>1.57</v>
      </c>
      <c r="E908" s="2">
        <f t="shared" si="270"/>
        <v>56.2</v>
      </c>
      <c r="F908" s="67">
        <f t="shared" si="271"/>
        <v>22.800113594872002</v>
      </c>
      <c r="G908" s="2">
        <v>56.2</v>
      </c>
      <c r="H908" s="2" t="b">
        <v>0</v>
      </c>
      <c r="I908" s="2" t="b">
        <f t="shared" si="272"/>
        <v>0</v>
      </c>
      <c r="J908" s="2" t="b">
        <f t="shared" si="273"/>
        <v>0</v>
      </c>
      <c r="K908" s="2" t="b">
        <v>0</v>
      </c>
      <c r="L908" s="2" t="b">
        <f t="shared" si="274"/>
        <v>0</v>
      </c>
      <c r="M908" s="2" t="b">
        <f t="shared" si="275"/>
        <v>0</v>
      </c>
      <c r="N908" s="2" t="b">
        <v>1</v>
      </c>
      <c r="O908" s="2" t="b">
        <f t="shared" si="276"/>
        <v>1</v>
      </c>
      <c r="P908" s="2" t="b">
        <f t="shared" si="277"/>
        <v>1</v>
      </c>
      <c r="Q908" s="2" t="b">
        <v>0</v>
      </c>
      <c r="R908" s="2" t="b">
        <f t="shared" si="278"/>
        <v>0</v>
      </c>
      <c r="S908" s="2" t="b">
        <f t="shared" si="279"/>
        <v>0</v>
      </c>
      <c r="T908" s="2" t="s">
        <v>1912</v>
      </c>
      <c r="U908" s="2">
        <v>166</v>
      </c>
      <c r="V908" s="2" t="b">
        <v>0</v>
      </c>
      <c r="W908" s="2" t="b">
        <f t="shared" si="280"/>
        <v>0</v>
      </c>
      <c r="X908" s="20" t="b">
        <f t="shared" si="281"/>
        <v>0</v>
      </c>
      <c r="Y908" s="2" t="b">
        <v>0</v>
      </c>
      <c r="Z908" s="2" t="b">
        <f t="shared" si="267"/>
        <v>0</v>
      </c>
      <c r="AA908" s="2" t="b">
        <f t="shared" si="268"/>
        <v>0</v>
      </c>
      <c r="AB908" s="2" t="b">
        <v>0</v>
      </c>
      <c r="AC908" s="20" t="b">
        <f t="shared" si="282"/>
        <v>0</v>
      </c>
      <c r="AD908" s="20" t="b">
        <f t="shared" si="283"/>
        <v>0</v>
      </c>
      <c r="AE908" s="2" t="s">
        <v>1581</v>
      </c>
      <c r="AF908" s="2" t="str">
        <f t="shared" si="284"/>
        <v>Appendicitis</v>
      </c>
      <c r="AG908" s="2" t="s">
        <v>1528</v>
      </c>
      <c r="AH908" s="2" t="str">
        <f t="shared" si="285"/>
        <v>Yes</v>
      </c>
      <c r="AI908" s="2" t="s">
        <v>1539</v>
      </c>
      <c r="AJ908" s="2" t="s">
        <v>1512</v>
      </c>
    </row>
    <row r="909" spans="1:36" ht="15.75" customHeight="1" x14ac:dyDescent="0.35">
      <c r="A909" s="2" t="s">
        <v>1346</v>
      </c>
      <c r="B909" s="2" t="s">
        <v>1518</v>
      </c>
      <c r="C909" s="2">
        <v>151</v>
      </c>
      <c r="D909" s="2">
        <f t="shared" si="269"/>
        <v>1.51</v>
      </c>
      <c r="E909" s="2">
        <f t="shared" si="270"/>
        <v>47</v>
      </c>
      <c r="F909" s="67">
        <f t="shared" si="271"/>
        <v>20.613131003026183</v>
      </c>
      <c r="G909" s="2">
        <v>47</v>
      </c>
      <c r="H909" s="2" t="b">
        <v>0</v>
      </c>
      <c r="I909" s="2" t="b">
        <f t="shared" si="272"/>
        <v>0</v>
      </c>
      <c r="J909" s="2" t="b">
        <f t="shared" si="273"/>
        <v>0</v>
      </c>
      <c r="K909" s="2" t="b">
        <v>1</v>
      </c>
      <c r="L909" s="2" t="b">
        <f t="shared" si="274"/>
        <v>1</v>
      </c>
      <c r="M909" s="2" t="b">
        <f t="shared" si="275"/>
        <v>1</v>
      </c>
      <c r="N909" s="2" t="b">
        <v>0</v>
      </c>
      <c r="O909" s="2" t="b">
        <f t="shared" si="276"/>
        <v>0</v>
      </c>
      <c r="P909" s="2" t="b">
        <f t="shared" si="277"/>
        <v>0</v>
      </c>
      <c r="Q909" s="2" t="b">
        <v>0</v>
      </c>
      <c r="R909" s="2" t="b">
        <f t="shared" si="278"/>
        <v>0</v>
      </c>
      <c r="S909" s="2" t="b">
        <f t="shared" si="279"/>
        <v>0</v>
      </c>
      <c r="T909" s="2" t="s">
        <v>1913</v>
      </c>
      <c r="U909" s="2">
        <v>228</v>
      </c>
      <c r="V909" s="2" t="b">
        <v>0</v>
      </c>
      <c r="W909" s="2" t="b">
        <f t="shared" si="280"/>
        <v>0</v>
      </c>
      <c r="X909" s="20" t="b">
        <f t="shared" si="281"/>
        <v>0</v>
      </c>
      <c r="Y909" s="2" t="b">
        <v>0</v>
      </c>
      <c r="Z909" s="2" t="b">
        <f t="shared" si="267"/>
        <v>0</v>
      </c>
      <c r="AA909" s="2" t="b">
        <f t="shared" si="268"/>
        <v>0</v>
      </c>
      <c r="AB909" s="2" t="b">
        <v>0</v>
      </c>
      <c r="AC909" s="20" t="b">
        <f t="shared" si="282"/>
        <v>0</v>
      </c>
      <c r="AD909" s="20" t="b">
        <f t="shared" si="283"/>
        <v>0</v>
      </c>
      <c r="AE909" s="2" t="s">
        <v>1527</v>
      </c>
      <c r="AF909" s="2" t="str">
        <f t="shared" si="284"/>
        <v>Appendicitis</v>
      </c>
      <c r="AG909" s="2" t="s">
        <v>1510</v>
      </c>
      <c r="AH909" s="2" t="str">
        <f t="shared" si="285"/>
        <v>No</v>
      </c>
      <c r="AI909" s="2" t="s">
        <v>1511</v>
      </c>
      <c r="AJ909" s="2" t="s">
        <v>1525</v>
      </c>
    </row>
    <row r="910" spans="1:36" ht="15.75" customHeight="1" x14ac:dyDescent="0.35">
      <c r="A910" s="2" t="s">
        <v>1347</v>
      </c>
      <c r="B910" s="2" t="s">
        <v>1522</v>
      </c>
      <c r="C910" s="2">
        <v>173</v>
      </c>
      <c r="D910" s="2">
        <f t="shared" si="269"/>
        <v>1.73</v>
      </c>
      <c r="E910" s="2">
        <f t="shared" si="270"/>
        <v>101.1</v>
      </c>
      <c r="F910" s="67">
        <f t="shared" si="271"/>
        <v>33.779945871896821</v>
      </c>
      <c r="G910" s="2">
        <v>101.1</v>
      </c>
      <c r="H910" s="2" t="b">
        <v>0</v>
      </c>
      <c r="I910" s="2" t="b">
        <f t="shared" si="272"/>
        <v>0</v>
      </c>
      <c r="J910" s="2" t="b">
        <f t="shared" si="273"/>
        <v>0</v>
      </c>
      <c r="K910" s="2" t="b">
        <v>0</v>
      </c>
      <c r="L910" s="2" t="b">
        <f t="shared" si="274"/>
        <v>0</v>
      </c>
      <c r="M910" s="2" t="b">
        <f t="shared" si="275"/>
        <v>0</v>
      </c>
      <c r="N910" s="2" t="b">
        <v>0</v>
      </c>
      <c r="O910" s="2" t="b">
        <f t="shared" si="276"/>
        <v>0</v>
      </c>
      <c r="P910" s="2" t="b">
        <f t="shared" si="277"/>
        <v>0</v>
      </c>
      <c r="Q910" s="2" t="b">
        <v>1</v>
      </c>
      <c r="R910" s="2" t="b">
        <f t="shared" si="278"/>
        <v>1</v>
      </c>
      <c r="S910" s="2" t="b">
        <f t="shared" si="279"/>
        <v>1</v>
      </c>
      <c r="T910" s="2" t="s">
        <v>1852</v>
      </c>
      <c r="U910" s="2">
        <v>160</v>
      </c>
      <c r="V910" s="2" t="b">
        <v>1</v>
      </c>
      <c r="W910" s="2" t="b">
        <f t="shared" si="280"/>
        <v>1</v>
      </c>
      <c r="X910" s="20" t="b">
        <f t="shared" si="281"/>
        <v>0</v>
      </c>
      <c r="Y910" s="2" t="b">
        <v>0</v>
      </c>
      <c r="Z910" s="2" t="b">
        <f t="shared" si="267"/>
        <v>0</v>
      </c>
      <c r="AA910" s="2" t="b">
        <f t="shared" si="268"/>
        <v>0</v>
      </c>
      <c r="AB910" s="2" t="b">
        <v>1</v>
      </c>
      <c r="AC910" s="20" t="b">
        <f t="shared" si="282"/>
        <v>1</v>
      </c>
      <c r="AD910" s="20" t="b">
        <f t="shared" si="283"/>
        <v>1</v>
      </c>
      <c r="AE910" s="2" t="s">
        <v>1533</v>
      </c>
      <c r="AF910" s="2" t="str">
        <f t="shared" si="284"/>
        <v>Childbirth</v>
      </c>
      <c r="AG910" s="2" t="s">
        <v>1528</v>
      </c>
      <c r="AH910" s="2" t="str">
        <f t="shared" si="285"/>
        <v>Yes</v>
      </c>
      <c r="AI910" s="2" t="s">
        <v>1516</v>
      </c>
      <c r="AJ910" s="2" t="s">
        <v>1517</v>
      </c>
    </row>
    <row r="911" spans="1:36" ht="15.75" customHeight="1" x14ac:dyDescent="0.35">
      <c r="A911" s="2" t="s">
        <v>1348</v>
      </c>
      <c r="B911" s="2" t="s">
        <v>1518</v>
      </c>
      <c r="C911" s="2">
        <v>168</v>
      </c>
      <c r="D911" s="2">
        <f t="shared" si="269"/>
        <v>1.68</v>
      </c>
      <c r="E911" s="2">
        <f t="shared" si="270"/>
        <v>98.8</v>
      </c>
      <c r="F911" s="67">
        <f t="shared" si="271"/>
        <v>35.005668934240369</v>
      </c>
      <c r="G911" s="2">
        <v>98.8</v>
      </c>
      <c r="H911" s="2" t="b">
        <v>1</v>
      </c>
      <c r="I911" s="2" t="b">
        <f t="shared" si="272"/>
        <v>1</v>
      </c>
      <c r="J911" s="2" t="b">
        <f t="shared" si="273"/>
        <v>1</v>
      </c>
      <c r="K911" s="2" t="b">
        <v>0</v>
      </c>
      <c r="L911" s="2" t="b">
        <f t="shared" si="274"/>
        <v>0</v>
      </c>
      <c r="M911" s="2" t="b">
        <f t="shared" si="275"/>
        <v>0</v>
      </c>
      <c r="N911" s="2" t="b">
        <v>0</v>
      </c>
      <c r="O911" s="2" t="b">
        <f t="shared" si="276"/>
        <v>0</v>
      </c>
      <c r="P911" s="2" t="b">
        <f t="shared" si="277"/>
        <v>0</v>
      </c>
      <c r="Q911" s="2" t="b">
        <v>0</v>
      </c>
      <c r="R911" s="2" t="b">
        <f t="shared" si="278"/>
        <v>0</v>
      </c>
      <c r="S911" s="2" t="b">
        <f t="shared" si="279"/>
        <v>0</v>
      </c>
      <c r="T911" s="2" t="s">
        <v>1803</v>
      </c>
      <c r="U911" s="2">
        <v>194</v>
      </c>
      <c r="V911" s="2" t="b">
        <v>0</v>
      </c>
      <c r="W911" s="2" t="b">
        <f t="shared" si="280"/>
        <v>0</v>
      </c>
      <c r="X911" s="20" t="b">
        <f t="shared" si="281"/>
        <v>0</v>
      </c>
      <c r="Y911" s="2" t="b">
        <v>1</v>
      </c>
      <c r="Z911" s="2" t="b">
        <f t="shared" si="267"/>
        <v>1</v>
      </c>
      <c r="AA911" s="2" t="b">
        <f t="shared" si="268"/>
        <v>1</v>
      </c>
      <c r="AB911" s="2" t="b">
        <v>1</v>
      </c>
      <c r="AC911" s="20" t="b">
        <f t="shared" si="282"/>
        <v>1</v>
      </c>
      <c r="AD911" s="20" t="b">
        <f t="shared" si="283"/>
        <v>1</v>
      </c>
      <c r="AE911" s="2" t="s">
        <v>1559</v>
      </c>
      <c r="AF911" s="2" t="str">
        <f t="shared" si="284"/>
        <v>Kidney Stones</v>
      </c>
      <c r="AG911" s="2" t="s">
        <v>1510</v>
      </c>
      <c r="AH911" s="2" t="str">
        <f t="shared" si="285"/>
        <v>No</v>
      </c>
      <c r="AI911" s="2" t="s">
        <v>1539</v>
      </c>
      <c r="AJ911" s="2" t="s">
        <v>1521</v>
      </c>
    </row>
    <row r="912" spans="1:36" ht="15.75" customHeight="1" x14ac:dyDescent="0.35">
      <c r="A912" s="2" t="s">
        <v>1349</v>
      </c>
      <c r="B912" s="2" t="s">
        <v>1540</v>
      </c>
      <c r="C912" s="2">
        <v>170</v>
      </c>
      <c r="D912" s="2">
        <f t="shared" si="269"/>
        <v>1.7</v>
      </c>
      <c r="E912" s="2">
        <f t="shared" si="270"/>
        <v>88.5</v>
      </c>
      <c r="F912" s="67">
        <f t="shared" si="271"/>
        <v>30.62283737024222</v>
      </c>
      <c r="G912" s="2">
        <v>88.5</v>
      </c>
      <c r="H912" s="2" t="b">
        <v>0</v>
      </c>
      <c r="I912" s="2" t="b">
        <f t="shared" si="272"/>
        <v>0</v>
      </c>
      <c r="J912" s="2" t="b">
        <f t="shared" si="273"/>
        <v>0</v>
      </c>
      <c r="K912" s="2" t="b">
        <v>0</v>
      </c>
      <c r="L912" s="2" t="b">
        <f t="shared" si="274"/>
        <v>0</v>
      </c>
      <c r="M912" s="2" t="b">
        <f t="shared" si="275"/>
        <v>0</v>
      </c>
      <c r="N912" s="2" t="b">
        <v>0</v>
      </c>
      <c r="O912" s="2" t="b">
        <f t="shared" si="276"/>
        <v>0</v>
      </c>
      <c r="P912" s="2" t="b">
        <f t="shared" si="277"/>
        <v>0</v>
      </c>
      <c r="Q912" s="2" t="b">
        <v>1</v>
      </c>
      <c r="R912" s="2" t="b">
        <f t="shared" si="278"/>
        <v>1</v>
      </c>
      <c r="S912" s="2" t="b">
        <f t="shared" si="279"/>
        <v>1</v>
      </c>
      <c r="T912" s="2" t="s">
        <v>1808</v>
      </c>
      <c r="U912" s="2">
        <v>225</v>
      </c>
      <c r="V912" s="2" t="b">
        <v>1</v>
      </c>
      <c r="W912" s="2" t="b">
        <f t="shared" si="280"/>
        <v>1</v>
      </c>
      <c r="X912" s="20" t="b">
        <f t="shared" si="281"/>
        <v>0</v>
      </c>
      <c r="Y912" s="2" t="b">
        <v>0</v>
      </c>
      <c r="Z912" s="2" t="b">
        <f t="shared" si="267"/>
        <v>0</v>
      </c>
      <c r="AA912" s="2" t="b">
        <f t="shared" si="268"/>
        <v>0</v>
      </c>
      <c r="AB912" s="2" t="b">
        <v>1</v>
      </c>
      <c r="AC912" s="20" t="b">
        <f t="shared" si="282"/>
        <v>1</v>
      </c>
      <c r="AD912" s="20" t="b">
        <f t="shared" si="283"/>
        <v>1</v>
      </c>
      <c r="AE912" s="2" t="s">
        <v>1559</v>
      </c>
      <c r="AF912" s="2" t="str">
        <f t="shared" si="284"/>
        <v>Kidney Stones</v>
      </c>
      <c r="AG912" s="2" t="s">
        <v>1510</v>
      </c>
      <c r="AH912" s="2" t="str">
        <f t="shared" si="285"/>
        <v>No</v>
      </c>
      <c r="AI912" s="2" t="s">
        <v>1511</v>
      </c>
      <c r="AJ912" s="2" t="s">
        <v>1525</v>
      </c>
    </row>
    <row r="913" spans="1:36" ht="15.75" customHeight="1" x14ac:dyDescent="0.35">
      <c r="A913" s="2" t="s">
        <v>1351</v>
      </c>
      <c r="B913" s="2" t="s">
        <v>1522</v>
      </c>
      <c r="C913" s="2">
        <v>165</v>
      </c>
      <c r="D913" s="2">
        <f t="shared" si="269"/>
        <v>1.65</v>
      </c>
      <c r="E913" s="2">
        <f t="shared" si="270"/>
        <v>64.7</v>
      </c>
      <c r="F913" s="67">
        <f t="shared" si="271"/>
        <v>23.764921946740131</v>
      </c>
      <c r="G913" s="2">
        <v>64.7</v>
      </c>
      <c r="H913" s="2" t="b">
        <v>0</v>
      </c>
      <c r="I913" s="2" t="b">
        <f t="shared" si="272"/>
        <v>0</v>
      </c>
      <c r="J913" s="2" t="b">
        <f t="shared" si="273"/>
        <v>0</v>
      </c>
      <c r="K913" s="2" t="b">
        <v>1</v>
      </c>
      <c r="L913" s="2" t="b">
        <f t="shared" si="274"/>
        <v>1</v>
      </c>
      <c r="M913" s="2" t="b">
        <f t="shared" si="275"/>
        <v>1</v>
      </c>
      <c r="N913" s="2" t="b">
        <v>0</v>
      </c>
      <c r="O913" s="2" t="b">
        <f t="shared" si="276"/>
        <v>0</v>
      </c>
      <c r="P913" s="2" t="b">
        <f t="shared" si="277"/>
        <v>0</v>
      </c>
      <c r="Q913" s="2" t="b">
        <v>0</v>
      </c>
      <c r="R913" s="2" t="b">
        <f t="shared" si="278"/>
        <v>0</v>
      </c>
      <c r="S913" s="2" t="b">
        <f t="shared" si="279"/>
        <v>0</v>
      </c>
      <c r="T913" s="2" t="s">
        <v>1826</v>
      </c>
      <c r="U913" s="2">
        <v>166</v>
      </c>
      <c r="V913" s="2" t="b">
        <v>0</v>
      </c>
      <c r="W913" s="2" t="b">
        <f t="shared" si="280"/>
        <v>0</v>
      </c>
      <c r="X913" s="20" t="b">
        <f t="shared" si="281"/>
        <v>0</v>
      </c>
      <c r="Y913" s="2" t="b">
        <v>0</v>
      </c>
      <c r="Z913" s="2" t="b">
        <f t="shared" si="267"/>
        <v>0</v>
      </c>
      <c r="AA913" s="2" t="b">
        <f t="shared" si="268"/>
        <v>0</v>
      </c>
      <c r="AB913" s="2" t="b">
        <v>0</v>
      </c>
      <c r="AC913" s="20" t="b">
        <f t="shared" si="282"/>
        <v>0</v>
      </c>
      <c r="AD913" s="20" t="b">
        <f t="shared" si="283"/>
        <v>0</v>
      </c>
      <c r="AE913" s="2" t="s">
        <v>1546</v>
      </c>
      <c r="AF913" s="2" t="str">
        <f t="shared" si="284"/>
        <v>Kidney Stones</v>
      </c>
      <c r="AG913" s="2" t="s">
        <v>1528</v>
      </c>
      <c r="AH913" s="2" t="str">
        <f t="shared" si="285"/>
        <v>Yes</v>
      </c>
      <c r="AI913" s="2" t="s">
        <v>1516</v>
      </c>
      <c r="AJ913" s="2" t="s">
        <v>1512</v>
      </c>
    </row>
    <row r="914" spans="1:36" ht="15.75" customHeight="1" x14ac:dyDescent="0.35">
      <c r="A914" s="2" t="s">
        <v>1352</v>
      </c>
      <c r="B914" s="2" t="s">
        <v>1518</v>
      </c>
      <c r="C914" s="2">
        <v>168</v>
      </c>
      <c r="D914" s="2">
        <f t="shared" si="269"/>
        <v>1.68</v>
      </c>
      <c r="E914" s="2">
        <f t="shared" si="270"/>
        <v>61.7</v>
      </c>
      <c r="F914" s="67">
        <f t="shared" si="271"/>
        <v>21.860827664399096</v>
      </c>
      <c r="G914" s="2">
        <v>61.7</v>
      </c>
      <c r="H914" s="2" t="b">
        <v>0</v>
      </c>
      <c r="I914" s="2" t="b">
        <f t="shared" si="272"/>
        <v>0</v>
      </c>
      <c r="J914" s="2" t="b">
        <f t="shared" si="273"/>
        <v>0</v>
      </c>
      <c r="K914" s="2" t="b">
        <v>0</v>
      </c>
      <c r="L914" s="2" t="b">
        <f t="shared" si="274"/>
        <v>0</v>
      </c>
      <c r="M914" s="2" t="b">
        <f t="shared" si="275"/>
        <v>0</v>
      </c>
      <c r="N914" s="2" t="b">
        <v>0</v>
      </c>
      <c r="O914" s="2" t="b">
        <f t="shared" si="276"/>
        <v>0</v>
      </c>
      <c r="P914" s="2" t="b">
        <f t="shared" si="277"/>
        <v>0</v>
      </c>
      <c r="Q914" s="2" t="b">
        <v>0</v>
      </c>
      <c r="R914" s="2" t="b">
        <f t="shared" si="278"/>
        <v>0</v>
      </c>
      <c r="S914" s="2" t="b">
        <f t="shared" si="279"/>
        <v>0</v>
      </c>
      <c r="T914" s="2" t="s">
        <v>1592</v>
      </c>
      <c r="U914" s="2">
        <v>229</v>
      </c>
      <c r="V914" s="2" t="b">
        <v>0</v>
      </c>
      <c r="W914" s="2" t="b">
        <f t="shared" si="280"/>
        <v>0</v>
      </c>
      <c r="X914" s="20" t="b">
        <f t="shared" si="281"/>
        <v>0</v>
      </c>
      <c r="Y914" s="2" t="b">
        <v>0</v>
      </c>
      <c r="Z914" s="2" t="b">
        <f t="shared" si="267"/>
        <v>0</v>
      </c>
      <c r="AA914" s="2" t="b">
        <f t="shared" si="268"/>
        <v>0</v>
      </c>
      <c r="AB914" s="2" t="b">
        <v>0</v>
      </c>
      <c r="AC914" s="20" t="b">
        <f t="shared" si="282"/>
        <v>0</v>
      </c>
      <c r="AD914" s="20" t="b">
        <f t="shared" si="283"/>
        <v>0</v>
      </c>
      <c r="AE914" s="2" t="s">
        <v>1502</v>
      </c>
      <c r="AF914" s="2" t="str">
        <f t="shared" si="284"/>
        <v>Diabetes</v>
      </c>
      <c r="AG914" s="2" t="s">
        <v>1510</v>
      </c>
      <c r="AH914" s="2" t="str">
        <f t="shared" si="285"/>
        <v>No</v>
      </c>
      <c r="AI914" s="2" t="s">
        <v>1511</v>
      </c>
      <c r="AJ914" s="2" t="s">
        <v>1512</v>
      </c>
    </row>
    <row r="915" spans="1:36" ht="15.75" customHeight="1" x14ac:dyDescent="0.35">
      <c r="A915" s="2" t="s">
        <v>1353</v>
      </c>
      <c r="B915" s="2" t="s">
        <v>1507</v>
      </c>
      <c r="C915" s="2">
        <v>177</v>
      </c>
      <c r="D915" s="2">
        <f t="shared" si="269"/>
        <v>1.77</v>
      </c>
      <c r="E915" s="2">
        <f t="shared" si="270"/>
        <v>82.2</v>
      </c>
      <c r="F915" s="67">
        <f t="shared" si="271"/>
        <v>26.237671167289093</v>
      </c>
      <c r="G915" s="2">
        <v>82.2</v>
      </c>
      <c r="H915" s="2" t="b">
        <v>1</v>
      </c>
      <c r="I915" s="2" t="b">
        <f t="shared" si="272"/>
        <v>1</v>
      </c>
      <c r="J915" s="2" t="b">
        <f t="shared" si="273"/>
        <v>1</v>
      </c>
      <c r="K915" s="2" t="b">
        <v>0</v>
      </c>
      <c r="L915" s="2" t="b">
        <f t="shared" si="274"/>
        <v>0</v>
      </c>
      <c r="M915" s="2" t="b">
        <f t="shared" si="275"/>
        <v>0</v>
      </c>
      <c r="N915" s="2" t="b">
        <v>0</v>
      </c>
      <c r="O915" s="2" t="b">
        <f t="shared" si="276"/>
        <v>0</v>
      </c>
      <c r="P915" s="2" t="b">
        <f t="shared" si="277"/>
        <v>0</v>
      </c>
      <c r="Q915" s="2" t="b">
        <v>0</v>
      </c>
      <c r="R915" s="2" t="b">
        <f t="shared" si="278"/>
        <v>0</v>
      </c>
      <c r="S915" s="2" t="b">
        <f t="shared" si="279"/>
        <v>0</v>
      </c>
      <c r="T915" s="2" t="s">
        <v>1912</v>
      </c>
      <c r="U915" s="2">
        <v>177</v>
      </c>
      <c r="V915" s="2" t="b">
        <v>0</v>
      </c>
      <c r="W915" s="2" t="b">
        <f t="shared" si="280"/>
        <v>0</v>
      </c>
      <c r="X915" s="20" t="b">
        <f t="shared" si="281"/>
        <v>0</v>
      </c>
      <c r="Y915" s="2" t="b">
        <v>0</v>
      </c>
      <c r="Z915" s="2" t="b">
        <f t="shared" si="267"/>
        <v>0</v>
      </c>
      <c r="AA915" s="2" t="b">
        <f t="shared" si="268"/>
        <v>0</v>
      </c>
      <c r="AB915" s="2" t="b">
        <v>0</v>
      </c>
      <c r="AC915" s="20" t="b">
        <f t="shared" si="282"/>
        <v>0</v>
      </c>
      <c r="AD915" s="20" t="b">
        <f t="shared" si="283"/>
        <v>0</v>
      </c>
      <c r="AE915" s="2" t="s">
        <v>1581</v>
      </c>
      <c r="AF915" s="2" t="str">
        <f t="shared" si="284"/>
        <v>Appendicitis</v>
      </c>
      <c r="AG915" s="2" t="s">
        <v>1510</v>
      </c>
      <c r="AH915" s="2" t="str">
        <f t="shared" si="285"/>
        <v>No</v>
      </c>
      <c r="AI915" s="2" t="s">
        <v>1516</v>
      </c>
      <c r="AJ915" s="2" t="s">
        <v>1525</v>
      </c>
    </row>
    <row r="916" spans="1:36" ht="15.75" customHeight="1" x14ac:dyDescent="0.35">
      <c r="A916" s="2" t="s">
        <v>1355</v>
      </c>
      <c r="B916" s="2" t="s">
        <v>1560</v>
      </c>
      <c r="C916" s="2">
        <v>175</v>
      </c>
      <c r="D916" s="2">
        <f t="shared" si="269"/>
        <v>1.75</v>
      </c>
      <c r="E916" s="2">
        <f t="shared" si="270"/>
        <v>104.3</v>
      </c>
      <c r="F916" s="67">
        <f t="shared" si="271"/>
        <v>34.057142857142857</v>
      </c>
      <c r="G916" s="2">
        <v>104.3</v>
      </c>
      <c r="H916" s="2" t="b">
        <v>0</v>
      </c>
      <c r="I916" s="2" t="b">
        <f t="shared" si="272"/>
        <v>0</v>
      </c>
      <c r="J916" s="2" t="b">
        <f t="shared" si="273"/>
        <v>0</v>
      </c>
      <c r="K916" s="2" t="b">
        <v>0</v>
      </c>
      <c r="L916" s="2" t="b">
        <f t="shared" si="274"/>
        <v>0</v>
      </c>
      <c r="M916" s="2" t="b">
        <f t="shared" si="275"/>
        <v>0</v>
      </c>
      <c r="N916" s="2" t="b">
        <v>1</v>
      </c>
      <c r="O916" s="2" t="b">
        <f t="shared" si="276"/>
        <v>1</v>
      </c>
      <c r="P916" s="2" t="b">
        <f t="shared" si="277"/>
        <v>1</v>
      </c>
      <c r="Q916" s="2" t="b">
        <v>1</v>
      </c>
      <c r="R916" s="2" t="b">
        <f t="shared" si="278"/>
        <v>1</v>
      </c>
      <c r="S916" s="2" t="b">
        <f t="shared" si="279"/>
        <v>1</v>
      </c>
      <c r="T916" s="2" t="s">
        <v>1771</v>
      </c>
      <c r="U916" s="2">
        <v>201</v>
      </c>
      <c r="V916" s="2" t="b">
        <v>1</v>
      </c>
      <c r="W916" s="2" t="b">
        <f t="shared" si="280"/>
        <v>1</v>
      </c>
      <c r="X916" s="20" t="b">
        <f t="shared" si="281"/>
        <v>0</v>
      </c>
      <c r="Y916" s="2" t="b">
        <v>0</v>
      </c>
      <c r="Z916" s="2" t="b">
        <f t="shared" si="267"/>
        <v>0</v>
      </c>
      <c r="AA916" s="2" t="b">
        <f t="shared" si="268"/>
        <v>0</v>
      </c>
      <c r="AB916" s="2" t="b">
        <v>1</v>
      </c>
      <c r="AC916" s="20" t="b">
        <f t="shared" si="282"/>
        <v>1</v>
      </c>
      <c r="AD916" s="20" t="b">
        <f t="shared" si="283"/>
        <v>1</v>
      </c>
      <c r="AE916" s="2" t="s">
        <v>1595</v>
      </c>
      <c r="AF916" s="2" t="str">
        <f t="shared" si="284"/>
        <v>Respiratory Infection</v>
      </c>
      <c r="AG916" s="2" t="s">
        <v>1528</v>
      </c>
      <c r="AH916" s="2" t="str">
        <f t="shared" si="285"/>
        <v>Yes</v>
      </c>
      <c r="AI916" s="2" t="s">
        <v>1516</v>
      </c>
      <c r="AJ916" s="2" t="s">
        <v>1521</v>
      </c>
    </row>
    <row r="917" spans="1:36" ht="15.75" customHeight="1" x14ac:dyDescent="0.35">
      <c r="A917" s="2" t="s">
        <v>1357</v>
      </c>
      <c r="B917" s="2" t="s">
        <v>1547</v>
      </c>
      <c r="C917" s="2">
        <v>152</v>
      </c>
      <c r="D917" s="2">
        <f t="shared" si="269"/>
        <v>1.52</v>
      </c>
      <c r="E917" s="2">
        <f t="shared" si="270"/>
        <v>75.900000000000006</v>
      </c>
      <c r="F917" s="67">
        <f t="shared" si="271"/>
        <v>32.851454293628812</v>
      </c>
      <c r="G917" s="2">
        <v>75.900000000000006</v>
      </c>
      <c r="H917" s="2" t="b">
        <v>0</v>
      </c>
      <c r="I917" s="2" t="b">
        <f t="shared" si="272"/>
        <v>0</v>
      </c>
      <c r="J917" s="2" t="b">
        <f t="shared" si="273"/>
        <v>0</v>
      </c>
      <c r="K917" s="2" t="b">
        <v>1</v>
      </c>
      <c r="L917" s="2" t="b">
        <f t="shared" si="274"/>
        <v>1</v>
      </c>
      <c r="M917" s="2" t="b">
        <f t="shared" si="275"/>
        <v>1</v>
      </c>
      <c r="N917" s="2" t="b">
        <v>1</v>
      </c>
      <c r="O917" s="2" t="b">
        <f t="shared" si="276"/>
        <v>1</v>
      </c>
      <c r="P917" s="2" t="b">
        <f t="shared" si="277"/>
        <v>1</v>
      </c>
      <c r="Q917" s="2" t="b">
        <v>1</v>
      </c>
      <c r="R917" s="2" t="b">
        <f t="shared" si="278"/>
        <v>1</v>
      </c>
      <c r="S917" s="2" t="b">
        <f t="shared" si="279"/>
        <v>1</v>
      </c>
      <c r="T917" s="2" t="s">
        <v>1566</v>
      </c>
      <c r="U917" s="2">
        <v>184</v>
      </c>
      <c r="V917" s="2" t="b">
        <v>1</v>
      </c>
      <c r="W917" s="2" t="b">
        <f t="shared" si="280"/>
        <v>1</v>
      </c>
      <c r="X917" s="20" t="b">
        <f t="shared" si="281"/>
        <v>0</v>
      </c>
      <c r="Y917" s="2" t="b">
        <v>1</v>
      </c>
      <c r="Z917" s="2" t="b">
        <f t="shared" si="267"/>
        <v>1</v>
      </c>
      <c r="AA917" s="2" t="b">
        <f t="shared" si="268"/>
        <v>1</v>
      </c>
      <c r="AB917" s="2" t="b">
        <v>1</v>
      </c>
      <c r="AC917" s="20" t="b">
        <f t="shared" si="282"/>
        <v>1</v>
      </c>
      <c r="AD917" s="20" t="b">
        <f t="shared" si="283"/>
        <v>1</v>
      </c>
      <c r="AE917" s="2" t="s">
        <v>1530</v>
      </c>
      <c r="AF917" s="2" t="str">
        <f t="shared" si="284"/>
        <v>Fractured Arm</v>
      </c>
      <c r="AG917" s="2" t="s">
        <v>1528</v>
      </c>
      <c r="AH917" s="2" t="str">
        <f t="shared" si="285"/>
        <v>Yes</v>
      </c>
      <c r="AI917" s="2" t="s">
        <v>1511</v>
      </c>
      <c r="AJ917" s="2" t="s">
        <v>1512</v>
      </c>
    </row>
    <row r="918" spans="1:36" ht="15.75" customHeight="1" x14ac:dyDescent="0.35">
      <c r="A918" s="2" t="s">
        <v>1359</v>
      </c>
      <c r="B918" s="2" t="s">
        <v>1507</v>
      </c>
      <c r="C918" s="2">
        <v>163</v>
      </c>
      <c r="D918" s="2">
        <f t="shared" si="269"/>
        <v>1.63</v>
      </c>
      <c r="E918" s="2">
        <f t="shared" si="270"/>
        <v>84.4</v>
      </c>
      <c r="F918" s="67">
        <f t="shared" si="271"/>
        <v>31.766344235763487</v>
      </c>
      <c r="G918" s="2">
        <v>84.4</v>
      </c>
      <c r="H918" s="2" t="b">
        <v>1</v>
      </c>
      <c r="I918" s="2" t="b">
        <f t="shared" si="272"/>
        <v>1</v>
      </c>
      <c r="J918" s="2" t="b">
        <f t="shared" si="273"/>
        <v>1</v>
      </c>
      <c r="K918" s="2" t="b">
        <v>0</v>
      </c>
      <c r="L918" s="2" t="b">
        <f t="shared" si="274"/>
        <v>0</v>
      </c>
      <c r="M918" s="2" t="b">
        <f t="shared" si="275"/>
        <v>0</v>
      </c>
      <c r="N918" s="2" t="b">
        <v>0</v>
      </c>
      <c r="O918" s="2" t="b">
        <f t="shared" si="276"/>
        <v>0</v>
      </c>
      <c r="P918" s="2" t="b">
        <f t="shared" si="277"/>
        <v>0</v>
      </c>
      <c r="Q918" s="2" t="b">
        <v>0</v>
      </c>
      <c r="R918" s="2" t="b">
        <f t="shared" si="278"/>
        <v>0</v>
      </c>
      <c r="S918" s="2" t="b">
        <f t="shared" si="279"/>
        <v>0</v>
      </c>
      <c r="T918" s="2" t="s">
        <v>1914</v>
      </c>
      <c r="U918" s="2">
        <v>203</v>
      </c>
      <c r="V918" s="2" t="b">
        <v>1</v>
      </c>
      <c r="W918" s="2" t="b">
        <f t="shared" si="280"/>
        <v>1</v>
      </c>
      <c r="X918" s="20" t="b">
        <f t="shared" si="281"/>
        <v>0</v>
      </c>
      <c r="Y918" s="2" t="b">
        <v>0</v>
      </c>
      <c r="Z918" s="2" t="b">
        <f t="shared" si="267"/>
        <v>0</v>
      </c>
      <c r="AA918" s="2" t="b">
        <f t="shared" si="268"/>
        <v>0</v>
      </c>
      <c r="AB918" s="2" t="b">
        <v>1</v>
      </c>
      <c r="AC918" s="20" t="b">
        <f t="shared" si="282"/>
        <v>1</v>
      </c>
      <c r="AD918" s="20" t="b">
        <f t="shared" si="283"/>
        <v>1</v>
      </c>
      <c r="AE918" s="2" t="s">
        <v>1621</v>
      </c>
      <c r="AF918" s="2" t="str">
        <f t="shared" si="284"/>
        <v>Heart Attack</v>
      </c>
      <c r="AG918" s="2" t="s">
        <v>1528</v>
      </c>
      <c r="AH918" s="2" t="str">
        <f t="shared" si="285"/>
        <v>Yes</v>
      </c>
      <c r="AI918" s="2" t="s">
        <v>1516</v>
      </c>
      <c r="AJ918" s="2" t="s">
        <v>1534</v>
      </c>
    </row>
    <row r="919" spans="1:36" ht="15.75" customHeight="1" x14ac:dyDescent="0.35">
      <c r="A919" s="2" t="s">
        <v>1360</v>
      </c>
      <c r="B919" s="2" t="s">
        <v>1513</v>
      </c>
      <c r="C919" s="2">
        <v>166</v>
      </c>
      <c r="D919" s="2">
        <f t="shared" si="269"/>
        <v>1.66</v>
      </c>
      <c r="E919" s="2">
        <f t="shared" si="270"/>
        <v>90.7</v>
      </c>
      <c r="F919" s="67">
        <f t="shared" si="271"/>
        <v>32.914791696908118</v>
      </c>
      <c r="G919" s="2">
        <v>90.7</v>
      </c>
      <c r="H919" s="2" t="b">
        <v>1</v>
      </c>
      <c r="I919" s="2" t="b">
        <f t="shared" si="272"/>
        <v>1</v>
      </c>
      <c r="J919" s="2" t="b">
        <f t="shared" si="273"/>
        <v>1</v>
      </c>
      <c r="K919" s="2" t="b">
        <v>1</v>
      </c>
      <c r="L919" s="2" t="b">
        <f t="shared" si="274"/>
        <v>1</v>
      </c>
      <c r="M919" s="2" t="b">
        <f t="shared" si="275"/>
        <v>1</v>
      </c>
      <c r="N919" s="2" t="b">
        <v>0</v>
      </c>
      <c r="O919" s="2" t="b">
        <f t="shared" si="276"/>
        <v>0</v>
      </c>
      <c r="P919" s="2" t="b">
        <f t="shared" si="277"/>
        <v>0</v>
      </c>
      <c r="Q919" s="2" t="b">
        <v>1</v>
      </c>
      <c r="R919" s="2" t="b">
        <f t="shared" si="278"/>
        <v>1</v>
      </c>
      <c r="S919" s="2" t="b">
        <f t="shared" si="279"/>
        <v>1</v>
      </c>
      <c r="T919" s="2" t="s">
        <v>1729</v>
      </c>
      <c r="U919" s="2">
        <v>189</v>
      </c>
      <c r="V919" s="2" t="b">
        <v>1</v>
      </c>
      <c r="W919" s="2" t="b">
        <f t="shared" si="280"/>
        <v>1</v>
      </c>
      <c r="X919" s="20" t="b">
        <f t="shared" si="281"/>
        <v>0</v>
      </c>
      <c r="Y919" s="2" t="b">
        <v>0</v>
      </c>
      <c r="Z919" s="2" t="b">
        <f t="shared" si="267"/>
        <v>0</v>
      </c>
      <c r="AA919" s="2" t="b">
        <f t="shared" si="268"/>
        <v>0</v>
      </c>
      <c r="AB919" s="2" t="b">
        <v>1</v>
      </c>
      <c r="AC919" s="20" t="b">
        <f t="shared" si="282"/>
        <v>1</v>
      </c>
      <c r="AD919" s="20" t="b">
        <f t="shared" si="283"/>
        <v>1</v>
      </c>
      <c r="AE919" s="2" t="s">
        <v>1552</v>
      </c>
      <c r="AF919" s="2" t="str">
        <f t="shared" si="284"/>
        <v>Heart Disease</v>
      </c>
      <c r="AG919" s="2" t="s">
        <v>1510</v>
      </c>
      <c r="AH919" s="2" t="str">
        <f t="shared" si="285"/>
        <v>No</v>
      </c>
      <c r="AI919" s="2" t="s">
        <v>1516</v>
      </c>
      <c r="AJ919" s="2" t="s">
        <v>1525</v>
      </c>
    </row>
    <row r="920" spans="1:36" ht="15.75" customHeight="1" x14ac:dyDescent="0.35">
      <c r="A920" s="2" t="s">
        <v>1361</v>
      </c>
      <c r="B920" s="2" t="s">
        <v>1531</v>
      </c>
      <c r="C920" s="2">
        <v>161</v>
      </c>
      <c r="D920" s="2">
        <f t="shared" si="269"/>
        <v>1.61</v>
      </c>
      <c r="E920" s="2">
        <f t="shared" si="270"/>
        <v>87.6</v>
      </c>
      <c r="F920" s="67">
        <f t="shared" si="271"/>
        <v>33.794992477142081</v>
      </c>
      <c r="G920" s="2">
        <v>87.6</v>
      </c>
      <c r="H920" s="2" t="b">
        <v>1</v>
      </c>
      <c r="I920" s="2" t="b">
        <f t="shared" si="272"/>
        <v>1</v>
      </c>
      <c r="J920" s="2" t="b">
        <f t="shared" si="273"/>
        <v>1</v>
      </c>
      <c r="K920" s="2" t="b">
        <v>0</v>
      </c>
      <c r="L920" s="2" t="b">
        <f t="shared" si="274"/>
        <v>0</v>
      </c>
      <c r="M920" s="2" t="b">
        <f t="shared" si="275"/>
        <v>0</v>
      </c>
      <c r="N920" s="2" t="b">
        <v>0</v>
      </c>
      <c r="O920" s="2" t="b">
        <f t="shared" si="276"/>
        <v>0</v>
      </c>
      <c r="P920" s="2" t="b">
        <f t="shared" si="277"/>
        <v>0</v>
      </c>
      <c r="Q920" s="2" t="b">
        <v>1</v>
      </c>
      <c r="R920" s="2" t="b">
        <f t="shared" si="278"/>
        <v>1</v>
      </c>
      <c r="S920" s="2" t="b">
        <f t="shared" si="279"/>
        <v>1</v>
      </c>
      <c r="T920" s="2" t="s">
        <v>1633</v>
      </c>
      <c r="U920" s="2">
        <v>151</v>
      </c>
      <c r="V920" s="2" t="b">
        <v>1</v>
      </c>
      <c r="W920" s="2" t="b">
        <f t="shared" si="280"/>
        <v>1</v>
      </c>
      <c r="X920" s="20" t="b">
        <f t="shared" si="281"/>
        <v>0</v>
      </c>
      <c r="Y920" s="2" t="b">
        <v>0</v>
      </c>
      <c r="Z920" s="2" t="b">
        <f t="shared" si="267"/>
        <v>0</v>
      </c>
      <c r="AA920" s="2" t="b">
        <f t="shared" si="268"/>
        <v>0</v>
      </c>
      <c r="AB920" s="2" t="b">
        <v>1</v>
      </c>
      <c r="AC920" s="20" t="b">
        <f t="shared" si="282"/>
        <v>1</v>
      </c>
      <c r="AD920" s="20" t="b">
        <f t="shared" si="283"/>
        <v>1</v>
      </c>
      <c r="AE920" s="2" t="s">
        <v>1527</v>
      </c>
      <c r="AF920" s="2" t="str">
        <f t="shared" si="284"/>
        <v>Appendicitis</v>
      </c>
      <c r="AH920" s="2" t="str">
        <f t="shared" si="285"/>
        <v>No</v>
      </c>
      <c r="AI920" s="2" t="s">
        <v>1516</v>
      </c>
      <c r="AJ920" s="2" t="s">
        <v>1517</v>
      </c>
    </row>
    <row r="921" spans="1:36" ht="15.75" customHeight="1" x14ac:dyDescent="0.35">
      <c r="A921" s="2" t="s">
        <v>1363</v>
      </c>
      <c r="B921" s="2" t="s">
        <v>1547</v>
      </c>
      <c r="C921" s="2">
        <v>172</v>
      </c>
      <c r="D921" s="2">
        <f t="shared" si="269"/>
        <v>1.72</v>
      </c>
      <c r="E921" s="2">
        <f t="shared" si="270"/>
        <v>61.7</v>
      </c>
      <c r="F921" s="67">
        <f t="shared" si="271"/>
        <v>20.855868036776638</v>
      </c>
      <c r="G921" s="2">
        <v>61.7</v>
      </c>
      <c r="H921" s="2" t="b">
        <v>0</v>
      </c>
      <c r="I921" s="2" t="b">
        <f t="shared" si="272"/>
        <v>0</v>
      </c>
      <c r="J921" s="2" t="b">
        <f t="shared" si="273"/>
        <v>0</v>
      </c>
      <c r="K921" s="2" t="b">
        <v>1</v>
      </c>
      <c r="L921" s="2" t="b">
        <f t="shared" si="274"/>
        <v>1</v>
      </c>
      <c r="M921" s="2" t="b">
        <f t="shared" si="275"/>
        <v>1</v>
      </c>
      <c r="N921" s="2" t="b">
        <v>1</v>
      </c>
      <c r="O921" s="2" t="b">
        <f t="shared" si="276"/>
        <v>1</v>
      </c>
      <c r="P921" s="2" t="b">
        <f t="shared" si="277"/>
        <v>1</v>
      </c>
      <c r="Q921" s="2" t="b">
        <v>0</v>
      </c>
      <c r="R921" s="2" t="b">
        <f t="shared" si="278"/>
        <v>0</v>
      </c>
      <c r="S921" s="2" t="b">
        <f t="shared" si="279"/>
        <v>0</v>
      </c>
      <c r="T921" s="2" t="s">
        <v>1873</v>
      </c>
      <c r="U921" s="2">
        <v>195</v>
      </c>
      <c r="V921" s="2" t="b">
        <v>0</v>
      </c>
      <c r="W921" s="2" t="b">
        <f t="shared" si="280"/>
        <v>0</v>
      </c>
      <c r="X921" s="20" t="b">
        <f t="shared" si="281"/>
        <v>0</v>
      </c>
      <c r="Y921" s="2" t="b">
        <v>0</v>
      </c>
      <c r="Z921" s="2" t="b">
        <f t="shared" si="267"/>
        <v>0</v>
      </c>
      <c r="AA921" s="2" t="b">
        <f t="shared" si="268"/>
        <v>0</v>
      </c>
      <c r="AB921" s="2" t="b">
        <v>0</v>
      </c>
      <c r="AC921" s="20" t="b">
        <f t="shared" si="282"/>
        <v>0</v>
      </c>
      <c r="AD921" s="20" t="b">
        <f t="shared" si="283"/>
        <v>0</v>
      </c>
      <c r="AE921" s="2" t="s">
        <v>1559</v>
      </c>
      <c r="AF921" s="2" t="str">
        <f t="shared" si="284"/>
        <v>Kidney Stones</v>
      </c>
      <c r="AG921" s="2" t="s">
        <v>1510</v>
      </c>
      <c r="AH921" s="2" t="str">
        <f t="shared" si="285"/>
        <v>No</v>
      </c>
      <c r="AI921" s="2" t="s">
        <v>1516</v>
      </c>
      <c r="AJ921" s="2" t="s">
        <v>1517</v>
      </c>
    </row>
    <row r="922" spans="1:36" ht="15.75" customHeight="1" x14ac:dyDescent="0.35">
      <c r="A922" s="2" t="s">
        <v>1364</v>
      </c>
      <c r="B922" s="2" t="s">
        <v>1540</v>
      </c>
      <c r="C922" s="2">
        <v>173</v>
      </c>
      <c r="D922" s="2">
        <f t="shared" si="269"/>
        <v>1.73</v>
      </c>
      <c r="E922" s="2">
        <f t="shared" si="270"/>
        <v>78.599999999999994</v>
      </c>
      <c r="F922" s="67">
        <f t="shared" si="271"/>
        <v>26.262153763907911</v>
      </c>
      <c r="G922" s="2">
        <v>78.599999999999994</v>
      </c>
      <c r="H922" s="2" t="b">
        <v>0</v>
      </c>
      <c r="I922" s="2" t="b">
        <f t="shared" si="272"/>
        <v>0</v>
      </c>
      <c r="J922" s="2" t="b">
        <f t="shared" si="273"/>
        <v>0</v>
      </c>
      <c r="K922" s="2" t="b">
        <v>0</v>
      </c>
      <c r="L922" s="2" t="b">
        <f t="shared" si="274"/>
        <v>0</v>
      </c>
      <c r="M922" s="2" t="b">
        <f t="shared" si="275"/>
        <v>0</v>
      </c>
      <c r="N922" s="2" t="b">
        <v>1</v>
      </c>
      <c r="O922" s="2" t="b">
        <f t="shared" si="276"/>
        <v>1</v>
      </c>
      <c r="P922" s="2" t="b">
        <f t="shared" si="277"/>
        <v>1</v>
      </c>
      <c r="Q922" s="2" t="b">
        <v>0</v>
      </c>
      <c r="R922" s="2" t="b">
        <f t="shared" si="278"/>
        <v>0</v>
      </c>
      <c r="S922" s="2" t="b">
        <f t="shared" si="279"/>
        <v>0</v>
      </c>
      <c r="T922" s="2" t="s">
        <v>1758</v>
      </c>
      <c r="U922" s="2">
        <v>201</v>
      </c>
      <c r="V922" s="2" t="b">
        <v>0</v>
      </c>
      <c r="W922" s="2" t="b">
        <f t="shared" si="280"/>
        <v>0</v>
      </c>
      <c r="X922" s="20" t="b">
        <f t="shared" si="281"/>
        <v>0</v>
      </c>
      <c r="Y922" s="2" t="b">
        <v>0</v>
      </c>
      <c r="Z922" s="2" t="b">
        <f t="shared" si="267"/>
        <v>0</v>
      </c>
      <c r="AA922" s="2" t="b">
        <f t="shared" si="268"/>
        <v>0</v>
      </c>
      <c r="AB922" s="2" t="b">
        <v>0</v>
      </c>
      <c r="AC922" s="20" t="b">
        <f t="shared" si="282"/>
        <v>0</v>
      </c>
      <c r="AD922" s="20" t="b">
        <f t="shared" si="283"/>
        <v>0</v>
      </c>
      <c r="AE922" s="2" t="s">
        <v>1509</v>
      </c>
      <c r="AF922" s="2" t="str">
        <f t="shared" si="284"/>
        <v>Fractured Leg</v>
      </c>
      <c r="AG922" s="2" t="s">
        <v>1510</v>
      </c>
      <c r="AH922" s="2" t="str">
        <f t="shared" si="285"/>
        <v>No</v>
      </c>
      <c r="AI922" s="2" t="s">
        <v>1511</v>
      </c>
      <c r="AJ922" s="2" t="s">
        <v>1534</v>
      </c>
    </row>
    <row r="923" spans="1:36" ht="15.75" customHeight="1" x14ac:dyDescent="0.35">
      <c r="A923" s="2" t="s">
        <v>1365</v>
      </c>
      <c r="B923" s="2" t="s">
        <v>1513</v>
      </c>
      <c r="C923" s="2">
        <v>162</v>
      </c>
      <c r="D923" s="2">
        <f t="shared" si="269"/>
        <v>1.62</v>
      </c>
      <c r="E923" s="2">
        <f t="shared" si="270"/>
        <v>73.900000000000006</v>
      </c>
      <c r="F923" s="67">
        <f t="shared" si="271"/>
        <v>28.158817253467458</v>
      </c>
      <c r="G923" s="2">
        <v>73.900000000000006</v>
      </c>
      <c r="H923" s="2" t="b">
        <v>0</v>
      </c>
      <c r="I923" s="2" t="b">
        <f t="shared" si="272"/>
        <v>0</v>
      </c>
      <c r="J923" s="2" t="b">
        <f t="shared" si="273"/>
        <v>0</v>
      </c>
      <c r="K923" s="2" t="b">
        <v>0</v>
      </c>
      <c r="L923" s="2" t="b">
        <f t="shared" si="274"/>
        <v>0</v>
      </c>
      <c r="M923" s="2" t="b">
        <f t="shared" si="275"/>
        <v>0</v>
      </c>
      <c r="N923" s="2" t="b">
        <v>1</v>
      </c>
      <c r="O923" s="2" t="b">
        <f t="shared" si="276"/>
        <v>1</v>
      </c>
      <c r="P923" s="2" t="b">
        <f t="shared" si="277"/>
        <v>1</v>
      </c>
      <c r="Q923" s="2" t="b">
        <v>1</v>
      </c>
      <c r="R923" s="2" t="b">
        <f t="shared" si="278"/>
        <v>1</v>
      </c>
      <c r="S923" s="2" t="b">
        <f t="shared" si="279"/>
        <v>1</v>
      </c>
      <c r="T923" s="2" t="s">
        <v>1600</v>
      </c>
      <c r="U923" s="2">
        <v>227</v>
      </c>
      <c r="V923" s="2" t="b">
        <v>1</v>
      </c>
      <c r="W923" s="2" t="b">
        <f t="shared" si="280"/>
        <v>1</v>
      </c>
      <c r="X923" s="20" t="b">
        <f t="shared" si="281"/>
        <v>0</v>
      </c>
      <c r="Y923" s="2" t="b">
        <v>0</v>
      </c>
      <c r="Z923" s="2" t="b">
        <f t="shared" si="267"/>
        <v>0</v>
      </c>
      <c r="AA923" s="2" t="b">
        <f t="shared" si="268"/>
        <v>0</v>
      </c>
      <c r="AB923" s="2" t="b">
        <v>1</v>
      </c>
      <c r="AC923" s="20" t="b">
        <f t="shared" si="282"/>
        <v>1</v>
      </c>
      <c r="AD923" s="20" t="b">
        <f t="shared" si="283"/>
        <v>1</v>
      </c>
      <c r="AE923" s="2" t="s">
        <v>1509</v>
      </c>
      <c r="AF923" s="2" t="str">
        <f t="shared" si="284"/>
        <v>Fractured Leg</v>
      </c>
      <c r="AG923" s="2" t="s">
        <v>1528</v>
      </c>
      <c r="AH923" s="2" t="str">
        <f t="shared" si="285"/>
        <v>Yes</v>
      </c>
      <c r="AI923" s="2" t="s">
        <v>1516</v>
      </c>
      <c r="AJ923" s="2" t="s">
        <v>1512</v>
      </c>
    </row>
    <row r="924" spans="1:36" ht="15.75" customHeight="1" x14ac:dyDescent="0.35">
      <c r="A924" s="2" t="s">
        <v>1366</v>
      </c>
      <c r="B924" s="2" t="s">
        <v>1540</v>
      </c>
      <c r="C924" s="2">
        <v>168</v>
      </c>
      <c r="D924" s="2">
        <f t="shared" si="269"/>
        <v>1.68</v>
      </c>
      <c r="E924" s="2">
        <f t="shared" si="270"/>
        <v>92</v>
      </c>
      <c r="F924" s="67">
        <f t="shared" si="271"/>
        <v>32.596371882086174</v>
      </c>
      <c r="G924" s="2">
        <v>92</v>
      </c>
      <c r="H924" s="2" t="b">
        <v>0</v>
      </c>
      <c r="I924" s="2" t="b">
        <f t="shared" si="272"/>
        <v>0</v>
      </c>
      <c r="J924" s="2" t="b">
        <f t="shared" si="273"/>
        <v>0</v>
      </c>
      <c r="K924" s="2" t="b">
        <v>1</v>
      </c>
      <c r="L924" s="2" t="b">
        <f t="shared" si="274"/>
        <v>1</v>
      </c>
      <c r="M924" s="2" t="b">
        <f t="shared" si="275"/>
        <v>1</v>
      </c>
      <c r="N924" s="2" t="b">
        <v>0</v>
      </c>
      <c r="O924" s="2" t="b">
        <f t="shared" si="276"/>
        <v>0</v>
      </c>
      <c r="P924" s="2" t="b">
        <f t="shared" si="277"/>
        <v>0</v>
      </c>
      <c r="Q924" s="2" t="b">
        <v>0</v>
      </c>
      <c r="R924" s="2" t="b">
        <f t="shared" si="278"/>
        <v>0</v>
      </c>
      <c r="S924" s="2" t="b">
        <f t="shared" si="279"/>
        <v>0</v>
      </c>
      <c r="T924" s="2" t="s">
        <v>1835</v>
      </c>
      <c r="U924" s="2">
        <v>159</v>
      </c>
      <c r="V924" s="2" t="b">
        <v>0</v>
      </c>
      <c r="W924" s="2" t="b">
        <f t="shared" si="280"/>
        <v>0</v>
      </c>
      <c r="X924" s="20" t="b">
        <f t="shared" si="281"/>
        <v>0</v>
      </c>
      <c r="Y924" s="2" t="b">
        <v>1</v>
      </c>
      <c r="Z924" s="2" t="b">
        <f t="shared" si="267"/>
        <v>1</v>
      </c>
      <c r="AA924" s="2" t="b">
        <f t="shared" si="268"/>
        <v>1</v>
      </c>
      <c r="AB924" s="2" t="b">
        <v>1</v>
      </c>
      <c r="AC924" s="20" t="b">
        <f t="shared" si="282"/>
        <v>1</v>
      </c>
      <c r="AD924" s="20" t="b">
        <f t="shared" si="283"/>
        <v>1</v>
      </c>
      <c r="AE924" s="2" t="s">
        <v>1572</v>
      </c>
      <c r="AF924" s="2" t="str">
        <f t="shared" si="284"/>
        <v>Allergic Reaction</v>
      </c>
      <c r="AG924" s="2" t="s">
        <v>1510</v>
      </c>
      <c r="AH924" s="2" t="str">
        <f t="shared" si="285"/>
        <v>No</v>
      </c>
      <c r="AI924" s="2" t="s">
        <v>1539</v>
      </c>
      <c r="AJ924" s="2" t="s">
        <v>1512</v>
      </c>
    </row>
    <row r="925" spans="1:36" ht="15.75" customHeight="1" x14ac:dyDescent="0.35">
      <c r="A925" s="2" t="s">
        <v>1367</v>
      </c>
      <c r="B925" s="2" t="s">
        <v>1560</v>
      </c>
      <c r="C925" s="2">
        <v>175</v>
      </c>
      <c r="D925" s="2">
        <f t="shared" si="269"/>
        <v>1.75</v>
      </c>
      <c r="E925" s="2">
        <f t="shared" si="270"/>
        <v>96.2</v>
      </c>
      <c r="F925" s="67">
        <f t="shared" si="271"/>
        <v>31.412244897959184</v>
      </c>
      <c r="G925" s="2">
        <v>96.2</v>
      </c>
      <c r="H925" s="2" t="b">
        <v>0</v>
      </c>
      <c r="I925" s="2" t="b">
        <f t="shared" si="272"/>
        <v>0</v>
      </c>
      <c r="J925" s="2" t="b">
        <f t="shared" si="273"/>
        <v>0</v>
      </c>
      <c r="K925" s="2" t="b">
        <v>0</v>
      </c>
      <c r="L925" s="2" t="b">
        <f t="shared" si="274"/>
        <v>0</v>
      </c>
      <c r="M925" s="2" t="b">
        <f t="shared" si="275"/>
        <v>0</v>
      </c>
      <c r="N925" s="2" t="b">
        <v>1</v>
      </c>
      <c r="O925" s="2" t="b">
        <f t="shared" si="276"/>
        <v>1</v>
      </c>
      <c r="P925" s="2" t="b">
        <f t="shared" si="277"/>
        <v>1</v>
      </c>
      <c r="Q925" s="2" t="b">
        <v>0</v>
      </c>
      <c r="R925" s="2" t="b">
        <f t="shared" si="278"/>
        <v>0</v>
      </c>
      <c r="S925" s="2" t="b">
        <f t="shared" si="279"/>
        <v>0</v>
      </c>
      <c r="T925" s="2" t="s">
        <v>1915</v>
      </c>
      <c r="U925" s="2">
        <v>214</v>
      </c>
      <c r="W925" s="2" t="b">
        <f t="shared" si="280"/>
        <v>0</v>
      </c>
      <c r="X925" s="20" t="b">
        <f t="shared" si="281"/>
        <v>0</v>
      </c>
      <c r="Y925" s="2" t="b">
        <v>1</v>
      </c>
      <c r="Z925" s="2" t="b">
        <f t="shared" si="267"/>
        <v>1</v>
      </c>
      <c r="AA925" s="2" t="b">
        <f t="shared" si="268"/>
        <v>1</v>
      </c>
      <c r="AB925" s="2" t="b">
        <v>1</v>
      </c>
      <c r="AC925" s="20" t="b">
        <f t="shared" si="282"/>
        <v>1</v>
      </c>
      <c r="AD925" s="20" t="b">
        <f t="shared" si="283"/>
        <v>1</v>
      </c>
      <c r="AE925" s="2" t="s">
        <v>1581</v>
      </c>
      <c r="AF925" s="2" t="str">
        <f t="shared" si="284"/>
        <v>Appendicitis</v>
      </c>
      <c r="AG925" s="2" t="s">
        <v>1510</v>
      </c>
      <c r="AH925" s="2" t="str">
        <f t="shared" si="285"/>
        <v>No</v>
      </c>
      <c r="AI925" s="2" t="s">
        <v>1539</v>
      </c>
      <c r="AJ925" s="2" t="s">
        <v>1534</v>
      </c>
    </row>
    <row r="926" spans="1:36" ht="15.75" customHeight="1" x14ac:dyDescent="0.35">
      <c r="A926" s="2" t="s">
        <v>1368</v>
      </c>
      <c r="B926" s="2" t="s">
        <v>1560</v>
      </c>
      <c r="C926" s="2">
        <v>163</v>
      </c>
      <c r="D926" s="2">
        <f t="shared" si="269"/>
        <v>1.63</v>
      </c>
      <c r="E926" s="2">
        <f t="shared" si="270"/>
        <v>69.7</v>
      </c>
      <c r="F926" s="67">
        <f t="shared" si="271"/>
        <v>26.233580488539278</v>
      </c>
      <c r="G926" s="2">
        <v>69.7</v>
      </c>
      <c r="H926" s="2" t="b">
        <v>1</v>
      </c>
      <c r="I926" s="2" t="b">
        <f t="shared" si="272"/>
        <v>1</v>
      </c>
      <c r="J926" s="2" t="b">
        <f t="shared" si="273"/>
        <v>1</v>
      </c>
      <c r="K926" s="2" t="b">
        <v>0</v>
      </c>
      <c r="L926" s="2" t="b">
        <f t="shared" si="274"/>
        <v>0</v>
      </c>
      <c r="M926" s="2" t="b">
        <f t="shared" si="275"/>
        <v>0</v>
      </c>
      <c r="N926" s="2" t="b">
        <v>1</v>
      </c>
      <c r="O926" s="2" t="b">
        <f t="shared" si="276"/>
        <v>1</v>
      </c>
      <c r="P926" s="2" t="b">
        <f t="shared" si="277"/>
        <v>1</v>
      </c>
      <c r="Q926" s="2" t="b">
        <v>0</v>
      </c>
      <c r="R926" s="2" t="b">
        <f t="shared" si="278"/>
        <v>0</v>
      </c>
      <c r="S926" s="2" t="b">
        <f t="shared" si="279"/>
        <v>0</v>
      </c>
      <c r="T926" s="2" t="s">
        <v>1885</v>
      </c>
      <c r="U926" s="2">
        <v>164</v>
      </c>
      <c r="V926" s="2" t="b">
        <v>0</v>
      </c>
      <c r="W926" s="2" t="b">
        <f t="shared" si="280"/>
        <v>0</v>
      </c>
      <c r="X926" s="20" t="b">
        <f t="shared" si="281"/>
        <v>0</v>
      </c>
      <c r="Y926" s="2" t="b">
        <v>0</v>
      </c>
      <c r="Z926" s="2" t="b">
        <f t="shared" si="267"/>
        <v>0</v>
      </c>
      <c r="AA926" s="2" t="b">
        <f t="shared" si="268"/>
        <v>0</v>
      </c>
      <c r="AB926" s="2" t="b">
        <v>0</v>
      </c>
      <c r="AC926" s="20" t="b">
        <f t="shared" si="282"/>
        <v>0</v>
      </c>
      <c r="AD926" s="20" t="b">
        <f t="shared" si="283"/>
        <v>0</v>
      </c>
      <c r="AE926" s="2" t="s">
        <v>1502</v>
      </c>
      <c r="AF926" s="2" t="str">
        <f t="shared" si="284"/>
        <v>Diabetes</v>
      </c>
      <c r="AG926" s="2" t="s">
        <v>1528</v>
      </c>
      <c r="AH926" s="2" t="str">
        <f t="shared" si="285"/>
        <v>Yes</v>
      </c>
      <c r="AI926" s="2" t="s">
        <v>1539</v>
      </c>
      <c r="AJ926" s="2" t="s">
        <v>1521</v>
      </c>
    </row>
    <row r="927" spans="1:36" ht="15.75" customHeight="1" x14ac:dyDescent="0.35">
      <c r="A927" s="2" t="s">
        <v>1371</v>
      </c>
      <c r="B927" s="2" t="s">
        <v>1560</v>
      </c>
      <c r="C927" s="2">
        <v>179</v>
      </c>
      <c r="D927" s="2">
        <f t="shared" si="269"/>
        <v>1.79</v>
      </c>
      <c r="E927" s="2">
        <f t="shared" si="270"/>
        <v>92.9</v>
      </c>
      <c r="F927" s="67">
        <f t="shared" si="271"/>
        <v>28.994101307699513</v>
      </c>
      <c r="G927" s="2">
        <v>92.9</v>
      </c>
      <c r="H927" s="2" t="b">
        <v>0</v>
      </c>
      <c r="I927" s="2" t="b">
        <f t="shared" si="272"/>
        <v>0</v>
      </c>
      <c r="J927" s="2" t="b">
        <f t="shared" si="273"/>
        <v>0</v>
      </c>
      <c r="K927" s="2" t="b">
        <v>0</v>
      </c>
      <c r="L927" s="2" t="b">
        <f t="shared" si="274"/>
        <v>0</v>
      </c>
      <c r="M927" s="2" t="b">
        <f t="shared" si="275"/>
        <v>0</v>
      </c>
      <c r="N927" s="2" t="b">
        <v>0</v>
      </c>
      <c r="O927" s="2" t="b">
        <f t="shared" si="276"/>
        <v>0</v>
      </c>
      <c r="P927" s="2" t="b">
        <f t="shared" si="277"/>
        <v>0</v>
      </c>
      <c r="Q927" s="2" t="b">
        <v>1</v>
      </c>
      <c r="R927" s="2" t="b">
        <f t="shared" si="278"/>
        <v>1</v>
      </c>
      <c r="S927" s="2" t="b">
        <f t="shared" si="279"/>
        <v>1</v>
      </c>
      <c r="T927" s="2" t="s">
        <v>1589</v>
      </c>
      <c r="U927" s="2">
        <v>207</v>
      </c>
      <c r="V927" s="2" t="b">
        <v>1</v>
      </c>
      <c r="W927" s="2" t="b">
        <f t="shared" si="280"/>
        <v>1</v>
      </c>
      <c r="X927" s="20" t="b">
        <f t="shared" si="281"/>
        <v>0</v>
      </c>
      <c r="Y927" s="2" t="b">
        <v>1</v>
      </c>
      <c r="Z927" s="2" t="b">
        <f t="shared" si="267"/>
        <v>1</v>
      </c>
      <c r="AA927" s="2" t="b">
        <f t="shared" si="268"/>
        <v>1</v>
      </c>
      <c r="AB927" s="2" t="b">
        <v>1</v>
      </c>
      <c r="AC927" s="20" t="b">
        <f t="shared" si="282"/>
        <v>1</v>
      </c>
      <c r="AD927" s="20" t="b">
        <f t="shared" si="283"/>
        <v>1</v>
      </c>
      <c r="AE927" s="2" t="s">
        <v>1549</v>
      </c>
      <c r="AF927" s="2" t="str">
        <f t="shared" si="284"/>
        <v>Hypertension</v>
      </c>
      <c r="AG927" s="2" t="s">
        <v>1510</v>
      </c>
      <c r="AH927" s="2" t="str">
        <f t="shared" si="285"/>
        <v>No</v>
      </c>
      <c r="AI927" s="2" t="s">
        <v>1516</v>
      </c>
      <c r="AJ927" s="2" t="s">
        <v>1521</v>
      </c>
    </row>
    <row r="928" spans="1:36" ht="15.75" customHeight="1" x14ac:dyDescent="0.35">
      <c r="A928" s="2" t="s">
        <v>1372</v>
      </c>
      <c r="B928" s="2" t="s">
        <v>1531</v>
      </c>
      <c r="C928" s="2">
        <v>155</v>
      </c>
      <c r="D928" s="2">
        <f t="shared" si="269"/>
        <v>1.55</v>
      </c>
      <c r="E928" s="2">
        <f t="shared" si="270"/>
        <v>75.599999999999994</v>
      </c>
      <c r="F928" s="67">
        <f t="shared" si="271"/>
        <v>31.467221644120702</v>
      </c>
      <c r="G928" s="2">
        <v>75.599999999999994</v>
      </c>
      <c r="H928" s="2" t="b">
        <v>1</v>
      </c>
      <c r="I928" s="2" t="b">
        <f t="shared" si="272"/>
        <v>1</v>
      </c>
      <c r="J928" s="2" t="b">
        <f t="shared" si="273"/>
        <v>1</v>
      </c>
      <c r="K928" s="2" t="b">
        <v>0</v>
      </c>
      <c r="L928" s="2" t="b">
        <f t="shared" si="274"/>
        <v>0</v>
      </c>
      <c r="M928" s="2" t="b">
        <f t="shared" si="275"/>
        <v>0</v>
      </c>
      <c r="N928" s="2" t="b">
        <v>0</v>
      </c>
      <c r="O928" s="2" t="b">
        <f t="shared" si="276"/>
        <v>0</v>
      </c>
      <c r="P928" s="2" t="b">
        <f t="shared" si="277"/>
        <v>0</v>
      </c>
      <c r="Q928" s="2" t="b">
        <v>0</v>
      </c>
      <c r="R928" s="2" t="b">
        <f t="shared" si="278"/>
        <v>0</v>
      </c>
      <c r="S928" s="2" t="b">
        <f t="shared" si="279"/>
        <v>0</v>
      </c>
      <c r="T928" s="2" t="s">
        <v>1730</v>
      </c>
      <c r="U928" s="2">
        <v>150</v>
      </c>
      <c r="V928" s="2" t="b">
        <v>1</v>
      </c>
      <c r="W928" s="2" t="b">
        <f t="shared" si="280"/>
        <v>1</v>
      </c>
      <c r="X928" s="20" t="b">
        <f t="shared" si="281"/>
        <v>0</v>
      </c>
      <c r="Y928" s="2" t="b">
        <v>0</v>
      </c>
      <c r="Z928" s="2" t="b">
        <f t="shared" si="267"/>
        <v>0</v>
      </c>
      <c r="AA928" s="2" t="b">
        <f t="shared" si="268"/>
        <v>0</v>
      </c>
      <c r="AB928" s="2" t="b">
        <v>1</v>
      </c>
      <c r="AC928" s="20" t="b">
        <f t="shared" si="282"/>
        <v>1</v>
      </c>
      <c r="AD928" s="20" t="b">
        <f t="shared" si="283"/>
        <v>1</v>
      </c>
      <c r="AE928" s="2" t="s">
        <v>1621</v>
      </c>
      <c r="AF928" s="2" t="str">
        <f t="shared" si="284"/>
        <v>Heart Attack</v>
      </c>
      <c r="AG928" s="2" t="s">
        <v>1528</v>
      </c>
      <c r="AH928" s="2" t="str">
        <f t="shared" si="285"/>
        <v>Yes</v>
      </c>
      <c r="AI928" s="2" t="s">
        <v>1539</v>
      </c>
      <c r="AJ928" s="2" t="s">
        <v>1517</v>
      </c>
    </row>
    <row r="929" spans="1:36" ht="15.75" customHeight="1" x14ac:dyDescent="0.35">
      <c r="A929" s="2" t="s">
        <v>1373</v>
      </c>
      <c r="B929" s="2" t="s">
        <v>1547</v>
      </c>
      <c r="C929" s="2">
        <v>160</v>
      </c>
      <c r="D929" s="2">
        <f t="shared" si="269"/>
        <v>1.6</v>
      </c>
      <c r="E929" s="2">
        <f t="shared" si="270"/>
        <v>88.5</v>
      </c>
      <c r="F929" s="67">
        <f t="shared" si="271"/>
        <v>34.570312499999993</v>
      </c>
      <c r="G929" s="2">
        <v>88.5</v>
      </c>
      <c r="H929" s="2" t="b">
        <v>1</v>
      </c>
      <c r="I929" s="2" t="b">
        <f t="shared" si="272"/>
        <v>1</v>
      </c>
      <c r="J929" s="2" t="b">
        <f t="shared" si="273"/>
        <v>1</v>
      </c>
      <c r="K929" s="2" t="b">
        <v>0</v>
      </c>
      <c r="L929" s="2" t="b">
        <f t="shared" si="274"/>
        <v>0</v>
      </c>
      <c r="M929" s="2" t="b">
        <f t="shared" si="275"/>
        <v>0</v>
      </c>
      <c r="N929" s="2" t="b">
        <v>0</v>
      </c>
      <c r="O929" s="2" t="b">
        <f t="shared" si="276"/>
        <v>0</v>
      </c>
      <c r="P929" s="2" t="b">
        <f t="shared" si="277"/>
        <v>0</v>
      </c>
      <c r="Q929" s="2" t="b">
        <v>1</v>
      </c>
      <c r="R929" s="2" t="b">
        <f t="shared" si="278"/>
        <v>1</v>
      </c>
      <c r="S929" s="2" t="b">
        <f t="shared" si="279"/>
        <v>1</v>
      </c>
      <c r="T929" s="2" t="s">
        <v>1715</v>
      </c>
      <c r="U929" s="2">
        <v>208</v>
      </c>
      <c r="V929" s="2" t="b">
        <v>1</v>
      </c>
      <c r="W929" s="2" t="b">
        <f t="shared" si="280"/>
        <v>1</v>
      </c>
      <c r="X929" s="20" t="b">
        <f t="shared" si="281"/>
        <v>0</v>
      </c>
      <c r="Y929" s="2" t="b">
        <v>0</v>
      </c>
      <c r="Z929" s="2" t="b">
        <f t="shared" si="267"/>
        <v>0</v>
      </c>
      <c r="AA929" s="2" t="b">
        <f t="shared" si="268"/>
        <v>0</v>
      </c>
      <c r="AB929" s="2" t="b">
        <v>1</v>
      </c>
      <c r="AC929" s="20" t="b">
        <f t="shared" si="282"/>
        <v>1</v>
      </c>
      <c r="AD929" s="20" t="b">
        <f t="shared" si="283"/>
        <v>1</v>
      </c>
      <c r="AE929" s="2" t="s">
        <v>1565</v>
      </c>
      <c r="AF929" s="2" t="str">
        <f t="shared" si="284"/>
        <v>Diabetes</v>
      </c>
      <c r="AG929" s="2" t="s">
        <v>1510</v>
      </c>
      <c r="AH929" s="2" t="str">
        <f t="shared" si="285"/>
        <v>No</v>
      </c>
      <c r="AI929" s="2" t="s">
        <v>1539</v>
      </c>
      <c r="AJ929" s="2" t="s">
        <v>1534</v>
      </c>
    </row>
    <row r="930" spans="1:36" ht="15.75" customHeight="1" x14ac:dyDescent="0.35">
      <c r="A930" s="2" t="s">
        <v>1374</v>
      </c>
      <c r="B930" s="2" t="s">
        <v>1513</v>
      </c>
      <c r="C930" s="2">
        <v>154</v>
      </c>
      <c r="D930" s="2">
        <f t="shared" si="269"/>
        <v>1.54</v>
      </c>
      <c r="E930" s="2">
        <f t="shared" si="270"/>
        <v>67.5</v>
      </c>
      <c r="F930" s="67">
        <f t="shared" si="271"/>
        <v>28.461797942317425</v>
      </c>
      <c r="G930" s="2">
        <v>67.5</v>
      </c>
      <c r="H930" s="2" t="b">
        <v>1</v>
      </c>
      <c r="I930" s="2" t="b">
        <f t="shared" si="272"/>
        <v>1</v>
      </c>
      <c r="J930" s="2" t="b">
        <f t="shared" si="273"/>
        <v>1</v>
      </c>
      <c r="K930" s="2" t="b">
        <v>1</v>
      </c>
      <c r="L930" s="2" t="b">
        <f t="shared" si="274"/>
        <v>1</v>
      </c>
      <c r="M930" s="2" t="b">
        <f t="shared" si="275"/>
        <v>1</v>
      </c>
      <c r="N930" s="2" t="b">
        <v>1</v>
      </c>
      <c r="O930" s="2" t="b">
        <f t="shared" si="276"/>
        <v>1</v>
      </c>
      <c r="P930" s="2" t="b">
        <f t="shared" si="277"/>
        <v>1</v>
      </c>
      <c r="Q930" s="2" t="b">
        <v>0</v>
      </c>
      <c r="R930" s="2" t="b">
        <f t="shared" si="278"/>
        <v>0</v>
      </c>
      <c r="S930" s="2" t="b">
        <f t="shared" si="279"/>
        <v>0</v>
      </c>
      <c r="T930" s="2" t="s">
        <v>1912</v>
      </c>
      <c r="U930" s="2">
        <v>199</v>
      </c>
      <c r="V930" s="2" t="b">
        <v>0</v>
      </c>
      <c r="W930" s="2" t="b">
        <f t="shared" si="280"/>
        <v>0</v>
      </c>
      <c r="X930" s="20" t="b">
        <f t="shared" si="281"/>
        <v>0</v>
      </c>
      <c r="Y930" s="2" t="b">
        <v>1</v>
      </c>
      <c r="Z930" s="2" t="b">
        <f t="shared" si="267"/>
        <v>1</v>
      </c>
      <c r="AA930" s="2" t="b">
        <f t="shared" si="268"/>
        <v>1</v>
      </c>
      <c r="AB930" s="2" t="b">
        <v>1</v>
      </c>
      <c r="AC930" s="20" t="b">
        <f t="shared" si="282"/>
        <v>1</v>
      </c>
      <c r="AD930" s="20" t="b">
        <f t="shared" si="283"/>
        <v>1</v>
      </c>
      <c r="AE930" s="2" t="s">
        <v>1533</v>
      </c>
      <c r="AF930" s="2" t="str">
        <f t="shared" si="284"/>
        <v>Childbirth</v>
      </c>
      <c r="AG930" s="2" t="s">
        <v>1528</v>
      </c>
      <c r="AH930" s="2" t="str">
        <f t="shared" si="285"/>
        <v>Yes</v>
      </c>
      <c r="AI930" s="2" t="s">
        <v>1511</v>
      </c>
      <c r="AJ930" s="2" t="s">
        <v>1525</v>
      </c>
    </row>
    <row r="931" spans="1:36" ht="15.75" customHeight="1" x14ac:dyDescent="0.35">
      <c r="A931" s="2" t="s">
        <v>1376</v>
      </c>
      <c r="B931" s="2" t="s">
        <v>1518</v>
      </c>
      <c r="C931" s="2">
        <v>168</v>
      </c>
      <c r="D931" s="2">
        <f t="shared" si="269"/>
        <v>1.68</v>
      </c>
      <c r="E931" s="2">
        <f t="shared" si="270"/>
        <v>93.5</v>
      </c>
      <c r="F931" s="67">
        <f t="shared" si="271"/>
        <v>33.127834467120188</v>
      </c>
      <c r="G931" s="2">
        <v>93.5</v>
      </c>
      <c r="H931" s="2" t="b">
        <v>0</v>
      </c>
      <c r="I931" s="2" t="b">
        <f t="shared" si="272"/>
        <v>0</v>
      </c>
      <c r="J931" s="2" t="b">
        <f t="shared" si="273"/>
        <v>0</v>
      </c>
      <c r="K931" s="2" t="b">
        <v>1</v>
      </c>
      <c r="L931" s="2" t="b">
        <f t="shared" si="274"/>
        <v>1</v>
      </c>
      <c r="M931" s="2" t="b">
        <f t="shared" si="275"/>
        <v>1</v>
      </c>
      <c r="N931" s="2" t="b">
        <v>0</v>
      </c>
      <c r="O931" s="2" t="b">
        <f t="shared" si="276"/>
        <v>0</v>
      </c>
      <c r="P931" s="2" t="b">
        <f t="shared" si="277"/>
        <v>0</v>
      </c>
      <c r="Q931" s="2" t="b">
        <v>1</v>
      </c>
      <c r="R931" s="2" t="b">
        <f t="shared" si="278"/>
        <v>1</v>
      </c>
      <c r="S931" s="2" t="b">
        <f t="shared" si="279"/>
        <v>1</v>
      </c>
      <c r="T931" s="2" t="s">
        <v>1879</v>
      </c>
      <c r="U931" s="2">
        <v>189</v>
      </c>
      <c r="V931" s="2" t="b">
        <v>1</v>
      </c>
      <c r="W931" s="2" t="b">
        <f t="shared" si="280"/>
        <v>1</v>
      </c>
      <c r="X931" s="20" t="b">
        <f t="shared" si="281"/>
        <v>0</v>
      </c>
      <c r="Y931" s="2" t="b">
        <v>0</v>
      </c>
      <c r="Z931" s="2" t="b">
        <f t="shared" si="267"/>
        <v>0</v>
      </c>
      <c r="AA931" s="2" t="b">
        <f t="shared" si="268"/>
        <v>0</v>
      </c>
      <c r="AB931" s="2" t="b">
        <v>1</v>
      </c>
      <c r="AC931" s="20" t="b">
        <f t="shared" si="282"/>
        <v>1</v>
      </c>
      <c r="AD931" s="20" t="b">
        <f t="shared" si="283"/>
        <v>1</v>
      </c>
      <c r="AE931" s="2" t="s">
        <v>1520</v>
      </c>
      <c r="AF931" s="2" t="str">
        <f t="shared" si="284"/>
        <v>Stroke</v>
      </c>
      <c r="AG931" s="2" t="s">
        <v>1510</v>
      </c>
      <c r="AH931" s="2" t="str">
        <f t="shared" si="285"/>
        <v>No</v>
      </c>
      <c r="AI931" s="2" t="s">
        <v>1516</v>
      </c>
      <c r="AJ931" s="2" t="s">
        <v>1534</v>
      </c>
    </row>
    <row r="932" spans="1:36" ht="15.75" customHeight="1" x14ac:dyDescent="0.35">
      <c r="A932" s="2" t="s">
        <v>1377</v>
      </c>
      <c r="B932" s="2" t="s">
        <v>1531</v>
      </c>
      <c r="C932" s="2">
        <v>173</v>
      </c>
      <c r="D932" s="2">
        <f t="shared" si="269"/>
        <v>1.73</v>
      </c>
      <c r="E932" s="2">
        <f t="shared" si="270"/>
        <v>91.6</v>
      </c>
      <c r="F932" s="67">
        <f t="shared" si="271"/>
        <v>30.605766981857059</v>
      </c>
      <c r="G932" s="2">
        <v>91.6</v>
      </c>
      <c r="H932" s="2" t="b">
        <v>1</v>
      </c>
      <c r="I932" s="2" t="b">
        <f t="shared" si="272"/>
        <v>1</v>
      </c>
      <c r="J932" s="2" t="b">
        <f t="shared" si="273"/>
        <v>1</v>
      </c>
      <c r="K932" s="2" t="b">
        <v>0</v>
      </c>
      <c r="L932" s="2" t="b">
        <f t="shared" si="274"/>
        <v>0</v>
      </c>
      <c r="M932" s="2" t="b">
        <f t="shared" si="275"/>
        <v>0</v>
      </c>
      <c r="N932" s="2" t="b">
        <v>0</v>
      </c>
      <c r="O932" s="2" t="b">
        <f t="shared" si="276"/>
        <v>0</v>
      </c>
      <c r="P932" s="2" t="b">
        <f t="shared" si="277"/>
        <v>0</v>
      </c>
      <c r="Q932" s="2" t="b">
        <v>0</v>
      </c>
      <c r="R932" s="2" t="b">
        <f t="shared" si="278"/>
        <v>0</v>
      </c>
      <c r="S932" s="2" t="b">
        <f t="shared" si="279"/>
        <v>0</v>
      </c>
      <c r="T932" s="2" t="s">
        <v>1541</v>
      </c>
      <c r="U932" s="2">
        <v>191</v>
      </c>
      <c r="V932" s="2" t="b">
        <v>0</v>
      </c>
      <c r="W932" s="2" t="b">
        <f t="shared" si="280"/>
        <v>0</v>
      </c>
      <c r="X932" s="20" t="b">
        <f t="shared" si="281"/>
        <v>0</v>
      </c>
      <c r="Y932" s="2" t="b">
        <v>1</v>
      </c>
      <c r="Z932" s="2" t="b">
        <f t="shared" si="267"/>
        <v>1</v>
      </c>
      <c r="AA932" s="2" t="b">
        <f t="shared" si="268"/>
        <v>1</v>
      </c>
      <c r="AB932" s="2" t="b">
        <v>1</v>
      </c>
      <c r="AC932" s="20" t="b">
        <f t="shared" si="282"/>
        <v>1</v>
      </c>
      <c r="AD932" s="20" t="b">
        <f t="shared" si="283"/>
        <v>1</v>
      </c>
      <c r="AE932" s="2" t="s">
        <v>1533</v>
      </c>
      <c r="AF932" s="2" t="str">
        <f t="shared" si="284"/>
        <v>Childbirth</v>
      </c>
      <c r="AG932" s="2" t="s">
        <v>1510</v>
      </c>
      <c r="AH932" s="2" t="str">
        <f t="shared" si="285"/>
        <v>No</v>
      </c>
      <c r="AI932" s="2" t="s">
        <v>1516</v>
      </c>
      <c r="AJ932" s="2" t="s">
        <v>1517</v>
      </c>
    </row>
    <row r="933" spans="1:36" ht="15.75" customHeight="1" x14ac:dyDescent="0.35">
      <c r="A933" s="2" t="s">
        <v>1378</v>
      </c>
      <c r="B933" s="2" t="s">
        <v>1540</v>
      </c>
      <c r="C933" s="2">
        <v>164</v>
      </c>
      <c r="D933" s="2">
        <f t="shared" si="269"/>
        <v>1.64</v>
      </c>
      <c r="E933" s="2">
        <f t="shared" si="270"/>
        <v>67.5</v>
      </c>
      <c r="F933" s="67">
        <f t="shared" si="271"/>
        <v>25.096668649613331</v>
      </c>
      <c r="G933" s="2">
        <v>67.5</v>
      </c>
      <c r="H933" s="2" t="b">
        <v>0</v>
      </c>
      <c r="I933" s="2" t="b">
        <f t="shared" si="272"/>
        <v>0</v>
      </c>
      <c r="J933" s="2" t="b">
        <f t="shared" si="273"/>
        <v>0</v>
      </c>
      <c r="K933" s="2" t="b">
        <v>0</v>
      </c>
      <c r="L933" s="2" t="b">
        <f t="shared" si="274"/>
        <v>0</v>
      </c>
      <c r="M933" s="2" t="b">
        <f t="shared" si="275"/>
        <v>0</v>
      </c>
      <c r="N933" s="2" t="b">
        <v>1</v>
      </c>
      <c r="O933" s="2" t="b">
        <f t="shared" si="276"/>
        <v>1</v>
      </c>
      <c r="P933" s="2" t="b">
        <f t="shared" si="277"/>
        <v>1</v>
      </c>
      <c r="Q933" s="2" t="b">
        <v>0</v>
      </c>
      <c r="R933" s="2" t="b">
        <f t="shared" si="278"/>
        <v>0</v>
      </c>
      <c r="S933" s="2" t="b">
        <f t="shared" si="279"/>
        <v>0</v>
      </c>
      <c r="T933" s="2" t="s">
        <v>1580</v>
      </c>
      <c r="U933" s="2">
        <v>178</v>
      </c>
      <c r="V933" s="2" t="b">
        <v>0</v>
      </c>
      <c r="W933" s="2" t="b">
        <f t="shared" si="280"/>
        <v>0</v>
      </c>
      <c r="X933" s="20" t="b">
        <f t="shared" si="281"/>
        <v>0</v>
      </c>
      <c r="Y933" s="2" t="b">
        <v>0</v>
      </c>
      <c r="Z933" s="2" t="b">
        <f t="shared" si="267"/>
        <v>0</v>
      </c>
      <c r="AA933" s="2" t="b">
        <f t="shared" si="268"/>
        <v>0</v>
      </c>
      <c r="AB933" s="2" t="b">
        <v>0</v>
      </c>
      <c r="AC933" s="20" t="b">
        <f t="shared" si="282"/>
        <v>0</v>
      </c>
      <c r="AD933" s="20" t="b">
        <f t="shared" si="283"/>
        <v>0</v>
      </c>
      <c r="AE933" s="2" t="s">
        <v>1575</v>
      </c>
      <c r="AF933" s="2" t="str">
        <f t="shared" si="284"/>
        <v>Stroke</v>
      </c>
      <c r="AG933" s="2" t="s">
        <v>1528</v>
      </c>
      <c r="AH933" s="2" t="str">
        <f t="shared" si="285"/>
        <v>Yes</v>
      </c>
      <c r="AI933" s="2" t="s">
        <v>1511</v>
      </c>
      <c r="AJ933" s="2" t="s">
        <v>1512</v>
      </c>
    </row>
    <row r="934" spans="1:36" ht="15.75" customHeight="1" x14ac:dyDescent="0.35">
      <c r="A934" s="2" t="s">
        <v>1379</v>
      </c>
      <c r="B934" s="2" t="s">
        <v>1518</v>
      </c>
      <c r="C934" s="2">
        <v>171</v>
      </c>
      <c r="D934" s="2">
        <f t="shared" si="269"/>
        <v>1.71</v>
      </c>
      <c r="E934" s="2">
        <f t="shared" si="270"/>
        <v>89.4</v>
      </c>
      <c r="F934" s="67">
        <f t="shared" si="271"/>
        <v>30.573509797886533</v>
      </c>
      <c r="G934" s="2">
        <v>89.4</v>
      </c>
      <c r="H934" s="2" t="b">
        <v>0</v>
      </c>
      <c r="I934" s="2" t="b">
        <f t="shared" si="272"/>
        <v>0</v>
      </c>
      <c r="J934" s="2" t="b">
        <f t="shared" si="273"/>
        <v>0</v>
      </c>
      <c r="K934" s="2" t="b">
        <v>0</v>
      </c>
      <c r="L934" s="2" t="b">
        <f t="shared" si="274"/>
        <v>0</v>
      </c>
      <c r="M934" s="2" t="b">
        <f t="shared" si="275"/>
        <v>0</v>
      </c>
      <c r="N934" s="2" t="b">
        <v>0</v>
      </c>
      <c r="O934" s="2" t="b">
        <f t="shared" si="276"/>
        <v>0</v>
      </c>
      <c r="P934" s="2" t="b">
        <f t="shared" si="277"/>
        <v>0</v>
      </c>
      <c r="Q934" s="2" t="b">
        <v>1</v>
      </c>
      <c r="R934" s="2" t="b">
        <f t="shared" si="278"/>
        <v>1</v>
      </c>
      <c r="S934" s="2" t="b">
        <f t="shared" si="279"/>
        <v>1</v>
      </c>
      <c r="T934" s="2" t="s">
        <v>1846</v>
      </c>
      <c r="U934" s="2">
        <v>211</v>
      </c>
      <c r="V934" s="2" t="b">
        <v>1</v>
      </c>
      <c r="W934" s="2" t="b">
        <f t="shared" si="280"/>
        <v>1</v>
      </c>
      <c r="X934" s="20" t="b">
        <f t="shared" si="281"/>
        <v>0</v>
      </c>
      <c r="Y934" s="2" t="b">
        <v>0</v>
      </c>
      <c r="Z934" s="2" t="b">
        <f t="shared" si="267"/>
        <v>0</v>
      </c>
      <c r="AA934" s="2" t="b">
        <f t="shared" si="268"/>
        <v>0</v>
      </c>
      <c r="AB934" s="2" t="b">
        <v>1</v>
      </c>
      <c r="AC934" s="20" t="b">
        <f t="shared" si="282"/>
        <v>1</v>
      </c>
      <c r="AD934" s="20" t="b">
        <f t="shared" si="283"/>
        <v>1</v>
      </c>
      <c r="AE934" s="2" t="s">
        <v>1549</v>
      </c>
      <c r="AF934" s="2" t="str">
        <f t="shared" si="284"/>
        <v>Hypertension</v>
      </c>
      <c r="AG934" s="2" t="s">
        <v>1528</v>
      </c>
      <c r="AH934" s="2" t="str">
        <f t="shared" si="285"/>
        <v>Yes</v>
      </c>
      <c r="AI934" s="2" t="s">
        <v>1516</v>
      </c>
      <c r="AJ934" s="2" t="s">
        <v>1525</v>
      </c>
    </row>
    <row r="935" spans="1:36" ht="15.75" customHeight="1" x14ac:dyDescent="0.35">
      <c r="A935" s="2" t="s">
        <v>1380</v>
      </c>
      <c r="B935" s="2" t="s">
        <v>1531</v>
      </c>
      <c r="C935" s="2">
        <v>166</v>
      </c>
      <c r="D935" s="2">
        <f t="shared" si="269"/>
        <v>1.66</v>
      </c>
      <c r="E935" s="2">
        <f t="shared" si="270"/>
        <v>82.7</v>
      </c>
      <c r="F935" s="67">
        <f t="shared" si="271"/>
        <v>30.011612715923938</v>
      </c>
      <c r="G935" s="2">
        <v>82.7</v>
      </c>
      <c r="H935" s="2" t="b">
        <v>0</v>
      </c>
      <c r="I935" s="2" t="b">
        <f t="shared" si="272"/>
        <v>0</v>
      </c>
      <c r="J935" s="2" t="b">
        <f t="shared" si="273"/>
        <v>0</v>
      </c>
      <c r="K935" s="2" t="b">
        <v>0</v>
      </c>
      <c r="L935" s="2" t="b">
        <f t="shared" si="274"/>
        <v>0</v>
      </c>
      <c r="M935" s="2" t="b">
        <f t="shared" si="275"/>
        <v>0</v>
      </c>
      <c r="N935" s="2" t="b">
        <v>0</v>
      </c>
      <c r="O935" s="2" t="b">
        <f t="shared" si="276"/>
        <v>0</v>
      </c>
      <c r="P935" s="2" t="b">
        <f t="shared" si="277"/>
        <v>0</v>
      </c>
      <c r="Q935" s="2" t="b">
        <v>0</v>
      </c>
      <c r="R935" s="2" t="b">
        <f t="shared" si="278"/>
        <v>0</v>
      </c>
      <c r="S935" s="2" t="b">
        <f t="shared" si="279"/>
        <v>0</v>
      </c>
      <c r="T935" s="2" t="s">
        <v>1569</v>
      </c>
      <c r="U935" s="2">
        <v>188</v>
      </c>
      <c r="V935" s="2" t="b">
        <v>0</v>
      </c>
      <c r="W935" s="2" t="b">
        <f t="shared" si="280"/>
        <v>0</v>
      </c>
      <c r="X935" s="20" t="b">
        <f t="shared" si="281"/>
        <v>0</v>
      </c>
      <c r="Y935" s="2" t="b">
        <v>1</v>
      </c>
      <c r="Z935" s="2" t="b">
        <f t="shared" si="267"/>
        <v>1</v>
      </c>
      <c r="AA935" s="2" t="b">
        <f t="shared" si="268"/>
        <v>1</v>
      </c>
      <c r="AB935" s="2" t="b">
        <v>1</v>
      </c>
      <c r="AC935" s="20" t="b">
        <f t="shared" si="282"/>
        <v>1</v>
      </c>
      <c r="AD935" s="20" t="b">
        <f t="shared" si="283"/>
        <v>1</v>
      </c>
      <c r="AE935" s="2" t="s">
        <v>1549</v>
      </c>
      <c r="AF935" s="2" t="str">
        <f t="shared" si="284"/>
        <v>Hypertension</v>
      </c>
      <c r="AG935" s="2" t="s">
        <v>1528</v>
      </c>
      <c r="AH935" s="2" t="str">
        <f t="shared" si="285"/>
        <v>Yes</v>
      </c>
      <c r="AI935" s="2" t="s">
        <v>1539</v>
      </c>
      <c r="AJ935" s="2" t="s">
        <v>1517</v>
      </c>
    </row>
    <row r="936" spans="1:36" ht="15.75" customHeight="1" x14ac:dyDescent="0.35">
      <c r="A936" s="2" t="s">
        <v>1381</v>
      </c>
      <c r="B936" s="2" t="s">
        <v>1513</v>
      </c>
      <c r="C936" s="2">
        <v>168</v>
      </c>
      <c r="D936" s="2">
        <f t="shared" si="269"/>
        <v>1.68</v>
      </c>
      <c r="E936" s="2">
        <f t="shared" si="270"/>
        <v>98.4</v>
      </c>
      <c r="F936" s="67">
        <f t="shared" si="271"/>
        <v>34.863945578231302</v>
      </c>
      <c r="G936" s="2">
        <v>98.4</v>
      </c>
      <c r="H936" s="2" t="b">
        <v>0</v>
      </c>
      <c r="I936" s="2" t="b">
        <f t="shared" si="272"/>
        <v>0</v>
      </c>
      <c r="J936" s="2" t="b">
        <f t="shared" si="273"/>
        <v>0</v>
      </c>
      <c r="K936" s="2" t="b">
        <v>0</v>
      </c>
      <c r="L936" s="2" t="b">
        <f t="shared" si="274"/>
        <v>0</v>
      </c>
      <c r="M936" s="2" t="b">
        <f t="shared" si="275"/>
        <v>0</v>
      </c>
      <c r="N936" s="2" t="b">
        <v>0</v>
      </c>
      <c r="O936" s="2" t="b">
        <f t="shared" si="276"/>
        <v>0</v>
      </c>
      <c r="P936" s="2" t="b">
        <f t="shared" si="277"/>
        <v>0</v>
      </c>
      <c r="Q936" s="2" t="b">
        <v>0</v>
      </c>
      <c r="R936" s="2" t="b">
        <f t="shared" si="278"/>
        <v>0</v>
      </c>
      <c r="S936" s="2" t="b">
        <f t="shared" si="279"/>
        <v>0</v>
      </c>
      <c r="T936" s="2" t="s">
        <v>1696</v>
      </c>
      <c r="U936" s="2">
        <v>175</v>
      </c>
      <c r="V936" s="2" t="b">
        <v>0</v>
      </c>
      <c r="W936" s="2" t="b">
        <f t="shared" si="280"/>
        <v>0</v>
      </c>
      <c r="X936" s="20" t="b">
        <f t="shared" si="281"/>
        <v>0</v>
      </c>
      <c r="Y936" s="2" t="b">
        <v>1</v>
      </c>
      <c r="Z936" s="2" t="b">
        <f t="shared" si="267"/>
        <v>1</v>
      </c>
      <c r="AA936" s="2" t="b">
        <f t="shared" si="268"/>
        <v>1</v>
      </c>
      <c r="AB936" s="2" t="b">
        <v>1</v>
      </c>
      <c r="AC936" s="20" t="b">
        <f t="shared" si="282"/>
        <v>1</v>
      </c>
      <c r="AD936" s="20" t="b">
        <f t="shared" si="283"/>
        <v>1</v>
      </c>
      <c r="AE936" s="2" t="s">
        <v>1570</v>
      </c>
      <c r="AF936" s="2" t="str">
        <f t="shared" si="284"/>
        <v>Cancer</v>
      </c>
      <c r="AG936" s="2" t="s">
        <v>1528</v>
      </c>
      <c r="AH936" s="2" t="str">
        <f t="shared" si="285"/>
        <v>Yes</v>
      </c>
      <c r="AI936" s="2" t="s">
        <v>1539</v>
      </c>
      <c r="AJ936" s="2" t="s">
        <v>1525</v>
      </c>
    </row>
    <row r="937" spans="1:36" ht="15.75" customHeight="1" x14ac:dyDescent="0.35">
      <c r="A937" s="2" t="s">
        <v>1382</v>
      </c>
      <c r="B937" s="2" t="s">
        <v>1540</v>
      </c>
      <c r="C937" s="2">
        <v>156</v>
      </c>
      <c r="D937" s="2">
        <f t="shared" si="269"/>
        <v>1.56</v>
      </c>
      <c r="E937" s="2">
        <f t="shared" si="270"/>
        <v>65</v>
      </c>
      <c r="F937" s="67">
        <f t="shared" si="271"/>
        <v>26.709401709401707</v>
      </c>
      <c r="G937" s="2">
        <v>65</v>
      </c>
      <c r="H937" s="2" t="b">
        <v>0</v>
      </c>
      <c r="I937" s="2" t="b">
        <f t="shared" si="272"/>
        <v>0</v>
      </c>
      <c r="J937" s="2" t="b">
        <f t="shared" si="273"/>
        <v>0</v>
      </c>
      <c r="K937" s="2" t="b">
        <v>0</v>
      </c>
      <c r="L937" s="2" t="b">
        <f t="shared" si="274"/>
        <v>0</v>
      </c>
      <c r="M937" s="2" t="b">
        <f t="shared" si="275"/>
        <v>0</v>
      </c>
      <c r="N937" s="2" t="b">
        <v>1</v>
      </c>
      <c r="O937" s="2" t="b">
        <f t="shared" si="276"/>
        <v>1</v>
      </c>
      <c r="P937" s="2" t="b">
        <f t="shared" si="277"/>
        <v>1</v>
      </c>
      <c r="Q937" s="2" t="b">
        <v>0</v>
      </c>
      <c r="R937" s="2" t="b">
        <f t="shared" si="278"/>
        <v>0</v>
      </c>
      <c r="S937" s="2" t="b">
        <f t="shared" si="279"/>
        <v>0</v>
      </c>
      <c r="T937" s="2" t="s">
        <v>1685</v>
      </c>
      <c r="U937" s="2">
        <v>185</v>
      </c>
      <c r="V937" s="2" t="b">
        <v>0</v>
      </c>
      <c r="W937" s="2" t="b">
        <f t="shared" si="280"/>
        <v>0</v>
      </c>
      <c r="X937" s="20" t="b">
        <f t="shared" si="281"/>
        <v>0</v>
      </c>
      <c r="Y937" s="2" t="b">
        <v>0</v>
      </c>
      <c r="Z937" s="2" t="b">
        <f t="shared" si="267"/>
        <v>0</v>
      </c>
      <c r="AA937" s="2" t="b">
        <f t="shared" si="268"/>
        <v>0</v>
      </c>
      <c r="AB937" s="2" t="b">
        <v>0</v>
      </c>
      <c r="AC937" s="20" t="b">
        <f t="shared" si="282"/>
        <v>0</v>
      </c>
      <c r="AD937" s="20" t="b">
        <f t="shared" si="283"/>
        <v>0</v>
      </c>
      <c r="AE937" s="2" t="s">
        <v>1536</v>
      </c>
      <c r="AF937" s="2" t="str">
        <f t="shared" si="284"/>
        <v>Hypertension</v>
      </c>
      <c r="AH937" s="2" t="str">
        <f t="shared" si="285"/>
        <v>No</v>
      </c>
      <c r="AI937" s="2" t="s">
        <v>1516</v>
      </c>
      <c r="AJ937" s="2" t="s">
        <v>1525</v>
      </c>
    </row>
    <row r="938" spans="1:36" ht="15.75" customHeight="1" x14ac:dyDescent="0.35">
      <c r="A938" s="2" t="s">
        <v>1383</v>
      </c>
      <c r="B938" s="2" t="s">
        <v>1531</v>
      </c>
      <c r="C938" s="2">
        <v>152</v>
      </c>
      <c r="D938" s="2">
        <f t="shared" si="269"/>
        <v>1.52</v>
      </c>
      <c r="E938" s="2">
        <f t="shared" si="270"/>
        <v>71.3</v>
      </c>
      <c r="F938" s="67">
        <f t="shared" si="271"/>
        <v>30.860457063711909</v>
      </c>
      <c r="G938" s="2">
        <v>71.3</v>
      </c>
      <c r="H938" s="2" t="b">
        <v>0</v>
      </c>
      <c r="I938" s="2" t="b">
        <f t="shared" si="272"/>
        <v>0</v>
      </c>
      <c r="J938" s="2" t="b">
        <f t="shared" si="273"/>
        <v>0</v>
      </c>
      <c r="K938" s="2" t="b">
        <v>0</v>
      </c>
      <c r="L938" s="2" t="b">
        <f t="shared" si="274"/>
        <v>0</v>
      </c>
      <c r="M938" s="2" t="b">
        <f t="shared" si="275"/>
        <v>0</v>
      </c>
      <c r="N938" s="2" t="b">
        <v>1</v>
      </c>
      <c r="O938" s="2" t="b">
        <f t="shared" si="276"/>
        <v>1</v>
      </c>
      <c r="P938" s="2" t="b">
        <f t="shared" si="277"/>
        <v>1</v>
      </c>
      <c r="Q938" s="2" t="b">
        <v>1</v>
      </c>
      <c r="R938" s="2" t="b">
        <f t="shared" si="278"/>
        <v>1</v>
      </c>
      <c r="S938" s="2" t="b">
        <f t="shared" si="279"/>
        <v>1</v>
      </c>
      <c r="T938" s="2" t="s">
        <v>1905</v>
      </c>
      <c r="U938" s="2">
        <v>185</v>
      </c>
      <c r="V938" s="2" t="b">
        <v>1</v>
      </c>
      <c r="W938" s="2" t="b">
        <f t="shared" si="280"/>
        <v>1</v>
      </c>
      <c r="X938" s="20" t="b">
        <f t="shared" si="281"/>
        <v>0</v>
      </c>
      <c r="Y938" s="2" t="b">
        <v>1</v>
      </c>
      <c r="Z938" s="2" t="b">
        <f t="shared" si="267"/>
        <v>1</v>
      </c>
      <c r="AA938" s="2" t="b">
        <f t="shared" si="268"/>
        <v>1</v>
      </c>
      <c r="AB938" s="2" t="b">
        <v>1</v>
      </c>
      <c r="AC938" s="20" t="b">
        <f t="shared" si="282"/>
        <v>1</v>
      </c>
      <c r="AD938" s="20" t="b">
        <f t="shared" si="283"/>
        <v>1</v>
      </c>
      <c r="AE938" s="2" t="s">
        <v>1527</v>
      </c>
      <c r="AF938" s="2" t="str">
        <f t="shared" si="284"/>
        <v>Appendicitis</v>
      </c>
      <c r="AG938" s="2" t="s">
        <v>1510</v>
      </c>
      <c r="AH938" s="2" t="str">
        <f t="shared" si="285"/>
        <v>No</v>
      </c>
      <c r="AI938" s="2" t="s">
        <v>1511</v>
      </c>
      <c r="AJ938" s="2" t="s">
        <v>1512</v>
      </c>
    </row>
    <row r="939" spans="1:36" ht="15.75" customHeight="1" x14ac:dyDescent="0.35">
      <c r="A939" s="2" t="s">
        <v>1385</v>
      </c>
      <c r="B939" s="2" t="s">
        <v>1540</v>
      </c>
      <c r="C939" s="2">
        <v>173</v>
      </c>
      <c r="D939" s="2">
        <f t="shared" si="269"/>
        <v>1.73</v>
      </c>
      <c r="E939" s="2">
        <f t="shared" si="270"/>
        <v>90.4</v>
      </c>
      <c r="F939" s="67">
        <f t="shared" si="271"/>
        <v>30.204818069430988</v>
      </c>
      <c r="G939" s="2">
        <v>90.4</v>
      </c>
      <c r="H939" s="2" t="b">
        <v>0</v>
      </c>
      <c r="I939" s="2" t="b">
        <f t="shared" si="272"/>
        <v>0</v>
      </c>
      <c r="J939" s="2" t="b">
        <f t="shared" si="273"/>
        <v>0</v>
      </c>
      <c r="K939" s="2" t="b">
        <v>0</v>
      </c>
      <c r="L939" s="2" t="b">
        <f t="shared" si="274"/>
        <v>0</v>
      </c>
      <c r="M939" s="2" t="b">
        <f t="shared" si="275"/>
        <v>0</v>
      </c>
      <c r="N939" s="2" t="b">
        <v>0</v>
      </c>
      <c r="O939" s="2" t="b">
        <f t="shared" si="276"/>
        <v>0</v>
      </c>
      <c r="P939" s="2" t="b">
        <f t="shared" si="277"/>
        <v>0</v>
      </c>
      <c r="Q939" s="2" t="b">
        <v>0</v>
      </c>
      <c r="R939" s="2" t="b">
        <f t="shared" si="278"/>
        <v>0</v>
      </c>
      <c r="S939" s="2" t="b">
        <f t="shared" si="279"/>
        <v>0</v>
      </c>
      <c r="T939" s="2" t="s">
        <v>1662</v>
      </c>
      <c r="U939" s="2">
        <v>206</v>
      </c>
      <c r="V939" s="2" t="b">
        <v>0</v>
      </c>
      <c r="W939" s="2" t="b">
        <f t="shared" si="280"/>
        <v>0</v>
      </c>
      <c r="X939" s="20" t="b">
        <f t="shared" si="281"/>
        <v>0</v>
      </c>
      <c r="Y939" s="2" t="b">
        <v>1</v>
      </c>
      <c r="Z939" s="2" t="b">
        <f t="shared" si="267"/>
        <v>1</v>
      </c>
      <c r="AA939" s="2" t="b">
        <f t="shared" si="268"/>
        <v>1</v>
      </c>
      <c r="AB939" s="2" t="b">
        <v>1</v>
      </c>
      <c r="AC939" s="20" t="b">
        <f t="shared" si="282"/>
        <v>1</v>
      </c>
      <c r="AD939" s="20" t="b">
        <f t="shared" si="283"/>
        <v>1</v>
      </c>
      <c r="AE939" s="2" t="s">
        <v>1562</v>
      </c>
      <c r="AF939" s="2" t="str">
        <f t="shared" si="284"/>
        <v>Fractured Leg</v>
      </c>
      <c r="AG939" s="2" t="s">
        <v>1510</v>
      </c>
      <c r="AH939" s="2" t="str">
        <f t="shared" si="285"/>
        <v>No</v>
      </c>
      <c r="AI939" s="2" t="s">
        <v>1511</v>
      </c>
      <c r="AJ939" s="2" t="s">
        <v>1512</v>
      </c>
    </row>
    <row r="940" spans="1:36" ht="15.75" customHeight="1" x14ac:dyDescent="0.35">
      <c r="A940" s="2" t="s">
        <v>1386</v>
      </c>
      <c r="B940" s="2" t="s">
        <v>1513</v>
      </c>
      <c r="C940" s="2">
        <v>166</v>
      </c>
      <c r="D940" s="2">
        <f t="shared" si="269"/>
        <v>1.66</v>
      </c>
      <c r="E940" s="2">
        <f t="shared" si="270"/>
        <v>94.2</v>
      </c>
      <c r="F940" s="67">
        <f t="shared" si="271"/>
        <v>34.184932501088696</v>
      </c>
      <c r="G940" s="2">
        <v>94.2</v>
      </c>
      <c r="H940" s="2" t="b">
        <v>1</v>
      </c>
      <c r="I940" s="2" t="b">
        <f t="shared" si="272"/>
        <v>1</v>
      </c>
      <c r="J940" s="2" t="b">
        <f t="shared" si="273"/>
        <v>1</v>
      </c>
      <c r="K940" s="2" t="b">
        <v>0</v>
      </c>
      <c r="L940" s="2" t="b">
        <f t="shared" si="274"/>
        <v>0</v>
      </c>
      <c r="M940" s="2" t="b">
        <f t="shared" si="275"/>
        <v>0</v>
      </c>
      <c r="N940" s="2" t="b">
        <v>0</v>
      </c>
      <c r="O940" s="2" t="b">
        <f t="shared" si="276"/>
        <v>0</v>
      </c>
      <c r="P940" s="2" t="b">
        <f t="shared" si="277"/>
        <v>0</v>
      </c>
      <c r="Q940" s="2" t="b">
        <v>1</v>
      </c>
      <c r="R940" s="2" t="b">
        <f t="shared" si="278"/>
        <v>1</v>
      </c>
      <c r="S940" s="2" t="b">
        <f t="shared" si="279"/>
        <v>1</v>
      </c>
      <c r="T940" s="2" t="s">
        <v>1694</v>
      </c>
      <c r="U940" s="2">
        <v>187</v>
      </c>
      <c r="V940" s="2" t="b">
        <v>1</v>
      </c>
      <c r="W940" s="2" t="b">
        <f t="shared" si="280"/>
        <v>1</v>
      </c>
      <c r="X940" s="20" t="b">
        <f t="shared" si="281"/>
        <v>0</v>
      </c>
      <c r="Y940" s="2" t="b">
        <v>0</v>
      </c>
      <c r="Z940" s="2" t="b">
        <f t="shared" si="267"/>
        <v>0</v>
      </c>
      <c r="AA940" s="2" t="b">
        <f t="shared" si="268"/>
        <v>0</v>
      </c>
      <c r="AB940" s="2" t="b">
        <v>1</v>
      </c>
      <c r="AC940" s="20" t="b">
        <f t="shared" si="282"/>
        <v>1</v>
      </c>
      <c r="AD940" s="20" t="b">
        <f t="shared" si="283"/>
        <v>1</v>
      </c>
      <c r="AE940" s="2" t="s">
        <v>1530</v>
      </c>
      <c r="AF940" s="2" t="str">
        <f t="shared" si="284"/>
        <v>Fractured Arm</v>
      </c>
      <c r="AG940" s="2" t="s">
        <v>1528</v>
      </c>
      <c r="AH940" s="2" t="str">
        <f t="shared" si="285"/>
        <v>Yes</v>
      </c>
      <c r="AI940" s="2" t="s">
        <v>1511</v>
      </c>
      <c r="AJ940" s="2" t="s">
        <v>1517</v>
      </c>
    </row>
    <row r="941" spans="1:36" ht="15.75" customHeight="1" x14ac:dyDescent="0.35">
      <c r="A941" s="2" t="s">
        <v>1388</v>
      </c>
      <c r="B941" s="2" t="s">
        <v>1522</v>
      </c>
      <c r="C941" s="2">
        <v>157</v>
      </c>
      <c r="D941" s="2">
        <f t="shared" si="269"/>
        <v>1.57</v>
      </c>
      <c r="E941" s="2">
        <f t="shared" si="270"/>
        <v>79.900000000000006</v>
      </c>
      <c r="F941" s="67">
        <f t="shared" si="271"/>
        <v>32.415108117976388</v>
      </c>
      <c r="G941" s="2">
        <v>79.900000000000006</v>
      </c>
      <c r="H941" s="2" t="b">
        <v>1</v>
      </c>
      <c r="I941" s="2" t="b">
        <f t="shared" si="272"/>
        <v>1</v>
      </c>
      <c r="J941" s="2" t="b">
        <f t="shared" si="273"/>
        <v>1</v>
      </c>
      <c r="K941" s="2" t="b">
        <v>0</v>
      </c>
      <c r="L941" s="2" t="b">
        <f t="shared" si="274"/>
        <v>0</v>
      </c>
      <c r="M941" s="2" t="b">
        <f t="shared" si="275"/>
        <v>0</v>
      </c>
      <c r="N941" s="2" t="b">
        <v>0</v>
      </c>
      <c r="O941" s="2" t="b">
        <f t="shared" si="276"/>
        <v>0</v>
      </c>
      <c r="P941" s="2" t="b">
        <f t="shared" si="277"/>
        <v>0</v>
      </c>
      <c r="Q941" s="2" t="b">
        <v>0</v>
      </c>
      <c r="R941" s="2" t="b">
        <f t="shared" si="278"/>
        <v>0</v>
      </c>
      <c r="S941" s="2" t="b">
        <f t="shared" si="279"/>
        <v>0</v>
      </c>
      <c r="T941" s="2" t="s">
        <v>1868</v>
      </c>
      <c r="U941" s="2">
        <v>217</v>
      </c>
      <c r="V941" s="2" t="b">
        <v>1</v>
      </c>
      <c r="W941" s="2" t="b">
        <f t="shared" si="280"/>
        <v>1</v>
      </c>
      <c r="X941" s="20" t="b">
        <f t="shared" si="281"/>
        <v>0</v>
      </c>
      <c r="Y941" s="2" t="b">
        <v>1</v>
      </c>
      <c r="Z941" s="2" t="b">
        <f t="shared" si="267"/>
        <v>1</v>
      </c>
      <c r="AA941" s="2" t="b">
        <f t="shared" si="268"/>
        <v>1</v>
      </c>
      <c r="AB941" s="2" t="b">
        <v>1</v>
      </c>
      <c r="AC941" s="20" t="b">
        <f t="shared" si="282"/>
        <v>1</v>
      </c>
      <c r="AD941" s="20" t="b">
        <f t="shared" si="283"/>
        <v>1</v>
      </c>
      <c r="AE941" s="2" t="s">
        <v>1598</v>
      </c>
      <c r="AF941" s="2" t="str">
        <f t="shared" si="284"/>
        <v>Heart Disease</v>
      </c>
      <c r="AG941" s="2" t="s">
        <v>1510</v>
      </c>
      <c r="AH941" s="2" t="str">
        <f t="shared" si="285"/>
        <v>No</v>
      </c>
      <c r="AI941" s="2" t="s">
        <v>1539</v>
      </c>
      <c r="AJ941" s="2" t="s">
        <v>1534</v>
      </c>
    </row>
    <row r="942" spans="1:36" ht="15.75" customHeight="1" x14ac:dyDescent="0.35">
      <c r="A942" s="2" t="s">
        <v>1389</v>
      </c>
      <c r="B942" s="2" t="s">
        <v>1560</v>
      </c>
      <c r="C942" s="2">
        <v>167</v>
      </c>
      <c r="D942" s="2">
        <f t="shared" si="269"/>
        <v>1.67</v>
      </c>
      <c r="E942" s="2">
        <f t="shared" si="270"/>
        <v>66.599999999999994</v>
      </c>
      <c r="F942" s="67">
        <f t="shared" si="271"/>
        <v>23.880382946681486</v>
      </c>
      <c r="G942" s="2">
        <v>66.599999999999994</v>
      </c>
      <c r="H942" s="2" t="b">
        <v>0</v>
      </c>
      <c r="I942" s="2" t="b">
        <f t="shared" si="272"/>
        <v>0</v>
      </c>
      <c r="J942" s="2" t="b">
        <f t="shared" si="273"/>
        <v>0</v>
      </c>
      <c r="K942" s="2" t="b">
        <v>1</v>
      </c>
      <c r="L942" s="2" t="b">
        <f t="shared" si="274"/>
        <v>1</v>
      </c>
      <c r="M942" s="2" t="b">
        <f t="shared" si="275"/>
        <v>1</v>
      </c>
      <c r="N942" s="2" t="b">
        <v>0</v>
      </c>
      <c r="O942" s="2" t="b">
        <f t="shared" si="276"/>
        <v>0</v>
      </c>
      <c r="P942" s="2" t="b">
        <f t="shared" si="277"/>
        <v>0</v>
      </c>
      <c r="Q942" s="2" t="b">
        <v>0</v>
      </c>
      <c r="R942" s="2" t="b">
        <f t="shared" si="278"/>
        <v>0</v>
      </c>
      <c r="S942" s="2" t="b">
        <f t="shared" si="279"/>
        <v>0</v>
      </c>
      <c r="T942" s="2" t="s">
        <v>1615</v>
      </c>
      <c r="U942" s="2">
        <v>196</v>
      </c>
      <c r="W942" s="2" t="b">
        <f t="shared" si="280"/>
        <v>0</v>
      </c>
      <c r="X942" s="20" t="b">
        <f t="shared" si="281"/>
        <v>0</v>
      </c>
      <c r="Y942" s="2" t="b">
        <v>0</v>
      </c>
      <c r="Z942" s="2" t="b">
        <f t="shared" si="267"/>
        <v>0</v>
      </c>
      <c r="AA942" s="2" t="b">
        <f t="shared" si="268"/>
        <v>0</v>
      </c>
      <c r="AB942" s="2" t="b">
        <v>0</v>
      </c>
      <c r="AC942" s="20" t="b">
        <f t="shared" si="282"/>
        <v>0</v>
      </c>
      <c r="AD942" s="20" t="b">
        <f t="shared" si="283"/>
        <v>0</v>
      </c>
      <c r="AE942" s="2" t="s">
        <v>1530</v>
      </c>
      <c r="AF942" s="2" t="str">
        <f t="shared" si="284"/>
        <v>Fractured Arm</v>
      </c>
      <c r="AG942" s="2" t="s">
        <v>1528</v>
      </c>
      <c r="AH942" s="2" t="str">
        <f t="shared" si="285"/>
        <v>Yes</v>
      </c>
      <c r="AI942" s="2" t="s">
        <v>1539</v>
      </c>
      <c r="AJ942" s="2" t="s">
        <v>1521</v>
      </c>
    </row>
    <row r="943" spans="1:36" ht="15.75" customHeight="1" x14ac:dyDescent="0.35">
      <c r="A943" s="2" t="s">
        <v>1390</v>
      </c>
      <c r="B943" s="2" t="s">
        <v>1507</v>
      </c>
      <c r="C943" s="2">
        <v>163</v>
      </c>
      <c r="D943" s="2">
        <f t="shared" si="269"/>
        <v>1.63</v>
      </c>
      <c r="E943" s="2">
        <f t="shared" si="270"/>
        <v>92.8</v>
      </c>
      <c r="F943" s="67">
        <f t="shared" si="271"/>
        <v>34.927923519891607</v>
      </c>
      <c r="G943" s="2">
        <v>92.8</v>
      </c>
      <c r="H943" s="2" t="b">
        <v>1</v>
      </c>
      <c r="I943" s="2" t="b">
        <f t="shared" si="272"/>
        <v>1</v>
      </c>
      <c r="J943" s="2" t="b">
        <f t="shared" si="273"/>
        <v>1</v>
      </c>
      <c r="K943" s="2" t="b">
        <v>0</v>
      </c>
      <c r="L943" s="2" t="b">
        <f t="shared" si="274"/>
        <v>0</v>
      </c>
      <c r="M943" s="2" t="b">
        <f t="shared" si="275"/>
        <v>0</v>
      </c>
      <c r="N943" s="2" t="b">
        <v>0</v>
      </c>
      <c r="O943" s="2" t="b">
        <f t="shared" si="276"/>
        <v>0</v>
      </c>
      <c r="P943" s="2" t="b">
        <f t="shared" si="277"/>
        <v>0</v>
      </c>
      <c r="Q943" s="2" t="b">
        <v>1</v>
      </c>
      <c r="R943" s="2" t="b">
        <f t="shared" si="278"/>
        <v>1</v>
      </c>
      <c r="S943" s="2" t="b">
        <f t="shared" si="279"/>
        <v>1</v>
      </c>
      <c r="T943" s="2" t="s">
        <v>1916</v>
      </c>
      <c r="U943" s="2">
        <v>190</v>
      </c>
      <c r="V943" s="2" t="b">
        <v>1</v>
      </c>
      <c r="W943" s="2" t="b">
        <f t="shared" si="280"/>
        <v>1</v>
      </c>
      <c r="X943" s="20" t="b">
        <f t="shared" si="281"/>
        <v>0</v>
      </c>
      <c r="Y943" s="2" t="b">
        <v>0</v>
      </c>
      <c r="Z943" s="2" t="b">
        <f t="shared" si="267"/>
        <v>0</v>
      </c>
      <c r="AA943" s="2" t="b">
        <f t="shared" si="268"/>
        <v>0</v>
      </c>
      <c r="AB943" s="2" t="b">
        <v>1</v>
      </c>
      <c r="AC943" s="20" t="b">
        <f t="shared" si="282"/>
        <v>1</v>
      </c>
      <c r="AD943" s="20" t="b">
        <f t="shared" si="283"/>
        <v>1</v>
      </c>
      <c r="AE943" s="2" t="s">
        <v>1538</v>
      </c>
      <c r="AF943" s="2" t="str">
        <f t="shared" si="284"/>
        <v>Respiratory Infection</v>
      </c>
      <c r="AG943" s="2" t="s">
        <v>1528</v>
      </c>
      <c r="AH943" s="2" t="str">
        <f t="shared" si="285"/>
        <v>Yes</v>
      </c>
      <c r="AI943" s="2" t="s">
        <v>1511</v>
      </c>
      <c r="AJ943" s="2" t="s">
        <v>1521</v>
      </c>
    </row>
    <row r="944" spans="1:36" ht="15.75" customHeight="1" x14ac:dyDescent="0.35">
      <c r="A944" s="2" t="s">
        <v>1392</v>
      </c>
      <c r="B944" s="2" t="s">
        <v>1547</v>
      </c>
      <c r="C944" s="2">
        <v>156</v>
      </c>
      <c r="D944" s="2">
        <f t="shared" si="269"/>
        <v>1.56</v>
      </c>
      <c r="E944" s="2">
        <f t="shared" si="270"/>
        <v>50.1</v>
      </c>
      <c r="F944" s="67">
        <f t="shared" si="271"/>
        <v>20.586785009861931</v>
      </c>
      <c r="G944" s="2">
        <v>50.1</v>
      </c>
      <c r="H944" s="2" t="b">
        <v>0</v>
      </c>
      <c r="I944" s="2" t="b">
        <f t="shared" si="272"/>
        <v>0</v>
      </c>
      <c r="J944" s="2" t="b">
        <f t="shared" si="273"/>
        <v>0</v>
      </c>
      <c r="K944" s="2" t="b">
        <v>1</v>
      </c>
      <c r="L944" s="2" t="b">
        <f t="shared" si="274"/>
        <v>1</v>
      </c>
      <c r="M944" s="2" t="b">
        <f t="shared" si="275"/>
        <v>1</v>
      </c>
      <c r="N944" s="2" t="b">
        <v>1</v>
      </c>
      <c r="O944" s="2" t="b">
        <f t="shared" si="276"/>
        <v>1</v>
      </c>
      <c r="P944" s="2" t="b">
        <f t="shared" si="277"/>
        <v>1</v>
      </c>
      <c r="Q944" s="2" t="b">
        <v>0</v>
      </c>
      <c r="R944" s="2" t="b">
        <f t="shared" si="278"/>
        <v>0</v>
      </c>
      <c r="S944" s="2" t="b">
        <f t="shared" si="279"/>
        <v>0</v>
      </c>
      <c r="T944" s="2" t="s">
        <v>1764</v>
      </c>
      <c r="U944" s="2">
        <v>229</v>
      </c>
      <c r="V944" s="2" t="b">
        <v>0</v>
      </c>
      <c r="W944" s="2" t="b">
        <f t="shared" si="280"/>
        <v>0</v>
      </c>
      <c r="X944" s="20" t="b">
        <f t="shared" si="281"/>
        <v>0</v>
      </c>
      <c r="Y944" s="2" t="b">
        <v>0</v>
      </c>
      <c r="Z944" s="2" t="b">
        <f t="shared" si="267"/>
        <v>0</v>
      </c>
      <c r="AA944" s="2" t="b">
        <f t="shared" si="268"/>
        <v>0</v>
      </c>
      <c r="AB944" s="2" t="b">
        <v>0</v>
      </c>
      <c r="AC944" s="20" t="b">
        <f t="shared" si="282"/>
        <v>0</v>
      </c>
      <c r="AD944" s="20" t="b">
        <f t="shared" si="283"/>
        <v>0</v>
      </c>
      <c r="AE944" s="2" t="s">
        <v>1502</v>
      </c>
      <c r="AF944" s="2" t="str">
        <f t="shared" si="284"/>
        <v>Diabetes</v>
      </c>
      <c r="AG944" s="2" t="s">
        <v>1528</v>
      </c>
      <c r="AH944" s="2" t="str">
        <f t="shared" si="285"/>
        <v>Yes</v>
      </c>
      <c r="AI944" s="2" t="s">
        <v>1516</v>
      </c>
      <c r="AJ944" s="2" t="s">
        <v>1525</v>
      </c>
    </row>
    <row r="945" spans="1:36" ht="15.75" customHeight="1" x14ac:dyDescent="0.35">
      <c r="A945" s="2" t="s">
        <v>1393</v>
      </c>
      <c r="B945" s="2" t="s">
        <v>1522</v>
      </c>
      <c r="C945" s="2">
        <v>161</v>
      </c>
      <c r="D945" s="2">
        <f t="shared" si="269"/>
        <v>1.61</v>
      </c>
      <c r="E945" s="2">
        <f t="shared" si="270"/>
        <v>90.7</v>
      </c>
      <c r="F945" s="67">
        <f t="shared" si="271"/>
        <v>34.990933991744143</v>
      </c>
      <c r="G945" s="2">
        <v>90.7</v>
      </c>
      <c r="H945" s="2" t="b">
        <v>0</v>
      </c>
      <c r="I945" s="2" t="b">
        <f t="shared" si="272"/>
        <v>0</v>
      </c>
      <c r="J945" s="2" t="b">
        <f t="shared" si="273"/>
        <v>0</v>
      </c>
      <c r="K945" s="2" t="b">
        <v>0</v>
      </c>
      <c r="L945" s="2" t="b">
        <f t="shared" si="274"/>
        <v>0</v>
      </c>
      <c r="M945" s="2" t="b">
        <f t="shared" si="275"/>
        <v>0</v>
      </c>
      <c r="N945" s="2" t="b">
        <v>0</v>
      </c>
      <c r="O945" s="2" t="b">
        <f t="shared" si="276"/>
        <v>0</v>
      </c>
      <c r="P945" s="2" t="b">
        <f t="shared" si="277"/>
        <v>0</v>
      </c>
      <c r="Q945" s="2" t="b">
        <v>0</v>
      </c>
      <c r="R945" s="2" t="b">
        <f t="shared" si="278"/>
        <v>0</v>
      </c>
      <c r="S945" s="2" t="b">
        <f t="shared" si="279"/>
        <v>0</v>
      </c>
      <c r="T945" s="2" t="s">
        <v>1883</v>
      </c>
      <c r="U945" s="2">
        <v>229</v>
      </c>
      <c r="V945" s="2" t="b">
        <v>0</v>
      </c>
      <c r="W945" s="2" t="b">
        <f t="shared" si="280"/>
        <v>0</v>
      </c>
      <c r="X945" s="20" t="b">
        <f t="shared" si="281"/>
        <v>0</v>
      </c>
      <c r="Y945" s="2" t="b">
        <v>1</v>
      </c>
      <c r="Z945" s="2" t="b">
        <f t="shared" si="267"/>
        <v>1</v>
      </c>
      <c r="AA945" s="2" t="b">
        <f t="shared" si="268"/>
        <v>1</v>
      </c>
      <c r="AB945" s="2" t="b">
        <v>1</v>
      </c>
      <c r="AC945" s="20" t="b">
        <f t="shared" si="282"/>
        <v>1</v>
      </c>
      <c r="AD945" s="20" t="b">
        <f t="shared" si="283"/>
        <v>1</v>
      </c>
      <c r="AE945" s="2" t="s">
        <v>1530</v>
      </c>
      <c r="AF945" s="2" t="str">
        <f t="shared" si="284"/>
        <v>Fractured Arm</v>
      </c>
      <c r="AG945" s="2" t="s">
        <v>1510</v>
      </c>
      <c r="AH945" s="2" t="str">
        <f t="shared" si="285"/>
        <v>No</v>
      </c>
      <c r="AI945" s="2" t="s">
        <v>1539</v>
      </c>
      <c r="AJ945" s="2" t="s">
        <v>1525</v>
      </c>
    </row>
    <row r="946" spans="1:36" ht="15.75" customHeight="1" x14ac:dyDescent="0.35">
      <c r="A946" s="2" t="s">
        <v>1395</v>
      </c>
      <c r="B946" s="2" t="s">
        <v>1531</v>
      </c>
      <c r="C946" s="2">
        <v>177</v>
      </c>
      <c r="D946" s="2">
        <f t="shared" si="269"/>
        <v>1.77</v>
      </c>
      <c r="E946" s="2">
        <f t="shared" si="270"/>
        <v>105.5</v>
      </c>
      <c r="F946" s="67">
        <f t="shared" si="271"/>
        <v>33.674869928819938</v>
      </c>
      <c r="G946" s="2">
        <v>105.5</v>
      </c>
      <c r="H946" s="2" t="b">
        <v>0</v>
      </c>
      <c r="I946" s="2" t="b">
        <f t="shared" si="272"/>
        <v>0</v>
      </c>
      <c r="J946" s="2" t="b">
        <f t="shared" si="273"/>
        <v>0</v>
      </c>
      <c r="K946" s="2" t="b">
        <v>0</v>
      </c>
      <c r="L946" s="2" t="b">
        <f t="shared" si="274"/>
        <v>0</v>
      </c>
      <c r="M946" s="2" t="b">
        <f t="shared" si="275"/>
        <v>0</v>
      </c>
      <c r="N946" s="2" t="b">
        <v>0</v>
      </c>
      <c r="O946" s="2" t="b">
        <f t="shared" si="276"/>
        <v>0</v>
      </c>
      <c r="P946" s="2" t="b">
        <f t="shared" si="277"/>
        <v>0</v>
      </c>
      <c r="Q946" s="2" t="b">
        <v>0</v>
      </c>
      <c r="R946" s="2" t="b">
        <f t="shared" si="278"/>
        <v>0</v>
      </c>
      <c r="S946" s="2" t="b">
        <f t="shared" si="279"/>
        <v>0</v>
      </c>
      <c r="T946" s="2" t="s">
        <v>1917</v>
      </c>
      <c r="U946" s="2">
        <v>207</v>
      </c>
      <c r="V946" s="2" t="b">
        <v>0</v>
      </c>
      <c r="W946" s="2" t="b">
        <f t="shared" si="280"/>
        <v>0</v>
      </c>
      <c r="X946" s="20" t="b">
        <f t="shared" si="281"/>
        <v>0</v>
      </c>
      <c r="Y946" s="2" t="b">
        <v>1</v>
      </c>
      <c r="Z946" s="2" t="b">
        <f t="shared" si="267"/>
        <v>1</v>
      </c>
      <c r="AA946" s="2" t="b">
        <f t="shared" si="268"/>
        <v>1</v>
      </c>
      <c r="AB946" s="2" t="b">
        <v>1</v>
      </c>
      <c r="AC946" s="20" t="b">
        <f t="shared" si="282"/>
        <v>1</v>
      </c>
      <c r="AD946" s="20" t="b">
        <f t="shared" si="283"/>
        <v>1</v>
      </c>
      <c r="AE946" s="2" t="s">
        <v>1627</v>
      </c>
      <c r="AF946" s="2" t="str">
        <f t="shared" si="284"/>
        <v>Childbirth</v>
      </c>
      <c r="AG946" s="2" t="s">
        <v>1510</v>
      </c>
      <c r="AH946" s="2" t="str">
        <f t="shared" si="285"/>
        <v>No</v>
      </c>
      <c r="AI946" s="2" t="s">
        <v>1516</v>
      </c>
      <c r="AJ946" s="2" t="s">
        <v>1534</v>
      </c>
    </row>
    <row r="947" spans="1:36" ht="15.75" customHeight="1" x14ac:dyDescent="0.35">
      <c r="A947" s="2" t="s">
        <v>1397</v>
      </c>
      <c r="B947" s="2" t="s">
        <v>1560</v>
      </c>
      <c r="C947" s="2">
        <v>167</v>
      </c>
      <c r="D947" s="2">
        <f t="shared" si="269"/>
        <v>1.67</v>
      </c>
      <c r="E947" s="2">
        <f t="shared" si="270"/>
        <v>78.8</v>
      </c>
      <c r="F947" s="67">
        <f t="shared" si="271"/>
        <v>28.254867510488005</v>
      </c>
      <c r="G947" s="2">
        <v>78.8</v>
      </c>
      <c r="H947" s="2" t="b">
        <v>0</v>
      </c>
      <c r="I947" s="2" t="b">
        <f t="shared" si="272"/>
        <v>0</v>
      </c>
      <c r="J947" s="2" t="b">
        <f t="shared" si="273"/>
        <v>0</v>
      </c>
      <c r="K947" s="2" t="b">
        <v>0</v>
      </c>
      <c r="L947" s="2" t="b">
        <f t="shared" si="274"/>
        <v>0</v>
      </c>
      <c r="M947" s="2" t="b">
        <f t="shared" si="275"/>
        <v>0</v>
      </c>
      <c r="N947" s="2" t="b">
        <v>0</v>
      </c>
      <c r="O947" s="2" t="b">
        <f t="shared" si="276"/>
        <v>0</v>
      </c>
      <c r="P947" s="2" t="b">
        <f t="shared" si="277"/>
        <v>0</v>
      </c>
      <c r="Q947" s="2" t="b">
        <v>0</v>
      </c>
      <c r="R947" s="2" t="b">
        <f t="shared" si="278"/>
        <v>0</v>
      </c>
      <c r="S947" s="2" t="b">
        <f t="shared" si="279"/>
        <v>0</v>
      </c>
      <c r="T947" s="2" t="s">
        <v>1715</v>
      </c>
      <c r="U947" s="2">
        <v>192</v>
      </c>
      <c r="V947" s="2" t="b">
        <v>1</v>
      </c>
      <c r="W947" s="2" t="b">
        <f t="shared" si="280"/>
        <v>1</v>
      </c>
      <c r="X947" s="20" t="b">
        <f t="shared" si="281"/>
        <v>0</v>
      </c>
      <c r="Y947" s="2" t="b">
        <v>0</v>
      </c>
      <c r="Z947" s="2" t="b">
        <f t="shared" si="267"/>
        <v>0</v>
      </c>
      <c r="AA947" s="2" t="b">
        <f t="shared" si="268"/>
        <v>0</v>
      </c>
      <c r="AB947" s="2" t="b">
        <v>1</v>
      </c>
      <c r="AC947" s="20" t="b">
        <f t="shared" si="282"/>
        <v>1</v>
      </c>
      <c r="AD947" s="20" t="b">
        <f t="shared" si="283"/>
        <v>1</v>
      </c>
      <c r="AE947" s="2" t="s">
        <v>1621</v>
      </c>
      <c r="AF947" s="2" t="str">
        <f t="shared" si="284"/>
        <v>Heart Attack</v>
      </c>
      <c r="AG947" s="2" t="s">
        <v>1510</v>
      </c>
      <c r="AH947" s="2" t="str">
        <f t="shared" si="285"/>
        <v>No</v>
      </c>
      <c r="AI947" s="2" t="s">
        <v>1539</v>
      </c>
      <c r="AJ947" s="2" t="s">
        <v>1525</v>
      </c>
    </row>
    <row r="948" spans="1:36" ht="15.75" customHeight="1" x14ac:dyDescent="0.35">
      <c r="A948" s="2" t="s">
        <v>1398</v>
      </c>
      <c r="B948" s="2" t="s">
        <v>1540</v>
      </c>
      <c r="C948" s="2">
        <v>162</v>
      </c>
      <c r="D948" s="2">
        <f t="shared" si="269"/>
        <v>1.62</v>
      </c>
      <c r="E948" s="2">
        <f t="shared" si="270"/>
        <v>69</v>
      </c>
      <c r="F948" s="67">
        <f t="shared" si="271"/>
        <v>26.291723822588015</v>
      </c>
      <c r="G948" s="2">
        <v>69</v>
      </c>
      <c r="H948" s="2" t="b">
        <v>0</v>
      </c>
      <c r="I948" s="2" t="b">
        <f t="shared" si="272"/>
        <v>0</v>
      </c>
      <c r="J948" s="2" t="b">
        <f t="shared" si="273"/>
        <v>0</v>
      </c>
      <c r="K948" s="2" t="b">
        <v>1</v>
      </c>
      <c r="L948" s="2" t="b">
        <f t="shared" si="274"/>
        <v>1</v>
      </c>
      <c r="M948" s="2" t="b">
        <f t="shared" si="275"/>
        <v>1</v>
      </c>
      <c r="N948" s="2" t="b">
        <v>0</v>
      </c>
      <c r="O948" s="2" t="b">
        <f t="shared" si="276"/>
        <v>0</v>
      </c>
      <c r="P948" s="2" t="b">
        <f t="shared" si="277"/>
        <v>0</v>
      </c>
      <c r="Q948" s="2" t="b">
        <v>0</v>
      </c>
      <c r="R948" s="2" t="b">
        <f t="shared" si="278"/>
        <v>0</v>
      </c>
      <c r="S948" s="2" t="b">
        <f t="shared" si="279"/>
        <v>0</v>
      </c>
      <c r="T948" s="2" t="s">
        <v>1866</v>
      </c>
      <c r="U948" s="2">
        <v>220</v>
      </c>
      <c r="V948" s="2" t="b">
        <v>0</v>
      </c>
      <c r="W948" s="2" t="b">
        <f t="shared" si="280"/>
        <v>0</v>
      </c>
      <c r="X948" s="20" t="b">
        <f t="shared" si="281"/>
        <v>0</v>
      </c>
      <c r="Y948" s="2" t="b">
        <v>0</v>
      </c>
      <c r="Z948" s="2" t="b">
        <f t="shared" si="267"/>
        <v>0</v>
      </c>
      <c r="AA948" s="2" t="b">
        <f t="shared" si="268"/>
        <v>0</v>
      </c>
      <c r="AB948" s="2" t="b">
        <v>0</v>
      </c>
      <c r="AC948" s="20" t="b">
        <f t="shared" si="282"/>
        <v>0</v>
      </c>
      <c r="AD948" s="20" t="b">
        <f t="shared" si="283"/>
        <v>0</v>
      </c>
      <c r="AE948" s="2" t="s">
        <v>1515</v>
      </c>
      <c r="AF948" s="2" t="str">
        <f t="shared" si="284"/>
        <v>Prostate Cancer</v>
      </c>
      <c r="AG948" s="2" t="s">
        <v>1510</v>
      </c>
      <c r="AH948" s="2" t="str">
        <f t="shared" si="285"/>
        <v>No</v>
      </c>
      <c r="AI948" s="2" t="s">
        <v>1539</v>
      </c>
      <c r="AJ948" s="2" t="s">
        <v>1512</v>
      </c>
    </row>
    <row r="949" spans="1:36" ht="15.75" customHeight="1" x14ac:dyDescent="0.35">
      <c r="A949" s="2" t="s">
        <v>1399</v>
      </c>
      <c r="B949" s="2" t="s">
        <v>1540</v>
      </c>
      <c r="C949" s="2">
        <v>164</v>
      </c>
      <c r="D949" s="2">
        <f t="shared" si="269"/>
        <v>1.64</v>
      </c>
      <c r="E949" s="2">
        <f t="shared" si="270"/>
        <v>92</v>
      </c>
      <c r="F949" s="67">
        <f t="shared" si="271"/>
        <v>34.205829863176689</v>
      </c>
      <c r="G949" s="2">
        <v>92</v>
      </c>
      <c r="H949" s="2" t="b">
        <v>1</v>
      </c>
      <c r="I949" s="2" t="b">
        <f t="shared" si="272"/>
        <v>1</v>
      </c>
      <c r="J949" s="2" t="b">
        <f t="shared" si="273"/>
        <v>1</v>
      </c>
      <c r="K949" s="2" t="b">
        <v>0</v>
      </c>
      <c r="L949" s="2" t="b">
        <f t="shared" si="274"/>
        <v>0</v>
      </c>
      <c r="M949" s="2" t="b">
        <f t="shared" si="275"/>
        <v>0</v>
      </c>
      <c r="N949" s="2" t="b">
        <v>0</v>
      </c>
      <c r="O949" s="2" t="b">
        <f t="shared" si="276"/>
        <v>0</v>
      </c>
      <c r="P949" s="2" t="b">
        <f t="shared" si="277"/>
        <v>0</v>
      </c>
      <c r="Q949" s="2" t="b">
        <v>1</v>
      </c>
      <c r="R949" s="2" t="b">
        <f t="shared" si="278"/>
        <v>1</v>
      </c>
      <c r="S949" s="2" t="b">
        <f t="shared" si="279"/>
        <v>1</v>
      </c>
      <c r="T949" s="2" t="s">
        <v>1897</v>
      </c>
      <c r="U949" s="2">
        <v>177</v>
      </c>
      <c r="V949" s="2" t="b">
        <v>1</v>
      </c>
      <c r="W949" s="2" t="b">
        <f t="shared" si="280"/>
        <v>1</v>
      </c>
      <c r="X949" s="20" t="b">
        <f t="shared" si="281"/>
        <v>0</v>
      </c>
      <c r="Y949" s="2" t="b">
        <v>0</v>
      </c>
      <c r="Z949" s="2" t="b">
        <f t="shared" si="267"/>
        <v>0</v>
      </c>
      <c r="AA949" s="2" t="b">
        <f t="shared" si="268"/>
        <v>0</v>
      </c>
      <c r="AB949" s="2" t="b">
        <v>1</v>
      </c>
      <c r="AC949" s="20" t="b">
        <f t="shared" si="282"/>
        <v>1</v>
      </c>
      <c r="AD949" s="20" t="b">
        <f t="shared" si="283"/>
        <v>1</v>
      </c>
      <c r="AE949" s="2" t="s">
        <v>1579</v>
      </c>
      <c r="AF949" s="2" t="str">
        <f t="shared" si="284"/>
        <v>Cancer</v>
      </c>
      <c r="AG949" s="2" t="s">
        <v>1510</v>
      </c>
      <c r="AH949" s="2" t="str">
        <f t="shared" si="285"/>
        <v>No</v>
      </c>
      <c r="AI949" s="2" t="s">
        <v>1511</v>
      </c>
      <c r="AJ949" s="2" t="s">
        <v>1521</v>
      </c>
    </row>
    <row r="950" spans="1:36" ht="15.75" customHeight="1" x14ac:dyDescent="0.35">
      <c r="A950" s="2" t="s">
        <v>1400</v>
      </c>
      <c r="B950" s="2" t="s">
        <v>1513</v>
      </c>
      <c r="C950" s="2">
        <v>158</v>
      </c>
      <c r="D950" s="2">
        <f t="shared" si="269"/>
        <v>1.58</v>
      </c>
      <c r="E950" s="2">
        <f t="shared" si="270"/>
        <v>78.5</v>
      </c>
      <c r="F950" s="67">
        <f t="shared" si="271"/>
        <v>31.445281204935103</v>
      </c>
      <c r="G950" s="2">
        <v>78.5</v>
      </c>
      <c r="H950" s="2" t="b">
        <v>1</v>
      </c>
      <c r="I950" s="2" t="b">
        <f t="shared" si="272"/>
        <v>1</v>
      </c>
      <c r="J950" s="2" t="b">
        <f t="shared" si="273"/>
        <v>1</v>
      </c>
      <c r="K950" s="2" t="b">
        <v>0</v>
      </c>
      <c r="L950" s="2" t="b">
        <f t="shared" si="274"/>
        <v>0</v>
      </c>
      <c r="M950" s="2" t="b">
        <f t="shared" si="275"/>
        <v>0</v>
      </c>
      <c r="N950" s="2" t="b">
        <v>0</v>
      </c>
      <c r="O950" s="2" t="b">
        <f t="shared" si="276"/>
        <v>0</v>
      </c>
      <c r="P950" s="2" t="b">
        <f t="shared" si="277"/>
        <v>0</v>
      </c>
      <c r="Q950" s="2" t="b">
        <v>1</v>
      </c>
      <c r="R950" s="2" t="b">
        <f t="shared" si="278"/>
        <v>1</v>
      </c>
      <c r="S950" s="2" t="b">
        <f t="shared" si="279"/>
        <v>1</v>
      </c>
      <c r="T950" s="2" t="s">
        <v>1747</v>
      </c>
      <c r="U950" s="2">
        <v>152</v>
      </c>
      <c r="V950" s="2" t="b">
        <v>1</v>
      </c>
      <c r="W950" s="2" t="b">
        <f t="shared" si="280"/>
        <v>1</v>
      </c>
      <c r="X950" s="20" t="b">
        <f t="shared" si="281"/>
        <v>0</v>
      </c>
      <c r="Z950" s="2" t="b">
        <f t="shared" si="267"/>
        <v>0</v>
      </c>
      <c r="AA950" s="2" t="b">
        <f t="shared" si="268"/>
        <v>0</v>
      </c>
      <c r="AB950" s="2" t="b">
        <v>1</v>
      </c>
      <c r="AC950" s="20" t="b">
        <f t="shared" si="282"/>
        <v>1</v>
      </c>
      <c r="AD950" s="20" t="b">
        <f t="shared" si="283"/>
        <v>1</v>
      </c>
      <c r="AE950" s="2" t="s">
        <v>1559</v>
      </c>
      <c r="AF950" s="2" t="str">
        <f t="shared" si="284"/>
        <v>Kidney Stones</v>
      </c>
      <c r="AG950" s="2" t="s">
        <v>1510</v>
      </c>
      <c r="AH950" s="2" t="str">
        <f t="shared" si="285"/>
        <v>No</v>
      </c>
      <c r="AI950" s="2" t="s">
        <v>1511</v>
      </c>
      <c r="AJ950" s="2" t="s">
        <v>1521</v>
      </c>
    </row>
    <row r="951" spans="1:36" ht="15.75" customHeight="1" x14ac:dyDescent="0.35">
      <c r="A951" s="2" t="s">
        <v>1401</v>
      </c>
      <c r="B951" s="2" t="s">
        <v>1540</v>
      </c>
      <c r="C951" s="2">
        <v>172</v>
      </c>
      <c r="D951" s="2">
        <f t="shared" si="269"/>
        <v>1.72</v>
      </c>
      <c r="E951" s="2">
        <f t="shared" si="270"/>
        <v>97.8</v>
      </c>
      <c r="F951" s="67">
        <f t="shared" si="271"/>
        <v>33.058409951325046</v>
      </c>
      <c r="G951" s="2">
        <v>97.8</v>
      </c>
      <c r="H951" s="2" t="b">
        <v>0</v>
      </c>
      <c r="I951" s="2" t="b">
        <f t="shared" si="272"/>
        <v>0</v>
      </c>
      <c r="J951" s="2" t="b">
        <f t="shared" si="273"/>
        <v>0</v>
      </c>
      <c r="K951" s="2" t="b">
        <v>0</v>
      </c>
      <c r="L951" s="2" t="b">
        <f t="shared" si="274"/>
        <v>0</v>
      </c>
      <c r="M951" s="2" t="b">
        <f t="shared" si="275"/>
        <v>0</v>
      </c>
      <c r="N951" s="2" t="b">
        <v>1</v>
      </c>
      <c r="O951" s="2" t="b">
        <f t="shared" si="276"/>
        <v>1</v>
      </c>
      <c r="P951" s="2" t="b">
        <f t="shared" si="277"/>
        <v>1</v>
      </c>
      <c r="Q951" s="2" t="b">
        <v>1</v>
      </c>
      <c r="R951" s="2" t="b">
        <f t="shared" si="278"/>
        <v>1</v>
      </c>
      <c r="S951" s="2" t="b">
        <f t="shared" si="279"/>
        <v>1</v>
      </c>
      <c r="T951" s="2" t="s">
        <v>1743</v>
      </c>
      <c r="U951" s="2">
        <v>201</v>
      </c>
      <c r="V951" s="2" t="b">
        <v>1</v>
      </c>
      <c r="W951" s="2" t="b">
        <f t="shared" si="280"/>
        <v>1</v>
      </c>
      <c r="X951" s="20" t="b">
        <f t="shared" si="281"/>
        <v>0</v>
      </c>
      <c r="Y951" s="2" t="b">
        <v>0</v>
      </c>
      <c r="Z951" s="2" t="b">
        <f t="shared" si="267"/>
        <v>0</v>
      </c>
      <c r="AA951" s="2" t="b">
        <f t="shared" si="268"/>
        <v>0</v>
      </c>
      <c r="AB951" s="2" t="b">
        <v>1</v>
      </c>
      <c r="AC951" s="20" t="b">
        <f t="shared" si="282"/>
        <v>1</v>
      </c>
      <c r="AD951" s="20" t="b">
        <f t="shared" si="283"/>
        <v>1</v>
      </c>
      <c r="AE951" s="2" t="s">
        <v>1538</v>
      </c>
      <c r="AF951" s="2" t="str">
        <f t="shared" si="284"/>
        <v>Respiratory Infection</v>
      </c>
      <c r="AG951" s="2" t="s">
        <v>1510</v>
      </c>
      <c r="AH951" s="2" t="str">
        <f t="shared" si="285"/>
        <v>No</v>
      </c>
      <c r="AI951" s="2" t="s">
        <v>1511</v>
      </c>
      <c r="AJ951" s="2" t="s">
        <v>1512</v>
      </c>
    </row>
    <row r="952" spans="1:36" ht="15.75" customHeight="1" x14ac:dyDescent="0.35">
      <c r="A952" s="2" t="s">
        <v>1402</v>
      </c>
      <c r="B952" s="2" t="s">
        <v>1547</v>
      </c>
      <c r="C952" s="2">
        <v>164</v>
      </c>
      <c r="D952" s="2">
        <f t="shared" si="269"/>
        <v>1.64</v>
      </c>
      <c r="E952" s="2">
        <f t="shared" si="270"/>
        <v>71.5</v>
      </c>
      <c r="F952" s="67">
        <f t="shared" si="271"/>
        <v>26.583878643664491</v>
      </c>
      <c r="G952" s="2">
        <v>71.5</v>
      </c>
      <c r="H952" s="2" t="b">
        <v>0</v>
      </c>
      <c r="I952" s="2" t="b">
        <f t="shared" si="272"/>
        <v>0</v>
      </c>
      <c r="J952" s="2" t="b">
        <f t="shared" si="273"/>
        <v>0</v>
      </c>
      <c r="K952" s="2" t="b">
        <v>0</v>
      </c>
      <c r="L952" s="2" t="b">
        <f t="shared" si="274"/>
        <v>0</v>
      </c>
      <c r="M952" s="2" t="b">
        <f t="shared" si="275"/>
        <v>0</v>
      </c>
      <c r="N952" s="2" t="b">
        <v>0</v>
      </c>
      <c r="O952" s="2" t="b">
        <f t="shared" si="276"/>
        <v>0</v>
      </c>
      <c r="P952" s="2" t="b">
        <f t="shared" si="277"/>
        <v>0</v>
      </c>
      <c r="Q952" s="2" t="b">
        <v>0</v>
      </c>
      <c r="R952" s="2" t="b">
        <f t="shared" si="278"/>
        <v>0</v>
      </c>
      <c r="S952" s="2" t="b">
        <f t="shared" si="279"/>
        <v>0</v>
      </c>
      <c r="T952" s="2" t="s">
        <v>1844</v>
      </c>
      <c r="U952" s="2">
        <v>206</v>
      </c>
      <c r="V952" s="2" t="b">
        <v>0</v>
      </c>
      <c r="W952" s="2" t="b">
        <f t="shared" si="280"/>
        <v>0</v>
      </c>
      <c r="X952" s="20" t="b">
        <f t="shared" si="281"/>
        <v>0</v>
      </c>
      <c r="Y952" s="2" t="b">
        <v>0</v>
      </c>
      <c r="Z952" s="2" t="b">
        <f t="shared" si="267"/>
        <v>0</v>
      </c>
      <c r="AA952" s="2" t="b">
        <f t="shared" si="268"/>
        <v>0</v>
      </c>
      <c r="AB952" s="2" t="b">
        <v>0</v>
      </c>
      <c r="AC952" s="20" t="b">
        <f t="shared" si="282"/>
        <v>0</v>
      </c>
      <c r="AD952" s="20" t="b">
        <f t="shared" si="283"/>
        <v>0</v>
      </c>
      <c r="AE952" s="2" t="s">
        <v>1627</v>
      </c>
      <c r="AF952" s="2" t="str">
        <f t="shared" si="284"/>
        <v>Childbirth</v>
      </c>
      <c r="AG952" s="2" t="s">
        <v>1510</v>
      </c>
      <c r="AH952" s="2" t="str">
        <f t="shared" si="285"/>
        <v>No</v>
      </c>
      <c r="AI952" s="2" t="s">
        <v>1511</v>
      </c>
      <c r="AJ952" s="2" t="s">
        <v>1512</v>
      </c>
    </row>
    <row r="953" spans="1:36" ht="15.75" customHeight="1" x14ac:dyDescent="0.35">
      <c r="A953" s="2" t="s">
        <v>1403</v>
      </c>
      <c r="B953" s="2" t="s">
        <v>1513</v>
      </c>
      <c r="C953" s="2">
        <v>155</v>
      </c>
      <c r="D953" s="2">
        <f t="shared" si="269"/>
        <v>1.55</v>
      </c>
      <c r="E953" s="2">
        <f t="shared" si="270"/>
        <v>77.2</v>
      </c>
      <c r="F953" s="67">
        <f t="shared" si="271"/>
        <v>32.133194588969822</v>
      </c>
      <c r="G953" s="2">
        <v>77.2</v>
      </c>
      <c r="H953" s="2" t="b">
        <v>0</v>
      </c>
      <c r="I953" s="2" t="b">
        <f t="shared" si="272"/>
        <v>0</v>
      </c>
      <c r="J953" s="2" t="b">
        <f t="shared" si="273"/>
        <v>0</v>
      </c>
      <c r="K953" s="2" t="b">
        <v>1</v>
      </c>
      <c r="L953" s="2" t="b">
        <f t="shared" si="274"/>
        <v>1</v>
      </c>
      <c r="M953" s="2" t="b">
        <f t="shared" si="275"/>
        <v>1</v>
      </c>
      <c r="N953" s="2" t="b">
        <v>0</v>
      </c>
      <c r="O953" s="2" t="b">
        <f t="shared" si="276"/>
        <v>0</v>
      </c>
      <c r="P953" s="2" t="b">
        <f t="shared" si="277"/>
        <v>0</v>
      </c>
      <c r="Q953" s="2" t="b">
        <v>1</v>
      </c>
      <c r="R953" s="2" t="b">
        <f t="shared" si="278"/>
        <v>1</v>
      </c>
      <c r="S953" s="2" t="b">
        <f t="shared" si="279"/>
        <v>1</v>
      </c>
      <c r="T953" s="2" t="s">
        <v>1854</v>
      </c>
      <c r="U953" s="2">
        <v>199</v>
      </c>
      <c r="V953" s="2" t="b">
        <v>1</v>
      </c>
      <c r="W953" s="2" t="b">
        <f t="shared" si="280"/>
        <v>1</v>
      </c>
      <c r="X953" s="20" t="b">
        <f t="shared" si="281"/>
        <v>0</v>
      </c>
      <c r="Y953" s="2" t="b">
        <v>0</v>
      </c>
      <c r="Z953" s="2" t="b">
        <f t="shared" si="267"/>
        <v>0</v>
      </c>
      <c r="AA953" s="2" t="b">
        <f t="shared" si="268"/>
        <v>0</v>
      </c>
      <c r="AB953" s="2" t="b">
        <v>1</v>
      </c>
      <c r="AC953" s="20" t="b">
        <f t="shared" si="282"/>
        <v>1</v>
      </c>
      <c r="AD953" s="20" t="b">
        <f t="shared" si="283"/>
        <v>1</v>
      </c>
      <c r="AE953" s="2" t="s">
        <v>1565</v>
      </c>
      <c r="AF953" s="2" t="str">
        <f t="shared" si="284"/>
        <v>Diabetes</v>
      </c>
      <c r="AG953" s="2" t="s">
        <v>1510</v>
      </c>
      <c r="AH953" s="2" t="str">
        <f t="shared" si="285"/>
        <v>No</v>
      </c>
      <c r="AI953" s="2" t="s">
        <v>1516</v>
      </c>
      <c r="AJ953" s="2" t="s">
        <v>1525</v>
      </c>
    </row>
    <row r="954" spans="1:36" ht="15.75" customHeight="1" x14ac:dyDescent="0.35">
      <c r="A954" s="2" t="s">
        <v>1404</v>
      </c>
      <c r="B954" s="2" t="s">
        <v>1507</v>
      </c>
      <c r="C954" s="2">
        <v>156</v>
      </c>
      <c r="D954" s="2">
        <f t="shared" si="269"/>
        <v>1.56</v>
      </c>
      <c r="E954" s="2">
        <f t="shared" si="270"/>
        <v>64.400000000000006</v>
      </c>
      <c r="F954" s="67">
        <f t="shared" si="271"/>
        <v>26.462853385930309</v>
      </c>
      <c r="G954" s="2">
        <v>64.400000000000006</v>
      </c>
      <c r="H954" s="2" t="b">
        <v>0</v>
      </c>
      <c r="I954" s="2" t="b">
        <f t="shared" si="272"/>
        <v>0</v>
      </c>
      <c r="J954" s="2" t="b">
        <f t="shared" si="273"/>
        <v>0</v>
      </c>
      <c r="K954" s="2" t="b">
        <v>0</v>
      </c>
      <c r="L954" s="2" t="b">
        <f t="shared" si="274"/>
        <v>0</v>
      </c>
      <c r="M954" s="2" t="b">
        <f t="shared" si="275"/>
        <v>0</v>
      </c>
      <c r="N954" s="2" t="b">
        <v>0</v>
      </c>
      <c r="O954" s="2" t="b">
        <f t="shared" si="276"/>
        <v>0</v>
      </c>
      <c r="P954" s="2" t="b">
        <f t="shared" si="277"/>
        <v>0</v>
      </c>
      <c r="Q954" s="2" t="b">
        <v>0</v>
      </c>
      <c r="R954" s="2" t="b">
        <f t="shared" si="278"/>
        <v>0</v>
      </c>
      <c r="S954" s="2" t="b">
        <f t="shared" si="279"/>
        <v>0</v>
      </c>
      <c r="T954" s="2" t="s">
        <v>1601</v>
      </c>
      <c r="U954" s="2">
        <v>162</v>
      </c>
      <c r="W954" s="2" t="b">
        <f t="shared" si="280"/>
        <v>0</v>
      </c>
      <c r="X954" s="20" t="b">
        <f t="shared" si="281"/>
        <v>0</v>
      </c>
      <c r="Y954" s="2" t="b">
        <v>0</v>
      </c>
      <c r="Z954" s="2" t="b">
        <f t="shared" si="267"/>
        <v>0</v>
      </c>
      <c r="AA954" s="2" t="b">
        <f t="shared" si="268"/>
        <v>0</v>
      </c>
      <c r="AB954" s="2" t="b">
        <v>0</v>
      </c>
      <c r="AC954" s="20" t="b">
        <f t="shared" si="282"/>
        <v>0</v>
      </c>
      <c r="AD954" s="20" t="b">
        <f t="shared" si="283"/>
        <v>0</v>
      </c>
      <c r="AE954" s="2" t="s">
        <v>1544</v>
      </c>
      <c r="AF954" s="2" t="str">
        <f t="shared" si="284"/>
        <v>Osteoarthritis</v>
      </c>
      <c r="AG954" s="2" t="s">
        <v>1510</v>
      </c>
      <c r="AH954" s="2" t="str">
        <f t="shared" si="285"/>
        <v>No</v>
      </c>
      <c r="AI954" s="2" t="s">
        <v>1511</v>
      </c>
      <c r="AJ954" s="2" t="s">
        <v>1534</v>
      </c>
    </row>
    <row r="955" spans="1:36" ht="15.75" customHeight="1" x14ac:dyDescent="0.35">
      <c r="A955" s="2" t="s">
        <v>1405</v>
      </c>
      <c r="B955" s="2" t="s">
        <v>1513</v>
      </c>
      <c r="C955" s="2">
        <v>171</v>
      </c>
      <c r="D955" s="2">
        <f t="shared" si="269"/>
        <v>1.71</v>
      </c>
      <c r="E955" s="2">
        <f t="shared" si="270"/>
        <v>68.900000000000006</v>
      </c>
      <c r="F955" s="67">
        <f t="shared" si="271"/>
        <v>23.562805649601589</v>
      </c>
      <c r="G955" s="2">
        <v>68.900000000000006</v>
      </c>
      <c r="H955" s="2" t="b">
        <v>1</v>
      </c>
      <c r="I955" s="2" t="b">
        <f t="shared" si="272"/>
        <v>1</v>
      </c>
      <c r="J955" s="2" t="b">
        <f t="shared" si="273"/>
        <v>1</v>
      </c>
      <c r="K955" s="2" t="b">
        <v>1</v>
      </c>
      <c r="L955" s="2" t="b">
        <f t="shared" si="274"/>
        <v>1</v>
      </c>
      <c r="M955" s="2" t="b">
        <f t="shared" si="275"/>
        <v>1</v>
      </c>
      <c r="N955" s="2" t="b">
        <v>1</v>
      </c>
      <c r="O955" s="2" t="b">
        <f t="shared" si="276"/>
        <v>1</v>
      </c>
      <c r="P955" s="2" t="b">
        <f t="shared" si="277"/>
        <v>1</v>
      </c>
      <c r="Q955" s="2" t="b">
        <v>0</v>
      </c>
      <c r="R955" s="2" t="b">
        <f t="shared" si="278"/>
        <v>0</v>
      </c>
      <c r="S955" s="2" t="b">
        <f t="shared" si="279"/>
        <v>0</v>
      </c>
      <c r="T955" s="2" t="s">
        <v>1746</v>
      </c>
      <c r="U955" s="2">
        <v>159</v>
      </c>
      <c r="V955" s="2" t="b">
        <v>0</v>
      </c>
      <c r="W955" s="2" t="b">
        <f t="shared" si="280"/>
        <v>0</v>
      </c>
      <c r="X955" s="20" t="b">
        <f t="shared" si="281"/>
        <v>0</v>
      </c>
      <c r="Y955" s="2" t="b">
        <v>0</v>
      </c>
      <c r="Z955" s="2" t="b">
        <f t="shared" si="267"/>
        <v>0</v>
      </c>
      <c r="AA955" s="2" t="b">
        <f t="shared" si="268"/>
        <v>0</v>
      </c>
      <c r="AB955" s="2" t="b">
        <v>0</v>
      </c>
      <c r="AC955" s="20" t="b">
        <f t="shared" si="282"/>
        <v>0</v>
      </c>
      <c r="AD955" s="20" t="b">
        <f t="shared" si="283"/>
        <v>0</v>
      </c>
      <c r="AE955" s="2" t="s">
        <v>1527</v>
      </c>
      <c r="AF955" s="2" t="str">
        <f t="shared" si="284"/>
        <v>Appendicitis</v>
      </c>
      <c r="AG955" s="2" t="s">
        <v>1510</v>
      </c>
      <c r="AH955" s="2" t="str">
        <f t="shared" si="285"/>
        <v>No</v>
      </c>
      <c r="AI955" s="2" t="s">
        <v>1511</v>
      </c>
      <c r="AJ955" s="2" t="s">
        <v>1512</v>
      </c>
    </row>
    <row r="956" spans="1:36" ht="15.75" customHeight="1" x14ac:dyDescent="0.35">
      <c r="A956" s="2" t="s">
        <v>1406</v>
      </c>
      <c r="B956" s="2" t="s">
        <v>1531</v>
      </c>
      <c r="C956" s="2">
        <v>161</v>
      </c>
      <c r="D956" s="2">
        <f t="shared" si="269"/>
        <v>1.61</v>
      </c>
      <c r="E956" s="2">
        <f t="shared" si="270"/>
        <v>51.9</v>
      </c>
      <c r="F956" s="67">
        <f t="shared" si="271"/>
        <v>20.022375679950617</v>
      </c>
      <c r="G956" s="2">
        <v>51.9</v>
      </c>
      <c r="H956" s="2" t="b">
        <v>0</v>
      </c>
      <c r="I956" s="2" t="b">
        <f t="shared" si="272"/>
        <v>0</v>
      </c>
      <c r="J956" s="2" t="b">
        <f t="shared" si="273"/>
        <v>0</v>
      </c>
      <c r="K956" s="2" t="b">
        <v>0</v>
      </c>
      <c r="L956" s="2" t="b">
        <f t="shared" si="274"/>
        <v>0</v>
      </c>
      <c r="M956" s="2" t="b">
        <f t="shared" si="275"/>
        <v>0</v>
      </c>
      <c r="N956" s="2" t="b">
        <v>1</v>
      </c>
      <c r="O956" s="2" t="b">
        <f t="shared" si="276"/>
        <v>1</v>
      </c>
      <c r="P956" s="2" t="b">
        <f t="shared" si="277"/>
        <v>1</v>
      </c>
      <c r="Q956" s="2" t="b">
        <v>0</v>
      </c>
      <c r="R956" s="2" t="b">
        <f t="shared" si="278"/>
        <v>0</v>
      </c>
      <c r="S956" s="2" t="b">
        <f t="shared" si="279"/>
        <v>0</v>
      </c>
      <c r="T956" s="2" t="s">
        <v>1656</v>
      </c>
      <c r="U956" s="2">
        <v>166</v>
      </c>
      <c r="V956" s="2" t="b">
        <v>0</v>
      </c>
      <c r="W956" s="2" t="b">
        <f t="shared" si="280"/>
        <v>0</v>
      </c>
      <c r="X956" s="20" t="b">
        <f t="shared" si="281"/>
        <v>0</v>
      </c>
      <c r="Y956" s="2" t="b">
        <v>0</v>
      </c>
      <c r="Z956" s="2" t="b">
        <f t="shared" si="267"/>
        <v>0</v>
      </c>
      <c r="AA956" s="2" t="b">
        <f t="shared" si="268"/>
        <v>0</v>
      </c>
      <c r="AB956" s="2" t="b">
        <v>0</v>
      </c>
      <c r="AC956" s="20" t="b">
        <f t="shared" si="282"/>
        <v>0</v>
      </c>
      <c r="AD956" s="20" t="b">
        <f t="shared" si="283"/>
        <v>0</v>
      </c>
      <c r="AE956" s="2" t="s">
        <v>1570</v>
      </c>
      <c r="AF956" s="2" t="str">
        <f t="shared" si="284"/>
        <v>Cancer</v>
      </c>
      <c r="AG956" s="2" t="s">
        <v>1510</v>
      </c>
      <c r="AH956" s="2" t="str">
        <f t="shared" si="285"/>
        <v>No</v>
      </c>
      <c r="AI956" s="2" t="s">
        <v>1511</v>
      </c>
      <c r="AJ956" s="2" t="s">
        <v>1534</v>
      </c>
    </row>
    <row r="957" spans="1:36" ht="15.75" customHeight="1" x14ac:dyDescent="0.35">
      <c r="A957" s="2" t="s">
        <v>1407</v>
      </c>
      <c r="B957" s="2" t="s">
        <v>1531</v>
      </c>
      <c r="C957" s="2">
        <v>162</v>
      </c>
      <c r="D957" s="2">
        <f t="shared" si="269"/>
        <v>1.62</v>
      </c>
      <c r="E957" s="2">
        <f t="shared" si="270"/>
        <v>87</v>
      </c>
      <c r="F957" s="67">
        <f t="shared" si="271"/>
        <v>33.150434385002278</v>
      </c>
      <c r="G957" s="2">
        <v>87</v>
      </c>
      <c r="H957" s="2" t="b">
        <v>0</v>
      </c>
      <c r="I957" s="2" t="b">
        <f t="shared" si="272"/>
        <v>0</v>
      </c>
      <c r="J957" s="2" t="b">
        <f t="shared" si="273"/>
        <v>0</v>
      </c>
      <c r="K957" s="2" t="b">
        <v>0</v>
      </c>
      <c r="L957" s="2" t="b">
        <f t="shared" si="274"/>
        <v>0</v>
      </c>
      <c r="M957" s="2" t="b">
        <f t="shared" si="275"/>
        <v>0</v>
      </c>
      <c r="N957" s="2" t="b">
        <v>1</v>
      </c>
      <c r="O957" s="2" t="b">
        <f t="shared" si="276"/>
        <v>1</v>
      </c>
      <c r="P957" s="2" t="b">
        <f t="shared" si="277"/>
        <v>1</v>
      </c>
      <c r="Q957" s="2" t="b">
        <v>0</v>
      </c>
      <c r="R957" s="2" t="b">
        <f t="shared" si="278"/>
        <v>0</v>
      </c>
      <c r="S957" s="2" t="b">
        <f t="shared" si="279"/>
        <v>0</v>
      </c>
      <c r="T957" s="2" t="s">
        <v>1626</v>
      </c>
      <c r="U957" s="2">
        <v>214</v>
      </c>
      <c r="V957" s="2" t="b">
        <v>0</v>
      </c>
      <c r="W957" s="2" t="b">
        <f t="shared" si="280"/>
        <v>0</v>
      </c>
      <c r="X957" s="20" t="b">
        <f t="shared" si="281"/>
        <v>0</v>
      </c>
      <c r="Y957" s="2" t="b">
        <v>1</v>
      </c>
      <c r="Z957" s="2" t="b">
        <f t="shared" si="267"/>
        <v>1</v>
      </c>
      <c r="AA957" s="2" t="b">
        <f t="shared" si="268"/>
        <v>1</v>
      </c>
      <c r="AB957" s="2" t="b">
        <v>1</v>
      </c>
      <c r="AC957" s="20" t="b">
        <f t="shared" si="282"/>
        <v>1</v>
      </c>
      <c r="AD957" s="20" t="b">
        <f t="shared" si="283"/>
        <v>1</v>
      </c>
      <c r="AE957" s="2" t="s">
        <v>1565</v>
      </c>
      <c r="AF957" s="2" t="str">
        <f t="shared" si="284"/>
        <v>Diabetes</v>
      </c>
      <c r="AG957" s="2" t="s">
        <v>1528</v>
      </c>
      <c r="AH957" s="2" t="str">
        <f t="shared" si="285"/>
        <v>Yes</v>
      </c>
      <c r="AI957" s="2" t="s">
        <v>1516</v>
      </c>
      <c r="AJ957" s="2" t="s">
        <v>1512</v>
      </c>
    </row>
    <row r="958" spans="1:36" ht="15.75" customHeight="1" x14ac:dyDescent="0.35">
      <c r="A958" s="2" t="s">
        <v>1408</v>
      </c>
      <c r="B958" s="2" t="s">
        <v>1547</v>
      </c>
      <c r="C958" s="2">
        <v>173</v>
      </c>
      <c r="D958" s="2">
        <f t="shared" si="269"/>
        <v>1.73</v>
      </c>
      <c r="E958" s="2">
        <f t="shared" si="270"/>
        <v>97.6</v>
      </c>
      <c r="F958" s="67">
        <f t="shared" si="271"/>
        <v>32.610511543987435</v>
      </c>
      <c r="G958" s="2">
        <v>97.6</v>
      </c>
      <c r="H958" s="2" t="b">
        <v>0</v>
      </c>
      <c r="I958" s="2" t="b">
        <f t="shared" si="272"/>
        <v>0</v>
      </c>
      <c r="J958" s="2" t="b">
        <f t="shared" si="273"/>
        <v>0</v>
      </c>
      <c r="K958" s="2" t="b">
        <v>0</v>
      </c>
      <c r="L958" s="2" t="b">
        <f t="shared" si="274"/>
        <v>0</v>
      </c>
      <c r="M958" s="2" t="b">
        <f t="shared" si="275"/>
        <v>0</v>
      </c>
      <c r="N958" s="2" t="b">
        <v>1</v>
      </c>
      <c r="O958" s="2" t="b">
        <f t="shared" si="276"/>
        <v>1</v>
      </c>
      <c r="P958" s="2" t="b">
        <f t="shared" si="277"/>
        <v>1</v>
      </c>
      <c r="Q958" s="2" t="b">
        <v>0</v>
      </c>
      <c r="R958" s="2" t="b">
        <f t="shared" si="278"/>
        <v>0</v>
      </c>
      <c r="S958" s="2" t="b">
        <f t="shared" si="279"/>
        <v>0</v>
      </c>
      <c r="T958" s="2" t="s">
        <v>1918</v>
      </c>
      <c r="U958" s="2">
        <v>178</v>
      </c>
      <c r="V958" s="2" t="b">
        <v>0</v>
      </c>
      <c r="W958" s="2" t="b">
        <f t="shared" si="280"/>
        <v>0</v>
      </c>
      <c r="X958" s="20" t="b">
        <f t="shared" si="281"/>
        <v>0</v>
      </c>
      <c r="Y958" s="2" t="b">
        <v>1</v>
      </c>
      <c r="Z958" s="2" t="b">
        <f t="shared" si="267"/>
        <v>1</v>
      </c>
      <c r="AA958" s="2" t="b">
        <f t="shared" si="268"/>
        <v>1</v>
      </c>
      <c r="AB958" s="2" t="b">
        <v>1</v>
      </c>
      <c r="AC958" s="20" t="b">
        <f t="shared" si="282"/>
        <v>1</v>
      </c>
      <c r="AD958" s="20" t="b">
        <f t="shared" si="283"/>
        <v>1</v>
      </c>
      <c r="AE958" s="2" t="s">
        <v>1562</v>
      </c>
      <c r="AF958" s="2" t="str">
        <f t="shared" si="284"/>
        <v>Fractured Leg</v>
      </c>
      <c r="AG958" s="2" t="s">
        <v>1510</v>
      </c>
      <c r="AH958" s="2" t="str">
        <f t="shared" si="285"/>
        <v>No</v>
      </c>
      <c r="AI958" s="2" t="s">
        <v>1516</v>
      </c>
      <c r="AJ958" s="2" t="s">
        <v>1525</v>
      </c>
    </row>
    <row r="959" spans="1:36" ht="15.75" customHeight="1" x14ac:dyDescent="0.35">
      <c r="A959" s="2" t="s">
        <v>1409</v>
      </c>
      <c r="B959" s="2" t="s">
        <v>1540</v>
      </c>
      <c r="C959" s="2">
        <v>174</v>
      </c>
      <c r="D959" s="2">
        <f t="shared" si="269"/>
        <v>1.74</v>
      </c>
      <c r="E959" s="2">
        <f t="shared" si="270"/>
        <v>85.4</v>
      </c>
      <c r="F959" s="67">
        <f t="shared" si="271"/>
        <v>28.207160787422382</v>
      </c>
      <c r="G959" s="2">
        <v>85.4</v>
      </c>
      <c r="H959" s="2" t="b">
        <v>0</v>
      </c>
      <c r="I959" s="2" t="b">
        <f t="shared" si="272"/>
        <v>0</v>
      </c>
      <c r="J959" s="2" t="b">
        <f t="shared" si="273"/>
        <v>0</v>
      </c>
      <c r="K959" s="2" t="b">
        <v>0</v>
      </c>
      <c r="L959" s="2" t="b">
        <f t="shared" si="274"/>
        <v>0</v>
      </c>
      <c r="M959" s="2" t="b">
        <f t="shared" si="275"/>
        <v>0</v>
      </c>
      <c r="N959" s="2" t="b">
        <v>0</v>
      </c>
      <c r="O959" s="2" t="b">
        <f t="shared" si="276"/>
        <v>0</v>
      </c>
      <c r="P959" s="2" t="b">
        <f t="shared" si="277"/>
        <v>0</v>
      </c>
      <c r="Q959" s="2" t="b">
        <v>1</v>
      </c>
      <c r="R959" s="2" t="b">
        <f t="shared" si="278"/>
        <v>1</v>
      </c>
      <c r="S959" s="2" t="b">
        <f t="shared" si="279"/>
        <v>1</v>
      </c>
      <c r="T959" s="2" t="s">
        <v>1656</v>
      </c>
      <c r="U959" s="2">
        <v>187</v>
      </c>
      <c r="V959" s="2" t="b">
        <v>1</v>
      </c>
      <c r="W959" s="2" t="b">
        <f t="shared" si="280"/>
        <v>1</v>
      </c>
      <c r="X959" s="20" t="b">
        <f t="shared" si="281"/>
        <v>0</v>
      </c>
      <c r="Y959" s="2" t="b">
        <v>1</v>
      </c>
      <c r="Z959" s="2" t="b">
        <f t="shared" si="267"/>
        <v>1</v>
      </c>
      <c r="AA959" s="2" t="b">
        <f t="shared" si="268"/>
        <v>1</v>
      </c>
      <c r="AB959" s="2" t="b">
        <v>1</v>
      </c>
      <c r="AC959" s="20" t="b">
        <f t="shared" si="282"/>
        <v>1</v>
      </c>
      <c r="AD959" s="20" t="b">
        <f t="shared" si="283"/>
        <v>1</v>
      </c>
      <c r="AE959" s="2" t="s">
        <v>1595</v>
      </c>
      <c r="AF959" s="2" t="str">
        <f t="shared" si="284"/>
        <v>Respiratory Infection</v>
      </c>
      <c r="AG959" s="2" t="s">
        <v>1510</v>
      </c>
      <c r="AH959" s="2" t="str">
        <f t="shared" si="285"/>
        <v>No</v>
      </c>
      <c r="AI959" s="2" t="s">
        <v>1539</v>
      </c>
      <c r="AJ959" s="2" t="s">
        <v>1517</v>
      </c>
    </row>
    <row r="960" spans="1:36" ht="15.75" customHeight="1" x14ac:dyDescent="0.35">
      <c r="A960" s="2" t="s">
        <v>1410</v>
      </c>
      <c r="B960" s="2" t="s">
        <v>1531</v>
      </c>
      <c r="C960" s="2">
        <v>160</v>
      </c>
      <c r="D960" s="2">
        <f t="shared" si="269"/>
        <v>1.6</v>
      </c>
      <c r="E960" s="2">
        <f t="shared" si="270"/>
        <v>56.2</v>
      </c>
      <c r="F960" s="67">
        <f t="shared" si="271"/>
        <v>21.953124999999996</v>
      </c>
      <c r="G960" s="2">
        <v>56.2</v>
      </c>
      <c r="H960" s="2" t="b">
        <v>0</v>
      </c>
      <c r="I960" s="2" t="b">
        <f t="shared" si="272"/>
        <v>0</v>
      </c>
      <c r="J960" s="2" t="b">
        <f t="shared" si="273"/>
        <v>0</v>
      </c>
      <c r="K960" s="2" t="b">
        <v>0</v>
      </c>
      <c r="L960" s="2" t="b">
        <f t="shared" si="274"/>
        <v>0</v>
      </c>
      <c r="M960" s="2" t="b">
        <f t="shared" si="275"/>
        <v>0</v>
      </c>
      <c r="N960" s="2" t="b">
        <v>0</v>
      </c>
      <c r="O960" s="2" t="b">
        <f t="shared" si="276"/>
        <v>0</v>
      </c>
      <c r="P960" s="2" t="b">
        <f t="shared" si="277"/>
        <v>0</v>
      </c>
      <c r="Q960" s="2" t="b">
        <v>0</v>
      </c>
      <c r="R960" s="2" t="b">
        <f t="shared" si="278"/>
        <v>0</v>
      </c>
      <c r="S960" s="2" t="b">
        <f t="shared" si="279"/>
        <v>0</v>
      </c>
      <c r="T960" s="2" t="s">
        <v>1684</v>
      </c>
      <c r="U960" s="2">
        <v>187</v>
      </c>
      <c r="V960" s="2" t="b">
        <v>0</v>
      </c>
      <c r="W960" s="2" t="b">
        <f t="shared" si="280"/>
        <v>0</v>
      </c>
      <c r="X960" s="20" t="b">
        <f t="shared" si="281"/>
        <v>0</v>
      </c>
      <c r="Y960" s="2" t="b">
        <v>0</v>
      </c>
      <c r="Z960" s="2" t="b">
        <f t="shared" si="267"/>
        <v>0</v>
      </c>
      <c r="AA960" s="2" t="b">
        <f t="shared" si="268"/>
        <v>0</v>
      </c>
      <c r="AC960" s="20" t="str">
        <f t="shared" si="282"/>
        <v>FALSE</v>
      </c>
      <c r="AD960" s="20" t="str">
        <f t="shared" si="283"/>
        <v>FALSE</v>
      </c>
      <c r="AE960" s="2" t="s">
        <v>1515</v>
      </c>
      <c r="AF960" s="2" t="str">
        <f t="shared" si="284"/>
        <v>Prostate Cancer</v>
      </c>
      <c r="AG960" s="2" t="s">
        <v>1510</v>
      </c>
      <c r="AH960" s="2" t="str">
        <f t="shared" si="285"/>
        <v>No</v>
      </c>
      <c r="AI960" s="2" t="s">
        <v>1516</v>
      </c>
      <c r="AJ960" s="2" t="s">
        <v>1525</v>
      </c>
    </row>
    <row r="961" spans="1:36" ht="15.75" customHeight="1" x14ac:dyDescent="0.35">
      <c r="A961" s="2" t="s">
        <v>1411</v>
      </c>
      <c r="B961" s="2" t="s">
        <v>1547</v>
      </c>
      <c r="C961" s="2">
        <v>164</v>
      </c>
      <c r="D961" s="2">
        <f t="shared" si="269"/>
        <v>1.64</v>
      </c>
      <c r="E961" s="2">
        <f t="shared" si="270"/>
        <v>60.3</v>
      </c>
      <c r="F961" s="67">
        <f t="shared" si="271"/>
        <v>22.41969066032124</v>
      </c>
      <c r="G961" s="2">
        <v>60.3</v>
      </c>
      <c r="H961" s="2" t="b">
        <v>0</v>
      </c>
      <c r="I961" s="2" t="b">
        <f t="shared" si="272"/>
        <v>0</v>
      </c>
      <c r="J961" s="2" t="b">
        <f t="shared" si="273"/>
        <v>0</v>
      </c>
      <c r="K961" s="2" t="b">
        <v>0</v>
      </c>
      <c r="L961" s="2" t="b">
        <f t="shared" si="274"/>
        <v>0</v>
      </c>
      <c r="M961" s="2" t="b">
        <f t="shared" si="275"/>
        <v>0</v>
      </c>
      <c r="N961" s="2" t="b">
        <v>0</v>
      </c>
      <c r="O961" s="2" t="b">
        <f t="shared" si="276"/>
        <v>0</v>
      </c>
      <c r="P961" s="2" t="b">
        <f t="shared" si="277"/>
        <v>0</v>
      </c>
      <c r="Q961" s="2" t="b">
        <v>0</v>
      </c>
      <c r="R961" s="2" t="b">
        <f t="shared" si="278"/>
        <v>0</v>
      </c>
      <c r="S961" s="2" t="b">
        <f t="shared" si="279"/>
        <v>0</v>
      </c>
      <c r="T961" s="2" t="s">
        <v>1820</v>
      </c>
      <c r="U961" s="2">
        <v>225</v>
      </c>
      <c r="V961" s="2" t="b">
        <v>0</v>
      </c>
      <c r="W961" s="2" t="b">
        <f t="shared" si="280"/>
        <v>0</v>
      </c>
      <c r="X961" s="20" t="b">
        <f t="shared" si="281"/>
        <v>0</v>
      </c>
      <c r="Y961" s="2" t="b">
        <v>0</v>
      </c>
      <c r="Z961" s="2" t="b">
        <f t="shared" si="267"/>
        <v>0</v>
      </c>
      <c r="AA961" s="2" t="b">
        <f t="shared" si="268"/>
        <v>0</v>
      </c>
      <c r="AB961" s="2" t="b">
        <v>0</v>
      </c>
      <c r="AC961" s="20" t="b">
        <f t="shared" si="282"/>
        <v>0</v>
      </c>
      <c r="AD961" s="20" t="b">
        <f t="shared" si="283"/>
        <v>0</v>
      </c>
      <c r="AE961" s="2" t="s">
        <v>1546</v>
      </c>
      <c r="AF961" s="2" t="str">
        <f t="shared" si="284"/>
        <v>Kidney Stones</v>
      </c>
      <c r="AG961" s="2" t="s">
        <v>1528</v>
      </c>
      <c r="AH961" s="2" t="str">
        <f t="shared" si="285"/>
        <v>Yes</v>
      </c>
      <c r="AI961" s="2" t="s">
        <v>1511</v>
      </c>
      <c r="AJ961" s="2" t="s">
        <v>1534</v>
      </c>
    </row>
    <row r="962" spans="1:36" ht="15.75" customHeight="1" x14ac:dyDescent="0.35">
      <c r="A962" s="2" t="s">
        <v>1413</v>
      </c>
      <c r="B962" s="2" t="s">
        <v>1513</v>
      </c>
      <c r="C962" s="2">
        <v>163</v>
      </c>
      <c r="D962" s="2">
        <f t="shared" si="269"/>
        <v>1.63</v>
      </c>
      <c r="E962" s="2">
        <f t="shared" si="270"/>
        <v>83</v>
      </c>
      <c r="F962" s="67">
        <f t="shared" si="271"/>
        <v>31.239414355075468</v>
      </c>
      <c r="G962" s="2">
        <v>83</v>
      </c>
      <c r="H962" s="2" t="b">
        <v>0</v>
      </c>
      <c r="I962" s="2" t="b">
        <f t="shared" si="272"/>
        <v>0</v>
      </c>
      <c r="J962" s="2" t="b">
        <f t="shared" si="273"/>
        <v>0</v>
      </c>
      <c r="K962" s="2" t="b">
        <v>0</v>
      </c>
      <c r="L962" s="2" t="b">
        <f t="shared" si="274"/>
        <v>0</v>
      </c>
      <c r="M962" s="2" t="b">
        <f t="shared" si="275"/>
        <v>0</v>
      </c>
      <c r="N962" s="2" t="b">
        <v>0</v>
      </c>
      <c r="O962" s="2" t="b">
        <f t="shared" si="276"/>
        <v>0</v>
      </c>
      <c r="P962" s="2" t="b">
        <f t="shared" si="277"/>
        <v>0</v>
      </c>
      <c r="Q962" s="2" t="b">
        <v>0</v>
      </c>
      <c r="R962" s="2" t="b">
        <f t="shared" si="278"/>
        <v>0</v>
      </c>
      <c r="S962" s="2" t="b">
        <f t="shared" si="279"/>
        <v>0</v>
      </c>
      <c r="T962" s="2" t="s">
        <v>1909</v>
      </c>
      <c r="U962" s="2">
        <v>169</v>
      </c>
      <c r="V962" s="2" t="b">
        <v>0</v>
      </c>
      <c r="W962" s="2" t="b">
        <f t="shared" si="280"/>
        <v>0</v>
      </c>
      <c r="X962" s="20" t="b">
        <f t="shared" si="281"/>
        <v>0</v>
      </c>
      <c r="Y962" s="2" t="b">
        <v>1</v>
      </c>
      <c r="Z962" s="2" t="b">
        <f t="shared" ref="Z962:Z1001" si="286">IF(ISBLANK(Y962),FALSE,Y962)</f>
        <v>1</v>
      </c>
      <c r="AA962" s="2" t="b">
        <f t="shared" ref="AA962:AA1001" si="287">IF(Z962="YES",TRUE,IF(Z962="No",FALSE,Z962))</f>
        <v>1</v>
      </c>
      <c r="AB962" s="2" t="b">
        <v>1</v>
      </c>
      <c r="AC962" s="20" t="b">
        <f t="shared" si="282"/>
        <v>1</v>
      </c>
      <c r="AD962" s="20" t="b">
        <f t="shared" si="283"/>
        <v>1</v>
      </c>
      <c r="AE962" s="2" t="s">
        <v>1575</v>
      </c>
      <c r="AF962" s="2" t="str">
        <f t="shared" si="284"/>
        <v>Stroke</v>
      </c>
      <c r="AG962" s="2" t="s">
        <v>1510</v>
      </c>
      <c r="AH962" s="2" t="str">
        <f t="shared" si="285"/>
        <v>No</v>
      </c>
      <c r="AI962" s="2" t="s">
        <v>1511</v>
      </c>
      <c r="AJ962" s="2" t="s">
        <v>1521</v>
      </c>
    </row>
    <row r="963" spans="1:36" ht="15.75" customHeight="1" x14ac:dyDescent="0.35">
      <c r="A963" s="2" t="s">
        <v>1414</v>
      </c>
      <c r="B963" s="2" t="s">
        <v>1522</v>
      </c>
      <c r="C963" s="2">
        <v>171</v>
      </c>
      <c r="D963" s="2">
        <f t="shared" ref="D963:D1001" si="288">C963/100</f>
        <v>1.71</v>
      </c>
      <c r="E963" s="2">
        <f t="shared" ref="E963:E1001" si="289">ROUND(G963,1)</f>
        <v>101</v>
      </c>
      <c r="F963" s="67">
        <f t="shared" ref="F963:F1001" si="290">E963/D963^2</f>
        <v>34.540542389111181</v>
      </c>
      <c r="G963" s="2">
        <v>101</v>
      </c>
      <c r="H963" s="2" t="b">
        <v>0</v>
      </c>
      <c r="I963" s="2" t="b">
        <f t="shared" ref="I963:I1001" si="291">IF(ISBLANK(H963),FALSE,H963)</f>
        <v>0</v>
      </c>
      <c r="J963" s="2" t="b">
        <f t="shared" ref="J963:J1001" si="292">IF(I963="YES",TRUE,IF(I963="No",FALSE,I963))</f>
        <v>0</v>
      </c>
      <c r="K963" s="2" t="b">
        <v>0</v>
      </c>
      <c r="L963" s="2" t="b">
        <f t="shared" ref="L963:L1001" si="293">IF(ISBLANK(K963),FALSE,K963)</f>
        <v>0</v>
      </c>
      <c r="M963" s="2" t="b">
        <f t="shared" ref="M963:M1001" si="294">IF(L963="Yes",TRUE,IF(L963="No",FALSE,L963))</f>
        <v>0</v>
      </c>
      <c r="N963" s="2" t="b">
        <v>0</v>
      </c>
      <c r="O963" s="2" t="b">
        <f t="shared" ref="O963:O1001" si="295">IF(ISBLANK(N963),"FALSE",N963)</f>
        <v>0</v>
      </c>
      <c r="P963" s="2" t="b">
        <f t="shared" ref="P963:P1001" si="296">IF(O963="yes",TRUE,IF(O963="No",FALSE,O963))</f>
        <v>0</v>
      </c>
      <c r="Q963" s="2" t="b">
        <v>1</v>
      </c>
      <c r="R963" s="2" t="b">
        <f t="shared" ref="R963:R1001" si="297">IF(ISBLANK(Q963),FALSE,Q963)</f>
        <v>1</v>
      </c>
      <c r="S963" s="2" t="b">
        <f t="shared" ref="S963:S1001" si="298">IF(R963="Yes",TRUE,IF(R963="No",FALSE,R963))</f>
        <v>1</v>
      </c>
      <c r="T963" s="2" t="s">
        <v>1649</v>
      </c>
      <c r="U963" s="2">
        <v>188</v>
      </c>
      <c r="V963" s="2" t="b">
        <v>1</v>
      </c>
      <c r="W963" s="2" t="b">
        <f t="shared" ref="W963:W1001" si="299">IF(ISBLANK(V963),FALSE,V963)</f>
        <v>1</v>
      </c>
      <c r="X963" s="20" t="b">
        <f t="shared" ref="X963:X1001" si="300">IF(W963="Yes",TRUE,IF(W963="No",FALSE,FALSE))</f>
        <v>0</v>
      </c>
      <c r="Y963" s="2" t="b">
        <v>1</v>
      </c>
      <c r="Z963" s="2" t="b">
        <f t="shared" si="286"/>
        <v>1</v>
      </c>
      <c r="AA963" s="2" t="b">
        <f t="shared" si="287"/>
        <v>1</v>
      </c>
      <c r="AB963" s="2" t="b">
        <v>1</v>
      </c>
      <c r="AC963" s="20" t="b">
        <f t="shared" ref="AC963:AC1001" si="301">IF(ISBLANK(AB963),"FALSE",AB963)</f>
        <v>1</v>
      </c>
      <c r="AD963" s="20" t="b">
        <f t="shared" ref="AD963:AD1001" si="302">IF(AC963="Yes",TRUE,IF(AC963="No",FALSE,AC963))</f>
        <v>1</v>
      </c>
      <c r="AE963" s="2" t="s">
        <v>1527</v>
      </c>
      <c r="AF963" s="2" t="str">
        <f t="shared" ref="AF963:AF1001" si="303">PROPER(AE963)</f>
        <v>Appendicitis</v>
      </c>
      <c r="AG963" s="2" t="s">
        <v>1528</v>
      </c>
      <c r="AH963" s="2" t="str">
        <f t="shared" ref="AH963:AH1001" si="304">IF(ISBLANK(AG963),"No",AG963)</f>
        <v>Yes</v>
      </c>
      <c r="AI963" s="2" t="s">
        <v>1516</v>
      </c>
      <c r="AJ963" s="2" t="s">
        <v>1512</v>
      </c>
    </row>
    <row r="964" spans="1:36" ht="15.75" customHeight="1" x14ac:dyDescent="0.35">
      <c r="A964" s="2" t="s">
        <v>1415</v>
      </c>
      <c r="B964" s="2" t="s">
        <v>1518</v>
      </c>
      <c r="C964" s="2">
        <v>163</v>
      </c>
      <c r="D964" s="2">
        <f t="shared" si="288"/>
        <v>1.63</v>
      </c>
      <c r="E964" s="2">
        <f t="shared" si="289"/>
        <v>80.900000000000006</v>
      </c>
      <c r="F964" s="67">
        <f t="shared" si="290"/>
        <v>30.449019534043437</v>
      </c>
      <c r="G964" s="2">
        <v>80.900000000000006</v>
      </c>
      <c r="H964" s="2" t="b">
        <v>1</v>
      </c>
      <c r="I964" s="2" t="b">
        <f t="shared" si="291"/>
        <v>1</v>
      </c>
      <c r="J964" s="2" t="b">
        <f t="shared" si="292"/>
        <v>1</v>
      </c>
      <c r="K964" s="2" t="b">
        <v>0</v>
      </c>
      <c r="L964" s="2" t="b">
        <f t="shared" si="293"/>
        <v>0</v>
      </c>
      <c r="M964" s="2" t="b">
        <f t="shared" si="294"/>
        <v>0</v>
      </c>
      <c r="N964" s="2" t="b">
        <v>1</v>
      </c>
      <c r="O964" s="2" t="b">
        <f t="shared" si="295"/>
        <v>1</v>
      </c>
      <c r="P964" s="2" t="b">
        <f t="shared" si="296"/>
        <v>1</v>
      </c>
      <c r="Q964" s="2" t="b">
        <v>1</v>
      </c>
      <c r="R964" s="2" t="b">
        <f t="shared" si="297"/>
        <v>1</v>
      </c>
      <c r="S964" s="2" t="b">
        <f t="shared" si="298"/>
        <v>1</v>
      </c>
      <c r="T964" s="2" t="s">
        <v>1919</v>
      </c>
      <c r="U964" s="2">
        <v>214</v>
      </c>
      <c r="V964" s="2" t="b">
        <v>1</v>
      </c>
      <c r="W964" s="2" t="b">
        <f t="shared" si="299"/>
        <v>1</v>
      </c>
      <c r="X964" s="20" t="b">
        <f t="shared" si="300"/>
        <v>0</v>
      </c>
      <c r="Y964" s="2" t="b">
        <v>1</v>
      </c>
      <c r="Z964" s="2" t="b">
        <f t="shared" si="286"/>
        <v>1</v>
      </c>
      <c r="AA964" s="2" t="b">
        <f t="shared" si="287"/>
        <v>1</v>
      </c>
      <c r="AB964" s="2" t="b">
        <v>1</v>
      </c>
      <c r="AC964" s="20" t="b">
        <f t="shared" si="301"/>
        <v>1</v>
      </c>
      <c r="AD964" s="20" t="b">
        <f t="shared" si="302"/>
        <v>1</v>
      </c>
      <c r="AE964" s="2" t="s">
        <v>1595</v>
      </c>
      <c r="AF964" s="2" t="str">
        <f t="shared" si="303"/>
        <v>Respiratory Infection</v>
      </c>
      <c r="AG964" s="2" t="s">
        <v>1510</v>
      </c>
      <c r="AH964" s="2" t="str">
        <f t="shared" si="304"/>
        <v>No</v>
      </c>
      <c r="AI964" s="2" t="s">
        <v>1539</v>
      </c>
      <c r="AJ964" s="2" t="s">
        <v>1525</v>
      </c>
    </row>
    <row r="965" spans="1:36" ht="15.75" customHeight="1" x14ac:dyDescent="0.35">
      <c r="A965" s="2" t="s">
        <v>1416</v>
      </c>
      <c r="B965" s="2" t="s">
        <v>1507</v>
      </c>
      <c r="C965" s="2">
        <v>170</v>
      </c>
      <c r="D965" s="2">
        <f t="shared" si="288"/>
        <v>1.7</v>
      </c>
      <c r="E965" s="2">
        <f t="shared" si="289"/>
        <v>61.8</v>
      </c>
      <c r="F965" s="67">
        <f t="shared" si="290"/>
        <v>21.384083044982699</v>
      </c>
      <c r="G965" s="2">
        <v>61.8</v>
      </c>
      <c r="H965" s="2" t="s">
        <v>1510</v>
      </c>
      <c r="I965" s="2" t="str">
        <f t="shared" si="291"/>
        <v>No</v>
      </c>
      <c r="J965" s="2" t="b">
        <f t="shared" si="292"/>
        <v>0</v>
      </c>
      <c r="K965" s="2" t="s">
        <v>1510</v>
      </c>
      <c r="L965" s="2" t="str">
        <f t="shared" si="293"/>
        <v>No</v>
      </c>
      <c r="M965" s="2" t="b">
        <f t="shared" si="294"/>
        <v>0</v>
      </c>
      <c r="N965" s="2" t="b">
        <v>1</v>
      </c>
      <c r="O965" s="2" t="b">
        <f t="shared" si="295"/>
        <v>1</v>
      </c>
      <c r="P965" s="2" t="b">
        <f t="shared" si="296"/>
        <v>1</v>
      </c>
      <c r="Q965" s="2" t="s">
        <v>1510</v>
      </c>
      <c r="R965" s="2" t="str">
        <f t="shared" si="297"/>
        <v>No</v>
      </c>
      <c r="S965" s="2" t="b">
        <f t="shared" si="298"/>
        <v>0</v>
      </c>
      <c r="T965" s="2" t="s">
        <v>1709</v>
      </c>
      <c r="U965" s="2">
        <v>206</v>
      </c>
      <c r="V965" s="2" t="b">
        <v>0</v>
      </c>
      <c r="W965" s="2" t="b">
        <f t="shared" si="299"/>
        <v>0</v>
      </c>
      <c r="X965" s="20" t="b">
        <f t="shared" si="300"/>
        <v>0</v>
      </c>
      <c r="Y965" s="2" t="b">
        <v>0</v>
      </c>
      <c r="Z965" s="2" t="b">
        <f t="shared" si="286"/>
        <v>0</v>
      </c>
      <c r="AA965" s="2" t="b">
        <f t="shared" si="287"/>
        <v>0</v>
      </c>
      <c r="AB965" s="2" t="b">
        <v>0</v>
      </c>
      <c r="AC965" s="20" t="b">
        <f t="shared" si="301"/>
        <v>0</v>
      </c>
      <c r="AD965" s="20" t="b">
        <f t="shared" si="302"/>
        <v>0</v>
      </c>
      <c r="AE965" s="2" t="s">
        <v>1533</v>
      </c>
      <c r="AF965" s="2" t="str">
        <f t="shared" si="303"/>
        <v>Childbirth</v>
      </c>
      <c r="AG965" s="2" t="s">
        <v>1510</v>
      </c>
      <c r="AH965" s="2" t="str">
        <f t="shared" si="304"/>
        <v>No</v>
      </c>
      <c r="AI965" s="2" t="s">
        <v>1516</v>
      </c>
      <c r="AJ965" s="2" t="s">
        <v>1521</v>
      </c>
    </row>
    <row r="966" spans="1:36" ht="15.75" customHeight="1" x14ac:dyDescent="0.35">
      <c r="A966" s="2" t="s">
        <v>1417</v>
      </c>
      <c r="B966" s="2" t="s">
        <v>1540</v>
      </c>
      <c r="C966" s="2">
        <v>168</v>
      </c>
      <c r="D966" s="2">
        <f t="shared" si="288"/>
        <v>1.68</v>
      </c>
      <c r="E966" s="2">
        <f t="shared" si="289"/>
        <v>82.3</v>
      </c>
      <c r="F966" s="67">
        <f t="shared" si="290"/>
        <v>29.159580498866216</v>
      </c>
      <c r="G966" s="2">
        <v>82.3</v>
      </c>
      <c r="H966" s="2" t="b">
        <v>0</v>
      </c>
      <c r="I966" s="2" t="b">
        <f t="shared" si="291"/>
        <v>0</v>
      </c>
      <c r="J966" s="2" t="b">
        <f t="shared" si="292"/>
        <v>0</v>
      </c>
      <c r="K966" s="2" t="b">
        <v>0</v>
      </c>
      <c r="L966" s="2" t="b">
        <f t="shared" si="293"/>
        <v>0</v>
      </c>
      <c r="M966" s="2" t="b">
        <f t="shared" si="294"/>
        <v>0</v>
      </c>
      <c r="N966" s="2" t="b">
        <v>0</v>
      </c>
      <c r="O966" s="2" t="b">
        <f t="shared" si="295"/>
        <v>0</v>
      </c>
      <c r="P966" s="2" t="b">
        <f t="shared" si="296"/>
        <v>0</v>
      </c>
      <c r="Q966" s="2" t="b">
        <v>1</v>
      </c>
      <c r="R966" s="2" t="b">
        <f t="shared" si="297"/>
        <v>1</v>
      </c>
      <c r="S966" s="2" t="b">
        <f t="shared" si="298"/>
        <v>1</v>
      </c>
      <c r="T966" s="2" t="s">
        <v>1745</v>
      </c>
      <c r="U966" s="2">
        <v>156</v>
      </c>
      <c r="V966" s="2" t="b">
        <v>1</v>
      </c>
      <c r="W966" s="2" t="b">
        <f t="shared" si="299"/>
        <v>1</v>
      </c>
      <c r="X966" s="20" t="b">
        <f t="shared" si="300"/>
        <v>0</v>
      </c>
      <c r="Y966" s="2" t="b">
        <v>0</v>
      </c>
      <c r="Z966" s="2" t="b">
        <f t="shared" si="286"/>
        <v>0</v>
      </c>
      <c r="AA966" s="2" t="b">
        <f t="shared" si="287"/>
        <v>0</v>
      </c>
      <c r="AB966" s="2" t="b">
        <v>1</v>
      </c>
      <c r="AC966" s="20" t="b">
        <f t="shared" si="301"/>
        <v>1</v>
      </c>
      <c r="AD966" s="20" t="b">
        <f t="shared" si="302"/>
        <v>1</v>
      </c>
      <c r="AE966" s="2" t="s">
        <v>1538</v>
      </c>
      <c r="AF966" s="2" t="str">
        <f t="shared" si="303"/>
        <v>Respiratory Infection</v>
      </c>
      <c r="AG966" s="2" t="s">
        <v>1528</v>
      </c>
      <c r="AH966" s="2" t="str">
        <f t="shared" si="304"/>
        <v>Yes</v>
      </c>
      <c r="AI966" s="2" t="s">
        <v>1539</v>
      </c>
      <c r="AJ966" s="2" t="s">
        <v>1521</v>
      </c>
    </row>
    <row r="967" spans="1:36" ht="15.75" customHeight="1" x14ac:dyDescent="0.35">
      <c r="A967" s="2" t="s">
        <v>1418</v>
      </c>
      <c r="B967" s="2" t="s">
        <v>1560</v>
      </c>
      <c r="C967" s="2">
        <v>169</v>
      </c>
      <c r="D967" s="2">
        <f t="shared" si="288"/>
        <v>1.69</v>
      </c>
      <c r="E967" s="2">
        <f t="shared" si="289"/>
        <v>87.2</v>
      </c>
      <c r="F967" s="67">
        <f t="shared" si="290"/>
        <v>30.531143867511645</v>
      </c>
      <c r="G967" s="2">
        <v>87.2</v>
      </c>
      <c r="H967" s="2" t="b">
        <v>0</v>
      </c>
      <c r="I967" s="2" t="b">
        <f t="shared" si="291"/>
        <v>0</v>
      </c>
      <c r="J967" s="2" t="b">
        <f t="shared" si="292"/>
        <v>0</v>
      </c>
      <c r="K967" s="2" t="b">
        <v>0</v>
      </c>
      <c r="L967" s="2" t="b">
        <f t="shared" si="293"/>
        <v>0</v>
      </c>
      <c r="M967" s="2" t="b">
        <f t="shared" si="294"/>
        <v>0</v>
      </c>
      <c r="N967" s="2" t="b">
        <v>0</v>
      </c>
      <c r="O967" s="2" t="b">
        <f t="shared" si="295"/>
        <v>0</v>
      </c>
      <c r="P967" s="2" t="b">
        <f t="shared" si="296"/>
        <v>0</v>
      </c>
      <c r="Q967" s="2" t="b">
        <v>1</v>
      </c>
      <c r="R967" s="2" t="b">
        <f t="shared" si="297"/>
        <v>1</v>
      </c>
      <c r="S967" s="2" t="b">
        <f t="shared" si="298"/>
        <v>1</v>
      </c>
      <c r="T967" s="2" t="s">
        <v>1868</v>
      </c>
      <c r="U967" s="2">
        <v>207</v>
      </c>
      <c r="V967" s="2" t="b">
        <v>1</v>
      </c>
      <c r="W967" s="2" t="b">
        <f t="shared" si="299"/>
        <v>1</v>
      </c>
      <c r="X967" s="20" t="b">
        <f t="shared" si="300"/>
        <v>0</v>
      </c>
      <c r="Y967" s="2" t="b">
        <v>0</v>
      </c>
      <c r="Z967" s="2" t="b">
        <f t="shared" si="286"/>
        <v>0</v>
      </c>
      <c r="AA967" s="2" t="b">
        <f t="shared" si="287"/>
        <v>0</v>
      </c>
      <c r="AB967" s="2" t="b">
        <v>1</v>
      </c>
      <c r="AC967" s="20" t="b">
        <f t="shared" si="301"/>
        <v>1</v>
      </c>
      <c r="AD967" s="20" t="b">
        <f t="shared" si="302"/>
        <v>1</v>
      </c>
      <c r="AE967" s="2" t="s">
        <v>1570</v>
      </c>
      <c r="AF967" s="2" t="str">
        <f t="shared" si="303"/>
        <v>Cancer</v>
      </c>
      <c r="AG967" s="2" t="s">
        <v>1528</v>
      </c>
      <c r="AH967" s="2" t="str">
        <f t="shared" si="304"/>
        <v>Yes</v>
      </c>
      <c r="AI967" s="2" t="s">
        <v>1511</v>
      </c>
      <c r="AJ967" s="2" t="s">
        <v>1512</v>
      </c>
    </row>
    <row r="968" spans="1:36" ht="15.75" customHeight="1" x14ac:dyDescent="0.35">
      <c r="A968" s="2" t="s">
        <v>1419</v>
      </c>
      <c r="B968" s="2" t="s">
        <v>1513</v>
      </c>
      <c r="C968" s="2">
        <v>165</v>
      </c>
      <c r="D968" s="2">
        <f t="shared" si="288"/>
        <v>1.65</v>
      </c>
      <c r="E968" s="2">
        <f t="shared" si="289"/>
        <v>85.2</v>
      </c>
      <c r="F968" s="67">
        <f t="shared" si="290"/>
        <v>31.294765840220389</v>
      </c>
      <c r="G968" s="2">
        <v>85.2</v>
      </c>
      <c r="H968" s="2" t="b">
        <v>0</v>
      </c>
      <c r="I968" s="2" t="b">
        <f t="shared" si="291"/>
        <v>0</v>
      </c>
      <c r="J968" s="2" t="b">
        <f t="shared" si="292"/>
        <v>0</v>
      </c>
      <c r="K968" s="2" t="b">
        <v>0</v>
      </c>
      <c r="L968" s="2" t="b">
        <f t="shared" si="293"/>
        <v>0</v>
      </c>
      <c r="M968" s="2" t="b">
        <f t="shared" si="294"/>
        <v>0</v>
      </c>
      <c r="N968" s="2" t="b">
        <v>0</v>
      </c>
      <c r="O968" s="2" t="b">
        <f t="shared" si="295"/>
        <v>0</v>
      </c>
      <c r="P968" s="2" t="b">
        <f t="shared" si="296"/>
        <v>0</v>
      </c>
      <c r="Q968" s="2" t="b">
        <v>1</v>
      </c>
      <c r="R968" s="2" t="b">
        <f t="shared" si="297"/>
        <v>1</v>
      </c>
      <c r="S968" s="2" t="b">
        <f t="shared" si="298"/>
        <v>1</v>
      </c>
      <c r="T968" s="2" t="s">
        <v>1767</v>
      </c>
      <c r="U968" s="2">
        <v>218</v>
      </c>
      <c r="V968" s="2" t="b">
        <v>1</v>
      </c>
      <c r="W968" s="2" t="b">
        <f t="shared" si="299"/>
        <v>1</v>
      </c>
      <c r="X968" s="20" t="b">
        <f t="shared" si="300"/>
        <v>0</v>
      </c>
      <c r="Y968" s="2" t="b">
        <v>1</v>
      </c>
      <c r="Z968" s="2" t="b">
        <f t="shared" si="286"/>
        <v>1</v>
      </c>
      <c r="AA968" s="2" t="b">
        <f t="shared" si="287"/>
        <v>1</v>
      </c>
      <c r="AB968" s="2" t="b">
        <v>1</v>
      </c>
      <c r="AC968" s="20" t="b">
        <f t="shared" si="301"/>
        <v>1</v>
      </c>
      <c r="AD968" s="20" t="b">
        <f t="shared" si="302"/>
        <v>1</v>
      </c>
      <c r="AE968" s="2" t="s">
        <v>1524</v>
      </c>
      <c r="AF968" s="2" t="str">
        <f t="shared" si="303"/>
        <v>Heart Attack</v>
      </c>
      <c r="AG968" s="2" t="s">
        <v>1528</v>
      </c>
      <c r="AH968" s="2" t="str">
        <f t="shared" si="304"/>
        <v>Yes</v>
      </c>
      <c r="AI968" s="2" t="s">
        <v>1516</v>
      </c>
      <c r="AJ968" s="2" t="s">
        <v>1517</v>
      </c>
    </row>
    <row r="969" spans="1:36" ht="15.75" customHeight="1" x14ac:dyDescent="0.35">
      <c r="A969" s="2" t="s">
        <v>1420</v>
      </c>
      <c r="B969" s="2" t="s">
        <v>1513</v>
      </c>
      <c r="C969" s="2">
        <v>161</v>
      </c>
      <c r="D969" s="2">
        <f t="shared" si="288"/>
        <v>1.61</v>
      </c>
      <c r="E969" s="2">
        <f t="shared" si="289"/>
        <v>59.1</v>
      </c>
      <c r="F969" s="67">
        <f t="shared" si="290"/>
        <v>22.800046294510242</v>
      </c>
      <c r="G969" s="2">
        <v>59.1</v>
      </c>
      <c r="H969" s="2" t="b">
        <v>1</v>
      </c>
      <c r="I969" s="2" t="b">
        <f t="shared" si="291"/>
        <v>1</v>
      </c>
      <c r="J969" s="2" t="b">
        <f t="shared" si="292"/>
        <v>1</v>
      </c>
      <c r="K969" s="2" t="b">
        <v>0</v>
      </c>
      <c r="L969" s="2" t="b">
        <f t="shared" si="293"/>
        <v>0</v>
      </c>
      <c r="M969" s="2" t="b">
        <f t="shared" si="294"/>
        <v>0</v>
      </c>
      <c r="N969" s="2" t="b">
        <v>0</v>
      </c>
      <c r="O969" s="2" t="b">
        <f t="shared" si="295"/>
        <v>0</v>
      </c>
      <c r="P969" s="2" t="b">
        <f t="shared" si="296"/>
        <v>0</v>
      </c>
      <c r="Q969" s="2" t="b">
        <v>0</v>
      </c>
      <c r="R969" s="2" t="b">
        <f t="shared" si="297"/>
        <v>0</v>
      </c>
      <c r="S969" s="2" t="b">
        <f t="shared" si="298"/>
        <v>0</v>
      </c>
      <c r="T969" s="2" t="s">
        <v>1763</v>
      </c>
      <c r="U969" s="2">
        <v>163</v>
      </c>
      <c r="V969" s="2" t="b">
        <v>0</v>
      </c>
      <c r="W969" s="2" t="b">
        <f t="shared" si="299"/>
        <v>0</v>
      </c>
      <c r="X969" s="20" t="b">
        <f t="shared" si="300"/>
        <v>0</v>
      </c>
      <c r="Y969" s="2" t="b">
        <v>0</v>
      </c>
      <c r="Z969" s="2" t="b">
        <f t="shared" si="286"/>
        <v>0</v>
      </c>
      <c r="AA969" s="2" t="b">
        <f t="shared" si="287"/>
        <v>0</v>
      </c>
      <c r="AB969" s="2" t="b">
        <v>0</v>
      </c>
      <c r="AC969" s="20" t="b">
        <f t="shared" si="301"/>
        <v>0</v>
      </c>
      <c r="AD969" s="20" t="b">
        <f t="shared" si="302"/>
        <v>0</v>
      </c>
      <c r="AE969" s="2" t="s">
        <v>1515</v>
      </c>
      <c r="AF969" s="2" t="str">
        <f t="shared" si="303"/>
        <v>Prostate Cancer</v>
      </c>
      <c r="AG969" s="2" t="s">
        <v>1510</v>
      </c>
      <c r="AH969" s="2" t="str">
        <f t="shared" si="304"/>
        <v>No</v>
      </c>
      <c r="AI969" s="2" t="s">
        <v>1516</v>
      </c>
      <c r="AJ969" s="2" t="s">
        <v>1525</v>
      </c>
    </row>
    <row r="970" spans="1:36" ht="15.75" customHeight="1" x14ac:dyDescent="0.35">
      <c r="A970" s="2" t="s">
        <v>1421</v>
      </c>
      <c r="B970" s="2" t="s">
        <v>1513</v>
      </c>
      <c r="C970" s="2">
        <v>161</v>
      </c>
      <c r="D970" s="2">
        <f t="shared" si="288"/>
        <v>1.61</v>
      </c>
      <c r="E970" s="2">
        <f t="shared" si="289"/>
        <v>82.4</v>
      </c>
      <c r="F970" s="67">
        <f t="shared" si="290"/>
        <v>31.788897033293466</v>
      </c>
      <c r="G970" s="2">
        <v>82.4</v>
      </c>
      <c r="H970" s="2" t="b">
        <v>0</v>
      </c>
      <c r="I970" s="2" t="b">
        <f t="shared" si="291"/>
        <v>0</v>
      </c>
      <c r="J970" s="2" t="b">
        <f t="shared" si="292"/>
        <v>0</v>
      </c>
      <c r="K970" s="2" t="b">
        <v>0</v>
      </c>
      <c r="L970" s="2" t="b">
        <f t="shared" si="293"/>
        <v>0</v>
      </c>
      <c r="M970" s="2" t="b">
        <f t="shared" si="294"/>
        <v>0</v>
      </c>
      <c r="N970" s="2" t="b">
        <v>0</v>
      </c>
      <c r="O970" s="2" t="b">
        <f t="shared" si="295"/>
        <v>0</v>
      </c>
      <c r="P970" s="2" t="b">
        <f t="shared" si="296"/>
        <v>0</v>
      </c>
      <c r="Q970" s="2" t="b">
        <v>1</v>
      </c>
      <c r="R970" s="2" t="b">
        <f t="shared" si="297"/>
        <v>1</v>
      </c>
      <c r="S970" s="2" t="b">
        <f t="shared" si="298"/>
        <v>1</v>
      </c>
      <c r="T970" s="2" t="s">
        <v>1683</v>
      </c>
      <c r="U970" s="2">
        <v>188</v>
      </c>
      <c r="V970" s="2" t="b">
        <v>1</v>
      </c>
      <c r="W970" s="2" t="b">
        <f t="shared" si="299"/>
        <v>1</v>
      </c>
      <c r="X970" s="20" t="b">
        <f t="shared" si="300"/>
        <v>0</v>
      </c>
      <c r="Z970" s="2" t="b">
        <f t="shared" si="286"/>
        <v>0</v>
      </c>
      <c r="AA970" s="2" t="b">
        <f t="shared" si="287"/>
        <v>0</v>
      </c>
      <c r="AB970" s="2" t="b">
        <v>1</v>
      </c>
      <c r="AC970" s="20" t="b">
        <f t="shared" si="301"/>
        <v>1</v>
      </c>
      <c r="AD970" s="20" t="b">
        <f t="shared" si="302"/>
        <v>1</v>
      </c>
      <c r="AE970" s="2" t="s">
        <v>1538</v>
      </c>
      <c r="AF970" s="2" t="str">
        <f t="shared" si="303"/>
        <v>Respiratory Infection</v>
      </c>
      <c r="AG970" s="2" t="s">
        <v>1528</v>
      </c>
      <c r="AH970" s="2" t="str">
        <f t="shared" si="304"/>
        <v>Yes</v>
      </c>
      <c r="AI970" s="2" t="s">
        <v>1539</v>
      </c>
      <c r="AJ970" s="2" t="s">
        <v>1521</v>
      </c>
    </row>
    <row r="971" spans="1:36" ht="15.75" customHeight="1" x14ac:dyDescent="0.35">
      <c r="A971" s="2" t="s">
        <v>1422</v>
      </c>
      <c r="B971" s="2" t="s">
        <v>1540</v>
      </c>
      <c r="C971" s="2">
        <v>161</v>
      </c>
      <c r="D971" s="2">
        <f t="shared" si="288"/>
        <v>1.61</v>
      </c>
      <c r="E971" s="2">
        <f t="shared" si="289"/>
        <v>86.2</v>
      </c>
      <c r="F971" s="67">
        <f t="shared" si="290"/>
        <v>33.254889857644379</v>
      </c>
      <c r="G971" s="2">
        <v>86.2</v>
      </c>
      <c r="H971" s="2" t="b">
        <v>0</v>
      </c>
      <c r="I971" s="2" t="b">
        <f t="shared" si="291"/>
        <v>0</v>
      </c>
      <c r="J971" s="2" t="b">
        <f t="shared" si="292"/>
        <v>0</v>
      </c>
      <c r="K971" s="2" t="b">
        <v>1</v>
      </c>
      <c r="L971" s="2" t="b">
        <f t="shared" si="293"/>
        <v>1</v>
      </c>
      <c r="M971" s="2" t="b">
        <f t="shared" si="294"/>
        <v>1</v>
      </c>
      <c r="N971" s="2" t="b">
        <v>0</v>
      </c>
      <c r="O971" s="2" t="b">
        <f t="shared" si="295"/>
        <v>0</v>
      </c>
      <c r="P971" s="2" t="b">
        <f t="shared" si="296"/>
        <v>0</v>
      </c>
      <c r="Q971" s="2" t="b">
        <v>1</v>
      </c>
      <c r="R971" s="2" t="b">
        <f t="shared" si="297"/>
        <v>1</v>
      </c>
      <c r="S971" s="2" t="b">
        <f t="shared" si="298"/>
        <v>1</v>
      </c>
      <c r="T971" s="2" t="s">
        <v>1886</v>
      </c>
      <c r="U971" s="2">
        <v>155</v>
      </c>
      <c r="V971" s="2" t="b">
        <v>1</v>
      </c>
      <c r="W971" s="2" t="b">
        <f t="shared" si="299"/>
        <v>1</v>
      </c>
      <c r="X971" s="20" t="b">
        <f t="shared" si="300"/>
        <v>0</v>
      </c>
      <c r="Y971" s="2" t="b">
        <v>1</v>
      </c>
      <c r="Z971" s="2" t="b">
        <f t="shared" si="286"/>
        <v>1</v>
      </c>
      <c r="AA971" s="2" t="b">
        <f t="shared" si="287"/>
        <v>1</v>
      </c>
      <c r="AB971" s="2" t="b">
        <v>1</v>
      </c>
      <c r="AC971" s="20" t="b">
        <f t="shared" si="301"/>
        <v>1</v>
      </c>
      <c r="AD971" s="20" t="b">
        <f t="shared" si="302"/>
        <v>1</v>
      </c>
      <c r="AE971" s="2" t="s">
        <v>1575</v>
      </c>
      <c r="AF971" s="2" t="str">
        <f t="shared" si="303"/>
        <v>Stroke</v>
      </c>
      <c r="AG971" s="2" t="s">
        <v>1510</v>
      </c>
      <c r="AH971" s="2" t="str">
        <f t="shared" si="304"/>
        <v>No</v>
      </c>
      <c r="AI971" s="2" t="s">
        <v>1539</v>
      </c>
      <c r="AJ971" s="2" t="s">
        <v>1534</v>
      </c>
    </row>
    <row r="972" spans="1:36" ht="15.75" customHeight="1" x14ac:dyDescent="0.35">
      <c r="A972" s="2" t="s">
        <v>1423</v>
      </c>
      <c r="B972" s="2" t="s">
        <v>1560</v>
      </c>
      <c r="C972" s="2">
        <v>163</v>
      </c>
      <c r="D972" s="2">
        <f t="shared" si="288"/>
        <v>1.63</v>
      </c>
      <c r="E972" s="2">
        <f t="shared" si="289"/>
        <v>61.8</v>
      </c>
      <c r="F972" s="67">
        <f t="shared" si="290"/>
        <v>23.26019044751402</v>
      </c>
      <c r="G972" s="2">
        <v>61.8</v>
      </c>
      <c r="H972" s="2" t="b">
        <v>0</v>
      </c>
      <c r="I972" s="2" t="b">
        <f t="shared" si="291"/>
        <v>0</v>
      </c>
      <c r="J972" s="2" t="b">
        <f t="shared" si="292"/>
        <v>0</v>
      </c>
      <c r="K972" s="2" t="b">
        <v>0</v>
      </c>
      <c r="L972" s="2" t="b">
        <f t="shared" si="293"/>
        <v>0</v>
      </c>
      <c r="M972" s="2" t="b">
        <f t="shared" si="294"/>
        <v>0</v>
      </c>
      <c r="N972" s="2" t="b">
        <v>0</v>
      </c>
      <c r="O972" s="2" t="b">
        <f t="shared" si="295"/>
        <v>0</v>
      </c>
      <c r="P972" s="2" t="b">
        <f t="shared" si="296"/>
        <v>0</v>
      </c>
      <c r="Q972" s="2" t="b">
        <v>0</v>
      </c>
      <c r="R972" s="2" t="b">
        <f t="shared" si="297"/>
        <v>0</v>
      </c>
      <c r="S972" s="2" t="b">
        <f t="shared" si="298"/>
        <v>0</v>
      </c>
      <c r="T972" s="2" t="s">
        <v>1630</v>
      </c>
      <c r="U972" s="2">
        <v>195</v>
      </c>
      <c r="V972" s="2" t="b">
        <v>0</v>
      </c>
      <c r="W972" s="2" t="b">
        <f t="shared" si="299"/>
        <v>0</v>
      </c>
      <c r="X972" s="20" t="b">
        <f t="shared" si="300"/>
        <v>0</v>
      </c>
      <c r="Y972" s="2" t="b">
        <v>0</v>
      </c>
      <c r="Z972" s="2" t="b">
        <f t="shared" si="286"/>
        <v>0</v>
      </c>
      <c r="AA972" s="2" t="b">
        <f t="shared" si="287"/>
        <v>0</v>
      </c>
      <c r="AB972" s="2" t="b">
        <v>0</v>
      </c>
      <c r="AC972" s="20" t="b">
        <f t="shared" si="301"/>
        <v>0</v>
      </c>
      <c r="AD972" s="20" t="b">
        <f t="shared" si="302"/>
        <v>0</v>
      </c>
      <c r="AE972" s="2" t="s">
        <v>1581</v>
      </c>
      <c r="AF972" s="2" t="str">
        <f t="shared" si="303"/>
        <v>Appendicitis</v>
      </c>
      <c r="AG972" s="2" t="s">
        <v>1510</v>
      </c>
      <c r="AH972" s="2" t="str">
        <f t="shared" si="304"/>
        <v>No</v>
      </c>
      <c r="AI972" s="2" t="s">
        <v>1511</v>
      </c>
      <c r="AJ972" s="2" t="s">
        <v>1525</v>
      </c>
    </row>
    <row r="973" spans="1:36" ht="15.75" customHeight="1" x14ac:dyDescent="0.35">
      <c r="A973" s="2" t="s">
        <v>1424</v>
      </c>
      <c r="B973" s="2" t="s">
        <v>1513</v>
      </c>
      <c r="C973" s="2">
        <v>155</v>
      </c>
      <c r="D973" s="2">
        <f t="shared" si="288"/>
        <v>1.55</v>
      </c>
      <c r="E973" s="2">
        <f t="shared" si="289"/>
        <v>55.9</v>
      </c>
      <c r="F973" s="67">
        <f t="shared" si="290"/>
        <v>23.267429760665969</v>
      </c>
      <c r="G973" s="2">
        <v>55.9</v>
      </c>
      <c r="H973" s="2" t="b">
        <v>0</v>
      </c>
      <c r="I973" s="2" t="b">
        <f t="shared" si="291"/>
        <v>0</v>
      </c>
      <c r="J973" s="2" t="b">
        <f t="shared" si="292"/>
        <v>0</v>
      </c>
      <c r="K973" s="2" t="b">
        <v>1</v>
      </c>
      <c r="L973" s="2" t="b">
        <f t="shared" si="293"/>
        <v>1</v>
      </c>
      <c r="M973" s="2" t="b">
        <f t="shared" si="294"/>
        <v>1</v>
      </c>
      <c r="N973" s="2" t="b">
        <v>0</v>
      </c>
      <c r="O973" s="2" t="b">
        <f t="shared" si="295"/>
        <v>0</v>
      </c>
      <c r="P973" s="2" t="b">
        <f t="shared" si="296"/>
        <v>0</v>
      </c>
      <c r="Q973" s="2" t="b">
        <v>0</v>
      </c>
      <c r="R973" s="2" t="b">
        <f t="shared" si="297"/>
        <v>0</v>
      </c>
      <c r="S973" s="2" t="b">
        <f t="shared" si="298"/>
        <v>0</v>
      </c>
      <c r="T973" s="2" t="s">
        <v>1864</v>
      </c>
      <c r="U973" s="2">
        <v>200</v>
      </c>
      <c r="V973" s="2" t="b">
        <v>0</v>
      </c>
      <c r="W973" s="2" t="b">
        <f t="shared" si="299"/>
        <v>0</v>
      </c>
      <c r="X973" s="20" t="b">
        <f t="shared" si="300"/>
        <v>0</v>
      </c>
      <c r="Z973" s="2" t="b">
        <f t="shared" si="286"/>
        <v>0</v>
      </c>
      <c r="AA973" s="2" t="b">
        <f t="shared" si="287"/>
        <v>0</v>
      </c>
      <c r="AB973" s="2" t="b">
        <v>0</v>
      </c>
      <c r="AC973" s="20" t="b">
        <f t="shared" si="301"/>
        <v>0</v>
      </c>
      <c r="AD973" s="20" t="b">
        <f t="shared" si="302"/>
        <v>0</v>
      </c>
      <c r="AE973" s="2" t="s">
        <v>1520</v>
      </c>
      <c r="AF973" s="2" t="str">
        <f t="shared" si="303"/>
        <v>Stroke</v>
      </c>
      <c r="AG973" s="2" t="s">
        <v>1528</v>
      </c>
      <c r="AH973" s="2" t="str">
        <f t="shared" si="304"/>
        <v>Yes</v>
      </c>
      <c r="AI973" s="2" t="s">
        <v>1539</v>
      </c>
      <c r="AJ973" s="2" t="s">
        <v>1517</v>
      </c>
    </row>
    <row r="974" spans="1:36" ht="15.75" customHeight="1" x14ac:dyDescent="0.35">
      <c r="A974" s="2" t="s">
        <v>1425</v>
      </c>
      <c r="B974" s="2" t="s">
        <v>1540</v>
      </c>
      <c r="C974" s="2">
        <v>166</v>
      </c>
      <c r="D974" s="2">
        <f t="shared" si="288"/>
        <v>1.66</v>
      </c>
      <c r="E974" s="2">
        <f t="shared" si="289"/>
        <v>77.2</v>
      </c>
      <c r="F974" s="67">
        <f t="shared" si="290"/>
        <v>28.015677166497316</v>
      </c>
      <c r="G974" s="2">
        <v>77.2</v>
      </c>
      <c r="H974" s="2" t="b">
        <v>0</v>
      </c>
      <c r="I974" s="2" t="b">
        <f t="shared" si="291"/>
        <v>0</v>
      </c>
      <c r="J974" s="2" t="b">
        <f t="shared" si="292"/>
        <v>0</v>
      </c>
      <c r="K974" s="2" t="b">
        <v>0</v>
      </c>
      <c r="L974" s="2" t="b">
        <f t="shared" si="293"/>
        <v>0</v>
      </c>
      <c r="M974" s="2" t="b">
        <f t="shared" si="294"/>
        <v>0</v>
      </c>
      <c r="N974" s="2" t="b">
        <v>1</v>
      </c>
      <c r="O974" s="2" t="b">
        <f t="shared" si="295"/>
        <v>1</v>
      </c>
      <c r="P974" s="2" t="b">
        <f t="shared" si="296"/>
        <v>1</v>
      </c>
      <c r="Q974" s="2" t="b">
        <v>1</v>
      </c>
      <c r="R974" s="2" t="b">
        <f t="shared" si="297"/>
        <v>1</v>
      </c>
      <c r="S974" s="2" t="b">
        <f t="shared" si="298"/>
        <v>1</v>
      </c>
      <c r="T974" s="2" t="s">
        <v>1845</v>
      </c>
      <c r="U974" s="2">
        <v>215</v>
      </c>
      <c r="V974" s="2" t="b">
        <v>1</v>
      </c>
      <c r="W974" s="2" t="b">
        <f t="shared" si="299"/>
        <v>1</v>
      </c>
      <c r="X974" s="20" t="b">
        <f t="shared" si="300"/>
        <v>0</v>
      </c>
      <c r="Y974" s="2" t="b">
        <v>0</v>
      </c>
      <c r="Z974" s="2" t="b">
        <f t="shared" si="286"/>
        <v>0</v>
      </c>
      <c r="AA974" s="2" t="b">
        <f t="shared" si="287"/>
        <v>0</v>
      </c>
      <c r="AB974" s="2" t="b">
        <v>1</v>
      </c>
      <c r="AC974" s="20" t="b">
        <f t="shared" si="301"/>
        <v>1</v>
      </c>
      <c r="AD974" s="20" t="b">
        <f t="shared" si="302"/>
        <v>1</v>
      </c>
      <c r="AE974" s="2" t="s">
        <v>1598</v>
      </c>
      <c r="AF974" s="2" t="str">
        <f t="shared" si="303"/>
        <v>Heart Disease</v>
      </c>
      <c r="AG974" s="2" t="s">
        <v>1528</v>
      </c>
      <c r="AH974" s="2" t="str">
        <f t="shared" si="304"/>
        <v>Yes</v>
      </c>
      <c r="AI974" s="2" t="s">
        <v>1511</v>
      </c>
      <c r="AJ974" s="2" t="s">
        <v>1512</v>
      </c>
    </row>
    <row r="975" spans="1:36" ht="15.75" customHeight="1" x14ac:dyDescent="0.35">
      <c r="A975" s="2" t="s">
        <v>1426</v>
      </c>
      <c r="B975" s="2" t="s">
        <v>1531</v>
      </c>
      <c r="C975" s="2">
        <v>170</v>
      </c>
      <c r="D975" s="2">
        <f t="shared" si="288"/>
        <v>1.7</v>
      </c>
      <c r="E975" s="2">
        <f t="shared" si="289"/>
        <v>70.7</v>
      </c>
      <c r="F975" s="67">
        <f t="shared" si="290"/>
        <v>24.463667820069208</v>
      </c>
      <c r="G975" s="2">
        <v>70.7</v>
      </c>
      <c r="H975" s="2" t="b">
        <v>1</v>
      </c>
      <c r="I975" s="2" t="b">
        <f t="shared" si="291"/>
        <v>1</v>
      </c>
      <c r="J975" s="2" t="b">
        <f t="shared" si="292"/>
        <v>1</v>
      </c>
      <c r="K975" s="2" t="b">
        <v>0</v>
      </c>
      <c r="L975" s="2" t="b">
        <f t="shared" si="293"/>
        <v>0</v>
      </c>
      <c r="M975" s="2" t="b">
        <f t="shared" si="294"/>
        <v>0</v>
      </c>
      <c r="N975" s="2" t="b">
        <v>0</v>
      </c>
      <c r="O975" s="2" t="b">
        <f t="shared" si="295"/>
        <v>0</v>
      </c>
      <c r="P975" s="2" t="b">
        <f t="shared" si="296"/>
        <v>0</v>
      </c>
      <c r="Q975" s="2" t="b">
        <v>0</v>
      </c>
      <c r="R975" s="2" t="b">
        <f t="shared" si="297"/>
        <v>0</v>
      </c>
      <c r="S975" s="2" t="b">
        <f t="shared" si="298"/>
        <v>0</v>
      </c>
      <c r="T975" s="2" t="s">
        <v>1768</v>
      </c>
      <c r="U975" s="2">
        <v>166</v>
      </c>
      <c r="V975" s="2" t="b">
        <v>0</v>
      </c>
      <c r="W975" s="2" t="b">
        <f t="shared" si="299"/>
        <v>0</v>
      </c>
      <c r="X975" s="20" t="b">
        <f t="shared" si="300"/>
        <v>0</v>
      </c>
      <c r="Y975" s="2" t="b">
        <v>0</v>
      </c>
      <c r="Z975" s="2" t="b">
        <f t="shared" si="286"/>
        <v>0</v>
      </c>
      <c r="AA975" s="2" t="b">
        <f t="shared" si="287"/>
        <v>0</v>
      </c>
      <c r="AB975" s="2" t="b">
        <v>0</v>
      </c>
      <c r="AC975" s="20" t="b">
        <f t="shared" si="301"/>
        <v>0</v>
      </c>
      <c r="AD975" s="20" t="b">
        <f t="shared" si="302"/>
        <v>0</v>
      </c>
      <c r="AE975" s="2" t="s">
        <v>1586</v>
      </c>
      <c r="AF975" s="2" t="str">
        <f t="shared" si="303"/>
        <v>Osteoarthritis</v>
      </c>
      <c r="AG975" s="2" t="s">
        <v>1510</v>
      </c>
      <c r="AH975" s="2" t="str">
        <f t="shared" si="304"/>
        <v>No</v>
      </c>
      <c r="AI975" s="2" t="s">
        <v>1511</v>
      </c>
      <c r="AJ975" s="2" t="s">
        <v>1534</v>
      </c>
    </row>
    <row r="976" spans="1:36" ht="15.75" customHeight="1" x14ac:dyDescent="0.35">
      <c r="A976" s="2" t="s">
        <v>1427</v>
      </c>
      <c r="B976" s="2" t="s">
        <v>1513</v>
      </c>
      <c r="C976" s="2">
        <v>178</v>
      </c>
      <c r="D976" s="2">
        <f t="shared" si="288"/>
        <v>1.78</v>
      </c>
      <c r="E976" s="2">
        <f t="shared" si="289"/>
        <v>91.6</v>
      </c>
      <c r="F976" s="67">
        <f t="shared" si="290"/>
        <v>28.910491099608631</v>
      </c>
      <c r="G976" s="2">
        <v>91.6</v>
      </c>
      <c r="H976" s="2" t="b">
        <v>1</v>
      </c>
      <c r="I976" s="2" t="b">
        <f t="shared" si="291"/>
        <v>1</v>
      </c>
      <c r="J976" s="2" t="b">
        <f t="shared" si="292"/>
        <v>1</v>
      </c>
      <c r="K976" s="2" t="b">
        <v>0</v>
      </c>
      <c r="L976" s="2" t="b">
        <f t="shared" si="293"/>
        <v>0</v>
      </c>
      <c r="M976" s="2" t="b">
        <f t="shared" si="294"/>
        <v>0</v>
      </c>
      <c r="N976" s="2" t="b">
        <v>0</v>
      </c>
      <c r="O976" s="2" t="b">
        <f t="shared" si="295"/>
        <v>0</v>
      </c>
      <c r="P976" s="2" t="b">
        <f t="shared" si="296"/>
        <v>0</v>
      </c>
      <c r="Q976" s="2" t="b">
        <v>1</v>
      </c>
      <c r="R976" s="2" t="b">
        <f t="shared" si="297"/>
        <v>1</v>
      </c>
      <c r="S976" s="2" t="b">
        <f t="shared" si="298"/>
        <v>1</v>
      </c>
      <c r="T976" s="2" t="s">
        <v>1777</v>
      </c>
      <c r="U976" s="2">
        <v>190</v>
      </c>
      <c r="V976" s="2" t="b">
        <v>1</v>
      </c>
      <c r="W976" s="2" t="b">
        <f t="shared" si="299"/>
        <v>1</v>
      </c>
      <c r="X976" s="20" t="b">
        <f t="shared" si="300"/>
        <v>0</v>
      </c>
      <c r="Y976" s="2" t="b">
        <v>1</v>
      </c>
      <c r="Z976" s="2" t="b">
        <f t="shared" si="286"/>
        <v>1</v>
      </c>
      <c r="AA976" s="2" t="b">
        <f t="shared" si="287"/>
        <v>1</v>
      </c>
      <c r="AB976" s="2" t="b">
        <v>1</v>
      </c>
      <c r="AC976" s="20" t="b">
        <f t="shared" si="301"/>
        <v>1</v>
      </c>
      <c r="AD976" s="20" t="b">
        <f t="shared" si="302"/>
        <v>1</v>
      </c>
      <c r="AE976" s="2" t="s">
        <v>1562</v>
      </c>
      <c r="AF976" s="2" t="str">
        <f t="shared" si="303"/>
        <v>Fractured Leg</v>
      </c>
      <c r="AG976" s="2" t="s">
        <v>1510</v>
      </c>
      <c r="AH976" s="2" t="str">
        <f t="shared" si="304"/>
        <v>No</v>
      </c>
      <c r="AI976" s="2" t="s">
        <v>1511</v>
      </c>
      <c r="AJ976" s="2" t="s">
        <v>1512</v>
      </c>
    </row>
    <row r="977" spans="1:36" ht="15.75" customHeight="1" x14ac:dyDescent="0.35">
      <c r="A977" s="2" t="s">
        <v>1429</v>
      </c>
      <c r="B977" s="2" t="s">
        <v>1560</v>
      </c>
      <c r="C977" s="2">
        <v>172</v>
      </c>
      <c r="D977" s="2">
        <f t="shared" si="288"/>
        <v>1.72</v>
      </c>
      <c r="E977" s="2">
        <f t="shared" si="289"/>
        <v>84.2</v>
      </c>
      <c r="F977" s="67">
        <f t="shared" si="290"/>
        <v>28.461330448891296</v>
      </c>
      <c r="G977" s="2">
        <v>84.2</v>
      </c>
      <c r="H977" s="2" t="b">
        <v>1</v>
      </c>
      <c r="I977" s="2" t="b">
        <f t="shared" si="291"/>
        <v>1</v>
      </c>
      <c r="J977" s="2" t="b">
        <f t="shared" si="292"/>
        <v>1</v>
      </c>
      <c r="K977" s="2" t="b">
        <v>0</v>
      </c>
      <c r="L977" s="2" t="b">
        <f t="shared" si="293"/>
        <v>0</v>
      </c>
      <c r="M977" s="2" t="b">
        <f t="shared" si="294"/>
        <v>0</v>
      </c>
      <c r="N977" s="2" t="b">
        <v>1</v>
      </c>
      <c r="O977" s="2" t="b">
        <f t="shared" si="295"/>
        <v>1</v>
      </c>
      <c r="P977" s="2" t="b">
        <f t="shared" si="296"/>
        <v>1</v>
      </c>
      <c r="Q977" s="2" t="b">
        <v>1</v>
      </c>
      <c r="R977" s="2" t="b">
        <f t="shared" si="297"/>
        <v>1</v>
      </c>
      <c r="S977" s="2" t="b">
        <f t="shared" si="298"/>
        <v>1</v>
      </c>
      <c r="T977" s="2" t="s">
        <v>1882</v>
      </c>
      <c r="U977" s="2">
        <v>214</v>
      </c>
      <c r="V977" s="2" t="b">
        <v>1</v>
      </c>
      <c r="W977" s="2" t="b">
        <f t="shared" si="299"/>
        <v>1</v>
      </c>
      <c r="X977" s="20" t="b">
        <f t="shared" si="300"/>
        <v>0</v>
      </c>
      <c r="Y977" s="2" t="b">
        <v>0</v>
      </c>
      <c r="Z977" s="2" t="b">
        <f t="shared" si="286"/>
        <v>0</v>
      </c>
      <c r="AA977" s="2" t="b">
        <f t="shared" si="287"/>
        <v>0</v>
      </c>
      <c r="AB977" s="2" t="b">
        <v>1</v>
      </c>
      <c r="AC977" s="20" t="b">
        <f t="shared" si="301"/>
        <v>1</v>
      </c>
      <c r="AD977" s="20" t="b">
        <f t="shared" si="302"/>
        <v>1</v>
      </c>
      <c r="AE977" s="2" t="s">
        <v>1595</v>
      </c>
      <c r="AF977" s="2" t="str">
        <f t="shared" si="303"/>
        <v>Respiratory Infection</v>
      </c>
      <c r="AG977" s="2" t="s">
        <v>1510</v>
      </c>
      <c r="AH977" s="2" t="str">
        <f t="shared" si="304"/>
        <v>No</v>
      </c>
      <c r="AI977" s="2" t="s">
        <v>1539</v>
      </c>
      <c r="AJ977" s="2" t="s">
        <v>1525</v>
      </c>
    </row>
    <row r="978" spans="1:36" ht="15.75" customHeight="1" x14ac:dyDescent="0.35">
      <c r="A978" s="2" t="s">
        <v>1431</v>
      </c>
      <c r="B978" s="2" t="s">
        <v>1560</v>
      </c>
      <c r="C978" s="2">
        <v>167</v>
      </c>
      <c r="D978" s="2">
        <f t="shared" si="288"/>
        <v>1.67</v>
      </c>
      <c r="E978" s="2">
        <f t="shared" si="289"/>
        <v>63.3</v>
      </c>
      <c r="F978" s="67">
        <f t="shared" si="290"/>
        <v>22.697120728602673</v>
      </c>
      <c r="G978" s="2">
        <v>63.3</v>
      </c>
      <c r="H978" s="2" t="b">
        <v>0</v>
      </c>
      <c r="I978" s="2" t="b">
        <f t="shared" si="291"/>
        <v>0</v>
      </c>
      <c r="J978" s="2" t="b">
        <f t="shared" si="292"/>
        <v>0</v>
      </c>
      <c r="K978" s="2" t="b">
        <v>1</v>
      </c>
      <c r="L978" s="2" t="b">
        <f t="shared" si="293"/>
        <v>1</v>
      </c>
      <c r="M978" s="2" t="b">
        <f t="shared" si="294"/>
        <v>1</v>
      </c>
      <c r="N978" s="2" t="b">
        <v>0</v>
      </c>
      <c r="O978" s="2" t="b">
        <f t="shared" si="295"/>
        <v>0</v>
      </c>
      <c r="P978" s="2" t="b">
        <f t="shared" si="296"/>
        <v>0</v>
      </c>
      <c r="Q978" s="2" t="b">
        <v>0</v>
      </c>
      <c r="R978" s="2" t="b">
        <f t="shared" si="297"/>
        <v>0</v>
      </c>
      <c r="S978" s="2" t="b">
        <f t="shared" si="298"/>
        <v>0</v>
      </c>
      <c r="T978" s="2" t="s">
        <v>1728</v>
      </c>
      <c r="U978" s="2">
        <v>199</v>
      </c>
      <c r="V978" s="2" t="b">
        <v>0</v>
      </c>
      <c r="W978" s="2" t="b">
        <f t="shared" si="299"/>
        <v>0</v>
      </c>
      <c r="X978" s="20" t="b">
        <f t="shared" si="300"/>
        <v>0</v>
      </c>
      <c r="Y978" s="2" t="b">
        <v>0</v>
      </c>
      <c r="Z978" s="2" t="b">
        <f t="shared" si="286"/>
        <v>0</v>
      </c>
      <c r="AA978" s="2" t="b">
        <f t="shared" si="287"/>
        <v>0</v>
      </c>
      <c r="AB978" s="2" t="b">
        <v>0</v>
      </c>
      <c r="AC978" s="20" t="b">
        <f t="shared" si="301"/>
        <v>0</v>
      </c>
      <c r="AD978" s="20" t="b">
        <f t="shared" si="302"/>
        <v>0</v>
      </c>
      <c r="AE978" s="2" t="s">
        <v>1530</v>
      </c>
      <c r="AF978" s="2" t="str">
        <f t="shared" si="303"/>
        <v>Fractured Arm</v>
      </c>
      <c r="AG978" s="2" t="s">
        <v>1510</v>
      </c>
      <c r="AH978" s="2" t="str">
        <f t="shared" si="304"/>
        <v>No</v>
      </c>
      <c r="AI978" s="2" t="s">
        <v>1516</v>
      </c>
      <c r="AJ978" s="2" t="s">
        <v>1517</v>
      </c>
    </row>
    <row r="979" spans="1:36" ht="15.75" customHeight="1" x14ac:dyDescent="0.35">
      <c r="A979" s="2" t="s">
        <v>1432</v>
      </c>
      <c r="B979" s="2" t="s">
        <v>1513</v>
      </c>
      <c r="C979" s="2">
        <v>164</v>
      </c>
      <c r="D979" s="2">
        <f t="shared" si="288"/>
        <v>1.64</v>
      </c>
      <c r="E979" s="2">
        <f t="shared" si="289"/>
        <v>89.3</v>
      </c>
      <c r="F979" s="67">
        <f t="shared" si="290"/>
        <v>33.20196311719215</v>
      </c>
      <c r="G979" s="2">
        <v>89.3</v>
      </c>
      <c r="H979" s="2" t="b">
        <v>0</v>
      </c>
      <c r="I979" s="2" t="b">
        <f t="shared" si="291"/>
        <v>0</v>
      </c>
      <c r="J979" s="2" t="b">
        <f t="shared" si="292"/>
        <v>0</v>
      </c>
      <c r="K979" s="2" t="b">
        <v>0</v>
      </c>
      <c r="L979" s="2" t="b">
        <f t="shared" si="293"/>
        <v>0</v>
      </c>
      <c r="M979" s="2" t="b">
        <f t="shared" si="294"/>
        <v>0</v>
      </c>
      <c r="N979" s="2" t="b">
        <v>1</v>
      </c>
      <c r="O979" s="2" t="b">
        <f t="shared" si="295"/>
        <v>1</v>
      </c>
      <c r="P979" s="2" t="b">
        <f t="shared" si="296"/>
        <v>1</v>
      </c>
      <c r="Q979" s="2" t="b">
        <v>0</v>
      </c>
      <c r="R979" s="2" t="b">
        <f t="shared" si="297"/>
        <v>0</v>
      </c>
      <c r="S979" s="2" t="b">
        <f t="shared" si="298"/>
        <v>0</v>
      </c>
      <c r="T979" s="2" t="s">
        <v>1653</v>
      </c>
      <c r="U979" s="2">
        <v>197</v>
      </c>
      <c r="W979" s="2" t="b">
        <f t="shared" si="299"/>
        <v>0</v>
      </c>
      <c r="X979" s="20" t="b">
        <f t="shared" si="300"/>
        <v>0</v>
      </c>
      <c r="Y979" s="2" t="b">
        <v>1</v>
      </c>
      <c r="Z979" s="2" t="b">
        <f t="shared" si="286"/>
        <v>1</v>
      </c>
      <c r="AA979" s="2" t="b">
        <f t="shared" si="287"/>
        <v>1</v>
      </c>
      <c r="AB979" s="2" t="b">
        <v>1</v>
      </c>
      <c r="AC979" s="20" t="b">
        <f t="shared" si="301"/>
        <v>1</v>
      </c>
      <c r="AD979" s="20" t="b">
        <f t="shared" si="302"/>
        <v>1</v>
      </c>
      <c r="AE979" s="2" t="s">
        <v>1536</v>
      </c>
      <c r="AF979" s="2" t="str">
        <f t="shared" si="303"/>
        <v>Hypertension</v>
      </c>
      <c r="AG979" s="2" t="s">
        <v>1510</v>
      </c>
      <c r="AH979" s="2" t="str">
        <f t="shared" si="304"/>
        <v>No</v>
      </c>
      <c r="AI979" s="2" t="s">
        <v>1511</v>
      </c>
      <c r="AJ979" s="2" t="s">
        <v>1525</v>
      </c>
    </row>
    <row r="980" spans="1:36" ht="15.75" customHeight="1" x14ac:dyDescent="0.35">
      <c r="A980" s="2" t="s">
        <v>1433</v>
      </c>
      <c r="B980" s="2" t="s">
        <v>1513</v>
      </c>
      <c r="C980" s="2">
        <v>169</v>
      </c>
      <c r="D980" s="2">
        <f t="shared" si="288"/>
        <v>1.69</v>
      </c>
      <c r="E980" s="2">
        <f t="shared" si="289"/>
        <v>96.5</v>
      </c>
      <c r="F980" s="67">
        <f t="shared" si="290"/>
        <v>33.787332376317359</v>
      </c>
      <c r="G980" s="2">
        <v>96.5</v>
      </c>
      <c r="H980" s="2" t="b">
        <v>1</v>
      </c>
      <c r="I980" s="2" t="b">
        <f t="shared" si="291"/>
        <v>1</v>
      </c>
      <c r="J980" s="2" t="b">
        <f t="shared" si="292"/>
        <v>1</v>
      </c>
      <c r="K980" s="2" t="b">
        <v>1</v>
      </c>
      <c r="L980" s="2" t="b">
        <f t="shared" si="293"/>
        <v>1</v>
      </c>
      <c r="M980" s="2" t="b">
        <f t="shared" si="294"/>
        <v>1</v>
      </c>
      <c r="N980" s="2" t="b">
        <v>0</v>
      </c>
      <c r="O980" s="2" t="b">
        <f t="shared" si="295"/>
        <v>0</v>
      </c>
      <c r="P980" s="2" t="b">
        <f t="shared" si="296"/>
        <v>0</v>
      </c>
      <c r="Q980" s="2" t="b">
        <v>1</v>
      </c>
      <c r="R980" s="2" t="b">
        <f t="shared" si="297"/>
        <v>1</v>
      </c>
      <c r="S980" s="2" t="b">
        <f t="shared" si="298"/>
        <v>1</v>
      </c>
      <c r="T980" s="2" t="s">
        <v>1688</v>
      </c>
      <c r="U980" s="2">
        <v>170</v>
      </c>
      <c r="V980" s="2" t="b">
        <v>1</v>
      </c>
      <c r="W980" s="2" t="b">
        <f t="shared" si="299"/>
        <v>1</v>
      </c>
      <c r="X980" s="20" t="b">
        <f t="shared" si="300"/>
        <v>0</v>
      </c>
      <c r="Y980" s="2" t="b">
        <v>0</v>
      </c>
      <c r="Z980" s="2" t="b">
        <f t="shared" si="286"/>
        <v>0</v>
      </c>
      <c r="AA980" s="2" t="b">
        <f t="shared" si="287"/>
        <v>0</v>
      </c>
      <c r="AB980" s="2" t="b">
        <v>1</v>
      </c>
      <c r="AC980" s="20" t="b">
        <f t="shared" si="301"/>
        <v>1</v>
      </c>
      <c r="AD980" s="20" t="b">
        <f t="shared" si="302"/>
        <v>1</v>
      </c>
      <c r="AE980" s="2" t="s">
        <v>1515</v>
      </c>
      <c r="AF980" s="2" t="str">
        <f t="shared" si="303"/>
        <v>Prostate Cancer</v>
      </c>
      <c r="AG980" s="2" t="s">
        <v>1510</v>
      </c>
      <c r="AH980" s="2" t="str">
        <f t="shared" si="304"/>
        <v>No</v>
      </c>
      <c r="AI980" s="2" t="s">
        <v>1516</v>
      </c>
      <c r="AJ980" s="2" t="s">
        <v>1534</v>
      </c>
    </row>
    <row r="981" spans="1:36" ht="15.75" customHeight="1" x14ac:dyDescent="0.35">
      <c r="A981" s="2" t="s">
        <v>1434</v>
      </c>
      <c r="B981" s="2" t="s">
        <v>1518</v>
      </c>
      <c r="C981" s="2">
        <v>155</v>
      </c>
      <c r="D981" s="2">
        <f t="shared" si="288"/>
        <v>1.55</v>
      </c>
      <c r="E981" s="2">
        <f t="shared" si="289"/>
        <v>80.599999999999994</v>
      </c>
      <c r="F981" s="67">
        <f t="shared" si="290"/>
        <v>33.548387096774185</v>
      </c>
      <c r="G981" s="2">
        <v>80.599999999999994</v>
      </c>
      <c r="H981" s="2" t="b">
        <v>0</v>
      </c>
      <c r="I981" s="2" t="b">
        <f t="shared" si="291"/>
        <v>0</v>
      </c>
      <c r="J981" s="2" t="b">
        <f t="shared" si="292"/>
        <v>0</v>
      </c>
      <c r="K981" s="2" t="b">
        <v>0</v>
      </c>
      <c r="L981" s="2" t="b">
        <f t="shared" si="293"/>
        <v>0</v>
      </c>
      <c r="M981" s="2" t="b">
        <f t="shared" si="294"/>
        <v>0</v>
      </c>
      <c r="N981" s="2" t="b">
        <v>0</v>
      </c>
      <c r="O981" s="2" t="b">
        <f t="shared" si="295"/>
        <v>0</v>
      </c>
      <c r="P981" s="2" t="b">
        <f t="shared" si="296"/>
        <v>0</v>
      </c>
      <c r="Q981" s="2" t="b">
        <v>1</v>
      </c>
      <c r="R981" s="2" t="b">
        <f t="shared" si="297"/>
        <v>1</v>
      </c>
      <c r="S981" s="2" t="b">
        <f t="shared" si="298"/>
        <v>1</v>
      </c>
      <c r="T981" s="2" t="s">
        <v>1725</v>
      </c>
      <c r="U981" s="2">
        <v>150</v>
      </c>
      <c r="V981" s="2" t="b">
        <v>1</v>
      </c>
      <c r="W981" s="2" t="b">
        <f t="shared" si="299"/>
        <v>1</v>
      </c>
      <c r="X981" s="20" t="b">
        <f t="shared" si="300"/>
        <v>0</v>
      </c>
      <c r="Y981" s="2" t="b">
        <v>1</v>
      </c>
      <c r="Z981" s="2" t="b">
        <f t="shared" si="286"/>
        <v>1</v>
      </c>
      <c r="AA981" s="2" t="b">
        <f t="shared" si="287"/>
        <v>1</v>
      </c>
      <c r="AB981" s="2" t="b">
        <v>1</v>
      </c>
      <c r="AC981" s="20" t="b">
        <f t="shared" si="301"/>
        <v>1</v>
      </c>
      <c r="AD981" s="20" t="b">
        <f t="shared" si="302"/>
        <v>1</v>
      </c>
      <c r="AE981" s="2" t="s">
        <v>1520</v>
      </c>
      <c r="AF981" s="2" t="str">
        <f t="shared" si="303"/>
        <v>Stroke</v>
      </c>
      <c r="AG981" s="2" t="s">
        <v>1528</v>
      </c>
      <c r="AH981" s="2" t="str">
        <f t="shared" si="304"/>
        <v>Yes</v>
      </c>
      <c r="AI981" s="2" t="s">
        <v>1516</v>
      </c>
      <c r="AJ981" s="2" t="s">
        <v>1525</v>
      </c>
    </row>
    <row r="982" spans="1:36" ht="15.75" customHeight="1" x14ac:dyDescent="0.35">
      <c r="A982" s="2" t="s">
        <v>1435</v>
      </c>
      <c r="B982" s="2" t="s">
        <v>1540</v>
      </c>
      <c r="C982" s="2">
        <v>170</v>
      </c>
      <c r="D982" s="2">
        <f t="shared" si="288"/>
        <v>1.7</v>
      </c>
      <c r="E982" s="2">
        <f t="shared" si="289"/>
        <v>67.900000000000006</v>
      </c>
      <c r="F982" s="67">
        <f t="shared" si="290"/>
        <v>23.49480968858132</v>
      </c>
      <c r="G982" s="2">
        <v>67.900000000000006</v>
      </c>
      <c r="H982" s="2" t="b">
        <v>0</v>
      </c>
      <c r="I982" s="2" t="b">
        <f t="shared" si="291"/>
        <v>0</v>
      </c>
      <c r="J982" s="2" t="b">
        <f t="shared" si="292"/>
        <v>0</v>
      </c>
      <c r="K982" s="2" t="b">
        <v>0</v>
      </c>
      <c r="L982" s="2" t="b">
        <f t="shared" si="293"/>
        <v>0</v>
      </c>
      <c r="M982" s="2" t="b">
        <f t="shared" si="294"/>
        <v>0</v>
      </c>
      <c r="N982" s="2" t="b">
        <v>0</v>
      </c>
      <c r="O982" s="2" t="b">
        <f t="shared" si="295"/>
        <v>0</v>
      </c>
      <c r="P982" s="2" t="b">
        <f t="shared" si="296"/>
        <v>0</v>
      </c>
      <c r="Q982" s="2" t="b">
        <v>0</v>
      </c>
      <c r="R982" s="2" t="b">
        <f t="shared" si="297"/>
        <v>0</v>
      </c>
      <c r="S982" s="2" t="b">
        <f t="shared" si="298"/>
        <v>0</v>
      </c>
      <c r="T982" s="2" t="s">
        <v>1887</v>
      </c>
      <c r="U982" s="2">
        <v>200</v>
      </c>
      <c r="V982" s="2" t="b">
        <v>0</v>
      </c>
      <c r="W982" s="2" t="b">
        <f t="shared" si="299"/>
        <v>0</v>
      </c>
      <c r="X982" s="20" t="b">
        <f t="shared" si="300"/>
        <v>0</v>
      </c>
      <c r="Y982" s="2" t="b">
        <v>0</v>
      </c>
      <c r="Z982" s="2" t="b">
        <f t="shared" si="286"/>
        <v>0</v>
      </c>
      <c r="AA982" s="2" t="b">
        <f t="shared" si="287"/>
        <v>0</v>
      </c>
      <c r="AB982" s="2" t="b">
        <v>0</v>
      </c>
      <c r="AC982" s="20" t="b">
        <f t="shared" si="301"/>
        <v>0</v>
      </c>
      <c r="AD982" s="20" t="b">
        <f t="shared" si="302"/>
        <v>0</v>
      </c>
      <c r="AE982" s="2" t="s">
        <v>1584</v>
      </c>
      <c r="AF982" s="2" t="str">
        <f t="shared" si="303"/>
        <v>Prostate Cancer</v>
      </c>
      <c r="AG982" s="2" t="s">
        <v>1528</v>
      </c>
      <c r="AH982" s="2" t="str">
        <f t="shared" si="304"/>
        <v>Yes</v>
      </c>
      <c r="AI982" s="2" t="s">
        <v>1511</v>
      </c>
      <c r="AJ982" s="2" t="s">
        <v>1512</v>
      </c>
    </row>
    <row r="983" spans="1:36" ht="15.75" customHeight="1" x14ac:dyDescent="0.35">
      <c r="A983" s="2" t="s">
        <v>1437</v>
      </c>
      <c r="B983" s="2" t="s">
        <v>1518</v>
      </c>
      <c r="C983" s="2">
        <v>169</v>
      </c>
      <c r="D983" s="2">
        <f t="shared" si="288"/>
        <v>1.69</v>
      </c>
      <c r="E983" s="2">
        <f t="shared" si="289"/>
        <v>80.099999999999994</v>
      </c>
      <c r="F983" s="67">
        <f t="shared" si="290"/>
        <v>28.045236511326635</v>
      </c>
      <c r="G983" s="2">
        <v>80.099999999999994</v>
      </c>
      <c r="H983" s="2" t="b">
        <v>1</v>
      </c>
      <c r="I983" s="2" t="b">
        <f t="shared" si="291"/>
        <v>1</v>
      </c>
      <c r="J983" s="2" t="b">
        <f t="shared" si="292"/>
        <v>1</v>
      </c>
      <c r="K983" s="2" t="b">
        <v>0</v>
      </c>
      <c r="L983" s="2" t="b">
        <f t="shared" si="293"/>
        <v>0</v>
      </c>
      <c r="M983" s="2" t="b">
        <f t="shared" si="294"/>
        <v>0</v>
      </c>
      <c r="N983" s="2" t="b">
        <v>0</v>
      </c>
      <c r="O983" s="2" t="b">
        <f t="shared" si="295"/>
        <v>0</v>
      </c>
      <c r="P983" s="2" t="b">
        <f t="shared" si="296"/>
        <v>0</v>
      </c>
      <c r="Q983" s="2" t="b">
        <v>0</v>
      </c>
      <c r="R983" s="2" t="b">
        <f t="shared" si="297"/>
        <v>0</v>
      </c>
      <c r="S983" s="2" t="b">
        <f t="shared" si="298"/>
        <v>0</v>
      </c>
      <c r="T983" s="2" t="s">
        <v>1903</v>
      </c>
      <c r="U983" s="2">
        <v>229</v>
      </c>
      <c r="V983" s="2" t="b">
        <v>1</v>
      </c>
      <c r="W983" s="2" t="b">
        <f t="shared" si="299"/>
        <v>1</v>
      </c>
      <c r="X983" s="20" t="b">
        <f t="shared" si="300"/>
        <v>0</v>
      </c>
      <c r="Y983" s="2" t="b">
        <v>0</v>
      </c>
      <c r="Z983" s="2" t="b">
        <f t="shared" si="286"/>
        <v>0</v>
      </c>
      <c r="AA983" s="2" t="b">
        <f t="shared" si="287"/>
        <v>0</v>
      </c>
      <c r="AB983" s="2" t="b">
        <v>1</v>
      </c>
      <c r="AC983" s="20" t="b">
        <f t="shared" si="301"/>
        <v>1</v>
      </c>
      <c r="AD983" s="20" t="b">
        <f t="shared" si="302"/>
        <v>1</v>
      </c>
      <c r="AE983" s="2" t="s">
        <v>1598</v>
      </c>
      <c r="AF983" s="2" t="str">
        <f t="shared" si="303"/>
        <v>Heart Disease</v>
      </c>
      <c r="AG983" s="2" t="s">
        <v>1528</v>
      </c>
      <c r="AH983" s="2" t="str">
        <f t="shared" si="304"/>
        <v>Yes</v>
      </c>
      <c r="AI983" s="2" t="s">
        <v>1511</v>
      </c>
      <c r="AJ983" s="2" t="s">
        <v>1521</v>
      </c>
    </row>
    <row r="984" spans="1:36" ht="15.75" customHeight="1" x14ac:dyDescent="0.35">
      <c r="A984" s="2" t="s">
        <v>1439</v>
      </c>
      <c r="B984" s="2" t="s">
        <v>1547</v>
      </c>
      <c r="C984" s="2">
        <v>156</v>
      </c>
      <c r="D984" s="2">
        <f t="shared" si="288"/>
        <v>1.56</v>
      </c>
      <c r="E984" s="2">
        <f t="shared" si="289"/>
        <v>68.8</v>
      </c>
      <c r="F984" s="67">
        <f t="shared" si="290"/>
        <v>28.270874424720574</v>
      </c>
      <c r="G984" s="2">
        <v>68.8</v>
      </c>
      <c r="H984" s="2" t="b">
        <v>1</v>
      </c>
      <c r="I984" s="2" t="b">
        <f t="shared" si="291"/>
        <v>1</v>
      </c>
      <c r="J984" s="2" t="b">
        <f t="shared" si="292"/>
        <v>1</v>
      </c>
      <c r="K984" s="2" t="b">
        <v>1</v>
      </c>
      <c r="L984" s="2" t="b">
        <f t="shared" si="293"/>
        <v>1</v>
      </c>
      <c r="M984" s="2" t="b">
        <f t="shared" si="294"/>
        <v>1</v>
      </c>
      <c r="N984" s="2" t="b">
        <v>0</v>
      </c>
      <c r="O984" s="2" t="b">
        <f t="shared" si="295"/>
        <v>0</v>
      </c>
      <c r="P984" s="2" t="b">
        <f t="shared" si="296"/>
        <v>0</v>
      </c>
      <c r="Q984" s="2" t="b">
        <v>1</v>
      </c>
      <c r="R984" s="2" t="b">
        <f t="shared" si="297"/>
        <v>1</v>
      </c>
      <c r="S984" s="2" t="b">
        <f t="shared" si="298"/>
        <v>1</v>
      </c>
      <c r="T984" s="2" t="s">
        <v>1643</v>
      </c>
      <c r="U984" s="2">
        <v>181</v>
      </c>
      <c r="V984" s="2" t="b">
        <v>1</v>
      </c>
      <c r="W984" s="2" t="b">
        <f t="shared" si="299"/>
        <v>1</v>
      </c>
      <c r="X984" s="20" t="b">
        <f t="shared" si="300"/>
        <v>0</v>
      </c>
      <c r="Y984" s="2" t="b">
        <v>1</v>
      </c>
      <c r="Z984" s="2" t="b">
        <f t="shared" si="286"/>
        <v>1</v>
      </c>
      <c r="AA984" s="2" t="b">
        <f t="shared" si="287"/>
        <v>1</v>
      </c>
      <c r="AB984" s="2" t="b">
        <v>1</v>
      </c>
      <c r="AC984" s="20" t="b">
        <f t="shared" si="301"/>
        <v>1</v>
      </c>
      <c r="AD984" s="20" t="b">
        <f t="shared" si="302"/>
        <v>1</v>
      </c>
      <c r="AE984" s="2" t="s">
        <v>1559</v>
      </c>
      <c r="AF984" s="2" t="str">
        <f t="shared" si="303"/>
        <v>Kidney Stones</v>
      </c>
      <c r="AG984" s="2" t="s">
        <v>1510</v>
      </c>
      <c r="AH984" s="2" t="str">
        <f t="shared" si="304"/>
        <v>No</v>
      </c>
      <c r="AI984" s="2" t="s">
        <v>1516</v>
      </c>
      <c r="AJ984" s="2" t="s">
        <v>1517</v>
      </c>
    </row>
    <row r="985" spans="1:36" ht="15.75" customHeight="1" x14ac:dyDescent="0.35">
      <c r="A985" s="2" t="s">
        <v>1440</v>
      </c>
      <c r="B985" s="2" t="s">
        <v>1522</v>
      </c>
      <c r="C985" s="2">
        <v>155</v>
      </c>
      <c r="D985" s="2">
        <f t="shared" si="288"/>
        <v>1.55</v>
      </c>
      <c r="E985" s="2">
        <f t="shared" si="289"/>
        <v>62.1</v>
      </c>
      <c r="F985" s="67">
        <f t="shared" si="290"/>
        <v>25.848074921956293</v>
      </c>
      <c r="G985" s="2">
        <v>62.1</v>
      </c>
      <c r="H985" s="2" t="b">
        <v>0</v>
      </c>
      <c r="I985" s="2" t="b">
        <f t="shared" si="291"/>
        <v>0</v>
      </c>
      <c r="J985" s="2" t="b">
        <f t="shared" si="292"/>
        <v>0</v>
      </c>
      <c r="K985" s="2" t="b">
        <v>0</v>
      </c>
      <c r="L985" s="2" t="b">
        <f t="shared" si="293"/>
        <v>0</v>
      </c>
      <c r="M985" s="2" t="b">
        <f t="shared" si="294"/>
        <v>0</v>
      </c>
      <c r="N985" s="2" t="b">
        <v>0</v>
      </c>
      <c r="O985" s="2" t="b">
        <f t="shared" si="295"/>
        <v>0</v>
      </c>
      <c r="P985" s="2" t="b">
        <f t="shared" si="296"/>
        <v>0</v>
      </c>
      <c r="Q985" s="2" t="b">
        <v>0</v>
      </c>
      <c r="R985" s="2" t="b">
        <f t="shared" si="297"/>
        <v>0</v>
      </c>
      <c r="S985" s="2" t="b">
        <f t="shared" si="298"/>
        <v>0</v>
      </c>
      <c r="T985" s="2" t="s">
        <v>1842</v>
      </c>
      <c r="U985" s="2">
        <v>161</v>
      </c>
      <c r="V985" s="2" t="b">
        <v>0</v>
      </c>
      <c r="W985" s="2" t="b">
        <f t="shared" si="299"/>
        <v>0</v>
      </c>
      <c r="X985" s="20" t="b">
        <f t="shared" si="300"/>
        <v>0</v>
      </c>
      <c r="Y985" s="2" t="b">
        <v>0</v>
      </c>
      <c r="Z985" s="2" t="b">
        <f t="shared" si="286"/>
        <v>0</v>
      </c>
      <c r="AA985" s="2" t="b">
        <f t="shared" si="287"/>
        <v>0</v>
      </c>
      <c r="AB985" s="2" t="b">
        <v>0</v>
      </c>
      <c r="AC985" s="20" t="b">
        <f t="shared" si="301"/>
        <v>0</v>
      </c>
      <c r="AD985" s="20" t="b">
        <f t="shared" si="302"/>
        <v>0</v>
      </c>
      <c r="AE985" s="2" t="s">
        <v>1570</v>
      </c>
      <c r="AF985" s="2" t="str">
        <f t="shared" si="303"/>
        <v>Cancer</v>
      </c>
      <c r="AG985" s="2" t="s">
        <v>1528</v>
      </c>
      <c r="AH985" s="2" t="str">
        <f t="shared" si="304"/>
        <v>Yes</v>
      </c>
      <c r="AI985" s="2" t="s">
        <v>1516</v>
      </c>
      <c r="AJ985" s="2" t="s">
        <v>1525</v>
      </c>
    </row>
    <row r="986" spans="1:36" ht="15.75" customHeight="1" x14ac:dyDescent="0.35">
      <c r="A986" s="2" t="s">
        <v>1441</v>
      </c>
      <c r="B986" s="2" t="s">
        <v>1531</v>
      </c>
      <c r="C986" s="2">
        <v>155</v>
      </c>
      <c r="D986" s="2">
        <f t="shared" si="288"/>
        <v>1.55</v>
      </c>
      <c r="E986" s="2">
        <f t="shared" si="289"/>
        <v>70.2</v>
      </c>
      <c r="F986" s="67">
        <f t="shared" si="290"/>
        <v>29.21956295525494</v>
      </c>
      <c r="G986" s="2">
        <v>70.2</v>
      </c>
      <c r="H986" s="2" t="b">
        <v>0</v>
      </c>
      <c r="I986" s="2" t="b">
        <f t="shared" si="291"/>
        <v>0</v>
      </c>
      <c r="J986" s="2" t="b">
        <f t="shared" si="292"/>
        <v>0</v>
      </c>
      <c r="K986" s="2" t="b">
        <v>0</v>
      </c>
      <c r="L986" s="2" t="b">
        <f t="shared" si="293"/>
        <v>0</v>
      </c>
      <c r="M986" s="2" t="b">
        <f t="shared" si="294"/>
        <v>0</v>
      </c>
      <c r="N986" s="2" t="b">
        <v>0</v>
      </c>
      <c r="O986" s="2" t="b">
        <f t="shared" si="295"/>
        <v>0</v>
      </c>
      <c r="P986" s="2" t="b">
        <f t="shared" si="296"/>
        <v>0</v>
      </c>
      <c r="Q986" s="2" t="b">
        <v>1</v>
      </c>
      <c r="R986" s="2" t="b">
        <f t="shared" si="297"/>
        <v>1</v>
      </c>
      <c r="S986" s="2" t="b">
        <f t="shared" si="298"/>
        <v>1</v>
      </c>
      <c r="T986" s="2" t="s">
        <v>1732</v>
      </c>
      <c r="U986" s="2">
        <v>162</v>
      </c>
      <c r="V986" s="2" t="b">
        <v>1</v>
      </c>
      <c r="W986" s="2" t="b">
        <f t="shared" si="299"/>
        <v>1</v>
      </c>
      <c r="X986" s="20" t="b">
        <f t="shared" si="300"/>
        <v>0</v>
      </c>
      <c r="Y986" s="2" t="b">
        <v>0</v>
      </c>
      <c r="Z986" s="2" t="b">
        <f t="shared" si="286"/>
        <v>0</v>
      </c>
      <c r="AA986" s="2" t="b">
        <f t="shared" si="287"/>
        <v>0</v>
      </c>
      <c r="AB986" s="2" t="b">
        <v>1</v>
      </c>
      <c r="AC986" s="20" t="b">
        <f t="shared" si="301"/>
        <v>1</v>
      </c>
      <c r="AD986" s="20" t="b">
        <f t="shared" si="302"/>
        <v>1</v>
      </c>
      <c r="AE986" s="2" t="s">
        <v>1595</v>
      </c>
      <c r="AF986" s="2" t="str">
        <f t="shared" si="303"/>
        <v>Respiratory Infection</v>
      </c>
      <c r="AG986" s="2" t="s">
        <v>1528</v>
      </c>
      <c r="AH986" s="2" t="str">
        <f t="shared" si="304"/>
        <v>Yes</v>
      </c>
      <c r="AI986" s="2" t="s">
        <v>1511</v>
      </c>
      <c r="AJ986" s="2" t="s">
        <v>1512</v>
      </c>
    </row>
    <row r="987" spans="1:36" ht="15.75" customHeight="1" x14ac:dyDescent="0.35">
      <c r="A987" s="2" t="s">
        <v>1442</v>
      </c>
      <c r="B987" s="2" t="s">
        <v>1560</v>
      </c>
      <c r="C987" s="2">
        <v>166</v>
      </c>
      <c r="D987" s="2">
        <f t="shared" si="288"/>
        <v>1.66</v>
      </c>
      <c r="E987" s="2">
        <f t="shared" si="289"/>
        <v>78.2</v>
      </c>
      <c r="F987" s="67">
        <f t="shared" si="290"/>
        <v>28.37857453912034</v>
      </c>
      <c r="G987" s="2">
        <v>78.2</v>
      </c>
      <c r="H987" s="2" t="b">
        <v>0</v>
      </c>
      <c r="I987" s="2" t="b">
        <f t="shared" si="291"/>
        <v>0</v>
      </c>
      <c r="J987" s="2" t="b">
        <f t="shared" si="292"/>
        <v>0</v>
      </c>
      <c r="K987" s="2" t="b">
        <v>1</v>
      </c>
      <c r="L987" s="2" t="b">
        <f t="shared" si="293"/>
        <v>1</v>
      </c>
      <c r="M987" s="2" t="b">
        <f t="shared" si="294"/>
        <v>1</v>
      </c>
      <c r="N987" s="2" t="b">
        <v>1</v>
      </c>
      <c r="O987" s="2" t="b">
        <f t="shared" si="295"/>
        <v>1</v>
      </c>
      <c r="P987" s="2" t="b">
        <f t="shared" si="296"/>
        <v>1</v>
      </c>
      <c r="Q987" s="2" t="b">
        <v>1</v>
      </c>
      <c r="R987" s="2" t="b">
        <f t="shared" si="297"/>
        <v>1</v>
      </c>
      <c r="S987" s="2" t="b">
        <f t="shared" si="298"/>
        <v>1</v>
      </c>
      <c r="T987" s="2" t="s">
        <v>1664</v>
      </c>
      <c r="U987" s="2">
        <v>187</v>
      </c>
      <c r="V987" s="2" t="b">
        <v>1</v>
      </c>
      <c r="W987" s="2" t="b">
        <f t="shared" si="299"/>
        <v>1</v>
      </c>
      <c r="X987" s="20" t="b">
        <f t="shared" si="300"/>
        <v>0</v>
      </c>
      <c r="Y987" s="2" t="b">
        <v>0</v>
      </c>
      <c r="Z987" s="2" t="b">
        <f t="shared" si="286"/>
        <v>0</v>
      </c>
      <c r="AA987" s="2" t="b">
        <f t="shared" si="287"/>
        <v>0</v>
      </c>
      <c r="AB987" s="2" t="b">
        <v>1</v>
      </c>
      <c r="AC987" s="20" t="b">
        <f t="shared" si="301"/>
        <v>1</v>
      </c>
      <c r="AD987" s="20" t="b">
        <f t="shared" si="302"/>
        <v>1</v>
      </c>
      <c r="AE987" s="2" t="s">
        <v>1538</v>
      </c>
      <c r="AF987" s="2" t="str">
        <f t="shared" si="303"/>
        <v>Respiratory Infection</v>
      </c>
      <c r="AG987" s="2" t="s">
        <v>1528</v>
      </c>
      <c r="AH987" s="2" t="str">
        <f t="shared" si="304"/>
        <v>Yes</v>
      </c>
      <c r="AI987" s="2" t="s">
        <v>1516</v>
      </c>
      <c r="AJ987" s="2" t="s">
        <v>1525</v>
      </c>
    </row>
    <row r="988" spans="1:36" ht="15.75" customHeight="1" x14ac:dyDescent="0.35">
      <c r="A988" s="2" t="s">
        <v>1443</v>
      </c>
      <c r="B988" s="2" t="s">
        <v>1540</v>
      </c>
      <c r="C988" s="2">
        <v>178</v>
      </c>
      <c r="D988" s="2">
        <f t="shared" si="288"/>
        <v>1.78</v>
      </c>
      <c r="E988" s="2">
        <f t="shared" si="289"/>
        <v>83.8</v>
      </c>
      <c r="F988" s="67">
        <f t="shared" si="290"/>
        <v>26.448680722131041</v>
      </c>
      <c r="G988" s="2">
        <v>83.8</v>
      </c>
      <c r="H988" s="2" t="b">
        <v>0</v>
      </c>
      <c r="I988" s="2" t="b">
        <f t="shared" si="291"/>
        <v>0</v>
      </c>
      <c r="J988" s="2" t="b">
        <f t="shared" si="292"/>
        <v>0</v>
      </c>
      <c r="K988" s="2" t="b">
        <v>1</v>
      </c>
      <c r="L988" s="2" t="b">
        <f t="shared" si="293"/>
        <v>1</v>
      </c>
      <c r="M988" s="2" t="b">
        <f t="shared" si="294"/>
        <v>1</v>
      </c>
      <c r="N988" s="2" t="b">
        <v>0</v>
      </c>
      <c r="O988" s="2" t="b">
        <f t="shared" si="295"/>
        <v>0</v>
      </c>
      <c r="P988" s="2" t="b">
        <f t="shared" si="296"/>
        <v>0</v>
      </c>
      <c r="Q988" s="2" t="b">
        <v>0</v>
      </c>
      <c r="R988" s="2" t="b">
        <f t="shared" si="297"/>
        <v>0</v>
      </c>
      <c r="S988" s="2" t="b">
        <f t="shared" si="298"/>
        <v>0</v>
      </c>
      <c r="T988" s="2" t="s">
        <v>1542</v>
      </c>
      <c r="U988" s="2">
        <v>201</v>
      </c>
      <c r="V988" s="2" t="b">
        <v>0</v>
      </c>
      <c r="W988" s="2" t="b">
        <f t="shared" si="299"/>
        <v>0</v>
      </c>
      <c r="X988" s="20" t="b">
        <f t="shared" si="300"/>
        <v>0</v>
      </c>
      <c r="Y988" s="2" t="b">
        <v>0</v>
      </c>
      <c r="Z988" s="2" t="b">
        <f t="shared" si="286"/>
        <v>0</v>
      </c>
      <c r="AA988" s="2" t="b">
        <f t="shared" si="287"/>
        <v>0</v>
      </c>
      <c r="AC988" s="20" t="str">
        <f t="shared" si="301"/>
        <v>FALSE</v>
      </c>
      <c r="AD988" s="20" t="str">
        <f t="shared" si="302"/>
        <v>FALSE</v>
      </c>
      <c r="AE988" s="2" t="s">
        <v>1565</v>
      </c>
      <c r="AF988" s="2" t="str">
        <f t="shared" si="303"/>
        <v>Diabetes</v>
      </c>
      <c r="AG988" s="2" t="s">
        <v>1528</v>
      </c>
      <c r="AH988" s="2" t="str">
        <f t="shared" si="304"/>
        <v>Yes</v>
      </c>
      <c r="AI988" s="2" t="s">
        <v>1511</v>
      </c>
      <c r="AJ988" s="2" t="s">
        <v>1517</v>
      </c>
    </row>
    <row r="989" spans="1:36" ht="15.75" customHeight="1" x14ac:dyDescent="0.35">
      <c r="A989" s="2" t="s">
        <v>1444</v>
      </c>
      <c r="B989" s="2" t="s">
        <v>1540</v>
      </c>
      <c r="C989" s="2">
        <v>174</v>
      </c>
      <c r="D989" s="2">
        <f t="shared" si="288"/>
        <v>1.74</v>
      </c>
      <c r="E989" s="2">
        <f t="shared" si="289"/>
        <v>103.7</v>
      </c>
      <c r="F989" s="67">
        <f t="shared" si="290"/>
        <v>34.251552384727177</v>
      </c>
      <c r="G989" s="2">
        <v>103.7</v>
      </c>
      <c r="H989" s="2" t="b">
        <v>0</v>
      </c>
      <c r="I989" s="2" t="b">
        <f t="shared" si="291"/>
        <v>0</v>
      </c>
      <c r="J989" s="2" t="b">
        <f t="shared" si="292"/>
        <v>0</v>
      </c>
      <c r="K989" s="2" t="b">
        <v>0</v>
      </c>
      <c r="L989" s="2" t="b">
        <f t="shared" si="293"/>
        <v>0</v>
      </c>
      <c r="M989" s="2" t="b">
        <f t="shared" si="294"/>
        <v>0</v>
      </c>
      <c r="N989" s="2" t="b">
        <v>1</v>
      </c>
      <c r="O989" s="2" t="b">
        <f t="shared" si="295"/>
        <v>1</v>
      </c>
      <c r="P989" s="2" t="b">
        <f t="shared" si="296"/>
        <v>1</v>
      </c>
      <c r="Q989" s="2" t="b">
        <v>1</v>
      </c>
      <c r="R989" s="2" t="b">
        <f t="shared" si="297"/>
        <v>1</v>
      </c>
      <c r="S989" s="2" t="b">
        <f t="shared" si="298"/>
        <v>1</v>
      </c>
      <c r="T989" s="2" t="s">
        <v>1920</v>
      </c>
      <c r="U989" s="2">
        <v>181</v>
      </c>
      <c r="V989" s="2" t="b">
        <v>1</v>
      </c>
      <c r="W989" s="2" t="b">
        <f t="shared" si="299"/>
        <v>1</v>
      </c>
      <c r="X989" s="20" t="b">
        <f t="shared" si="300"/>
        <v>0</v>
      </c>
      <c r="Y989" s="2" t="b">
        <v>0</v>
      </c>
      <c r="Z989" s="2" t="b">
        <f t="shared" si="286"/>
        <v>0</v>
      </c>
      <c r="AA989" s="2" t="b">
        <f t="shared" si="287"/>
        <v>0</v>
      </c>
      <c r="AB989" s="2" t="b">
        <v>1</v>
      </c>
      <c r="AC989" s="20" t="b">
        <f t="shared" si="301"/>
        <v>1</v>
      </c>
      <c r="AD989" s="20" t="b">
        <f t="shared" si="302"/>
        <v>1</v>
      </c>
      <c r="AE989" s="2" t="s">
        <v>1515</v>
      </c>
      <c r="AF989" s="2" t="str">
        <f t="shared" si="303"/>
        <v>Prostate Cancer</v>
      </c>
      <c r="AG989" s="2" t="s">
        <v>1510</v>
      </c>
      <c r="AH989" s="2" t="str">
        <f t="shared" si="304"/>
        <v>No</v>
      </c>
      <c r="AI989" s="2" t="s">
        <v>1511</v>
      </c>
      <c r="AJ989" s="2" t="s">
        <v>1517</v>
      </c>
    </row>
    <row r="990" spans="1:36" ht="15.75" customHeight="1" x14ac:dyDescent="0.35">
      <c r="A990" s="2" t="s">
        <v>1445</v>
      </c>
      <c r="B990" s="2" t="s">
        <v>1547</v>
      </c>
      <c r="C990" s="2">
        <v>165</v>
      </c>
      <c r="D990" s="2">
        <f t="shared" si="288"/>
        <v>1.65</v>
      </c>
      <c r="E990" s="2">
        <f t="shared" si="289"/>
        <v>65.900000000000006</v>
      </c>
      <c r="F990" s="67">
        <f t="shared" si="290"/>
        <v>24.205693296602391</v>
      </c>
      <c r="G990" s="2">
        <v>65.911109999999994</v>
      </c>
      <c r="H990" s="2" t="b">
        <v>1</v>
      </c>
      <c r="I990" s="2" t="b">
        <f t="shared" si="291"/>
        <v>1</v>
      </c>
      <c r="J990" s="2" t="b">
        <f t="shared" si="292"/>
        <v>1</v>
      </c>
      <c r="K990" s="2" t="b">
        <v>0</v>
      </c>
      <c r="L990" s="2" t="b">
        <f t="shared" si="293"/>
        <v>0</v>
      </c>
      <c r="M990" s="2" t="b">
        <f t="shared" si="294"/>
        <v>0</v>
      </c>
      <c r="N990" s="2" t="b">
        <v>0</v>
      </c>
      <c r="O990" s="2" t="b">
        <f t="shared" si="295"/>
        <v>0</v>
      </c>
      <c r="P990" s="2" t="b">
        <f t="shared" si="296"/>
        <v>0</v>
      </c>
      <c r="Q990" s="2" t="b">
        <v>0</v>
      </c>
      <c r="R990" s="2" t="b">
        <f t="shared" si="297"/>
        <v>0</v>
      </c>
      <c r="S990" s="2" t="b">
        <f t="shared" si="298"/>
        <v>0</v>
      </c>
      <c r="T990" s="2" t="s">
        <v>1805</v>
      </c>
      <c r="U990" s="2">
        <v>182</v>
      </c>
      <c r="V990" s="2" t="s">
        <v>1510</v>
      </c>
      <c r="W990" s="2" t="str">
        <f t="shared" si="299"/>
        <v>No</v>
      </c>
      <c r="X990" s="20" t="b">
        <f t="shared" si="300"/>
        <v>0</v>
      </c>
      <c r="Y990" s="2" t="s">
        <v>1510</v>
      </c>
      <c r="Z990" s="2" t="str">
        <f t="shared" si="286"/>
        <v>No</v>
      </c>
      <c r="AA990" s="2" t="b">
        <f t="shared" si="287"/>
        <v>0</v>
      </c>
      <c r="AC990" s="20" t="str">
        <f t="shared" si="301"/>
        <v>FALSE</v>
      </c>
      <c r="AD990" s="20" t="str">
        <f t="shared" si="302"/>
        <v>FALSE</v>
      </c>
      <c r="AE990" s="2" t="s">
        <v>1627</v>
      </c>
      <c r="AF990" s="2" t="str">
        <f t="shared" si="303"/>
        <v>Childbirth</v>
      </c>
      <c r="AG990" s="2" t="s">
        <v>1528</v>
      </c>
      <c r="AH990" s="2" t="str">
        <f t="shared" si="304"/>
        <v>Yes</v>
      </c>
      <c r="AI990" s="2" t="s">
        <v>1516</v>
      </c>
      <c r="AJ990" s="2" t="s">
        <v>1534</v>
      </c>
    </row>
    <row r="991" spans="1:36" ht="15.75" customHeight="1" x14ac:dyDescent="0.35">
      <c r="A991" s="2" t="s">
        <v>1446</v>
      </c>
      <c r="B991" s="2" t="s">
        <v>1540</v>
      </c>
      <c r="C991" s="2">
        <v>169</v>
      </c>
      <c r="D991" s="2">
        <f t="shared" si="288"/>
        <v>1.69</v>
      </c>
      <c r="E991" s="2">
        <f t="shared" si="289"/>
        <v>85.9</v>
      </c>
      <c r="F991" s="67">
        <f t="shared" si="290"/>
        <v>30.07597773187214</v>
      </c>
      <c r="G991" s="2">
        <v>85.9</v>
      </c>
      <c r="H991" s="2" t="b">
        <v>0</v>
      </c>
      <c r="I991" s="2" t="b">
        <f t="shared" si="291"/>
        <v>0</v>
      </c>
      <c r="J991" s="2" t="b">
        <f t="shared" si="292"/>
        <v>0</v>
      </c>
      <c r="K991" s="2" t="b">
        <v>0</v>
      </c>
      <c r="L991" s="2" t="b">
        <f t="shared" si="293"/>
        <v>0</v>
      </c>
      <c r="M991" s="2" t="b">
        <f t="shared" si="294"/>
        <v>0</v>
      </c>
      <c r="N991" s="2" t="b">
        <v>0</v>
      </c>
      <c r="O991" s="2" t="b">
        <f t="shared" si="295"/>
        <v>0</v>
      </c>
      <c r="P991" s="2" t="b">
        <f t="shared" si="296"/>
        <v>0</v>
      </c>
      <c r="Q991" s="2" t="b">
        <v>0</v>
      </c>
      <c r="R991" s="2" t="b">
        <f t="shared" si="297"/>
        <v>0</v>
      </c>
      <c r="S991" s="2" t="b">
        <f t="shared" si="298"/>
        <v>0</v>
      </c>
      <c r="T991" s="2" t="s">
        <v>1907</v>
      </c>
      <c r="U991" s="2">
        <v>195</v>
      </c>
      <c r="V991" s="2" t="b">
        <v>0</v>
      </c>
      <c r="W991" s="2" t="b">
        <f t="shared" si="299"/>
        <v>0</v>
      </c>
      <c r="X991" s="20" t="b">
        <f t="shared" si="300"/>
        <v>0</v>
      </c>
      <c r="Y991" s="2" t="b">
        <v>1</v>
      </c>
      <c r="Z991" s="2" t="b">
        <f t="shared" si="286"/>
        <v>1</v>
      </c>
      <c r="AA991" s="2" t="b">
        <f t="shared" si="287"/>
        <v>1</v>
      </c>
      <c r="AB991" s="2" t="b">
        <v>1</v>
      </c>
      <c r="AC991" s="20" t="b">
        <f t="shared" si="301"/>
        <v>1</v>
      </c>
      <c r="AD991" s="20" t="b">
        <f t="shared" si="302"/>
        <v>1</v>
      </c>
      <c r="AE991" s="2" t="s">
        <v>1515</v>
      </c>
      <c r="AF991" s="2" t="str">
        <f t="shared" si="303"/>
        <v>Prostate Cancer</v>
      </c>
      <c r="AG991" s="2" t="s">
        <v>1528</v>
      </c>
      <c r="AH991" s="2" t="str">
        <f t="shared" si="304"/>
        <v>Yes</v>
      </c>
      <c r="AI991" s="2" t="s">
        <v>1516</v>
      </c>
      <c r="AJ991" s="2" t="s">
        <v>1534</v>
      </c>
    </row>
    <row r="992" spans="1:36" ht="15.75" customHeight="1" x14ac:dyDescent="0.35">
      <c r="A992" s="2" t="s">
        <v>1447</v>
      </c>
      <c r="B992" s="2" t="s">
        <v>1518</v>
      </c>
      <c r="C992" s="2">
        <v>175</v>
      </c>
      <c r="D992" s="2">
        <f t="shared" si="288"/>
        <v>1.75</v>
      </c>
      <c r="E992" s="2">
        <f t="shared" si="289"/>
        <v>79.900000000000006</v>
      </c>
      <c r="F992" s="67">
        <f t="shared" si="290"/>
        <v>26.089795918367347</v>
      </c>
      <c r="G992" s="2">
        <v>79.900000000000006</v>
      </c>
      <c r="H992" s="2" t="b">
        <v>0</v>
      </c>
      <c r="I992" s="2" t="b">
        <f t="shared" si="291"/>
        <v>0</v>
      </c>
      <c r="J992" s="2" t="b">
        <f t="shared" si="292"/>
        <v>0</v>
      </c>
      <c r="K992" s="2" t="b">
        <v>1</v>
      </c>
      <c r="L992" s="2" t="b">
        <f t="shared" si="293"/>
        <v>1</v>
      </c>
      <c r="M992" s="2" t="b">
        <f t="shared" si="294"/>
        <v>1</v>
      </c>
      <c r="N992" s="2" t="b">
        <v>1</v>
      </c>
      <c r="O992" s="2" t="b">
        <f t="shared" si="295"/>
        <v>1</v>
      </c>
      <c r="P992" s="2" t="b">
        <f t="shared" si="296"/>
        <v>1</v>
      </c>
      <c r="Q992" s="2" t="b">
        <v>0</v>
      </c>
      <c r="R992" s="2" t="b">
        <f t="shared" si="297"/>
        <v>0</v>
      </c>
      <c r="S992" s="2" t="b">
        <f t="shared" si="298"/>
        <v>0</v>
      </c>
      <c r="T992" s="2" t="s">
        <v>1690</v>
      </c>
      <c r="U992" s="2">
        <v>201</v>
      </c>
      <c r="V992" s="2" t="b">
        <v>0</v>
      </c>
      <c r="W992" s="2" t="b">
        <f t="shared" si="299"/>
        <v>0</v>
      </c>
      <c r="X992" s="20" t="b">
        <f t="shared" si="300"/>
        <v>0</v>
      </c>
      <c r="Y992" s="2" t="b">
        <v>0</v>
      </c>
      <c r="Z992" s="2" t="b">
        <f t="shared" si="286"/>
        <v>0</v>
      </c>
      <c r="AA992" s="2" t="b">
        <f t="shared" si="287"/>
        <v>0</v>
      </c>
      <c r="AB992" s="2" t="b">
        <v>0</v>
      </c>
      <c r="AC992" s="20" t="b">
        <f t="shared" si="301"/>
        <v>0</v>
      </c>
      <c r="AD992" s="20" t="b">
        <f t="shared" si="302"/>
        <v>0</v>
      </c>
      <c r="AE992" s="2" t="s">
        <v>1536</v>
      </c>
      <c r="AF992" s="2" t="str">
        <f t="shared" si="303"/>
        <v>Hypertension</v>
      </c>
      <c r="AG992" s="2" t="s">
        <v>1510</v>
      </c>
      <c r="AH992" s="2" t="str">
        <f t="shared" si="304"/>
        <v>No</v>
      </c>
      <c r="AI992" s="2" t="s">
        <v>1516</v>
      </c>
      <c r="AJ992" s="2" t="s">
        <v>1525</v>
      </c>
    </row>
    <row r="993" spans="1:36" ht="15.75" customHeight="1" x14ac:dyDescent="0.35">
      <c r="A993" s="2" t="s">
        <v>1448</v>
      </c>
      <c r="B993" s="2" t="s">
        <v>1531</v>
      </c>
      <c r="C993" s="2">
        <v>153</v>
      </c>
      <c r="D993" s="2">
        <f t="shared" si="288"/>
        <v>1.53</v>
      </c>
      <c r="E993" s="2">
        <f t="shared" si="289"/>
        <v>47.9</v>
      </c>
      <c r="F993" s="67">
        <f t="shared" si="290"/>
        <v>20.462215387244221</v>
      </c>
      <c r="G993" s="2">
        <v>47.9</v>
      </c>
      <c r="H993" s="2" t="b">
        <v>0</v>
      </c>
      <c r="I993" s="2" t="b">
        <f t="shared" si="291"/>
        <v>0</v>
      </c>
      <c r="J993" s="2" t="b">
        <f t="shared" si="292"/>
        <v>0</v>
      </c>
      <c r="K993" s="2" t="b">
        <v>0</v>
      </c>
      <c r="L993" s="2" t="b">
        <f t="shared" si="293"/>
        <v>0</v>
      </c>
      <c r="M993" s="2" t="b">
        <f t="shared" si="294"/>
        <v>0</v>
      </c>
      <c r="N993" s="2" t="b">
        <v>1</v>
      </c>
      <c r="O993" s="2" t="b">
        <f t="shared" si="295"/>
        <v>1</v>
      </c>
      <c r="P993" s="2" t="b">
        <f t="shared" si="296"/>
        <v>1</v>
      </c>
      <c r="Q993" s="2" t="b">
        <v>0</v>
      </c>
      <c r="R993" s="2" t="b">
        <f t="shared" si="297"/>
        <v>0</v>
      </c>
      <c r="S993" s="2" t="b">
        <f t="shared" si="298"/>
        <v>0</v>
      </c>
      <c r="T993" s="2" t="s">
        <v>1875</v>
      </c>
      <c r="U993" s="2">
        <v>206</v>
      </c>
      <c r="W993" s="2" t="b">
        <f t="shared" si="299"/>
        <v>0</v>
      </c>
      <c r="X993" s="20" t="b">
        <f t="shared" si="300"/>
        <v>0</v>
      </c>
      <c r="Z993" s="2" t="b">
        <f t="shared" si="286"/>
        <v>0</v>
      </c>
      <c r="AA993" s="2" t="b">
        <f t="shared" si="287"/>
        <v>0</v>
      </c>
      <c r="AB993" s="2" t="b">
        <v>0</v>
      </c>
      <c r="AC993" s="20" t="b">
        <f t="shared" si="301"/>
        <v>0</v>
      </c>
      <c r="AD993" s="20" t="b">
        <f t="shared" si="302"/>
        <v>0</v>
      </c>
      <c r="AE993" s="2" t="s">
        <v>1502</v>
      </c>
      <c r="AF993" s="2" t="str">
        <f t="shared" si="303"/>
        <v>Diabetes</v>
      </c>
      <c r="AG993" s="2" t="s">
        <v>1528</v>
      </c>
      <c r="AH993" s="2" t="str">
        <f t="shared" si="304"/>
        <v>Yes</v>
      </c>
      <c r="AI993" s="2" t="s">
        <v>1516</v>
      </c>
      <c r="AJ993" s="2" t="s">
        <v>1512</v>
      </c>
    </row>
    <row r="994" spans="1:36" ht="15.75" customHeight="1" x14ac:dyDescent="0.35">
      <c r="A994" s="2" t="s">
        <v>1449</v>
      </c>
      <c r="B994" s="2" t="s">
        <v>1518</v>
      </c>
      <c r="C994" s="2">
        <v>167</v>
      </c>
      <c r="D994" s="2">
        <f t="shared" si="288"/>
        <v>1.67</v>
      </c>
      <c r="E994" s="2">
        <f t="shared" si="289"/>
        <v>94.1</v>
      </c>
      <c r="F994" s="67">
        <f t="shared" si="290"/>
        <v>33.740901430671592</v>
      </c>
      <c r="G994" s="2">
        <v>94.111000000000004</v>
      </c>
      <c r="H994" s="2" t="b">
        <v>0</v>
      </c>
      <c r="I994" s="2" t="b">
        <f t="shared" si="291"/>
        <v>0</v>
      </c>
      <c r="J994" s="2" t="b">
        <f t="shared" si="292"/>
        <v>0</v>
      </c>
      <c r="K994" s="2" t="b">
        <v>1</v>
      </c>
      <c r="L994" s="2" t="b">
        <f t="shared" si="293"/>
        <v>1</v>
      </c>
      <c r="M994" s="2" t="b">
        <f t="shared" si="294"/>
        <v>1</v>
      </c>
      <c r="N994" s="2" t="b">
        <v>0</v>
      </c>
      <c r="O994" s="2" t="b">
        <f t="shared" si="295"/>
        <v>0</v>
      </c>
      <c r="P994" s="2" t="b">
        <f t="shared" si="296"/>
        <v>0</v>
      </c>
      <c r="Q994" s="2" t="b">
        <v>1</v>
      </c>
      <c r="R994" s="2" t="b">
        <f t="shared" si="297"/>
        <v>1</v>
      </c>
      <c r="S994" s="2" t="b">
        <f t="shared" si="298"/>
        <v>1</v>
      </c>
      <c r="T994" s="2" t="s">
        <v>1620</v>
      </c>
      <c r="U994" s="2">
        <v>150</v>
      </c>
      <c r="V994" s="2" t="b">
        <v>1</v>
      </c>
      <c r="W994" s="2" t="b">
        <f t="shared" si="299"/>
        <v>1</v>
      </c>
      <c r="X994" s="20" t="b">
        <f t="shared" si="300"/>
        <v>0</v>
      </c>
      <c r="Y994" s="2" t="b">
        <v>0</v>
      </c>
      <c r="Z994" s="2" t="b">
        <f t="shared" si="286"/>
        <v>0</v>
      </c>
      <c r="AA994" s="2" t="b">
        <f t="shared" si="287"/>
        <v>0</v>
      </c>
      <c r="AB994" s="2" t="b">
        <v>1</v>
      </c>
      <c r="AC994" s="20" t="b">
        <f t="shared" si="301"/>
        <v>1</v>
      </c>
      <c r="AD994" s="20" t="b">
        <f t="shared" si="302"/>
        <v>1</v>
      </c>
      <c r="AE994" s="2" t="s">
        <v>1579</v>
      </c>
      <c r="AF994" s="2" t="str">
        <f t="shared" si="303"/>
        <v>Cancer</v>
      </c>
      <c r="AG994" s="2" t="s">
        <v>1528</v>
      </c>
      <c r="AH994" s="2" t="str">
        <f t="shared" si="304"/>
        <v>Yes</v>
      </c>
      <c r="AI994" s="2" t="s">
        <v>1511</v>
      </c>
      <c r="AJ994" s="2" t="s">
        <v>1521</v>
      </c>
    </row>
    <row r="995" spans="1:36" ht="15.75" customHeight="1" x14ac:dyDescent="0.35">
      <c r="A995" s="2" t="s">
        <v>1451</v>
      </c>
      <c r="B995" s="2" t="s">
        <v>1513</v>
      </c>
      <c r="C995" s="2">
        <v>160</v>
      </c>
      <c r="D995" s="2">
        <f t="shared" si="288"/>
        <v>1.6</v>
      </c>
      <c r="E995" s="2">
        <f t="shared" si="289"/>
        <v>60.8</v>
      </c>
      <c r="F995" s="67">
        <f t="shared" si="290"/>
        <v>23.749999999999993</v>
      </c>
      <c r="G995" s="2">
        <v>60.8</v>
      </c>
      <c r="H995" s="2" t="b">
        <v>0</v>
      </c>
      <c r="I995" s="2" t="b">
        <f t="shared" si="291"/>
        <v>0</v>
      </c>
      <c r="J995" s="2" t="b">
        <f t="shared" si="292"/>
        <v>0</v>
      </c>
      <c r="K995" s="2" t="b">
        <v>1</v>
      </c>
      <c r="L995" s="2" t="b">
        <f t="shared" si="293"/>
        <v>1</v>
      </c>
      <c r="M995" s="2" t="b">
        <f t="shared" si="294"/>
        <v>1</v>
      </c>
      <c r="N995" s="2" t="b">
        <v>1</v>
      </c>
      <c r="O995" s="2" t="b">
        <f t="shared" si="295"/>
        <v>1</v>
      </c>
      <c r="P995" s="2" t="b">
        <f t="shared" si="296"/>
        <v>1</v>
      </c>
      <c r="Q995" s="2" t="b">
        <v>0</v>
      </c>
      <c r="R995" s="2" t="b">
        <f t="shared" si="297"/>
        <v>0</v>
      </c>
      <c r="S995" s="2" t="b">
        <f t="shared" si="298"/>
        <v>0</v>
      </c>
      <c r="T995" s="2" t="s">
        <v>1583</v>
      </c>
      <c r="U995" s="2">
        <v>215</v>
      </c>
      <c r="V995" s="2" t="b">
        <v>0</v>
      </c>
      <c r="W995" s="2" t="b">
        <f t="shared" si="299"/>
        <v>0</v>
      </c>
      <c r="X995" s="20" t="b">
        <f t="shared" si="300"/>
        <v>0</v>
      </c>
      <c r="Y995" s="2" t="b">
        <v>0</v>
      </c>
      <c r="Z995" s="2" t="b">
        <f t="shared" si="286"/>
        <v>0</v>
      </c>
      <c r="AA995" s="2" t="b">
        <f t="shared" si="287"/>
        <v>0</v>
      </c>
      <c r="AB995" s="2" t="b">
        <v>0</v>
      </c>
      <c r="AC995" s="20" t="b">
        <f t="shared" si="301"/>
        <v>0</v>
      </c>
      <c r="AD995" s="20" t="b">
        <f t="shared" si="302"/>
        <v>0</v>
      </c>
      <c r="AE995" s="2" t="s">
        <v>1536</v>
      </c>
      <c r="AF995" s="2" t="str">
        <f t="shared" si="303"/>
        <v>Hypertension</v>
      </c>
      <c r="AG995" s="2" t="s">
        <v>1528</v>
      </c>
      <c r="AH995" s="2" t="str">
        <f t="shared" si="304"/>
        <v>Yes</v>
      </c>
      <c r="AI995" s="2" t="s">
        <v>1539</v>
      </c>
      <c r="AJ995" s="2" t="s">
        <v>1534</v>
      </c>
    </row>
    <row r="996" spans="1:36" ht="15.75" customHeight="1" x14ac:dyDescent="0.35">
      <c r="A996" s="2" t="s">
        <v>1452</v>
      </c>
      <c r="B996" s="2" t="s">
        <v>1547</v>
      </c>
      <c r="C996" s="2">
        <v>167</v>
      </c>
      <c r="D996" s="2">
        <f t="shared" si="288"/>
        <v>1.67</v>
      </c>
      <c r="E996" s="2">
        <f t="shared" si="289"/>
        <v>59</v>
      </c>
      <c r="F996" s="67">
        <f t="shared" si="290"/>
        <v>21.155294202015131</v>
      </c>
      <c r="G996" s="2">
        <v>59</v>
      </c>
      <c r="H996" s="2" t="b">
        <v>0</v>
      </c>
      <c r="I996" s="2" t="b">
        <f t="shared" si="291"/>
        <v>0</v>
      </c>
      <c r="J996" s="2" t="b">
        <f t="shared" si="292"/>
        <v>0</v>
      </c>
      <c r="K996" s="2" t="b">
        <v>1</v>
      </c>
      <c r="L996" s="2" t="b">
        <f t="shared" si="293"/>
        <v>1</v>
      </c>
      <c r="M996" s="2" t="b">
        <f t="shared" si="294"/>
        <v>1</v>
      </c>
      <c r="N996" s="2" t="b">
        <v>0</v>
      </c>
      <c r="O996" s="2" t="b">
        <f t="shared" si="295"/>
        <v>0</v>
      </c>
      <c r="P996" s="2" t="b">
        <f t="shared" si="296"/>
        <v>0</v>
      </c>
      <c r="Q996" s="2" t="b">
        <v>0</v>
      </c>
      <c r="R996" s="2" t="b">
        <f t="shared" si="297"/>
        <v>0</v>
      </c>
      <c r="S996" s="2" t="b">
        <f t="shared" si="298"/>
        <v>0</v>
      </c>
      <c r="T996" s="2" t="s">
        <v>1915</v>
      </c>
      <c r="U996" s="2">
        <v>151</v>
      </c>
      <c r="V996" s="2" t="b">
        <v>0</v>
      </c>
      <c r="W996" s="2" t="b">
        <f t="shared" si="299"/>
        <v>0</v>
      </c>
      <c r="X996" s="20" t="b">
        <f t="shared" si="300"/>
        <v>0</v>
      </c>
      <c r="Y996" s="2" t="b">
        <v>0</v>
      </c>
      <c r="Z996" s="2" t="b">
        <f t="shared" si="286"/>
        <v>0</v>
      </c>
      <c r="AA996" s="2" t="b">
        <f t="shared" si="287"/>
        <v>0</v>
      </c>
      <c r="AB996" s="2" t="b">
        <v>0</v>
      </c>
      <c r="AC996" s="20" t="b">
        <f t="shared" si="301"/>
        <v>0</v>
      </c>
      <c r="AD996" s="20" t="b">
        <f t="shared" si="302"/>
        <v>0</v>
      </c>
      <c r="AE996" s="2" t="s">
        <v>1646</v>
      </c>
      <c r="AF996" s="2" t="str">
        <f t="shared" si="303"/>
        <v>Fractured Arm</v>
      </c>
      <c r="AG996" s="2" t="s">
        <v>1510</v>
      </c>
      <c r="AH996" s="2" t="str">
        <f t="shared" si="304"/>
        <v>No</v>
      </c>
      <c r="AI996" s="2" t="s">
        <v>1511</v>
      </c>
      <c r="AJ996" s="2" t="s">
        <v>1525</v>
      </c>
    </row>
    <row r="997" spans="1:36" ht="15.75" customHeight="1" x14ac:dyDescent="0.35">
      <c r="A997" s="2" t="s">
        <v>1453</v>
      </c>
      <c r="B997" s="2" t="s">
        <v>1547</v>
      </c>
      <c r="C997" s="2">
        <v>160</v>
      </c>
      <c r="D997" s="2">
        <f t="shared" si="288"/>
        <v>1.6</v>
      </c>
      <c r="E997" s="2">
        <f t="shared" si="289"/>
        <v>81.599999999999994</v>
      </c>
      <c r="F997" s="67">
        <f t="shared" si="290"/>
        <v>31.874999999999993</v>
      </c>
      <c r="G997" s="2">
        <v>81.599999999999994</v>
      </c>
      <c r="H997" s="2" t="b">
        <v>0</v>
      </c>
      <c r="I997" s="2" t="b">
        <f t="shared" si="291"/>
        <v>0</v>
      </c>
      <c r="J997" s="2" t="b">
        <f t="shared" si="292"/>
        <v>0</v>
      </c>
      <c r="K997" s="2" t="b">
        <v>0</v>
      </c>
      <c r="L997" s="2" t="b">
        <f t="shared" si="293"/>
        <v>0</v>
      </c>
      <c r="M997" s="2" t="b">
        <f t="shared" si="294"/>
        <v>0</v>
      </c>
      <c r="N997" s="2" t="s">
        <v>1510</v>
      </c>
      <c r="O997" s="2" t="str">
        <f t="shared" si="295"/>
        <v>No</v>
      </c>
      <c r="P997" s="2" t="b">
        <f t="shared" si="296"/>
        <v>0</v>
      </c>
      <c r="Q997" s="2" t="b">
        <v>1</v>
      </c>
      <c r="R997" s="2" t="b">
        <f t="shared" si="297"/>
        <v>1</v>
      </c>
      <c r="S997" s="2" t="b">
        <f t="shared" si="298"/>
        <v>1</v>
      </c>
      <c r="T997" s="2" t="s">
        <v>1734</v>
      </c>
      <c r="U997" s="2">
        <v>162</v>
      </c>
      <c r="V997" s="2" t="b">
        <v>1</v>
      </c>
      <c r="W997" s="2" t="b">
        <f t="shared" si="299"/>
        <v>1</v>
      </c>
      <c r="X997" s="20" t="b">
        <f t="shared" si="300"/>
        <v>0</v>
      </c>
      <c r="Y997" s="2" t="b">
        <v>0</v>
      </c>
      <c r="Z997" s="2" t="b">
        <f t="shared" si="286"/>
        <v>0</v>
      </c>
      <c r="AA997" s="2" t="b">
        <f t="shared" si="287"/>
        <v>0</v>
      </c>
      <c r="AB997" s="2" t="b">
        <v>1</v>
      </c>
      <c r="AC997" s="20" t="b">
        <f t="shared" si="301"/>
        <v>1</v>
      </c>
      <c r="AD997" s="20" t="b">
        <f t="shared" si="302"/>
        <v>1</v>
      </c>
      <c r="AE997" s="2" t="s">
        <v>1556</v>
      </c>
      <c r="AF997" s="2" t="str">
        <f t="shared" si="303"/>
        <v>Allergic Reaction</v>
      </c>
      <c r="AG997" s="2" t="s">
        <v>1528</v>
      </c>
      <c r="AH997" s="2" t="str">
        <f t="shared" si="304"/>
        <v>Yes</v>
      </c>
      <c r="AI997" s="2" t="s">
        <v>1539</v>
      </c>
      <c r="AJ997" s="2" t="s">
        <v>1517</v>
      </c>
    </row>
    <row r="998" spans="1:36" ht="15.75" customHeight="1" x14ac:dyDescent="0.35">
      <c r="A998" s="2" t="s">
        <v>1454</v>
      </c>
      <c r="B998" s="2" t="s">
        <v>1560</v>
      </c>
      <c r="C998" s="2">
        <v>166</v>
      </c>
      <c r="D998" s="2">
        <f t="shared" si="288"/>
        <v>1.66</v>
      </c>
      <c r="E998" s="2">
        <f t="shared" si="289"/>
        <v>60.1</v>
      </c>
      <c r="F998" s="67">
        <f t="shared" si="290"/>
        <v>21.810132094643638</v>
      </c>
      <c r="G998" s="2">
        <v>60.1</v>
      </c>
      <c r="H998" s="2" t="b">
        <v>0</v>
      </c>
      <c r="I998" s="2" t="b">
        <f t="shared" si="291"/>
        <v>0</v>
      </c>
      <c r="J998" s="2" t="b">
        <f t="shared" si="292"/>
        <v>0</v>
      </c>
      <c r="K998" s="2" t="b">
        <v>0</v>
      </c>
      <c r="L998" s="2" t="b">
        <f t="shared" si="293"/>
        <v>0</v>
      </c>
      <c r="M998" s="2" t="b">
        <f t="shared" si="294"/>
        <v>0</v>
      </c>
      <c r="N998" s="2" t="b">
        <v>0</v>
      </c>
      <c r="O998" s="2" t="b">
        <f t="shared" si="295"/>
        <v>0</v>
      </c>
      <c r="P998" s="2" t="b">
        <f t="shared" si="296"/>
        <v>0</v>
      </c>
      <c r="Q998" s="2" t="b">
        <v>0</v>
      </c>
      <c r="R998" s="2" t="b">
        <f t="shared" si="297"/>
        <v>0</v>
      </c>
      <c r="S998" s="2" t="b">
        <f t="shared" si="298"/>
        <v>0</v>
      </c>
      <c r="T998" s="2" t="s">
        <v>1720</v>
      </c>
      <c r="U998" s="2">
        <v>198</v>
      </c>
      <c r="V998" s="2" t="b">
        <v>0</v>
      </c>
      <c r="W998" s="2" t="b">
        <f t="shared" si="299"/>
        <v>0</v>
      </c>
      <c r="X998" s="20" t="b">
        <f t="shared" si="300"/>
        <v>0</v>
      </c>
      <c r="Y998" s="2" t="b">
        <v>0</v>
      </c>
      <c r="Z998" s="2" t="b">
        <f t="shared" si="286"/>
        <v>0</v>
      </c>
      <c r="AA998" s="2" t="b">
        <f t="shared" si="287"/>
        <v>0</v>
      </c>
      <c r="AB998" s="2" t="b">
        <v>0</v>
      </c>
      <c r="AC998" s="20" t="b">
        <f t="shared" si="301"/>
        <v>0</v>
      </c>
      <c r="AD998" s="20" t="b">
        <f t="shared" si="302"/>
        <v>0</v>
      </c>
      <c r="AE998" s="2" t="s">
        <v>1546</v>
      </c>
      <c r="AF998" s="2" t="str">
        <f t="shared" si="303"/>
        <v>Kidney Stones</v>
      </c>
      <c r="AG998" s="2" t="s">
        <v>1510</v>
      </c>
      <c r="AH998" s="2" t="str">
        <f t="shared" si="304"/>
        <v>No</v>
      </c>
      <c r="AI998" s="2" t="s">
        <v>1511</v>
      </c>
      <c r="AJ998" s="2" t="s">
        <v>1525</v>
      </c>
    </row>
    <row r="999" spans="1:36" ht="15.75" customHeight="1" x14ac:dyDescent="0.35">
      <c r="A999" s="2" t="s">
        <v>1455</v>
      </c>
      <c r="B999" s="2" t="s">
        <v>1522</v>
      </c>
      <c r="C999" s="2">
        <v>179</v>
      </c>
      <c r="D999" s="2">
        <f t="shared" si="288"/>
        <v>1.79</v>
      </c>
      <c r="E999" s="2">
        <f t="shared" si="289"/>
        <v>97.6</v>
      </c>
      <c r="F999" s="67">
        <f t="shared" si="290"/>
        <v>30.460971879779031</v>
      </c>
      <c r="G999" s="2">
        <v>97.6</v>
      </c>
      <c r="H999" s="2" t="b">
        <v>0</v>
      </c>
      <c r="I999" s="2" t="b">
        <f t="shared" si="291"/>
        <v>0</v>
      </c>
      <c r="J999" s="2" t="b">
        <f t="shared" si="292"/>
        <v>0</v>
      </c>
      <c r="K999" s="2" t="b">
        <v>1</v>
      </c>
      <c r="L999" s="2" t="b">
        <f t="shared" si="293"/>
        <v>1</v>
      </c>
      <c r="M999" s="2" t="b">
        <f t="shared" si="294"/>
        <v>1</v>
      </c>
      <c r="N999" s="2" t="b">
        <v>1</v>
      </c>
      <c r="O999" s="2" t="b">
        <f t="shared" si="295"/>
        <v>1</v>
      </c>
      <c r="P999" s="2" t="b">
        <f t="shared" si="296"/>
        <v>1</v>
      </c>
      <c r="Q999" s="2" t="s">
        <v>1528</v>
      </c>
      <c r="R999" s="2" t="str">
        <f t="shared" si="297"/>
        <v>Yes</v>
      </c>
      <c r="S999" s="2" t="b">
        <f t="shared" si="298"/>
        <v>1</v>
      </c>
      <c r="T999" s="2" t="s">
        <v>1661</v>
      </c>
      <c r="U999" s="2">
        <v>206</v>
      </c>
      <c r="V999" s="2" t="b">
        <v>1</v>
      </c>
      <c r="W999" s="2" t="b">
        <f t="shared" si="299"/>
        <v>1</v>
      </c>
      <c r="X999" s="20" t="b">
        <f t="shared" si="300"/>
        <v>0</v>
      </c>
      <c r="Y999" s="2" t="b">
        <v>0</v>
      </c>
      <c r="Z999" s="2" t="b">
        <f t="shared" si="286"/>
        <v>0</v>
      </c>
      <c r="AA999" s="2" t="b">
        <f t="shared" si="287"/>
        <v>0</v>
      </c>
      <c r="AB999" s="2" t="b">
        <v>1</v>
      </c>
      <c r="AC999" s="20" t="b">
        <f t="shared" si="301"/>
        <v>1</v>
      </c>
      <c r="AD999" s="20" t="b">
        <f t="shared" si="302"/>
        <v>1</v>
      </c>
      <c r="AE999" s="2" t="s">
        <v>1520</v>
      </c>
      <c r="AF999" s="2" t="str">
        <f t="shared" si="303"/>
        <v>Stroke</v>
      </c>
      <c r="AG999" s="2" t="s">
        <v>1528</v>
      </c>
      <c r="AH999" s="2" t="str">
        <f t="shared" si="304"/>
        <v>Yes</v>
      </c>
      <c r="AI999" s="2" t="s">
        <v>1511</v>
      </c>
      <c r="AJ999" s="2" t="s">
        <v>1517</v>
      </c>
    </row>
    <row r="1000" spans="1:36" ht="15.75" customHeight="1" x14ac:dyDescent="0.35">
      <c r="A1000" s="2" t="s">
        <v>1457</v>
      </c>
      <c r="B1000" s="2" t="s">
        <v>1531</v>
      </c>
      <c r="C1000" s="2">
        <v>158</v>
      </c>
      <c r="D1000" s="2">
        <f t="shared" si="288"/>
        <v>1.58</v>
      </c>
      <c r="E1000" s="2">
        <f t="shared" si="289"/>
        <v>74.5</v>
      </c>
      <c r="F1000" s="67">
        <f t="shared" si="290"/>
        <v>29.842973882390638</v>
      </c>
      <c r="G1000" s="2">
        <v>74.500200000000007</v>
      </c>
      <c r="H1000" s="2" t="b">
        <v>0</v>
      </c>
      <c r="I1000" s="2" t="b">
        <f t="shared" si="291"/>
        <v>0</v>
      </c>
      <c r="J1000" s="2" t="b">
        <f t="shared" si="292"/>
        <v>0</v>
      </c>
      <c r="K1000" s="2" t="b">
        <v>1</v>
      </c>
      <c r="L1000" s="2" t="b">
        <f t="shared" si="293"/>
        <v>1</v>
      </c>
      <c r="M1000" s="2" t="b">
        <f t="shared" si="294"/>
        <v>1</v>
      </c>
      <c r="N1000" s="2" t="b">
        <v>1</v>
      </c>
      <c r="O1000" s="2" t="b">
        <f t="shared" si="295"/>
        <v>1</v>
      </c>
      <c r="P1000" s="2" t="b">
        <f t="shared" si="296"/>
        <v>1</v>
      </c>
      <c r="Q1000" s="2" t="b">
        <v>0</v>
      </c>
      <c r="R1000" s="2" t="b">
        <f t="shared" si="297"/>
        <v>0</v>
      </c>
      <c r="S1000" s="2" t="b">
        <f t="shared" si="298"/>
        <v>0</v>
      </c>
      <c r="T1000" s="2" t="s">
        <v>1649</v>
      </c>
      <c r="U1000" s="2">
        <v>175</v>
      </c>
      <c r="V1000" s="2" t="b">
        <v>1</v>
      </c>
      <c r="W1000" s="2" t="b">
        <f t="shared" si="299"/>
        <v>1</v>
      </c>
      <c r="X1000" s="20" t="b">
        <f t="shared" si="300"/>
        <v>0</v>
      </c>
      <c r="Y1000" s="2" t="b">
        <v>1</v>
      </c>
      <c r="Z1000" s="2" t="b">
        <f t="shared" si="286"/>
        <v>1</v>
      </c>
      <c r="AA1000" s="2" t="b">
        <f t="shared" si="287"/>
        <v>1</v>
      </c>
      <c r="AB1000" s="2" t="b">
        <v>1</v>
      </c>
      <c r="AC1000" s="20" t="b">
        <f t="shared" si="301"/>
        <v>1</v>
      </c>
      <c r="AD1000" s="20" t="b">
        <f t="shared" si="302"/>
        <v>1</v>
      </c>
      <c r="AE1000" s="2" t="s">
        <v>1524</v>
      </c>
      <c r="AF1000" s="2" t="str">
        <f t="shared" si="303"/>
        <v>Heart Attack</v>
      </c>
      <c r="AG1000" s="2" t="s">
        <v>1510</v>
      </c>
      <c r="AH1000" s="2" t="str">
        <f t="shared" si="304"/>
        <v>No</v>
      </c>
      <c r="AI1000" s="2" t="s">
        <v>1511</v>
      </c>
      <c r="AJ1000" s="2" t="s">
        <v>1517</v>
      </c>
    </row>
    <row r="1001" spans="1:36" ht="15.75" customHeight="1" x14ac:dyDescent="0.35">
      <c r="A1001" s="2" t="s">
        <v>1458</v>
      </c>
      <c r="B1001" s="2" t="s">
        <v>1531</v>
      </c>
      <c r="C1001" s="2">
        <v>164</v>
      </c>
      <c r="D1001" s="2">
        <f t="shared" si="288"/>
        <v>1.64</v>
      </c>
      <c r="E1001" s="2">
        <f t="shared" si="289"/>
        <v>63.2</v>
      </c>
      <c r="F1001" s="67">
        <f t="shared" si="290"/>
        <v>23.497917906008333</v>
      </c>
      <c r="G1001" s="2">
        <v>63.2</v>
      </c>
      <c r="H1001" s="2" t="b">
        <v>0</v>
      </c>
      <c r="I1001" s="2" t="b">
        <f t="shared" si="291"/>
        <v>0</v>
      </c>
      <c r="J1001" s="2" t="b">
        <f t="shared" si="292"/>
        <v>0</v>
      </c>
      <c r="K1001" s="2" t="b">
        <v>1</v>
      </c>
      <c r="L1001" s="2" t="b">
        <f t="shared" si="293"/>
        <v>1</v>
      </c>
      <c r="M1001" s="2" t="b">
        <f t="shared" si="294"/>
        <v>1</v>
      </c>
      <c r="N1001" s="2" t="b">
        <v>0</v>
      </c>
      <c r="O1001" s="2" t="b">
        <f t="shared" si="295"/>
        <v>0</v>
      </c>
      <c r="P1001" s="2" t="b">
        <f t="shared" si="296"/>
        <v>0</v>
      </c>
      <c r="Q1001" s="2" t="b">
        <v>0</v>
      </c>
      <c r="R1001" s="2" t="b">
        <f t="shared" si="297"/>
        <v>0</v>
      </c>
      <c r="S1001" s="2" t="b">
        <f t="shared" si="298"/>
        <v>0</v>
      </c>
      <c r="T1001" s="2" t="s">
        <v>1679</v>
      </c>
      <c r="U1001" s="2">
        <v>225</v>
      </c>
      <c r="V1001" s="2" t="b">
        <v>0</v>
      </c>
      <c r="W1001" s="2" t="b">
        <f t="shared" si="299"/>
        <v>0</v>
      </c>
      <c r="X1001" s="20" t="b">
        <f t="shared" si="300"/>
        <v>0</v>
      </c>
      <c r="Y1001" s="2" t="b">
        <v>0</v>
      </c>
      <c r="Z1001" s="2" t="b">
        <f t="shared" si="286"/>
        <v>0</v>
      </c>
      <c r="AA1001" s="2" t="b">
        <f t="shared" si="287"/>
        <v>0</v>
      </c>
      <c r="AB1001" s="2" t="b">
        <v>0</v>
      </c>
      <c r="AC1001" s="20" t="b">
        <f t="shared" si="301"/>
        <v>0</v>
      </c>
      <c r="AD1001" s="20" t="b">
        <f t="shared" si="302"/>
        <v>0</v>
      </c>
      <c r="AE1001" s="2" t="s">
        <v>1581</v>
      </c>
      <c r="AF1001" s="2" t="str">
        <f t="shared" si="303"/>
        <v>Appendicitis</v>
      </c>
      <c r="AG1001" s="2" t="s">
        <v>1528</v>
      </c>
      <c r="AH1001" s="2" t="str">
        <f t="shared" si="304"/>
        <v>Yes</v>
      </c>
      <c r="AI1001" s="2" t="s">
        <v>1516</v>
      </c>
      <c r="AJ1001" s="2" t="s">
        <v>1517</v>
      </c>
    </row>
  </sheetData>
  <conditionalFormatting sqref="AK1:AL1 A1:AJ1001">
    <cfRule type="containsBlanks" dxfId="5" priority="1">
      <formula>LEN(TRIM(A1))=0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2"/>
  <sheetViews>
    <sheetView topLeftCell="E1" workbookViewId="0">
      <pane ySplit="1" topLeftCell="A2" activePane="bottomLeft" state="frozen"/>
      <selection pane="bottomLeft" activeCell="U3" sqref="U3"/>
    </sheetView>
  </sheetViews>
  <sheetFormatPr defaultColWidth="14.453125" defaultRowHeight="15" customHeight="1" x14ac:dyDescent="0.35"/>
  <cols>
    <col min="1" max="1" width="9.453125" customWidth="1"/>
    <col min="2" max="2" width="34.81640625" customWidth="1"/>
    <col min="3" max="3" width="34.36328125" bestFit="1" customWidth="1"/>
    <col min="4" max="4" width="10.1796875" customWidth="1"/>
    <col min="5" max="6" width="9.54296875" customWidth="1"/>
    <col min="7" max="7" width="8.36328125" customWidth="1"/>
    <col min="8" max="8" width="12.54296875" style="32" customWidth="1"/>
    <col min="9" max="9" width="15.7265625" customWidth="1"/>
    <col min="10" max="11" width="15.7265625" style="32" customWidth="1"/>
    <col min="12" max="12" width="21.453125" style="32" bestFit="1" customWidth="1"/>
    <col min="13" max="13" width="23" style="32" bestFit="1" customWidth="1"/>
    <col min="14" max="15" width="23" style="32" customWidth="1"/>
    <col min="16" max="16" width="13.81640625" customWidth="1"/>
    <col min="17" max="18" width="18.81640625" customWidth="1"/>
    <col min="19" max="19" width="17.453125" customWidth="1"/>
    <col min="20" max="20" width="19.7265625" customWidth="1"/>
    <col min="21" max="21" width="24" customWidth="1"/>
    <col min="22" max="41" width="8.7265625" customWidth="1"/>
  </cols>
  <sheetData>
    <row r="1" spans="1:21" ht="14.25" customHeight="1" x14ac:dyDescent="0.35">
      <c r="A1" s="1" t="s">
        <v>0</v>
      </c>
      <c r="B1" s="4" t="s">
        <v>1921</v>
      </c>
      <c r="C1" s="47" t="s">
        <v>2003</v>
      </c>
      <c r="D1" s="47" t="s">
        <v>12</v>
      </c>
      <c r="E1" s="47" t="s">
        <v>2004</v>
      </c>
      <c r="F1" s="47" t="s">
        <v>2005</v>
      </c>
      <c r="G1" s="47" t="s">
        <v>2006</v>
      </c>
      <c r="H1" s="46" t="s">
        <v>1922</v>
      </c>
      <c r="I1" s="1" t="s">
        <v>1923</v>
      </c>
      <c r="J1" s="38" t="s">
        <v>1986</v>
      </c>
      <c r="K1" s="39" t="s">
        <v>2000</v>
      </c>
      <c r="L1" s="39" t="s">
        <v>1998</v>
      </c>
      <c r="M1" s="39" t="s">
        <v>1999</v>
      </c>
      <c r="N1" s="42" t="s">
        <v>2001</v>
      </c>
      <c r="O1" s="42" t="s">
        <v>2002</v>
      </c>
      <c r="P1" s="41" t="s">
        <v>1924</v>
      </c>
      <c r="Q1" s="1" t="s">
        <v>1925</v>
      </c>
      <c r="R1" s="1" t="s">
        <v>1926</v>
      </c>
      <c r="S1" s="1" t="s">
        <v>1927</v>
      </c>
      <c r="T1" s="1" t="s">
        <v>1928</v>
      </c>
      <c r="U1" s="1" t="s">
        <v>1929</v>
      </c>
    </row>
    <row r="2" spans="1:21" ht="14.25" customHeight="1" x14ac:dyDescent="0.35">
      <c r="A2" s="2" t="s">
        <v>7</v>
      </c>
      <c r="B2" s="3" t="s">
        <v>1930</v>
      </c>
      <c r="C2" s="48" t="str" cm="1">
        <f t="array" ref="C2:C16">_xlfn.UNIQUE(B2:B1001)</f>
        <v>Delivery and Postnatal Care</v>
      </c>
      <c r="D2" s="48">
        <f>SUMIFS(U:U,'Patient Demographics'!N:N,'Billing Details'!$K$2,'Billing Details'!B:B,'Billing Details'!B2)*100/SUMIFS('Billing Details'!J:J,'Patient Demographics'!N:N,'Billing Details'!$K$2,'Billing Details'!B:B,'Billing Details'!B2)</f>
        <v>56.192082687338498</v>
      </c>
      <c r="E2" s="48">
        <f>SUMIFS(U:U,'Patient Demographics'!N:N,'Billing Details'!$K$5,'Billing Details'!B:B,'Billing Details'!C2)*100/SUMIFS('Billing Details'!J:J,'Patient Demographics'!N:N,'Billing Details'!$K$5,'Billing Details'!B:B,'Billing Details'!C2)</f>
        <v>61.832928571428575</v>
      </c>
      <c r="F2" s="48">
        <f>SUMIFS(U:U,'Patient Demographics'!N:N,'Billing Details'!$K$4,'Billing Details'!B:B,'Billing Details'!C2)*100/SUMIFS('Billing Details'!J:J,'Patient Demographics'!N:N,'Billing Details'!$K$4,'Billing Details'!B:B,'Billing Details'!C2)</f>
        <v>49.093063852813856</v>
      </c>
      <c r="G2" s="48">
        <f>SUMIFS(U:U,'Patient Demographics'!N:N,'Billing Details'!$K$3,'Billing Details'!B:B,'Billing Details'!C2)*100/SUMIFS('Billing Details'!J:J,'Patient Demographics'!N:N,'Billing Details'!$K$3,'Billing Details'!B:B,'Billing Details'!C2)</f>
        <v>49.832118902439014</v>
      </c>
      <c r="H2" s="31">
        <v>12000</v>
      </c>
      <c r="I2" s="2">
        <v>5</v>
      </c>
      <c r="J2" s="31">
        <f t="shared" ref="J2:J65" si="0">H2*I2</f>
        <v>60000</v>
      </c>
      <c r="K2" s="43" t="s">
        <v>12</v>
      </c>
      <c r="L2" s="40">
        <f>AVERAGEIF('Patient Demographics'!N:N,'Billing Details'!K2,'Billing Details'!J:J)</f>
        <v>47541.873278236912</v>
      </c>
      <c r="M2" s="40" cm="1">
        <f t="array" ref="M2">MEDIAN(IF('Patient Demographics'!N:N='Billing Details'!K2,'Billing Details'!J:J))</f>
        <v>21000</v>
      </c>
      <c r="N2" s="40" cm="1">
        <f t="array" ref="N2">MODE(IF('Patient Demographics'!N:N='Billing Details'!K2,'Billing Details'!J:J))</f>
        <v>800</v>
      </c>
      <c r="O2" s="40">
        <f>SUMIF('Patient Demographics'!N:N,'Billing Details'!K2,'Billing Details'!U:U)*100/SUMIF('Patient Demographics'!N:N,'Billing Details'!K2,'Billing Details'!J:J)</f>
        <v>54.667952855826684</v>
      </c>
      <c r="P2" s="2">
        <v>212</v>
      </c>
      <c r="Q2" s="6">
        <v>44905</v>
      </c>
      <c r="R2" s="6">
        <v>44908</v>
      </c>
      <c r="S2" s="2" t="s">
        <v>1931</v>
      </c>
      <c r="T2" s="2" t="b">
        <v>1</v>
      </c>
      <c r="U2" s="2">
        <v>32168.649999999998</v>
      </c>
    </row>
    <row r="3" spans="1:21" ht="14.25" customHeight="1" x14ac:dyDescent="0.35">
      <c r="A3" s="2" t="s">
        <v>13</v>
      </c>
      <c r="B3" s="3" t="s">
        <v>1932</v>
      </c>
      <c r="C3" s="48" t="str">
        <v>X-Ray and Splint</v>
      </c>
      <c r="D3" s="48">
        <f>SUMIFS(U:U,'Patient Demographics'!N:N,'Billing Details'!$K$2,'Billing Details'!B:B,'Billing Details'!B3)*100/SUMIFS('Billing Details'!J:J,'Patient Demographics'!N:N,'Billing Details'!$K$2,'Billing Details'!B:B,'Billing Details'!B3)</f>
        <v>49.730645161290333</v>
      </c>
      <c r="E3" s="48">
        <f>SUMIFS(U:U,'Patient Demographics'!N:N,'Billing Details'!$K$5,'Billing Details'!B:B,'Billing Details'!C3)*100/SUMIFS('Billing Details'!J:J,'Patient Demographics'!N:N,'Billing Details'!$K$5,'Billing Details'!B:B,'Billing Details'!C3)</f>
        <v>54.478500000000004</v>
      </c>
      <c r="F3" s="48">
        <f>SUMIFS(U:U,'Patient Demographics'!N:N,'Billing Details'!$K$4,'Billing Details'!B:B,'Billing Details'!C3)*100/SUMIFS('Billing Details'!J:J,'Patient Demographics'!N:N,'Billing Details'!$K$4,'Billing Details'!B:B,'Billing Details'!C3)</f>
        <v>50.093538461538451</v>
      </c>
      <c r="G3" s="48">
        <f>SUMIFS(U:U,'Patient Demographics'!N:N,'Billing Details'!$K$3,'Billing Details'!B:B,'Billing Details'!C3)*100/SUMIFS('Billing Details'!J:J,'Patient Demographics'!N:N,'Billing Details'!$K$3,'Billing Details'!B:B,'Billing Details'!C3)</f>
        <v>47.495066666666659</v>
      </c>
      <c r="H3" s="31">
        <v>500</v>
      </c>
      <c r="I3" s="2">
        <v>1</v>
      </c>
      <c r="J3" s="31">
        <f t="shared" si="0"/>
        <v>500</v>
      </c>
      <c r="K3" s="43" t="s">
        <v>21</v>
      </c>
      <c r="L3" s="40">
        <f>AVERAGEIF('Patient Demographics'!N:N,'Billing Details'!K3,'Billing Details'!J:J)</f>
        <v>54700.793650793654</v>
      </c>
      <c r="M3" s="40" cm="1">
        <f t="array" ref="M3">MEDIAN(IF('Patient Demographics'!N:N='Billing Details'!K3,'Billing Details'!J:J))</f>
        <v>22500</v>
      </c>
      <c r="N3" s="40" cm="1">
        <f t="array" ref="N3">MODE(IF('Patient Demographics'!N:N='Billing Details'!K3,'Billing Details'!J:J))</f>
        <v>18000</v>
      </c>
      <c r="O3" s="40">
        <f>SUMIF('Patient Demographics'!N:N,'Billing Details'!K3,'Billing Details'!U:U)*100/SUMIF('Patient Demographics'!N:N,'Billing Details'!K3,'Billing Details'!J:J)</f>
        <v>55.759287030454296</v>
      </c>
      <c r="P3" s="2">
        <v>173</v>
      </c>
      <c r="Q3" s="6">
        <v>43992</v>
      </c>
      <c r="R3" s="6">
        <v>43995</v>
      </c>
      <c r="T3" s="2" t="b">
        <v>0</v>
      </c>
      <c r="U3" s="2" t="s">
        <v>1933</v>
      </c>
    </row>
    <row r="4" spans="1:21" ht="14.25" customHeight="1" x14ac:dyDescent="0.35">
      <c r="A4" s="2" t="s">
        <v>17</v>
      </c>
      <c r="B4" s="3" t="s">
        <v>1934</v>
      </c>
      <c r="C4" s="48" t="str">
        <v>Lithotripsy</v>
      </c>
      <c r="D4" s="48">
        <f>SUMIFS(U:U,'Patient Demographics'!N:N,'Billing Details'!$K$2,'Billing Details'!B:B,'Billing Details'!B4)*100/SUMIFS('Billing Details'!J:J,'Patient Demographics'!N:N,'Billing Details'!$K$2,'Billing Details'!B:B,'Billing Details'!B4)</f>
        <v>52.582664285714287</v>
      </c>
      <c r="E4" s="48">
        <f>SUMIFS(U:U,'Patient Demographics'!N:N,'Billing Details'!$K$5,'Billing Details'!B:B,'Billing Details'!C4)*100/SUMIFS('Billing Details'!J:J,'Patient Demographics'!N:N,'Billing Details'!$K$5,'Billing Details'!B:B,'Billing Details'!C4)</f>
        <v>49.309633333333331</v>
      </c>
      <c r="F4" s="48">
        <f>SUMIFS(U:U,'Patient Demographics'!N:N,'Billing Details'!$K$4,'Billing Details'!B:B,'Billing Details'!C4)*100/SUMIFS('Billing Details'!J:J,'Patient Demographics'!N:N,'Billing Details'!$K$4,'Billing Details'!B:B,'Billing Details'!C4)</f>
        <v>64.713350000000005</v>
      </c>
      <c r="G4" s="48">
        <f>SUMIFS(U:U,'Patient Demographics'!N:N,'Billing Details'!$K$3,'Billing Details'!B:B,'Billing Details'!C4)*100/SUMIFS('Billing Details'!J:J,'Patient Demographics'!N:N,'Billing Details'!$K$3,'Billing Details'!B:B,'Billing Details'!C4)</f>
        <v>61.963330357142866</v>
      </c>
      <c r="H4" s="31">
        <v>6000</v>
      </c>
      <c r="I4" s="2">
        <v>3</v>
      </c>
      <c r="J4" s="31">
        <f t="shared" si="0"/>
        <v>18000</v>
      </c>
      <c r="K4" s="44" t="s">
        <v>71</v>
      </c>
      <c r="L4" s="45">
        <f>AVERAGEIF('Patient Demographics'!N:N,'Billing Details'!K4,'Billing Details'!J:J)</f>
        <v>62654.618473895585</v>
      </c>
      <c r="M4" s="45" cm="1">
        <f t="array" ref="M4">MEDIAN(IF('Patient Demographics'!N:N='Billing Details'!K4,'Billing Details'!J:J))</f>
        <v>30000</v>
      </c>
      <c r="N4" s="45" cm="1">
        <f t="array" ref="N4">MODE(IF('Patient Demographics'!N:N='Billing Details'!K4,'Billing Details'!J:J))</f>
        <v>100</v>
      </c>
      <c r="O4" s="45">
        <f>SUMIF('Patient Demographics'!N:N,'Billing Details'!K4,'Billing Details'!U:U)*100/SUMIF('Patient Demographics'!N:N,'Billing Details'!K4,'Billing Details'!J:J)</f>
        <v>54.139674700339739</v>
      </c>
      <c r="P4" s="2">
        <v>216</v>
      </c>
      <c r="Q4" s="6">
        <v>45006</v>
      </c>
      <c r="R4" s="6">
        <v>45009</v>
      </c>
      <c r="S4" s="2" t="s">
        <v>1931</v>
      </c>
      <c r="T4" s="2" t="b">
        <v>1</v>
      </c>
      <c r="U4" s="2">
        <v>12004.650000000001</v>
      </c>
    </row>
    <row r="5" spans="1:21" ht="14.25" customHeight="1" x14ac:dyDescent="0.35">
      <c r="A5" s="2" t="s">
        <v>22</v>
      </c>
      <c r="B5" s="3" t="s">
        <v>1930</v>
      </c>
      <c r="C5" s="48" t="str">
        <v>Cast and Physical Therapy</v>
      </c>
      <c r="D5" s="48">
        <f>SUMIFS(U:U,'Patient Demographics'!N:N,'Billing Details'!$K$2,'Billing Details'!B:B,'Billing Details'!B5)*100/SUMIFS('Billing Details'!J:J,'Patient Demographics'!N:N,'Billing Details'!$K$2,'Billing Details'!B:B,'Billing Details'!B5)</f>
        <v>56.192082687338498</v>
      </c>
      <c r="E5" s="48">
        <f>SUMIFS(U:U,'Patient Demographics'!N:N,'Billing Details'!$K$5,'Billing Details'!B:B,'Billing Details'!C5)*100/SUMIFS('Billing Details'!J:J,'Patient Demographics'!N:N,'Billing Details'!$K$5,'Billing Details'!B:B,'Billing Details'!C5)</f>
        <v>62.149883333333335</v>
      </c>
      <c r="F5" s="48">
        <f>SUMIFS(U:U,'Patient Demographics'!N:N,'Billing Details'!$K$4,'Billing Details'!B:B,'Billing Details'!C5)*100/SUMIFS('Billing Details'!J:J,'Patient Demographics'!N:N,'Billing Details'!$K$4,'Billing Details'!B:B,'Billing Details'!C5)</f>
        <v>70.514293859649129</v>
      </c>
      <c r="G5" s="48">
        <f>SUMIFS(U:U,'Patient Demographics'!N:N,'Billing Details'!$K$3,'Billing Details'!B:B,'Billing Details'!C5)*100/SUMIFS('Billing Details'!J:J,'Patient Demographics'!N:N,'Billing Details'!$K$3,'Billing Details'!B:B,'Billing Details'!C5)</f>
        <v>63.862763990267652</v>
      </c>
      <c r="H5" s="31">
        <v>12000</v>
      </c>
      <c r="I5" s="2">
        <v>4</v>
      </c>
      <c r="J5" s="31">
        <f t="shared" si="0"/>
        <v>48000</v>
      </c>
      <c r="K5" s="43" t="s">
        <v>38</v>
      </c>
      <c r="L5" s="40">
        <f>AVERAGEIF('Patient Demographics'!N:N,'Billing Details'!K5,'Billing Details'!J:J)</f>
        <v>61180.882352941175</v>
      </c>
      <c r="M5" s="40" cm="1">
        <f t="array" ref="M5">MEDIAN(IF('Patient Demographics'!N:N='Billing Details'!K5,'Billing Details'!J:J))</f>
        <v>22500</v>
      </c>
      <c r="N5" s="40" cm="1">
        <f t="array" ref="N5">MODE(IF('Patient Demographics'!N:N='Billing Details'!K5,'Billing Details'!J:J))</f>
        <v>60000</v>
      </c>
      <c r="O5" s="40">
        <f>SUMIF('Patient Demographics'!N:N,'Billing Details'!K5,'Billing Details'!U:U)*100/SUMIF('Patient Demographics'!N:N,'Billing Details'!K5,'Billing Details'!J:J)</f>
        <v>55.831486912001552</v>
      </c>
      <c r="P5" s="2">
        <v>125</v>
      </c>
      <c r="Q5" s="6">
        <v>44506</v>
      </c>
      <c r="R5" s="6">
        <v>44512</v>
      </c>
      <c r="S5" s="2" t="s">
        <v>1935</v>
      </c>
      <c r="T5" s="2" t="b">
        <v>1</v>
      </c>
      <c r="U5" s="2">
        <v>32956.92</v>
      </c>
    </row>
    <row r="6" spans="1:21" ht="14.25" customHeight="1" x14ac:dyDescent="0.35">
      <c r="A6" s="2" t="s">
        <v>26</v>
      </c>
      <c r="B6" s="3" t="s">
        <v>1936</v>
      </c>
      <c r="C6" s="48" t="str">
        <v>Medication and Counseling</v>
      </c>
      <c r="D6" s="48">
        <f>SUMIFS(U:U,'Patient Demographics'!N:N,'Billing Details'!$K$2,'Billing Details'!B:B,'Billing Details'!B6)*100/SUMIFS('Billing Details'!J:J,'Patient Demographics'!N:N,'Billing Details'!$K$2,'Billing Details'!B:B,'Billing Details'!B6)</f>
        <v>49.623380952380963</v>
      </c>
      <c r="E6" s="48">
        <f>SUMIFS(U:U,'Patient Demographics'!N:N,'Billing Details'!$K$5,'Billing Details'!B:B,'Billing Details'!C6)*100/SUMIFS('Billing Details'!J:J,'Patient Demographics'!N:N,'Billing Details'!$K$5,'Billing Details'!B:B,'Billing Details'!C6)</f>
        <v>53.146974999999991</v>
      </c>
      <c r="F6" s="48">
        <f>SUMIFS(U:U,'Patient Demographics'!N:N,'Billing Details'!$K$4,'Billing Details'!B:B,'Billing Details'!C6)*100/SUMIFS('Billing Details'!J:J,'Patient Demographics'!N:N,'Billing Details'!$K$4,'Billing Details'!B:B,'Billing Details'!C6)</f>
        <v>62.627162790697675</v>
      </c>
      <c r="G6" s="48">
        <f>SUMIFS(U:U,'Patient Demographics'!N:N,'Billing Details'!$K$3,'Billing Details'!B:B,'Billing Details'!C6)*100/SUMIFS('Billing Details'!J:J,'Patient Demographics'!N:N,'Billing Details'!$K$3,'Billing Details'!B:B,'Billing Details'!C6)</f>
        <v>56.86081355932204</v>
      </c>
      <c r="H6" s="31">
        <v>3000</v>
      </c>
      <c r="I6" s="2">
        <v>7</v>
      </c>
      <c r="J6" s="31">
        <f t="shared" si="0"/>
        <v>21000</v>
      </c>
      <c r="K6" s="31"/>
      <c r="L6" s="31"/>
      <c r="M6" s="31"/>
      <c r="N6" s="31"/>
      <c r="O6" s="31"/>
      <c r="P6" s="2">
        <v>235</v>
      </c>
      <c r="Q6" s="6">
        <v>43683</v>
      </c>
      <c r="R6" s="6">
        <v>43685</v>
      </c>
      <c r="S6" s="2" t="s">
        <v>1937</v>
      </c>
      <c r="T6" s="2" t="b">
        <v>1</v>
      </c>
      <c r="U6" s="2">
        <v>16712.080000000002</v>
      </c>
    </row>
    <row r="7" spans="1:21" ht="14.25" customHeight="1" x14ac:dyDescent="0.35">
      <c r="A7" s="2" t="s">
        <v>30</v>
      </c>
      <c r="B7" s="3" t="s">
        <v>1934</v>
      </c>
      <c r="C7" s="48" t="str">
        <v>CT Scan and Medication</v>
      </c>
      <c r="D7" s="48">
        <f>SUMIFS(U:U,'Patient Demographics'!N:N,'Billing Details'!$K$2,'Billing Details'!B:B,'Billing Details'!B7)*100/SUMIFS('Billing Details'!J:J,'Patient Demographics'!N:N,'Billing Details'!$K$2,'Billing Details'!B:B,'Billing Details'!B7)</f>
        <v>52.582664285714287</v>
      </c>
      <c r="E7" s="48">
        <f>SUMIFS(U:U,'Patient Demographics'!N:N,'Billing Details'!$K$5,'Billing Details'!B:B,'Billing Details'!C7)*100/SUMIFS('Billing Details'!J:J,'Patient Demographics'!N:N,'Billing Details'!$K$5,'Billing Details'!B:B,'Billing Details'!C7)</f>
        <v>63.147624999999998</v>
      </c>
      <c r="F7" s="48">
        <f>SUMIFS(U:U,'Patient Demographics'!N:N,'Billing Details'!$K$4,'Billing Details'!B:B,'Billing Details'!C7)*100/SUMIFS('Billing Details'!J:J,'Patient Demographics'!N:N,'Billing Details'!$K$4,'Billing Details'!B:B,'Billing Details'!C7)</f>
        <v>56.828435185185185</v>
      </c>
      <c r="G7" s="48">
        <f>SUMIFS(U:U,'Patient Demographics'!N:N,'Billing Details'!$K$3,'Billing Details'!B:B,'Billing Details'!C7)*100/SUMIFS('Billing Details'!J:J,'Patient Demographics'!N:N,'Billing Details'!$K$3,'Billing Details'!B:B,'Billing Details'!C7)</f>
        <v>64.502623636363637</v>
      </c>
      <c r="H7" s="31">
        <v>6000</v>
      </c>
      <c r="I7" s="2">
        <v>3</v>
      </c>
      <c r="J7" s="31">
        <f t="shared" si="0"/>
        <v>18000</v>
      </c>
      <c r="K7" s="31"/>
      <c r="L7" s="31"/>
      <c r="M7" s="31"/>
      <c r="N7" s="31"/>
      <c r="O7" s="31"/>
      <c r="P7" s="2">
        <v>483</v>
      </c>
      <c r="Q7" s="6">
        <v>44324</v>
      </c>
      <c r="R7" s="6">
        <v>44326</v>
      </c>
      <c r="S7" s="2" t="s">
        <v>1937</v>
      </c>
      <c r="T7" s="2" t="b">
        <v>1</v>
      </c>
      <c r="U7" s="2">
        <v>13741.14</v>
      </c>
    </row>
    <row r="8" spans="1:21" ht="14.25" customHeight="1" x14ac:dyDescent="0.35">
      <c r="A8" s="2" t="s">
        <v>33</v>
      </c>
      <c r="B8" s="3" t="s">
        <v>1939</v>
      </c>
      <c r="C8" s="48" t="str">
        <v>Cardiac Catheterization</v>
      </c>
      <c r="D8" s="48">
        <f>SUMIFS(U:U,'Patient Demographics'!N:N,'Billing Details'!$K$2,'Billing Details'!B:B,'Billing Details'!B8)*100/SUMIFS('Billing Details'!J:J,'Patient Demographics'!N:N,'Billing Details'!$K$2,'Billing Details'!B:B,'Billing Details'!B8)</f>
        <v>58.574803571428575</v>
      </c>
      <c r="E8" s="48">
        <f>SUMIFS(U:U,'Patient Demographics'!N:N,'Billing Details'!$K$5,'Billing Details'!B:B,'Billing Details'!C8)*100/SUMIFS('Billing Details'!J:J,'Patient Demographics'!N:N,'Billing Details'!$K$5,'Billing Details'!B:B,'Billing Details'!C8)</f>
        <v>52.516538759689922</v>
      </c>
      <c r="F8" s="48">
        <f>SUMIFS(U:U,'Patient Demographics'!N:N,'Billing Details'!$K$4,'Billing Details'!B:B,'Billing Details'!C8)*100/SUMIFS('Billing Details'!J:J,'Patient Demographics'!N:N,'Billing Details'!$K$4,'Billing Details'!B:B,'Billing Details'!C8)</f>
        <v>53.954944444444436</v>
      </c>
      <c r="G8" s="48">
        <f>SUMIFS(U:U,'Patient Demographics'!N:N,'Billing Details'!$K$3,'Billing Details'!B:B,'Billing Details'!C8)*100/SUMIFS('Billing Details'!J:J,'Patient Demographics'!N:N,'Billing Details'!$K$3,'Billing Details'!B:B,'Billing Details'!C8)</f>
        <v>60.918845679012342</v>
      </c>
      <c r="H8" s="31">
        <v>1000</v>
      </c>
      <c r="I8" s="2">
        <v>3</v>
      </c>
      <c r="J8" s="31">
        <f t="shared" si="0"/>
        <v>3000</v>
      </c>
      <c r="K8" s="31"/>
      <c r="L8" s="31"/>
      <c r="M8" s="31"/>
      <c r="N8" s="31"/>
      <c r="O8" s="31"/>
      <c r="P8" s="2">
        <v>128</v>
      </c>
      <c r="Q8" s="6">
        <v>45035</v>
      </c>
      <c r="R8" s="6">
        <v>45039</v>
      </c>
      <c r="S8" s="2" t="s">
        <v>1935</v>
      </c>
      <c r="T8" s="2" t="b">
        <v>1</v>
      </c>
      <c r="U8" s="2">
        <v>1831.0500000000002</v>
      </c>
    </row>
    <row r="9" spans="1:21" ht="14.25" customHeight="1" x14ac:dyDescent="0.35">
      <c r="A9" s="2" t="s">
        <v>35</v>
      </c>
      <c r="B9" s="3" t="s">
        <v>1940</v>
      </c>
      <c r="C9" s="48" t="str">
        <v>Surgery and Chemotherapy</v>
      </c>
      <c r="D9" s="48">
        <f>SUMIFS(U:U,'Patient Demographics'!N:N,'Billing Details'!$K$2,'Billing Details'!B:B,'Billing Details'!B9)*100/SUMIFS('Billing Details'!J:J,'Patient Demographics'!N:N,'Billing Details'!$K$2,'Billing Details'!B:B,'Billing Details'!B9)</f>
        <v>64.791321126760579</v>
      </c>
      <c r="E9" s="48">
        <f>SUMIFS(U:U,'Patient Demographics'!N:N,'Billing Details'!$K$5,'Billing Details'!B:B,'Billing Details'!C9)*100/SUMIFS('Billing Details'!J:J,'Patient Demographics'!N:N,'Billing Details'!$K$5,'Billing Details'!B:B,'Billing Details'!C9)</f>
        <v>56.906274193548384</v>
      </c>
      <c r="F9" s="48">
        <f>SUMIFS(U:U,'Patient Demographics'!N:N,'Billing Details'!$K$4,'Billing Details'!B:B,'Billing Details'!C9)*100/SUMIFS('Billing Details'!J:J,'Patient Demographics'!N:N,'Billing Details'!$K$4,'Billing Details'!B:B,'Billing Details'!C9)</f>
        <v>54.756989411764721</v>
      </c>
      <c r="G9" s="48">
        <f>SUMIFS(U:U,'Patient Demographics'!N:N,'Billing Details'!$K$3,'Billing Details'!B:B,'Billing Details'!C9)*100/SUMIFS('Billing Details'!J:J,'Patient Demographics'!N:N,'Billing Details'!$K$3,'Billing Details'!B:B,'Billing Details'!C9)</f>
        <v>55.910884705882353</v>
      </c>
      <c r="H9" s="31">
        <v>10000</v>
      </c>
      <c r="I9" s="2">
        <v>2</v>
      </c>
      <c r="J9" s="31">
        <f t="shared" si="0"/>
        <v>20000</v>
      </c>
      <c r="K9" s="31"/>
      <c r="L9" s="31"/>
      <c r="M9" s="31"/>
      <c r="N9" s="31"/>
      <c r="O9" s="31"/>
      <c r="P9" s="2">
        <v>274</v>
      </c>
      <c r="Q9" s="6">
        <v>45036</v>
      </c>
      <c r="R9" s="6">
        <v>45042</v>
      </c>
      <c r="S9" s="2" t="s">
        <v>1935</v>
      </c>
      <c r="T9" s="2" t="b">
        <v>1</v>
      </c>
      <c r="U9" s="2">
        <v>16593.84</v>
      </c>
    </row>
    <row r="10" spans="1:21" ht="14.25" customHeight="1" x14ac:dyDescent="0.35">
      <c r="A10" s="2" t="s">
        <v>39</v>
      </c>
      <c r="B10" s="3" t="s">
        <v>1941</v>
      </c>
      <c r="C10" s="48" t="str">
        <v>Appendectomy</v>
      </c>
      <c r="D10" s="48">
        <f>SUMIFS(U:U,'Patient Demographics'!N:N,'Billing Details'!$K$2,'Billing Details'!B:B,'Billing Details'!B10)*100/SUMIFS('Billing Details'!J:J,'Patient Demographics'!N:N,'Billing Details'!$K$2,'Billing Details'!B:B,'Billing Details'!B10)</f>
        <v>55.667183127572009</v>
      </c>
      <c r="E10" s="48">
        <f>SUMIFS(U:U,'Patient Demographics'!N:N,'Billing Details'!$K$5,'Billing Details'!B:B,'Billing Details'!C10)*100/SUMIFS('Billing Details'!J:J,'Patient Demographics'!N:N,'Billing Details'!$K$5,'Billing Details'!B:B,'Billing Details'!C10)</f>
        <v>46.4465</v>
      </c>
      <c r="F10" s="48">
        <f>SUMIFS(U:U,'Patient Demographics'!N:N,'Billing Details'!$K$4,'Billing Details'!B:B,'Billing Details'!C10)*100/SUMIFS('Billing Details'!J:J,'Patient Demographics'!N:N,'Billing Details'!$K$4,'Billing Details'!B:B,'Billing Details'!C10)</f>
        <v>62.035230603448284</v>
      </c>
      <c r="G10" s="48">
        <f>SUMIFS(U:U,'Patient Demographics'!N:N,'Billing Details'!$K$3,'Billing Details'!B:B,'Billing Details'!C10)*100/SUMIFS('Billing Details'!J:J,'Patient Demographics'!N:N,'Billing Details'!$K$3,'Billing Details'!B:B,'Billing Details'!C10)</f>
        <v>52.612127659574476</v>
      </c>
      <c r="H10" s="31">
        <v>18000</v>
      </c>
      <c r="I10" s="2">
        <v>4</v>
      </c>
      <c r="J10" s="31">
        <f t="shared" si="0"/>
        <v>72000</v>
      </c>
      <c r="K10" s="31"/>
      <c r="L10" s="31"/>
      <c r="M10" s="31"/>
      <c r="N10" s="31"/>
      <c r="O10" s="31"/>
      <c r="P10" s="2">
        <v>461</v>
      </c>
      <c r="Q10" s="6">
        <v>45101</v>
      </c>
      <c r="R10" s="6">
        <v>45104</v>
      </c>
      <c r="S10" s="2" t="s">
        <v>1935</v>
      </c>
      <c r="T10" s="2" t="b">
        <v>1</v>
      </c>
      <c r="U10" s="2">
        <v>52009.8</v>
      </c>
    </row>
    <row r="11" spans="1:21" ht="14.25" customHeight="1" x14ac:dyDescent="0.35">
      <c r="A11" s="2" t="s">
        <v>42</v>
      </c>
      <c r="B11" s="3" t="s">
        <v>1943</v>
      </c>
      <c r="C11" s="48" t="str">
        <v>Angioplasty</v>
      </c>
      <c r="D11" s="48">
        <f>SUMIFS(U:U,'Patient Demographics'!N:N,'Billing Details'!$K$2,'Billing Details'!B:B,'Billing Details'!B11)*100/SUMIFS('Billing Details'!J:J,'Patient Demographics'!N:N,'Billing Details'!$K$2,'Billing Details'!B:B,'Billing Details'!B11)</f>
        <v>48.926027272727261</v>
      </c>
      <c r="E11" s="48">
        <f>SUMIFS(U:U,'Patient Demographics'!N:N,'Billing Details'!$K$5,'Billing Details'!B:B,'Billing Details'!C11)*100/SUMIFS('Billing Details'!J:J,'Patient Demographics'!N:N,'Billing Details'!$K$5,'Billing Details'!B:B,'Billing Details'!C11)</f>
        <v>66.123971794871807</v>
      </c>
      <c r="F11" s="48">
        <f>SUMIFS(U:U,'Patient Demographics'!N:N,'Billing Details'!$K$4,'Billing Details'!B:B,'Billing Details'!C11)*100/SUMIFS('Billing Details'!J:J,'Patient Demographics'!N:N,'Billing Details'!$K$4,'Billing Details'!B:B,'Billing Details'!C11)</f>
        <v>52.33505887445888</v>
      </c>
      <c r="G11" s="48">
        <f>SUMIFS(U:U,'Patient Demographics'!N:N,'Billing Details'!$K$3,'Billing Details'!B:B,'Billing Details'!C11)*100/SUMIFS('Billing Details'!J:J,'Patient Demographics'!N:N,'Billing Details'!$K$3,'Billing Details'!B:B,'Billing Details'!C11)</f>
        <v>62.787386111111111</v>
      </c>
      <c r="H11" s="31">
        <v>25000</v>
      </c>
      <c r="I11" s="2">
        <v>10</v>
      </c>
      <c r="J11" s="31">
        <f t="shared" si="0"/>
        <v>250000</v>
      </c>
      <c r="K11" s="31"/>
      <c r="L11" s="31"/>
      <c r="M11" s="31"/>
      <c r="N11" s="31"/>
      <c r="O11" s="31"/>
      <c r="P11" s="2">
        <v>389</v>
      </c>
      <c r="Q11" s="6">
        <v>44828</v>
      </c>
      <c r="R11" s="6">
        <v>44831</v>
      </c>
      <c r="T11" s="2" t="b">
        <v>0</v>
      </c>
      <c r="U11" s="2" t="s">
        <v>1933</v>
      </c>
    </row>
    <row r="12" spans="1:21" ht="14.25" customHeight="1" x14ac:dyDescent="0.35">
      <c r="A12" s="2" t="s">
        <v>46</v>
      </c>
      <c r="B12" s="3" t="s">
        <v>1944</v>
      </c>
      <c r="C12" s="48" t="str">
        <v>Insulin Therapy</v>
      </c>
      <c r="D12" s="48">
        <f>SUMIFS(U:U,'Patient Demographics'!N:N,'Billing Details'!$K$2,'Billing Details'!B:B,'Billing Details'!B12)*100/SUMIFS('Billing Details'!J:J,'Patient Demographics'!N:N,'Billing Details'!$K$2,'Billing Details'!B:B,'Billing Details'!B12)</f>
        <v>59.024537037037014</v>
      </c>
      <c r="E12" s="48">
        <f>SUMIFS(U:U,'Patient Demographics'!N:N,'Billing Details'!$K$5,'Billing Details'!B:B,'Billing Details'!C12)*100/SUMIFS('Billing Details'!J:J,'Patient Demographics'!N:N,'Billing Details'!$K$5,'Billing Details'!B:B,'Billing Details'!C12)</f>
        <v>62.441137500000004</v>
      </c>
      <c r="F12" s="48">
        <f>SUMIFS(U:U,'Patient Demographics'!N:N,'Billing Details'!$K$4,'Billing Details'!B:B,'Billing Details'!C12)*100/SUMIFS('Billing Details'!J:J,'Patient Demographics'!N:N,'Billing Details'!$K$4,'Billing Details'!B:B,'Billing Details'!C12)</f>
        <v>42.986715909090911</v>
      </c>
      <c r="G12" s="48">
        <f>SUMIFS(U:U,'Patient Demographics'!N:N,'Billing Details'!$K$3,'Billing Details'!B:B,'Billing Details'!C12)*100/SUMIFS('Billing Details'!J:J,'Patient Demographics'!N:N,'Billing Details'!$K$3,'Billing Details'!B:B,'Billing Details'!C12)</f>
        <v>57.288415999999998</v>
      </c>
      <c r="H12" s="31">
        <v>8000</v>
      </c>
      <c r="I12" s="2">
        <v>2</v>
      </c>
      <c r="J12" s="31">
        <f t="shared" si="0"/>
        <v>16000</v>
      </c>
      <c r="K12" s="31"/>
      <c r="L12" s="31"/>
      <c r="M12" s="31"/>
      <c r="N12" s="31"/>
      <c r="O12" s="31"/>
      <c r="P12" s="2">
        <v>115</v>
      </c>
      <c r="Q12" s="6">
        <v>44181</v>
      </c>
      <c r="R12" s="6">
        <v>44184</v>
      </c>
      <c r="S12" s="2" t="s">
        <v>1935</v>
      </c>
      <c r="T12" s="2" t="b">
        <v>1</v>
      </c>
      <c r="U12" s="2">
        <v>9710.7800000000007</v>
      </c>
    </row>
    <row r="13" spans="1:21" ht="14.25" customHeight="1" x14ac:dyDescent="0.35">
      <c r="A13" s="2" t="s">
        <v>49</v>
      </c>
      <c r="B13" s="3" t="s">
        <v>1945</v>
      </c>
      <c r="C13" s="48" t="str">
        <v>Radiation Therapy</v>
      </c>
      <c r="D13" s="48">
        <f>SUMIFS(U:U,'Patient Demographics'!N:N,'Billing Details'!$K$2,'Billing Details'!B:B,'Billing Details'!B13)*100/SUMIFS('Billing Details'!J:J,'Patient Demographics'!N:N,'Billing Details'!$K$2,'Billing Details'!B:B,'Billing Details'!B13)</f>
        <v>49.071657543859651</v>
      </c>
      <c r="E13" s="48">
        <f>SUMIFS(U:U,'Patient Demographics'!N:N,'Billing Details'!$K$5,'Billing Details'!B:B,'Billing Details'!C13)*100/SUMIFS('Billing Details'!J:J,'Patient Demographics'!N:N,'Billing Details'!$K$5,'Billing Details'!B:B,'Billing Details'!C13)</f>
        <v>50.578740277777776</v>
      </c>
      <c r="F13" s="48">
        <f>SUMIFS(U:U,'Patient Demographics'!N:N,'Billing Details'!$K$4,'Billing Details'!B:B,'Billing Details'!C13)*100/SUMIFS('Billing Details'!J:J,'Patient Demographics'!N:N,'Billing Details'!$K$4,'Billing Details'!B:B,'Billing Details'!C13)</f>
        <v>52.135145196506549</v>
      </c>
      <c r="G13" s="48">
        <f>SUMIFS(U:U,'Patient Demographics'!N:N,'Billing Details'!$K$3,'Billing Details'!B:B,'Billing Details'!C13)*100/SUMIFS('Billing Details'!J:J,'Patient Demographics'!N:N,'Billing Details'!$K$3,'Billing Details'!B:B,'Billing Details'!C13)</f>
        <v>50.785613948497854</v>
      </c>
      <c r="H13" s="31">
        <v>15000</v>
      </c>
      <c r="I13" s="2">
        <v>3</v>
      </c>
      <c r="J13" s="31">
        <f t="shared" si="0"/>
        <v>45000</v>
      </c>
      <c r="K13" s="31"/>
      <c r="L13" s="31"/>
      <c r="M13" s="31"/>
      <c r="N13" s="31"/>
      <c r="O13" s="31"/>
      <c r="P13" s="2">
        <v>252</v>
      </c>
      <c r="Q13" s="6">
        <v>44486</v>
      </c>
      <c r="R13" s="6">
        <v>44489</v>
      </c>
      <c r="S13" s="2" t="s">
        <v>1931</v>
      </c>
      <c r="T13" s="2" t="b">
        <v>1</v>
      </c>
      <c r="U13" s="2">
        <v>38364.959999999999</v>
      </c>
    </row>
    <row r="14" spans="1:21" ht="14.25" customHeight="1" x14ac:dyDescent="0.35">
      <c r="A14" s="2" t="s">
        <v>51</v>
      </c>
      <c r="B14" s="3" t="s">
        <v>1934</v>
      </c>
      <c r="C14" s="48" t="str">
        <v>Physical Therapy and Pain Management</v>
      </c>
      <c r="D14" s="48">
        <f>SUMIFS(U:U,'Patient Demographics'!N:N,'Billing Details'!$K$2,'Billing Details'!B:B,'Billing Details'!B14)*100/SUMIFS('Billing Details'!J:J,'Patient Demographics'!N:N,'Billing Details'!$K$2,'Billing Details'!B:B,'Billing Details'!B14)</f>
        <v>52.582664285714287</v>
      </c>
      <c r="E14" s="48">
        <f>SUMIFS(U:U,'Patient Demographics'!N:N,'Billing Details'!$K$5,'Billing Details'!B:B,'Billing Details'!C14)*100/SUMIFS('Billing Details'!J:J,'Patient Demographics'!N:N,'Billing Details'!$K$5,'Billing Details'!B:B,'Billing Details'!C14)</f>
        <v>60.855821428571431</v>
      </c>
      <c r="F14" s="48">
        <f>SUMIFS(U:U,'Patient Demographics'!N:N,'Billing Details'!$K$4,'Billing Details'!B:B,'Billing Details'!C14)*100/SUMIFS('Billing Details'!J:J,'Patient Demographics'!N:N,'Billing Details'!$K$4,'Billing Details'!B:B,'Billing Details'!C14)</f>
        <v>58.781264044943818</v>
      </c>
      <c r="G14" s="48">
        <f>SUMIFS(U:U,'Patient Demographics'!N:N,'Billing Details'!$K$3,'Billing Details'!B:B,'Billing Details'!C14)*100/SUMIFS('Billing Details'!J:J,'Patient Demographics'!N:N,'Billing Details'!$K$3,'Billing Details'!B:B,'Billing Details'!C14)</f>
        <v>69.464377777777784</v>
      </c>
      <c r="H14" s="31">
        <v>6000</v>
      </c>
      <c r="I14" s="2">
        <v>3</v>
      </c>
      <c r="J14" s="31">
        <f t="shared" si="0"/>
        <v>18000</v>
      </c>
      <c r="K14" s="31"/>
      <c r="L14" s="31"/>
      <c r="M14" s="31"/>
      <c r="N14" s="31"/>
      <c r="O14" s="31"/>
      <c r="P14" s="2">
        <v>413</v>
      </c>
      <c r="Q14" s="6">
        <v>44482</v>
      </c>
      <c r="R14" s="6">
        <v>44486</v>
      </c>
      <c r="T14" s="2" t="b">
        <v>0</v>
      </c>
      <c r="U14" s="2" t="s">
        <v>1933</v>
      </c>
    </row>
    <row r="15" spans="1:21" ht="14.25" customHeight="1" x14ac:dyDescent="0.35">
      <c r="A15" s="2" t="s">
        <v>53</v>
      </c>
      <c r="B15" s="3" t="s">
        <v>1946</v>
      </c>
      <c r="C15" s="48" t="str">
        <v>Antibiotics and Rest</v>
      </c>
      <c r="D15" s="48">
        <f>SUMIFS(U:U,'Patient Demographics'!N:N,'Billing Details'!$K$2,'Billing Details'!B:B,'Billing Details'!B15)*100/SUMIFS('Billing Details'!J:J,'Patient Demographics'!N:N,'Billing Details'!$K$2,'Billing Details'!B:B,'Billing Details'!B15)</f>
        <v>53.977955752212388</v>
      </c>
      <c r="E15" s="48">
        <f>SUMIFS(U:U,'Patient Demographics'!N:N,'Billing Details'!$K$5,'Billing Details'!B:B,'Billing Details'!C15)*100/SUMIFS('Billing Details'!J:J,'Patient Demographics'!N:N,'Billing Details'!$K$5,'Billing Details'!B:B,'Billing Details'!C15)</f>
        <v>65.434821428571425</v>
      </c>
      <c r="F15" s="48">
        <f>SUMIFS(U:U,'Patient Demographics'!N:N,'Billing Details'!$K$4,'Billing Details'!B:B,'Billing Details'!C15)*100/SUMIFS('Billing Details'!J:J,'Patient Demographics'!N:N,'Billing Details'!$K$4,'Billing Details'!B:B,'Billing Details'!C15)</f>
        <v>54.939659090909082</v>
      </c>
      <c r="G15" s="48">
        <f>SUMIFS(U:U,'Patient Demographics'!N:N,'Billing Details'!$K$3,'Billing Details'!B:B,'Billing Details'!C15)*100/SUMIFS('Billing Details'!J:J,'Patient Demographics'!N:N,'Billing Details'!$K$3,'Billing Details'!B:B,'Billing Details'!C15)</f>
        <v>45.90735294117647</v>
      </c>
      <c r="H15" s="31" t="s">
        <v>1947</v>
      </c>
      <c r="I15" s="2">
        <v>7</v>
      </c>
      <c r="J15" s="31">
        <f t="shared" si="0"/>
        <v>14000</v>
      </c>
      <c r="K15" s="31"/>
      <c r="L15" s="31"/>
      <c r="M15" s="31"/>
      <c r="N15" s="31"/>
      <c r="O15" s="31"/>
      <c r="P15" s="2">
        <v>239</v>
      </c>
      <c r="Q15" s="6">
        <v>43829</v>
      </c>
      <c r="R15" s="6">
        <v>43835</v>
      </c>
      <c r="S15" s="2" t="s">
        <v>1948</v>
      </c>
      <c r="T15" s="2" t="b">
        <v>1</v>
      </c>
      <c r="U15" s="2">
        <v>10220.91</v>
      </c>
    </row>
    <row r="16" spans="1:21" ht="14.25" customHeight="1" x14ac:dyDescent="0.35">
      <c r="A16" s="2" t="s">
        <v>56</v>
      </c>
      <c r="B16" s="3" t="s">
        <v>1930</v>
      </c>
      <c r="C16" s="48" t="str">
        <v>Epinephrine Injection</v>
      </c>
      <c r="D16" s="48">
        <f>SUMIFS(U:U,'Patient Demographics'!N:N,'Billing Details'!$K$2,'Billing Details'!B:B,'Billing Details'!B16)*100/SUMIFS('Billing Details'!J:J,'Patient Demographics'!N:N,'Billing Details'!$K$2,'Billing Details'!B:B,'Billing Details'!B16)</f>
        <v>56.192082687338498</v>
      </c>
      <c r="E16" s="48">
        <f>SUMIFS(U:U,'Patient Demographics'!N:N,'Billing Details'!$K$5,'Billing Details'!B:B,'Billing Details'!C16)*100/SUMIFS('Billing Details'!J:J,'Patient Demographics'!N:N,'Billing Details'!$K$5,'Billing Details'!B:B,'Billing Details'!C16)</f>
        <v>61.689</v>
      </c>
      <c r="F16" s="48">
        <f>SUMIFS(U:U,'Patient Demographics'!N:N,'Billing Details'!$K$4,'Billing Details'!B:B,'Billing Details'!C16)*100/SUMIFS('Billing Details'!J:J,'Patient Demographics'!N:N,'Billing Details'!$K$4,'Billing Details'!B:B,'Billing Details'!C16)</f>
        <v>35.533529411764704</v>
      </c>
      <c r="G16" s="48">
        <f>SUMIFS(U:U,'Patient Demographics'!N:N,'Billing Details'!$K$3,'Billing Details'!B:B,'Billing Details'!C16)*100/SUMIFS('Billing Details'!J:J,'Patient Demographics'!N:N,'Billing Details'!$K$3,'Billing Details'!B:B,'Billing Details'!C16)</f>
        <v>49.996000000000002</v>
      </c>
      <c r="H16" s="31">
        <v>12000</v>
      </c>
      <c r="I16" s="2">
        <v>5</v>
      </c>
      <c r="J16" s="31">
        <f t="shared" si="0"/>
        <v>60000</v>
      </c>
      <c r="K16" s="31"/>
      <c r="L16" s="31"/>
      <c r="M16" s="31"/>
      <c r="N16" s="31"/>
      <c r="O16" s="31"/>
      <c r="P16" s="2">
        <v>130</v>
      </c>
      <c r="Q16" s="6">
        <v>44270</v>
      </c>
      <c r="R16" s="6">
        <v>44272</v>
      </c>
      <c r="S16" s="2" t="s">
        <v>1937</v>
      </c>
      <c r="T16" s="2" t="b">
        <v>1</v>
      </c>
      <c r="U16" s="2">
        <v>46847.1</v>
      </c>
    </row>
    <row r="17" spans="1:21" ht="14.25" customHeight="1" x14ac:dyDescent="0.35">
      <c r="A17" s="2" t="s">
        <v>58</v>
      </c>
      <c r="B17" s="3" t="s">
        <v>1949</v>
      </c>
      <c r="C17" s="3"/>
      <c r="D17" s="3"/>
      <c r="E17" s="3"/>
      <c r="F17" s="3"/>
      <c r="G17" s="3"/>
      <c r="H17" s="31">
        <v>20000</v>
      </c>
      <c r="I17" s="2">
        <v>12</v>
      </c>
      <c r="J17" s="31">
        <f t="shared" si="0"/>
        <v>240000</v>
      </c>
      <c r="K17" s="31"/>
      <c r="L17" s="31"/>
      <c r="M17" s="31"/>
      <c r="N17" s="31"/>
      <c r="O17" s="31"/>
      <c r="P17" s="2">
        <v>269</v>
      </c>
      <c r="Q17" s="6">
        <v>45019</v>
      </c>
      <c r="R17" s="6">
        <v>45023</v>
      </c>
      <c r="T17" s="2" t="b">
        <v>0</v>
      </c>
      <c r="U17" s="2"/>
    </row>
    <row r="18" spans="1:21" ht="14.25" customHeight="1" x14ac:dyDescent="0.35">
      <c r="A18" s="2" t="s">
        <v>61</v>
      </c>
      <c r="B18" s="3" t="s">
        <v>1932</v>
      </c>
      <c r="C18" s="3"/>
      <c r="D18" s="3"/>
      <c r="E18" s="3"/>
      <c r="F18" s="3"/>
      <c r="G18" s="3"/>
      <c r="H18" s="31" t="s">
        <v>1950</v>
      </c>
      <c r="I18" s="2">
        <v>2</v>
      </c>
      <c r="J18" s="31">
        <f t="shared" si="0"/>
        <v>1000</v>
      </c>
      <c r="K18" s="31"/>
      <c r="L18" s="31"/>
      <c r="M18" s="31"/>
      <c r="N18" s="31"/>
      <c r="O18" s="31"/>
      <c r="P18" s="2">
        <v>155</v>
      </c>
      <c r="Q18" s="6">
        <v>44970</v>
      </c>
      <c r="R18" s="6">
        <v>44975</v>
      </c>
      <c r="T18" s="2" t="b">
        <v>0</v>
      </c>
      <c r="U18" s="2" t="s">
        <v>1933</v>
      </c>
    </row>
    <row r="19" spans="1:21" ht="14.25" customHeight="1" x14ac:dyDescent="0.35">
      <c r="A19" s="2" t="s">
        <v>63</v>
      </c>
      <c r="B19" s="3" t="s">
        <v>1951</v>
      </c>
      <c r="C19" s="3"/>
      <c r="D19" s="3"/>
      <c r="E19" s="3"/>
      <c r="F19" s="3"/>
      <c r="G19" s="3"/>
      <c r="H19" s="31">
        <v>4000</v>
      </c>
      <c r="I19" s="2">
        <v>10</v>
      </c>
      <c r="J19" s="31">
        <f t="shared" si="0"/>
        <v>40000</v>
      </c>
      <c r="K19" s="31"/>
      <c r="L19" s="31"/>
      <c r="M19" s="31"/>
      <c r="N19" s="31"/>
      <c r="O19" s="31"/>
      <c r="P19" s="2">
        <v>479</v>
      </c>
      <c r="Q19" s="6">
        <v>44232</v>
      </c>
      <c r="R19" s="6">
        <v>44236</v>
      </c>
      <c r="S19" s="2" t="s">
        <v>1937</v>
      </c>
      <c r="T19" s="2" t="b">
        <v>1</v>
      </c>
      <c r="U19" s="2">
        <v>21677.3</v>
      </c>
    </row>
    <row r="20" spans="1:21" ht="14.25" customHeight="1" x14ac:dyDescent="0.35">
      <c r="A20" s="2" t="s">
        <v>66</v>
      </c>
      <c r="B20" s="3" t="s">
        <v>1932</v>
      </c>
      <c r="C20" s="3"/>
      <c r="D20" s="3"/>
      <c r="E20" s="3"/>
      <c r="F20" s="3"/>
      <c r="G20" s="3"/>
      <c r="H20" s="31">
        <v>500</v>
      </c>
      <c r="I20" s="2">
        <v>1</v>
      </c>
      <c r="J20" s="31">
        <f t="shared" si="0"/>
        <v>500</v>
      </c>
      <c r="K20" s="31"/>
      <c r="L20" s="31"/>
      <c r="M20" s="31"/>
      <c r="N20" s="31"/>
      <c r="O20" s="31"/>
      <c r="P20" s="2">
        <v>165</v>
      </c>
      <c r="Q20" s="6">
        <v>43907</v>
      </c>
      <c r="R20" s="6">
        <v>43909</v>
      </c>
      <c r="S20" s="2" t="s">
        <v>1952</v>
      </c>
      <c r="T20" s="2" t="b">
        <v>1</v>
      </c>
      <c r="U20" s="2">
        <v>399.98</v>
      </c>
    </row>
    <row r="21" spans="1:21" ht="14.25" customHeight="1" x14ac:dyDescent="0.35">
      <c r="A21" s="2" t="s">
        <v>68</v>
      </c>
      <c r="B21" s="3" t="s">
        <v>1944</v>
      </c>
      <c r="C21" s="3"/>
      <c r="D21" s="3"/>
      <c r="E21" s="3"/>
      <c r="F21" s="3"/>
      <c r="G21" s="3"/>
      <c r="H21" s="31">
        <v>8000</v>
      </c>
      <c r="I21" s="2">
        <v>3</v>
      </c>
      <c r="J21" s="31">
        <f t="shared" si="0"/>
        <v>24000</v>
      </c>
      <c r="K21" s="31"/>
      <c r="L21" s="31"/>
      <c r="M21" s="31"/>
      <c r="N21" s="31"/>
      <c r="O21" s="31"/>
      <c r="P21" s="2">
        <v>363</v>
      </c>
      <c r="Q21" s="6">
        <v>43849</v>
      </c>
      <c r="R21" s="6">
        <v>43855</v>
      </c>
      <c r="S21" s="2" t="s">
        <v>1931</v>
      </c>
      <c r="T21" s="2" t="b">
        <v>1</v>
      </c>
      <c r="U21" s="2">
        <v>12575.07</v>
      </c>
    </row>
    <row r="22" spans="1:21" ht="14.25" customHeight="1" x14ac:dyDescent="0.35">
      <c r="A22" s="2" t="s">
        <v>72</v>
      </c>
      <c r="B22" s="3" t="s">
        <v>1934</v>
      </c>
      <c r="C22" s="3"/>
      <c r="D22" s="3"/>
      <c r="E22" s="3"/>
      <c r="F22" s="3"/>
      <c r="G22" s="3"/>
      <c r="H22" s="31">
        <v>6000</v>
      </c>
      <c r="I22" s="2">
        <v>4</v>
      </c>
      <c r="J22" s="31">
        <f t="shared" si="0"/>
        <v>24000</v>
      </c>
      <c r="K22" s="31"/>
      <c r="L22" s="31"/>
      <c r="M22" s="31"/>
      <c r="N22" s="31"/>
      <c r="O22" s="31"/>
      <c r="P22" s="2">
        <v>496</v>
      </c>
      <c r="Q22" s="6">
        <v>44487</v>
      </c>
      <c r="R22" s="6">
        <v>44493</v>
      </c>
      <c r="S22" s="2" t="s">
        <v>1948</v>
      </c>
      <c r="T22" s="2" t="b">
        <v>1</v>
      </c>
      <c r="U22" s="2">
        <v>19464.48</v>
      </c>
    </row>
    <row r="23" spans="1:21" ht="14.25" customHeight="1" x14ac:dyDescent="0.35">
      <c r="A23" s="2" t="s">
        <v>75</v>
      </c>
      <c r="B23" s="3" t="s">
        <v>1940</v>
      </c>
      <c r="C23" s="3"/>
      <c r="D23" s="3"/>
      <c r="E23" s="3"/>
      <c r="F23" s="3"/>
      <c r="G23" s="3"/>
      <c r="H23" s="31">
        <v>10000</v>
      </c>
      <c r="I23" s="2">
        <v>2</v>
      </c>
      <c r="J23" s="31">
        <f t="shared" si="0"/>
        <v>20000</v>
      </c>
      <c r="K23" s="31"/>
      <c r="L23" s="31"/>
      <c r="M23" s="31"/>
      <c r="N23" s="31"/>
      <c r="O23" s="31"/>
      <c r="P23" s="2">
        <v>323</v>
      </c>
      <c r="Q23" s="6">
        <v>44630</v>
      </c>
      <c r="R23" s="6">
        <v>44636</v>
      </c>
      <c r="S23" s="2" t="s">
        <v>1952</v>
      </c>
      <c r="T23" s="2" t="b">
        <v>1</v>
      </c>
      <c r="U23" s="2">
        <v>15581.86</v>
      </c>
    </row>
    <row r="24" spans="1:21" ht="14.25" customHeight="1" x14ac:dyDescent="0.35">
      <c r="A24" s="2" t="s">
        <v>77</v>
      </c>
      <c r="B24" s="3" t="s">
        <v>1949</v>
      </c>
      <c r="C24" s="3"/>
      <c r="D24" s="3"/>
      <c r="E24" s="3"/>
      <c r="F24" s="3"/>
      <c r="G24" s="3"/>
      <c r="H24" s="31">
        <v>20000</v>
      </c>
      <c r="I24" s="2">
        <v>12</v>
      </c>
      <c r="J24" s="31">
        <f t="shared" si="0"/>
        <v>240000</v>
      </c>
      <c r="K24" s="31"/>
      <c r="L24" s="31"/>
      <c r="M24" s="31"/>
      <c r="N24" s="31"/>
      <c r="O24" s="31"/>
      <c r="P24" s="2">
        <v>128</v>
      </c>
      <c r="Q24" s="6">
        <v>45127</v>
      </c>
      <c r="R24" s="6">
        <v>45132</v>
      </c>
      <c r="T24" s="2" t="b">
        <v>0</v>
      </c>
      <c r="U24" s="2" t="s">
        <v>1933</v>
      </c>
    </row>
    <row r="25" spans="1:21" ht="14.25" customHeight="1" x14ac:dyDescent="0.35">
      <c r="A25" s="2" t="s">
        <v>79</v>
      </c>
      <c r="B25" s="3" t="s">
        <v>1930</v>
      </c>
      <c r="C25" s="3"/>
      <c r="D25" s="3"/>
      <c r="E25" s="3"/>
      <c r="F25" s="3"/>
      <c r="G25" s="3"/>
      <c r="H25" s="31" t="s">
        <v>1953</v>
      </c>
      <c r="I25" s="2">
        <v>5</v>
      </c>
      <c r="J25" s="31">
        <f t="shared" si="0"/>
        <v>60000</v>
      </c>
      <c r="K25" s="31"/>
      <c r="L25" s="31"/>
      <c r="M25" s="31"/>
      <c r="N25" s="31"/>
      <c r="O25" s="31"/>
      <c r="P25" s="2">
        <v>201</v>
      </c>
      <c r="Q25" s="6">
        <v>44825</v>
      </c>
      <c r="R25" s="6">
        <v>44831</v>
      </c>
      <c r="T25" s="2" t="b">
        <v>0</v>
      </c>
      <c r="U25" s="2" t="s">
        <v>1933</v>
      </c>
    </row>
    <row r="26" spans="1:21" ht="14.25" customHeight="1" x14ac:dyDescent="0.35">
      <c r="A26" s="2" t="s">
        <v>81</v>
      </c>
      <c r="B26" s="3" t="s">
        <v>1939</v>
      </c>
      <c r="C26" s="3"/>
      <c r="D26" s="3"/>
      <c r="E26" s="3"/>
      <c r="F26" s="3"/>
      <c r="G26" s="3"/>
      <c r="H26" s="31">
        <v>1000</v>
      </c>
      <c r="I26" s="2">
        <v>3</v>
      </c>
      <c r="J26" s="31">
        <f t="shared" si="0"/>
        <v>3000</v>
      </c>
      <c r="K26" s="31"/>
      <c r="L26" s="31"/>
      <c r="M26" s="31"/>
      <c r="N26" s="31"/>
      <c r="O26" s="31"/>
      <c r="P26" s="2">
        <v>467</v>
      </c>
      <c r="Q26" s="6">
        <v>43947</v>
      </c>
      <c r="R26" s="6">
        <v>43950</v>
      </c>
      <c r="S26" s="2" t="s">
        <v>1948</v>
      </c>
      <c r="T26" s="2" t="b">
        <v>1</v>
      </c>
      <c r="U26" s="2">
        <v>2157.69</v>
      </c>
    </row>
    <row r="27" spans="1:21" ht="14.25" customHeight="1" x14ac:dyDescent="0.35">
      <c r="A27" s="2" t="s">
        <v>83</v>
      </c>
      <c r="B27" s="3" t="s">
        <v>1941</v>
      </c>
      <c r="C27" s="3"/>
      <c r="D27" s="3"/>
      <c r="E27" s="3"/>
      <c r="F27" s="3"/>
      <c r="G27" s="3"/>
      <c r="H27" s="31">
        <v>18000</v>
      </c>
      <c r="I27" s="2">
        <v>4</v>
      </c>
      <c r="J27" s="31">
        <f t="shared" si="0"/>
        <v>72000</v>
      </c>
      <c r="K27" s="31"/>
      <c r="L27" s="31"/>
      <c r="M27" s="31"/>
      <c r="N27" s="31"/>
      <c r="O27" s="31"/>
      <c r="P27" s="2">
        <v>197</v>
      </c>
      <c r="Q27" s="6">
        <v>44279</v>
      </c>
      <c r="R27" s="6">
        <v>44285</v>
      </c>
      <c r="S27" s="2" t="s">
        <v>1931</v>
      </c>
      <c r="T27" s="2" t="b">
        <v>1</v>
      </c>
      <c r="U27" s="2">
        <v>42165.48</v>
      </c>
    </row>
    <row r="28" spans="1:21" ht="14.25" customHeight="1" x14ac:dyDescent="0.35">
      <c r="A28" s="2" t="s">
        <v>85</v>
      </c>
      <c r="B28" s="3" t="s">
        <v>1930</v>
      </c>
      <c r="C28" s="3"/>
      <c r="D28" s="3"/>
      <c r="E28" s="3"/>
      <c r="F28" s="3"/>
      <c r="G28" s="3"/>
      <c r="H28" s="31">
        <v>12000</v>
      </c>
      <c r="I28" s="2">
        <v>4</v>
      </c>
      <c r="J28" s="31">
        <f t="shared" si="0"/>
        <v>48000</v>
      </c>
      <c r="K28" s="31"/>
      <c r="L28" s="31"/>
      <c r="M28" s="31"/>
      <c r="N28" s="31"/>
      <c r="O28" s="31"/>
      <c r="P28" s="2">
        <v>366</v>
      </c>
      <c r="Q28" s="6">
        <v>45011</v>
      </c>
      <c r="R28" s="6">
        <v>45016</v>
      </c>
      <c r="T28" s="2" t="b">
        <v>0</v>
      </c>
      <c r="U28" s="2" t="s">
        <v>1933</v>
      </c>
    </row>
    <row r="29" spans="1:21" ht="14.25" customHeight="1" x14ac:dyDescent="0.35">
      <c r="A29" s="2" t="s">
        <v>88</v>
      </c>
      <c r="B29" s="3" t="s">
        <v>1945</v>
      </c>
      <c r="C29" s="3"/>
      <c r="D29" s="3"/>
      <c r="E29" s="3"/>
      <c r="F29" s="3"/>
      <c r="G29" s="3"/>
      <c r="H29" s="31">
        <v>15000</v>
      </c>
      <c r="I29" s="2">
        <v>3</v>
      </c>
      <c r="J29" s="31">
        <f t="shared" si="0"/>
        <v>45000</v>
      </c>
      <c r="K29" s="31"/>
      <c r="L29" s="31"/>
      <c r="M29" s="31"/>
      <c r="N29" s="31"/>
      <c r="O29" s="31"/>
      <c r="P29" s="2">
        <v>446</v>
      </c>
      <c r="Q29" s="6">
        <v>45350</v>
      </c>
      <c r="R29" s="6">
        <v>45356</v>
      </c>
      <c r="S29" s="2" t="s">
        <v>1931</v>
      </c>
      <c r="T29" s="2" t="b">
        <v>1</v>
      </c>
      <c r="U29" s="2">
        <v>22743.989999999998</v>
      </c>
    </row>
    <row r="30" spans="1:21" ht="14.25" customHeight="1" x14ac:dyDescent="0.35">
      <c r="A30" s="2" t="s">
        <v>90</v>
      </c>
      <c r="B30" s="3" t="s">
        <v>1944</v>
      </c>
      <c r="C30" s="3"/>
      <c r="D30" s="3"/>
      <c r="E30" s="3"/>
      <c r="F30" s="3"/>
      <c r="G30" s="3"/>
      <c r="H30" s="31">
        <v>8000</v>
      </c>
      <c r="I30" s="2">
        <v>2</v>
      </c>
      <c r="J30" s="31">
        <f t="shared" si="0"/>
        <v>16000</v>
      </c>
      <c r="K30" s="31"/>
      <c r="L30" s="31"/>
      <c r="M30" s="31"/>
      <c r="N30" s="31"/>
      <c r="O30" s="31"/>
      <c r="P30" s="2">
        <v>372</v>
      </c>
      <c r="Q30" s="6">
        <v>44803</v>
      </c>
      <c r="R30" s="6">
        <v>44805</v>
      </c>
      <c r="T30" s="2" t="b">
        <v>0</v>
      </c>
      <c r="U30" s="2" t="s">
        <v>1933</v>
      </c>
    </row>
    <row r="31" spans="1:21" ht="14.25" customHeight="1" x14ac:dyDescent="0.35">
      <c r="A31" s="2" t="s">
        <v>92</v>
      </c>
      <c r="B31" s="3" t="s">
        <v>1945</v>
      </c>
      <c r="C31" s="3"/>
      <c r="D31" s="3"/>
      <c r="E31" s="3"/>
      <c r="F31" s="3"/>
      <c r="G31" s="3"/>
      <c r="H31" s="31">
        <v>15000</v>
      </c>
      <c r="I31" s="2">
        <v>4</v>
      </c>
      <c r="J31" s="31">
        <f t="shared" si="0"/>
        <v>60000</v>
      </c>
      <c r="K31" s="31"/>
      <c r="L31" s="31"/>
      <c r="M31" s="31"/>
      <c r="N31" s="31"/>
      <c r="O31" s="31"/>
      <c r="P31" s="2">
        <v>175</v>
      </c>
      <c r="Q31" s="6">
        <v>45045</v>
      </c>
      <c r="R31" s="6">
        <v>45050</v>
      </c>
      <c r="S31" s="2" t="s">
        <v>1952</v>
      </c>
      <c r="T31" s="2" t="b">
        <v>1</v>
      </c>
      <c r="U31" s="2">
        <v>32726.639999999999</v>
      </c>
    </row>
    <row r="32" spans="1:21" ht="14.25" customHeight="1" x14ac:dyDescent="0.35">
      <c r="A32" s="2" t="s">
        <v>94</v>
      </c>
      <c r="B32" s="3" t="s">
        <v>1936</v>
      </c>
      <c r="C32" s="3"/>
      <c r="D32" s="3"/>
      <c r="E32" s="3"/>
      <c r="F32" s="3"/>
      <c r="G32" s="3"/>
      <c r="H32" s="31" t="s">
        <v>1954</v>
      </c>
      <c r="I32" s="2">
        <v>7</v>
      </c>
      <c r="J32" s="31">
        <f t="shared" si="0"/>
        <v>21000</v>
      </c>
      <c r="K32" s="31"/>
      <c r="L32" s="31"/>
      <c r="M32" s="31"/>
      <c r="N32" s="31"/>
      <c r="O32" s="31"/>
      <c r="P32" s="2">
        <v>240</v>
      </c>
      <c r="Q32" s="6">
        <v>45310</v>
      </c>
      <c r="R32" s="6">
        <v>45313</v>
      </c>
      <c r="S32" s="2" t="s">
        <v>1948</v>
      </c>
      <c r="T32" s="2" t="b">
        <v>1</v>
      </c>
      <c r="U32" s="2">
        <v>15341.69</v>
      </c>
    </row>
    <row r="33" spans="1:21" ht="14.25" customHeight="1" x14ac:dyDescent="0.35">
      <c r="A33" s="2" t="s">
        <v>95</v>
      </c>
      <c r="B33" s="3" t="s">
        <v>1945</v>
      </c>
      <c r="C33" s="3"/>
      <c r="D33" s="3"/>
      <c r="E33" s="3"/>
      <c r="F33" s="3"/>
      <c r="G33" s="3"/>
      <c r="H33" s="31">
        <v>15000</v>
      </c>
      <c r="I33" s="2">
        <v>3</v>
      </c>
      <c r="J33" s="31">
        <f t="shared" si="0"/>
        <v>45000</v>
      </c>
      <c r="K33" s="31"/>
      <c r="L33" s="31"/>
      <c r="M33" s="31"/>
      <c r="N33" s="31"/>
      <c r="O33" s="31"/>
      <c r="P33" s="2">
        <v>286</v>
      </c>
      <c r="Q33" s="6">
        <v>44241</v>
      </c>
      <c r="R33" s="6">
        <v>44245</v>
      </c>
      <c r="T33" s="2" t="b">
        <v>0</v>
      </c>
      <c r="U33" s="2" t="s">
        <v>1933</v>
      </c>
    </row>
    <row r="34" spans="1:21" ht="14.25" customHeight="1" x14ac:dyDescent="0.35">
      <c r="A34" s="2" t="s">
        <v>97</v>
      </c>
      <c r="B34" s="3" t="s">
        <v>1951</v>
      </c>
      <c r="C34" s="3"/>
      <c r="D34" s="3"/>
      <c r="E34" s="3"/>
      <c r="F34" s="3"/>
      <c r="G34" s="3"/>
      <c r="H34" s="31">
        <v>4000</v>
      </c>
      <c r="I34" s="2">
        <v>8</v>
      </c>
      <c r="J34" s="31">
        <f t="shared" si="0"/>
        <v>32000</v>
      </c>
      <c r="K34" s="31"/>
      <c r="L34" s="31"/>
      <c r="M34" s="31"/>
      <c r="N34" s="31"/>
      <c r="O34" s="31"/>
      <c r="P34" s="2">
        <v>324</v>
      </c>
      <c r="Q34" s="6">
        <v>44045</v>
      </c>
      <c r="R34" s="6">
        <v>44049</v>
      </c>
      <c r="S34" s="2" t="s">
        <v>1952</v>
      </c>
      <c r="T34" s="2" t="b">
        <v>1</v>
      </c>
      <c r="U34" s="2">
        <v>17963.439999999999</v>
      </c>
    </row>
    <row r="35" spans="1:21" ht="14.25" customHeight="1" x14ac:dyDescent="0.35">
      <c r="A35" s="2" t="s">
        <v>99</v>
      </c>
      <c r="B35" s="3" t="s">
        <v>1939</v>
      </c>
      <c r="C35" s="3"/>
      <c r="D35" s="3"/>
      <c r="E35" s="3"/>
      <c r="F35" s="3"/>
      <c r="G35" s="3"/>
      <c r="H35" s="31">
        <v>1000</v>
      </c>
      <c r="I35" s="2">
        <v>3</v>
      </c>
      <c r="J35" s="31">
        <f t="shared" si="0"/>
        <v>3000</v>
      </c>
      <c r="K35" s="31"/>
      <c r="L35" s="31"/>
      <c r="M35" s="31"/>
      <c r="N35" s="31"/>
      <c r="O35" s="31"/>
      <c r="P35" s="2">
        <v>393</v>
      </c>
      <c r="Q35" s="6">
        <v>44168</v>
      </c>
      <c r="R35" s="6">
        <v>44174</v>
      </c>
      <c r="T35" s="2" t="b">
        <v>0</v>
      </c>
      <c r="U35" s="2" t="s">
        <v>1933</v>
      </c>
    </row>
    <row r="36" spans="1:21" ht="14.25" customHeight="1" x14ac:dyDescent="0.35">
      <c r="A36" s="2" t="s">
        <v>101</v>
      </c>
      <c r="B36" s="3" t="s">
        <v>1946</v>
      </c>
      <c r="C36" s="3"/>
      <c r="D36" s="3"/>
      <c r="E36" s="3"/>
      <c r="F36" s="3"/>
      <c r="G36" s="3"/>
      <c r="H36" s="31">
        <v>2000</v>
      </c>
      <c r="I36" s="2">
        <v>7</v>
      </c>
      <c r="J36" s="31">
        <f t="shared" si="0"/>
        <v>14000</v>
      </c>
      <c r="K36" s="31"/>
      <c r="L36" s="31"/>
      <c r="M36" s="31"/>
      <c r="N36" s="31"/>
      <c r="O36" s="31"/>
      <c r="P36" s="2">
        <v>231</v>
      </c>
      <c r="Q36" s="6">
        <v>43781</v>
      </c>
      <c r="R36" s="6">
        <v>43785</v>
      </c>
      <c r="S36" s="2" t="s">
        <v>1952</v>
      </c>
      <c r="T36" s="2" t="b">
        <v>1</v>
      </c>
      <c r="U36" s="2">
        <v>7827.47</v>
      </c>
    </row>
    <row r="37" spans="1:21" ht="14.25" customHeight="1" x14ac:dyDescent="0.35">
      <c r="A37" s="2" t="s">
        <v>103</v>
      </c>
      <c r="B37" s="3" t="s">
        <v>1936</v>
      </c>
      <c r="C37" s="3"/>
      <c r="D37" s="3"/>
      <c r="E37" s="3"/>
      <c r="F37" s="3"/>
      <c r="G37" s="3"/>
      <c r="H37" s="31">
        <v>3000</v>
      </c>
      <c r="I37" s="2">
        <v>6</v>
      </c>
      <c r="J37" s="31">
        <f t="shared" si="0"/>
        <v>18000</v>
      </c>
      <c r="K37" s="31"/>
      <c r="L37" s="31"/>
      <c r="M37" s="31"/>
      <c r="N37" s="31"/>
      <c r="O37" s="31"/>
      <c r="P37" s="2">
        <v>244</v>
      </c>
      <c r="Q37" s="6">
        <v>44150</v>
      </c>
      <c r="R37" s="6">
        <v>44155</v>
      </c>
      <c r="S37" s="2" t="s">
        <v>1948</v>
      </c>
      <c r="T37" s="2" t="b">
        <v>1</v>
      </c>
      <c r="U37" s="2">
        <v>13659.84</v>
      </c>
    </row>
    <row r="38" spans="1:21" ht="14.25" customHeight="1" x14ac:dyDescent="0.35">
      <c r="A38" s="2" t="s">
        <v>105</v>
      </c>
      <c r="B38" s="3" t="s">
        <v>1940</v>
      </c>
      <c r="C38" s="3"/>
      <c r="D38" s="3"/>
      <c r="E38" s="3"/>
      <c r="F38" s="3"/>
      <c r="G38" s="3"/>
      <c r="H38" s="31">
        <v>10000</v>
      </c>
      <c r="I38" s="2">
        <v>3</v>
      </c>
      <c r="J38" s="31">
        <f t="shared" si="0"/>
        <v>30000</v>
      </c>
      <c r="K38" s="31"/>
      <c r="L38" s="31"/>
      <c r="M38" s="31"/>
      <c r="N38" s="31"/>
      <c r="O38" s="31"/>
      <c r="P38" s="2">
        <v>178</v>
      </c>
      <c r="Q38" s="6">
        <v>43814</v>
      </c>
      <c r="R38" s="6">
        <v>43820</v>
      </c>
      <c r="S38" s="2" t="s">
        <v>1935</v>
      </c>
      <c r="T38" s="2" t="b">
        <v>1</v>
      </c>
      <c r="U38" s="2">
        <v>23257.38</v>
      </c>
    </row>
    <row r="39" spans="1:21" ht="14.25" customHeight="1" x14ac:dyDescent="0.35">
      <c r="A39" s="2" t="s">
        <v>107</v>
      </c>
      <c r="B39" s="3" t="s">
        <v>1940</v>
      </c>
      <c r="C39" s="3"/>
      <c r="D39" s="3"/>
      <c r="E39" s="3"/>
      <c r="F39" s="3"/>
      <c r="G39" s="3"/>
      <c r="H39" s="31">
        <v>10000</v>
      </c>
      <c r="I39" s="2">
        <v>2</v>
      </c>
      <c r="J39" s="31">
        <f t="shared" si="0"/>
        <v>20000</v>
      </c>
      <c r="K39" s="31"/>
      <c r="L39" s="31"/>
      <c r="M39" s="31"/>
      <c r="N39" s="31"/>
      <c r="O39" s="31"/>
      <c r="P39" s="2">
        <v>302</v>
      </c>
      <c r="Q39" s="6">
        <v>44205</v>
      </c>
      <c r="R39" s="6">
        <v>44209</v>
      </c>
      <c r="S39" s="2" t="s">
        <v>1935</v>
      </c>
      <c r="T39" s="2" t="b">
        <v>1</v>
      </c>
      <c r="U39" s="2">
        <v>15921.2</v>
      </c>
    </row>
    <row r="40" spans="1:21" ht="14.25" customHeight="1" x14ac:dyDescent="0.35">
      <c r="A40" s="2" t="s">
        <v>110</v>
      </c>
      <c r="B40" s="3" t="s">
        <v>1949</v>
      </c>
      <c r="C40" s="3"/>
      <c r="D40" s="3"/>
      <c r="E40" s="3"/>
      <c r="F40" s="3"/>
      <c r="G40" s="3"/>
      <c r="H40" s="31">
        <v>20000</v>
      </c>
      <c r="I40" s="2">
        <v>10</v>
      </c>
      <c r="J40" s="31">
        <f t="shared" si="0"/>
        <v>200000</v>
      </c>
      <c r="K40" s="31"/>
      <c r="L40" s="31"/>
      <c r="M40" s="31"/>
      <c r="N40" s="31"/>
      <c r="O40" s="31"/>
      <c r="P40" s="2">
        <v>207</v>
      </c>
      <c r="Q40" s="6">
        <v>45125</v>
      </c>
      <c r="R40" s="6">
        <v>45128</v>
      </c>
      <c r="T40" s="2" t="b">
        <v>0</v>
      </c>
      <c r="U40" s="2" t="s">
        <v>1933</v>
      </c>
    </row>
    <row r="41" spans="1:21" ht="14.25" customHeight="1" x14ac:dyDescent="0.35">
      <c r="A41" s="2" t="s">
        <v>112</v>
      </c>
      <c r="B41" s="3" t="s">
        <v>1940</v>
      </c>
      <c r="C41" s="3"/>
      <c r="D41" s="3"/>
      <c r="E41" s="3"/>
      <c r="F41" s="3"/>
      <c r="G41" s="3"/>
      <c r="H41" s="31" t="s">
        <v>1955</v>
      </c>
      <c r="I41" s="2">
        <v>2</v>
      </c>
      <c r="J41" s="31">
        <f t="shared" si="0"/>
        <v>20000</v>
      </c>
      <c r="K41" s="31"/>
      <c r="L41" s="31"/>
      <c r="M41" s="31"/>
      <c r="N41" s="31"/>
      <c r="O41" s="31"/>
      <c r="P41" s="2">
        <v>206</v>
      </c>
      <c r="Q41" s="6">
        <v>44971</v>
      </c>
      <c r="R41" s="6">
        <v>44973</v>
      </c>
      <c r="S41" s="2" t="s">
        <v>1931</v>
      </c>
      <c r="T41" s="2" t="b">
        <v>1</v>
      </c>
      <c r="U41" s="2">
        <v>13998.94</v>
      </c>
    </row>
    <row r="42" spans="1:21" ht="14.25" customHeight="1" x14ac:dyDescent="0.35">
      <c r="A42" s="2" t="s">
        <v>115</v>
      </c>
      <c r="B42" s="3" t="s">
        <v>1949</v>
      </c>
      <c r="C42" s="3"/>
      <c r="D42" s="3"/>
      <c r="E42" s="3"/>
      <c r="F42" s="3"/>
      <c r="G42" s="3"/>
      <c r="H42" s="31">
        <v>20000</v>
      </c>
      <c r="I42" s="2">
        <v>12</v>
      </c>
      <c r="J42" s="31">
        <f t="shared" si="0"/>
        <v>240000</v>
      </c>
      <c r="K42" s="31"/>
      <c r="L42" s="31"/>
      <c r="M42" s="31"/>
      <c r="N42" s="31"/>
      <c r="O42" s="31"/>
      <c r="P42" s="2">
        <v>225</v>
      </c>
      <c r="Q42" s="6">
        <v>45092</v>
      </c>
      <c r="R42" s="6">
        <v>45094</v>
      </c>
      <c r="S42" s="2" t="s">
        <v>1937</v>
      </c>
      <c r="T42" s="2" t="b">
        <v>1</v>
      </c>
      <c r="U42" s="2">
        <v>148902.72</v>
      </c>
    </row>
    <row r="43" spans="1:21" ht="14.25" customHeight="1" x14ac:dyDescent="0.35">
      <c r="A43" s="2" t="s">
        <v>117</v>
      </c>
      <c r="B43" s="3" t="s">
        <v>1941</v>
      </c>
      <c r="C43" s="3"/>
      <c r="D43" s="3"/>
      <c r="E43" s="3"/>
      <c r="F43" s="3"/>
      <c r="G43" s="3"/>
      <c r="H43" s="31">
        <v>18000</v>
      </c>
      <c r="I43" s="2">
        <v>4</v>
      </c>
      <c r="J43" s="31">
        <f t="shared" si="0"/>
        <v>72000</v>
      </c>
      <c r="K43" s="31"/>
      <c r="L43" s="31"/>
      <c r="M43" s="31"/>
      <c r="N43" s="31"/>
      <c r="O43" s="31"/>
      <c r="P43" s="2">
        <v>306</v>
      </c>
      <c r="Q43" s="6">
        <v>45210</v>
      </c>
      <c r="R43" s="6">
        <v>45215</v>
      </c>
      <c r="S43" s="2" t="s">
        <v>1935</v>
      </c>
      <c r="T43" s="2" t="b">
        <v>1</v>
      </c>
      <c r="U43" s="2">
        <v>50448.4</v>
      </c>
    </row>
    <row r="44" spans="1:21" ht="14.25" customHeight="1" x14ac:dyDescent="0.35">
      <c r="A44" s="2" t="s">
        <v>119</v>
      </c>
      <c r="B44" s="3" t="s">
        <v>1941</v>
      </c>
      <c r="C44" s="3"/>
      <c r="D44" s="3"/>
      <c r="E44" s="3"/>
      <c r="F44" s="3"/>
      <c r="G44" s="3"/>
      <c r="H44" s="31">
        <v>18000</v>
      </c>
      <c r="I44" s="2">
        <v>5</v>
      </c>
      <c r="J44" s="31">
        <f t="shared" si="0"/>
        <v>90000</v>
      </c>
      <c r="K44" s="31"/>
      <c r="L44" s="31"/>
      <c r="M44" s="31"/>
      <c r="N44" s="31"/>
      <c r="O44" s="31"/>
      <c r="P44" s="2">
        <v>180</v>
      </c>
      <c r="Q44" s="6">
        <v>44096</v>
      </c>
      <c r="R44" s="6">
        <v>44100</v>
      </c>
      <c r="S44" s="2" t="s">
        <v>1948</v>
      </c>
      <c r="T44" s="2" t="b">
        <v>1</v>
      </c>
      <c r="U44" s="2">
        <v>69839.149999999994</v>
      </c>
    </row>
    <row r="45" spans="1:21" ht="14.25" customHeight="1" x14ac:dyDescent="0.35">
      <c r="A45" s="2" t="s">
        <v>120</v>
      </c>
      <c r="B45" s="3" t="s">
        <v>1934</v>
      </c>
      <c r="C45" s="3"/>
      <c r="D45" s="3"/>
      <c r="E45" s="3"/>
      <c r="F45" s="3"/>
      <c r="G45" s="3"/>
      <c r="H45" s="31">
        <v>6000</v>
      </c>
      <c r="I45" s="2">
        <v>4</v>
      </c>
      <c r="J45" s="31">
        <f t="shared" si="0"/>
        <v>24000</v>
      </c>
      <c r="K45" s="31"/>
      <c r="L45" s="31"/>
      <c r="M45" s="31"/>
      <c r="N45" s="31"/>
      <c r="O45" s="31"/>
      <c r="P45" s="2">
        <v>324</v>
      </c>
      <c r="Q45" s="6">
        <v>44802</v>
      </c>
      <c r="R45" s="6">
        <v>44805</v>
      </c>
      <c r="S45" s="2" t="s">
        <v>1948</v>
      </c>
      <c r="T45" s="2" t="b">
        <v>1</v>
      </c>
      <c r="U45" s="2">
        <v>20413.2</v>
      </c>
    </row>
    <row r="46" spans="1:21" ht="14.25" customHeight="1" x14ac:dyDescent="0.35">
      <c r="A46" s="2" t="s">
        <v>123</v>
      </c>
      <c r="B46" s="3" t="s">
        <v>1936</v>
      </c>
      <c r="C46" s="3"/>
      <c r="D46" s="3"/>
      <c r="E46" s="3"/>
      <c r="F46" s="3"/>
      <c r="G46" s="3"/>
      <c r="H46" s="31">
        <v>3000</v>
      </c>
      <c r="I46" s="2">
        <v>7</v>
      </c>
      <c r="J46" s="31">
        <f t="shared" si="0"/>
        <v>21000</v>
      </c>
      <c r="K46" s="31"/>
      <c r="L46" s="31"/>
      <c r="M46" s="31"/>
      <c r="N46" s="31"/>
      <c r="O46" s="31"/>
      <c r="P46" s="2">
        <v>287</v>
      </c>
      <c r="Q46" s="6">
        <v>44819</v>
      </c>
      <c r="R46" s="6">
        <v>44823</v>
      </c>
      <c r="S46" s="2" t="s">
        <v>1931</v>
      </c>
      <c r="T46" s="2" t="b">
        <v>1</v>
      </c>
      <c r="U46" s="2">
        <v>15544.83</v>
      </c>
    </row>
    <row r="47" spans="1:21" ht="14.25" customHeight="1" x14ac:dyDescent="0.35">
      <c r="A47" s="2" t="s">
        <v>125</v>
      </c>
      <c r="B47" s="3" t="s">
        <v>1944</v>
      </c>
      <c r="C47" s="3"/>
      <c r="D47" s="3"/>
      <c r="E47" s="3"/>
      <c r="F47" s="3"/>
      <c r="G47" s="3"/>
      <c r="H47" s="31" t="s">
        <v>1956</v>
      </c>
      <c r="I47" s="2">
        <v>3</v>
      </c>
      <c r="J47" s="31">
        <f t="shared" si="0"/>
        <v>24000</v>
      </c>
      <c r="K47" s="31"/>
      <c r="L47" s="31"/>
      <c r="M47" s="31"/>
      <c r="N47" s="31"/>
      <c r="O47" s="31"/>
      <c r="P47" s="2">
        <v>453</v>
      </c>
      <c r="Q47" s="6">
        <v>45296</v>
      </c>
      <c r="R47" s="6">
        <v>45302</v>
      </c>
      <c r="S47" s="2" t="s">
        <v>1931</v>
      </c>
      <c r="T47" s="2" t="b">
        <v>1</v>
      </c>
      <c r="U47" s="2">
        <v>16811.099999999999</v>
      </c>
    </row>
    <row r="48" spans="1:21" ht="14.25" customHeight="1" x14ac:dyDescent="0.35">
      <c r="A48" s="2" t="s">
        <v>128</v>
      </c>
      <c r="B48" s="3" t="s">
        <v>1957</v>
      </c>
      <c r="C48" s="3"/>
      <c r="D48" s="3"/>
      <c r="E48" s="3"/>
      <c r="F48" s="3"/>
      <c r="G48" s="3"/>
      <c r="H48" s="31">
        <v>800</v>
      </c>
      <c r="I48" s="2">
        <v>1</v>
      </c>
      <c r="J48" s="31">
        <f t="shared" si="0"/>
        <v>800</v>
      </c>
      <c r="K48" s="31"/>
      <c r="L48" s="31"/>
      <c r="M48" s="31"/>
      <c r="N48" s="31"/>
      <c r="O48" s="31"/>
      <c r="P48" s="2">
        <v>177</v>
      </c>
      <c r="Q48" s="6">
        <v>44134</v>
      </c>
      <c r="R48" s="6">
        <v>44140</v>
      </c>
      <c r="S48" s="2" t="s">
        <v>1952</v>
      </c>
      <c r="T48" s="2" t="b">
        <v>1</v>
      </c>
      <c r="U48" s="2">
        <v>621.45000000000005</v>
      </c>
    </row>
    <row r="49" spans="1:21" ht="14.25" customHeight="1" x14ac:dyDescent="0.35">
      <c r="A49" s="2" t="s">
        <v>130</v>
      </c>
      <c r="B49" s="3" t="s">
        <v>1949</v>
      </c>
      <c r="C49" s="3"/>
      <c r="D49" s="3"/>
      <c r="E49" s="3"/>
      <c r="F49" s="3"/>
      <c r="G49" s="3"/>
      <c r="H49" s="31">
        <v>20000</v>
      </c>
      <c r="I49" s="2">
        <v>15</v>
      </c>
      <c r="J49" s="31">
        <f t="shared" si="0"/>
        <v>300000</v>
      </c>
      <c r="K49" s="31"/>
      <c r="L49" s="31"/>
      <c r="M49" s="31"/>
      <c r="N49" s="31"/>
      <c r="O49" s="31"/>
      <c r="P49" s="2">
        <v>248</v>
      </c>
      <c r="Q49" s="6">
        <v>45405</v>
      </c>
      <c r="R49" s="6">
        <v>45410</v>
      </c>
      <c r="S49" s="2" t="s">
        <v>1948</v>
      </c>
      <c r="T49" s="2" t="b">
        <v>1</v>
      </c>
      <c r="U49" s="2">
        <v>189845.84999999998</v>
      </c>
    </row>
    <row r="50" spans="1:21" ht="14.25" customHeight="1" x14ac:dyDescent="0.35">
      <c r="A50" s="2" t="s">
        <v>132</v>
      </c>
      <c r="B50" s="3" t="s">
        <v>1957</v>
      </c>
      <c r="C50" s="3"/>
      <c r="D50" s="3"/>
      <c r="E50" s="3"/>
      <c r="F50" s="3"/>
      <c r="G50" s="3"/>
      <c r="H50" s="31" t="s">
        <v>1958</v>
      </c>
      <c r="I50" s="2">
        <v>2</v>
      </c>
      <c r="J50" s="31">
        <f t="shared" si="0"/>
        <v>1600</v>
      </c>
      <c r="K50" s="31"/>
      <c r="L50" s="31"/>
      <c r="M50" s="31"/>
      <c r="N50" s="31"/>
      <c r="O50" s="31"/>
      <c r="P50" s="2">
        <v>299</v>
      </c>
      <c r="Q50" s="6">
        <v>43916</v>
      </c>
      <c r="R50" s="6">
        <v>43921</v>
      </c>
      <c r="S50" s="2" t="s">
        <v>1931</v>
      </c>
      <c r="T50" s="2" t="b">
        <v>1</v>
      </c>
      <c r="U50" s="2">
        <v>1130.5999999999999</v>
      </c>
    </row>
    <row r="51" spans="1:21" ht="14.25" customHeight="1" x14ac:dyDescent="0.35">
      <c r="A51" s="2" t="s">
        <v>134</v>
      </c>
      <c r="B51" s="3" t="s">
        <v>1930</v>
      </c>
      <c r="C51" s="3"/>
      <c r="D51" s="3"/>
      <c r="E51" s="3"/>
      <c r="F51" s="3"/>
      <c r="G51" s="3"/>
      <c r="H51" s="31">
        <v>12000</v>
      </c>
      <c r="I51" s="2">
        <v>5</v>
      </c>
      <c r="J51" s="31">
        <f t="shared" si="0"/>
        <v>60000</v>
      </c>
      <c r="K51" s="31"/>
      <c r="L51" s="31"/>
      <c r="M51" s="31"/>
      <c r="N51" s="31"/>
      <c r="O51" s="31"/>
      <c r="P51" s="2">
        <v>402</v>
      </c>
      <c r="Q51" s="6">
        <v>44669</v>
      </c>
      <c r="R51" s="6">
        <v>44672</v>
      </c>
      <c r="S51" s="2" t="s">
        <v>1935</v>
      </c>
      <c r="T51" s="2" t="b">
        <v>1</v>
      </c>
      <c r="U51" s="2">
        <v>43051.95</v>
      </c>
    </row>
    <row r="52" spans="1:21" ht="14.25" customHeight="1" x14ac:dyDescent="0.35">
      <c r="A52" s="2" t="s">
        <v>135</v>
      </c>
      <c r="B52" s="3" t="s">
        <v>1941</v>
      </c>
      <c r="C52" s="3"/>
      <c r="D52" s="3"/>
      <c r="E52" s="3"/>
      <c r="F52" s="3"/>
      <c r="G52" s="3"/>
      <c r="H52" s="31">
        <v>18000</v>
      </c>
      <c r="I52" s="2">
        <v>4</v>
      </c>
      <c r="J52" s="31">
        <f t="shared" si="0"/>
        <v>72000</v>
      </c>
      <c r="K52" s="31"/>
      <c r="L52" s="31"/>
      <c r="M52" s="31"/>
      <c r="N52" s="31"/>
      <c r="O52" s="31"/>
      <c r="P52" s="2">
        <v>366</v>
      </c>
      <c r="Q52" s="6">
        <v>44437</v>
      </c>
      <c r="R52" s="6">
        <v>44443</v>
      </c>
      <c r="S52" s="2" t="s">
        <v>1935</v>
      </c>
      <c r="T52" s="2" t="b">
        <v>1</v>
      </c>
      <c r="U52" s="2">
        <v>48472.959999999999</v>
      </c>
    </row>
    <row r="53" spans="1:21" ht="14.25" customHeight="1" x14ac:dyDescent="0.35">
      <c r="A53" s="2" t="s">
        <v>138</v>
      </c>
      <c r="B53" s="3" t="s">
        <v>1959</v>
      </c>
      <c r="C53" s="3"/>
      <c r="D53" s="3"/>
      <c r="E53" s="3"/>
      <c r="F53" s="3"/>
      <c r="G53" s="3"/>
      <c r="H53" s="31">
        <v>100</v>
      </c>
      <c r="I53" s="2">
        <v>1</v>
      </c>
      <c r="J53" s="31">
        <f t="shared" si="0"/>
        <v>100</v>
      </c>
      <c r="K53" s="31"/>
      <c r="L53" s="31"/>
      <c r="M53" s="31"/>
      <c r="N53" s="31"/>
      <c r="O53" s="31"/>
      <c r="P53" s="2">
        <v>201</v>
      </c>
      <c r="Q53" s="6">
        <v>44825</v>
      </c>
      <c r="R53" s="6">
        <v>44829</v>
      </c>
      <c r="S53" s="2" t="s">
        <v>1937</v>
      </c>
      <c r="T53" s="2" t="b">
        <v>1</v>
      </c>
      <c r="U53" s="2">
        <v>81.36</v>
      </c>
    </row>
    <row r="54" spans="1:21" ht="14.25" customHeight="1" x14ac:dyDescent="0.35">
      <c r="A54" s="2" t="s">
        <v>140</v>
      </c>
      <c r="B54" s="3" t="s">
        <v>1934</v>
      </c>
      <c r="C54" s="3"/>
      <c r="D54" s="3"/>
      <c r="E54" s="3"/>
      <c r="F54" s="3"/>
      <c r="G54" s="3"/>
      <c r="H54" s="31">
        <v>6000</v>
      </c>
      <c r="I54" s="2">
        <v>4</v>
      </c>
      <c r="J54" s="31">
        <f t="shared" si="0"/>
        <v>24000</v>
      </c>
      <c r="K54" s="31"/>
      <c r="L54" s="31"/>
      <c r="M54" s="31"/>
      <c r="N54" s="31"/>
      <c r="O54" s="31"/>
      <c r="P54" s="2">
        <v>328</v>
      </c>
      <c r="Q54" s="6">
        <v>43863</v>
      </c>
      <c r="R54" s="6">
        <v>43868</v>
      </c>
      <c r="S54" s="2" t="s">
        <v>1952</v>
      </c>
      <c r="T54" s="2" t="b">
        <v>1</v>
      </c>
      <c r="U54" s="2">
        <v>19986.12</v>
      </c>
    </row>
    <row r="55" spans="1:21" ht="14.25" customHeight="1" x14ac:dyDescent="0.35">
      <c r="A55" s="2" t="s">
        <v>141</v>
      </c>
      <c r="B55" s="3" t="s">
        <v>1959</v>
      </c>
      <c r="C55" s="3"/>
      <c r="D55" s="3"/>
      <c r="E55" s="3"/>
      <c r="F55" s="3"/>
      <c r="G55" s="3"/>
      <c r="H55" s="31">
        <v>100</v>
      </c>
      <c r="I55" s="2">
        <v>1</v>
      </c>
      <c r="J55" s="31">
        <f t="shared" si="0"/>
        <v>100</v>
      </c>
      <c r="K55" s="31"/>
      <c r="L55" s="31"/>
      <c r="M55" s="31"/>
      <c r="N55" s="31"/>
      <c r="O55" s="31"/>
      <c r="P55" s="2">
        <v>364</v>
      </c>
      <c r="Q55" s="6">
        <v>45077</v>
      </c>
      <c r="R55" s="6">
        <v>45083</v>
      </c>
      <c r="S55" s="2" t="s">
        <v>1952</v>
      </c>
      <c r="T55" s="2" t="b">
        <v>1</v>
      </c>
      <c r="U55" s="2">
        <v>74.3</v>
      </c>
    </row>
    <row r="56" spans="1:21" ht="14.25" customHeight="1" x14ac:dyDescent="0.35">
      <c r="A56" s="2" t="s">
        <v>143</v>
      </c>
      <c r="B56" s="3" t="s">
        <v>1930</v>
      </c>
      <c r="C56" s="3"/>
      <c r="D56" s="3"/>
      <c r="E56" s="3"/>
      <c r="F56" s="3"/>
      <c r="G56" s="3"/>
      <c r="H56" s="31" t="s">
        <v>1953</v>
      </c>
      <c r="I56" s="2">
        <v>5</v>
      </c>
      <c r="J56" s="31">
        <f t="shared" si="0"/>
        <v>60000</v>
      </c>
      <c r="K56" s="31"/>
      <c r="L56" s="31"/>
      <c r="M56" s="31"/>
      <c r="N56" s="31"/>
      <c r="O56" s="31"/>
      <c r="P56" s="2">
        <v>259</v>
      </c>
      <c r="Q56" s="6">
        <v>44866</v>
      </c>
      <c r="R56" s="6">
        <v>44870</v>
      </c>
      <c r="S56" s="2" t="s">
        <v>1948</v>
      </c>
      <c r="T56" s="2" t="b">
        <v>1</v>
      </c>
      <c r="U56" s="2">
        <v>49152.200000000004</v>
      </c>
    </row>
    <row r="57" spans="1:21" ht="14.25" customHeight="1" x14ac:dyDescent="0.35">
      <c r="A57" s="2" t="s">
        <v>145</v>
      </c>
      <c r="B57" s="3" t="s">
        <v>1930</v>
      </c>
      <c r="C57" s="3"/>
      <c r="D57" s="3"/>
      <c r="E57" s="3"/>
      <c r="F57" s="3"/>
      <c r="G57" s="3"/>
      <c r="H57" s="31">
        <v>12000</v>
      </c>
      <c r="I57" s="2">
        <v>4</v>
      </c>
      <c r="J57" s="31">
        <f t="shared" si="0"/>
        <v>48000</v>
      </c>
      <c r="K57" s="31"/>
      <c r="L57" s="31"/>
      <c r="M57" s="31"/>
      <c r="N57" s="31"/>
      <c r="O57" s="31"/>
      <c r="P57" s="2">
        <v>491</v>
      </c>
      <c r="Q57" s="6">
        <v>43715</v>
      </c>
      <c r="R57" s="6">
        <v>43718</v>
      </c>
      <c r="T57" s="2" t="b">
        <v>0</v>
      </c>
      <c r="U57" s="2" t="s">
        <v>1933</v>
      </c>
    </row>
    <row r="58" spans="1:21" ht="14.25" customHeight="1" x14ac:dyDescent="0.35">
      <c r="A58" s="2" t="s">
        <v>146</v>
      </c>
      <c r="B58" s="3" t="s">
        <v>1932</v>
      </c>
      <c r="C58" s="3"/>
      <c r="D58" s="3"/>
      <c r="E58" s="3"/>
      <c r="F58" s="3"/>
      <c r="G58" s="3"/>
      <c r="H58" s="31" t="s">
        <v>1950</v>
      </c>
      <c r="I58" s="2">
        <v>1</v>
      </c>
      <c r="J58" s="31">
        <f t="shared" si="0"/>
        <v>500</v>
      </c>
      <c r="K58" s="31"/>
      <c r="L58" s="31"/>
      <c r="M58" s="31"/>
      <c r="N58" s="31"/>
      <c r="O58" s="31"/>
      <c r="P58" s="2">
        <v>374</v>
      </c>
      <c r="Q58" s="6">
        <v>44321</v>
      </c>
      <c r="R58" s="6">
        <v>44327</v>
      </c>
      <c r="S58" s="2" t="s">
        <v>1931</v>
      </c>
      <c r="T58" s="2" t="b">
        <v>1</v>
      </c>
      <c r="U58" s="2">
        <v>301.31</v>
      </c>
    </row>
    <row r="59" spans="1:21" ht="14.25" customHeight="1" x14ac:dyDescent="0.35">
      <c r="A59" s="2" t="s">
        <v>149</v>
      </c>
      <c r="B59" s="3" t="s">
        <v>1941</v>
      </c>
      <c r="C59" s="3"/>
      <c r="D59" s="3"/>
      <c r="E59" s="3"/>
      <c r="F59" s="3"/>
      <c r="G59" s="3"/>
      <c r="H59" s="31">
        <v>18000</v>
      </c>
      <c r="I59" s="2">
        <v>5</v>
      </c>
      <c r="J59" s="31">
        <f t="shared" si="0"/>
        <v>90000</v>
      </c>
      <c r="K59" s="31"/>
      <c r="L59" s="31"/>
      <c r="M59" s="31"/>
      <c r="N59" s="31"/>
      <c r="O59" s="31"/>
      <c r="P59" s="2">
        <v>139</v>
      </c>
      <c r="Q59" s="6">
        <v>44806</v>
      </c>
      <c r="R59" s="6">
        <v>44811</v>
      </c>
      <c r="S59" s="2" t="s">
        <v>1952</v>
      </c>
      <c r="T59" s="2" t="b">
        <v>1</v>
      </c>
      <c r="U59" s="2">
        <v>55462.05</v>
      </c>
    </row>
    <row r="60" spans="1:21" ht="14.25" customHeight="1" x14ac:dyDescent="0.35">
      <c r="A60" s="2" t="s">
        <v>151</v>
      </c>
      <c r="B60" s="3" t="s">
        <v>1941</v>
      </c>
      <c r="C60" s="3"/>
      <c r="D60" s="3"/>
      <c r="E60" s="3"/>
      <c r="F60" s="3"/>
      <c r="G60" s="3"/>
      <c r="H60" s="31">
        <v>18000</v>
      </c>
      <c r="I60" s="2">
        <v>4</v>
      </c>
      <c r="J60" s="31">
        <f t="shared" si="0"/>
        <v>72000</v>
      </c>
      <c r="K60" s="31"/>
      <c r="L60" s="31"/>
      <c r="M60" s="31"/>
      <c r="N60" s="31"/>
      <c r="O60" s="31"/>
      <c r="P60" s="2">
        <v>445</v>
      </c>
      <c r="Q60" s="6">
        <v>45347</v>
      </c>
      <c r="R60" s="6">
        <v>45352</v>
      </c>
      <c r="S60" s="2" t="s">
        <v>1931</v>
      </c>
      <c r="T60" s="2" t="b">
        <v>1</v>
      </c>
      <c r="U60" s="2">
        <v>51611.56</v>
      </c>
    </row>
    <row r="61" spans="1:21" ht="14.25" customHeight="1" x14ac:dyDescent="0.35">
      <c r="A61" s="2" t="s">
        <v>153</v>
      </c>
      <c r="B61" s="3" t="s">
        <v>1957</v>
      </c>
      <c r="C61" s="3"/>
      <c r="D61" s="3"/>
      <c r="E61" s="3"/>
      <c r="F61" s="3"/>
      <c r="G61" s="3"/>
      <c r="H61" s="31">
        <v>800</v>
      </c>
      <c r="I61" s="2">
        <v>1</v>
      </c>
      <c r="J61" s="31">
        <f t="shared" si="0"/>
        <v>800</v>
      </c>
      <c r="K61" s="31"/>
      <c r="L61" s="31"/>
      <c r="M61" s="31"/>
      <c r="N61" s="31"/>
      <c r="O61" s="31"/>
      <c r="P61" s="2">
        <v>409</v>
      </c>
      <c r="Q61" s="6">
        <v>43599</v>
      </c>
      <c r="R61" s="6">
        <v>43603</v>
      </c>
      <c r="T61" s="2" t="b">
        <v>0</v>
      </c>
      <c r="U61" s="2" t="s">
        <v>1933</v>
      </c>
    </row>
    <row r="62" spans="1:21" ht="14.25" customHeight="1" x14ac:dyDescent="0.35">
      <c r="A62" s="2" t="s">
        <v>156</v>
      </c>
      <c r="B62" s="3" t="s">
        <v>1946</v>
      </c>
      <c r="C62" s="3"/>
      <c r="D62" s="3"/>
      <c r="E62" s="3"/>
      <c r="F62" s="3"/>
      <c r="G62" s="3"/>
      <c r="H62" s="31">
        <v>2000</v>
      </c>
      <c r="I62" s="2">
        <v>7</v>
      </c>
      <c r="J62" s="31">
        <f t="shared" si="0"/>
        <v>14000</v>
      </c>
      <c r="K62" s="31"/>
      <c r="L62" s="31"/>
      <c r="M62" s="31"/>
      <c r="N62" s="31"/>
      <c r="O62" s="31"/>
      <c r="P62" s="2">
        <v>134</v>
      </c>
      <c r="Q62" s="6">
        <v>44742</v>
      </c>
      <c r="R62" s="6">
        <v>44745</v>
      </c>
      <c r="S62" s="2" t="s">
        <v>1931</v>
      </c>
      <c r="T62" s="2" t="b">
        <v>1</v>
      </c>
      <c r="U62" s="2">
        <v>8311.31</v>
      </c>
    </row>
    <row r="63" spans="1:21" ht="14.25" customHeight="1" x14ac:dyDescent="0.35">
      <c r="A63" s="2" t="s">
        <v>157</v>
      </c>
      <c r="B63" s="3" t="s">
        <v>1945</v>
      </c>
      <c r="C63" s="3"/>
      <c r="D63" s="3"/>
      <c r="E63" s="3"/>
      <c r="F63" s="3"/>
      <c r="G63" s="3"/>
      <c r="H63" s="31">
        <v>15000</v>
      </c>
      <c r="I63" s="2">
        <v>5</v>
      </c>
      <c r="J63" s="31">
        <f t="shared" si="0"/>
        <v>75000</v>
      </c>
      <c r="K63" s="31"/>
      <c r="L63" s="31"/>
      <c r="M63" s="31"/>
      <c r="N63" s="31"/>
      <c r="O63" s="31"/>
      <c r="P63" s="2">
        <v>401</v>
      </c>
      <c r="Q63" s="6">
        <v>44468</v>
      </c>
      <c r="R63" s="6">
        <v>44473</v>
      </c>
      <c r="S63" s="2" t="s">
        <v>1948</v>
      </c>
      <c r="T63" s="2" t="b">
        <v>1</v>
      </c>
      <c r="U63" s="2">
        <v>67475.95</v>
      </c>
    </row>
    <row r="64" spans="1:21" ht="14.25" customHeight="1" x14ac:dyDescent="0.35">
      <c r="A64" s="2" t="s">
        <v>159</v>
      </c>
      <c r="B64" s="3" t="s">
        <v>1945</v>
      </c>
      <c r="C64" s="3"/>
      <c r="D64" s="3"/>
      <c r="E64" s="3"/>
      <c r="F64" s="3"/>
      <c r="G64" s="3"/>
      <c r="H64" s="31">
        <v>15000</v>
      </c>
      <c r="I64" s="2">
        <v>3</v>
      </c>
      <c r="J64" s="31">
        <f t="shared" si="0"/>
        <v>45000</v>
      </c>
      <c r="K64" s="31"/>
      <c r="L64" s="31"/>
      <c r="M64" s="31"/>
      <c r="N64" s="31"/>
      <c r="O64" s="31"/>
      <c r="P64" s="2">
        <v>476</v>
      </c>
      <c r="Q64" s="6">
        <v>44117</v>
      </c>
      <c r="R64" s="6">
        <v>44121</v>
      </c>
      <c r="S64" s="2" t="s">
        <v>1931</v>
      </c>
      <c r="T64" s="2" t="b">
        <v>1</v>
      </c>
      <c r="U64" s="2">
        <v>24489.69</v>
      </c>
    </row>
    <row r="65" spans="1:21" ht="14.25" customHeight="1" x14ac:dyDescent="0.35">
      <c r="A65" s="2" t="s">
        <v>160</v>
      </c>
      <c r="B65" s="3" t="s">
        <v>1959</v>
      </c>
      <c r="C65" s="3"/>
      <c r="D65" s="3"/>
      <c r="E65" s="3"/>
      <c r="F65" s="3"/>
      <c r="G65" s="3"/>
      <c r="H65" s="31">
        <v>100</v>
      </c>
      <c r="I65" s="2">
        <v>1</v>
      </c>
      <c r="J65" s="31">
        <f t="shared" si="0"/>
        <v>100</v>
      </c>
      <c r="K65" s="31"/>
      <c r="L65" s="31"/>
      <c r="M65" s="31"/>
      <c r="N65" s="31"/>
      <c r="O65" s="31"/>
      <c r="P65" s="2">
        <v>274</v>
      </c>
      <c r="Q65" s="6">
        <v>43632</v>
      </c>
      <c r="R65" s="6">
        <v>43635</v>
      </c>
      <c r="S65" s="2" t="s">
        <v>1937</v>
      </c>
      <c r="T65" s="2" t="b">
        <v>1</v>
      </c>
      <c r="U65" s="2">
        <v>53.04</v>
      </c>
    </row>
    <row r="66" spans="1:21" ht="14.25" customHeight="1" x14ac:dyDescent="0.35">
      <c r="A66" s="2" t="s">
        <v>162</v>
      </c>
      <c r="B66" s="3" t="s">
        <v>1951</v>
      </c>
      <c r="C66" s="3"/>
      <c r="D66" s="3"/>
      <c r="E66" s="3"/>
      <c r="F66" s="3"/>
      <c r="G66" s="3"/>
      <c r="H66" s="31">
        <v>4000</v>
      </c>
      <c r="I66" s="2">
        <v>8</v>
      </c>
      <c r="J66" s="31">
        <f t="shared" ref="J66:J129" si="1">H66*I66</f>
        <v>32000</v>
      </c>
      <c r="K66" s="31"/>
      <c r="L66" s="31"/>
      <c r="M66" s="31"/>
      <c r="N66" s="31"/>
      <c r="O66" s="31"/>
      <c r="P66" s="2">
        <v>231</v>
      </c>
      <c r="Q66" s="6">
        <v>44590</v>
      </c>
      <c r="R66" s="6">
        <v>44592</v>
      </c>
      <c r="S66" s="2" t="s">
        <v>1952</v>
      </c>
      <c r="T66" s="2" t="b">
        <v>1</v>
      </c>
      <c r="U66" s="2">
        <v>18466.8</v>
      </c>
    </row>
    <row r="67" spans="1:21" ht="14.25" customHeight="1" x14ac:dyDescent="0.35">
      <c r="A67" s="2" t="s">
        <v>165</v>
      </c>
      <c r="B67" s="3" t="s">
        <v>1936</v>
      </c>
      <c r="C67" s="3"/>
      <c r="D67" s="3"/>
      <c r="E67" s="3"/>
      <c r="F67" s="3"/>
      <c r="G67" s="3"/>
      <c r="H67" s="31">
        <v>3000</v>
      </c>
      <c r="I67" s="2">
        <v>6</v>
      </c>
      <c r="J67" s="31">
        <f t="shared" si="1"/>
        <v>18000</v>
      </c>
      <c r="K67" s="31"/>
      <c r="L67" s="31"/>
      <c r="M67" s="31"/>
      <c r="N67" s="31"/>
      <c r="O67" s="31"/>
      <c r="P67" s="2">
        <v>386</v>
      </c>
      <c r="Q67" s="6">
        <v>44770</v>
      </c>
      <c r="R67" s="6">
        <v>44775</v>
      </c>
      <c r="S67" s="2" t="s">
        <v>1937</v>
      </c>
      <c r="T67" s="2" t="b">
        <v>1</v>
      </c>
      <c r="U67" s="2">
        <v>13355.64</v>
      </c>
    </row>
    <row r="68" spans="1:21" ht="14.25" customHeight="1" x14ac:dyDescent="0.35">
      <c r="A68" s="2" t="s">
        <v>166</v>
      </c>
      <c r="B68" s="3" t="s">
        <v>1949</v>
      </c>
      <c r="C68" s="3"/>
      <c r="D68" s="3"/>
      <c r="E68" s="3"/>
      <c r="F68" s="3"/>
      <c r="G68" s="3"/>
      <c r="H68" s="31">
        <v>20000</v>
      </c>
      <c r="I68" s="2">
        <v>10</v>
      </c>
      <c r="J68" s="31">
        <f t="shared" si="1"/>
        <v>200000</v>
      </c>
      <c r="K68" s="31"/>
      <c r="L68" s="31"/>
      <c r="M68" s="31"/>
      <c r="N68" s="31"/>
      <c r="O68" s="31"/>
      <c r="P68" s="2">
        <v>206</v>
      </c>
      <c r="Q68" s="6">
        <v>44349</v>
      </c>
      <c r="R68" s="6">
        <v>44351</v>
      </c>
      <c r="T68" s="2" t="b">
        <v>0</v>
      </c>
      <c r="U68" s="2" t="s">
        <v>1933</v>
      </c>
    </row>
    <row r="69" spans="1:21" ht="14.25" customHeight="1" x14ac:dyDescent="0.35">
      <c r="A69" s="2" t="s">
        <v>168</v>
      </c>
      <c r="B69" s="3" t="s">
        <v>1940</v>
      </c>
      <c r="C69" s="3"/>
      <c r="D69" s="3"/>
      <c r="E69" s="3"/>
      <c r="F69" s="3"/>
      <c r="G69" s="3"/>
      <c r="H69" s="31" t="s">
        <v>1955</v>
      </c>
      <c r="I69" s="2">
        <v>2</v>
      </c>
      <c r="J69" s="31">
        <f t="shared" si="1"/>
        <v>20000</v>
      </c>
      <c r="K69" s="31"/>
      <c r="L69" s="31"/>
      <c r="M69" s="31"/>
      <c r="N69" s="31"/>
      <c r="O69" s="31"/>
      <c r="P69" s="2">
        <v>364</v>
      </c>
      <c r="Q69" s="6">
        <v>44085</v>
      </c>
      <c r="R69" s="6">
        <v>44087</v>
      </c>
      <c r="S69" s="2" t="s">
        <v>1935</v>
      </c>
      <c r="T69" s="2" t="b">
        <v>1</v>
      </c>
      <c r="U69" s="2">
        <v>17169.96</v>
      </c>
    </row>
    <row r="70" spans="1:21" ht="14.25" customHeight="1" x14ac:dyDescent="0.35">
      <c r="A70" s="2" t="s">
        <v>170</v>
      </c>
      <c r="B70" s="3" t="s">
        <v>1943</v>
      </c>
      <c r="C70" s="3"/>
      <c r="D70" s="3"/>
      <c r="E70" s="3"/>
      <c r="F70" s="3"/>
      <c r="G70" s="3"/>
      <c r="H70" s="31">
        <v>25000</v>
      </c>
      <c r="I70" s="2">
        <v>10</v>
      </c>
      <c r="J70" s="31">
        <f t="shared" si="1"/>
        <v>250000</v>
      </c>
      <c r="K70" s="31"/>
      <c r="L70" s="31"/>
      <c r="M70" s="31"/>
      <c r="N70" s="31"/>
      <c r="O70" s="31"/>
      <c r="P70" s="2">
        <v>289</v>
      </c>
      <c r="Q70" s="6">
        <v>44229</v>
      </c>
      <c r="R70" s="6">
        <v>44234</v>
      </c>
      <c r="S70" s="2" t="s">
        <v>1935</v>
      </c>
      <c r="T70" s="2" t="b">
        <v>1</v>
      </c>
      <c r="U70" s="2">
        <v>174255.5</v>
      </c>
    </row>
    <row r="71" spans="1:21" ht="14.25" customHeight="1" x14ac:dyDescent="0.35">
      <c r="A71" s="2" t="s">
        <v>172</v>
      </c>
      <c r="B71" s="3" t="s">
        <v>1949</v>
      </c>
      <c r="C71" s="3"/>
      <c r="D71" s="3"/>
      <c r="E71" s="3"/>
      <c r="F71" s="3"/>
      <c r="G71" s="3"/>
      <c r="H71" s="31">
        <v>20000</v>
      </c>
      <c r="I71" s="2">
        <v>12</v>
      </c>
      <c r="J71" s="31">
        <f t="shared" si="1"/>
        <v>240000</v>
      </c>
      <c r="K71" s="31"/>
      <c r="L71" s="31"/>
      <c r="M71" s="31"/>
      <c r="N71" s="31"/>
      <c r="O71" s="31"/>
      <c r="P71" s="2">
        <v>269</v>
      </c>
      <c r="Q71" s="6">
        <v>43810</v>
      </c>
      <c r="R71" s="6">
        <v>43816</v>
      </c>
      <c r="S71" s="2" t="s">
        <v>1948</v>
      </c>
      <c r="T71" s="2" t="b">
        <v>1</v>
      </c>
      <c r="U71" s="2">
        <v>208135.44</v>
      </c>
    </row>
    <row r="72" spans="1:21" ht="14.25" customHeight="1" x14ac:dyDescent="0.35">
      <c r="A72" s="2" t="s">
        <v>174</v>
      </c>
      <c r="B72" s="3" t="s">
        <v>1959</v>
      </c>
      <c r="C72" s="3"/>
      <c r="D72" s="3"/>
      <c r="E72" s="3"/>
      <c r="F72" s="3"/>
      <c r="G72" s="3"/>
      <c r="H72" s="31">
        <v>100</v>
      </c>
      <c r="I72" s="2">
        <v>1</v>
      </c>
      <c r="J72" s="31">
        <f t="shared" si="1"/>
        <v>100</v>
      </c>
      <c r="K72" s="31"/>
      <c r="L72" s="31"/>
      <c r="M72" s="31"/>
      <c r="N72" s="31"/>
      <c r="O72" s="31"/>
      <c r="P72" s="2">
        <v>155</v>
      </c>
      <c r="Q72" s="6">
        <v>44318</v>
      </c>
      <c r="R72" s="6">
        <v>44322</v>
      </c>
      <c r="S72" s="2" t="s">
        <v>1937</v>
      </c>
      <c r="T72" s="2" t="b">
        <v>1</v>
      </c>
      <c r="U72" s="2">
        <v>77.959999999999994</v>
      </c>
    </row>
    <row r="73" spans="1:21" ht="14.25" customHeight="1" x14ac:dyDescent="0.35">
      <c r="A73" s="2" t="s">
        <v>176</v>
      </c>
      <c r="B73" s="3" t="s">
        <v>1936</v>
      </c>
      <c r="C73" s="3"/>
      <c r="D73" s="3"/>
      <c r="E73" s="3"/>
      <c r="F73" s="3"/>
      <c r="G73" s="3"/>
      <c r="H73" s="31">
        <v>3000</v>
      </c>
      <c r="I73" s="2">
        <v>6</v>
      </c>
      <c r="J73" s="31">
        <f t="shared" si="1"/>
        <v>18000</v>
      </c>
      <c r="K73" s="31"/>
      <c r="L73" s="31"/>
      <c r="M73" s="31"/>
      <c r="N73" s="31"/>
      <c r="O73" s="31"/>
      <c r="P73" s="2">
        <v>275</v>
      </c>
      <c r="Q73" s="6">
        <v>44013</v>
      </c>
      <c r="R73" s="6">
        <v>44019</v>
      </c>
      <c r="S73" s="2" t="s">
        <v>1948</v>
      </c>
      <c r="T73" s="2" t="b">
        <v>1</v>
      </c>
      <c r="U73" s="2">
        <v>10770.36</v>
      </c>
    </row>
    <row r="74" spans="1:21" ht="14.25" customHeight="1" x14ac:dyDescent="0.35">
      <c r="A74" s="2" t="s">
        <v>178</v>
      </c>
      <c r="B74" s="3" t="s">
        <v>1930</v>
      </c>
      <c r="C74" s="3"/>
      <c r="D74" s="3"/>
      <c r="E74" s="3"/>
      <c r="F74" s="3"/>
      <c r="G74" s="3"/>
      <c r="H74" s="31">
        <v>12000</v>
      </c>
      <c r="I74" s="2">
        <v>5</v>
      </c>
      <c r="J74" s="31">
        <f t="shared" si="1"/>
        <v>60000</v>
      </c>
      <c r="K74" s="31"/>
      <c r="L74" s="31"/>
      <c r="M74" s="31"/>
      <c r="N74" s="31"/>
      <c r="O74" s="31"/>
      <c r="P74" s="2">
        <v>136</v>
      </c>
      <c r="Q74" s="6">
        <v>44696</v>
      </c>
      <c r="R74" s="6">
        <v>44700</v>
      </c>
      <c r="S74" s="2" t="s">
        <v>1931</v>
      </c>
      <c r="T74" s="2" t="b">
        <v>1</v>
      </c>
      <c r="U74" s="2">
        <v>30738.95</v>
      </c>
    </row>
    <row r="75" spans="1:21" ht="14.25" customHeight="1" x14ac:dyDescent="0.35">
      <c r="A75" s="2" t="s">
        <v>179</v>
      </c>
      <c r="B75" s="3" t="s">
        <v>1959</v>
      </c>
      <c r="C75" s="3"/>
      <c r="D75" s="3"/>
      <c r="E75" s="3"/>
      <c r="F75" s="3"/>
      <c r="G75" s="3"/>
      <c r="H75" s="31">
        <v>100</v>
      </c>
      <c r="I75" s="2">
        <v>1</v>
      </c>
      <c r="J75" s="31">
        <f t="shared" si="1"/>
        <v>100</v>
      </c>
      <c r="K75" s="31"/>
      <c r="L75" s="31"/>
      <c r="M75" s="31"/>
      <c r="N75" s="31"/>
      <c r="O75" s="31"/>
      <c r="P75" s="2">
        <v>390</v>
      </c>
      <c r="Q75" s="6">
        <v>44393</v>
      </c>
      <c r="R75" s="6">
        <v>44397</v>
      </c>
      <c r="S75" s="2" t="s">
        <v>1937</v>
      </c>
      <c r="T75" s="2" t="b">
        <v>1</v>
      </c>
      <c r="U75" s="2">
        <v>56.05</v>
      </c>
    </row>
    <row r="76" spans="1:21" ht="14.25" customHeight="1" x14ac:dyDescent="0.35">
      <c r="A76" s="2" t="s">
        <v>180</v>
      </c>
      <c r="B76" s="3" t="s">
        <v>1930</v>
      </c>
      <c r="C76" s="3"/>
      <c r="D76" s="3"/>
      <c r="E76" s="3"/>
      <c r="F76" s="3"/>
      <c r="G76" s="3"/>
      <c r="H76" s="31">
        <v>12000</v>
      </c>
      <c r="I76" s="2">
        <v>4</v>
      </c>
      <c r="J76" s="31">
        <f t="shared" si="1"/>
        <v>48000</v>
      </c>
      <c r="K76" s="31"/>
      <c r="L76" s="31"/>
      <c r="M76" s="31"/>
      <c r="N76" s="31"/>
      <c r="O76" s="31"/>
      <c r="P76" s="2">
        <v>415</v>
      </c>
      <c r="Q76" s="6">
        <v>43958</v>
      </c>
      <c r="R76" s="6">
        <v>43961</v>
      </c>
      <c r="T76" s="2" t="b">
        <v>0</v>
      </c>
      <c r="U76" s="2" t="s">
        <v>1933</v>
      </c>
    </row>
    <row r="77" spans="1:21" ht="14.25" customHeight="1" x14ac:dyDescent="0.35">
      <c r="A77" s="2" t="s">
        <v>182</v>
      </c>
      <c r="B77" s="3" t="s">
        <v>1949</v>
      </c>
      <c r="C77" s="3"/>
      <c r="D77" s="3"/>
      <c r="E77" s="3"/>
      <c r="F77" s="3"/>
      <c r="G77" s="3"/>
      <c r="H77" s="31" t="s">
        <v>1960</v>
      </c>
      <c r="I77" s="2">
        <v>15</v>
      </c>
      <c r="J77" s="31">
        <f t="shared" si="1"/>
        <v>300000</v>
      </c>
      <c r="K77" s="31"/>
      <c r="L77" s="31"/>
      <c r="M77" s="31"/>
      <c r="N77" s="31"/>
      <c r="O77" s="31"/>
      <c r="P77" s="2">
        <v>333</v>
      </c>
      <c r="Q77" s="6">
        <v>45308</v>
      </c>
      <c r="R77" s="6">
        <v>45313</v>
      </c>
      <c r="S77" s="2" t="s">
        <v>1931</v>
      </c>
      <c r="T77" s="2" t="b">
        <v>1</v>
      </c>
      <c r="U77" s="2">
        <v>174141.6</v>
      </c>
    </row>
    <row r="78" spans="1:21" ht="14.25" customHeight="1" x14ac:dyDescent="0.35">
      <c r="A78" s="2" t="s">
        <v>184</v>
      </c>
      <c r="B78" s="3" t="s">
        <v>1943</v>
      </c>
      <c r="C78" s="3"/>
      <c r="D78" s="3"/>
      <c r="E78" s="3"/>
      <c r="F78" s="3"/>
      <c r="G78" s="3"/>
      <c r="H78" s="31">
        <v>25000</v>
      </c>
      <c r="I78" s="2">
        <v>12</v>
      </c>
      <c r="J78" s="31">
        <f t="shared" si="1"/>
        <v>300000</v>
      </c>
      <c r="K78" s="31"/>
      <c r="L78" s="31"/>
      <c r="M78" s="31"/>
      <c r="N78" s="31"/>
      <c r="O78" s="31"/>
      <c r="P78" s="2">
        <v>488</v>
      </c>
      <c r="Q78" s="6">
        <v>44383</v>
      </c>
      <c r="R78" s="6">
        <v>44388</v>
      </c>
      <c r="S78" s="2" t="s">
        <v>1937</v>
      </c>
      <c r="T78" s="2" t="b">
        <v>1</v>
      </c>
      <c r="U78" s="2">
        <v>217453.08000000002</v>
      </c>
    </row>
    <row r="79" spans="1:21" ht="14.25" customHeight="1" x14ac:dyDescent="0.35">
      <c r="A79" s="2" t="s">
        <v>185</v>
      </c>
      <c r="B79" s="3" t="s">
        <v>1959</v>
      </c>
      <c r="C79" s="3"/>
      <c r="D79" s="3"/>
      <c r="E79" s="3"/>
      <c r="F79" s="3"/>
      <c r="G79" s="3"/>
      <c r="H79" s="31">
        <v>100</v>
      </c>
      <c r="I79" s="2">
        <v>1</v>
      </c>
      <c r="J79" s="31">
        <f t="shared" si="1"/>
        <v>100</v>
      </c>
      <c r="K79" s="31"/>
      <c r="L79" s="31"/>
      <c r="M79" s="31"/>
      <c r="N79" s="31"/>
      <c r="O79" s="31"/>
      <c r="P79" s="2">
        <v>268</v>
      </c>
      <c r="Q79" s="6">
        <v>44907</v>
      </c>
      <c r="R79" s="6">
        <v>44911</v>
      </c>
      <c r="T79" s="2" t="b">
        <v>0</v>
      </c>
      <c r="U79" s="2" t="s">
        <v>1933</v>
      </c>
    </row>
    <row r="80" spans="1:21" ht="14.25" customHeight="1" x14ac:dyDescent="0.35">
      <c r="A80" s="2" t="s">
        <v>187</v>
      </c>
      <c r="B80" s="3" t="s">
        <v>1936</v>
      </c>
      <c r="C80" s="3"/>
      <c r="D80" s="3"/>
      <c r="E80" s="3"/>
      <c r="F80" s="3"/>
      <c r="G80" s="3"/>
      <c r="H80" s="31" t="s">
        <v>1954</v>
      </c>
      <c r="I80" s="2">
        <v>6</v>
      </c>
      <c r="J80" s="31">
        <f t="shared" si="1"/>
        <v>18000</v>
      </c>
      <c r="K80" s="31"/>
      <c r="L80" s="31"/>
      <c r="M80" s="31"/>
      <c r="N80" s="31"/>
      <c r="O80" s="31"/>
      <c r="P80" s="2">
        <v>327</v>
      </c>
      <c r="Q80" s="6">
        <v>45078</v>
      </c>
      <c r="R80" s="6">
        <v>45080</v>
      </c>
      <c r="S80" s="2" t="s">
        <v>1952</v>
      </c>
      <c r="T80" s="2" t="b">
        <v>1</v>
      </c>
      <c r="U80" s="2">
        <v>14773.74</v>
      </c>
    </row>
    <row r="81" spans="1:21" ht="14.25" customHeight="1" x14ac:dyDescent="0.35">
      <c r="A81" s="2" t="s">
        <v>189</v>
      </c>
      <c r="B81" s="3" t="s">
        <v>1945</v>
      </c>
      <c r="C81" s="3"/>
      <c r="D81" s="3"/>
      <c r="E81" s="3"/>
      <c r="F81" s="3"/>
      <c r="G81" s="3"/>
      <c r="H81" s="31">
        <v>15000</v>
      </c>
      <c r="I81" s="2">
        <v>5</v>
      </c>
      <c r="J81" s="31">
        <f t="shared" si="1"/>
        <v>75000</v>
      </c>
      <c r="K81" s="31"/>
      <c r="L81" s="31"/>
      <c r="M81" s="31"/>
      <c r="N81" s="31"/>
      <c r="O81" s="31"/>
      <c r="P81" s="2">
        <v>374</v>
      </c>
      <c r="Q81" s="6">
        <v>44536</v>
      </c>
      <c r="R81" s="6">
        <v>44538</v>
      </c>
      <c r="S81" s="2" t="s">
        <v>1937</v>
      </c>
      <c r="T81" s="2" t="b">
        <v>1</v>
      </c>
      <c r="U81" s="2">
        <v>44458.25</v>
      </c>
    </row>
    <row r="82" spans="1:21" ht="14.25" customHeight="1" x14ac:dyDescent="0.35">
      <c r="A82" s="2" t="s">
        <v>191</v>
      </c>
      <c r="B82" s="3" t="s">
        <v>1945</v>
      </c>
      <c r="C82" s="3"/>
      <c r="D82" s="3"/>
      <c r="E82" s="3"/>
      <c r="F82" s="3"/>
      <c r="G82" s="3"/>
      <c r="H82" s="31">
        <v>15000</v>
      </c>
      <c r="I82" s="2">
        <v>3</v>
      </c>
      <c r="J82" s="31">
        <f t="shared" si="1"/>
        <v>45000</v>
      </c>
      <c r="K82" s="31"/>
      <c r="L82" s="31"/>
      <c r="M82" s="31"/>
      <c r="N82" s="31"/>
      <c r="O82" s="31"/>
      <c r="P82" s="2">
        <v>125</v>
      </c>
      <c r="Q82" s="6">
        <v>45370</v>
      </c>
      <c r="R82" s="6">
        <v>45374</v>
      </c>
      <c r="S82" s="2" t="s">
        <v>1952</v>
      </c>
      <c r="T82" s="2" t="b">
        <v>1</v>
      </c>
      <c r="U82" s="2">
        <v>28657.98</v>
      </c>
    </row>
    <row r="83" spans="1:21" ht="14.25" customHeight="1" x14ac:dyDescent="0.35">
      <c r="A83" s="2" t="s">
        <v>192</v>
      </c>
      <c r="B83" s="3" t="s">
        <v>1943</v>
      </c>
      <c r="C83" s="3"/>
      <c r="D83" s="3"/>
      <c r="E83" s="3"/>
      <c r="F83" s="3"/>
      <c r="G83" s="3"/>
      <c r="H83" s="31" t="s">
        <v>1961</v>
      </c>
      <c r="I83" s="2">
        <v>10</v>
      </c>
      <c r="J83" s="31">
        <f t="shared" si="1"/>
        <v>250000</v>
      </c>
      <c r="K83" s="31"/>
      <c r="L83" s="31"/>
      <c r="M83" s="31"/>
      <c r="N83" s="31"/>
      <c r="O83" s="31"/>
      <c r="P83" s="2">
        <v>333</v>
      </c>
      <c r="Q83" s="6">
        <v>44632</v>
      </c>
      <c r="R83" s="6">
        <v>44634</v>
      </c>
      <c r="T83" s="2" t="b">
        <v>0</v>
      </c>
      <c r="U83" s="2" t="s">
        <v>1933</v>
      </c>
    </row>
    <row r="84" spans="1:21" ht="14.25" customHeight="1" x14ac:dyDescent="0.35">
      <c r="A84" s="2" t="s">
        <v>193</v>
      </c>
      <c r="B84" s="3" t="s">
        <v>1959</v>
      </c>
      <c r="C84" s="3"/>
      <c r="D84" s="3"/>
      <c r="E84" s="3"/>
      <c r="F84" s="3"/>
      <c r="G84" s="3"/>
      <c r="H84" s="31" t="s">
        <v>1962</v>
      </c>
      <c r="I84" s="2">
        <v>1</v>
      </c>
      <c r="J84" s="31">
        <f t="shared" si="1"/>
        <v>100</v>
      </c>
      <c r="K84" s="31"/>
      <c r="L84" s="31"/>
      <c r="M84" s="31"/>
      <c r="N84" s="31"/>
      <c r="O84" s="31"/>
      <c r="P84" s="2">
        <v>378</v>
      </c>
      <c r="Q84" s="6">
        <v>44952</v>
      </c>
      <c r="R84" s="6">
        <v>44956</v>
      </c>
      <c r="S84" s="2" t="s">
        <v>1952</v>
      </c>
      <c r="T84" s="2" t="b">
        <v>1</v>
      </c>
      <c r="U84" s="2">
        <v>88.17</v>
      </c>
    </row>
    <row r="85" spans="1:21" ht="14.25" customHeight="1" x14ac:dyDescent="0.35">
      <c r="A85" s="2" t="s">
        <v>195</v>
      </c>
      <c r="B85" s="3" t="s">
        <v>1939</v>
      </c>
      <c r="C85" s="3"/>
      <c r="D85" s="3"/>
      <c r="E85" s="3"/>
      <c r="F85" s="3"/>
      <c r="G85" s="3"/>
      <c r="H85" s="31" t="s">
        <v>1963</v>
      </c>
      <c r="I85" s="2">
        <v>3</v>
      </c>
      <c r="J85" s="31">
        <f t="shared" si="1"/>
        <v>3000</v>
      </c>
      <c r="K85" s="31"/>
      <c r="L85" s="31"/>
      <c r="M85" s="31"/>
      <c r="N85" s="31"/>
      <c r="O85" s="31"/>
      <c r="P85" s="2">
        <v>297</v>
      </c>
      <c r="Q85" s="6">
        <v>44167</v>
      </c>
      <c r="R85" s="6">
        <v>44171</v>
      </c>
      <c r="S85" s="2" t="s">
        <v>1952</v>
      </c>
      <c r="T85" s="2" t="b">
        <v>1</v>
      </c>
      <c r="U85" s="2">
        <v>1770.5099999999998</v>
      </c>
    </row>
    <row r="86" spans="1:21" ht="14.25" customHeight="1" x14ac:dyDescent="0.35">
      <c r="A86" s="2" t="s">
        <v>197</v>
      </c>
      <c r="B86" s="3" t="s">
        <v>1946</v>
      </c>
      <c r="C86" s="3"/>
      <c r="D86" s="3"/>
      <c r="E86" s="3"/>
      <c r="F86" s="3"/>
      <c r="G86" s="3"/>
      <c r="H86" s="31">
        <v>2000</v>
      </c>
      <c r="I86" s="2">
        <v>7</v>
      </c>
      <c r="J86" s="31">
        <f t="shared" si="1"/>
        <v>14000</v>
      </c>
      <c r="K86" s="31"/>
      <c r="L86" s="31"/>
      <c r="M86" s="31"/>
      <c r="N86" s="31"/>
      <c r="O86" s="31"/>
      <c r="P86" s="2">
        <v>432</v>
      </c>
      <c r="Q86" s="6">
        <v>43818</v>
      </c>
      <c r="R86" s="6">
        <v>43824</v>
      </c>
      <c r="S86" s="2" t="s">
        <v>1937</v>
      </c>
      <c r="T86" s="2" t="b">
        <v>1</v>
      </c>
      <c r="U86" s="2">
        <v>8718.2200000000012</v>
      </c>
    </row>
    <row r="87" spans="1:21" ht="14.25" customHeight="1" x14ac:dyDescent="0.35">
      <c r="A87" s="2" t="s">
        <v>200</v>
      </c>
      <c r="B87" s="3" t="s">
        <v>1944</v>
      </c>
      <c r="C87" s="3"/>
      <c r="D87" s="3"/>
      <c r="E87" s="3"/>
      <c r="F87" s="3"/>
      <c r="G87" s="3"/>
      <c r="H87" s="31">
        <v>8000</v>
      </c>
      <c r="I87" s="2">
        <v>4</v>
      </c>
      <c r="J87" s="31">
        <f t="shared" si="1"/>
        <v>32000</v>
      </c>
      <c r="K87" s="31"/>
      <c r="L87" s="31"/>
      <c r="M87" s="31"/>
      <c r="N87" s="31"/>
      <c r="O87" s="31"/>
      <c r="P87" s="2">
        <v>366</v>
      </c>
      <c r="Q87" s="6">
        <v>43945</v>
      </c>
      <c r="R87" s="6">
        <v>43950</v>
      </c>
      <c r="T87" s="2" t="b">
        <v>0</v>
      </c>
      <c r="U87" s="2" t="s">
        <v>1933</v>
      </c>
    </row>
    <row r="88" spans="1:21" ht="14.25" customHeight="1" x14ac:dyDescent="0.35">
      <c r="A88" s="2" t="s">
        <v>202</v>
      </c>
      <c r="B88" s="3" t="s">
        <v>1943</v>
      </c>
      <c r="C88" s="3"/>
      <c r="D88" s="3"/>
      <c r="E88" s="3"/>
      <c r="F88" s="3"/>
      <c r="G88" s="3"/>
      <c r="H88" s="31">
        <v>25000</v>
      </c>
      <c r="I88" s="2">
        <v>10</v>
      </c>
      <c r="J88" s="31">
        <f t="shared" si="1"/>
        <v>250000</v>
      </c>
      <c r="K88" s="31"/>
      <c r="L88" s="31"/>
      <c r="M88" s="31"/>
      <c r="N88" s="31"/>
      <c r="O88" s="31"/>
      <c r="P88" s="2">
        <v>374</v>
      </c>
      <c r="Q88" s="6">
        <v>44215</v>
      </c>
      <c r="R88" s="6">
        <v>44220</v>
      </c>
      <c r="S88" s="2" t="s">
        <v>1937</v>
      </c>
      <c r="T88" s="2" t="b">
        <v>1</v>
      </c>
      <c r="U88" s="2">
        <v>125433.3</v>
      </c>
    </row>
    <row r="89" spans="1:21" ht="14.25" customHeight="1" x14ac:dyDescent="0.35">
      <c r="A89" s="2" t="s">
        <v>204</v>
      </c>
      <c r="B89" s="3" t="s">
        <v>1957</v>
      </c>
      <c r="C89" s="3"/>
      <c r="D89" s="3"/>
      <c r="E89" s="3"/>
      <c r="F89" s="3"/>
      <c r="G89" s="3"/>
      <c r="H89" s="31">
        <v>800</v>
      </c>
      <c r="I89" s="2">
        <v>1</v>
      </c>
      <c r="J89" s="31">
        <f t="shared" si="1"/>
        <v>800</v>
      </c>
      <c r="K89" s="31"/>
      <c r="L89" s="31"/>
      <c r="M89" s="31"/>
      <c r="N89" s="31"/>
      <c r="O89" s="31"/>
      <c r="P89" s="2">
        <v>187</v>
      </c>
      <c r="Q89" s="6">
        <v>45147</v>
      </c>
      <c r="R89" s="6">
        <v>45152</v>
      </c>
      <c r="S89" s="2" t="s">
        <v>1948</v>
      </c>
      <c r="T89" s="2" t="b">
        <v>1</v>
      </c>
      <c r="U89" s="2">
        <v>714.99</v>
      </c>
    </row>
    <row r="90" spans="1:21" ht="14.25" customHeight="1" x14ac:dyDescent="0.35">
      <c r="A90" s="2" t="s">
        <v>206</v>
      </c>
      <c r="B90" s="3" t="s">
        <v>1941</v>
      </c>
      <c r="C90" s="3"/>
      <c r="D90" s="3"/>
      <c r="E90" s="3"/>
      <c r="F90" s="3"/>
      <c r="G90" s="3"/>
      <c r="H90" s="31">
        <v>18000</v>
      </c>
      <c r="I90" s="2">
        <v>4</v>
      </c>
      <c r="J90" s="31">
        <f t="shared" si="1"/>
        <v>72000</v>
      </c>
      <c r="K90" s="31"/>
      <c r="L90" s="31"/>
      <c r="M90" s="31"/>
      <c r="N90" s="31"/>
      <c r="O90" s="31"/>
      <c r="P90" s="2">
        <v>440</v>
      </c>
      <c r="Q90" s="6">
        <v>45193</v>
      </c>
      <c r="R90" s="6">
        <v>45197</v>
      </c>
      <c r="S90" s="2" t="s">
        <v>1935</v>
      </c>
      <c r="T90" s="2" t="b">
        <v>1</v>
      </c>
      <c r="U90" s="2">
        <v>57203.6</v>
      </c>
    </row>
    <row r="91" spans="1:21" ht="14.25" customHeight="1" x14ac:dyDescent="0.35">
      <c r="A91" s="2" t="s">
        <v>208</v>
      </c>
      <c r="B91" s="3" t="s">
        <v>1940</v>
      </c>
      <c r="C91" s="3"/>
      <c r="D91" s="3"/>
      <c r="E91" s="3"/>
      <c r="F91" s="3"/>
      <c r="G91" s="3"/>
      <c r="H91" s="31">
        <v>10000</v>
      </c>
      <c r="I91" s="2">
        <v>2</v>
      </c>
      <c r="J91" s="31">
        <f t="shared" si="1"/>
        <v>20000</v>
      </c>
      <c r="K91" s="31"/>
      <c r="L91" s="31"/>
      <c r="M91" s="31"/>
      <c r="N91" s="31"/>
      <c r="O91" s="31"/>
      <c r="P91" s="2">
        <v>387</v>
      </c>
      <c r="Q91" s="6">
        <v>44455</v>
      </c>
      <c r="R91" s="6">
        <v>44458</v>
      </c>
      <c r="S91" s="2" t="s">
        <v>1948</v>
      </c>
      <c r="T91" s="2" t="b">
        <v>1</v>
      </c>
      <c r="U91" s="2">
        <v>10879.14</v>
      </c>
    </row>
    <row r="92" spans="1:21" ht="14.25" customHeight="1" x14ac:dyDescent="0.35">
      <c r="A92" s="2" t="s">
        <v>210</v>
      </c>
      <c r="B92" s="3" t="s">
        <v>1932</v>
      </c>
      <c r="C92" s="3"/>
      <c r="D92" s="3"/>
      <c r="E92" s="3"/>
      <c r="F92" s="3"/>
      <c r="G92" s="3"/>
      <c r="H92" s="31">
        <v>500</v>
      </c>
      <c r="I92" s="2">
        <v>1</v>
      </c>
      <c r="J92" s="31">
        <f t="shared" si="1"/>
        <v>500</v>
      </c>
      <c r="K92" s="31"/>
      <c r="L92" s="31"/>
      <c r="M92" s="31"/>
      <c r="N92" s="31"/>
      <c r="O92" s="31"/>
      <c r="P92" s="2">
        <v>334</v>
      </c>
      <c r="Q92" s="6">
        <v>43827</v>
      </c>
      <c r="R92" s="6">
        <v>43830</v>
      </c>
      <c r="S92" s="2" t="s">
        <v>1952</v>
      </c>
      <c r="T92" s="2" t="b">
        <v>1</v>
      </c>
      <c r="U92" s="2">
        <v>372.41</v>
      </c>
    </row>
    <row r="93" spans="1:21" ht="14.25" customHeight="1" x14ac:dyDescent="0.35">
      <c r="A93" s="2" t="s">
        <v>212</v>
      </c>
      <c r="B93" s="3" t="s">
        <v>1934</v>
      </c>
      <c r="C93" s="3"/>
      <c r="D93" s="3"/>
      <c r="E93" s="3"/>
      <c r="F93" s="3"/>
      <c r="G93" s="3"/>
      <c r="H93" s="31" t="s">
        <v>1938</v>
      </c>
      <c r="I93" s="2">
        <v>3</v>
      </c>
      <c r="J93" s="31">
        <f t="shared" si="1"/>
        <v>18000</v>
      </c>
      <c r="K93" s="31"/>
      <c r="L93" s="31"/>
      <c r="M93" s="31"/>
      <c r="N93" s="31"/>
      <c r="O93" s="31"/>
      <c r="P93" s="2">
        <v>484</v>
      </c>
      <c r="Q93" s="6">
        <v>43866</v>
      </c>
      <c r="R93" s="6">
        <v>43868</v>
      </c>
      <c r="T93" s="2" t="b">
        <v>0</v>
      </c>
      <c r="U93" s="2" t="s">
        <v>1933</v>
      </c>
    </row>
    <row r="94" spans="1:21" ht="14.25" customHeight="1" x14ac:dyDescent="0.35">
      <c r="A94" s="2" t="s">
        <v>214</v>
      </c>
      <c r="B94" s="3" t="s">
        <v>1946</v>
      </c>
      <c r="C94" s="3"/>
      <c r="D94" s="3"/>
      <c r="E94" s="3"/>
      <c r="F94" s="3"/>
      <c r="G94" s="3"/>
      <c r="H94" s="31" t="s">
        <v>1947</v>
      </c>
      <c r="I94" s="2">
        <v>5</v>
      </c>
      <c r="J94" s="31">
        <f t="shared" si="1"/>
        <v>10000</v>
      </c>
      <c r="K94" s="31"/>
      <c r="L94" s="31"/>
      <c r="M94" s="31"/>
      <c r="N94" s="31"/>
      <c r="O94" s="31"/>
      <c r="P94" s="2">
        <v>114</v>
      </c>
      <c r="Q94" s="6">
        <v>43890</v>
      </c>
      <c r="R94" s="6">
        <v>43896</v>
      </c>
      <c r="S94" s="2" t="s">
        <v>1937</v>
      </c>
      <c r="T94" s="2" t="b">
        <v>1</v>
      </c>
      <c r="U94" s="2">
        <v>5506.4</v>
      </c>
    </row>
    <row r="95" spans="1:21" ht="14.25" customHeight="1" x14ac:dyDescent="0.35">
      <c r="A95" s="2" t="s">
        <v>216</v>
      </c>
      <c r="B95" s="3" t="s">
        <v>1930</v>
      </c>
      <c r="C95" s="3"/>
      <c r="D95" s="3"/>
      <c r="E95" s="3"/>
      <c r="F95" s="3"/>
      <c r="G95" s="3"/>
      <c r="H95" s="31">
        <v>12000</v>
      </c>
      <c r="I95" s="2">
        <v>4</v>
      </c>
      <c r="J95" s="31">
        <f t="shared" si="1"/>
        <v>48000</v>
      </c>
      <c r="K95" s="31"/>
      <c r="L95" s="31"/>
      <c r="M95" s="31"/>
      <c r="N95" s="31"/>
      <c r="O95" s="31"/>
      <c r="P95" s="2">
        <v>443</v>
      </c>
      <c r="Q95" s="6">
        <v>45136</v>
      </c>
      <c r="R95" s="6">
        <v>45141</v>
      </c>
      <c r="S95" s="2" t="s">
        <v>1931</v>
      </c>
      <c r="T95" s="2" t="b">
        <v>1</v>
      </c>
      <c r="U95" s="2">
        <v>38250.120000000003</v>
      </c>
    </row>
    <row r="96" spans="1:21" ht="14.25" customHeight="1" x14ac:dyDescent="0.35">
      <c r="A96" s="2" t="s">
        <v>217</v>
      </c>
      <c r="B96" s="3" t="s">
        <v>1946</v>
      </c>
      <c r="C96" s="3"/>
      <c r="D96" s="3"/>
      <c r="E96" s="3"/>
      <c r="F96" s="3"/>
      <c r="G96" s="3"/>
      <c r="H96" s="31" t="s">
        <v>1947</v>
      </c>
      <c r="I96" s="2">
        <v>5</v>
      </c>
      <c r="J96" s="31">
        <f t="shared" si="1"/>
        <v>10000</v>
      </c>
      <c r="K96" s="31"/>
      <c r="L96" s="31"/>
      <c r="M96" s="31"/>
      <c r="N96" s="31"/>
      <c r="O96" s="31"/>
      <c r="P96" s="2">
        <v>144</v>
      </c>
      <c r="Q96" s="6">
        <v>44827</v>
      </c>
      <c r="R96" s="6">
        <v>44829</v>
      </c>
      <c r="S96" s="2" t="s">
        <v>1935</v>
      </c>
      <c r="T96" s="2" t="b">
        <v>1</v>
      </c>
      <c r="U96" s="2">
        <v>7114.0499999999993</v>
      </c>
    </row>
    <row r="97" spans="1:21" ht="14.25" customHeight="1" x14ac:dyDescent="0.35">
      <c r="A97" s="2" t="s">
        <v>218</v>
      </c>
      <c r="B97" s="3" t="s">
        <v>1940</v>
      </c>
      <c r="C97" s="3"/>
      <c r="D97" s="3"/>
      <c r="E97" s="3"/>
      <c r="F97" s="3"/>
      <c r="G97" s="3"/>
      <c r="H97" s="31" t="s">
        <v>1955</v>
      </c>
      <c r="I97" s="2">
        <v>2</v>
      </c>
      <c r="J97" s="31">
        <f t="shared" si="1"/>
        <v>20000</v>
      </c>
      <c r="K97" s="31"/>
      <c r="L97" s="31"/>
      <c r="M97" s="31"/>
      <c r="N97" s="31"/>
      <c r="O97" s="31"/>
      <c r="P97" s="2">
        <v>412</v>
      </c>
      <c r="Q97" s="6">
        <v>45082</v>
      </c>
      <c r="R97" s="6">
        <v>45087</v>
      </c>
      <c r="S97" s="2" t="s">
        <v>1948</v>
      </c>
      <c r="T97" s="2" t="b">
        <v>1</v>
      </c>
      <c r="U97" s="2">
        <v>14220.48</v>
      </c>
    </row>
    <row r="98" spans="1:21" ht="14.25" customHeight="1" x14ac:dyDescent="0.35">
      <c r="A98" s="2" t="s">
        <v>220</v>
      </c>
      <c r="B98" s="3" t="s">
        <v>1959</v>
      </c>
      <c r="C98" s="3"/>
      <c r="D98" s="3"/>
      <c r="E98" s="3"/>
      <c r="F98" s="3"/>
      <c r="G98" s="3"/>
      <c r="H98" s="31">
        <v>100</v>
      </c>
      <c r="I98" s="2">
        <v>2</v>
      </c>
      <c r="J98" s="31">
        <f t="shared" si="1"/>
        <v>200</v>
      </c>
      <c r="K98" s="31"/>
      <c r="L98" s="31"/>
      <c r="M98" s="31"/>
      <c r="N98" s="31"/>
      <c r="O98" s="31"/>
      <c r="P98" s="2">
        <v>420</v>
      </c>
      <c r="Q98" s="6">
        <v>44677</v>
      </c>
      <c r="R98" s="6">
        <v>44683</v>
      </c>
      <c r="S98" s="2" t="s">
        <v>1937</v>
      </c>
      <c r="T98" s="2" t="b">
        <v>1</v>
      </c>
      <c r="U98" s="2">
        <v>116.84</v>
      </c>
    </row>
    <row r="99" spans="1:21" ht="14.25" customHeight="1" x14ac:dyDescent="0.35">
      <c r="A99" s="2" t="s">
        <v>222</v>
      </c>
      <c r="B99" s="3" t="s">
        <v>1936</v>
      </c>
      <c r="C99" s="3"/>
      <c r="D99" s="3"/>
      <c r="E99" s="3"/>
      <c r="F99" s="3"/>
      <c r="G99" s="3"/>
      <c r="H99" s="31" t="s">
        <v>1954</v>
      </c>
      <c r="I99" s="2">
        <v>7</v>
      </c>
      <c r="J99" s="31">
        <f t="shared" si="1"/>
        <v>21000</v>
      </c>
      <c r="K99" s="31"/>
      <c r="L99" s="31"/>
      <c r="M99" s="31"/>
      <c r="N99" s="31"/>
      <c r="O99" s="31"/>
      <c r="P99" s="2">
        <v>311</v>
      </c>
      <c r="Q99" s="6">
        <v>45164</v>
      </c>
      <c r="R99" s="6">
        <v>45167</v>
      </c>
      <c r="S99" s="2" t="s">
        <v>1937</v>
      </c>
      <c r="T99" s="2" t="b">
        <v>1</v>
      </c>
      <c r="U99" s="2">
        <v>17306.52</v>
      </c>
    </row>
    <row r="100" spans="1:21" ht="14.25" customHeight="1" x14ac:dyDescent="0.35">
      <c r="A100" s="2" t="s">
        <v>223</v>
      </c>
      <c r="B100" s="3" t="s">
        <v>1934</v>
      </c>
      <c r="C100" s="3"/>
      <c r="D100" s="3"/>
      <c r="E100" s="3"/>
      <c r="F100" s="3"/>
      <c r="G100" s="3"/>
      <c r="H100" s="31" t="s">
        <v>1938</v>
      </c>
      <c r="I100" s="2">
        <v>3</v>
      </c>
      <c r="J100" s="31">
        <f t="shared" si="1"/>
        <v>18000</v>
      </c>
      <c r="K100" s="31"/>
      <c r="L100" s="31"/>
      <c r="M100" s="31"/>
      <c r="N100" s="31"/>
      <c r="O100" s="31"/>
      <c r="P100" s="2">
        <v>175</v>
      </c>
      <c r="Q100" s="6">
        <v>45025</v>
      </c>
      <c r="R100" s="6">
        <v>45029</v>
      </c>
      <c r="S100" s="2" t="s">
        <v>1948</v>
      </c>
      <c r="T100" s="2" t="b">
        <v>1</v>
      </c>
      <c r="U100" s="2">
        <v>14155.89</v>
      </c>
    </row>
    <row r="101" spans="1:21" ht="14.25" customHeight="1" x14ac:dyDescent="0.35">
      <c r="A101" s="2" t="s">
        <v>225</v>
      </c>
      <c r="B101" s="3" t="s">
        <v>1939</v>
      </c>
      <c r="C101" s="3"/>
      <c r="D101" s="3"/>
      <c r="E101" s="3"/>
      <c r="F101" s="3"/>
      <c r="G101" s="3"/>
      <c r="H101" s="31">
        <v>1000</v>
      </c>
      <c r="I101" s="2">
        <v>3</v>
      </c>
      <c r="J101" s="31">
        <f t="shared" si="1"/>
        <v>3000</v>
      </c>
      <c r="K101" s="31"/>
      <c r="L101" s="31"/>
      <c r="M101" s="31"/>
      <c r="N101" s="31"/>
      <c r="O101" s="31"/>
      <c r="P101" s="2">
        <v>450</v>
      </c>
      <c r="Q101" s="6">
        <v>44560</v>
      </c>
      <c r="R101" s="6">
        <v>44562</v>
      </c>
      <c r="S101" s="2" t="s">
        <v>1935</v>
      </c>
      <c r="T101" s="2" t="b">
        <v>1</v>
      </c>
      <c r="U101" s="2">
        <v>1695.5099999999998</v>
      </c>
    </row>
    <row r="102" spans="1:21" ht="14.25" customHeight="1" x14ac:dyDescent="0.35">
      <c r="A102" s="2" t="s">
        <v>227</v>
      </c>
      <c r="B102" s="3" t="s">
        <v>1949</v>
      </c>
      <c r="C102" s="3"/>
      <c r="D102" s="3"/>
      <c r="E102" s="3"/>
      <c r="F102" s="3"/>
      <c r="G102" s="3"/>
      <c r="H102" s="31">
        <v>20000</v>
      </c>
      <c r="I102" s="2">
        <v>12</v>
      </c>
      <c r="J102" s="31">
        <f t="shared" si="1"/>
        <v>240000</v>
      </c>
      <c r="K102" s="31"/>
      <c r="L102" s="31"/>
      <c r="M102" s="31"/>
      <c r="N102" s="31"/>
      <c r="O102" s="31"/>
      <c r="P102" s="2">
        <v>493</v>
      </c>
      <c r="Q102" s="6">
        <v>43638</v>
      </c>
      <c r="R102" s="6">
        <v>43644</v>
      </c>
      <c r="S102" s="2" t="s">
        <v>1937</v>
      </c>
      <c r="T102" s="2" t="b">
        <v>1</v>
      </c>
      <c r="U102" s="2">
        <v>169589.52</v>
      </c>
    </row>
    <row r="103" spans="1:21" ht="14.25" customHeight="1" x14ac:dyDescent="0.35">
      <c r="A103" s="2" t="s">
        <v>229</v>
      </c>
      <c r="B103" s="3" t="s">
        <v>1941</v>
      </c>
      <c r="C103" s="3"/>
      <c r="D103" s="3"/>
      <c r="E103" s="3"/>
      <c r="F103" s="3"/>
      <c r="G103" s="3"/>
      <c r="H103" s="31" t="s">
        <v>1942</v>
      </c>
      <c r="I103" s="2">
        <v>4</v>
      </c>
      <c r="J103" s="31">
        <f t="shared" si="1"/>
        <v>72000</v>
      </c>
      <c r="K103" s="31"/>
      <c r="L103" s="31"/>
      <c r="M103" s="31"/>
      <c r="N103" s="31"/>
      <c r="O103" s="31"/>
      <c r="P103" s="2">
        <v>493</v>
      </c>
      <c r="Q103" s="6">
        <v>44236</v>
      </c>
      <c r="R103" s="6">
        <v>44240</v>
      </c>
      <c r="S103" s="2" t="s">
        <v>1931</v>
      </c>
      <c r="T103" s="2" t="b">
        <v>1</v>
      </c>
      <c r="U103" s="2">
        <v>57341.56</v>
      </c>
    </row>
    <row r="104" spans="1:21" ht="14.25" customHeight="1" x14ac:dyDescent="0.35">
      <c r="A104" s="2" t="s">
        <v>231</v>
      </c>
      <c r="B104" s="3" t="s">
        <v>1936</v>
      </c>
      <c r="C104" s="3"/>
      <c r="D104" s="3"/>
      <c r="E104" s="3"/>
      <c r="F104" s="3"/>
      <c r="G104" s="3"/>
      <c r="H104" s="31">
        <v>3000</v>
      </c>
      <c r="I104" s="2">
        <v>6</v>
      </c>
      <c r="J104" s="31">
        <f t="shared" si="1"/>
        <v>18000</v>
      </c>
      <c r="K104" s="31"/>
      <c r="L104" s="31"/>
      <c r="M104" s="31"/>
      <c r="N104" s="31"/>
      <c r="O104" s="31"/>
      <c r="P104" s="2">
        <v>270</v>
      </c>
      <c r="Q104" s="6">
        <v>44853</v>
      </c>
      <c r="R104" s="6">
        <v>44855</v>
      </c>
      <c r="T104" s="2" t="b">
        <v>0</v>
      </c>
      <c r="U104" s="2" t="s">
        <v>1933</v>
      </c>
    </row>
    <row r="105" spans="1:21" ht="14.25" customHeight="1" x14ac:dyDescent="0.35">
      <c r="A105" s="2" t="s">
        <v>232</v>
      </c>
      <c r="B105" s="3" t="s">
        <v>1951</v>
      </c>
      <c r="C105" s="3"/>
      <c r="D105" s="3"/>
      <c r="E105" s="3"/>
      <c r="F105" s="3"/>
      <c r="G105" s="3"/>
      <c r="H105" s="31">
        <v>4000</v>
      </c>
      <c r="I105" s="2">
        <v>10</v>
      </c>
      <c r="J105" s="31">
        <f t="shared" si="1"/>
        <v>40000</v>
      </c>
      <c r="K105" s="31"/>
      <c r="L105" s="31"/>
      <c r="M105" s="31"/>
      <c r="N105" s="31"/>
      <c r="O105" s="31"/>
      <c r="P105" s="2">
        <v>149</v>
      </c>
      <c r="Q105" s="6">
        <v>44433</v>
      </c>
      <c r="R105" s="6">
        <v>44436</v>
      </c>
      <c r="S105" s="2" t="s">
        <v>1952</v>
      </c>
      <c r="T105" s="2" t="b">
        <v>1</v>
      </c>
      <c r="U105" s="2">
        <v>35432.600000000006</v>
      </c>
    </row>
    <row r="106" spans="1:21" ht="14.25" customHeight="1" x14ac:dyDescent="0.35">
      <c r="A106" s="2" t="s">
        <v>233</v>
      </c>
      <c r="B106" s="3" t="s">
        <v>1946</v>
      </c>
      <c r="C106" s="3"/>
      <c r="D106" s="3"/>
      <c r="E106" s="3"/>
      <c r="F106" s="3"/>
      <c r="G106" s="3"/>
      <c r="H106" s="31">
        <v>2000</v>
      </c>
      <c r="I106" s="2">
        <v>5</v>
      </c>
      <c r="J106" s="31">
        <f t="shared" si="1"/>
        <v>10000</v>
      </c>
      <c r="K106" s="31"/>
      <c r="L106" s="31"/>
      <c r="M106" s="31"/>
      <c r="N106" s="31"/>
      <c r="O106" s="31"/>
      <c r="P106" s="2">
        <v>440</v>
      </c>
      <c r="Q106" s="6">
        <v>44144</v>
      </c>
      <c r="R106" s="6">
        <v>44149</v>
      </c>
      <c r="S106" s="2" t="s">
        <v>1937</v>
      </c>
      <c r="T106" s="2" t="b">
        <v>1</v>
      </c>
      <c r="U106" s="2">
        <v>8403.3000000000011</v>
      </c>
    </row>
    <row r="107" spans="1:21" ht="14.25" customHeight="1" x14ac:dyDescent="0.35">
      <c r="A107" s="2" t="s">
        <v>235</v>
      </c>
      <c r="B107" s="3" t="s">
        <v>1944</v>
      </c>
      <c r="C107" s="3"/>
      <c r="D107" s="3"/>
      <c r="E107" s="3"/>
      <c r="F107" s="3"/>
      <c r="G107" s="3"/>
      <c r="H107" s="31">
        <v>8000</v>
      </c>
      <c r="I107" s="2">
        <v>4</v>
      </c>
      <c r="J107" s="31">
        <f t="shared" si="1"/>
        <v>32000</v>
      </c>
      <c r="K107" s="31"/>
      <c r="L107" s="31"/>
      <c r="M107" s="31"/>
      <c r="N107" s="31"/>
      <c r="O107" s="31"/>
      <c r="P107" s="2">
        <v>491</v>
      </c>
      <c r="Q107" s="6">
        <v>45206</v>
      </c>
      <c r="R107" s="6">
        <v>45210</v>
      </c>
      <c r="S107" s="2" t="s">
        <v>1935</v>
      </c>
      <c r="T107" s="2" t="b">
        <v>1</v>
      </c>
      <c r="U107" s="2">
        <v>24816.48</v>
      </c>
    </row>
    <row r="108" spans="1:21" ht="14.25" customHeight="1" x14ac:dyDescent="0.35">
      <c r="A108" s="2" t="s">
        <v>236</v>
      </c>
      <c r="B108" s="3" t="s">
        <v>1943</v>
      </c>
      <c r="C108" s="3"/>
      <c r="D108" s="3"/>
      <c r="E108" s="3"/>
      <c r="F108" s="3"/>
      <c r="G108" s="3"/>
      <c r="H108" s="31" t="s">
        <v>1961</v>
      </c>
      <c r="I108" s="2">
        <v>8</v>
      </c>
      <c r="J108" s="31">
        <f t="shared" si="1"/>
        <v>200000</v>
      </c>
      <c r="K108" s="31"/>
      <c r="L108" s="31"/>
      <c r="M108" s="31"/>
      <c r="N108" s="31"/>
      <c r="O108" s="31"/>
      <c r="P108" s="2">
        <v>302</v>
      </c>
      <c r="Q108" s="6">
        <v>43861</v>
      </c>
      <c r="R108" s="6">
        <v>43867</v>
      </c>
      <c r="S108" s="2" t="s">
        <v>1952</v>
      </c>
      <c r="T108" s="2" t="b">
        <v>1</v>
      </c>
      <c r="U108" s="2">
        <v>153134.96</v>
      </c>
    </row>
    <row r="109" spans="1:21" ht="14.25" customHeight="1" x14ac:dyDescent="0.35">
      <c r="A109" s="2" t="s">
        <v>238</v>
      </c>
      <c r="B109" s="3" t="s">
        <v>1951</v>
      </c>
      <c r="C109" s="3"/>
      <c r="D109" s="3"/>
      <c r="E109" s="3"/>
      <c r="F109" s="3"/>
      <c r="G109" s="3"/>
      <c r="H109" s="31">
        <v>4000</v>
      </c>
      <c r="I109" s="2">
        <v>6</v>
      </c>
      <c r="J109" s="31">
        <f t="shared" si="1"/>
        <v>24000</v>
      </c>
      <c r="K109" s="31"/>
      <c r="L109" s="31"/>
      <c r="M109" s="31"/>
      <c r="N109" s="31"/>
      <c r="O109" s="31"/>
      <c r="P109" s="2">
        <v>168</v>
      </c>
      <c r="Q109" s="6">
        <v>45290</v>
      </c>
      <c r="R109" s="6">
        <v>45295</v>
      </c>
      <c r="S109" s="2" t="s">
        <v>1931</v>
      </c>
      <c r="T109" s="2" t="b">
        <v>1</v>
      </c>
      <c r="U109" s="2">
        <v>20927.52</v>
      </c>
    </row>
    <row r="110" spans="1:21" ht="14.25" customHeight="1" x14ac:dyDescent="0.35">
      <c r="A110" s="2" t="s">
        <v>240</v>
      </c>
      <c r="B110" s="3" t="s">
        <v>1949</v>
      </c>
      <c r="C110" s="3"/>
      <c r="D110" s="3"/>
      <c r="E110" s="3"/>
      <c r="F110" s="3"/>
      <c r="G110" s="3"/>
      <c r="H110" s="31">
        <v>20000</v>
      </c>
      <c r="I110" s="2">
        <v>12</v>
      </c>
      <c r="J110" s="31">
        <f t="shared" si="1"/>
        <v>240000</v>
      </c>
      <c r="K110" s="31"/>
      <c r="L110" s="31"/>
      <c r="M110" s="31"/>
      <c r="N110" s="31"/>
      <c r="O110" s="31"/>
      <c r="P110" s="2">
        <v>479</v>
      </c>
      <c r="Q110" s="6">
        <v>45292</v>
      </c>
      <c r="R110" s="6">
        <v>45298</v>
      </c>
      <c r="T110" s="2" t="b">
        <v>0</v>
      </c>
      <c r="U110" s="2" t="s">
        <v>1933</v>
      </c>
    </row>
    <row r="111" spans="1:21" ht="14.25" customHeight="1" x14ac:dyDescent="0.35">
      <c r="A111" s="2" t="s">
        <v>241</v>
      </c>
      <c r="B111" s="3" t="s">
        <v>1934</v>
      </c>
      <c r="C111" s="3"/>
      <c r="D111" s="3"/>
      <c r="E111" s="3"/>
      <c r="F111" s="3"/>
      <c r="G111" s="3"/>
      <c r="H111" s="31">
        <v>6000</v>
      </c>
      <c r="I111" s="2">
        <v>3</v>
      </c>
      <c r="J111" s="31">
        <f t="shared" si="1"/>
        <v>18000</v>
      </c>
      <c r="K111" s="31"/>
      <c r="L111" s="31"/>
      <c r="M111" s="31"/>
      <c r="N111" s="31"/>
      <c r="O111" s="31"/>
      <c r="P111" s="2">
        <v>271</v>
      </c>
      <c r="Q111" s="6">
        <v>44178</v>
      </c>
      <c r="R111" s="6">
        <v>44180</v>
      </c>
      <c r="S111" s="2" t="s">
        <v>1931</v>
      </c>
      <c r="T111" s="2" t="b">
        <v>1</v>
      </c>
      <c r="U111" s="2">
        <v>12518.82</v>
      </c>
    </row>
    <row r="112" spans="1:21" ht="14.25" customHeight="1" x14ac:dyDescent="0.35">
      <c r="A112" s="2" t="s">
        <v>242</v>
      </c>
      <c r="B112" s="3" t="s">
        <v>1934</v>
      </c>
      <c r="C112" s="3"/>
      <c r="D112" s="3"/>
      <c r="E112" s="3"/>
      <c r="F112" s="3"/>
      <c r="G112" s="3"/>
      <c r="H112" s="31" t="s">
        <v>1938</v>
      </c>
      <c r="I112" s="2">
        <v>4</v>
      </c>
      <c r="J112" s="31">
        <f t="shared" si="1"/>
        <v>24000</v>
      </c>
      <c r="K112" s="31"/>
      <c r="L112" s="31"/>
      <c r="M112" s="31"/>
      <c r="N112" s="31"/>
      <c r="O112" s="31"/>
      <c r="P112" s="2">
        <v>434</v>
      </c>
      <c r="Q112" s="6">
        <v>44604</v>
      </c>
      <c r="R112" s="6">
        <v>44610</v>
      </c>
      <c r="S112" s="2" t="s">
        <v>1948</v>
      </c>
      <c r="T112" s="2" t="b">
        <v>1</v>
      </c>
      <c r="U112" s="2">
        <v>12412.04</v>
      </c>
    </row>
    <row r="113" spans="1:21" ht="14.25" customHeight="1" x14ac:dyDescent="0.35">
      <c r="A113" s="2" t="s">
        <v>244</v>
      </c>
      <c r="B113" s="3" t="s">
        <v>1949</v>
      </c>
      <c r="C113" s="3"/>
      <c r="D113" s="3"/>
      <c r="E113" s="3"/>
      <c r="F113" s="3"/>
      <c r="G113" s="3"/>
      <c r="H113" s="31">
        <v>20000</v>
      </c>
      <c r="I113" s="2">
        <v>12</v>
      </c>
      <c r="J113" s="31">
        <f t="shared" si="1"/>
        <v>240000</v>
      </c>
      <c r="K113" s="31"/>
      <c r="L113" s="31"/>
      <c r="M113" s="31"/>
      <c r="N113" s="31"/>
      <c r="O113" s="31"/>
      <c r="P113" s="2">
        <v>496</v>
      </c>
      <c r="Q113" s="6">
        <v>43941</v>
      </c>
      <c r="R113" s="6">
        <v>43947</v>
      </c>
      <c r="S113" s="2" t="s">
        <v>1948</v>
      </c>
      <c r="T113" s="2" t="b">
        <v>1</v>
      </c>
      <c r="U113" s="2">
        <v>179908.08000000002</v>
      </c>
    </row>
    <row r="114" spans="1:21" ht="14.25" customHeight="1" x14ac:dyDescent="0.35">
      <c r="A114" s="2" t="s">
        <v>245</v>
      </c>
      <c r="B114" s="3" t="s">
        <v>1957</v>
      </c>
      <c r="C114" s="3"/>
      <c r="D114" s="3"/>
      <c r="E114" s="3"/>
      <c r="F114" s="3"/>
      <c r="G114" s="3"/>
      <c r="H114" s="31" t="s">
        <v>1958</v>
      </c>
      <c r="I114" s="2">
        <v>1</v>
      </c>
      <c r="J114" s="31">
        <f t="shared" si="1"/>
        <v>800</v>
      </c>
      <c r="K114" s="31"/>
      <c r="L114" s="31"/>
      <c r="M114" s="31"/>
      <c r="N114" s="31"/>
      <c r="O114" s="31"/>
      <c r="P114" s="2">
        <v>412</v>
      </c>
      <c r="Q114" s="6">
        <v>45041</v>
      </c>
      <c r="R114" s="6">
        <v>45047</v>
      </c>
      <c r="S114" s="2" t="s">
        <v>1935</v>
      </c>
      <c r="T114" s="2" t="b">
        <v>1</v>
      </c>
      <c r="U114" s="2">
        <v>678.92</v>
      </c>
    </row>
    <row r="115" spans="1:21" ht="14.25" customHeight="1" x14ac:dyDescent="0.35">
      <c r="A115" s="2" t="s">
        <v>247</v>
      </c>
      <c r="B115" s="3" t="s">
        <v>1941</v>
      </c>
      <c r="C115" s="3"/>
      <c r="D115" s="3"/>
      <c r="E115" s="3"/>
      <c r="F115" s="3"/>
      <c r="G115" s="3"/>
      <c r="H115" s="31">
        <v>18000</v>
      </c>
      <c r="I115" s="2">
        <v>5</v>
      </c>
      <c r="J115" s="31">
        <f t="shared" si="1"/>
        <v>90000</v>
      </c>
      <c r="K115" s="31"/>
      <c r="L115" s="31"/>
      <c r="M115" s="31"/>
      <c r="N115" s="31"/>
      <c r="O115" s="31"/>
      <c r="P115" s="2">
        <v>367</v>
      </c>
      <c r="Q115" s="6">
        <v>43649</v>
      </c>
      <c r="R115" s="6">
        <v>43652</v>
      </c>
      <c r="T115" s="2" t="b">
        <v>0</v>
      </c>
      <c r="U115" s="2" t="s">
        <v>1933</v>
      </c>
    </row>
    <row r="116" spans="1:21" ht="14.25" customHeight="1" x14ac:dyDescent="0.35">
      <c r="A116" s="2" t="s">
        <v>249</v>
      </c>
      <c r="B116" s="3" t="s">
        <v>1959</v>
      </c>
      <c r="C116" s="3"/>
      <c r="D116" s="3"/>
      <c r="E116" s="3"/>
      <c r="F116" s="3"/>
      <c r="G116" s="3"/>
      <c r="H116" s="31">
        <v>100</v>
      </c>
      <c r="I116" s="2">
        <v>1</v>
      </c>
      <c r="J116" s="31">
        <f t="shared" si="1"/>
        <v>100</v>
      </c>
      <c r="K116" s="31"/>
      <c r="L116" s="31"/>
      <c r="M116" s="31"/>
      <c r="N116" s="31"/>
      <c r="O116" s="31"/>
      <c r="P116" s="2">
        <v>338</v>
      </c>
      <c r="Q116" s="6">
        <v>43960</v>
      </c>
      <c r="R116" s="6">
        <v>43966</v>
      </c>
      <c r="T116" s="2" t="b">
        <v>0</v>
      </c>
      <c r="U116" s="2" t="s">
        <v>1933</v>
      </c>
    </row>
    <row r="117" spans="1:21" ht="14.25" customHeight="1" x14ac:dyDescent="0.35">
      <c r="A117" s="2" t="s">
        <v>250</v>
      </c>
      <c r="B117" s="3" t="s">
        <v>1957</v>
      </c>
      <c r="C117" s="3"/>
      <c r="D117" s="3"/>
      <c r="E117" s="3"/>
      <c r="F117" s="3"/>
      <c r="G117" s="3"/>
      <c r="H117" s="31">
        <v>800</v>
      </c>
      <c r="I117" s="2">
        <v>1</v>
      </c>
      <c r="J117" s="31">
        <f t="shared" si="1"/>
        <v>800</v>
      </c>
      <c r="K117" s="31"/>
      <c r="L117" s="31"/>
      <c r="M117" s="31"/>
      <c r="N117" s="31"/>
      <c r="O117" s="31"/>
      <c r="P117" s="2">
        <v>488</v>
      </c>
      <c r="Q117" s="6">
        <v>44835</v>
      </c>
      <c r="R117" s="6">
        <v>44838</v>
      </c>
      <c r="S117" s="2" t="s">
        <v>1948</v>
      </c>
      <c r="T117" s="2" t="b">
        <v>1</v>
      </c>
      <c r="U117" s="2">
        <v>411.43</v>
      </c>
    </row>
    <row r="118" spans="1:21" ht="14.25" customHeight="1" x14ac:dyDescent="0.35">
      <c r="A118" s="2" t="s">
        <v>252</v>
      </c>
      <c r="B118" s="3" t="s">
        <v>1930</v>
      </c>
      <c r="C118" s="3"/>
      <c r="D118" s="3"/>
      <c r="E118" s="3"/>
      <c r="F118" s="3"/>
      <c r="G118" s="3"/>
      <c r="H118" s="31" t="s">
        <v>1953</v>
      </c>
      <c r="I118" s="2">
        <v>4</v>
      </c>
      <c r="J118" s="31">
        <f t="shared" si="1"/>
        <v>48000</v>
      </c>
      <c r="K118" s="31"/>
      <c r="L118" s="31"/>
      <c r="M118" s="31"/>
      <c r="N118" s="31"/>
      <c r="O118" s="31"/>
      <c r="P118" s="2">
        <v>193</v>
      </c>
      <c r="Q118" s="6">
        <v>43850</v>
      </c>
      <c r="R118" s="6">
        <v>43852</v>
      </c>
      <c r="S118" s="2" t="s">
        <v>1948</v>
      </c>
      <c r="T118" s="2" t="b">
        <v>1</v>
      </c>
      <c r="U118" s="2">
        <v>25741.52</v>
      </c>
    </row>
    <row r="119" spans="1:21" ht="14.25" customHeight="1" x14ac:dyDescent="0.35">
      <c r="A119" s="2" t="s">
        <v>254</v>
      </c>
      <c r="B119" s="3" t="s">
        <v>1932</v>
      </c>
      <c r="C119" s="3"/>
      <c r="D119" s="3"/>
      <c r="E119" s="3"/>
      <c r="F119" s="3"/>
      <c r="G119" s="3"/>
      <c r="H119" s="31" t="s">
        <v>1950</v>
      </c>
      <c r="I119" s="2">
        <v>1</v>
      </c>
      <c r="J119" s="31">
        <f t="shared" si="1"/>
        <v>500</v>
      </c>
      <c r="K119" s="31"/>
      <c r="L119" s="31"/>
      <c r="M119" s="31"/>
      <c r="N119" s="31"/>
      <c r="O119" s="31"/>
      <c r="P119" s="2">
        <v>390</v>
      </c>
      <c r="Q119" s="6">
        <v>44577</v>
      </c>
      <c r="R119" s="6">
        <v>44581</v>
      </c>
      <c r="T119" s="2" t="b">
        <v>0</v>
      </c>
      <c r="U119" s="2" t="s">
        <v>1933</v>
      </c>
    </row>
    <row r="120" spans="1:21" ht="14.25" customHeight="1" x14ac:dyDescent="0.35">
      <c r="A120" s="2" t="s">
        <v>255</v>
      </c>
      <c r="B120" s="3" t="s">
        <v>1932</v>
      </c>
      <c r="C120" s="3"/>
      <c r="D120" s="3"/>
      <c r="E120" s="3"/>
      <c r="F120" s="3"/>
      <c r="G120" s="3"/>
      <c r="H120" s="31">
        <v>500</v>
      </c>
      <c r="I120" s="2">
        <v>1</v>
      </c>
      <c r="J120" s="31">
        <f t="shared" si="1"/>
        <v>500</v>
      </c>
      <c r="K120" s="31"/>
      <c r="L120" s="31"/>
      <c r="M120" s="31"/>
      <c r="N120" s="31"/>
      <c r="O120" s="31"/>
      <c r="P120" s="2">
        <v>118</v>
      </c>
      <c r="Q120" s="6">
        <v>44195</v>
      </c>
      <c r="R120" s="6">
        <v>44199</v>
      </c>
      <c r="S120" s="2" t="s">
        <v>1948</v>
      </c>
      <c r="T120" s="2" t="b">
        <v>1</v>
      </c>
      <c r="U120" s="2">
        <v>278.88</v>
      </c>
    </row>
    <row r="121" spans="1:21" ht="14.25" customHeight="1" x14ac:dyDescent="0.35">
      <c r="A121" s="2" t="s">
        <v>256</v>
      </c>
      <c r="B121" s="3" t="s">
        <v>1934</v>
      </c>
      <c r="C121" s="3"/>
      <c r="D121" s="3"/>
      <c r="E121" s="3"/>
      <c r="F121" s="3"/>
      <c r="G121" s="3"/>
      <c r="H121" s="31" t="s">
        <v>1938</v>
      </c>
      <c r="I121" s="2">
        <v>3</v>
      </c>
      <c r="J121" s="31">
        <f t="shared" si="1"/>
        <v>18000</v>
      </c>
      <c r="K121" s="31"/>
      <c r="L121" s="31"/>
      <c r="M121" s="31"/>
      <c r="N121" s="31"/>
      <c r="O121" s="31"/>
      <c r="P121" s="2">
        <v>231</v>
      </c>
      <c r="Q121" s="6">
        <v>44385</v>
      </c>
      <c r="R121" s="6">
        <v>44389</v>
      </c>
      <c r="S121" s="2" t="s">
        <v>1937</v>
      </c>
      <c r="T121" s="2" t="b">
        <v>1</v>
      </c>
      <c r="U121" s="2">
        <v>14820.27</v>
      </c>
    </row>
    <row r="122" spans="1:21" ht="14.25" customHeight="1" x14ac:dyDescent="0.35">
      <c r="A122" s="2" t="s">
        <v>258</v>
      </c>
      <c r="B122" s="3" t="s">
        <v>1940</v>
      </c>
      <c r="C122" s="3"/>
      <c r="D122" s="3"/>
      <c r="E122" s="3"/>
      <c r="F122" s="3"/>
      <c r="G122" s="3"/>
      <c r="H122" s="31">
        <v>10000</v>
      </c>
      <c r="I122" s="2">
        <v>2</v>
      </c>
      <c r="J122" s="31">
        <f t="shared" si="1"/>
        <v>20000</v>
      </c>
      <c r="K122" s="31"/>
      <c r="L122" s="31"/>
      <c r="M122" s="31"/>
      <c r="N122" s="31"/>
      <c r="O122" s="31"/>
      <c r="P122" s="2">
        <v>102</v>
      </c>
      <c r="Q122" s="6">
        <v>44361</v>
      </c>
      <c r="R122" s="6">
        <v>44366</v>
      </c>
      <c r="S122" s="2" t="s">
        <v>1937</v>
      </c>
      <c r="T122" s="2" t="b">
        <v>1</v>
      </c>
      <c r="U122" s="2">
        <v>10985.7</v>
      </c>
    </row>
    <row r="123" spans="1:21" ht="14.25" customHeight="1" x14ac:dyDescent="0.35">
      <c r="A123" s="2" t="s">
        <v>259</v>
      </c>
      <c r="B123" s="3" t="s">
        <v>1934</v>
      </c>
      <c r="C123" s="3"/>
      <c r="D123" s="3"/>
      <c r="E123" s="3"/>
      <c r="F123" s="3"/>
      <c r="G123" s="3"/>
      <c r="H123" s="31" t="s">
        <v>1938</v>
      </c>
      <c r="I123" s="2">
        <v>3</v>
      </c>
      <c r="J123" s="31">
        <f t="shared" si="1"/>
        <v>18000</v>
      </c>
      <c r="K123" s="31"/>
      <c r="L123" s="31"/>
      <c r="M123" s="31"/>
      <c r="N123" s="31"/>
      <c r="O123" s="31"/>
      <c r="P123" s="2">
        <v>358</v>
      </c>
      <c r="Q123" s="6">
        <v>45347</v>
      </c>
      <c r="R123" s="6">
        <v>45351</v>
      </c>
      <c r="S123" s="2" t="s">
        <v>1948</v>
      </c>
      <c r="T123" s="2" t="b">
        <v>1</v>
      </c>
      <c r="U123" s="2">
        <v>10522.68</v>
      </c>
    </row>
    <row r="124" spans="1:21" ht="14.25" customHeight="1" x14ac:dyDescent="0.35">
      <c r="A124" s="2" t="s">
        <v>261</v>
      </c>
      <c r="B124" s="3" t="s">
        <v>1946</v>
      </c>
      <c r="C124" s="3"/>
      <c r="D124" s="3"/>
      <c r="E124" s="3"/>
      <c r="F124" s="3"/>
      <c r="G124" s="3"/>
      <c r="H124" s="31" t="s">
        <v>1947</v>
      </c>
      <c r="I124" s="2">
        <v>5</v>
      </c>
      <c r="J124" s="31">
        <f t="shared" si="1"/>
        <v>10000</v>
      </c>
      <c r="K124" s="31"/>
      <c r="L124" s="31"/>
      <c r="M124" s="31"/>
      <c r="N124" s="31"/>
      <c r="O124" s="31"/>
      <c r="P124" s="2">
        <v>465</v>
      </c>
      <c r="Q124" s="6">
        <v>44393</v>
      </c>
      <c r="R124" s="6">
        <v>44397</v>
      </c>
      <c r="T124" s="2" t="b">
        <v>0</v>
      </c>
      <c r="U124" s="2" t="s">
        <v>1933</v>
      </c>
    </row>
    <row r="125" spans="1:21" ht="14.25" customHeight="1" x14ac:dyDescent="0.35">
      <c r="A125" s="2" t="s">
        <v>263</v>
      </c>
      <c r="B125" s="3" t="s">
        <v>1941</v>
      </c>
      <c r="C125" s="3"/>
      <c r="D125" s="3"/>
      <c r="E125" s="3"/>
      <c r="F125" s="3"/>
      <c r="G125" s="3"/>
      <c r="H125" s="31" t="s">
        <v>1942</v>
      </c>
      <c r="I125" s="2">
        <v>5</v>
      </c>
      <c r="J125" s="31">
        <f t="shared" si="1"/>
        <v>90000</v>
      </c>
      <c r="K125" s="31"/>
      <c r="L125" s="31"/>
      <c r="M125" s="31"/>
      <c r="N125" s="31"/>
      <c r="O125" s="31"/>
      <c r="P125" s="2">
        <v>231</v>
      </c>
      <c r="Q125" s="6">
        <v>44590</v>
      </c>
      <c r="R125" s="6">
        <v>44593</v>
      </c>
      <c r="S125" s="2" t="s">
        <v>1952</v>
      </c>
      <c r="T125" s="2" t="b">
        <v>1</v>
      </c>
      <c r="U125" s="2">
        <v>68611.3</v>
      </c>
    </row>
    <row r="126" spans="1:21" ht="14.25" customHeight="1" x14ac:dyDescent="0.35">
      <c r="A126" s="2" t="s">
        <v>265</v>
      </c>
      <c r="B126" s="3" t="s">
        <v>1936</v>
      </c>
      <c r="C126" s="3"/>
      <c r="D126" s="3"/>
      <c r="E126" s="3"/>
      <c r="F126" s="3"/>
      <c r="G126" s="3"/>
      <c r="H126" s="31">
        <v>3000</v>
      </c>
      <c r="I126" s="2">
        <v>6</v>
      </c>
      <c r="J126" s="31">
        <f t="shared" si="1"/>
        <v>18000</v>
      </c>
      <c r="K126" s="31"/>
      <c r="L126" s="31"/>
      <c r="M126" s="31"/>
      <c r="N126" s="31"/>
      <c r="O126" s="31"/>
      <c r="P126" s="2">
        <v>101</v>
      </c>
      <c r="Q126" s="6">
        <v>43973</v>
      </c>
      <c r="R126" s="6">
        <v>43976</v>
      </c>
      <c r="S126" s="2" t="s">
        <v>1931</v>
      </c>
      <c r="T126" s="2" t="b">
        <v>1</v>
      </c>
      <c r="U126" s="2">
        <v>10076.52</v>
      </c>
    </row>
    <row r="127" spans="1:21" ht="14.25" customHeight="1" x14ac:dyDescent="0.35">
      <c r="A127" s="2" t="s">
        <v>266</v>
      </c>
      <c r="B127" s="3" t="s">
        <v>1957</v>
      </c>
      <c r="C127" s="3"/>
      <c r="D127" s="3"/>
      <c r="E127" s="3"/>
      <c r="F127" s="3"/>
      <c r="G127" s="3"/>
      <c r="H127" s="31" t="s">
        <v>1958</v>
      </c>
      <c r="I127" s="2">
        <v>1</v>
      </c>
      <c r="J127" s="31">
        <f t="shared" si="1"/>
        <v>800</v>
      </c>
      <c r="K127" s="31"/>
      <c r="L127" s="31"/>
      <c r="M127" s="31"/>
      <c r="N127" s="31"/>
      <c r="O127" s="31"/>
      <c r="P127" s="2">
        <v>146</v>
      </c>
      <c r="Q127" s="6">
        <v>44189</v>
      </c>
      <c r="R127" s="6">
        <v>44195</v>
      </c>
      <c r="S127" s="2" t="s">
        <v>1948</v>
      </c>
      <c r="T127" s="2" t="b">
        <v>1</v>
      </c>
      <c r="U127" s="2">
        <v>499.21</v>
      </c>
    </row>
    <row r="128" spans="1:21" ht="14.25" customHeight="1" x14ac:dyDescent="0.35">
      <c r="A128" s="2" t="s">
        <v>268</v>
      </c>
      <c r="B128" s="3" t="s">
        <v>1934</v>
      </c>
      <c r="C128" s="3"/>
      <c r="D128" s="3"/>
      <c r="E128" s="3"/>
      <c r="F128" s="3"/>
      <c r="G128" s="3"/>
      <c r="H128" s="31">
        <v>6000</v>
      </c>
      <c r="I128" s="2">
        <v>3</v>
      </c>
      <c r="J128" s="31">
        <f t="shared" si="1"/>
        <v>18000</v>
      </c>
      <c r="K128" s="31"/>
      <c r="L128" s="31"/>
      <c r="M128" s="31"/>
      <c r="N128" s="31"/>
      <c r="O128" s="31"/>
      <c r="P128" s="2">
        <v>274</v>
      </c>
      <c r="Q128" s="6">
        <v>44896</v>
      </c>
      <c r="R128" s="6">
        <v>44901</v>
      </c>
      <c r="S128" s="2" t="s">
        <v>1948</v>
      </c>
      <c r="T128" s="2" t="b">
        <v>1</v>
      </c>
      <c r="U128" s="2">
        <v>11448.42</v>
      </c>
    </row>
    <row r="129" spans="1:21" ht="14.25" customHeight="1" x14ac:dyDescent="0.35">
      <c r="A129" s="2" t="s">
        <v>270</v>
      </c>
      <c r="B129" s="3" t="s">
        <v>1943</v>
      </c>
      <c r="C129" s="3"/>
      <c r="D129" s="3"/>
      <c r="E129" s="3"/>
      <c r="F129" s="3"/>
      <c r="G129" s="3"/>
      <c r="H129" s="31">
        <v>25000</v>
      </c>
      <c r="I129" s="2">
        <v>10</v>
      </c>
      <c r="J129" s="31">
        <f t="shared" si="1"/>
        <v>250000</v>
      </c>
      <c r="K129" s="31"/>
      <c r="L129" s="31"/>
      <c r="M129" s="31"/>
      <c r="N129" s="31"/>
      <c r="O129" s="31"/>
      <c r="P129" s="2">
        <v>343</v>
      </c>
      <c r="Q129" s="6">
        <v>44149</v>
      </c>
      <c r="R129" s="6">
        <v>44151</v>
      </c>
      <c r="S129" s="2" t="s">
        <v>1935</v>
      </c>
      <c r="T129" s="2" t="b">
        <v>1</v>
      </c>
      <c r="U129" s="2">
        <v>211680</v>
      </c>
    </row>
    <row r="130" spans="1:21" ht="14.25" customHeight="1" x14ac:dyDescent="0.35">
      <c r="A130" s="2" t="s">
        <v>272</v>
      </c>
      <c r="B130" s="3" t="s">
        <v>1951</v>
      </c>
      <c r="C130" s="3"/>
      <c r="D130" s="3"/>
      <c r="E130" s="3"/>
      <c r="F130" s="3"/>
      <c r="G130" s="3"/>
      <c r="H130" s="31">
        <v>4000</v>
      </c>
      <c r="I130" s="2">
        <v>10</v>
      </c>
      <c r="J130" s="31">
        <f t="shared" ref="J130:J193" si="2">H130*I130</f>
        <v>40000</v>
      </c>
      <c r="K130" s="31"/>
      <c r="L130" s="31"/>
      <c r="M130" s="31"/>
      <c r="N130" s="31"/>
      <c r="O130" s="31"/>
      <c r="P130" s="2">
        <v>241</v>
      </c>
      <c r="Q130" s="6">
        <v>44956</v>
      </c>
      <c r="R130" s="6">
        <v>44960</v>
      </c>
      <c r="S130" s="2" t="s">
        <v>1948</v>
      </c>
      <c r="T130" s="2" t="b">
        <v>1</v>
      </c>
      <c r="U130" s="2">
        <v>35676.199999999997</v>
      </c>
    </row>
    <row r="131" spans="1:21" ht="14.25" customHeight="1" x14ac:dyDescent="0.35">
      <c r="A131" s="2" t="s">
        <v>274</v>
      </c>
      <c r="B131" s="3" t="s">
        <v>1941</v>
      </c>
      <c r="C131" s="3"/>
      <c r="D131" s="3"/>
      <c r="E131" s="3"/>
      <c r="F131" s="3"/>
      <c r="G131" s="3"/>
      <c r="H131" s="31">
        <v>18000</v>
      </c>
      <c r="I131" s="2">
        <v>5</v>
      </c>
      <c r="J131" s="31">
        <f t="shared" si="2"/>
        <v>90000</v>
      </c>
      <c r="K131" s="31"/>
      <c r="L131" s="31"/>
      <c r="M131" s="31"/>
      <c r="N131" s="31"/>
      <c r="O131" s="31"/>
      <c r="P131" s="2">
        <v>262</v>
      </c>
      <c r="Q131" s="6">
        <v>45341</v>
      </c>
      <c r="R131" s="6">
        <v>45344</v>
      </c>
      <c r="S131" s="2" t="s">
        <v>1931</v>
      </c>
      <c r="T131" s="2" t="b">
        <v>1</v>
      </c>
      <c r="U131" s="2">
        <v>73985</v>
      </c>
    </row>
    <row r="132" spans="1:21" ht="14.25" customHeight="1" x14ac:dyDescent="0.35">
      <c r="A132" s="2" t="s">
        <v>275</v>
      </c>
      <c r="B132" s="3" t="s">
        <v>1944</v>
      </c>
      <c r="C132" s="3"/>
      <c r="D132" s="3"/>
      <c r="E132" s="3"/>
      <c r="F132" s="3"/>
      <c r="G132" s="3"/>
      <c r="H132" s="31" t="s">
        <v>1956</v>
      </c>
      <c r="I132" s="2">
        <v>4</v>
      </c>
      <c r="J132" s="31">
        <f t="shared" si="2"/>
        <v>32000</v>
      </c>
      <c r="K132" s="31"/>
      <c r="L132" s="31"/>
      <c r="M132" s="31"/>
      <c r="N132" s="31"/>
      <c r="O132" s="31"/>
      <c r="P132" s="2">
        <v>241</v>
      </c>
      <c r="Q132" s="6">
        <v>44558</v>
      </c>
      <c r="R132" s="6">
        <v>44562</v>
      </c>
      <c r="S132" s="2" t="s">
        <v>1931</v>
      </c>
      <c r="T132" s="2" t="b">
        <v>1</v>
      </c>
      <c r="U132" s="2">
        <v>23309.4</v>
      </c>
    </row>
    <row r="133" spans="1:21" ht="14.25" customHeight="1" x14ac:dyDescent="0.35">
      <c r="A133" s="2" t="s">
        <v>276</v>
      </c>
      <c r="B133" s="3" t="s">
        <v>1949</v>
      </c>
      <c r="C133" s="3"/>
      <c r="D133" s="3"/>
      <c r="E133" s="3"/>
      <c r="F133" s="3"/>
      <c r="G133" s="3"/>
      <c r="H133" s="31">
        <v>20000</v>
      </c>
      <c r="I133" s="2">
        <v>15</v>
      </c>
      <c r="J133" s="31">
        <f t="shared" si="2"/>
        <v>300000</v>
      </c>
      <c r="K133" s="31"/>
      <c r="L133" s="31"/>
      <c r="M133" s="31"/>
      <c r="N133" s="31"/>
      <c r="O133" s="31"/>
      <c r="P133" s="2">
        <v>260</v>
      </c>
      <c r="Q133" s="6">
        <v>44174</v>
      </c>
      <c r="R133" s="6">
        <v>44178</v>
      </c>
      <c r="T133" s="2" t="b">
        <v>0</v>
      </c>
      <c r="U133" s="2" t="s">
        <v>1933</v>
      </c>
    </row>
    <row r="134" spans="1:21" ht="14.25" customHeight="1" x14ac:dyDescent="0.35">
      <c r="A134" s="2" t="s">
        <v>278</v>
      </c>
      <c r="B134" s="3" t="s">
        <v>1944</v>
      </c>
      <c r="C134" s="3"/>
      <c r="D134" s="3"/>
      <c r="E134" s="3"/>
      <c r="F134" s="3"/>
      <c r="G134" s="3"/>
      <c r="H134" s="31" t="s">
        <v>1956</v>
      </c>
      <c r="I134" s="2">
        <v>3</v>
      </c>
      <c r="J134" s="31">
        <f t="shared" si="2"/>
        <v>24000</v>
      </c>
      <c r="K134" s="31"/>
      <c r="L134" s="31"/>
      <c r="M134" s="31"/>
      <c r="N134" s="31"/>
      <c r="O134" s="31"/>
      <c r="P134" s="2">
        <v>292</v>
      </c>
      <c r="Q134" s="6">
        <v>43842</v>
      </c>
      <c r="R134" s="6">
        <v>43845</v>
      </c>
      <c r="S134" s="2" t="s">
        <v>1952</v>
      </c>
      <c r="T134" s="2" t="b">
        <v>1</v>
      </c>
      <c r="U134" s="2">
        <v>19197.150000000001</v>
      </c>
    </row>
    <row r="135" spans="1:21" ht="14.25" customHeight="1" x14ac:dyDescent="0.35">
      <c r="A135" s="2" t="s">
        <v>279</v>
      </c>
      <c r="B135" s="3" t="s">
        <v>1944</v>
      </c>
      <c r="C135" s="3"/>
      <c r="D135" s="3"/>
      <c r="E135" s="3"/>
      <c r="F135" s="3"/>
      <c r="G135" s="3"/>
      <c r="H135" s="31">
        <v>8000</v>
      </c>
      <c r="I135" s="2">
        <v>4</v>
      </c>
      <c r="J135" s="31">
        <f t="shared" si="2"/>
        <v>32000</v>
      </c>
      <c r="K135" s="31"/>
      <c r="L135" s="31"/>
      <c r="M135" s="31"/>
      <c r="N135" s="31"/>
      <c r="O135" s="31"/>
      <c r="P135" s="2">
        <v>362</v>
      </c>
      <c r="Q135" s="6">
        <v>44158</v>
      </c>
      <c r="R135" s="6">
        <v>44160</v>
      </c>
      <c r="S135" s="2" t="s">
        <v>1935</v>
      </c>
      <c r="T135" s="2" t="b">
        <v>1</v>
      </c>
      <c r="U135" s="2">
        <v>27759.8</v>
      </c>
    </row>
    <row r="136" spans="1:21" ht="14.25" customHeight="1" x14ac:dyDescent="0.35">
      <c r="A136" s="2" t="s">
        <v>281</v>
      </c>
      <c r="B136" s="3" t="s">
        <v>1946</v>
      </c>
      <c r="C136" s="3"/>
      <c r="D136" s="3"/>
      <c r="E136" s="3"/>
      <c r="F136" s="3"/>
      <c r="G136" s="3"/>
      <c r="H136" s="31">
        <v>2000</v>
      </c>
      <c r="I136" s="2">
        <v>5</v>
      </c>
      <c r="J136" s="31">
        <f t="shared" si="2"/>
        <v>10000</v>
      </c>
      <c r="K136" s="31"/>
      <c r="L136" s="31"/>
      <c r="M136" s="31"/>
      <c r="N136" s="31"/>
      <c r="O136" s="31"/>
      <c r="P136" s="2">
        <v>314</v>
      </c>
      <c r="Q136" s="6">
        <v>44895</v>
      </c>
      <c r="R136" s="6">
        <v>44900</v>
      </c>
      <c r="T136" s="2" t="b">
        <v>0</v>
      </c>
      <c r="U136" s="2" t="s">
        <v>1933</v>
      </c>
    </row>
    <row r="137" spans="1:21" ht="14.25" customHeight="1" x14ac:dyDescent="0.35">
      <c r="A137" s="2" t="s">
        <v>282</v>
      </c>
      <c r="B137" s="3" t="s">
        <v>1944</v>
      </c>
      <c r="C137" s="3"/>
      <c r="D137" s="3"/>
      <c r="E137" s="3"/>
      <c r="F137" s="3"/>
      <c r="G137" s="3"/>
      <c r="H137" s="31" t="s">
        <v>1956</v>
      </c>
      <c r="I137" s="2">
        <v>3</v>
      </c>
      <c r="J137" s="31">
        <f t="shared" si="2"/>
        <v>24000</v>
      </c>
      <c r="K137" s="31"/>
      <c r="L137" s="31"/>
      <c r="M137" s="31"/>
      <c r="N137" s="31"/>
      <c r="O137" s="31"/>
      <c r="P137" s="2">
        <v>338</v>
      </c>
      <c r="Q137" s="6">
        <v>43960</v>
      </c>
      <c r="R137" s="6">
        <v>43965</v>
      </c>
      <c r="T137" s="2" t="b">
        <v>0</v>
      </c>
      <c r="U137" s="2" t="s">
        <v>1933</v>
      </c>
    </row>
    <row r="138" spans="1:21" ht="14.25" customHeight="1" x14ac:dyDescent="0.35">
      <c r="A138" s="2" t="s">
        <v>284</v>
      </c>
      <c r="B138" s="3" t="s">
        <v>1959</v>
      </c>
      <c r="C138" s="3"/>
      <c r="D138" s="3"/>
      <c r="E138" s="3"/>
      <c r="F138" s="3"/>
      <c r="G138" s="3"/>
      <c r="H138" s="31">
        <v>100</v>
      </c>
      <c r="I138" s="2">
        <v>1</v>
      </c>
      <c r="J138" s="31">
        <f t="shared" si="2"/>
        <v>100</v>
      </c>
      <c r="K138" s="31"/>
      <c r="L138" s="31"/>
      <c r="M138" s="31"/>
      <c r="N138" s="31"/>
      <c r="O138" s="31"/>
      <c r="P138" s="2">
        <v>480</v>
      </c>
      <c r="Q138" s="6">
        <v>44172</v>
      </c>
      <c r="R138" s="6">
        <v>44177</v>
      </c>
      <c r="S138" s="2" t="s">
        <v>1931</v>
      </c>
      <c r="T138" s="2" t="b">
        <v>1</v>
      </c>
      <c r="U138" s="2">
        <v>50.09</v>
      </c>
    </row>
    <row r="139" spans="1:21" ht="14.25" customHeight="1" x14ac:dyDescent="0.35">
      <c r="A139" s="2" t="s">
        <v>286</v>
      </c>
      <c r="B139" s="3" t="s">
        <v>1957</v>
      </c>
      <c r="C139" s="3"/>
      <c r="D139" s="3"/>
      <c r="E139" s="3"/>
      <c r="F139" s="3"/>
      <c r="G139" s="3"/>
      <c r="H139" s="31" t="s">
        <v>1958</v>
      </c>
      <c r="I139" s="2">
        <v>1</v>
      </c>
      <c r="J139" s="31">
        <f t="shared" si="2"/>
        <v>800</v>
      </c>
      <c r="K139" s="31"/>
      <c r="L139" s="31"/>
      <c r="M139" s="31"/>
      <c r="N139" s="31"/>
      <c r="O139" s="31"/>
      <c r="P139" s="2">
        <v>183</v>
      </c>
      <c r="Q139" s="6">
        <v>44943</v>
      </c>
      <c r="R139" s="6">
        <v>44949</v>
      </c>
      <c r="S139" s="2" t="s">
        <v>1935</v>
      </c>
      <c r="T139" s="2" t="b">
        <v>1</v>
      </c>
      <c r="U139" s="2">
        <v>598.46</v>
      </c>
    </row>
    <row r="140" spans="1:21" ht="14.25" customHeight="1" x14ac:dyDescent="0.35">
      <c r="A140" s="2" t="s">
        <v>287</v>
      </c>
      <c r="B140" s="3" t="s">
        <v>1946</v>
      </c>
      <c r="C140" s="3"/>
      <c r="D140" s="3"/>
      <c r="E140" s="3"/>
      <c r="F140" s="3"/>
      <c r="G140" s="3"/>
      <c r="H140" s="31">
        <v>2000</v>
      </c>
      <c r="I140" s="2">
        <v>5</v>
      </c>
      <c r="J140" s="31">
        <f t="shared" si="2"/>
        <v>10000</v>
      </c>
      <c r="K140" s="31"/>
      <c r="L140" s="31"/>
      <c r="M140" s="31"/>
      <c r="N140" s="31"/>
      <c r="O140" s="31"/>
      <c r="P140" s="2">
        <v>316</v>
      </c>
      <c r="Q140" s="6">
        <v>43911</v>
      </c>
      <c r="R140" s="6">
        <v>43913</v>
      </c>
      <c r="T140" s="2" t="b">
        <v>0</v>
      </c>
      <c r="U140" s="2" t="s">
        <v>1933</v>
      </c>
    </row>
    <row r="141" spans="1:21" ht="14.25" customHeight="1" x14ac:dyDescent="0.35">
      <c r="A141" s="2" t="s">
        <v>288</v>
      </c>
      <c r="B141" s="3" t="s">
        <v>1930</v>
      </c>
      <c r="C141" s="3"/>
      <c r="D141" s="3"/>
      <c r="E141" s="3"/>
      <c r="F141" s="3"/>
      <c r="G141" s="3"/>
      <c r="H141" s="31" t="s">
        <v>1953</v>
      </c>
      <c r="I141" s="2">
        <v>5</v>
      </c>
      <c r="J141" s="31">
        <f t="shared" si="2"/>
        <v>60000</v>
      </c>
      <c r="K141" s="31"/>
      <c r="L141" s="31"/>
      <c r="M141" s="31"/>
      <c r="N141" s="31"/>
      <c r="O141" s="31"/>
      <c r="P141" s="2">
        <v>435</v>
      </c>
      <c r="Q141" s="6">
        <v>44893</v>
      </c>
      <c r="R141" s="6">
        <v>44898</v>
      </c>
      <c r="S141" s="2" t="s">
        <v>1952</v>
      </c>
      <c r="T141" s="2" t="b">
        <v>1</v>
      </c>
      <c r="U141" s="2">
        <v>41536.300000000003</v>
      </c>
    </row>
    <row r="142" spans="1:21" ht="14.25" customHeight="1" x14ac:dyDescent="0.35">
      <c r="A142" s="2" t="s">
        <v>289</v>
      </c>
      <c r="B142" s="3" t="s">
        <v>1939</v>
      </c>
      <c r="C142" s="3"/>
      <c r="D142" s="3"/>
      <c r="E142" s="3"/>
      <c r="F142" s="3"/>
      <c r="G142" s="3"/>
      <c r="H142" s="31">
        <v>1000</v>
      </c>
      <c r="I142" s="2">
        <v>2</v>
      </c>
      <c r="J142" s="31">
        <f t="shared" si="2"/>
        <v>2000</v>
      </c>
      <c r="K142" s="31"/>
      <c r="L142" s="31"/>
      <c r="M142" s="31"/>
      <c r="N142" s="31"/>
      <c r="O142" s="31"/>
      <c r="P142" s="2">
        <v>164</v>
      </c>
      <c r="Q142" s="6">
        <v>44027</v>
      </c>
      <c r="R142" s="6">
        <v>44029</v>
      </c>
      <c r="S142" s="2" t="s">
        <v>1948</v>
      </c>
      <c r="T142" s="2" t="b">
        <v>1</v>
      </c>
      <c r="U142" s="2">
        <v>1789.7</v>
      </c>
    </row>
    <row r="143" spans="1:21" ht="14.25" customHeight="1" x14ac:dyDescent="0.35">
      <c r="A143" s="2" t="s">
        <v>291</v>
      </c>
      <c r="B143" s="3" t="s">
        <v>1944</v>
      </c>
      <c r="C143" s="3"/>
      <c r="D143" s="3"/>
      <c r="E143" s="3"/>
      <c r="F143" s="3"/>
      <c r="G143" s="3"/>
      <c r="H143" s="31">
        <v>8000</v>
      </c>
      <c r="I143" s="2">
        <v>4</v>
      </c>
      <c r="J143" s="31">
        <f t="shared" si="2"/>
        <v>32000</v>
      </c>
      <c r="K143" s="31"/>
      <c r="L143" s="31"/>
      <c r="M143" s="31"/>
      <c r="N143" s="31"/>
      <c r="O143" s="31"/>
      <c r="P143" s="2">
        <v>400</v>
      </c>
      <c r="Q143" s="6">
        <v>44049</v>
      </c>
      <c r="R143" s="6">
        <v>44052</v>
      </c>
      <c r="S143" s="2" t="s">
        <v>1952</v>
      </c>
      <c r="T143" s="2" t="b">
        <v>1</v>
      </c>
      <c r="U143" s="2">
        <v>20629.759999999998</v>
      </c>
    </row>
    <row r="144" spans="1:21" ht="14.25" customHeight="1" x14ac:dyDescent="0.35">
      <c r="A144" s="2" t="s">
        <v>293</v>
      </c>
      <c r="B144" s="3" t="s">
        <v>1936</v>
      </c>
      <c r="C144" s="3"/>
      <c r="D144" s="3"/>
      <c r="E144" s="3"/>
      <c r="F144" s="3"/>
      <c r="G144" s="3"/>
      <c r="H144" s="31">
        <v>3000</v>
      </c>
      <c r="I144" s="2">
        <v>7</v>
      </c>
      <c r="J144" s="31">
        <f t="shared" si="2"/>
        <v>21000</v>
      </c>
      <c r="K144" s="31"/>
      <c r="L144" s="31"/>
      <c r="M144" s="31"/>
      <c r="N144" s="31"/>
      <c r="O144" s="31"/>
      <c r="P144" s="2">
        <v>494</v>
      </c>
      <c r="Q144" s="6">
        <v>44326</v>
      </c>
      <c r="R144" s="6">
        <v>44331</v>
      </c>
      <c r="T144" s="2" t="b">
        <v>0</v>
      </c>
      <c r="U144" s="2" t="s">
        <v>1933</v>
      </c>
    </row>
    <row r="145" spans="1:21" ht="14.25" customHeight="1" x14ac:dyDescent="0.35">
      <c r="A145" s="2" t="s">
        <v>294</v>
      </c>
      <c r="B145" s="3" t="s">
        <v>1959</v>
      </c>
      <c r="C145" s="3"/>
      <c r="D145" s="3"/>
      <c r="E145" s="3"/>
      <c r="F145" s="3"/>
      <c r="G145" s="3"/>
      <c r="H145" s="31">
        <v>100</v>
      </c>
      <c r="I145" s="2">
        <v>1</v>
      </c>
      <c r="J145" s="31">
        <f t="shared" si="2"/>
        <v>100</v>
      </c>
      <c r="K145" s="31"/>
      <c r="L145" s="31"/>
      <c r="M145" s="31"/>
      <c r="N145" s="31"/>
      <c r="O145" s="31"/>
      <c r="P145" s="2">
        <v>392</v>
      </c>
      <c r="Q145" s="6">
        <v>43849</v>
      </c>
      <c r="R145" s="6">
        <v>43851</v>
      </c>
      <c r="S145" s="2" t="s">
        <v>1935</v>
      </c>
      <c r="T145" s="2" t="b">
        <v>1</v>
      </c>
      <c r="U145" s="2">
        <v>61.54</v>
      </c>
    </row>
    <row r="146" spans="1:21" ht="14.25" customHeight="1" x14ac:dyDescent="0.35">
      <c r="A146" s="2" t="s">
        <v>296</v>
      </c>
      <c r="B146" s="3" t="s">
        <v>1951</v>
      </c>
      <c r="C146" s="3"/>
      <c r="D146" s="3"/>
      <c r="E146" s="3"/>
      <c r="F146" s="3"/>
      <c r="G146" s="3"/>
      <c r="H146" s="31">
        <v>4000</v>
      </c>
      <c r="I146" s="2">
        <v>10</v>
      </c>
      <c r="J146" s="31">
        <f t="shared" si="2"/>
        <v>40000</v>
      </c>
      <c r="K146" s="31"/>
      <c r="L146" s="31"/>
      <c r="M146" s="31"/>
      <c r="N146" s="31"/>
      <c r="O146" s="31"/>
      <c r="P146" s="2">
        <v>317</v>
      </c>
      <c r="Q146" s="6">
        <v>44779</v>
      </c>
      <c r="R146" s="6">
        <v>44781</v>
      </c>
      <c r="S146" s="2" t="s">
        <v>1935</v>
      </c>
      <c r="T146" s="2" t="b">
        <v>1</v>
      </c>
      <c r="U146" s="2">
        <v>29298.800000000003</v>
      </c>
    </row>
    <row r="147" spans="1:21" ht="14.25" customHeight="1" x14ac:dyDescent="0.35">
      <c r="A147" s="2" t="s">
        <v>299</v>
      </c>
      <c r="B147" s="3" t="s">
        <v>1939</v>
      </c>
      <c r="C147" s="3"/>
      <c r="D147" s="3"/>
      <c r="E147" s="3"/>
      <c r="F147" s="3"/>
      <c r="G147" s="3"/>
      <c r="H147" s="31" t="s">
        <v>1963</v>
      </c>
      <c r="I147" s="2">
        <v>2</v>
      </c>
      <c r="J147" s="31">
        <f t="shared" si="2"/>
        <v>2000</v>
      </c>
      <c r="K147" s="31"/>
      <c r="L147" s="31"/>
      <c r="M147" s="31"/>
      <c r="N147" s="31"/>
      <c r="O147" s="31"/>
      <c r="P147" s="2">
        <v>426</v>
      </c>
      <c r="Q147" s="6">
        <v>43634</v>
      </c>
      <c r="R147" s="6">
        <v>43640</v>
      </c>
      <c r="S147" s="2" t="s">
        <v>1948</v>
      </c>
      <c r="T147" s="2" t="b">
        <v>1</v>
      </c>
      <c r="U147" s="2">
        <v>1319.34</v>
      </c>
    </row>
    <row r="148" spans="1:21" ht="14.25" customHeight="1" x14ac:dyDescent="0.35">
      <c r="A148" s="2" t="s">
        <v>301</v>
      </c>
      <c r="B148" s="3" t="s">
        <v>1932</v>
      </c>
      <c r="C148" s="3"/>
      <c r="D148" s="3"/>
      <c r="E148" s="3"/>
      <c r="F148" s="3"/>
      <c r="G148" s="3"/>
      <c r="H148" s="31">
        <v>500</v>
      </c>
      <c r="I148" s="2">
        <v>1</v>
      </c>
      <c r="J148" s="31">
        <f t="shared" si="2"/>
        <v>500</v>
      </c>
      <c r="K148" s="31"/>
      <c r="L148" s="31"/>
      <c r="M148" s="31"/>
      <c r="N148" s="31"/>
      <c r="O148" s="31"/>
      <c r="P148" s="2">
        <v>338</v>
      </c>
      <c r="Q148" s="6">
        <v>44320</v>
      </c>
      <c r="R148" s="6">
        <v>44323</v>
      </c>
      <c r="S148" s="2" t="s">
        <v>1948</v>
      </c>
      <c r="T148" s="2" t="b">
        <v>1</v>
      </c>
      <c r="U148" s="2">
        <v>259.10000000000002</v>
      </c>
    </row>
    <row r="149" spans="1:21" ht="14.25" customHeight="1" x14ac:dyDescent="0.35">
      <c r="A149" s="2" t="s">
        <v>303</v>
      </c>
      <c r="B149" s="3" t="s">
        <v>1949</v>
      </c>
      <c r="C149" s="3"/>
      <c r="D149" s="3"/>
      <c r="E149" s="3"/>
      <c r="F149" s="3"/>
      <c r="G149" s="3"/>
      <c r="H149" s="31">
        <v>20000</v>
      </c>
      <c r="I149" s="2">
        <v>10</v>
      </c>
      <c r="J149" s="31">
        <f t="shared" si="2"/>
        <v>200000</v>
      </c>
      <c r="K149" s="31"/>
      <c r="L149" s="31"/>
      <c r="M149" s="31"/>
      <c r="N149" s="31"/>
      <c r="O149" s="31"/>
      <c r="P149" s="2">
        <v>137</v>
      </c>
      <c r="Q149" s="6">
        <v>43960</v>
      </c>
      <c r="R149" s="6">
        <v>43964</v>
      </c>
      <c r="S149" s="2" t="s">
        <v>1931</v>
      </c>
      <c r="T149" s="2" t="b">
        <v>1</v>
      </c>
      <c r="U149" s="2">
        <v>106845.8</v>
      </c>
    </row>
    <row r="150" spans="1:21" ht="14.25" customHeight="1" x14ac:dyDescent="0.35">
      <c r="A150" s="2" t="s">
        <v>304</v>
      </c>
      <c r="B150" s="3" t="s">
        <v>1945</v>
      </c>
      <c r="C150" s="3"/>
      <c r="D150" s="3"/>
      <c r="E150" s="3"/>
      <c r="F150" s="3"/>
      <c r="G150" s="3"/>
      <c r="H150" s="31" t="s">
        <v>1964</v>
      </c>
      <c r="I150" s="2">
        <v>4</v>
      </c>
      <c r="J150" s="31">
        <f t="shared" si="2"/>
        <v>60000</v>
      </c>
      <c r="K150" s="31"/>
      <c r="L150" s="31"/>
      <c r="M150" s="31"/>
      <c r="N150" s="31"/>
      <c r="O150" s="31"/>
      <c r="P150" s="2">
        <v>438</v>
      </c>
      <c r="Q150" s="6">
        <v>44868</v>
      </c>
      <c r="R150" s="6">
        <v>44871</v>
      </c>
      <c r="S150" s="2" t="s">
        <v>1935</v>
      </c>
      <c r="T150" s="2" t="b">
        <v>1</v>
      </c>
      <c r="U150" s="2">
        <v>51135.96</v>
      </c>
    </row>
    <row r="151" spans="1:21" ht="14.25" customHeight="1" x14ac:dyDescent="0.35">
      <c r="A151" s="2" t="s">
        <v>305</v>
      </c>
      <c r="B151" s="3" t="s">
        <v>1949</v>
      </c>
      <c r="C151" s="3"/>
      <c r="D151" s="3"/>
      <c r="E151" s="3"/>
      <c r="F151" s="3"/>
      <c r="G151" s="3"/>
      <c r="H151" s="31">
        <v>20000</v>
      </c>
      <c r="I151" s="2">
        <v>12</v>
      </c>
      <c r="J151" s="31">
        <f t="shared" si="2"/>
        <v>240000</v>
      </c>
      <c r="K151" s="31"/>
      <c r="L151" s="31"/>
      <c r="M151" s="31"/>
      <c r="N151" s="31"/>
      <c r="O151" s="31"/>
      <c r="P151" s="2">
        <v>247</v>
      </c>
      <c r="Q151" s="6">
        <v>44878</v>
      </c>
      <c r="R151" s="6">
        <v>44883</v>
      </c>
      <c r="S151" s="2" t="s">
        <v>1931</v>
      </c>
      <c r="T151" s="2" t="b">
        <v>1</v>
      </c>
      <c r="U151" s="2">
        <v>137764.79999999999</v>
      </c>
    </row>
    <row r="152" spans="1:21" ht="14.25" customHeight="1" x14ac:dyDescent="0.35">
      <c r="A152" s="2" t="s">
        <v>307</v>
      </c>
      <c r="B152" s="3" t="s">
        <v>1946</v>
      </c>
      <c r="C152" s="3"/>
      <c r="D152" s="3"/>
      <c r="E152" s="3"/>
      <c r="F152" s="3"/>
      <c r="G152" s="3"/>
      <c r="H152" s="31">
        <v>2000</v>
      </c>
      <c r="I152" s="2">
        <v>5</v>
      </c>
      <c r="J152" s="31">
        <f t="shared" si="2"/>
        <v>10000</v>
      </c>
      <c r="K152" s="31"/>
      <c r="L152" s="31"/>
      <c r="M152" s="31"/>
      <c r="N152" s="31"/>
      <c r="O152" s="31"/>
      <c r="P152" s="2">
        <v>179</v>
      </c>
      <c r="Q152" s="6">
        <v>44470</v>
      </c>
      <c r="R152" s="6">
        <v>44473</v>
      </c>
      <c r="S152" s="2" t="s">
        <v>1948</v>
      </c>
      <c r="T152" s="2" t="b">
        <v>1</v>
      </c>
      <c r="U152" s="2">
        <v>8622.85</v>
      </c>
    </row>
    <row r="153" spans="1:21" ht="14.25" customHeight="1" x14ac:dyDescent="0.35">
      <c r="A153" s="2" t="s">
        <v>309</v>
      </c>
      <c r="B153" s="3" t="s">
        <v>1944</v>
      </c>
      <c r="C153" s="3"/>
      <c r="D153" s="3"/>
      <c r="E153" s="3"/>
      <c r="F153" s="3"/>
      <c r="G153" s="3"/>
      <c r="H153" s="31">
        <v>8000</v>
      </c>
      <c r="I153" s="2">
        <v>3</v>
      </c>
      <c r="J153" s="31">
        <f t="shared" si="2"/>
        <v>24000</v>
      </c>
      <c r="K153" s="31"/>
      <c r="L153" s="31"/>
      <c r="M153" s="31"/>
      <c r="N153" s="31"/>
      <c r="O153" s="31"/>
      <c r="P153" s="2">
        <v>460</v>
      </c>
      <c r="Q153" s="6">
        <v>44344</v>
      </c>
      <c r="R153" s="6">
        <v>44347</v>
      </c>
      <c r="S153" s="2" t="s">
        <v>1931</v>
      </c>
      <c r="T153" s="2" t="b">
        <v>1</v>
      </c>
      <c r="U153" s="2">
        <v>13038.27</v>
      </c>
    </row>
    <row r="154" spans="1:21" ht="14.25" customHeight="1" x14ac:dyDescent="0.35">
      <c r="A154" s="2" t="s">
        <v>311</v>
      </c>
      <c r="B154" s="3" t="s">
        <v>1951</v>
      </c>
      <c r="C154" s="3"/>
      <c r="D154" s="3"/>
      <c r="E154" s="3"/>
      <c r="F154" s="3"/>
      <c r="G154" s="3"/>
      <c r="H154" s="31">
        <v>4000</v>
      </c>
      <c r="I154" s="2">
        <v>10</v>
      </c>
      <c r="J154" s="31">
        <f t="shared" si="2"/>
        <v>40000</v>
      </c>
      <c r="K154" s="31"/>
      <c r="L154" s="31"/>
      <c r="M154" s="31"/>
      <c r="N154" s="31"/>
      <c r="O154" s="31"/>
      <c r="P154" s="2">
        <v>426</v>
      </c>
      <c r="Q154" s="6">
        <v>44551</v>
      </c>
      <c r="R154" s="6">
        <v>44557</v>
      </c>
      <c r="S154" s="2" t="s">
        <v>1935</v>
      </c>
      <c r="T154" s="2" t="b">
        <v>1</v>
      </c>
      <c r="U154" s="2">
        <v>35399.4</v>
      </c>
    </row>
    <row r="155" spans="1:21" ht="14.25" customHeight="1" x14ac:dyDescent="0.35">
      <c r="A155" s="2" t="s">
        <v>312</v>
      </c>
      <c r="B155" s="3" t="s">
        <v>1930</v>
      </c>
      <c r="C155" s="3"/>
      <c r="D155" s="3"/>
      <c r="E155" s="3"/>
      <c r="F155" s="3"/>
      <c r="G155" s="3"/>
      <c r="H155" s="31" t="s">
        <v>1953</v>
      </c>
      <c r="I155" s="2">
        <v>5</v>
      </c>
      <c r="J155" s="31">
        <f t="shared" si="2"/>
        <v>60000</v>
      </c>
      <c r="K155" s="31"/>
      <c r="L155" s="31"/>
      <c r="M155" s="31"/>
      <c r="N155" s="31"/>
      <c r="O155" s="31"/>
      <c r="P155" s="2">
        <v>409</v>
      </c>
      <c r="Q155" s="6">
        <v>43599</v>
      </c>
      <c r="R155" s="6">
        <v>43601</v>
      </c>
      <c r="S155" s="2" t="s">
        <v>1937</v>
      </c>
      <c r="T155" s="2" t="b">
        <v>1</v>
      </c>
      <c r="U155" s="2">
        <v>44585.9</v>
      </c>
    </row>
    <row r="156" spans="1:21" ht="14.25" customHeight="1" x14ac:dyDescent="0.35">
      <c r="A156" s="2" t="s">
        <v>313</v>
      </c>
      <c r="B156" s="3" t="s">
        <v>1957</v>
      </c>
      <c r="C156" s="3"/>
      <c r="D156" s="3"/>
      <c r="E156" s="3"/>
      <c r="F156" s="3"/>
      <c r="G156" s="3"/>
      <c r="H156" s="31" t="s">
        <v>1958</v>
      </c>
      <c r="I156" s="2">
        <v>1</v>
      </c>
      <c r="J156" s="31">
        <f t="shared" si="2"/>
        <v>800</v>
      </c>
      <c r="K156" s="31"/>
      <c r="L156" s="31"/>
      <c r="M156" s="31"/>
      <c r="N156" s="31"/>
      <c r="O156" s="31"/>
      <c r="P156" s="2">
        <v>442</v>
      </c>
      <c r="Q156" s="6">
        <v>43648</v>
      </c>
      <c r="R156" s="6">
        <v>43650</v>
      </c>
      <c r="S156" s="2" t="s">
        <v>1952</v>
      </c>
      <c r="T156" s="2" t="b">
        <v>1</v>
      </c>
      <c r="U156" s="2">
        <v>531.89</v>
      </c>
    </row>
    <row r="157" spans="1:21" ht="14.25" customHeight="1" x14ac:dyDescent="0.35">
      <c r="A157" s="2" t="s">
        <v>314</v>
      </c>
      <c r="B157" s="3" t="s">
        <v>1944</v>
      </c>
      <c r="C157" s="3"/>
      <c r="D157" s="3"/>
      <c r="E157" s="3"/>
      <c r="F157" s="3"/>
      <c r="G157" s="3"/>
      <c r="H157" s="31" t="s">
        <v>1956</v>
      </c>
      <c r="I157" s="2">
        <v>3</v>
      </c>
      <c r="J157" s="31">
        <f t="shared" si="2"/>
        <v>24000</v>
      </c>
      <c r="K157" s="31"/>
      <c r="L157" s="31"/>
      <c r="M157" s="31"/>
      <c r="N157" s="31"/>
      <c r="O157" s="31"/>
      <c r="P157" s="2">
        <v>362</v>
      </c>
      <c r="Q157" s="6">
        <v>43776</v>
      </c>
      <c r="R157" s="6">
        <v>43782</v>
      </c>
      <c r="S157" s="2" t="s">
        <v>1935</v>
      </c>
      <c r="T157" s="2" t="b">
        <v>1</v>
      </c>
      <c r="U157" s="2">
        <v>20033.97</v>
      </c>
    </row>
    <row r="158" spans="1:21" ht="14.25" customHeight="1" x14ac:dyDescent="0.35">
      <c r="A158" s="2" t="s">
        <v>316</v>
      </c>
      <c r="B158" s="3" t="s">
        <v>1944</v>
      </c>
      <c r="C158" s="3"/>
      <c r="D158" s="3"/>
      <c r="E158" s="3"/>
      <c r="F158" s="3"/>
      <c r="G158" s="3"/>
      <c r="H158" s="31">
        <v>8000</v>
      </c>
      <c r="I158" s="2">
        <v>3</v>
      </c>
      <c r="J158" s="31">
        <f t="shared" si="2"/>
        <v>24000</v>
      </c>
      <c r="K158" s="31"/>
      <c r="L158" s="31"/>
      <c r="M158" s="31"/>
      <c r="N158" s="31"/>
      <c r="O158" s="31"/>
      <c r="P158" s="2">
        <v>279</v>
      </c>
      <c r="Q158" s="6">
        <v>44183</v>
      </c>
      <c r="R158" s="6">
        <v>44189</v>
      </c>
      <c r="S158" s="2" t="s">
        <v>1948</v>
      </c>
      <c r="T158" s="2" t="b">
        <v>1</v>
      </c>
      <c r="U158" s="2">
        <v>12658.14</v>
      </c>
    </row>
    <row r="159" spans="1:21" ht="14.25" customHeight="1" x14ac:dyDescent="0.35">
      <c r="A159" s="2" t="s">
        <v>317</v>
      </c>
      <c r="B159" s="3" t="s">
        <v>1959</v>
      </c>
      <c r="C159" s="3"/>
      <c r="D159" s="3"/>
      <c r="E159" s="3"/>
      <c r="F159" s="3"/>
      <c r="G159" s="3"/>
      <c r="H159" s="31" t="s">
        <v>1962</v>
      </c>
      <c r="I159" s="2">
        <v>1</v>
      </c>
      <c r="J159" s="31">
        <f t="shared" si="2"/>
        <v>100</v>
      </c>
      <c r="K159" s="31"/>
      <c r="L159" s="31"/>
      <c r="M159" s="31"/>
      <c r="N159" s="31"/>
      <c r="O159" s="31"/>
      <c r="P159" s="2">
        <v>267</v>
      </c>
      <c r="Q159" s="6">
        <v>43980</v>
      </c>
      <c r="R159" s="6">
        <v>43985</v>
      </c>
      <c r="S159" s="2" t="s">
        <v>1948</v>
      </c>
      <c r="T159" s="2" t="b">
        <v>1</v>
      </c>
      <c r="U159" s="2">
        <v>64.28</v>
      </c>
    </row>
    <row r="160" spans="1:21" ht="14.25" customHeight="1" x14ac:dyDescent="0.35">
      <c r="A160" s="2" t="s">
        <v>320</v>
      </c>
      <c r="B160" s="3" t="s">
        <v>1957</v>
      </c>
      <c r="C160" s="3"/>
      <c r="D160" s="3"/>
      <c r="E160" s="3"/>
      <c r="F160" s="3"/>
      <c r="G160" s="3"/>
      <c r="H160" s="31">
        <v>800</v>
      </c>
      <c r="I160" s="2">
        <v>1</v>
      </c>
      <c r="J160" s="31">
        <f t="shared" si="2"/>
        <v>800</v>
      </c>
      <c r="K160" s="31"/>
      <c r="L160" s="31"/>
      <c r="M160" s="31"/>
      <c r="N160" s="31"/>
      <c r="O160" s="31"/>
      <c r="P160" s="2">
        <v>424</v>
      </c>
      <c r="Q160" s="6">
        <v>44352</v>
      </c>
      <c r="R160" s="6">
        <v>44355</v>
      </c>
      <c r="S160" s="2" t="s">
        <v>1931</v>
      </c>
      <c r="T160" s="2" t="b">
        <v>1</v>
      </c>
      <c r="U160" s="2">
        <v>632.6</v>
      </c>
    </row>
    <row r="161" spans="1:21" ht="14.25" customHeight="1" x14ac:dyDescent="0.35">
      <c r="A161" s="2" t="s">
        <v>322</v>
      </c>
      <c r="B161" s="3" t="s">
        <v>1949</v>
      </c>
      <c r="C161" s="3"/>
      <c r="D161" s="3"/>
      <c r="E161" s="3"/>
      <c r="F161" s="3"/>
      <c r="G161" s="3"/>
      <c r="H161" s="31">
        <v>20000</v>
      </c>
      <c r="I161" s="2">
        <v>15</v>
      </c>
      <c r="J161" s="31">
        <f t="shared" si="2"/>
        <v>300000</v>
      </c>
      <c r="K161" s="31"/>
      <c r="L161" s="31"/>
      <c r="M161" s="31"/>
      <c r="N161" s="31"/>
      <c r="O161" s="31"/>
      <c r="P161" s="2">
        <v>127</v>
      </c>
      <c r="Q161" s="6">
        <v>44517</v>
      </c>
      <c r="R161" s="6">
        <v>44520</v>
      </c>
      <c r="S161" s="2" t="s">
        <v>1948</v>
      </c>
      <c r="T161" s="2" t="b">
        <v>1</v>
      </c>
      <c r="U161" s="2">
        <v>198697.35</v>
      </c>
    </row>
    <row r="162" spans="1:21" ht="14.25" customHeight="1" x14ac:dyDescent="0.35">
      <c r="A162" s="2" t="s">
        <v>323</v>
      </c>
      <c r="B162" s="3" t="s">
        <v>1945</v>
      </c>
      <c r="C162" s="3"/>
      <c r="D162" s="3"/>
      <c r="E162" s="3"/>
      <c r="F162" s="3"/>
      <c r="G162" s="3"/>
      <c r="H162" s="31">
        <v>15000</v>
      </c>
      <c r="I162" s="2">
        <v>4</v>
      </c>
      <c r="J162" s="31">
        <f t="shared" si="2"/>
        <v>60000</v>
      </c>
      <c r="K162" s="31"/>
      <c r="L162" s="31"/>
      <c r="M162" s="31"/>
      <c r="N162" s="31"/>
      <c r="O162" s="31"/>
      <c r="P162" s="2">
        <v>134</v>
      </c>
      <c r="Q162" s="6">
        <v>43747</v>
      </c>
      <c r="R162" s="6">
        <v>43752</v>
      </c>
      <c r="S162" s="2" t="s">
        <v>1935</v>
      </c>
      <c r="T162" s="2" t="b">
        <v>1</v>
      </c>
      <c r="U162" s="2">
        <v>47214.76</v>
      </c>
    </row>
    <row r="163" spans="1:21" ht="14.25" customHeight="1" x14ac:dyDescent="0.35">
      <c r="A163" s="2" t="s">
        <v>325</v>
      </c>
      <c r="B163" s="3" t="s">
        <v>1945</v>
      </c>
      <c r="C163" s="3"/>
      <c r="D163" s="3"/>
      <c r="E163" s="3"/>
      <c r="F163" s="3"/>
      <c r="G163" s="3"/>
      <c r="H163" s="31">
        <v>15000</v>
      </c>
      <c r="I163" s="2">
        <v>4</v>
      </c>
      <c r="J163" s="31">
        <f t="shared" si="2"/>
        <v>60000</v>
      </c>
      <c r="K163" s="31"/>
      <c r="L163" s="31"/>
      <c r="M163" s="31"/>
      <c r="N163" s="31"/>
      <c r="O163" s="31"/>
      <c r="P163" s="2">
        <v>429</v>
      </c>
      <c r="Q163" s="6">
        <v>44478</v>
      </c>
      <c r="R163" s="6">
        <v>44483</v>
      </c>
      <c r="S163" s="2" t="s">
        <v>1937</v>
      </c>
      <c r="T163" s="2" t="b">
        <v>1</v>
      </c>
      <c r="U163" s="2">
        <v>47381.56</v>
      </c>
    </row>
    <row r="164" spans="1:21" ht="14.25" customHeight="1" x14ac:dyDescent="0.35">
      <c r="A164" s="2" t="s">
        <v>327</v>
      </c>
      <c r="B164" s="3" t="s">
        <v>1934</v>
      </c>
      <c r="C164" s="3"/>
      <c r="D164" s="3"/>
      <c r="E164" s="3"/>
      <c r="F164" s="3"/>
      <c r="G164" s="3"/>
      <c r="H164" s="31">
        <v>6000</v>
      </c>
      <c r="I164" s="2">
        <v>4</v>
      </c>
      <c r="J164" s="31">
        <f t="shared" si="2"/>
        <v>24000</v>
      </c>
      <c r="K164" s="31"/>
      <c r="L164" s="31"/>
      <c r="M164" s="31"/>
      <c r="N164" s="31"/>
      <c r="O164" s="31"/>
      <c r="P164" s="2">
        <v>181</v>
      </c>
      <c r="Q164" s="6">
        <v>44343</v>
      </c>
      <c r="R164" s="6">
        <v>44349</v>
      </c>
      <c r="S164" s="2" t="s">
        <v>1935</v>
      </c>
      <c r="T164" s="2" t="b">
        <v>1</v>
      </c>
      <c r="U164" s="2">
        <v>17921.32</v>
      </c>
    </row>
    <row r="165" spans="1:21" ht="14.25" customHeight="1" x14ac:dyDescent="0.35">
      <c r="A165" s="2" t="s">
        <v>328</v>
      </c>
      <c r="B165" s="3" t="s">
        <v>1940</v>
      </c>
      <c r="C165" s="3"/>
      <c r="D165" s="3"/>
      <c r="E165" s="3"/>
      <c r="F165" s="3"/>
      <c r="G165" s="3"/>
      <c r="H165" s="31" t="s">
        <v>1955</v>
      </c>
      <c r="I165" s="2">
        <v>4</v>
      </c>
      <c r="J165" s="31">
        <f t="shared" si="2"/>
        <v>40000</v>
      </c>
      <c r="K165" s="31"/>
      <c r="L165" s="31"/>
      <c r="M165" s="31"/>
      <c r="N165" s="31"/>
      <c r="O165" s="31"/>
      <c r="P165" s="2">
        <v>318</v>
      </c>
      <c r="Q165" s="6">
        <v>45154</v>
      </c>
      <c r="R165" s="6">
        <v>45156</v>
      </c>
      <c r="S165" s="2" t="s">
        <v>1952</v>
      </c>
      <c r="T165" s="2" t="b">
        <v>1</v>
      </c>
      <c r="U165" s="2">
        <v>28057</v>
      </c>
    </row>
    <row r="166" spans="1:21" ht="14.25" customHeight="1" x14ac:dyDescent="0.35">
      <c r="A166" s="2" t="s">
        <v>330</v>
      </c>
      <c r="B166" s="3" t="s">
        <v>1936</v>
      </c>
      <c r="C166" s="3"/>
      <c r="D166" s="3"/>
      <c r="E166" s="3"/>
      <c r="F166" s="3"/>
      <c r="G166" s="3"/>
      <c r="H166" s="31" t="s">
        <v>1954</v>
      </c>
      <c r="I166" s="2">
        <v>6</v>
      </c>
      <c r="J166" s="31">
        <f t="shared" si="2"/>
        <v>18000</v>
      </c>
      <c r="K166" s="31"/>
      <c r="L166" s="31"/>
      <c r="M166" s="31"/>
      <c r="N166" s="31"/>
      <c r="O166" s="31"/>
      <c r="P166" s="2">
        <v>494</v>
      </c>
      <c r="Q166" s="6">
        <v>44306</v>
      </c>
      <c r="R166" s="6">
        <v>44308</v>
      </c>
      <c r="T166" s="2" t="b">
        <v>0</v>
      </c>
      <c r="U166" s="2" t="s">
        <v>1933</v>
      </c>
    </row>
    <row r="167" spans="1:21" ht="14.25" customHeight="1" x14ac:dyDescent="0.35">
      <c r="A167" s="2" t="s">
        <v>331</v>
      </c>
      <c r="B167" s="3" t="s">
        <v>1940</v>
      </c>
      <c r="C167" s="3"/>
      <c r="D167" s="3"/>
      <c r="E167" s="3"/>
      <c r="F167" s="3"/>
      <c r="G167" s="3"/>
      <c r="H167" s="31" t="s">
        <v>1955</v>
      </c>
      <c r="I167" s="2">
        <v>2</v>
      </c>
      <c r="J167" s="31">
        <f t="shared" si="2"/>
        <v>20000</v>
      </c>
      <c r="K167" s="31"/>
      <c r="L167" s="31"/>
      <c r="M167" s="31"/>
      <c r="N167" s="31"/>
      <c r="O167" s="31"/>
      <c r="P167" s="2">
        <v>252</v>
      </c>
      <c r="Q167" s="6">
        <v>44863</v>
      </c>
      <c r="R167" s="6">
        <v>44868</v>
      </c>
      <c r="T167" s="2" t="b">
        <v>0</v>
      </c>
      <c r="U167" s="2" t="s">
        <v>1933</v>
      </c>
    </row>
    <row r="168" spans="1:21" ht="14.25" customHeight="1" x14ac:dyDescent="0.35">
      <c r="A168" s="2" t="s">
        <v>332</v>
      </c>
      <c r="B168" s="3" t="s">
        <v>1943</v>
      </c>
      <c r="C168" s="3"/>
      <c r="D168" s="3"/>
      <c r="E168" s="3"/>
      <c r="F168" s="3"/>
      <c r="G168" s="3"/>
      <c r="H168" s="31">
        <v>25000</v>
      </c>
      <c r="I168" s="2">
        <v>10</v>
      </c>
      <c r="J168" s="31">
        <f t="shared" si="2"/>
        <v>250000</v>
      </c>
      <c r="K168" s="31"/>
      <c r="L168" s="31"/>
      <c r="M168" s="31"/>
      <c r="N168" s="31"/>
      <c r="O168" s="31"/>
      <c r="P168" s="2">
        <v>399</v>
      </c>
      <c r="Q168" s="6">
        <v>43888</v>
      </c>
      <c r="R168" s="6">
        <v>43890</v>
      </c>
      <c r="S168" s="2" t="s">
        <v>1952</v>
      </c>
      <c r="T168" s="2" t="b">
        <v>1</v>
      </c>
      <c r="U168" s="2">
        <v>203806.19999999998</v>
      </c>
    </row>
    <row r="169" spans="1:21" ht="14.25" customHeight="1" x14ac:dyDescent="0.35">
      <c r="A169" s="2" t="s">
        <v>334</v>
      </c>
      <c r="B169" s="3" t="s">
        <v>1959</v>
      </c>
      <c r="C169" s="3"/>
      <c r="D169" s="3"/>
      <c r="E169" s="3"/>
      <c r="F169" s="3"/>
      <c r="G169" s="3"/>
      <c r="H169" s="31">
        <v>100</v>
      </c>
      <c r="I169" s="2">
        <v>1</v>
      </c>
      <c r="J169" s="31">
        <f t="shared" si="2"/>
        <v>100</v>
      </c>
      <c r="K169" s="31"/>
      <c r="L169" s="31"/>
      <c r="M169" s="31"/>
      <c r="N169" s="31"/>
      <c r="O169" s="31"/>
      <c r="P169" s="2">
        <v>188</v>
      </c>
      <c r="Q169" s="6">
        <v>45313</v>
      </c>
      <c r="R169" s="6">
        <v>45317</v>
      </c>
      <c r="S169" s="2" t="s">
        <v>1948</v>
      </c>
      <c r="T169" s="2" t="b">
        <v>1</v>
      </c>
      <c r="U169" s="2">
        <v>72.98</v>
      </c>
    </row>
    <row r="170" spans="1:21" ht="14.25" customHeight="1" x14ac:dyDescent="0.35">
      <c r="A170" s="2" t="s">
        <v>336</v>
      </c>
      <c r="B170" s="3" t="s">
        <v>1936</v>
      </c>
      <c r="C170" s="3"/>
      <c r="D170" s="3"/>
      <c r="E170" s="3"/>
      <c r="F170" s="3"/>
      <c r="G170" s="3"/>
      <c r="H170" s="31">
        <v>3000</v>
      </c>
      <c r="I170" s="2">
        <v>7</v>
      </c>
      <c r="J170" s="31">
        <f t="shared" si="2"/>
        <v>21000</v>
      </c>
      <c r="K170" s="31"/>
      <c r="L170" s="31"/>
      <c r="M170" s="31"/>
      <c r="N170" s="31"/>
      <c r="O170" s="31"/>
      <c r="P170" s="2">
        <v>388</v>
      </c>
      <c r="Q170" s="6">
        <v>45040</v>
      </c>
      <c r="R170" s="6">
        <v>45044</v>
      </c>
      <c r="S170" s="2" t="s">
        <v>1952</v>
      </c>
      <c r="T170" s="2" t="b">
        <v>1</v>
      </c>
      <c r="U170" s="2">
        <v>17316.740000000002</v>
      </c>
    </row>
    <row r="171" spans="1:21" ht="14.25" customHeight="1" x14ac:dyDescent="0.35">
      <c r="A171" s="2" t="s">
        <v>337</v>
      </c>
      <c r="B171" s="3" t="s">
        <v>1940</v>
      </c>
      <c r="C171" s="3"/>
      <c r="D171" s="3"/>
      <c r="E171" s="3"/>
      <c r="F171" s="3"/>
      <c r="G171" s="3"/>
      <c r="H171" s="31" t="s">
        <v>1955</v>
      </c>
      <c r="I171" s="2">
        <v>2</v>
      </c>
      <c r="J171" s="31">
        <f t="shared" si="2"/>
        <v>20000</v>
      </c>
      <c r="K171" s="31"/>
      <c r="L171" s="31"/>
      <c r="M171" s="31"/>
      <c r="N171" s="31"/>
      <c r="O171" s="31"/>
      <c r="P171" s="2">
        <v>263</v>
      </c>
      <c r="Q171" s="6">
        <v>44330</v>
      </c>
      <c r="R171" s="6">
        <v>44332</v>
      </c>
      <c r="S171" s="2" t="s">
        <v>1952</v>
      </c>
      <c r="T171" s="2" t="b">
        <v>1</v>
      </c>
      <c r="U171" s="2">
        <v>12759.74</v>
      </c>
    </row>
    <row r="172" spans="1:21" ht="14.25" customHeight="1" x14ac:dyDescent="0.35">
      <c r="A172" s="2" t="s">
        <v>339</v>
      </c>
      <c r="B172" s="3" t="s">
        <v>1959</v>
      </c>
      <c r="C172" s="3"/>
      <c r="D172" s="3"/>
      <c r="E172" s="3"/>
      <c r="F172" s="3"/>
      <c r="G172" s="3"/>
      <c r="H172" s="31" t="s">
        <v>1962</v>
      </c>
      <c r="I172" s="2">
        <v>1</v>
      </c>
      <c r="J172" s="31">
        <f t="shared" si="2"/>
        <v>100</v>
      </c>
      <c r="K172" s="31"/>
      <c r="L172" s="31"/>
      <c r="M172" s="31"/>
      <c r="N172" s="31"/>
      <c r="O172" s="31"/>
      <c r="P172" s="2">
        <v>346</v>
      </c>
      <c r="Q172" s="6">
        <v>45073</v>
      </c>
      <c r="R172" s="6">
        <v>45077</v>
      </c>
      <c r="S172" s="2" t="s">
        <v>1952</v>
      </c>
      <c r="T172" s="2" t="b">
        <v>1</v>
      </c>
      <c r="U172" s="2">
        <v>83.26</v>
      </c>
    </row>
    <row r="173" spans="1:21" ht="14.25" customHeight="1" x14ac:dyDescent="0.35">
      <c r="A173" s="2" t="s">
        <v>341</v>
      </c>
      <c r="B173" s="3" t="s">
        <v>1939</v>
      </c>
      <c r="C173" s="3"/>
      <c r="D173" s="3"/>
      <c r="E173" s="3"/>
      <c r="F173" s="3"/>
      <c r="G173" s="3"/>
      <c r="H173" s="31" t="s">
        <v>1963</v>
      </c>
      <c r="I173" s="2">
        <v>3</v>
      </c>
      <c r="J173" s="31">
        <f t="shared" si="2"/>
        <v>3000</v>
      </c>
      <c r="K173" s="31"/>
      <c r="L173" s="31"/>
      <c r="M173" s="31"/>
      <c r="N173" s="31"/>
      <c r="O173" s="31"/>
      <c r="P173" s="2">
        <v>156</v>
      </c>
      <c r="Q173" s="6">
        <v>44343</v>
      </c>
      <c r="R173" s="6">
        <v>44348</v>
      </c>
      <c r="T173" s="2" t="b">
        <v>0</v>
      </c>
      <c r="U173" s="2" t="s">
        <v>1933</v>
      </c>
    </row>
    <row r="174" spans="1:21" ht="14.25" customHeight="1" x14ac:dyDescent="0.35">
      <c r="A174" s="2" t="s">
        <v>343</v>
      </c>
      <c r="B174" s="3" t="s">
        <v>1959</v>
      </c>
      <c r="C174" s="3"/>
      <c r="D174" s="3"/>
      <c r="E174" s="3"/>
      <c r="F174" s="3"/>
      <c r="G174" s="3"/>
      <c r="H174" s="31">
        <v>100</v>
      </c>
      <c r="I174" s="2">
        <v>1</v>
      </c>
      <c r="J174" s="31">
        <f t="shared" si="2"/>
        <v>100</v>
      </c>
      <c r="K174" s="31"/>
      <c r="L174" s="31"/>
      <c r="M174" s="31"/>
      <c r="N174" s="31"/>
      <c r="O174" s="31"/>
      <c r="P174" s="2">
        <v>245</v>
      </c>
      <c r="Q174" s="6">
        <v>43893</v>
      </c>
      <c r="R174" s="6">
        <v>43895</v>
      </c>
      <c r="T174" s="2" t="b">
        <v>0</v>
      </c>
      <c r="U174" s="2" t="s">
        <v>1933</v>
      </c>
    </row>
    <row r="175" spans="1:21" ht="14.25" customHeight="1" x14ac:dyDescent="0.35">
      <c r="A175" s="2" t="s">
        <v>344</v>
      </c>
      <c r="B175" s="3" t="s">
        <v>1939</v>
      </c>
      <c r="C175" s="3"/>
      <c r="D175" s="3"/>
      <c r="E175" s="3"/>
      <c r="F175" s="3"/>
      <c r="G175" s="3"/>
      <c r="H175" s="31">
        <v>1000</v>
      </c>
      <c r="I175" s="2">
        <v>3</v>
      </c>
      <c r="J175" s="31">
        <f t="shared" si="2"/>
        <v>3000</v>
      </c>
      <c r="K175" s="31"/>
      <c r="L175" s="31"/>
      <c r="M175" s="31"/>
      <c r="N175" s="31"/>
      <c r="O175" s="31"/>
      <c r="P175" s="2">
        <v>298</v>
      </c>
      <c r="Q175" s="6">
        <v>44844</v>
      </c>
      <c r="R175" s="6">
        <v>44850</v>
      </c>
      <c r="S175" s="2" t="s">
        <v>1937</v>
      </c>
      <c r="T175" s="2" t="b">
        <v>1</v>
      </c>
      <c r="U175" s="2">
        <v>2684.7599999999998</v>
      </c>
    </row>
    <row r="176" spans="1:21" ht="14.25" customHeight="1" x14ac:dyDescent="0.35">
      <c r="A176" s="2" t="s">
        <v>345</v>
      </c>
      <c r="B176" s="3" t="s">
        <v>1930</v>
      </c>
      <c r="C176" s="3"/>
      <c r="D176" s="3"/>
      <c r="E176" s="3"/>
      <c r="F176" s="3"/>
      <c r="G176" s="3"/>
      <c r="H176" s="31">
        <v>12000</v>
      </c>
      <c r="I176" s="2">
        <v>3</v>
      </c>
      <c r="J176" s="31">
        <f t="shared" si="2"/>
        <v>36000</v>
      </c>
      <c r="K176" s="31"/>
      <c r="L176" s="31"/>
      <c r="M176" s="31"/>
      <c r="N176" s="31"/>
      <c r="O176" s="31"/>
      <c r="P176" s="2">
        <v>404</v>
      </c>
      <c r="Q176" s="6">
        <v>45042</v>
      </c>
      <c r="R176" s="6">
        <v>45047</v>
      </c>
      <c r="S176" s="2" t="s">
        <v>1931</v>
      </c>
      <c r="T176" s="2" t="b">
        <v>1</v>
      </c>
      <c r="U176" s="2">
        <v>29560.29</v>
      </c>
    </row>
    <row r="177" spans="1:21" ht="14.25" customHeight="1" x14ac:dyDescent="0.35">
      <c r="A177" s="2" t="s">
        <v>346</v>
      </c>
      <c r="B177" s="3" t="s">
        <v>1957</v>
      </c>
      <c r="C177" s="3"/>
      <c r="D177" s="3"/>
      <c r="E177" s="3"/>
      <c r="F177" s="3"/>
      <c r="G177" s="3"/>
      <c r="H177" s="31" t="s">
        <v>1958</v>
      </c>
      <c r="I177" s="2">
        <v>1</v>
      </c>
      <c r="J177" s="31">
        <f t="shared" si="2"/>
        <v>800</v>
      </c>
      <c r="K177" s="31"/>
      <c r="L177" s="31"/>
      <c r="M177" s="31"/>
      <c r="N177" s="31"/>
      <c r="O177" s="31"/>
      <c r="P177" s="2">
        <v>315</v>
      </c>
      <c r="Q177" s="6">
        <v>44964</v>
      </c>
      <c r="R177" s="6">
        <v>44968</v>
      </c>
      <c r="S177" s="2" t="s">
        <v>1952</v>
      </c>
      <c r="T177" s="2" t="b">
        <v>1</v>
      </c>
      <c r="U177" s="2">
        <v>550.38</v>
      </c>
    </row>
    <row r="178" spans="1:21" ht="14.25" customHeight="1" x14ac:dyDescent="0.35">
      <c r="A178" s="2" t="s">
        <v>348</v>
      </c>
      <c r="B178" s="3" t="s">
        <v>1932</v>
      </c>
      <c r="C178" s="3"/>
      <c r="D178" s="3"/>
      <c r="E178" s="3"/>
      <c r="F178" s="3"/>
      <c r="G178" s="3"/>
      <c r="H178" s="31">
        <v>500</v>
      </c>
      <c r="I178" s="2">
        <v>1</v>
      </c>
      <c r="J178" s="31">
        <f t="shared" si="2"/>
        <v>500</v>
      </c>
      <c r="K178" s="31"/>
      <c r="L178" s="31"/>
      <c r="M178" s="31"/>
      <c r="N178" s="31"/>
      <c r="O178" s="31"/>
      <c r="P178" s="2">
        <v>130</v>
      </c>
      <c r="Q178" s="6">
        <v>43730</v>
      </c>
      <c r="R178" s="6">
        <v>43734</v>
      </c>
      <c r="S178" s="2" t="s">
        <v>1935</v>
      </c>
      <c r="T178" s="2" t="b">
        <v>1</v>
      </c>
      <c r="U178" s="2">
        <v>394.97</v>
      </c>
    </row>
    <row r="179" spans="1:21" ht="14.25" customHeight="1" x14ac:dyDescent="0.35">
      <c r="A179" s="2" t="s">
        <v>350</v>
      </c>
      <c r="B179" s="3" t="s">
        <v>1951</v>
      </c>
      <c r="C179" s="3"/>
      <c r="D179" s="3"/>
      <c r="E179" s="3"/>
      <c r="F179" s="3"/>
      <c r="G179" s="3"/>
      <c r="H179" s="31">
        <v>4000</v>
      </c>
      <c r="I179" s="2">
        <v>8</v>
      </c>
      <c r="J179" s="31">
        <f t="shared" si="2"/>
        <v>32000</v>
      </c>
      <c r="K179" s="31"/>
      <c r="L179" s="31"/>
      <c r="M179" s="31"/>
      <c r="N179" s="31"/>
      <c r="O179" s="31"/>
      <c r="P179" s="2">
        <v>302</v>
      </c>
      <c r="Q179" s="6">
        <v>44278</v>
      </c>
      <c r="R179" s="6">
        <v>44283</v>
      </c>
      <c r="S179" s="2" t="s">
        <v>1952</v>
      </c>
      <c r="T179" s="2" t="b">
        <v>1</v>
      </c>
      <c r="U179" s="2">
        <v>20010.64</v>
      </c>
    </row>
    <row r="180" spans="1:21" ht="14.25" customHeight="1" x14ac:dyDescent="0.35">
      <c r="A180" s="2" t="s">
        <v>352</v>
      </c>
      <c r="B180" s="3" t="s">
        <v>1939</v>
      </c>
      <c r="C180" s="3"/>
      <c r="D180" s="3"/>
      <c r="E180" s="3"/>
      <c r="F180" s="3"/>
      <c r="G180" s="3"/>
      <c r="H180" s="31" t="s">
        <v>1963</v>
      </c>
      <c r="I180" s="2">
        <v>3</v>
      </c>
      <c r="J180" s="31">
        <f t="shared" si="2"/>
        <v>3000</v>
      </c>
      <c r="K180" s="31"/>
      <c r="L180" s="31"/>
      <c r="M180" s="31"/>
      <c r="N180" s="31"/>
      <c r="O180" s="31"/>
      <c r="P180" s="2">
        <v>370</v>
      </c>
      <c r="Q180" s="6">
        <v>45007</v>
      </c>
      <c r="R180" s="6">
        <v>45012</v>
      </c>
      <c r="S180" s="2" t="s">
        <v>1937</v>
      </c>
      <c r="T180" s="2" t="b">
        <v>1</v>
      </c>
      <c r="U180" s="2">
        <v>1974.03</v>
      </c>
    </row>
    <row r="181" spans="1:21" ht="14.25" customHeight="1" x14ac:dyDescent="0.35">
      <c r="A181" s="2" t="s">
        <v>353</v>
      </c>
      <c r="B181" s="3" t="s">
        <v>1946</v>
      </c>
      <c r="C181" s="3"/>
      <c r="D181" s="3"/>
      <c r="E181" s="3"/>
      <c r="F181" s="3"/>
      <c r="G181" s="3"/>
      <c r="H181" s="31">
        <v>2000</v>
      </c>
      <c r="I181" s="2">
        <v>5</v>
      </c>
      <c r="J181" s="31">
        <f t="shared" si="2"/>
        <v>10000</v>
      </c>
      <c r="K181" s="31"/>
      <c r="L181" s="31"/>
      <c r="M181" s="31"/>
      <c r="N181" s="31"/>
      <c r="O181" s="31"/>
      <c r="P181" s="2">
        <v>328</v>
      </c>
      <c r="Q181" s="6">
        <v>43952</v>
      </c>
      <c r="R181" s="6">
        <v>43958</v>
      </c>
      <c r="T181" s="2" t="b">
        <v>0</v>
      </c>
      <c r="U181" s="2" t="s">
        <v>1933</v>
      </c>
    </row>
    <row r="182" spans="1:21" ht="14.25" customHeight="1" x14ac:dyDescent="0.35">
      <c r="A182" s="2" t="s">
        <v>355</v>
      </c>
      <c r="B182" s="3" t="s">
        <v>1943</v>
      </c>
      <c r="C182" s="3"/>
      <c r="D182" s="3"/>
      <c r="E182" s="3"/>
      <c r="F182" s="3"/>
      <c r="G182" s="3"/>
      <c r="H182" s="31" t="s">
        <v>1961</v>
      </c>
      <c r="I182" s="2">
        <v>8</v>
      </c>
      <c r="J182" s="31">
        <f t="shared" si="2"/>
        <v>200000</v>
      </c>
      <c r="K182" s="31"/>
      <c r="L182" s="31"/>
      <c r="M182" s="31"/>
      <c r="N182" s="31"/>
      <c r="O182" s="31"/>
      <c r="P182" s="2">
        <v>217</v>
      </c>
      <c r="Q182" s="6">
        <v>43761</v>
      </c>
      <c r="R182" s="6">
        <v>43764</v>
      </c>
      <c r="S182" s="2" t="s">
        <v>1937</v>
      </c>
      <c r="T182" s="2" t="b">
        <v>1</v>
      </c>
      <c r="U182" s="2">
        <v>163598.39999999999</v>
      </c>
    </row>
    <row r="183" spans="1:21" ht="14.25" customHeight="1" x14ac:dyDescent="0.35">
      <c r="A183" s="2" t="s">
        <v>356</v>
      </c>
      <c r="B183" s="3" t="s">
        <v>1930</v>
      </c>
      <c r="C183" s="3"/>
      <c r="D183" s="3"/>
      <c r="E183" s="3"/>
      <c r="F183" s="3"/>
      <c r="G183" s="3"/>
      <c r="H183" s="31">
        <v>12000</v>
      </c>
      <c r="I183" s="2">
        <v>5</v>
      </c>
      <c r="J183" s="31">
        <f t="shared" si="2"/>
        <v>60000</v>
      </c>
      <c r="K183" s="31"/>
      <c r="L183" s="31"/>
      <c r="M183" s="31"/>
      <c r="N183" s="31"/>
      <c r="O183" s="31"/>
      <c r="P183" s="2">
        <v>494</v>
      </c>
      <c r="Q183" s="6">
        <v>45188</v>
      </c>
      <c r="R183" s="6">
        <v>45191</v>
      </c>
      <c r="S183" s="2" t="s">
        <v>1948</v>
      </c>
      <c r="T183" s="2" t="b">
        <v>1</v>
      </c>
      <c r="U183" s="2">
        <v>34972.1</v>
      </c>
    </row>
    <row r="184" spans="1:21" ht="14.25" customHeight="1" x14ac:dyDescent="0.35">
      <c r="A184" s="2" t="s">
        <v>357</v>
      </c>
      <c r="B184" s="3" t="s">
        <v>1936</v>
      </c>
      <c r="C184" s="3"/>
      <c r="D184" s="3"/>
      <c r="E184" s="3"/>
      <c r="F184" s="3"/>
      <c r="G184" s="3"/>
      <c r="H184" s="31">
        <v>3000</v>
      </c>
      <c r="I184" s="2">
        <v>6</v>
      </c>
      <c r="J184" s="31">
        <f t="shared" si="2"/>
        <v>18000</v>
      </c>
      <c r="K184" s="31"/>
      <c r="L184" s="31"/>
      <c r="M184" s="31"/>
      <c r="N184" s="31"/>
      <c r="O184" s="31"/>
      <c r="P184" s="2">
        <v>476</v>
      </c>
      <c r="Q184" s="6">
        <v>44133</v>
      </c>
      <c r="R184" s="6">
        <v>44137</v>
      </c>
      <c r="S184" s="2" t="s">
        <v>1931</v>
      </c>
      <c r="T184" s="2" t="b">
        <v>1</v>
      </c>
      <c r="U184" s="2">
        <v>11502.539999999999</v>
      </c>
    </row>
    <row r="185" spans="1:21" ht="14.25" customHeight="1" x14ac:dyDescent="0.35">
      <c r="A185" s="2" t="s">
        <v>359</v>
      </c>
      <c r="B185" s="3" t="s">
        <v>1949</v>
      </c>
      <c r="C185" s="3"/>
      <c r="D185" s="3"/>
      <c r="E185" s="3"/>
      <c r="F185" s="3"/>
      <c r="G185" s="3"/>
      <c r="H185" s="31">
        <v>20000</v>
      </c>
      <c r="I185" s="2">
        <v>12</v>
      </c>
      <c r="J185" s="31">
        <f t="shared" si="2"/>
        <v>240000</v>
      </c>
      <c r="K185" s="31"/>
      <c r="L185" s="31"/>
      <c r="M185" s="31"/>
      <c r="N185" s="31"/>
      <c r="O185" s="31"/>
      <c r="P185" s="2">
        <v>130</v>
      </c>
      <c r="Q185" s="6">
        <v>44517</v>
      </c>
      <c r="R185" s="6">
        <v>44520</v>
      </c>
      <c r="S185" s="2" t="s">
        <v>1931</v>
      </c>
      <c r="T185" s="2" t="b">
        <v>1</v>
      </c>
      <c r="U185" s="2">
        <v>164092.20000000001</v>
      </c>
    </row>
    <row r="186" spans="1:21" ht="14.25" customHeight="1" x14ac:dyDescent="0.35">
      <c r="A186" s="2" t="s">
        <v>360</v>
      </c>
      <c r="B186" s="3" t="s">
        <v>1941</v>
      </c>
      <c r="C186" s="3"/>
      <c r="D186" s="3"/>
      <c r="E186" s="3"/>
      <c r="F186" s="3"/>
      <c r="G186" s="3"/>
      <c r="H186" s="31" t="s">
        <v>1942</v>
      </c>
      <c r="I186" s="2">
        <v>5</v>
      </c>
      <c r="J186" s="31">
        <f t="shared" si="2"/>
        <v>90000</v>
      </c>
      <c r="K186" s="31"/>
      <c r="L186" s="31"/>
      <c r="M186" s="31"/>
      <c r="N186" s="31"/>
      <c r="O186" s="31"/>
      <c r="P186" s="2">
        <v>289</v>
      </c>
      <c r="Q186" s="6">
        <v>44736</v>
      </c>
      <c r="R186" s="6">
        <v>44739</v>
      </c>
      <c r="T186" s="2" t="b">
        <v>0</v>
      </c>
      <c r="U186" s="2" t="s">
        <v>1933</v>
      </c>
    </row>
    <row r="187" spans="1:21" ht="14.25" customHeight="1" x14ac:dyDescent="0.35">
      <c r="A187" s="2" t="s">
        <v>361</v>
      </c>
      <c r="B187" s="3" t="s">
        <v>1943</v>
      </c>
      <c r="C187" s="3"/>
      <c r="D187" s="3"/>
      <c r="E187" s="3"/>
      <c r="F187" s="3"/>
      <c r="G187" s="3"/>
      <c r="H187" s="31">
        <v>25000</v>
      </c>
      <c r="I187" s="2">
        <v>12</v>
      </c>
      <c r="J187" s="31">
        <f t="shared" si="2"/>
        <v>300000</v>
      </c>
      <c r="K187" s="31"/>
      <c r="L187" s="31"/>
      <c r="M187" s="31"/>
      <c r="N187" s="31"/>
      <c r="O187" s="31"/>
      <c r="P187" s="2">
        <v>264</v>
      </c>
      <c r="Q187" s="6">
        <v>44154</v>
      </c>
      <c r="R187" s="6">
        <v>44158</v>
      </c>
      <c r="S187" s="2" t="s">
        <v>1948</v>
      </c>
      <c r="T187" s="2" t="b">
        <v>1</v>
      </c>
      <c r="U187" s="2">
        <v>194773.68</v>
      </c>
    </row>
    <row r="188" spans="1:21" ht="14.25" customHeight="1" x14ac:dyDescent="0.35">
      <c r="A188" s="2" t="s">
        <v>363</v>
      </c>
      <c r="B188" s="3" t="s">
        <v>1959</v>
      </c>
      <c r="C188" s="3"/>
      <c r="D188" s="3"/>
      <c r="E188" s="3"/>
      <c r="F188" s="3"/>
      <c r="G188" s="3"/>
      <c r="H188" s="31">
        <v>100</v>
      </c>
      <c r="I188" s="2">
        <v>1</v>
      </c>
      <c r="J188" s="31">
        <f t="shared" si="2"/>
        <v>100</v>
      </c>
      <c r="K188" s="31"/>
      <c r="L188" s="31"/>
      <c r="M188" s="31"/>
      <c r="N188" s="31"/>
      <c r="O188" s="31"/>
      <c r="P188" s="2">
        <v>179</v>
      </c>
      <c r="Q188" s="6">
        <v>44563</v>
      </c>
      <c r="R188" s="6">
        <v>44566</v>
      </c>
      <c r="S188" s="2" t="s">
        <v>1931</v>
      </c>
      <c r="T188" s="2" t="b">
        <v>1</v>
      </c>
      <c r="U188" s="2">
        <v>60.96</v>
      </c>
    </row>
    <row r="189" spans="1:21" ht="14.25" customHeight="1" x14ac:dyDescent="0.35">
      <c r="A189" s="2" t="s">
        <v>365</v>
      </c>
      <c r="B189" s="3" t="s">
        <v>1946</v>
      </c>
      <c r="C189" s="3"/>
      <c r="D189" s="3"/>
      <c r="E189" s="3"/>
      <c r="F189" s="3"/>
      <c r="G189" s="3"/>
      <c r="H189" s="31">
        <v>2000</v>
      </c>
      <c r="I189" s="2">
        <v>5</v>
      </c>
      <c r="J189" s="31">
        <f t="shared" si="2"/>
        <v>10000</v>
      </c>
      <c r="K189" s="31"/>
      <c r="L189" s="31"/>
      <c r="M189" s="31"/>
      <c r="N189" s="31"/>
      <c r="O189" s="31"/>
      <c r="P189" s="2">
        <v>290</v>
      </c>
      <c r="Q189" s="6">
        <v>45268</v>
      </c>
      <c r="R189" s="6">
        <v>45270</v>
      </c>
      <c r="S189" s="2" t="s">
        <v>1935</v>
      </c>
      <c r="T189" s="2" t="b">
        <v>1</v>
      </c>
      <c r="U189" s="2">
        <v>7939.0999999999995</v>
      </c>
    </row>
    <row r="190" spans="1:21" ht="14.25" customHeight="1" x14ac:dyDescent="0.35">
      <c r="A190" s="2" t="s">
        <v>366</v>
      </c>
      <c r="B190" s="3" t="s">
        <v>1949</v>
      </c>
      <c r="C190" s="3"/>
      <c r="D190" s="3"/>
      <c r="E190" s="3"/>
      <c r="F190" s="3"/>
      <c r="G190" s="3"/>
      <c r="H190" s="31" t="s">
        <v>1960</v>
      </c>
      <c r="I190" s="2">
        <v>12</v>
      </c>
      <c r="J190" s="31">
        <f t="shared" si="2"/>
        <v>240000</v>
      </c>
      <c r="K190" s="31"/>
      <c r="L190" s="31"/>
      <c r="M190" s="31"/>
      <c r="N190" s="31"/>
      <c r="O190" s="31"/>
      <c r="P190" s="2">
        <v>232</v>
      </c>
      <c r="Q190" s="6">
        <v>45320</v>
      </c>
      <c r="R190" s="6">
        <v>45323</v>
      </c>
      <c r="S190" s="2" t="s">
        <v>1931</v>
      </c>
      <c r="T190" s="2" t="b">
        <v>1</v>
      </c>
      <c r="U190" s="2">
        <v>214090.32</v>
      </c>
    </row>
    <row r="191" spans="1:21" ht="14.25" customHeight="1" x14ac:dyDescent="0.35">
      <c r="A191" s="2" t="s">
        <v>368</v>
      </c>
      <c r="B191" s="3" t="s">
        <v>1934</v>
      </c>
      <c r="C191" s="3"/>
      <c r="D191" s="3"/>
      <c r="E191" s="3"/>
      <c r="F191" s="3"/>
      <c r="G191" s="3"/>
      <c r="H191" s="31">
        <v>6000</v>
      </c>
      <c r="I191" s="2">
        <v>3</v>
      </c>
      <c r="J191" s="31">
        <f t="shared" si="2"/>
        <v>18000</v>
      </c>
      <c r="K191" s="31"/>
      <c r="L191" s="31"/>
      <c r="M191" s="31"/>
      <c r="N191" s="31"/>
      <c r="O191" s="31"/>
      <c r="P191" s="2">
        <v>362</v>
      </c>
      <c r="Q191" s="6">
        <v>44935</v>
      </c>
      <c r="R191" s="6">
        <v>44939</v>
      </c>
      <c r="S191" s="2" t="s">
        <v>1948</v>
      </c>
      <c r="T191" s="2" t="b">
        <v>1</v>
      </c>
      <c r="U191" s="2">
        <v>12382.380000000001</v>
      </c>
    </row>
    <row r="192" spans="1:21" ht="14.25" customHeight="1" x14ac:dyDescent="0.35">
      <c r="A192" s="2" t="s">
        <v>370</v>
      </c>
      <c r="B192" s="3" t="s">
        <v>1945</v>
      </c>
      <c r="C192" s="3"/>
      <c r="D192" s="3"/>
      <c r="E192" s="3"/>
      <c r="F192" s="3"/>
      <c r="G192" s="3"/>
      <c r="H192" s="31">
        <v>15000</v>
      </c>
      <c r="I192" s="2">
        <v>5</v>
      </c>
      <c r="J192" s="31">
        <f t="shared" si="2"/>
        <v>75000</v>
      </c>
      <c r="K192" s="31"/>
      <c r="L192" s="31"/>
      <c r="M192" s="31"/>
      <c r="N192" s="31"/>
      <c r="O192" s="31"/>
      <c r="P192" s="2">
        <v>286</v>
      </c>
      <c r="Q192" s="6">
        <v>44582</v>
      </c>
      <c r="R192" s="6">
        <v>44588</v>
      </c>
      <c r="S192" s="2" t="s">
        <v>1937</v>
      </c>
      <c r="T192" s="2" t="b">
        <v>1</v>
      </c>
      <c r="U192" s="2">
        <v>57189.799999999996</v>
      </c>
    </row>
    <row r="193" spans="1:21" ht="14.25" customHeight="1" x14ac:dyDescent="0.35">
      <c r="A193" s="2" t="s">
        <v>372</v>
      </c>
      <c r="B193" s="3" t="s">
        <v>1939</v>
      </c>
      <c r="C193" s="3"/>
      <c r="D193" s="3"/>
      <c r="E193" s="3"/>
      <c r="F193" s="3"/>
      <c r="G193" s="3"/>
      <c r="H193" s="31">
        <v>1000</v>
      </c>
      <c r="I193" s="2">
        <v>2</v>
      </c>
      <c r="J193" s="31">
        <f t="shared" si="2"/>
        <v>2000</v>
      </c>
      <c r="K193" s="31"/>
      <c r="L193" s="31"/>
      <c r="M193" s="31"/>
      <c r="N193" s="31"/>
      <c r="O193" s="31"/>
      <c r="P193" s="2">
        <v>464</v>
      </c>
      <c r="Q193" s="6">
        <v>44015</v>
      </c>
      <c r="R193" s="6">
        <v>44020</v>
      </c>
      <c r="S193" s="2" t="s">
        <v>1935</v>
      </c>
      <c r="T193" s="2" t="b">
        <v>1</v>
      </c>
      <c r="U193" s="2">
        <v>1230.08</v>
      </c>
    </row>
    <row r="194" spans="1:21" ht="14.25" customHeight="1" x14ac:dyDescent="0.35">
      <c r="A194" s="2" t="s">
        <v>373</v>
      </c>
      <c r="B194" s="3" t="s">
        <v>1939</v>
      </c>
      <c r="C194" s="3"/>
      <c r="D194" s="3"/>
      <c r="E194" s="3"/>
      <c r="F194" s="3"/>
      <c r="G194" s="3"/>
      <c r="H194" s="31">
        <v>1000</v>
      </c>
      <c r="I194" s="2">
        <v>3</v>
      </c>
      <c r="J194" s="31">
        <f t="shared" ref="J194:J257" si="3">H194*I194</f>
        <v>3000</v>
      </c>
      <c r="K194" s="31"/>
      <c r="L194" s="31"/>
      <c r="M194" s="31"/>
      <c r="N194" s="31"/>
      <c r="O194" s="31"/>
      <c r="P194" s="2">
        <v>150</v>
      </c>
      <c r="Q194" s="6">
        <v>44927</v>
      </c>
      <c r="R194" s="6">
        <v>44931</v>
      </c>
      <c r="T194" s="2" t="b">
        <v>0</v>
      </c>
      <c r="U194" s="2" t="s">
        <v>1933</v>
      </c>
    </row>
    <row r="195" spans="1:21" ht="14.25" customHeight="1" x14ac:dyDescent="0.35">
      <c r="A195" s="2" t="s">
        <v>374</v>
      </c>
      <c r="B195" s="3" t="s">
        <v>1946</v>
      </c>
      <c r="C195" s="3"/>
      <c r="D195" s="3"/>
      <c r="E195" s="3"/>
      <c r="F195" s="3"/>
      <c r="G195" s="3"/>
      <c r="H195" s="31">
        <v>2000</v>
      </c>
      <c r="I195" s="2">
        <v>6</v>
      </c>
      <c r="J195" s="31">
        <f t="shared" si="3"/>
        <v>12000</v>
      </c>
      <c r="K195" s="31"/>
      <c r="L195" s="31"/>
      <c r="M195" s="31"/>
      <c r="N195" s="31"/>
      <c r="O195" s="31"/>
      <c r="P195" s="2">
        <v>329</v>
      </c>
      <c r="Q195" s="6">
        <v>45372</v>
      </c>
      <c r="R195" s="6">
        <v>45377</v>
      </c>
      <c r="S195" s="2" t="s">
        <v>1937</v>
      </c>
      <c r="T195" s="2" t="b">
        <v>1</v>
      </c>
      <c r="U195" s="2">
        <v>8360.16</v>
      </c>
    </row>
    <row r="196" spans="1:21" ht="14.25" customHeight="1" x14ac:dyDescent="0.35">
      <c r="A196" s="2" t="s">
        <v>375</v>
      </c>
      <c r="B196" s="3" t="s">
        <v>1930</v>
      </c>
      <c r="C196" s="3"/>
      <c r="D196" s="3"/>
      <c r="E196" s="3"/>
      <c r="F196" s="3"/>
      <c r="G196" s="3"/>
      <c r="H196" s="31">
        <v>12000</v>
      </c>
      <c r="I196" s="2">
        <v>5</v>
      </c>
      <c r="J196" s="31">
        <f t="shared" si="3"/>
        <v>60000</v>
      </c>
      <c r="K196" s="31"/>
      <c r="L196" s="31"/>
      <c r="M196" s="31"/>
      <c r="N196" s="31"/>
      <c r="O196" s="31"/>
      <c r="P196" s="2">
        <v>268</v>
      </c>
      <c r="Q196" s="6">
        <v>44109</v>
      </c>
      <c r="R196" s="6">
        <v>44111</v>
      </c>
      <c r="T196" s="2" t="b">
        <v>0</v>
      </c>
      <c r="U196" s="2" t="s">
        <v>1933</v>
      </c>
    </row>
    <row r="197" spans="1:21" ht="14.25" customHeight="1" x14ac:dyDescent="0.35">
      <c r="A197" s="2" t="s">
        <v>377</v>
      </c>
      <c r="B197" s="3" t="s">
        <v>1945</v>
      </c>
      <c r="C197" s="3"/>
      <c r="D197" s="3"/>
      <c r="E197" s="3"/>
      <c r="F197" s="3"/>
      <c r="G197" s="3"/>
      <c r="H197" s="31">
        <v>15000</v>
      </c>
      <c r="I197" s="2">
        <v>5</v>
      </c>
      <c r="J197" s="31">
        <f t="shared" si="3"/>
        <v>75000</v>
      </c>
      <c r="K197" s="31"/>
      <c r="L197" s="31"/>
      <c r="M197" s="31"/>
      <c r="N197" s="31"/>
      <c r="O197" s="31"/>
      <c r="P197" s="2">
        <v>215</v>
      </c>
      <c r="Q197" s="6">
        <v>44430</v>
      </c>
      <c r="R197" s="6">
        <v>44433</v>
      </c>
      <c r="T197" s="2" t="b">
        <v>0</v>
      </c>
      <c r="U197" s="2" t="s">
        <v>1933</v>
      </c>
    </row>
    <row r="198" spans="1:21" ht="14.25" customHeight="1" x14ac:dyDescent="0.35">
      <c r="A198" s="2" t="s">
        <v>378</v>
      </c>
      <c r="B198" s="3" t="s">
        <v>1936</v>
      </c>
      <c r="C198" s="3"/>
      <c r="D198" s="3"/>
      <c r="E198" s="3"/>
      <c r="F198" s="3"/>
      <c r="G198" s="3"/>
      <c r="H198" s="31">
        <v>3000</v>
      </c>
      <c r="I198" s="2">
        <v>7</v>
      </c>
      <c r="J198" s="31">
        <f t="shared" si="3"/>
        <v>21000</v>
      </c>
      <c r="K198" s="31"/>
      <c r="L198" s="31"/>
      <c r="M198" s="31"/>
      <c r="N198" s="31"/>
      <c r="O198" s="31"/>
      <c r="P198" s="2">
        <v>286</v>
      </c>
      <c r="Q198" s="6">
        <v>45028</v>
      </c>
      <c r="R198" s="6">
        <v>45034</v>
      </c>
      <c r="S198" s="2" t="s">
        <v>1935</v>
      </c>
      <c r="T198" s="2" t="b">
        <v>1</v>
      </c>
      <c r="U198" s="2">
        <v>13329.75</v>
      </c>
    </row>
    <row r="199" spans="1:21" ht="14.25" customHeight="1" x14ac:dyDescent="0.35">
      <c r="A199" s="2" t="s">
        <v>380</v>
      </c>
      <c r="B199" s="3" t="s">
        <v>1939</v>
      </c>
      <c r="C199" s="3"/>
      <c r="D199" s="3"/>
      <c r="E199" s="3"/>
      <c r="F199" s="3"/>
      <c r="G199" s="3"/>
      <c r="H199" s="31">
        <v>1000</v>
      </c>
      <c r="I199" s="2">
        <v>3</v>
      </c>
      <c r="J199" s="31">
        <f t="shared" si="3"/>
        <v>3000</v>
      </c>
      <c r="K199" s="31"/>
      <c r="L199" s="31"/>
      <c r="M199" s="31"/>
      <c r="N199" s="31"/>
      <c r="O199" s="31"/>
      <c r="P199" s="2">
        <v>476</v>
      </c>
      <c r="Q199" s="6">
        <v>45205</v>
      </c>
      <c r="R199" s="6">
        <v>45209</v>
      </c>
      <c r="S199" s="2" t="s">
        <v>1935</v>
      </c>
      <c r="T199" s="2" t="b">
        <v>1</v>
      </c>
      <c r="U199" s="2">
        <v>2153.2200000000003</v>
      </c>
    </row>
    <row r="200" spans="1:21" ht="14.25" customHeight="1" x14ac:dyDescent="0.35">
      <c r="A200" s="2" t="s">
        <v>381</v>
      </c>
      <c r="B200" s="3" t="s">
        <v>1945</v>
      </c>
      <c r="C200" s="3"/>
      <c r="D200" s="3"/>
      <c r="E200" s="3"/>
      <c r="F200" s="3"/>
      <c r="G200" s="3"/>
      <c r="H200" s="31">
        <v>15000</v>
      </c>
      <c r="I200" s="2">
        <v>3</v>
      </c>
      <c r="J200" s="31">
        <f t="shared" si="3"/>
        <v>45000</v>
      </c>
      <c r="K200" s="31"/>
      <c r="L200" s="31"/>
      <c r="M200" s="31"/>
      <c r="N200" s="31"/>
      <c r="O200" s="31"/>
      <c r="P200" s="2">
        <v>392</v>
      </c>
      <c r="Q200" s="6">
        <v>44454</v>
      </c>
      <c r="R200" s="6">
        <v>44456</v>
      </c>
      <c r="S200" s="2" t="s">
        <v>1948</v>
      </c>
      <c r="T200" s="2" t="b">
        <v>1</v>
      </c>
      <c r="U200" s="2">
        <v>40303.020000000004</v>
      </c>
    </row>
    <row r="201" spans="1:21" ht="14.25" customHeight="1" x14ac:dyDescent="0.35">
      <c r="A201" s="2" t="s">
        <v>382</v>
      </c>
      <c r="B201" s="3" t="s">
        <v>1957</v>
      </c>
      <c r="C201" s="3"/>
      <c r="D201" s="3"/>
      <c r="E201" s="3"/>
      <c r="F201" s="3"/>
      <c r="G201" s="3"/>
      <c r="H201" s="31">
        <v>800</v>
      </c>
      <c r="I201" s="2">
        <v>2</v>
      </c>
      <c r="J201" s="31">
        <f t="shared" si="3"/>
        <v>1600</v>
      </c>
      <c r="K201" s="31"/>
      <c r="L201" s="31"/>
      <c r="M201" s="31"/>
      <c r="N201" s="31"/>
      <c r="O201" s="31"/>
      <c r="P201" s="2">
        <v>419</v>
      </c>
      <c r="Q201" s="6">
        <v>45316</v>
      </c>
      <c r="R201" s="6">
        <v>45320</v>
      </c>
      <c r="S201" s="2" t="s">
        <v>1948</v>
      </c>
      <c r="T201" s="2" t="b">
        <v>1</v>
      </c>
      <c r="U201" s="2">
        <v>1266.78</v>
      </c>
    </row>
    <row r="202" spans="1:21" ht="14.25" customHeight="1" x14ac:dyDescent="0.35">
      <c r="A202" s="2" t="s">
        <v>383</v>
      </c>
      <c r="B202" s="3" t="s">
        <v>1957</v>
      </c>
      <c r="C202" s="3"/>
      <c r="D202" s="3"/>
      <c r="E202" s="3"/>
      <c r="F202" s="3"/>
      <c r="G202" s="3"/>
      <c r="H202" s="31">
        <v>800</v>
      </c>
      <c r="I202" s="2">
        <v>1</v>
      </c>
      <c r="J202" s="31">
        <f t="shared" si="3"/>
        <v>800</v>
      </c>
      <c r="K202" s="31"/>
      <c r="L202" s="31"/>
      <c r="M202" s="31"/>
      <c r="N202" s="31"/>
      <c r="O202" s="31"/>
      <c r="P202" s="2">
        <v>338</v>
      </c>
      <c r="Q202" s="6">
        <v>43884</v>
      </c>
      <c r="R202" s="6">
        <v>43886</v>
      </c>
      <c r="S202" s="2" t="s">
        <v>1952</v>
      </c>
      <c r="T202" s="2" t="b">
        <v>1</v>
      </c>
      <c r="U202" s="2">
        <v>630.48</v>
      </c>
    </row>
    <row r="203" spans="1:21" ht="14.25" customHeight="1" x14ac:dyDescent="0.35">
      <c r="A203" s="2" t="s">
        <v>384</v>
      </c>
      <c r="B203" s="3" t="s">
        <v>1959</v>
      </c>
      <c r="C203" s="3"/>
      <c r="D203" s="3"/>
      <c r="E203" s="3"/>
      <c r="F203" s="3"/>
      <c r="G203" s="3"/>
      <c r="H203" s="31">
        <v>100</v>
      </c>
      <c r="I203" s="2">
        <v>1</v>
      </c>
      <c r="J203" s="31">
        <f t="shared" si="3"/>
        <v>100</v>
      </c>
      <c r="K203" s="31"/>
      <c r="L203" s="31"/>
      <c r="M203" s="31"/>
      <c r="N203" s="31"/>
      <c r="O203" s="31"/>
      <c r="P203" s="2">
        <v>353</v>
      </c>
      <c r="Q203" s="6">
        <v>45348</v>
      </c>
      <c r="R203" s="6">
        <v>45353</v>
      </c>
      <c r="T203" s="2" t="b">
        <v>0</v>
      </c>
      <c r="U203" s="2" t="s">
        <v>1933</v>
      </c>
    </row>
    <row r="204" spans="1:21" ht="14.25" customHeight="1" x14ac:dyDescent="0.35">
      <c r="A204" s="2" t="s">
        <v>385</v>
      </c>
      <c r="B204" s="3" t="s">
        <v>1943</v>
      </c>
      <c r="C204" s="3"/>
      <c r="D204" s="3"/>
      <c r="E204" s="3"/>
      <c r="F204" s="3"/>
      <c r="G204" s="3"/>
      <c r="H204" s="31">
        <v>25000</v>
      </c>
      <c r="I204" s="2">
        <v>12</v>
      </c>
      <c r="J204" s="31">
        <f t="shared" si="3"/>
        <v>300000</v>
      </c>
      <c r="K204" s="31"/>
      <c r="L204" s="31"/>
      <c r="M204" s="31"/>
      <c r="N204" s="31"/>
      <c r="O204" s="31"/>
      <c r="P204" s="2">
        <v>444</v>
      </c>
      <c r="Q204" s="6">
        <v>44297</v>
      </c>
      <c r="R204" s="6">
        <v>44299</v>
      </c>
      <c r="S204" s="2" t="s">
        <v>1937</v>
      </c>
      <c r="T204" s="2" t="b">
        <v>1</v>
      </c>
      <c r="U204" s="2">
        <v>233626.56</v>
      </c>
    </row>
    <row r="205" spans="1:21" ht="14.25" customHeight="1" x14ac:dyDescent="0.35">
      <c r="A205" s="2" t="s">
        <v>387</v>
      </c>
      <c r="B205" s="3" t="s">
        <v>1949</v>
      </c>
      <c r="C205" s="3"/>
      <c r="D205" s="3"/>
      <c r="E205" s="3"/>
      <c r="F205" s="3"/>
      <c r="G205" s="3"/>
      <c r="H205" s="31">
        <v>20000</v>
      </c>
      <c r="I205" s="2">
        <v>15</v>
      </c>
      <c r="J205" s="31">
        <f t="shared" si="3"/>
        <v>300000</v>
      </c>
      <c r="K205" s="31"/>
      <c r="L205" s="31"/>
      <c r="M205" s="31"/>
      <c r="N205" s="31"/>
      <c r="O205" s="31"/>
      <c r="P205" s="2">
        <v>163</v>
      </c>
      <c r="Q205" s="6">
        <v>44941</v>
      </c>
      <c r="R205" s="6">
        <v>44945</v>
      </c>
      <c r="S205" s="2" t="s">
        <v>1948</v>
      </c>
      <c r="T205" s="2" t="b">
        <v>1</v>
      </c>
      <c r="U205" s="2">
        <v>210807</v>
      </c>
    </row>
    <row r="206" spans="1:21" ht="14.25" customHeight="1" x14ac:dyDescent="0.35">
      <c r="A206" s="2" t="s">
        <v>389</v>
      </c>
      <c r="B206" s="3" t="s">
        <v>1945</v>
      </c>
      <c r="C206" s="3"/>
      <c r="D206" s="3"/>
      <c r="E206" s="3"/>
      <c r="F206" s="3"/>
      <c r="G206" s="3"/>
      <c r="H206" s="31">
        <v>15000</v>
      </c>
      <c r="I206" s="2">
        <v>3</v>
      </c>
      <c r="J206" s="31">
        <f t="shared" si="3"/>
        <v>45000</v>
      </c>
      <c r="K206" s="31"/>
      <c r="L206" s="31"/>
      <c r="M206" s="31"/>
      <c r="N206" s="31"/>
      <c r="O206" s="31"/>
      <c r="P206" s="2">
        <v>304</v>
      </c>
      <c r="Q206" s="6">
        <v>43749</v>
      </c>
      <c r="R206" s="6">
        <v>43751</v>
      </c>
      <c r="S206" s="2" t="s">
        <v>1937</v>
      </c>
      <c r="T206" s="2" t="b">
        <v>1</v>
      </c>
      <c r="U206" s="2">
        <v>36976.979999999996</v>
      </c>
    </row>
    <row r="207" spans="1:21" ht="14.25" customHeight="1" x14ac:dyDescent="0.35">
      <c r="A207" s="2" t="s">
        <v>391</v>
      </c>
      <c r="B207" s="3" t="s">
        <v>1934</v>
      </c>
      <c r="C207" s="3"/>
      <c r="D207" s="3"/>
      <c r="E207" s="3"/>
      <c r="F207" s="3"/>
      <c r="G207" s="3"/>
      <c r="H207" s="31" t="s">
        <v>1938</v>
      </c>
      <c r="I207" s="2">
        <v>3</v>
      </c>
      <c r="J207" s="31">
        <f t="shared" si="3"/>
        <v>18000</v>
      </c>
      <c r="K207" s="31"/>
      <c r="L207" s="31"/>
      <c r="M207" s="31"/>
      <c r="N207" s="31"/>
      <c r="O207" s="31"/>
      <c r="P207" s="2">
        <v>141</v>
      </c>
      <c r="Q207" s="6">
        <v>43713</v>
      </c>
      <c r="R207" s="6">
        <v>43715</v>
      </c>
      <c r="S207" s="2" t="s">
        <v>1931</v>
      </c>
      <c r="T207" s="2" t="b">
        <v>1</v>
      </c>
      <c r="U207" s="2">
        <v>13231.380000000001</v>
      </c>
    </row>
    <row r="208" spans="1:21" ht="14.25" customHeight="1" x14ac:dyDescent="0.35">
      <c r="A208" s="2" t="s">
        <v>393</v>
      </c>
      <c r="B208" s="3" t="s">
        <v>1939</v>
      </c>
      <c r="C208" s="3"/>
      <c r="D208" s="3"/>
      <c r="E208" s="3"/>
      <c r="F208" s="3"/>
      <c r="G208" s="3"/>
      <c r="H208" s="31" t="s">
        <v>1963</v>
      </c>
      <c r="I208" s="2">
        <v>3</v>
      </c>
      <c r="J208" s="31">
        <f t="shared" si="3"/>
        <v>3000</v>
      </c>
      <c r="K208" s="31"/>
      <c r="L208" s="31"/>
      <c r="M208" s="31"/>
      <c r="N208" s="31"/>
      <c r="O208" s="31"/>
      <c r="P208" s="2">
        <v>263</v>
      </c>
      <c r="Q208" s="6">
        <v>44588</v>
      </c>
      <c r="R208" s="6">
        <v>44591</v>
      </c>
      <c r="T208" s="2" t="b">
        <v>0</v>
      </c>
      <c r="U208" s="2" t="s">
        <v>1933</v>
      </c>
    </row>
    <row r="209" spans="1:21" ht="14.25" customHeight="1" x14ac:dyDescent="0.35">
      <c r="A209" s="2" t="s">
        <v>395</v>
      </c>
      <c r="B209" s="3" t="s">
        <v>1939</v>
      </c>
      <c r="C209" s="3"/>
      <c r="D209" s="3"/>
      <c r="E209" s="3"/>
      <c r="F209" s="3"/>
      <c r="G209" s="3"/>
      <c r="H209" s="31">
        <v>1000</v>
      </c>
      <c r="I209" s="2">
        <v>3</v>
      </c>
      <c r="J209" s="31">
        <f t="shared" si="3"/>
        <v>3000</v>
      </c>
      <c r="K209" s="31"/>
      <c r="L209" s="31"/>
      <c r="M209" s="31"/>
      <c r="N209" s="31"/>
      <c r="O209" s="31"/>
      <c r="P209" s="2">
        <v>482</v>
      </c>
      <c r="Q209" s="6">
        <v>45147</v>
      </c>
      <c r="R209" s="6">
        <v>45152</v>
      </c>
      <c r="T209" s="2" t="b">
        <v>0</v>
      </c>
      <c r="U209" s="2" t="s">
        <v>1933</v>
      </c>
    </row>
    <row r="210" spans="1:21" ht="14.25" customHeight="1" x14ac:dyDescent="0.35">
      <c r="A210" s="2" t="s">
        <v>397</v>
      </c>
      <c r="B210" s="3" t="s">
        <v>1945</v>
      </c>
      <c r="C210" s="3"/>
      <c r="D210" s="3"/>
      <c r="E210" s="3"/>
      <c r="F210" s="3"/>
      <c r="G210" s="3"/>
      <c r="H210" s="31" t="s">
        <v>1964</v>
      </c>
      <c r="I210" s="2">
        <v>5</v>
      </c>
      <c r="J210" s="31">
        <f t="shared" si="3"/>
        <v>75000</v>
      </c>
      <c r="K210" s="31"/>
      <c r="L210" s="31"/>
      <c r="M210" s="31"/>
      <c r="N210" s="31"/>
      <c r="O210" s="31"/>
      <c r="P210" s="2">
        <v>499</v>
      </c>
      <c r="Q210" s="6">
        <v>45398</v>
      </c>
      <c r="R210" s="6">
        <v>45404</v>
      </c>
      <c r="S210" s="2" t="s">
        <v>1948</v>
      </c>
      <c r="T210" s="2" t="b">
        <v>1</v>
      </c>
      <c r="U210" s="2">
        <v>39899.4</v>
      </c>
    </row>
    <row r="211" spans="1:21" ht="14.25" customHeight="1" x14ac:dyDescent="0.35">
      <c r="A211" s="2" t="s">
        <v>399</v>
      </c>
      <c r="B211" s="3" t="s">
        <v>1959</v>
      </c>
      <c r="C211" s="3"/>
      <c r="D211" s="3"/>
      <c r="E211" s="3"/>
      <c r="F211" s="3"/>
      <c r="G211" s="3"/>
      <c r="H211" s="31" t="s">
        <v>1962</v>
      </c>
      <c r="I211" s="2">
        <v>1</v>
      </c>
      <c r="J211" s="31">
        <f t="shared" si="3"/>
        <v>100</v>
      </c>
      <c r="K211" s="31"/>
      <c r="L211" s="31"/>
      <c r="M211" s="31"/>
      <c r="N211" s="31"/>
      <c r="O211" s="31"/>
      <c r="P211" s="2">
        <v>115</v>
      </c>
      <c r="Q211" s="6">
        <v>44181</v>
      </c>
      <c r="R211" s="6">
        <v>44186</v>
      </c>
      <c r="T211" s="2" t="b">
        <v>0</v>
      </c>
      <c r="U211" s="2" t="s">
        <v>1933</v>
      </c>
    </row>
    <row r="212" spans="1:21" ht="14.25" customHeight="1" x14ac:dyDescent="0.35">
      <c r="A212" s="2" t="s">
        <v>401</v>
      </c>
      <c r="B212" s="3" t="s">
        <v>1940</v>
      </c>
      <c r="C212" s="3"/>
      <c r="D212" s="3"/>
      <c r="E212" s="3"/>
      <c r="F212" s="3"/>
      <c r="G212" s="3"/>
      <c r="H212" s="31" t="s">
        <v>1955</v>
      </c>
      <c r="I212" s="2">
        <v>2</v>
      </c>
      <c r="J212" s="31">
        <f t="shared" si="3"/>
        <v>20000</v>
      </c>
      <c r="K212" s="31"/>
      <c r="L212" s="31"/>
      <c r="M212" s="31"/>
      <c r="N212" s="31"/>
      <c r="O212" s="31"/>
      <c r="P212" s="2">
        <v>104</v>
      </c>
      <c r="Q212" s="6">
        <v>43897</v>
      </c>
      <c r="R212" s="6">
        <v>43901</v>
      </c>
      <c r="S212" s="2" t="s">
        <v>1948</v>
      </c>
      <c r="T212" s="2" t="b">
        <v>1</v>
      </c>
      <c r="U212" s="2">
        <v>16134.38</v>
      </c>
    </row>
    <row r="213" spans="1:21" ht="14.25" customHeight="1" x14ac:dyDescent="0.35">
      <c r="A213" s="2" t="s">
        <v>403</v>
      </c>
      <c r="B213" s="3" t="s">
        <v>1930</v>
      </c>
      <c r="C213" s="3"/>
      <c r="D213" s="3"/>
      <c r="E213" s="3"/>
      <c r="F213" s="3"/>
      <c r="G213" s="3"/>
      <c r="H213" s="31">
        <v>12000</v>
      </c>
      <c r="I213" s="2">
        <v>5</v>
      </c>
      <c r="J213" s="31">
        <f t="shared" si="3"/>
        <v>60000</v>
      </c>
      <c r="K213" s="31"/>
      <c r="L213" s="31"/>
      <c r="M213" s="31"/>
      <c r="N213" s="31"/>
      <c r="O213" s="31"/>
      <c r="P213" s="2">
        <v>112</v>
      </c>
      <c r="Q213" s="6">
        <v>44349</v>
      </c>
      <c r="R213" s="6">
        <v>44352</v>
      </c>
      <c r="S213" s="2" t="s">
        <v>1948</v>
      </c>
      <c r="T213" s="2" t="b">
        <v>1</v>
      </c>
      <c r="U213" s="2">
        <v>38509.85</v>
      </c>
    </row>
    <row r="214" spans="1:21" ht="14.25" customHeight="1" x14ac:dyDescent="0.35">
      <c r="A214" s="2" t="s">
        <v>404</v>
      </c>
      <c r="B214" s="3" t="s">
        <v>1941</v>
      </c>
      <c r="C214" s="3"/>
      <c r="D214" s="3"/>
      <c r="E214" s="3"/>
      <c r="F214" s="3"/>
      <c r="G214" s="3"/>
      <c r="H214" s="31">
        <v>18000</v>
      </c>
      <c r="I214" s="2">
        <v>5</v>
      </c>
      <c r="J214" s="31">
        <f t="shared" si="3"/>
        <v>90000</v>
      </c>
      <c r="K214" s="31"/>
      <c r="L214" s="31"/>
      <c r="M214" s="31"/>
      <c r="N214" s="31"/>
      <c r="O214" s="31"/>
      <c r="P214" s="2">
        <v>194</v>
      </c>
      <c r="Q214" s="6">
        <v>44807</v>
      </c>
      <c r="R214" s="6">
        <v>44809</v>
      </c>
      <c r="S214" s="2" t="s">
        <v>1952</v>
      </c>
      <c r="T214" s="2" t="b">
        <v>1</v>
      </c>
      <c r="U214" s="2">
        <v>51209.85</v>
      </c>
    </row>
    <row r="215" spans="1:21" ht="14.25" customHeight="1" x14ac:dyDescent="0.35">
      <c r="A215" s="2" t="s">
        <v>406</v>
      </c>
      <c r="B215" s="3" t="s">
        <v>1944</v>
      </c>
      <c r="C215" s="3"/>
      <c r="D215" s="3"/>
      <c r="E215" s="3"/>
      <c r="F215" s="3"/>
      <c r="G215" s="3"/>
      <c r="H215" s="31" t="s">
        <v>1956</v>
      </c>
      <c r="I215" s="2">
        <v>4</v>
      </c>
      <c r="J215" s="31">
        <f t="shared" si="3"/>
        <v>32000</v>
      </c>
      <c r="K215" s="31"/>
      <c r="L215" s="31"/>
      <c r="M215" s="31"/>
      <c r="N215" s="31"/>
      <c r="O215" s="31"/>
      <c r="P215" s="2">
        <v>310</v>
      </c>
      <c r="Q215" s="6">
        <v>44027</v>
      </c>
      <c r="R215" s="6">
        <v>44031</v>
      </c>
      <c r="T215" s="2" t="b">
        <v>0</v>
      </c>
      <c r="U215" s="2" t="s">
        <v>1933</v>
      </c>
    </row>
    <row r="216" spans="1:21" ht="14.25" customHeight="1" x14ac:dyDescent="0.35">
      <c r="A216" s="2" t="s">
        <v>407</v>
      </c>
      <c r="B216" s="3" t="s">
        <v>1936</v>
      </c>
      <c r="C216" s="3"/>
      <c r="D216" s="3"/>
      <c r="E216" s="3"/>
      <c r="F216" s="3"/>
      <c r="G216" s="3"/>
      <c r="H216" s="31">
        <v>3000</v>
      </c>
      <c r="I216" s="2">
        <v>6</v>
      </c>
      <c r="J216" s="31">
        <f t="shared" si="3"/>
        <v>18000</v>
      </c>
      <c r="K216" s="31"/>
      <c r="L216" s="31"/>
      <c r="M216" s="31"/>
      <c r="N216" s="31"/>
      <c r="O216" s="31"/>
      <c r="P216" s="2">
        <v>435</v>
      </c>
      <c r="Q216" s="6">
        <v>44893</v>
      </c>
      <c r="R216" s="6">
        <v>44897</v>
      </c>
      <c r="T216" s="2" t="b">
        <v>0</v>
      </c>
      <c r="U216" s="2" t="s">
        <v>1933</v>
      </c>
    </row>
    <row r="217" spans="1:21" ht="14.25" customHeight="1" x14ac:dyDescent="0.35">
      <c r="A217" s="2" t="s">
        <v>408</v>
      </c>
      <c r="B217" s="3" t="s">
        <v>1934</v>
      </c>
      <c r="C217" s="3"/>
      <c r="D217" s="3"/>
      <c r="E217" s="3"/>
      <c r="F217" s="3"/>
      <c r="G217" s="3"/>
      <c r="H217" s="31">
        <v>6000</v>
      </c>
      <c r="I217" s="2">
        <v>2</v>
      </c>
      <c r="J217" s="31">
        <f t="shared" si="3"/>
        <v>12000</v>
      </c>
      <c r="K217" s="31"/>
      <c r="L217" s="31"/>
      <c r="M217" s="31"/>
      <c r="N217" s="31"/>
      <c r="O217" s="31"/>
      <c r="P217" s="2">
        <v>243</v>
      </c>
      <c r="Q217" s="6">
        <v>43999</v>
      </c>
      <c r="R217" s="6">
        <v>44002</v>
      </c>
      <c r="S217" s="2" t="s">
        <v>1937</v>
      </c>
      <c r="T217" s="2" t="b">
        <v>1</v>
      </c>
      <c r="U217" s="2">
        <v>9943.16</v>
      </c>
    </row>
    <row r="218" spans="1:21" ht="14.25" customHeight="1" x14ac:dyDescent="0.35">
      <c r="A218" s="2" t="s">
        <v>409</v>
      </c>
      <c r="B218" s="3" t="s">
        <v>1939</v>
      </c>
      <c r="C218" s="3"/>
      <c r="D218" s="3"/>
      <c r="E218" s="3"/>
      <c r="F218" s="3"/>
      <c r="G218" s="3"/>
      <c r="H218" s="31">
        <v>1000</v>
      </c>
      <c r="I218" s="2">
        <v>2</v>
      </c>
      <c r="J218" s="31">
        <f t="shared" si="3"/>
        <v>2000</v>
      </c>
      <c r="K218" s="31"/>
      <c r="L218" s="31"/>
      <c r="M218" s="31"/>
      <c r="N218" s="31"/>
      <c r="O218" s="31"/>
      <c r="P218" s="2">
        <v>220</v>
      </c>
      <c r="Q218" s="6">
        <v>43747</v>
      </c>
      <c r="R218" s="6">
        <v>43749</v>
      </c>
      <c r="S218" s="2" t="s">
        <v>1935</v>
      </c>
      <c r="T218" s="2" t="b">
        <v>1</v>
      </c>
      <c r="U218" s="2">
        <v>1476.98</v>
      </c>
    </row>
    <row r="219" spans="1:21" ht="14.25" customHeight="1" x14ac:dyDescent="0.35">
      <c r="A219" s="2" t="s">
        <v>410</v>
      </c>
      <c r="B219" s="3" t="s">
        <v>1946</v>
      </c>
      <c r="C219" s="3"/>
      <c r="D219" s="3"/>
      <c r="E219" s="3"/>
      <c r="F219" s="3"/>
      <c r="G219" s="3"/>
      <c r="H219" s="31">
        <v>2000</v>
      </c>
      <c r="I219" s="2">
        <v>5</v>
      </c>
      <c r="J219" s="31">
        <f t="shared" si="3"/>
        <v>10000</v>
      </c>
      <c r="K219" s="31"/>
      <c r="L219" s="31"/>
      <c r="M219" s="31"/>
      <c r="N219" s="31"/>
      <c r="O219" s="31"/>
      <c r="P219" s="2">
        <v>222</v>
      </c>
      <c r="Q219" s="6">
        <v>45281</v>
      </c>
      <c r="R219" s="6">
        <v>45286</v>
      </c>
      <c r="S219" s="2" t="s">
        <v>1935</v>
      </c>
      <c r="T219" s="2" t="b">
        <v>1</v>
      </c>
      <c r="U219" s="2">
        <v>8451.7999999999993</v>
      </c>
    </row>
    <row r="220" spans="1:21" ht="14.25" customHeight="1" x14ac:dyDescent="0.35">
      <c r="A220" s="2" t="s">
        <v>412</v>
      </c>
      <c r="B220" s="3" t="s">
        <v>1943</v>
      </c>
      <c r="C220" s="3"/>
      <c r="D220" s="3"/>
      <c r="E220" s="3"/>
      <c r="F220" s="3"/>
      <c r="G220" s="3"/>
      <c r="H220" s="31">
        <v>25000</v>
      </c>
      <c r="I220" s="2">
        <v>10</v>
      </c>
      <c r="J220" s="31">
        <f t="shared" si="3"/>
        <v>250000</v>
      </c>
      <c r="K220" s="31"/>
      <c r="L220" s="31"/>
      <c r="M220" s="31"/>
      <c r="N220" s="31"/>
      <c r="O220" s="31"/>
      <c r="P220" s="2">
        <v>214</v>
      </c>
      <c r="Q220" s="6">
        <v>44423</v>
      </c>
      <c r="R220" s="6">
        <v>44427</v>
      </c>
      <c r="S220" s="2" t="s">
        <v>1931</v>
      </c>
      <c r="T220" s="2" t="b">
        <v>1</v>
      </c>
      <c r="U220" s="2">
        <v>165091.4</v>
      </c>
    </row>
    <row r="221" spans="1:21" ht="14.25" customHeight="1" x14ac:dyDescent="0.35">
      <c r="A221" s="2" t="s">
        <v>413</v>
      </c>
      <c r="B221" s="3" t="s">
        <v>1930</v>
      </c>
      <c r="C221" s="3"/>
      <c r="D221" s="3"/>
      <c r="E221" s="3"/>
      <c r="F221" s="3"/>
      <c r="G221" s="3"/>
      <c r="H221" s="31" t="s">
        <v>1953</v>
      </c>
      <c r="I221" s="2">
        <v>3</v>
      </c>
      <c r="J221" s="31">
        <f t="shared" si="3"/>
        <v>36000</v>
      </c>
      <c r="K221" s="31"/>
      <c r="L221" s="31"/>
      <c r="M221" s="31"/>
      <c r="N221" s="31"/>
      <c r="O221" s="31"/>
      <c r="P221" s="2">
        <v>445</v>
      </c>
      <c r="Q221" s="6">
        <v>44398</v>
      </c>
      <c r="R221" s="6">
        <v>44403</v>
      </c>
      <c r="S221" s="2" t="s">
        <v>1952</v>
      </c>
      <c r="T221" s="2" t="b">
        <v>1</v>
      </c>
      <c r="U221" s="2">
        <v>32157.69</v>
      </c>
    </row>
    <row r="222" spans="1:21" ht="14.25" customHeight="1" x14ac:dyDescent="0.35">
      <c r="A222" s="2" t="s">
        <v>414</v>
      </c>
      <c r="B222" s="3" t="s">
        <v>1957</v>
      </c>
      <c r="C222" s="3"/>
      <c r="D222" s="3"/>
      <c r="E222" s="3"/>
      <c r="F222" s="3"/>
      <c r="G222" s="3"/>
      <c r="H222" s="31" t="s">
        <v>1958</v>
      </c>
      <c r="I222" s="2">
        <v>1</v>
      </c>
      <c r="J222" s="31">
        <f t="shared" si="3"/>
        <v>800</v>
      </c>
      <c r="K222" s="31"/>
      <c r="L222" s="31"/>
      <c r="M222" s="31"/>
      <c r="N222" s="31"/>
      <c r="O222" s="31"/>
      <c r="P222" s="2">
        <v>215</v>
      </c>
      <c r="Q222" s="6">
        <v>45324</v>
      </c>
      <c r="R222" s="6">
        <v>45327</v>
      </c>
      <c r="S222" s="2" t="s">
        <v>1937</v>
      </c>
      <c r="T222" s="2" t="b">
        <v>1</v>
      </c>
      <c r="U222" s="2">
        <v>527.08000000000004</v>
      </c>
    </row>
    <row r="223" spans="1:21" ht="14.25" customHeight="1" x14ac:dyDescent="0.35">
      <c r="A223" s="2" t="s">
        <v>416</v>
      </c>
      <c r="B223" s="3" t="s">
        <v>1940</v>
      </c>
      <c r="C223" s="3"/>
      <c r="D223" s="3"/>
      <c r="E223" s="3"/>
      <c r="F223" s="3"/>
      <c r="G223" s="3"/>
      <c r="H223" s="31">
        <v>10000</v>
      </c>
      <c r="I223" s="2">
        <v>2</v>
      </c>
      <c r="J223" s="31">
        <f t="shared" si="3"/>
        <v>20000</v>
      </c>
      <c r="K223" s="31"/>
      <c r="L223" s="31"/>
      <c r="M223" s="31"/>
      <c r="N223" s="31"/>
      <c r="O223" s="31"/>
      <c r="P223" s="2">
        <v>251</v>
      </c>
      <c r="Q223" s="6">
        <v>44700</v>
      </c>
      <c r="R223" s="6">
        <v>44702</v>
      </c>
      <c r="S223" s="2" t="s">
        <v>1935</v>
      </c>
      <c r="T223" s="2" t="b">
        <v>1</v>
      </c>
      <c r="U223" s="2">
        <v>16606.32</v>
      </c>
    </row>
    <row r="224" spans="1:21" ht="14.25" customHeight="1" x14ac:dyDescent="0.35">
      <c r="A224" s="2" t="s">
        <v>418</v>
      </c>
      <c r="B224" s="3" t="s">
        <v>1943</v>
      </c>
      <c r="C224" s="3"/>
      <c r="D224" s="3"/>
      <c r="E224" s="3"/>
      <c r="F224" s="3"/>
      <c r="G224" s="3"/>
      <c r="H224" s="31">
        <v>25000</v>
      </c>
      <c r="I224" s="2">
        <v>10</v>
      </c>
      <c r="J224" s="31">
        <f t="shared" si="3"/>
        <v>250000</v>
      </c>
      <c r="K224" s="31"/>
      <c r="L224" s="31"/>
      <c r="M224" s="31"/>
      <c r="N224" s="31"/>
      <c r="O224" s="31"/>
      <c r="P224" s="2">
        <v>133</v>
      </c>
      <c r="Q224" s="6">
        <v>44611</v>
      </c>
      <c r="R224" s="6">
        <v>44616</v>
      </c>
      <c r="S224" s="2" t="s">
        <v>1937</v>
      </c>
      <c r="T224" s="2" t="b">
        <v>1</v>
      </c>
      <c r="U224" s="2">
        <v>141504.59999999998</v>
      </c>
    </row>
    <row r="225" spans="1:21" ht="14.25" customHeight="1" x14ac:dyDescent="0.35">
      <c r="A225" s="2" t="s">
        <v>420</v>
      </c>
      <c r="B225" s="3" t="s">
        <v>1944</v>
      </c>
      <c r="C225" s="3"/>
      <c r="D225" s="3"/>
      <c r="E225" s="3"/>
      <c r="F225" s="3"/>
      <c r="G225" s="3"/>
      <c r="H225" s="31">
        <v>8000</v>
      </c>
      <c r="I225" s="2">
        <v>4</v>
      </c>
      <c r="J225" s="31">
        <f t="shared" si="3"/>
        <v>32000</v>
      </c>
      <c r="K225" s="31"/>
      <c r="L225" s="31"/>
      <c r="M225" s="31"/>
      <c r="N225" s="31"/>
      <c r="O225" s="31"/>
      <c r="P225" s="2">
        <v>491</v>
      </c>
      <c r="Q225" s="6">
        <v>44854</v>
      </c>
      <c r="R225" s="6">
        <v>44860</v>
      </c>
      <c r="S225" s="2" t="s">
        <v>1948</v>
      </c>
      <c r="T225" s="2" t="b">
        <v>1</v>
      </c>
      <c r="U225" s="2">
        <v>28723.52</v>
      </c>
    </row>
    <row r="226" spans="1:21" ht="14.25" customHeight="1" x14ac:dyDescent="0.35">
      <c r="A226" s="2" t="s">
        <v>421</v>
      </c>
      <c r="B226" s="3" t="s">
        <v>1949</v>
      </c>
      <c r="C226" s="3"/>
      <c r="D226" s="3"/>
      <c r="E226" s="3"/>
      <c r="F226" s="3"/>
      <c r="G226" s="3"/>
      <c r="H226" s="31" t="s">
        <v>1960</v>
      </c>
      <c r="I226" s="2">
        <v>12</v>
      </c>
      <c r="J226" s="31">
        <f t="shared" si="3"/>
        <v>240000</v>
      </c>
      <c r="K226" s="31"/>
      <c r="L226" s="31"/>
      <c r="M226" s="31"/>
      <c r="N226" s="31"/>
      <c r="O226" s="31"/>
      <c r="P226" s="2">
        <v>190</v>
      </c>
      <c r="Q226" s="6">
        <v>45380</v>
      </c>
      <c r="R226" s="6">
        <v>45386</v>
      </c>
      <c r="S226" s="2" t="s">
        <v>1948</v>
      </c>
      <c r="T226" s="2" t="b">
        <v>1</v>
      </c>
      <c r="U226" s="2">
        <v>153766.44</v>
      </c>
    </row>
    <row r="227" spans="1:21" ht="14.25" customHeight="1" x14ac:dyDescent="0.35">
      <c r="A227" s="2" t="s">
        <v>422</v>
      </c>
      <c r="B227" s="3" t="s">
        <v>1940</v>
      </c>
      <c r="C227" s="3"/>
      <c r="D227" s="3"/>
      <c r="E227" s="3"/>
      <c r="F227" s="3"/>
      <c r="G227" s="3"/>
      <c r="H227" s="31">
        <v>10000</v>
      </c>
      <c r="I227" s="2">
        <v>2</v>
      </c>
      <c r="J227" s="31">
        <f t="shared" si="3"/>
        <v>20000</v>
      </c>
      <c r="K227" s="31"/>
      <c r="L227" s="31"/>
      <c r="M227" s="31"/>
      <c r="N227" s="31"/>
      <c r="O227" s="31"/>
      <c r="P227" s="2">
        <v>309</v>
      </c>
      <c r="Q227" s="6">
        <v>44185</v>
      </c>
      <c r="R227" s="6">
        <v>44187</v>
      </c>
      <c r="S227" s="2" t="s">
        <v>1935</v>
      </c>
      <c r="T227" s="2" t="b">
        <v>1</v>
      </c>
      <c r="U227" s="2">
        <v>11334.86</v>
      </c>
    </row>
    <row r="228" spans="1:21" ht="14.25" customHeight="1" x14ac:dyDescent="0.35">
      <c r="A228" s="2" t="s">
        <v>423</v>
      </c>
      <c r="B228" s="3" t="s">
        <v>1932</v>
      </c>
      <c r="C228" s="3"/>
      <c r="D228" s="3"/>
      <c r="E228" s="3"/>
      <c r="F228" s="3"/>
      <c r="G228" s="3"/>
      <c r="H228" s="31" t="s">
        <v>1950</v>
      </c>
      <c r="I228" s="2">
        <v>1</v>
      </c>
      <c r="J228" s="31">
        <f t="shared" si="3"/>
        <v>500</v>
      </c>
      <c r="K228" s="31"/>
      <c r="L228" s="31"/>
      <c r="M228" s="31"/>
      <c r="N228" s="31"/>
      <c r="O228" s="31"/>
      <c r="P228" s="2">
        <v>499</v>
      </c>
      <c r="Q228" s="6">
        <v>45398</v>
      </c>
      <c r="R228" s="6">
        <v>45403</v>
      </c>
      <c r="S228" s="2" t="s">
        <v>1948</v>
      </c>
      <c r="T228" s="2" t="b">
        <v>1</v>
      </c>
      <c r="U228" s="2">
        <v>285.98</v>
      </c>
    </row>
    <row r="229" spans="1:21" ht="14.25" customHeight="1" x14ac:dyDescent="0.35">
      <c r="A229" s="2" t="s">
        <v>425</v>
      </c>
      <c r="B229" s="3" t="s">
        <v>1940</v>
      </c>
      <c r="C229" s="3"/>
      <c r="D229" s="3"/>
      <c r="E229" s="3"/>
      <c r="F229" s="3"/>
      <c r="G229" s="3"/>
      <c r="H229" s="31">
        <v>10000</v>
      </c>
      <c r="I229" s="2">
        <v>4</v>
      </c>
      <c r="J229" s="31">
        <f t="shared" si="3"/>
        <v>40000</v>
      </c>
      <c r="K229" s="31"/>
      <c r="L229" s="31"/>
      <c r="M229" s="31"/>
      <c r="N229" s="31"/>
      <c r="O229" s="31"/>
      <c r="P229" s="2">
        <v>288</v>
      </c>
      <c r="Q229" s="6">
        <v>45011</v>
      </c>
      <c r="R229" s="6">
        <v>45016</v>
      </c>
      <c r="S229" s="2" t="s">
        <v>1935</v>
      </c>
      <c r="T229" s="2" t="b">
        <v>1</v>
      </c>
      <c r="U229" s="2">
        <v>34307.72</v>
      </c>
    </row>
    <row r="230" spans="1:21" ht="14.25" customHeight="1" x14ac:dyDescent="0.35">
      <c r="A230" s="2" t="s">
        <v>428</v>
      </c>
      <c r="B230" s="3" t="s">
        <v>1936</v>
      </c>
      <c r="C230" s="3"/>
      <c r="D230" s="3"/>
      <c r="E230" s="3"/>
      <c r="F230" s="3"/>
      <c r="G230" s="3"/>
      <c r="H230" s="31">
        <v>3000</v>
      </c>
      <c r="I230" s="2">
        <v>5</v>
      </c>
      <c r="J230" s="31">
        <f t="shared" si="3"/>
        <v>15000</v>
      </c>
      <c r="K230" s="31"/>
      <c r="L230" s="31"/>
      <c r="M230" s="31"/>
      <c r="N230" s="31"/>
      <c r="O230" s="31"/>
      <c r="P230" s="2">
        <v>297</v>
      </c>
      <c r="Q230" s="6">
        <v>43902</v>
      </c>
      <c r="R230" s="6">
        <v>43908</v>
      </c>
      <c r="S230" s="2" t="s">
        <v>1948</v>
      </c>
      <c r="T230" s="2" t="b">
        <v>1</v>
      </c>
      <c r="U230" s="2">
        <v>11623.199999999999</v>
      </c>
    </row>
    <row r="231" spans="1:21" ht="14.25" customHeight="1" x14ac:dyDescent="0.35">
      <c r="A231" s="2" t="s">
        <v>430</v>
      </c>
      <c r="B231" s="3" t="s">
        <v>1940</v>
      </c>
      <c r="C231" s="3"/>
      <c r="D231" s="3"/>
      <c r="E231" s="3"/>
      <c r="F231" s="3"/>
      <c r="G231" s="3"/>
      <c r="H231" s="31">
        <v>10000</v>
      </c>
      <c r="I231" s="2">
        <v>4</v>
      </c>
      <c r="J231" s="31">
        <f t="shared" si="3"/>
        <v>40000</v>
      </c>
      <c r="K231" s="31"/>
      <c r="L231" s="31"/>
      <c r="M231" s="31"/>
      <c r="N231" s="31"/>
      <c r="O231" s="31"/>
      <c r="P231" s="2">
        <v>169</v>
      </c>
      <c r="Q231" s="6">
        <v>43924</v>
      </c>
      <c r="R231" s="6">
        <v>43926</v>
      </c>
      <c r="T231" s="2" t="b">
        <v>0</v>
      </c>
      <c r="U231" s="2" t="s">
        <v>1933</v>
      </c>
    </row>
    <row r="232" spans="1:21" ht="14.25" customHeight="1" x14ac:dyDescent="0.35">
      <c r="A232" s="2" t="s">
        <v>432</v>
      </c>
      <c r="B232" s="3" t="s">
        <v>1944</v>
      </c>
      <c r="C232" s="3"/>
      <c r="D232" s="3"/>
      <c r="E232" s="3"/>
      <c r="F232" s="3"/>
      <c r="G232" s="3"/>
      <c r="H232" s="31" t="s">
        <v>1956</v>
      </c>
      <c r="I232" s="2">
        <v>4</v>
      </c>
      <c r="J232" s="31">
        <f t="shared" si="3"/>
        <v>32000</v>
      </c>
      <c r="K232" s="31"/>
      <c r="L232" s="31"/>
      <c r="M232" s="31"/>
      <c r="N232" s="31"/>
      <c r="O232" s="31"/>
      <c r="P232" s="2">
        <v>324</v>
      </c>
      <c r="Q232" s="6">
        <v>43895</v>
      </c>
      <c r="R232" s="6">
        <v>43901</v>
      </c>
      <c r="S232" s="2" t="s">
        <v>1935</v>
      </c>
      <c r="T232" s="2" t="b">
        <v>1</v>
      </c>
      <c r="U232" s="2">
        <v>25580.6</v>
      </c>
    </row>
    <row r="233" spans="1:21" ht="14.25" customHeight="1" x14ac:dyDescent="0.35">
      <c r="A233" s="2" t="s">
        <v>433</v>
      </c>
      <c r="B233" s="3" t="s">
        <v>1932</v>
      </c>
      <c r="C233" s="3"/>
      <c r="D233" s="3"/>
      <c r="E233" s="3"/>
      <c r="F233" s="3"/>
      <c r="G233" s="3"/>
      <c r="H233" s="31" t="s">
        <v>1950</v>
      </c>
      <c r="I233" s="2">
        <v>1</v>
      </c>
      <c r="J233" s="31">
        <f t="shared" si="3"/>
        <v>500</v>
      </c>
      <c r="K233" s="31"/>
      <c r="L233" s="31"/>
      <c r="M233" s="31"/>
      <c r="N233" s="31"/>
      <c r="O233" s="31"/>
      <c r="P233" s="2">
        <v>432</v>
      </c>
      <c r="Q233" s="6">
        <v>43619</v>
      </c>
      <c r="R233" s="6">
        <v>43623</v>
      </c>
      <c r="T233" s="2" t="b">
        <v>0</v>
      </c>
      <c r="U233" s="2" t="s">
        <v>1933</v>
      </c>
    </row>
    <row r="234" spans="1:21" ht="14.25" customHeight="1" x14ac:dyDescent="0.35">
      <c r="A234" s="2" t="s">
        <v>434</v>
      </c>
      <c r="B234" s="3" t="s">
        <v>1944</v>
      </c>
      <c r="C234" s="3"/>
      <c r="D234" s="3"/>
      <c r="E234" s="3"/>
      <c r="F234" s="3"/>
      <c r="G234" s="3"/>
      <c r="H234" s="31">
        <v>8000</v>
      </c>
      <c r="I234" s="2">
        <v>2</v>
      </c>
      <c r="J234" s="31">
        <f t="shared" si="3"/>
        <v>16000</v>
      </c>
      <c r="K234" s="31"/>
      <c r="L234" s="31"/>
      <c r="M234" s="31"/>
      <c r="N234" s="31"/>
      <c r="O234" s="31"/>
      <c r="P234" s="2">
        <v>391</v>
      </c>
      <c r="Q234" s="6">
        <v>45085</v>
      </c>
      <c r="R234" s="6">
        <v>45090</v>
      </c>
      <c r="S234" s="2" t="s">
        <v>1931</v>
      </c>
      <c r="T234" s="2" t="b">
        <v>1</v>
      </c>
      <c r="U234" s="2">
        <v>9525.4599999999991</v>
      </c>
    </row>
    <row r="235" spans="1:21" ht="14.25" customHeight="1" x14ac:dyDescent="0.35">
      <c r="A235" s="2" t="s">
        <v>435</v>
      </c>
      <c r="B235" s="3" t="s">
        <v>1932</v>
      </c>
      <c r="C235" s="3"/>
      <c r="D235" s="3"/>
      <c r="E235" s="3"/>
      <c r="F235" s="3"/>
      <c r="G235" s="3"/>
      <c r="H235" s="31">
        <v>500</v>
      </c>
      <c r="I235" s="2">
        <v>1</v>
      </c>
      <c r="J235" s="31">
        <f t="shared" si="3"/>
        <v>500</v>
      </c>
      <c r="K235" s="31"/>
      <c r="L235" s="31"/>
      <c r="M235" s="31"/>
      <c r="N235" s="31"/>
      <c r="O235" s="31"/>
      <c r="P235" s="2">
        <v>106</v>
      </c>
      <c r="Q235" s="6">
        <v>43919</v>
      </c>
      <c r="R235" s="6">
        <v>43924</v>
      </c>
      <c r="S235" s="2" t="s">
        <v>1935</v>
      </c>
      <c r="T235" s="2" t="b">
        <v>1</v>
      </c>
      <c r="U235" s="2">
        <v>279.56</v>
      </c>
    </row>
    <row r="236" spans="1:21" ht="14.25" customHeight="1" x14ac:dyDescent="0.35">
      <c r="A236" s="2" t="s">
        <v>438</v>
      </c>
      <c r="B236" s="3" t="s">
        <v>1930</v>
      </c>
      <c r="C236" s="3"/>
      <c r="D236" s="3"/>
      <c r="E236" s="3"/>
      <c r="F236" s="3"/>
      <c r="G236" s="3"/>
      <c r="H236" s="31" t="s">
        <v>1953</v>
      </c>
      <c r="I236" s="2">
        <v>5</v>
      </c>
      <c r="J236" s="31">
        <f t="shared" si="3"/>
        <v>60000</v>
      </c>
      <c r="K236" s="31"/>
      <c r="L236" s="31"/>
      <c r="M236" s="31"/>
      <c r="N236" s="31"/>
      <c r="O236" s="31"/>
      <c r="P236" s="2">
        <v>489</v>
      </c>
      <c r="Q236" s="6">
        <v>44445</v>
      </c>
      <c r="R236" s="6">
        <v>44448</v>
      </c>
      <c r="S236" s="2" t="s">
        <v>1937</v>
      </c>
      <c r="T236" s="2" t="b">
        <v>1</v>
      </c>
      <c r="U236" s="2">
        <v>45790.25</v>
      </c>
    </row>
    <row r="237" spans="1:21" ht="14.25" customHeight="1" x14ac:dyDescent="0.35">
      <c r="A237" s="2" t="s">
        <v>439</v>
      </c>
      <c r="B237" s="3" t="s">
        <v>1957</v>
      </c>
      <c r="C237" s="3"/>
      <c r="D237" s="3"/>
      <c r="E237" s="3"/>
      <c r="F237" s="3"/>
      <c r="G237" s="3"/>
      <c r="H237" s="31" t="s">
        <v>1958</v>
      </c>
      <c r="I237" s="2">
        <v>1</v>
      </c>
      <c r="J237" s="31">
        <f t="shared" si="3"/>
        <v>800</v>
      </c>
      <c r="K237" s="31"/>
      <c r="L237" s="31"/>
      <c r="M237" s="31"/>
      <c r="N237" s="31"/>
      <c r="O237" s="31"/>
      <c r="P237" s="2">
        <v>295</v>
      </c>
      <c r="Q237" s="6">
        <v>43597</v>
      </c>
      <c r="R237" s="6">
        <v>43602</v>
      </c>
      <c r="T237" s="2" t="b">
        <v>0</v>
      </c>
      <c r="U237" s="2" t="s">
        <v>1933</v>
      </c>
    </row>
    <row r="238" spans="1:21" ht="14.25" customHeight="1" x14ac:dyDescent="0.35">
      <c r="A238" s="2" t="s">
        <v>442</v>
      </c>
      <c r="B238" s="3" t="s">
        <v>1940</v>
      </c>
      <c r="C238" s="3"/>
      <c r="D238" s="3"/>
      <c r="E238" s="3"/>
      <c r="F238" s="3"/>
      <c r="G238" s="3"/>
      <c r="H238" s="31" t="s">
        <v>1955</v>
      </c>
      <c r="I238" s="2">
        <v>3</v>
      </c>
      <c r="J238" s="31">
        <f t="shared" si="3"/>
        <v>30000</v>
      </c>
      <c r="K238" s="31"/>
      <c r="L238" s="31"/>
      <c r="M238" s="31"/>
      <c r="N238" s="31"/>
      <c r="O238" s="31"/>
      <c r="P238" s="2">
        <v>326</v>
      </c>
      <c r="Q238" s="6">
        <v>45012</v>
      </c>
      <c r="R238" s="6">
        <v>45018</v>
      </c>
      <c r="S238" s="2" t="s">
        <v>1952</v>
      </c>
      <c r="T238" s="2" t="b">
        <v>1</v>
      </c>
      <c r="U238" s="2">
        <v>16813.59</v>
      </c>
    </row>
    <row r="239" spans="1:21" ht="14.25" customHeight="1" x14ac:dyDescent="0.35">
      <c r="A239" s="2" t="s">
        <v>443</v>
      </c>
      <c r="B239" s="3" t="s">
        <v>1951</v>
      </c>
      <c r="C239" s="3"/>
      <c r="D239" s="3"/>
      <c r="E239" s="3"/>
      <c r="F239" s="3"/>
      <c r="G239" s="3"/>
      <c r="H239" s="31">
        <v>4000</v>
      </c>
      <c r="I239" s="2">
        <v>10</v>
      </c>
      <c r="J239" s="31">
        <f t="shared" si="3"/>
        <v>40000</v>
      </c>
      <c r="K239" s="31"/>
      <c r="L239" s="31"/>
      <c r="M239" s="31"/>
      <c r="N239" s="31"/>
      <c r="O239" s="31"/>
      <c r="P239" s="2">
        <v>370</v>
      </c>
      <c r="Q239" s="6">
        <v>44959</v>
      </c>
      <c r="R239" s="6">
        <v>44961</v>
      </c>
      <c r="S239" s="2" t="s">
        <v>1952</v>
      </c>
      <c r="T239" s="2" t="b">
        <v>1</v>
      </c>
      <c r="U239" s="2">
        <v>26437.399999999998</v>
      </c>
    </row>
    <row r="240" spans="1:21" ht="14.25" customHeight="1" x14ac:dyDescent="0.35">
      <c r="A240" s="2" t="s">
        <v>445</v>
      </c>
      <c r="B240" s="3" t="s">
        <v>1936</v>
      </c>
      <c r="C240" s="3"/>
      <c r="D240" s="3"/>
      <c r="E240" s="3"/>
      <c r="F240" s="3"/>
      <c r="G240" s="3"/>
      <c r="H240" s="31">
        <v>3000</v>
      </c>
      <c r="I240" s="2">
        <v>6</v>
      </c>
      <c r="J240" s="31">
        <f t="shared" si="3"/>
        <v>18000</v>
      </c>
      <c r="K240" s="31"/>
      <c r="L240" s="31"/>
      <c r="M240" s="31"/>
      <c r="N240" s="31"/>
      <c r="O240" s="31"/>
      <c r="P240" s="2">
        <v>131</v>
      </c>
      <c r="Q240" s="6">
        <v>45356</v>
      </c>
      <c r="R240" s="6">
        <v>45362</v>
      </c>
      <c r="S240" s="2" t="s">
        <v>1935</v>
      </c>
      <c r="T240" s="2" t="b">
        <v>1</v>
      </c>
      <c r="U240" s="2">
        <v>10284.66</v>
      </c>
    </row>
    <row r="241" spans="1:21" ht="14.25" customHeight="1" x14ac:dyDescent="0.35">
      <c r="A241" s="2" t="s">
        <v>447</v>
      </c>
      <c r="B241" s="3" t="s">
        <v>1951</v>
      </c>
      <c r="C241" s="3"/>
      <c r="D241" s="3"/>
      <c r="E241" s="3"/>
      <c r="F241" s="3"/>
      <c r="G241" s="3"/>
      <c r="H241" s="31">
        <v>4000</v>
      </c>
      <c r="I241" s="2">
        <v>10</v>
      </c>
      <c r="J241" s="31">
        <f t="shared" si="3"/>
        <v>40000</v>
      </c>
      <c r="K241" s="31"/>
      <c r="L241" s="31"/>
      <c r="M241" s="31"/>
      <c r="N241" s="31"/>
      <c r="O241" s="31"/>
      <c r="P241" s="2">
        <v>160</v>
      </c>
      <c r="Q241" s="6">
        <v>44732</v>
      </c>
      <c r="R241" s="6">
        <v>44735</v>
      </c>
      <c r="S241" s="2" t="s">
        <v>1935</v>
      </c>
      <c r="T241" s="2" t="b">
        <v>1</v>
      </c>
      <c r="U241" s="2">
        <v>34094.800000000003</v>
      </c>
    </row>
    <row r="242" spans="1:21" ht="14.25" customHeight="1" x14ac:dyDescent="0.35">
      <c r="A242" s="2" t="s">
        <v>449</v>
      </c>
      <c r="B242" s="3" t="s">
        <v>1944</v>
      </c>
      <c r="C242" s="3"/>
      <c r="D242" s="3"/>
      <c r="E242" s="3"/>
      <c r="F242" s="3"/>
      <c r="G242" s="3"/>
      <c r="H242" s="31">
        <v>8000</v>
      </c>
      <c r="I242" s="2">
        <v>2</v>
      </c>
      <c r="J242" s="31">
        <f t="shared" si="3"/>
        <v>16000</v>
      </c>
      <c r="K242" s="31"/>
      <c r="L242" s="31"/>
      <c r="M242" s="31"/>
      <c r="N242" s="31"/>
      <c r="O242" s="31"/>
      <c r="P242" s="2">
        <v>398</v>
      </c>
      <c r="Q242" s="6">
        <v>45166</v>
      </c>
      <c r="R242" s="6">
        <v>45168</v>
      </c>
      <c r="S242" s="2" t="s">
        <v>1931</v>
      </c>
      <c r="T242" s="2" t="b">
        <v>1</v>
      </c>
      <c r="U242" s="2">
        <v>11422.3</v>
      </c>
    </row>
    <row r="243" spans="1:21" ht="14.25" customHeight="1" x14ac:dyDescent="0.35">
      <c r="A243" s="2" t="s">
        <v>451</v>
      </c>
      <c r="B243" s="3" t="s">
        <v>1932</v>
      </c>
      <c r="C243" s="3"/>
      <c r="D243" s="3"/>
      <c r="E243" s="3"/>
      <c r="F243" s="3"/>
      <c r="G243" s="3"/>
      <c r="H243" s="31" t="s">
        <v>1950</v>
      </c>
      <c r="I243" s="2">
        <v>1</v>
      </c>
      <c r="J243" s="31">
        <f t="shared" si="3"/>
        <v>500</v>
      </c>
      <c r="K243" s="31"/>
      <c r="L243" s="31"/>
      <c r="M243" s="31"/>
      <c r="N243" s="31"/>
      <c r="O243" s="31"/>
      <c r="P243" s="2">
        <v>175</v>
      </c>
      <c r="Q243" s="6">
        <v>44470</v>
      </c>
      <c r="R243" s="6">
        <v>44474</v>
      </c>
      <c r="S243" s="2" t="s">
        <v>1937</v>
      </c>
      <c r="T243" s="2" t="b">
        <v>1</v>
      </c>
      <c r="U243" s="2">
        <v>365.85</v>
      </c>
    </row>
    <row r="244" spans="1:21" ht="14.25" customHeight="1" x14ac:dyDescent="0.35">
      <c r="A244" s="2" t="s">
        <v>453</v>
      </c>
      <c r="B244" s="3" t="s">
        <v>1944</v>
      </c>
      <c r="C244" s="3"/>
      <c r="D244" s="3"/>
      <c r="E244" s="3"/>
      <c r="F244" s="3"/>
      <c r="G244" s="3"/>
      <c r="H244" s="31" t="s">
        <v>1956</v>
      </c>
      <c r="I244" s="2">
        <v>2</v>
      </c>
      <c r="J244" s="31">
        <f t="shared" si="3"/>
        <v>16000</v>
      </c>
      <c r="K244" s="31"/>
      <c r="L244" s="31"/>
      <c r="M244" s="31"/>
      <c r="N244" s="31"/>
      <c r="O244" s="31"/>
      <c r="P244" s="2">
        <v>104</v>
      </c>
      <c r="Q244" s="6">
        <v>43942</v>
      </c>
      <c r="R244" s="6">
        <v>43945</v>
      </c>
      <c r="S244" s="2" t="s">
        <v>1937</v>
      </c>
      <c r="T244" s="2" t="b">
        <v>1</v>
      </c>
      <c r="U244" s="2">
        <v>12760.94</v>
      </c>
    </row>
    <row r="245" spans="1:21" ht="14.25" customHeight="1" x14ac:dyDescent="0.35">
      <c r="A245" s="2" t="s">
        <v>454</v>
      </c>
      <c r="B245" s="3" t="s">
        <v>1946</v>
      </c>
      <c r="C245" s="3"/>
      <c r="D245" s="3"/>
      <c r="E245" s="3"/>
      <c r="F245" s="3"/>
      <c r="G245" s="3"/>
      <c r="H245" s="31">
        <v>2000</v>
      </c>
      <c r="I245" s="2">
        <v>6</v>
      </c>
      <c r="J245" s="31">
        <f t="shared" si="3"/>
        <v>12000</v>
      </c>
      <c r="K245" s="31"/>
      <c r="L245" s="31"/>
      <c r="M245" s="31"/>
      <c r="N245" s="31"/>
      <c r="O245" s="31"/>
      <c r="P245" s="2">
        <v>400</v>
      </c>
      <c r="Q245" s="6">
        <v>44424</v>
      </c>
      <c r="R245" s="6">
        <v>44428</v>
      </c>
      <c r="T245" s="2" t="b">
        <v>0</v>
      </c>
      <c r="U245" s="2" t="s">
        <v>1933</v>
      </c>
    </row>
    <row r="246" spans="1:21" ht="14.25" customHeight="1" x14ac:dyDescent="0.35">
      <c r="A246" s="2" t="s">
        <v>456</v>
      </c>
      <c r="B246" s="3" t="s">
        <v>1951</v>
      </c>
      <c r="C246" s="3"/>
      <c r="D246" s="3"/>
      <c r="E246" s="3"/>
      <c r="F246" s="3"/>
      <c r="G246" s="3"/>
      <c r="H246" s="31" t="s">
        <v>1965</v>
      </c>
      <c r="I246" s="2">
        <v>10</v>
      </c>
      <c r="J246" s="31">
        <f t="shared" si="3"/>
        <v>40000</v>
      </c>
      <c r="K246" s="31"/>
      <c r="L246" s="31"/>
      <c r="M246" s="31"/>
      <c r="N246" s="31"/>
      <c r="O246" s="31"/>
      <c r="P246" s="2">
        <v>442</v>
      </c>
      <c r="Q246" s="6">
        <v>43975</v>
      </c>
      <c r="R246" s="6">
        <v>43980</v>
      </c>
      <c r="S246" s="2" t="s">
        <v>1952</v>
      </c>
      <c r="T246" s="2" t="b">
        <v>1</v>
      </c>
      <c r="U246" s="2">
        <v>25274</v>
      </c>
    </row>
    <row r="247" spans="1:21" ht="14.25" customHeight="1" x14ac:dyDescent="0.35">
      <c r="A247" s="2" t="s">
        <v>457</v>
      </c>
      <c r="B247" s="3" t="s">
        <v>1943</v>
      </c>
      <c r="C247" s="3"/>
      <c r="D247" s="3"/>
      <c r="E247" s="3"/>
      <c r="F247" s="3"/>
      <c r="G247" s="3"/>
      <c r="H247" s="31" t="s">
        <v>1961</v>
      </c>
      <c r="I247" s="2">
        <v>8</v>
      </c>
      <c r="J247" s="31">
        <f t="shared" si="3"/>
        <v>200000</v>
      </c>
      <c r="K247" s="31"/>
      <c r="L247" s="31"/>
      <c r="M247" s="31"/>
      <c r="N247" s="31"/>
      <c r="O247" s="31"/>
      <c r="P247" s="2">
        <v>392</v>
      </c>
      <c r="Q247" s="6">
        <v>44778</v>
      </c>
      <c r="R247" s="6">
        <v>44784</v>
      </c>
      <c r="S247" s="2" t="s">
        <v>1931</v>
      </c>
      <c r="T247" s="2" t="b">
        <v>1</v>
      </c>
      <c r="U247" s="2">
        <v>121054.08</v>
      </c>
    </row>
    <row r="248" spans="1:21" ht="14.25" customHeight="1" x14ac:dyDescent="0.35">
      <c r="A248" s="2" t="s">
        <v>459</v>
      </c>
      <c r="B248" s="3" t="s">
        <v>1940</v>
      </c>
      <c r="C248" s="3"/>
      <c r="D248" s="3"/>
      <c r="E248" s="3"/>
      <c r="F248" s="3"/>
      <c r="G248" s="3"/>
      <c r="H248" s="31">
        <v>10000</v>
      </c>
      <c r="I248" s="2">
        <v>3</v>
      </c>
      <c r="J248" s="31">
        <f t="shared" si="3"/>
        <v>30000</v>
      </c>
      <c r="K248" s="31"/>
      <c r="L248" s="31"/>
      <c r="M248" s="31"/>
      <c r="N248" s="31"/>
      <c r="O248" s="31"/>
      <c r="P248" s="2">
        <v>255</v>
      </c>
      <c r="Q248" s="6">
        <v>45335</v>
      </c>
      <c r="R248" s="6">
        <v>45340</v>
      </c>
      <c r="S248" s="2" t="s">
        <v>1937</v>
      </c>
      <c r="T248" s="2" t="b">
        <v>1</v>
      </c>
      <c r="U248" s="2">
        <v>21701.46</v>
      </c>
    </row>
    <row r="249" spans="1:21" ht="14.25" customHeight="1" x14ac:dyDescent="0.35">
      <c r="A249" s="2" t="s">
        <v>460</v>
      </c>
      <c r="B249" s="3" t="s">
        <v>1930</v>
      </c>
      <c r="C249" s="3"/>
      <c r="D249" s="3"/>
      <c r="E249" s="3"/>
      <c r="F249" s="3"/>
      <c r="G249" s="3"/>
      <c r="H249" s="31" t="s">
        <v>1953</v>
      </c>
      <c r="I249" s="2">
        <v>5</v>
      </c>
      <c r="J249" s="31">
        <f t="shared" si="3"/>
        <v>60000</v>
      </c>
      <c r="K249" s="31"/>
      <c r="L249" s="31"/>
      <c r="M249" s="31"/>
      <c r="N249" s="31"/>
      <c r="O249" s="31"/>
      <c r="P249" s="2">
        <v>252</v>
      </c>
      <c r="Q249" s="6">
        <v>44838</v>
      </c>
      <c r="R249" s="6">
        <v>44844</v>
      </c>
      <c r="T249" s="2" t="b">
        <v>0</v>
      </c>
      <c r="U249" s="2" t="s">
        <v>1933</v>
      </c>
    </row>
    <row r="250" spans="1:21" ht="14.25" customHeight="1" x14ac:dyDescent="0.35">
      <c r="A250" s="2" t="s">
        <v>461</v>
      </c>
      <c r="B250" s="3" t="s">
        <v>1957</v>
      </c>
      <c r="C250" s="3"/>
      <c r="D250" s="3"/>
      <c r="E250" s="3"/>
      <c r="F250" s="3"/>
      <c r="G250" s="3"/>
      <c r="H250" s="31">
        <v>800</v>
      </c>
      <c r="I250" s="2">
        <v>1</v>
      </c>
      <c r="J250" s="31">
        <f t="shared" si="3"/>
        <v>800</v>
      </c>
      <c r="K250" s="31"/>
      <c r="L250" s="31"/>
      <c r="M250" s="31"/>
      <c r="N250" s="31"/>
      <c r="O250" s="31"/>
      <c r="P250" s="2">
        <v>262</v>
      </c>
      <c r="Q250" s="6">
        <v>44206</v>
      </c>
      <c r="R250" s="6">
        <v>44212</v>
      </c>
      <c r="S250" s="2" t="s">
        <v>1937</v>
      </c>
      <c r="T250" s="2" t="b">
        <v>1</v>
      </c>
      <c r="U250" s="2">
        <v>703.87</v>
      </c>
    </row>
    <row r="251" spans="1:21" ht="14.25" customHeight="1" x14ac:dyDescent="0.35">
      <c r="A251" s="2" t="s">
        <v>462</v>
      </c>
      <c r="B251" s="3" t="s">
        <v>1932</v>
      </c>
      <c r="C251" s="3"/>
      <c r="D251" s="3"/>
      <c r="E251" s="3"/>
      <c r="F251" s="3"/>
      <c r="G251" s="3"/>
      <c r="H251" s="31">
        <v>500</v>
      </c>
      <c r="I251" s="2">
        <v>1</v>
      </c>
      <c r="J251" s="31">
        <f t="shared" si="3"/>
        <v>500</v>
      </c>
      <c r="K251" s="31"/>
      <c r="L251" s="31"/>
      <c r="M251" s="31"/>
      <c r="N251" s="31"/>
      <c r="O251" s="31"/>
      <c r="P251" s="2">
        <v>183</v>
      </c>
      <c r="Q251" s="6">
        <v>43867</v>
      </c>
      <c r="R251" s="6">
        <v>43870</v>
      </c>
      <c r="S251" s="2" t="s">
        <v>1948</v>
      </c>
      <c r="T251" s="2" t="b">
        <v>1</v>
      </c>
      <c r="U251" s="2">
        <v>270.32</v>
      </c>
    </row>
    <row r="252" spans="1:21" ht="14.25" customHeight="1" x14ac:dyDescent="0.35">
      <c r="A252" s="2" t="s">
        <v>463</v>
      </c>
      <c r="B252" s="3" t="s">
        <v>1951</v>
      </c>
      <c r="C252" s="3"/>
      <c r="D252" s="3"/>
      <c r="E252" s="3"/>
      <c r="F252" s="3"/>
      <c r="G252" s="3"/>
      <c r="H252" s="31" t="s">
        <v>1965</v>
      </c>
      <c r="I252" s="2">
        <v>6</v>
      </c>
      <c r="J252" s="31">
        <f t="shared" si="3"/>
        <v>24000</v>
      </c>
      <c r="K252" s="31"/>
      <c r="L252" s="31"/>
      <c r="M252" s="31"/>
      <c r="N252" s="31"/>
      <c r="O252" s="31"/>
      <c r="P252" s="2">
        <v>152</v>
      </c>
      <c r="Q252" s="6">
        <v>44579</v>
      </c>
      <c r="R252" s="6">
        <v>44583</v>
      </c>
      <c r="S252" s="2" t="s">
        <v>1948</v>
      </c>
      <c r="T252" s="2" t="b">
        <v>1</v>
      </c>
      <c r="U252" s="2">
        <v>18664.68</v>
      </c>
    </row>
    <row r="253" spans="1:21" ht="14.25" customHeight="1" x14ac:dyDescent="0.35">
      <c r="A253" s="2" t="s">
        <v>465</v>
      </c>
      <c r="B253" s="3" t="s">
        <v>1930</v>
      </c>
      <c r="C253" s="3"/>
      <c r="D253" s="3"/>
      <c r="E253" s="3"/>
      <c r="F253" s="3"/>
      <c r="G253" s="3"/>
      <c r="H253" s="31">
        <v>12000</v>
      </c>
      <c r="I253" s="2">
        <v>5</v>
      </c>
      <c r="J253" s="31">
        <f t="shared" si="3"/>
        <v>60000</v>
      </c>
      <c r="K253" s="31"/>
      <c r="L253" s="31"/>
      <c r="M253" s="31"/>
      <c r="N253" s="31"/>
      <c r="O253" s="31"/>
      <c r="P253" s="2">
        <v>102</v>
      </c>
      <c r="Q253" s="6">
        <v>45181</v>
      </c>
      <c r="R253" s="6">
        <v>45185</v>
      </c>
      <c r="S253" s="2" t="s">
        <v>1931</v>
      </c>
      <c r="T253" s="2" t="b">
        <v>1</v>
      </c>
      <c r="U253" s="2">
        <v>31082</v>
      </c>
    </row>
    <row r="254" spans="1:21" ht="14.25" customHeight="1" x14ac:dyDescent="0.35">
      <c r="A254" s="2" t="s">
        <v>466</v>
      </c>
      <c r="B254" s="3" t="s">
        <v>1940</v>
      </c>
      <c r="C254" s="3"/>
      <c r="D254" s="3"/>
      <c r="E254" s="3"/>
      <c r="F254" s="3"/>
      <c r="G254" s="3"/>
      <c r="H254" s="31">
        <v>10000</v>
      </c>
      <c r="I254" s="2">
        <v>3</v>
      </c>
      <c r="J254" s="31">
        <f t="shared" si="3"/>
        <v>30000</v>
      </c>
      <c r="K254" s="31"/>
      <c r="L254" s="31"/>
      <c r="M254" s="31"/>
      <c r="N254" s="31"/>
      <c r="O254" s="31"/>
      <c r="P254" s="2">
        <v>215</v>
      </c>
      <c r="Q254" s="6">
        <v>45227</v>
      </c>
      <c r="R254" s="6">
        <v>45233</v>
      </c>
      <c r="S254" s="2" t="s">
        <v>1935</v>
      </c>
      <c r="T254" s="2" t="b">
        <v>1</v>
      </c>
      <c r="U254" s="2">
        <v>26738.129999999997</v>
      </c>
    </row>
    <row r="255" spans="1:21" ht="14.25" customHeight="1" x14ac:dyDescent="0.35">
      <c r="A255" s="2" t="s">
        <v>468</v>
      </c>
      <c r="B255" s="3" t="s">
        <v>1951</v>
      </c>
      <c r="C255" s="3"/>
      <c r="D255" s="3"/>
      <c r="E255" s="3"/>
      <c r="F255" s="3"/>
      <c r="G255" s="3"/>
      <c r="H255" s="31">
        <v>4000</v>
      </c>
      <c r="I255" s="2">
        <v>10</v>
      </c>
      <c r="J255" s="31">
        <f t="shared" si="3"/>
        <v>40000</v>
      </c>
      <c r="K255" s="31"/>
      <c r="L255" s="31"/>
      <c r="M255" s="31"/>
      <c r="N255" s="31"/>
      <c r="O255" s="31"/>
      <c r="P255" s="2">
        <v>403</v>
      </c>
      <c r="Q255" s="6">
        <v>44899</v>
      </c>
      <c r="R255" s="6">
        <v>44902</v>
      </c>
      <c r="S255" s="2" t="s">
        <v>1937</v>
      </c>
      <c r="T255" s="2" t="b">
        <v>1</v>
      </c>
      <c r="U255" s="2">
        <v>29444.799999999999</v>
      </c>
    </row>
    <row r="256" spans="1:21" ht="14.25" customHeight="1" x14ac:dyDescent="0.35">
      <c r="A256" s="2" t="s">
        <v>469</v>
      </c>
      <c r="B256" s="3" t="s">
        <v>1943</v>
      </c>
      <c r="C256" s="3"/>
      <c r="D256" s="3"/>
      <c r="E256" s="3"/>
      <c r="F256" s="3"/>
      <c r="G256" s="3"/>
      <c r="H256" s="31">
        <v>25000</v>
      </c>
      <c r="I256" s="2">
        <v>8</v>
      </c>
      <c r="J256" s="31">
        <f t="shared" si="3"/>
        <v>200000</v>
      </c>
      <c r="K256" s="31"/>
      <c r="L256" s="31"/>
      <c r="M256" s="31"/>
      <c r="N256" s="31"/>
      <c r="O256" s="31"/>
      <c r="P256" s="2">
        <v>208</v>
      </c>
      <c r="Q256" s="6">
        <v>43864</v>
      </c>
      <c r="R256" s="6">
        <v>43868</v>
      </c>
      <c r="S256" s="2" t="s">
        <v>1935</v>
      </c>
      <c r="T256" s="2" t="b">
        <v>1</v>
      </c>
      <c r="U256" s="2">
        <v>101161.68</v>
      </c>
    </row>
    <row r="257" spans="1:21" ht="14.25" customHeight="1" x14ac:dyDescent="0.35">
      <c r="A257" s="2" t="s">
        <v>470</v>
      </c>
      <c r="B257" s="3" t="s">
        <v>1930</v>
      </c>
      <c r="C257" s="3"/>
      <c r="D257" s="3"/>
      <c r="E257" s="3"/>
      <c r="F257" s="3"/>
      <c r="G257" s="3"/>
      <c r="H257" s="31" t="s">
        <v>1953</v>
      </c>
      <c r="I257" s="2">
        <v>3</v>
      </c>
      <c r="J257" s="31">
        <f t="shared" si="3"/>
        <v>36000</v>
      </c>
      <c r="K257" s="31"/>
      <c r="L257" s="31"/>
      <c r="M257" s="31"/>
      <c r="N257" s="31"/>
      <c r="O257" s="31"/>
      <c r="P257" s="2">
        <v>361</v>
      </c>
      <c r="Q257" s="6">
        <v>45258</v>
      </c>
      <c r="R257" s="6">
        <v>45264</v>
      </c>
      <c r="S257" s="2" t="s">
        <v>1935</v>
      </c>
      <c r="T257" s="2" t="b">
        <v>1</v>
      </c>
      <c r="U257" s="2">
        <v>31042.68</v>
      </c>
    </row>
    <row r="258" spans="1:21" ht="14.25" customHeight="1" x14ac:dyDescent="0.35">
      <c r="A258" s="2" t="s">
        <v>472</v>
      </c>
      <c r="B258" s="3" t="s">
        <v>1930</v>
      </c>
      <c r="C258" s="3"/>
      <c r="D258" s="3"/>
      <c r="E258" s="3"/>
      <c r="F258" s="3"/>
      <c r="G258" s="3"/>
      <c r="H258" s="31">
        <v>12000</v>
      </c>
      <c r="I258" s="2">
        <v>5</v>
      </c>
      <c r="J258" s="31">
        <f t="shared" ref="J258:J321" si="4">H258*I258</f>
        <v>60000</v>
      </c>
      <c r="K258" s="31"/>
      <c r="L258" s="31"/>
      <c r="M258" s="31"/>
      <c r="N258" s="31"/>
      <c r="O258" s="31"/>
      <c r="P258" s="2">
        <v>372</v>
      </c>
      <c r="Q258" s="6">
        <v>45324</v>
      </c>
      <c r="R258" s="6">
        <v>45329</v>
      </c>
      <c r="S258" s="2" t="s">
        <v>1952</v>
      </c>
      <c r="T258" s="2" t="b">
        <v>1</v>
      </c>
      <c r="U258" s="2">
        <v>47874.1</v>
      </c>
    </row>
    <row r="259" spans="1:21" ht="14.25" customHeight="1" x14ac:dyDescent="0.35">
      <c r="A259" s="2" t="s">
        <v>474</v>
      </c>
      <c r="B259" s="3" t="s">
        <v>1939</v>
      </c>
      <c r="C259" s="3"/>
      <c r="D259" s="3"/>
      <c r="E259" s="3"/>
      <c r="F259" s="3"/>
      <c r="G259" s="3"/>
      <c r="H259" s="31">
        <v>1000</v>
      </c>
      <c r="I259" s="2">
        <v>3</v>
      </c>
      <c r="J259" s="31">
        <f t="shared" si="4"/>
        <v>3000</v>
      </c>
      <c r="K259" s="31"/>
      <c r="L259" s="31"/>
      <c r="M259" s="31"/>
      <c r="N259" s="31"/>
      <c r="O259" s="31"/>
      <c r="P259" s="2">
        <v>155</v>
      </c>
      <c r="Q259" s="6">
        <v>44607</v>
      </c>
      <c r="R259" s="6">
        <v>44613</v>
      </c>
      <c r="S259" s="2" t="s">
        <v>1952</v>
      </c>
      <c r="T259" s="2" t="b">
        <v>1</v>
      </c>
      <c r="U259" s="2">
        <v>2277.27</v>
      </c>
    </row>
    <row r="260" spans="1:21" ht="14.25" customHeight="1" x14ac:dyDescent="0.35">
      <c r="A260" s="2" t="s">
        <v>475</v>
      </c>
      <c r="B260" s="3" t="s">
        <v>1943</v>
      </c>
      <c r="C260" s="3"/>
      <c r="D260" s="3"/>
      <c r="E260" s="3"/>
      <c r="F260" s="3"/>
      <c r="G260" s="3"/>
      <c r="H260" s="31">
        <v>25000</v>
      </c>
      <c r="I260" s="2">
        <v>8</v>
      </c>
      <c r="J260" s="31">
        <f t="shared" si="4"/>
        <v>200000</v>
      </c>
      <c r="K260" s="31"/>
      <c r="L260" s="31"/>
      <c r="M260" s="31"/>
      <c r="N260" s="31"/>
      <c r="O260" s="31"/>
      <c r="P260" s="2">
        <v>408</v>
      </c>
      <c r="Q260" s="6">
        <v>44943</v>
      </c>
      <c r="R260" s="6">
        <v>44949</v>
      </c>
      <c r="S260" s="2" t="s">
        <v>1935</v>
      </c>
      <c r="T260" s="2" t="b">
        <v>1</v>
      </c>
      <c r="U260" s="2">
        <v>161833.76</v>
      </c>
    </row>
    <row r="261" spans="1:21" ht="14.25" customHeight="1" x14ac:dyDescent="0.35">
      <c r="A261" s="2" t="s">
        <v>476</v>
      </c>
      <c r="B261" s="3" t="s">
        <v>1959</v>
      </c>
      <c r="C261" s="3"/>
      <c r="D261" s="3"/>
      <c r="E261" s="3"/>
      <c r="F261" s="3"/>
      <c r="G261" s="3"/>
      <c r="H261" s="31">
        <v>100</v>
      </c>
      <c r="I261" s="2">
        <v>1</v>
      </c>
      <c r="J261" s="31">
        <f t="shared" si="4"/>
        <v>100</v>
      </c>
      <c r="K261" s="31"/>
      <c r="L261" s="31"/>
      <c r="M261" s="31"/>
      <c r="N261" s="31"/>
      <c r="O261" s="31"/>
      <c r="P261" s="2">
        <v>223</v>
      </c>
      <c r="Q261" s="6">
        <v>44984</v>
      </c>
      <c r="R261" s="6">
        <v>44989</v>
      </c>
      <c r="S261" s="2" t="s">
        <v>1935</v>
      </c>
      <c r="T261" s="2" t="b">
        <v>1</v>
      </c>
      <c r="U261" s="2">
        <v>82.82</v>
      </c>
    </row>
    <row r="262" spans="1:21" ht="14.25" customHeight="1" x14ac:dyDescent="0.35">
      <c r="A262" s="2" t="s">
        <v>478</v>
      </c>
      <c r="B262" s="3" t="s">
        <v>1957</v>
      </c>
      <c r="C262" s="3"/>
      <c r="D262" s="3"/>
      <c r="E262" s="3"/>
      <c r="F262" s="3"/>
      <c r="G262" s="3"/>
      <c r="H262" s="31">
        <v>800</v>
      </c>
      <c r="I262" s="2">
        <v>1</v>
      </c>
      <c r="J262" s="31">
        <f t="shared" si="4"/>
        <v>800</v>
      </c>
      <c r="K262" s="31"/>
      <c r="L262" s="31"/>
      <c r="M262" s="31"/>
      <c r="N262" s="31"/>
      <c r="O262" s="31"/>
      <c r="P262" s="2">
        <v>152</v>
      </c>
      <c r="Q262" s="6">
        <v>44630</v>
      </c>
      <c r="R262" s="6">
        <v>44636</v>
      </c>
      <c r="T262" s="2" t="b">
        <v>0</v>
      </c>
      <c r="U262" s="2" t="s">
        <v>1933</v>
      </c>
    </row>
    <row r="263" spans="1:21" ht="14.25" customHeight="1" x14ac:dyDescent="0.35">
      <c r="A263" s="2" t="s">
        <v>479</v>
      </c>
      <c r="B263" s="3" t="s">
        <v>1943</v>
      </c>
      <c r="C263" s="3"/>
      <c r="D263" s="3"/>
      <c r="E263" s="3"/>
      <c r="F263" s="3"/>
      <c r="G263" s="3"/>
      <c r="H263" s="31">
        <v>25000</v>
      </c>
      <c r="I263" s="2">
        <v>10</v>
      </c>
      <c r="J263" s="31">
        <f t="shared" si="4"/>
        <v>250000</v>
      </c>
      <c r="K263" s="31"/>
      <c r="L263" s="31"/>
      <c r="M263" s="31"/>
      <c r="N263" s="31"/>
      <c r="O263" s="31"/>
      <c r="P263" s="2">
        <v>338</v>
      </c>
      <c r="Q263" s="6">
        <v>43960</v>
      </c>
      <c r="R263" s="6">
        <v>43966</v>
      </c>
      <c r="S263" s="2" t="s">
        <v>1937</v>
      </c>
      <c r="T263" s="2" t="b">
        <v>1</v>
      </c>
      <c r="U263" s="2">
        <v>190210.2</v>
      </c>
    </row>
    <row r="264" spans="1:21" ht="14.25" customHeight="1" x14ac:dyDescent="0.35">
      <c r="A264" s="2" t="s">
        <v>480</v>
      </c>
      <c r="B264" s="3" t="s">
        <v>1939</v>
      </c>
      <c r="C264" s="3"/>
      <c r="D264" s="3"/>
      <c r="E264" s="3"/>
      <c r="F264" s="3"/>
      <c r="G264" s="3"/>
      <c r="H264" s="31">
        <v>1000</v>
      </c>
      <c r="I264" s="2">
        <v>3</v>
      </c>
      <c r="J264" s="31">
        <f t="shared" si="4"/>
        <v>3000</v>
      </c>
      <c r="K264" s="31"/>
      <c r="L264" s="31"/>
      <c r="M264" s="31"/>
      <c r="N264" s="31"/>
      <c r="O264" s="31"/>
      <c r="P264" s="2">
        <v>385</v>
      </c>
      <c r="Q264" s="6">
        <v>44083</v>
      </c>
      <c r="R264" s="6">
        <v>44088</v>
      </c>
      <c r="S264" s="2" t="s">
        <v>1937</v>
      </c>
      <c r="T264" s="2" t="b">
        <v>1</v>
      </c>
      <c r="U264" s="2">
        <v>1570.1100000000001</v>
      </c>
    </row>
    <row r="265" spans="1:21" ht="14.25" customHeight="1" x14ac:dyDescent="0.35">
      <c r="A265" s="2" t="s">
        <v>481</v>
      </c>
      <c r="B265" s="3" t="s">
        <v>1940</v>
      </c>
      <c r="C265" s="3"/>
      <c r="D265" s="3"/>
      <c r="E265" s="3"/>
      <c r="F265" s="3"/>
      <c r="G265" s="3"/>
      <c r="H265" s="31">
        <v>10000</v>
      </c>
      <c r="I265" s="2">
        <v>3</v>
      </c>
      <c r="J265" s="31">
        <f t="shared" si="4"/>
        <v>30000</v>
      </c>
      <c r="K265" s="31"/>
      <c r="L265" s="31"/>
      <c r="M265" s="31"/>
      <c r="N265" s="31"/>
      <c r="O265" s="31"/>
      <c r="P265" s="2">
        <v>207</v>
      </c>
      <c r="Q265" s="6">
        <v>44585</v>
      </c>
      <c r="R265" s="6">
        <v>44588</v>
      </c>
      <c r="S265" s="2" t="s">
        <v>1937</v>
      </c>
      <c r="T265" s="2" t="b">
        <v>1</v>
      </c>
      <c r="U265" s="2">
        <v>25604.159999999996</v>
      </c>
    </row>
    <row r="266" spans="1:21" ht="14.25" customHeight="1" x14ac:dyDescent="0.35">
      <c r="A266" s="2" t="s">
        <v>483</v>
      </c>
      <c r="B266" s="3" t="s">
        <v>1939</v>
      </c>
      <c r="C266" s="3"/>
      <c r="D266" s="3"/>
      <c r="E266" s="3"/>
      <c r="F266" s="3"/>
      <c r="G266" s="3"/>
      <c r="H266" s="31">
        <v>1000</v>
      </c>
      <c r="I266" s="2">
        <v>3</v>
      </c>
      <c r="J266" s="31">
        <f t="shared" si="4"/>
        <v>3000</v>
      </c>
      <c r="K266" s="31"/>
      <c r="L266" s="31"/>
      <c r="M266" s="31"/>
      <c r="N266" s="31"/>
      <c r="O266" s="31"/>
      <c r="P266" s="2">
        <v>145</v>
      </c>
      <c r="Q266" s="6">
        <v>44854</v>
      </c>
      <c r="R266" s="6">
        <v>44860</v>
      </c>
      <c r="S266" s="2" t="s">
        <v>1931</v>
      </c>
      <c r="T266" s="2" t="b">
        <v>1</v>
      </c>
      <c r="U266" s="2">
        <v>2271.75</v>
      </c>
    </row>
    <row r="267" spans="1:21" ht="14.25" customHeight="1" x14ac:dyDescent="0.35">
      <c r="A267" s="2" t="s">
        <v>484</v>
      </c>
      <c r="B267" s="3" t="s">
        <v>1959</v>
      </c>
      <c r="C267" s="3"/>
      <c r="D267" s="3"/>
      <c r="E267" s="3"/>
      <c r="F267" s="3"/>
      <c r="G267" s="3"/>
      <c r="H267" s="31" t="s">
        <v>1962</v>
      </c>
      <c r="I267" s="2">
        <v>1</v>
      </c>
      <c r="J267" s="31">
        <f t="shared" si="4"/>
        <v>100</v>
      </c>
      <c r="K267" s="31"/>
      <c r="L267" s="31"/>
      <c r="M267" s="31"/>
      <c r="N267" s="31"/>
      <c r="O267" s="31"/>
      <c r="P267" s="2">
        <v>112</v>
      </c>
      <c r="Q267" s="6">
        <v>44284</v>
      </c>
      <c r="R267" s="6">
        <v>44287</v>
      </c>
      <c r="T267" s="2" t="b">
        <v>0</v>
      </c>
      <c r="U267" s="2" t="s">
        <v>1933</v>
      </c>
    </row>
    <row r="268" spans="1:21" ht="14.25" customHeight="1" x14ac:dyDescent="0.35">
      <c r="A268" s="2" t="s">
        <v>486</v>
      </c>
      <c r="B268" s="3" t="s">
        <v>1957</v>
      </c>
      <c r="C268" s="3"/>
      <c r="D268" s="3"/>
      <c r="E268" s="3"/>
      <c r="F268" s="3"/>
      <c r="G268" s="3"/>
      <c r="H268" s="31">
        <v>800</v>
      </c>
      <c r="I268" s="2">
        <v>1</v>
      </c>
      <c r="J268" s="31">
        <f t="shared" si="4"/>
        <v>800</v>
      </c>
      <c r="K268" s="31"/>
      <c r="L268" s="31"/>
      <c r="M268" s="31"/>
      <c r="N268" s="31"/>
      <c r="O268" s="31"/>
      <c r="P268" s="2">
        <v>471</v>
      </c>
      <c r="Q268" s="6">
        <v>43800</v>
      </c>
      <c r="R268" s="6">
        <v>43802</v>
      </c>
      <c r="S268" s="2" t="s">
        <v>1935</v>
      </c>
      <c r="T268" s="2" t="b">
        <v>1</v>
      </c>
      <c r="U268" s="2">
        <v>484.88</v>
      </c>
    </row>
    <row r="269" spans="1:21" ht="14.25" customHeight="1" x14ac:dyDescent="0.35">
      <c r="A269" s="2" t="s">
        <v>488</v>
      </c>
      <c r="B269" s="3" t="s">
        <v>1946</v>
      </c>
      <c r="C269" s="3"/>
      <c r="D269" s="3"/>
      <c r="E269" s="3"/>
      <c r="F269" s="3"/>
      <c r="G269" s="3"/>
      <c r="H269" s="31">
        <v>2000</v>
      </c>
      <c r="I269" s="2">
        <v>6</v>
      </c>
      <c r="J269" s="31">
        <f t="shared" si="4"/>
        <v>12000</v>
      </c>
      <c r="K269" s="31"/>
      <c r="L269" s="31"/>
      <c r="M269" s="31"/>
      <c r="N269" s="31"/>
      <c r="O269" s="31"/>
      <c r="P269" s="2">
        <v>339</v>
      </c>
      <c r="Q269" s="6">
        <v>44054</v>
      </c>
      <c r="R269" s="6">
        <v>44057</v>
      </c>
      <c r="S269" s="2" t="s">
        <v>1935</v>
      </c>
      <c r="T269" s="2" t="b">
        <v>1</v>
      </c>
      <c r="U269" s="2">
        <v>9014.58</v>
      </c>
    </row>
    <row r="270" spans="1:21" ht="14.25" customHeight="1" x14ac:dyDescent="0.35">
      <c r="A270" s="2" t="s">
        <v>489</v>
      </c>
      <c r="B270" s="3" t="s">
        <v>1951</v>
      </c>
      <c r="C270" s="3"/>
      <c r="D270" s="3"/>
      <c r="E270" s="3"/>
      <c r="F270" s="3"/>
      <c r="G270" s="3"/>
      <c r="H270" s="31">
        <v>4000</v>
      </c>
      <c r="I270" s="2">
        <v>10</v>
      </c>
      <c r="J270" s="31">
        <f t="shared" si="4"/>
        <v>40000</v>
      </c>
      <c r="K270" s="31"/>
      <c r="L270" s="31"/>
      <c r="M270" s="31"/>
      <c r="N270" s="31"/>
      <c r="O270" s="31"/>
      <c r="P270" s="2">
        <v>270</v>
      </c>
      <c r="Q270" s="6">
        <v>44718</v>
      </c>
      <c r="R270" s="6">
        <v>44721</v>
      </c>
      <c r="S270" s="2" t="s">
        <v>1935</v>
      </c>
      <c r="T270" s="2" t="b">
        <v>1</v>
      </c>
      <c r="U270" s="2">
        <v>20636.399999999998</v>
      </c>
    </row>
    <row r="271" spans="1:21" ht="14.25" customHeight="1" x14ac:dyDescent="0.35">
      <c r="A271" s="2" t="s">
        <v>490</v>
      </c>
      <c r="B271" s="3" t="s">
        <v>1949</v>
      </c>
      <c r="C271" s="3"/>
      <c r="D271" s="3"/>
      <c r="E271" s="3"/>
      <c r="F271" s="3"/>
      <c r="G271" s="3"/>
      <c r="H271" s="31">
        <v>20000</v>
      </c>
      <c r="I271" s="2">
        <v>12</v>
      </c>
      <c r="J271" s="31">
        <f t="shared" si="4"/>
        <v>240000</v>
      </c>
      <c r="K271" s="31"/>
      <c r="L271" s="31"/>
      <c r="M271" s="31"/>
      <c r="N271" s="31"/>
      <c r="O271" s="31"/>
      <c r="P271" s="2">
        <v>208</v>
      </c>
      <c r="Q271" s="6">
        <v>45191</v>
      </c>
      <c r="R271" s="6">
        <v>45193</v>
      </c>
      <c r="S271" s="2" t="s">
        <v>1937</v>
      </c>
      <c r="T271" s="2" t="b">
        <v>1</v>
      </c>
      <c r="U271" s="2">
        <v>161510.04</v>
      </c>
    </row>
    <row r="272" spans="1:21" ht="14.25" customHeight="1" x14ac:dyDescent="0.35">
      <c r="A272" s="2" t="s">
        <v>491</v>
      </c>
      <c r="B272" s="3" t="s">
        <v>1941</v>
      </c>
      <c r="C272" s="3"/>
      <c r="D272" s="3"/>
      <c r="E272" s="3"/>
      <c r="F272" s="3"/>
      <c r="G272" s="3"/>
      <c r="H272" s="31">
        <v>18000</v>
      </c>
      <c r="I272" s="2">
        <v>5</v>
      </c>
      <c r="J272" s="31">
        <f t="shared" si="4"/>
        <v>90000</v>
      </c>
      <c r="K272" s="31"/>
      <c r="L272" s="31"/>
      <c r="M272" s="31"/>
      <c r="N272" s="31"/>
      <c r="O272" s="31"/>
      <c r="P272" s="2">
        <v>298</v>
      </c>
      <c r="Q272" s="6">
        <v>44979</v>
      </c>
      <c r="R272" s="6">
        <v>44982</v>
      </c>
      <c r="S272" s="2" t="s">
        <v>1948</v>
      </c>
      <c r="T272" s="2" t="b">
        <v>1</v>
      </c>
      <c r="U272" s="2">
        <v>50397.700000000004</v>
      </c>
    </row>
    <row r="273" spans="1:21" ht="14.25" customHeight="1" x14ac:dyDescent="0.35">
      <c r="A273" s="2" t="s">
        <v>492</v>
      </c>
      <c r="B273" s="3" t="s">
        <v>1944</v>
      </c>
      <c r="C273" s="3"/>
      <c r="D273" s="3"/>
      <c r="E273" s="3"/>
      <c r="F273" s="3"/>
      <c r="G273" s="3"/>
      <c r="H273" s="31">
        <v>8000</v>
      </c>
      <c r="I273" s="2">
        <v>4</v>
      </c>
      <c r="J273" s="31">
        <f t="shared" si="4"/>
        <v>32000</v>
      </c>
      <c r="K273" s="31"/>
      <c r="L273" s="31"/>
      <c r="M273" s="31"/>
      <c r="N273" s="31"/>
      <c r="O273" s="31"/>
      <c r="P273" s="2">
        <v>167</v>
      </c>
      <c r="Q273" s="6">
        <v>43881</v>
      </c>
      <c r="R273" s="6">
        <v>43886</v>
      </c>
      <c r="S273" s="2" t="s">
        <v>1935</v>
      </c>
      <c r="T273" s="2" t="b">
        <v>1</v>
      </c>
      <c r="U273" s="2">
        <v>17619.52</v>
      </c>
    </row>
    <row r="274" spans="1:21" ht="14.25" customHeight="1" x14ac:dyDescent="0.35">
      <c r="A274" s="2" t="s">
        <v>493</v>
      </c>
      <c r="B274" s="3" t="s">
        <v>1936</v>
      </c>
      <c r="C274" s="3"/>
      <c r="D274" s="3"/>
      <c r="E274" s="3"/>
      <c r="F274" s="3"/>
      <c r="G274" s="3"/>
      <c r="H274" s="31" t="s">
        <v>1954</v>
      </c>
      <c r="I274" s="2">
        <v>5</v>
      </c>
      <c r="J274" s="31">
        <f t="shared" si="4"/>
        <v>15000</v>
      </c>
      <c r="K274" s="31"/>
      <c r="L274" s="31"/>
      <c r="M274" s="31"/>
      <c r="N274" s="31"/>
      <c r="O274" s="31"/>
      <c r="P274" s="2">
        <v>460</v>
      </c>
      <c r="Q274" s="6">
        <v>44509</v>
      </c>
      <c r="R274" s="6">
        <v>44512</v>
      </c>
      <c r="S274" s="2" t="s">
        <v>1948</v>
      </c>
      <c r="T274" s="2" t="b">
        <v>1</v>
      </c>
      <c r="U274" s="2">
        <v>12252.550000000001</v>
      </c>
    </row>
    <row r="275" spans="1:21" ht="14.25" customHeight="1" x14ac:dyDescent="0.35">
      <c r="A275" s="2" t="s">
        <v>494</v>
      </c>
      <c r="B275" s="3" t="s">
        <v>1941</v>
      </c>
      <c r="C275" s="3"/>
      <c r="D275" s="3"/>
      <c r="E275" s="3"/>
      <c r="F275" s="3"/>
      <c r="G275" s="3"/>
      <c r="H275" s="31">
        <v>18000</v>
      </c>
      <c r="I275" s="2">
        <v>5</v>
      </c>
      <c r="J275" s="31">
        <f t="shared" si="4"/>
        <v>90000</v>
      </c>
      <c r="K275" s="31"/>
      <c r="L275" s="31"/>
      <c r="M275" s="31"/>
      <c r="N275" s="31"/>
      <c r="O275" s="31"/>
      <c r="P275" s="2">
        <v>463</v>
      </c>
      <c r="Q275" s="6">
        <v>43855</v>
      </c>
      <c r="R275" s="6">
        <v>43859</v>
      </c>
      <c r="S275" s="2" t="s">
        <v>1937</v>
      </c>
      <c r="T275" s="2" t="b">
        <v>1</v>
      </c>
      <c r="U275" s="2">
        <v>70452.100000000006</v>
      </c>
    </row>
    <row r="276" spans="1:21" ht="14.25" customHeight="1" x14ac:dyDescent="0.35">
      <c r="A276" s="2" t="s">
        <v>496</v>
      </c>
      <c r="B276" s="3" t="s">
        <v>1934</v>
      </c>
      <c r="C276" s="3"/>
      <c r="D276" s="3"/>
      <c r="E276" s="3"/>
      <c r="F276" s="3"/>
      <c r="G276" s="3"/>
      <c r="H276" s="31">
        <v>6000</v>
      </c>
      <c r="I276" s="2">
        <v>2</v>
      </c>
      <c r="J276" s="31">
        <f t="shared" si="4"/>
        <v>12000</v>
      </c>
      <c r="K276" s="31"/>
      <c r="L276" s="31"/>
      <c r="M276" s="31"/>
      <c r="N276" s="31"/>
      <c r="O276" s="31"/>
      <c r="P276" s="2">
        <v>256</v>
      </c>
      <c r="Q276" s="6">
        <v>44392</v>
      </c>
      <c r="R276" s="6">
        <v>44397</v>
      </c>
      <c r="T276" s="2" t="b">
        <v>0</v>
      </c>
      <c r="U276" s="2" t="s">
        <v>1933</v>
      </c>
    </row>
    <row r="277" spans="1:21" ht="14.25" customHeight="1" x14ac:dyDescent="0.35">
      <c r="A277" s="2" t="s">
        <v>498</v>
      </c>
      <c r="B277" s="3" t="s">
        <v>1951</v>
      </c>
      <c r="C277" s="3"/>
      <c r="D277" s="3"/>
      <c r="E277" s="3"/>
      <c r="F277" s="3"/>
      <c r="G277" s="3"/>
      <c r="H277" s="31">
        <v>4000</v>
      </c>
      <c r="I277" s="2">
        <v>10</v>
      </c>
      <c r="J277" s="31">
        <f t="shared" si="4"/>
        <v>40000</v>
      </c>
      <c r="K277" s="31"/>
      <c r="L277" s="31"/>
      <c r="M277" s="31"/>
      <c r="N277" s="31"/>
      <c r="O277" s="31"/>
      <c r="P277" s="2">
        <v>329</v>
      </c>
      <c r="Q277" s="6">
        <v>43891</v>
      </c>
      <c r="R277" s="6">
        <v>43894</v>
      </c>
      <c r="S277" s="2" t="s">
        <v>1952</v>
      </c>
      <c r="T277" s="2" t="b">
        <v>1</v>
      </c>
      <c r="U277" s="2">
        <v>32398.1</v>
      </c>
    </row>
    <row r="278" spans="1:21" ht="14.25" customHeight="1" x14ac:dyDescent="0.35">
      <c r="A278" s="2" t="s">
        <v>499</v>
      </c>
      <c r="B278" s="3" t="s">
        <v>1936</v>
      </c>
      <c r="C278" s="3"/>
      <c r="D278" s="3"/>
      <c r="E278" s="3"/>
      <c r="F278" s="3"/>
      <c r="G278" s="3"/>
      <c r="H278" s="31">
        <v>3000</v>
      </c>
      <c r="I278" s="2">
        <v>6</v>
      </c>
      <c r="J278" s="31">
        <f t="shared" si="4"/>
        <v>18000</v>
      </c>
      <c r="K278" s="31"/>
      <c r="L278" s="31"/>
      <c r="M278" s="31"/>
      <c r="N278" s="31"/>
      <c r="O278" s="31"/>
      <c r="P278" s="2">
        <v>190</v>
      </c>
      <c r="Q278" s="6">
        <v>44675</v>
      </c>
      <c r="R278" s="6">
        <v>44678</v>
      </c>
      <c r="S278" s="2" t="s">
        <v>1935</v>
      </c>
      <c r="T278" s="2" t="b">
        <v>1</v>
      </c>
      <c r="U278" s="2">
        <v>9142.98</v>
      </c>
    </row>
    <row r="279" spans="1:21" ht="14.25" customHeight="1" x14ac:dyDescent="0.35">
      <c r="A279" s="2" t="s">
        <v>500</v>
      </c>
      <c r="B279" s="3" t="s">
        <v>1930</v>
      </c>
      <c r="C279" s="3"/>
      <c r="D279" s="3"/>
      <c r="E279" s="3"/>
      <c r="F279" s="3"/>
      <c r="G279" s="3"/>
      <c r="H279" s="31">
        <v>12000</v>
      </c>
      <c r="I279" s="2">
        <v>5</v>
      </c>
      <c r="J279" s="31">
        <f t="shared" si="4"/>
        <v>60000</v>
      </c>
      <c r="K279" s="31"/>
      <c r="L279" s="31"/>
      <c r="M279" s="31"/>
      <c r="N279" s="31"/>
      <c r="O279" s="31"/>
      <c r="P279" s="2">
        <v>421</v>
      </c>
      <c r="Q279" s="6">
        <v>45258</v>
      </c>
      <c r="R279" s="6">
        <v>45261</v>
      </c>
      <c r="S279" s="2" t="s">
        <v>1948</v>
      </c>
      <c r="T279" s="2" t="b">
        <v>1</v>
      </c>
      <c r="U279" s="2">
        <v>49946.899999999994</v>
      </c>
    </row>
    <row r="280" spans="1:21" ht="14.25" customHeight="1" x14ac:dyDescent="0.35">
      <c r="A280" s="2" t="s">
        <v>501</v>
      </c>
      <c r="B280" s="3" t="s">
        <v>1944</v>
      </c>
      <c r="C280" s="3"/>
      <c r="D280" s="3"/>
      <c r="E280" s="3"/>
      <c r="F280" s="3"/>
      <c r="G280" s="3"/>
      <c r="H280" s="31">
        <v>8000</v>
      </c>
      <c r="I280" s="2">
        <v>3</v>
      </c>
      <c r="J280" s="31">
        <f t="shared" si="4"/>
        <v>24000</v>
      </c>
      <c r="K280" s="31"/>
      <c r="L280" s="31"/>
      <c r="M280" s="31"/>
      <c r="N280" s="31"/>
      <c r="O280" s="31"/>
      <c r="P280" s="2">
        <v>340</v>
      </c>
      <c r="Q280" s="6">
        <v>45254</v>
      </c>
      <c r="R280" s="6">
        <v>45256</v>
      </c>
      <c r="T280" s="2" t="b">
        <v>0</v>
      </c>
      <c r="U280" s="2" t="s">
        <v>1933</v>
      </c>
    </row>
    <row r="281" spans="1:21" ht="14.25" customHeight="1" x14ac:dyDescent="0.35">
      <c r="A281" s="2" t="s">
        <v>503</v>
      </c>
      <c r="B281" s="3" t="s">
        <v>1951</v>
      </c>
      <c r="C281" s="3"/>
      <c r="D281" s="3"/>
      <c r="E281" s="3"/>
      <c r="F281" s="3"/>
      <c r="G281" s="3"/>
      <c r="H281" s="31">
        <v>4000</v>
      </c>
      <c r="I281" s="2">
        <v>6</v>
      </c>
      <c r="J281" s="31">
        <f t="shared" si="4"/>
        <v>24000</v>
      </c>
      <c r="K281" s="31"/>
      <c r="L281" s="31"/>
      <c r="M281" s="31"/>
      <c r="N281" s="31"/>
      <c r="O281" s="31"/>
      <c r="P281" s="2">
        <v>289</v>
      </c>
      <c r="Q281" s="6">
        <v>44589</v>
      </c>
      <c r="R281" s="6">
        <v>44592</v>
      </c>
      <c r="S281" s="2" t="s">
        <v>1931</v>
      </c>
      <c r="T281" s="2" t="b">
        <v>1</v>
      </c>
      <c r="U281" s="2">
        <v>15161.699999999999</v>
      </c>
    </row>
    <row r="282" spans="1:21" ht="14.25" customHeight="1" x14ac:dyDescent="0.35">
      <c r="A282" s="2" t="s">
        <v>504</v>
      </c>
      <c r="B282" s="3" t="s">
        <v>1940</v>
      </c>
      <c r="C282" s="3"/>
      <c r="D282" s="3"/>
      <c r="E282" s="3"/>
      <c r="F282" s="3"/>
      <c r="G282" s="3"/>
      <c r="H282" s="31">
        <v>10000</v>
      </c>
      <c r="I282" s="2">
        <v>2</v>
      </c>
      <c r="J282" s="31">
        <f t="shared" si="4"/>
        <v>20000</v>
      </c>
      <c r="K282" s="31"/>
      <c r="L282" s="31"/>
      <c r="M282" s="31"/>
      <c r="N282" s="31"/>
      <c r="O282" s="31"/>
      <c r="P282" s="2">
        <v>302</v>
      </c>
      <c r="Q282" s="6">
        <v>44635</v>
      </c>
      <c r="R282" s="6">
        <v>44641</v>
      </c>
      <c r="S282" s="2" t="s">
        <v>1931</v>
      </c>
      <c r="T282" s="2" t="b">
        <v>1</v>
      </c>
      <c r="U282" s="2">
        <v>11828.86</v>
      </c>
    </row>
    <row r="283" spans="1:21" ht="14.25" customHeight="1" x14ac:dyDescent="0.35">
      <c r="A283" s="2" t="s">
        <v>506</v>
      </c>
      <c r="B283" s="3" t="s">
        <v>1939</v>
      </c>
      <c r="C283" s="3"/>
      <c r="D283" s="3"/>
      <c r="E283" s="3"/>
      <c r="F283" s="3"/>
      <c r="G283" s="3"/>
      <c r="H283" s="31">
        <v>1000</v>
      </c>
      <c r="I283" s="2">
        <v>2</v>
      </c>
      <c r="J283" s="31">
        <f t="shared" si="4"/>
        <v>2000</v>
      </c>
      <c r="K283" s="31"/>
      <c r="L283" s="31"/>
      <c r="M283" s="31"/>
      <c r="N283" s="31"/>
      <c r="O283" s="31"/>
      <c r="P283" s="2">
        <v>159</v>
      </c>
      <c r="Q283" s="6">
        <v>44989</v>
      </c>
      <c r="R283" s="6">
        <v>44992</v>
      </c>
      <c r="S283" s="2" t="s">
        <v>1937</v>
      </c>
      <c r="T283" s="2" t="b">
        <v>1</v>
      </c>
      <c r="U283" s="2">
        <v>1182</v>
      </c>
    </row>
    <row r="284" spans="1:21" ht="14.25" customHeight="1" x14ac:dyDescent="0.35">
      <c r="A284" s="2" t="s">
        <v>508</v>
      </c>
      <c r="B284" s="3" t="s">
        <v>1934</v>
      </c>
      <c r="C284" s="3"/>
      <c r="D284" s="3"/>
      <c r="E284" s="3"/>
      <c r="F284" s="3"/>
      <c r="G284" s="3"/>
      <c r="H284" s="31">
        <v>6000</v>
      </c>
      <c r="I284" s="2">
        <v>2</v>
      </c>
      <c r="J284" s="31">
        <f t="shared" si="4"/>
        <v>12000</v>
      </c>
      <c r="K284" s="31"/>
      <c r="L284" s="31"/>
      <c r="M284" s="31"/>
      <c r="N284" s="31"/>
      <c r="O284" s="31"/>
      <c r="P284" s="2">
        <v>192</v>
      </c>
      <c r="Q284" s="6">
        <v>43873</v>
      </c>
      <c r="R284" s="6">
        <v>43878</v>
      </c>
      <c r="S284" s="2" t="s">
        <v>1952</v>
      </c>
      <c r="T284" s="2" t="b">
        <v>1</v>
      </c>
      <c r="U284" s="2">
        <v>9412.6</v>
      </c>
    </row>
    <row r="285" spans="1:21" ht="14.25" customHeight="1" x14ac:dyDescent="0.35">
      <c r="A285" s="2" t="s">
        <v>510</v>
      </c>
      <c r="B285" s="3" t="s">
        <v>1943</v>
      </c>
      <c r="C285" s="3"/>
      <c r="D285" s="3"/>
      <c r="E285" s="3"/>
      <c r="F285" s="3"/>
      <c r="G285" s="3"/>
      <c r="H285" s="31">
        <v>25000</v>
      </c>
      <c r="I285" s="2">
        <v>10</v>
      </c>
      <c r="J285" s="31">
        <f t="shared" si="4"/>
        <v>250000</v>
      </c>
      <c r="K285" s="31"/>
      <c r="L285" s="31"/>
      <c r="M285" s="31"/>
      <c r="N285" s="31"/>
      <c r="O285" s="31"/>
      <c r="P285" s="2">
        <v>136</v>
      </c>
      <c r="Q285" s="6">
        <v>44573</v>
      </c>
      <c r="R285" s="6">
        <v>44577</v>
      </c>
      <c r="S285" s="2" t="s">
        <v>1935</v>
      </c>
      <c r="T285" s="2" t="b">
        <v>1</v>
      </c>
      <c r="U285" s="2">
        <v>175454.59999999998</v>
      </c>
    </row>
    <row r="286" spans="1:21" ht="14.25" customHeight="1" x14ac:dyDescent="0.35">
      <c r="A286" s="2" t="s">
        <v>511</v>
      </c>
      <c r="B286" s="3" t="s">
        <v>1959</v>
      </c>
      <c r="C286" s="3"/>
      <c r="D286" s="3"/>
      <c r="E286" s="3"/>
      <c r="F286" s="3"/>
      <c r="G286" s="3"/>
      <c r="H286" s="31">
        <v>100</v>
      </c>
      <c r="I286" s="2">
        <v>1</v>
      </c>
      <c r="J286" s="31">
        <f t="shared" si="4"/>
        <v>100</v>
      </c>
      <c r="K286" s="31"/>
      <c r="L286" s="31"/>
      <c r="M286" s="31"/>
      <c r="N286" s="31"/>
      <c r="O286" s="31"/>
      <c r="P286" s="2">
        <v>169</v>
      </c>
      <c r="Q286" s="6">
        <v>44477</v>
      </c>
      <c r="R286" s="6">
        <v>44481</v>
      </c>
      <c r="S286" s="2" t="s">
        <v>1952</v>
      </c>
      <c r="T286" s="2" t="b">
        <v>1</v>
      </c>
      <c r="U286" s="2">
        <v>56.47</v>
      </c>
    </row>
    <row r="287" spans="1:21" ht="14.25" customHeight="1" x14ac:dyDescent="0.35">
      <c r="A287" s="2" t="s">
        <v>512</v>
      </c>
      <c r="B287" s="3" t="s">
        <v>1940</v>
      </c>
      <c r="C287" s="3"/>
      <c r="D287" s="3"/>
      <c r="E287" s="3"/>
      <c r="F287" s="3"/>
      <c r="G287" s="3"/>
      <c r="H287" s="31" t="s">
        <v>1955</v>
      </c>
      <c r="I287" s="2">
        <v>2</v>
      </c>
      <c r="J287" s="31">
        <f t="shared" si="4"/>
        <v>20000</v>
      </c>
      <c r="K287" s="31"/>
      <c r="L287" s="31"/>
      <c r="M287" s="31"/>
      <c r="N287" s="31"/>
      <c r="O287" s="31"/>
      <c r="P287" s="2">
        <v>180</v>
      </c>
      <c r="Q287" s="6">
        <v>43702</v>
      </c>
      <c r="R287" s="6">
        <v>43707</v>
      </c>
      <c r="T287" s="2" t="b">
        <v>0</v>
      </c>
      <c r="U287" s="2" t="s">
        <v>1933</v>
      </c>
    </row>
    <row r="288" spans="1:21" ht="14.25" customHeight="1" x14ac:dyDescent="0.35">
      <c r="A288" s="2" t="s">
        <v>513</v>
      </c>
      <c r="B288" s="3" t="s">
        <v>1940</v>
      </c>
      <c r="C288" s="3"/>
      <c r="D288" s="3"/>
      <c r="E288" s="3"/>
      <c r="F288" s="3"/>
      <c r="G288" s="3"/>
      <c r="H288" s="31">
        <v>10000</v>
      </c>
      <c r="I288" s="2">
        <v>2</v>
      </c>
      <c r="J288" s="31">
        <f t="shared" si="4"/>
        <v>20000</v>
      </c>
      <c r="K288" s="31"/>
      <c r="L288" s="31"/>
      <c r="M288" s="31"/>
      <c r="N288" s="31"/>
      <c r="O288" s="31"/>
      <c r="P288" s="2">
        <v>176</v>
      </c>
      <c r="Q288" s="6">
        <v>44720</v>
      </c>
      <c r="R288" s="6">
        <v>44723</v>
      </c>
      <c r="T288" s="2" t="b">
        <v>0</v>
      </c>
      <c r="U288" s="2" t="s">
        <v>1933</v>
      </c>
    </row>
    <row r="289" spans="1:21" ht="14.25" customHeight="1" x14ac:dyDescent="0.35">
      <c r="A289" s="2" t="s">
        <v>515</v>
      </c>
      <c r="B289" s="3" t="s">
        <v>1943</v>
      </c>
      <c r="C289" s="3"/>
      <c r="D289" s="3"/>
      <c r="E289" s="3"/>
      <c r="F289" s="3"/>
      <c r="G289" s="3"/>
      <c r="H289" s="31">
        <v>25000</v>
      </c>
      <c r="I289" s="2">
        <v>12</v>
      </c>
      <c r="J289" s="31">
        <f t="shared" si="4"/>
        <v>300000</v>
      </c>
      <c r="K289" s="31"/>
      <c r="L289" s="31"/>
      <c r="M289" s="31"/>
      <c r="N289" s="31"/>
      <c r="O289" s="31"/>
      <c r="P289" s="2">
        <v>494</v>
      </c>
      <c r="Q289" s="6">
        <v>45231</v>
      </c>
      <c r="R289" s="6">
        <v>45235</v>
      </c>
      <c r="S289" s="2" t="s">
        <v>1935</v>
      </c>
      <c r="T289" s="2" t="b">
        <v>1</v>
      </c>
      <c r="U289" s="2">
        <v>254042.27999999997</v>
      </c>
    </row>
    <row r="290" spans="1:21" ht="14.25" customHeight="1" x14ac:dyDescent="0.35">
      <c r="A290" s="2" t="s">
        <v>517</v>
      </c>
      <c r="B290" s="3" t="s">
        <v>1957</v>
      </c>
      <c r="C290" s="3"/>
      <c r="D290" s="3"/>
      <c r="E290" s="3"/>
      <c r="F290" s="3"/>
      <c r="G290" s="3"/>
      <c r="H290" s="31" t="s">
        <v>1958</v>
      </c>
      <c r="I290" s="2">
        <v>1</v>
      </c>
      <c r="J290" s="31">
        <f t="shared" si="4"/>
        <v>800</v>
      </c>
      <c r="K290" s="31"/>
      <c r="L290" s="31"/>
      <c r="M290" s="31"/>
      <c r="N290" s="31"/>
      <c r="O290" s="31"/>
      <c r="P290" s="2">
        <v>152</v>
      </c>
      <c r="Q290" s="6">
        <v>44917</v>
      </c>
      <c r="R290" s="6">
        <v>44922</v>
      </c>
      <c r="S290" s="2" t="s">
        <v>1931</v>
      </c>
      <c r="T290" s="2" t="b">
        <v>1</v>
      </c>
      <c r="U290" s="2">
        <v>445.65</v>
      </c>
    </row>
    <row r="291" spans="1:21" ht="14.25" customHeight="1" x14ac:dyDescent="0.35">
      <c r="A291" s="2" t="s">
        <v>518</v>
      </c>
      <c r="B291" s="3" t="s">
        <v>1951</v>
      </c>
      <c r="C291" s="3"/>
      <c r="D291" s="3"/>
      <c r="E291" s="3"/>
      <c r="F291" s="3"/>
      <c r="G291" s="3"/>
      <c r="H291" s="31">
        <v>4000</v>
      </c>
      <c r="I291" s="2">
        <v>10</v>
      </c>
      <c r="J291" s="31">
        <f t="shared" si="4"/>
        <v>40000</v>
      </c>
      <c r="K291" s="31"/>
      <c r="L291" s="31"/>
      <c r="M291" s="31"/>
      <c r="N291" s="31"/>
      <c r="O291" s="31"/>
      <c r="P291" s="2">
        <v>244</v>
      </c>
      <c r="Q291" s="6">
        <v>44646</v>
      </c>
      <c r="R291" s="6">
        <v>44652</v>
      </c>
      <c r="S291" s="2" t="s">
        <v>1931</v>
      </c>
      <c r="T291" s="2" t="b">
        <v>1</v>
      </c>
      <c r="U291" s="2">
        <v>35435.599999999999</v>
      </c>
    </row>
    <row r="292" spans="1:21" ht="14.25" customHeight="1" x14ac:dyDescent="0.35">
      <c r="A292" s="2" t="s">
        <v>519</v>
      </c>
      <c r="B292" s="3" t="s">
        <v>1951</v>
      </c>
      <c r="C292" s="3"/>
      <c r="D292" s="3"/>
      <c r="E292" s="3"/>
      <c r="F292" s="3"/>
      <c r="G292" s="3"/>
      <c r="H292" s="31">
        <v>4000</v>
      </c>
      <c r="I292" s="2">
        <v>10</v>
      </c>
      <c r="J292" s="31">
        <f t="shared" si="4"/>
        <v>40000</v>
      </c>
      <c r="K292" s="31"/>
      <c r="L292" s="31"/>
      <c r="M292" s="31"/>
      <c r="N292" s="31"/>
      <c r="O292" s="31"/>
      <c r="P292" s="2">
        <v>291</v>
      </c>
      <c r="Q292" s="6">
        <v>44979</v>
      </c>
      <c r="R292" s="6">
        <v>44982</v>
      </c>
      <c r="S292" s="2" t="s">
        <v>1948</v>
      </c>
      <c r="T292" s="2" t="b">
        <v>1</v>
      </c>
      <c r="U292" s="2">
        <v>23892.800000000003</v>
      </c>
    </row>
    <row r="293" spans="1:21" ht="14.25" customHeight="1" x14ac:dyDescent="0.35">
      <c r="A293" s="2" t="s">
        <v>520</v>
      </c>
      <c r="B293" s="3" t="s">
        <v>1939</v>
      </c>
      <c r="C293" s="3"/>
      <c r="D293" s="3"/>
      <c r="E293" s="3"/>
      <c r="F293" s="3"/>
      <c r="G293" s="3"/>
      <c r="H293" s="31">
        <v>1000</v>
      </c>
      <c r="I293" s="2">
        <v>3</v>
      </c>
      <c r="J293" s="31">
        <f t="shared" si="4"/>
        <v>3000</v>
      </c>
      <c r="K293" s="31"/>
      <c r="L293" s="31"/>
      <c r="M293" s="31"/>
      <c r="N293" s="31"/>
      <c r="O293" s="31"/>
      <c r="P293" s="2">
        <v>327</v>
      </c>
      <c r="Q293" s="6">
        <v>43744</v>
      </c>
      <c r="R293" s="6">
        <v>43748</v>
      </c>
      <c r="S293" s="2" t="s">
        <v>1931</v>
      </c>
      <c r="T293" s="2" t="b">
        <v>1</v>
      </c>
      <c r="U293" s="2">
        <v>2649.5099999999998</v>
      </c>
    </row>
    <row r="294" spans="1:21" ht="14.25" customHeight="1" x14ac:dyDescent="0.35">
      <c r="A294" s="2" t="s">
        <v>522</v>
      </c>
      <c r="B294" s="3" t="s">
        <v>1957</v>
      </c>
      <c r="C294" s="3"/>
      <c r="D294" s="3"/>
      <c r="E294" s="3"/>
      <c r="F294" s="3"/>
      <c r="G294" s="3"/>
      <c r="H294" s="31">
        <v>800</v>
      </c>
      <c r="I294" s="2">
        <v>1</v>
      </c>
      <c r="J294" s="31">
        <f t="shared" si="4"/>
        <v>800</v>
      </c>
      <c r="K294" s="31"/>
      <c r="L294" s="31"/>
      <c r="M294" s="31"/>
      <c r="N294" s="31"/>
      <c r="O294" s="31"/>
      <c r="P294" s="2">
        <v>196</v>
      </c>
      <c r="Q294" s="6">
        <v>44978</v>
      </c>
      <c r="R294" s="6">
        <v>44982</v>
      </c>
      <c r="S294" s="2" t="s">
        <v>1935</v>
      </c>
      <c r="T294" s="2" t="b">
        <v>1</v>
      </c>
      <c r="U294" s="2">
        <v>587.24</v>
      </c>
    </row>
    <row r="295" spans="1:21" ht="14.25" customHeight="1" x14ac:dyDescent="0.35">
      <c r="A295" s="2" t="s">
        <v>523</v>
      </c>
      <c r="B295" s="3" t="s">
        <v>1940</v>
      </c>
      <c r="C295" s="3"/>
      <c r="D295" s="3"/>
      <c r="E295" s="3"/>
      <c r="F295" s="3"/>
      <c r="G295" s="3"/>
      <c r="H295" s="31">
        <v>10000</v>
      </c>
      <c r="I295" s="2">
        <v>2</v>
      </c>
      <c r="J295" s="31">
        <f t="shared" si="4"/>
        <v>20000</v>
      </c>
      <c r="K295" s="31"/>
      <c r="L295" s="31"/>
      <c r="M295" s="31"/>
      <c r="N295" s="31"/>
      <c r="O295" s="31"/>
      <c r="P295" s="2">
        <v>462</v>
      </c>
      <c r="Q295" s="6">
        <v>44169</v>
      </c>
      <c r="R295" s="6">
        <v>44175</v>
      </c>
      <c r="S295" s="2" t="s">
        <v>1931</v>
      </c>
      <c r="T295" s="2" t="b">
        <v>1</v>
      </c>
      <c r="U295" s="2">
        <v>16863.14</v>
      </c>
    </row>
    <row r="296" spans="1:21" ht="14.25" customHeight="1" x14ac:dyDescent="0.35">
      <c r="A296" s="2" t="s">
        <v>524</v>
      </c>
      <c r="B296" s="3" t="s">
        <v>1939</v>
      </c>
      <c r="C296" s="3"/>
      <c r="D296" s="3"/>
      <c r="E296" s="3"/>
      <c r="F296" s="3"/>
      <c r="G296" s="3"/>
      <c r="H296" s="31">
        <v>1000</v>
      </c>
      <c r="I296" s="2">
        <v>3</v>
      </c>
      <c r="J296" s="31">
        <f t="shared" si="4"/>
        <v>3000</v>
      </c>
      <c r="K296" s="31"/>
      <c r="L296" s="31"/>
      <c r="M296" s="31"/>
      <c r="N296" s="31"/>
      <c r="O296" s="31"/>
      <c r="P296" s="2">
        <v>340</v>
      </c>
      <c r="Q296" s="6">
        <v>44071</v>
      </c>
      <c r="R296" s="6">
        <v>44077</v>
      </c>
      <c r="S296" s="2" t="s">
        <v>1931</v>
      </c>
      <c r="T296" s="2" t="b">
        <v>1</v>
      </c>
      <c r="U296" s="2">
        <v>2651.88</v>
      </c>
    </row>
    <row r="297" spans="1:21" ht="14.25" customHeight="1" x14ac:dyDescent="0.35">
      <c r="A297" s="2" t="s">
        <v>527</v>
      </c>
      <c r="B297" s="3" t="s">
        <v>1930</v>
      </c>
      <c r="C297" s="3"/>
      <c r="D297" s="3"/>
      <c r="E297" s="3"/>
      <c r="F297" s="3"/>
      <c r="G297" s="3"/>
      <c r="H297" s="31">
        <v>12000</v>
      </c>
      <c r="I297" s="2">
        <v>4</v>
      </c>
      <c r="J297" s="31">
        <f t="shared" si="4"/>
        <v>48000</v>
      </c>
      <c r="K297" s="31"/>
      <c r="L297" s="31"/>
      <c r="M297" s="31"/>
      <c r="N297" s="31"/>
      <c r="O297" s="31"/>
      <c r="P297" s="2">
        <v>324</v>
      </c>
      <c r="Q297" s="6">
        <v>43855</v>
      </c>
      <c r="R297" s="6">
        <v>43860</v>
      </c>
      <c r="S297" s="2" t="s">
        <v>1948</v>
      </c>
      <c r="T297" s="2" t="b">
        <v>1</v>
      </c>
      <c r="U297" s="2">
        <v>25412.799999999999</v>
      </c>
    </row>
    <row r="298" spans="1:21" ht="14.25" customHeight="1" x14ac:dyDescent="0.35">
      <c r="A298" s="2" t="s">
        <v>528</v>
      </c>
      <c r="B298" s="3" t="s">
        <v>1930</v>
      </c>
      <c r="C298" s="3"/>
      <c r="D298" s="3"/>
      <c r="E298" s="3"/>
      <c r="F298" s="3"/>
      <c r="G298" s="3"/>
      <c r="H298" s="31" t="s">
        <v>1953</v>
      </c>
      <c r="I298" s="2">
        <v>5</v>
      </c>
      <c r="J298" s="31">
        <f t="shared" si="4"/>
        <v>60000</v>
      </c>
      <c r="K298" s="31"/>
      <c r="L298" s="31"/>
      <c r="M298" s="31"/>
      <c r="N298" s="31"/>
      <c r="O298" s="31"/>
      <c r="P298" s="2">
        <v>441</v>
      </c>
      <c r="Q298" s="6">
        <v>44909</v>
      </c>
      <c r="R298" s="6">
        <v>44912</v>
      </c>
      <c r="S298" s="2" t="s">
        <v>1937</v>
      </c>
      <c r="T298" s="2" t="b">
        <v>1</v>
      </c>
      <c r="U298" s="2">
        <v>52542.200000000004</v>
      </c>
    </row>
    <row r="299" spans="1:21" ht="14.25" customHeight="1" x14ac:dyDescent="0.35">
      <c r="A299" s="2" t="s">
        <v>529</v>
      </c>
      <c r="B299" s="3" t="s">
        <v>1932</v>
      </c>
      <c r="C299" s="3"/>
      <c r="D299" s="3"/>
      <c r="E299" s="3"/>
      <c r="F299" s="3"/>
      <c r="G299" s="3"/>
      <c r="H299" s="31" t="s">
        <v>1950</v>
      </c>
      <c r="I299" s="2">
        <v>2</v>
      </c>
      <c r="J299" s="31">
        <f t="shared" si="4"/>
        <v>1000</v>
      </c>
      <c r="K299" s="31"/>
      <c r="L299" s="31"/>
      <c r="M299" s="31"/>
      <c r="N299" s="31"/>
      <c r="O299" s="31"/>
      <c r="P299" s="2">
        <v>295</v>
      </c>
      <c r="Q299" s="6">
        <v>45018</v>
      </c>
      <c r="R299" s="6">
        <v>45020</v>
      </c>
      <c r="S299" s="2" t="s">
        <v>1948</v>
      </c>
      <c r="T299" s="2" t="b">
        <v>1</v>
      </c>
      <c r="U299" s="2">
        <v>608.94000000000005</v>
      </c>
    </row>
    <row r="300" spans="1:21" ht="14.25" customHeight="1" x14ac:dyDescent="0.35">
      <c r="A300" s="2" t="s">
        <v>531</v>
      </c>
      <c r="B300" s="3" t="s">
        <v>1941</v>
      </c>
      <c r="C300" s="3"/>
      <c r="D300" s="3"/>
      <c r="E300" s="3"/>
      <c r="F300" s="3"/>
      <c r="G300" s="3"/>
      <c r="H300" s="31">
        <v>18000</v>
      </c>
      <c r="I300" s="2">
        <v>5</v>
      </c>
      <c r="J300" s="31">
        <f t="shared" si="4"/>
        <v>90000</v>
      </c>
      <c r="K300" s="31"/>
      <c r="L300" s="31"/>
      <c r="M300" s="31"/>
      <c r="N300" s="31"/>
      <c r="O300" s="31"/>
      <c r="P300" s="2">
        <v>171</v>
      </c>
      <c r="Q300" s="6">
        <v>44334</v>
      </c>
      <c r="R300" s="6">
        <v>44339</v>
      </c>
      <c r="S300" s="2" t="s">
        <v>1948</v>
      </c>
      <c r="T300" s="2" t="b">
        <v>1</v>
      </c>
      <c r="U300" s="2">
        <v>46249.5</v>
      </c>
    </row>
    <row r="301" spans="1:21" ht="14.25" customHeight="1" x14ac:dyDescent="0.35">
      <c r="A301" s="2" t="s">
        <v>533</v>
      </c>
      <c r="B301" s="3" t="s">
        <v>1940</v>
      </c>
      <c r="C301" s="3"/>
      <c r="D301" s="3"/>
      <c r="E301" s="3"/>
      <c r="F301" s="3"/>
      <c r="G301" s="3"/>
      <c r="H301" s="31" t="s">
        <v>1955</v>
      </c>
      <c r="I301" s="2">
        <v>2</v>
      </c>
      <c r="J301" s="31">
        <f t="shared" si="4"/>
        <v>20000</v>
      </c>
      <c r="K301" s="31"/>
      <c r="L301" s="31"/>
      <c r="M301" s="31"/>
      <c r="N301" s="31"/>
      <c r="O301" s="31"/>
      <c r="P301" s="2">
        <v>385</v>
      </c>
      <c r="Q301" s="6">
        <v>44120</v>
      </c>
      <c r="R301" s="6">
        <v>44126</v>
      </c>
      <c r="T301" s="2" t="b">
        <v>0</v>
      </c>
      <c r="U301" s="2" t="s">
        <v>1933</v>
      </c>
    </row>
    <row r="302" spans="1:21" ht="14.25" customHeight="1" x14ac:dyDescent="0.35">
      <c r="A302" s="2" t="s">
        <v>535</v>
      </c>
      <c r="B302" s="3" t="s">
        <v>1945</v>
      </c>
      <c r="C302" s="3"/>
      <c r="D302" s="3"/>
      <c r="E302" s="3"/>
      <c r="F302" s="3"/>
      <c r="G302" s="3"/>
      <c r="H302" s="31" t="s">
        <v>1964</v>
      </c>
      <c r="I302" s="2">
        <v>3</v>
      </c>
      <c r="J302" s="31">
        <f t="shared" si="4"/>
        <v>45000</v>
      </c>
      <c r="K302" s="31"/>
      <c r="L302" s="31"/>
      <c r="M302" s="31"/>
      <c r="N302" s="31"/>
      <c r="O302" s="31"/>
      <c r="P302" s="2">
        <v>352</v>
      </c>
      <c r="Q302" s="6">
        <v>44723</v>
      </c>
      <c r="R302" s="6">
        <v>44725</v>
      </c>
      <c r="S302" s="2" t="s">
        <v>1952</v>
      </c>
      <c r="T302" s="2" t="b">
        <v>1</v>
      </c>
      <c r="U302" s="2">
        <v>26396.19</v>
      </c>
    </row>
    <row r="303" spans="1:21" ht="14.25" customHeight="1" x14ac:dyDescent="0.35">
      <c r="A303" s="2" t="s">
        <v>536</v>
      </c>
      <c r="B303" s="3" t="s">
        <v>1951</v>
      </c>
      <c r="C303" s="3"/>
      <c r="D303" s="3"/>
      <c r="E303" s="3"/>
      <c r="F303" s="3"/>
      <c r="G303" s="3"/>
      <c r="H303" s="31">
        <v>4000</v>
      </c>
      <c r="I303" s="2">
        <v>10</v>
      </c>
      <c r="J303" s="31">
        <f t="shared" si="4"/>
        <v>40000</v>
      </c>
      <c r="K303" s="31"/>
      <c r="L303" s="31"/>
      <c r="M303" s="31"/>
      <c r="N303" s="31"/>
      <c r="O303" s="31"/>
      <c r="P303" s="2">
        <v>152</v>
      </c>
      <c r="Q303" s="6">
        <v>44630</v>
      </c>
      <c r="R303" s="6">
        <v>44634</v>
      </c>
      <c r="S303" s="2" t="s">
        <v>1937</v>
      </c>
      <c r="T303" s="2" t="b">
        <v>1</v>
      </c>
      <c r="U303" s="2">
        <v>30393.3</v>
      </c>
    </row>
    <row r="304" spans="1:21" ht="14.25" customHeight="1" x14ac:dyDescent="0.35">
      <c r="A304" s="2" t="s">
        <v>538</v>
      </c>
      <c r="B304" s="3" t="s">
        <v>1936</v>
      </c>
      <c r="C304" s="3"/>
      <c r="D304" s="3"/>
      <c r="E304" s="3"/>
      <c r="F304" s="3"/>
      <c r="G304" s="3"/>
      <c r="H304" s="31" t="s">
        <v>1954</v>
      </c>
      <c r="I304" s="2">
        <v>6</v>
      </c>
      <c r="J304" s="31">
        <f t="shared" si="4"/>
        <v>18000</v>
      </c>
      <c r="K304" s="31"/>
      <c r="L304" s="31"/>
      <c r="M304" s="31"/>
      <c r="N304" s="31"/>
      <c r="O304" s="31"/>
      <c r="P304" s="2">
        <v>205</v>
      </c>
      <c r="Q304" s="6">
        <v>44495</v>
      </c>
      <c r="R304" s="6">
        <v>44499</v>
      </c>
      <c r="S304" s="2" t="s">
        <v>1948</v>
      </c>
      <c r="T304" s="2" t="b">
        <v>1</v>
      </c>
      <c r="U304" s="2">
        <v>15337.380000000001</v>
      </c>
    </row>
    <row r="305" spans="1:21" ht="14.25" customHeight="1" x14ac:dyDescent="0.35">
      <c r="A305" s="2" t="s">
        <v>539</v>
      </c>
      <c r="B305" s="3" t="s">
        <v>1936</v>
      </c>
      <c r="C305" s="3"/>
      <c r="D305" s="3"/>
      <c r="E305" s="3"/>
      <c r="F305" s="3"/>
      <c r="G305" s="3"/>
      <c r="H305" s="31">
        <v>3000</v>
      </c>
      <c r="I305" s="2">
        <v>7</v>
      </c>
      <c r="J305" s="31">
        <f t="shared" si="4"/>
        <v>21000</v>
      </c>
      <c r="K305" s="31"/>
      <c r="L305" s="31"/>
      <c r="M305" s="31"/>
      <c r="N305" s="31"/>
      <c r="O305" s="31"/>
      <c r="P305" s="2">
        <v>312</v>
      </c>
      <c r="Q305" s="6">
        <v>44753</v>
      </c>
      <c r="R305" s="6">
        <v>44759</v>
      </c>
      <c r="S305" s="2" t="s">
        <v>1935</v>
      </c>
      <c r="T305" s="2" t="b">
        <v>1</v>
      </c>
      <c r="U305" s="2">
        <v>17377.78</v>
      </c>
    </row>
    <row r="306" spans="1:21" ht="14.25" customHeight="1" x14ac:dyDescent="0.35">
      <c r="A306" s="2" t="s">
        <v>541</v>
      </c>
      <c r="B306" s="3" t="s">
        <v>1957</v>
      </c>
      <c r="C306" s="3"/>
      <c r="D306" s="3"/>
      <c r="E306" s="3"/>
      <c r="F306" s="3"/>
      <c r="G306" s="3"/>
      <c r="H306" s="31">
        <v>800</v>
      </c>
      <c r="I306" s="2">
        <v>1</v>
      </c>
      <c r="J306" s="31">
        <f t="shared" si="4"/>
        <v>800</v>
      </c>
      <c r="K306" s="31"/>
      <c r="L306" s="31"/>
      <c r="M306" s="31"/>
      <c r="N306" s="31"/>
      <c r="O306" s="31"/>
      <c r="P306" s="2">
        <v>283</v>
      </c>
      <c r="Q306" s="6">
        <v>44272</v>
      </c>
      <c r="R306" s="6">
        <v>44277</v>
      </c>
      <c r="S306" s="2" t="s">
        <v>1935</v>
      </c>
      <c r="T306" s="2" t="b">
        <v>1</v>
      </c>
      <c r="U306" s="2">
        <v>555.04</v>
      </c>
    </row>
    <row r="307" spans="1:21" ht="14.25" customHeight="1" x14ac:dyDescent="0.35">
      <c r="A307" s="2" t="s">
        <v>542</v>
      </c>
      <c r="B307" s="3" t="s">
        <v>1946</v>
      </c>
      <c r="C307" s="3"/>
      <c r="D307" s="3"/>
      <c r="E307" s="3"/>
      <c r="F307" s="3"/>
      <c r="G307" s="3"/>
      <c r="H307" s="31" t="s">
        <v>1947</v>
      </c>
      <c r="I307" s="2">
        <v>6</v>
      </c>
      <c r="J307" s="31">
        <f t="shared" si="4"/>
        <v>12000</v>
      </c>
      <c r="K307" s="31"/>
      <c r="L307" s="31"/>
      <c r="M307" s="31"/>
      <c r="N307" s="31"/>
      <c r="O307" s="31"/>
      <c r="P307" s="2">
        <v>220</v>
      </c>
      <c r="Q307" s="6">
        <v>43747</v>
      </c>
      <c r="R307" s="6">
        <v>43750</v>
      </c>
      <c r="S307" s="2" t="s">
        <v>1935</v>
      </c>
      <c r="T307" s="2" t="b">
        <v>1</v>
      </c>
      <c r="U307" s="2">
        <v>6992.64</v>
      </c>
    </row>
    <row r="308" spans="1:21" ht="14.25" customHeight="1" x14ac:dyDescent="0.35">
      <c r="A308" s="2" t="s">
        <v>543</v>
      </c>
      <c r="B308" s="3" t="s">
        <v>1940</v>
      </c>
      <c r="C308" s="3"/>
      <c r="D308" s="3"/>
      <c r="E308" s="3"/>
      <c r="F308" s="3"/>
      <c r="G308" s="3"/>
      <c r="H308" s="31">
        <v>10000</v>
      </c>
      <c r="I308" s="2">
        <v>3</v>
      </c>
      <c r="J308" s="31">
        <f t="shared" si="4"/>
        <v>30000</v>
      </c>
      <c r="K308" s="31"/>
      <c r="L308" s="31"/>
      <c r="M308" s="31"/>
      <c r="N308" s="31"/>
      <c r="O308" s="31"/>
      <c r="P308" s="2">
        <v>475</v>
      </c>
      <c r="Q308" s="6">
        <v>45360</v>
      </c>
      <c r="R308" s="6">
        <v>45362</v>
      </c>
      <c r="S308" s="2" t="s">
        <v>1948</v>
      </c>
      <c r="T308" s="2" t="b">
        <v>1</v>
      </c>
      <c r="U308" s="2">
        <v>15917.49</v>
      </c>
    </row>
    <row r="309" spans="1:21" ht="14.25" customHeight="1" x14ac:dyDescent="0.35">
      <c r="A309" s="2" t="s">
        <v>544</v>
      </c>
      <c r="B309" s="3" t="s">
        <v>1946</v>
      </c>
      <c r="C309" s="3"/>
      <c r="D309" s="3"/>
      <c r="E309" s="3"/>
      <c r="F309" s="3"/>
      <c r="G309" s="3"/>
      <c r="H309" s="31" t="s">
        <v>1947</v>
      </c>
      <c r="I309" s="2">
        <v>6</v>
      </c>
      <c r="J309" s="31">
        <f t="shared" si="4"/>
        <v>12000</v>
      </c>
      <c r="K309" s="31"/>
      <c r="L309" s="31"/>
      <c r="M309" s="31"/>
      <c r="N309" s="31"/>
      <c r="O309" s="31"/>
      <c r="P309" s="2">
        <v>260</v>
      </c>
      <c r="Q309" s="6">
        <v>44087</v>
      </c>
      <c r="R309" s="6">
        <v>44089</v>
      </c>
      <c r="S309" s="2" t="s">
        <v>1948</v>
      </c>
      <c r="T309" s="2" t="b">
        <v>1</v>
      </c>
      <c r="U309" s="2">
        <v>9607.2000000000007</v>
      </c>
    </row>
    <row r="310" spans="1:21" ht="14.25" customHeight="1" x14ac:dyDescent="0.35">
      <c r="A310" s="2" t="s">
        <v>546</v>
      </c>
      <c r="B310" s="3" t="s">
        <v>1934</v>
      </c>
      <c r="C310" s="3"/>
      <c r="D310" s="3"/>
      <c r="E310" s="3"/>
      <c r="F310" s="3"/>
      <c r="G310" s="3"/>
      <c r="H310" s="31">
        <v>6000</v>
      </c>
      <c r="I310" s="2">
        <v>2</v>
      </c>
      <c r="J310" s="31">
        <f t="shared" si="4"/>
        <v>12000</v>
      </c>
      <c r="K310" s="31"/>
      <c r="L310" s="31"/>
      <c r="M310" s="31"/>
      <c r="N310" s="31"/>
      <c r="O310" s="31"/>
      <c r="P310" s="2">
        <v>494</v>
      </c>
      <c r="Q310" s="6">
        <v>44685</v>
      </c>
      <c r="R310" s="6">
        <v>44691</v>
      </c>
      <c r="S310" s="2" t="s">
        <v>1952</v>
      </c>
      <c r="T310" s="2" t="b">
        <v>1</v>
      </c>
      <c r="U310" s="2">
        <v>9344</v>
      </c>
    </row>
    <row r="311" spans="1:21" ht="14.25" customHeight="1" x14ac:dyDescent="0.35">
      <c r="A311" s="2" t="s">
        <v>548</v>
      </c>
      <c r="B311" s="3" t="s">
        <v>1957</v>
      </c>
      <c r="C311" s="3"/>
      <c r="D311" s="3"/>
      <c r="E311" s="3"/>
      <c r="F311" s="3"/>
      <c r="G311" s="3"/>
      <c r="H311" s="31">
        <v>800</v>
      </c>
      <c r="I311" s="2">
        <v>1</v>
      </c>
      <c r="J311" s="31">
        <f t="shared" si="4"/>
        <v>800</v>
      </c>
      <c r="K311" s="31"/>
      <c r="L311" s="31"/>
      <c r="M311" s="31"/>
      <c r="N311" s="31"/>
      <c r="O311" s="31"/>
      <c r="P311" s="2">
        <v>298</v>
      </c>
      <c r="Q311" s="6">
        <v>44556</v>
      </c>
      <c r="R311" s="6">
        <v>44559</v>
      </c>
      <c r="S311" s="2" t="s">
        <v>1935</v>
      </c>
      <c r="T311" s="2" t="b">
        <v>1</v>
      </c>
      <c r="U311" s="2">
        <v>505.63</v>
      </c>
    </row>
    <row r="312" spans="1:21" ht="14.25" customHeight="1" x14ac:dyDescent="0.35">
      <c r="A312" s="2" t="s">
        <v>549</v>
      </c>
      <c r="B312" s="3" t="s">
        <v>1932</v>
      </c>
      <c r="C312" s="3"/>
      <c r="D312" s="3"/>
      <c r="E312" s="3"/>
      <c r="F312" s="3"/>
      <c r="G312" s="3"/>
      <c r="H312" s="31" t="s">
        <v>1950</v>
      </c>
      <c r="I312" s="2">
        <v>1</v>
      </c>
      <c r="J312" s="31">
        <f t="shared" si="4"/>
        <v>500</v>
      </c>
      <c r="K312" s="31"/>
      <c r="L312" s="31"/>
      <c r="M312" s="31"/>
      <c r="N312" s="31"/>
      <c r="O312" s="31"/>
      <c r="P312" s="2">
        <v>347</v>
      </c>
      <c r="Q312" s="6">
        <v>43921</v>
      </c>
      <c r="R312" s="6">
        <v>43923</v>
      </c>
      <c r="S312" s="2" t="s">
        <v>1948</v>
      </c>
      <c r="T312" s="2" t="b">
        <v>1</v>
      </c>
      <c r="U312" s="2">
        <v>402.18</v>
      </c>
    </row>
    <row r="313" spans="1:21" ht="14.25" customHeight="1" x14ac:dyDescent="0.35">
      <c r="A313" s="2" t="s">
        <v>551</v>
      </c>
      <c r="B313" s="3" t="s">
        <v>1941</v>
      </c>
      <c r="C313" s="3"/>
      <c r="D313" s="3"/>
      <c r="E313" s="3"/>
      <c r="F313" s="3"/>
      <c r="G313" s="3"/>
      <c r="H313" s="31">
        <v>18000</v>
      </c>
      <c r="I313" s="2">
        <v>5</v>
      </c>
      <c r="J313" s="31">
        <f t="shared" si="4"/>
        <v>90000</v>
      </c>
      <c r="K313" s="31"/>
      <c r="L313" s="31"/>
      <c r="M313" s="31"/>
      <c r="N313" s="31"/>
      <c r="O313" s="31"/>
      <c r="P313" s="2">
        <v>346</v>
      </c>
      <c r="Q313" s="6">
        <v>45060</v>
      </c>
      <c r="R313" s="6">
        <v>45065</v>
      </c>
      <c r="T313" s="2" t="b">
        <v>0</v>
      </c>
      <c r="U313" s="2" t="s">
        <v>1933</v>
      </c>
    </row>
    <row r="314" spans="1:21" ht="14.25" customHeight="1" x14ac:dyDescent="0.35">
      <c r="A314" s="2" t="s">
        <v>552</v>
      </c>
      <c r="B314" s="3" t="s">
        <v>1946</v>
      </c>
      <c r="C314" s="3"/>
      <c r="D314" s="3"/>
      <c r="E314" s="3"/>
      <c r="F314" s="3"/>
      <c r="G314" s="3"/>
      <c r="H314" s="31" t="s">
        <v>1947</v>
      </c>
      <c r="I314" s="2">
        <v>6</v>
      </c>
      <c r="J314" s="31">
        <f t="shared" si="4"/>
        <v>12000</v>
      </c>
      <c r="K314" s="31"/>
      <c r="L314" s="31"/>
      <c r="M314" s="31"/>
      <c r="N314" s="31"/>
      <c r="O314" s="31"/>
      <c r="P314" s="2">
        <v>270</v>
      </c>
      <c r="Q314" s="6">
        <v>44083</v>
      </c>
      <c r="R314" s="6">
        <v>44087</v>
      </c>
      <c r="S314" s="2" t="s">
        <v>1935</v>
      </c>
      <c r="T314" s="2" t="b">
        <v>1</v>
      </c>
      <c r="U314" s="2">
        <v>10441.56</v>
      </c>
    </row>
    <row r="315" spans="1:21" ht="14.25" customHeight="1" x14ac:dyDescent="0.35">
      <c r="A315" s="2" t="s">
        <v>553</v>
      </c>
      <c r="B315" s="3" t="s">
        <v>1930</v>
      </c>
      <c r="C315" s="3"/>
      <c r="D315" s="3"/>
      <c r="E315" s="3"/>
      <c r="F315" s="3"/>
      <c r="G315" s="3"/>
      <c r="H315" s="31">
        <v>12000</v>
      </c>
      <c r="I315" s="2">
        <v>5</v>
      </c>
      <c r="J315" s="31">
        <f t="shared" si="4"/>
        <v>60000</v>
      </c>
      <c r="K315" s="31"/>
      <c r="L315" s="31"/>
      <c r="M315" s="31"/>
      <c r="N315" s="31"/>
      <c r="O315" s="31"/>
      <c r="P315" s="2">
        <v>305</v>
      </c>
      <c r="Q315" s="6">
        <v>43937</v>
      </c>
      <c r="R315" s="6">
        <v>43943</v>
      </c>
      <c r="S315" s="2" t="s">
        <v>1937</v>
      </c>
      <c r="T315" s="2" t="b">
        <v>1</v>
      </c>
      <c r="U315" s="2">
        <v>34111.4</v>
      </c>
    </row>
    <row r="316" spans="1:21" ht="14.25" customHeight="1" x14ac:dyDescent="0.35">
      <c r="A316" s="2" t="s">
        <v>554</v>
      </c>
      <c r="B316" s="3" t="s">
        <v>1936</v>
      </c>
      <c r="C316" s="3"/>
      <c r="D316" s="3"/>
      <c r="E316" s="3"/>
      <c r="F316" s="3"/>
      <c r="G316" s="3"/>
      <c r="H316" s="31">
        <v>3000</v>
      </c>
      <c r="I316" s="2">
        <v>6</v>
      </c>
      <c r="J316" s="31">
        <f t="shared" si="4"/>
        <v>18000</v>
      </c>
      <c r="K316" s="31"/>
      <c r="L316" s="31"/>
      <c r="M316" s="31"/>
      <c r="N316" s="31"/>
      <c r="O316" s="31"/>
      <c r="P316" s="2">
        <v>405</v>
      </c>
      <c r="Q316" s="6">
        <v>43852</v>
      </c>
      <c r="R316" s="6">
        <v>43855</v>
      </c>
      <c r="S316" s="2" t="s">
        <v>1937</v>
      </c>
      <c r="T316" s="2" t="b">
        <v>1</v>
      </c>
      <c r="U316" s="2">
        <v>15787.920000000002</v>
      </c>
    </row>
    <row r="317" spans="1:21" ht="14.25" customHeight="1" x14ac:dyDescent="0.35">
      <c r="A317" s="2" t="s">
        <v>556</v>
      </c>
      <c r="B317" s="3" t="s">
        <v>1945</v>
      </c>
      <c r="C317" s="3"/>
      <c r="D317" s="3"/>
      <c r="E317" s="3"/>
      <c r="F317" s="3"/>
      <c r="G317" s="3"/>
      <c r="H317" s="31">
        <v>15000</v>
      </c>
      <c r="I317" s="2">
        <v>3</v>
      </c>
      <c r="J317" s="31">
        <f t="shared" si="4"/>
        <v>45000</v>
      </c>
      <c r="K317" s="31"/>
      <c r="L317" s="31"/>
      <c r="M317" s="31"/>
      <c r="N317" s="31"/>
      <c r="O317" s="31"/>
      <c r="P317" s="2">
        <v>169</v>
      </c>
      <c r="Q317" s="6">
        <v>44531</v>
      </c>
      <c r="R317" s="6">
        <v>44537</v>
      </c>
      <c r="T317" s="2" t="b">
        <v>0</v>
      </c>
      <c r="U317" s="2" t="s">
        <v>1933</v>
      </c>
    </row>
    <row r="318" spans="1:21" ht="14.25" customHeight="1" x14ac:dyDescent="0.35">
      <c r="A318" s="2" t="s">
        <v>557</v>
      </c>
      <c r="B318" s="3" t="s">
        <v>1944</v>
      </c>
      <c r="C318" s="3"/>
      <c r="D318" s="3"/>
      <c r="E318" s="3"/>
      <c r="F318" s="3"/>
      <c r="G318" s="3"/>
      <c r="H318" s="31">
        <v>8000</v>
      </c>
      <c r="I318" s="2">
        <v>2</v>
      </c>
      <c r="J318" s="31">
        <f t="shared" si="4"/>
        <v>16000</v>
      </c>
      <c r="K318" s="31"/>
      <c r="L318" s="31"/>
      <c r="M318" s="31"/>
      <c r="N318" s="31"/>
      <c r="O318" s="31"/>
      <c r="P318" s="2">
        <v>410</v>
      </c>
      <c r="Q318" s="6">
        <v>44413</v>
      </c>
      <c r="R318" s="6">
        <v>44418</v>
      </c>
      <c r="S318" s="2" t="s">
        <v>1931</v>
      </c>
      <c r="T318" s="2" t="b">
        <v>1</v>
      </c>
      <c r="U318" s="2">
        <v>11310.02</v>
      </c>
    </row>
    <row r="319" spans="1:21" ht="14.25" customHeight="1" x14ac:dyDescent="0.35">
      <c r="A319" s="2" t="s">
        <v>558</v>
      </c>
      <c r="B319" s="3" t="s">
        <v>1943</v>
      </c>
      <c r="C319" s="3"/>
      <c r="D319" s="3"/>
      <c r="E319" s="3"/>
      <c r="F319" s="3"/>
      <c r="G319" s="3"/>
      <c r="H319" s="31">
        <v>25000</v>
      </c>
      <c r="I319" s="2">
        <v>10</v>
      </c>
      <c r="J319" s="31">
        <f t="shared" si="4"/>
        <v>250000</v>
      </c>
      <c r="K319" s="31"/>
      <c r="L319" s="31"/>
      <c r="M319" s="31"/>
      <c r="N319" s="31"/>
      <c r="O319" s="31"/>
      <c r="P319" s="2">
        <v>287</v>
      </c>
      <c r="Q319" s="6">
        <v>45012</v>
      </c>
      <c r="R319" s="6">
        <v>45017</v>
      </c>
      <c r="S319" s="2" t="s">
        <v>1948</v>
      </c>
      <c r="T319" s="2" t="b">
        <v>1</v>
      </c>
      <c r="U319" s="2">
        <v>181231.9</v>
      </c>
    </row>
    <row r="320" spans="1:21" ht="14.25" customHeight="1" x14ac:dyDescent="0.35">
      <c r="A320" s="2" t="s">
        <v>559</v>
      </c>
      <c r="B320" s="3" t="s">
        <v>1959</v>
      </c>
      <c r="C320" s="3"/>
      <c r="D320" s="3"/>
      <c r="E320" s="3"/>
      <c r="F320" s="3"/>
      <c r="G320" s="3"/>
      <c r="H320" s="31">
        <v>100</v>
      </c>
      <c r="I320" s="2">
        <v>1</v>
      </c>
      <c r="J320" s="31">
        <f t="shared" si="4"/>
        <v>100</v>
      </c>
      <c r="K320" s="31"/>
      <c r="L320" s="31"/>
      <c r="M320" s="31"/>
      <c r="N320" s="31"/>
      <c r="O320" s="31"/>
      <c r="P320" s="2">
        <v>404</v>
      </c>
      <c r="Q320" s="6">
        <v>43994</v>
      </c>
      <c r="R320" s="6">
        <v>43996</v>
      </c>
      <c r="T320" s="2" t="b">
        <v>0</v>
      </c>
      <c r="U320" s="2" t="s">
        <v>1933</v>
      </c>
    </row>
    <row r="321" spans="1:21" ht="14.25" customHeight="1" x14ac:dyDescent="0.35">
      <c r="A321" s="2" t="s">
        <v>561</v>
      </c>
      <c r="B321" s="3" t="s">
        <v>1945</v>
      </c>
      <c r="C321" s="3"/>
      <c r="D321" s="3"/>
      <c r="E321" s="3"/>
      <c r="F321" s="3"/>
      <c r="G321" s="3"/>
      <c r="H321" s="31">
        <v>15000</v>
      </c>
      <c r="I321" s="2">
        <v>5</v>
      </c>
      <c r="J321" s="31">
        <f t="shared" si="4"/>
        <v>75000</v>
      </c>
      <c r="K321" s="31"/>
      <c r="L321" s="31"/>
      <c r="M321" s="31"/>
      <c r="N321" s="31"/>
      <c r="O321" s="31"/>
      <c r="P321" s="2">
        <v>324</v>
      </c>
      <c r="Q321" s="6">
        <v>45299</v>
      </c>
      <c r="R321" s="6">
        <v>45303</v>
      </c>
      <c r="S321" s="2" t="s">
        <v>1937</v>
      </c>
      <c r="T321" s="2" t="b">
        <v>1</v>
      </c>
      <c r="U321" s="2">
        <v>64758.100000000006</v>
      </c>
    </row>
    <row r="322" spans="1:21" ht="14.25" customHeight="1" x14ac:dyDescent="0.35">
      <c r="A322" s="2" t="s">
        <v>564</v>
      </c>
      <c r="B322" s="3" t="s">
        <v>1940</v>
      </c>
      <c r="C322" s="3"/>
      <c r="D322" s="3"/>
      <c r="E322" s="3"/>
      <c r="F322" s="3"/>
      <c r="G322" s="3"/>
      <c r="H322" s="31">
        <v>10000</v>
      </c>
      <c r="I322" s="2">
        <v>4</v>
      </c>
      <c r="J322" s="31">
        <f t="shared" ref="J322:J385" si="5">H322*I322</f>
        <v>40000</v>
      </c>
      <c r="K322" s="31"/>
      <c r="L322" s="31"/>
      <c r="M322" s="31"/>
      <c r="N322" s="31"/>
      <c r="O322" s="31"/>
      <c r="P322" s="2">
        <v>231</v>
      </c>
      <c r="Q322" s="6">
        <v>45055</v>
      </c>
      <c r="R322" s="6">
        <v>45059</v>
      </c>
      <c r="T322" s="2" t="b">
        <v>0</v>
      </c>
      <c r="U322" s="2" t="s">
        <v>1933</v>
      </c>
    </row>
    <row r="323" spans="1:21" ht="14.25" customHeight="1" x14ac:dyDescent="0.35">
      <c r="A323" s="2" t="s">
        <v>566</v>
      </c>
      <c r="B323" s="3" t="s">
        <v>1939</v>
      </c>
      <c r="C323" s="3"/>
      <c r="D323" s="3"/>
      <c r="E323" s="3"/>
      <c r="F323" s="3"/>
      <c r="G323" s="3"/>
      <c r="H323" s="31">
        <v>1000</v>
      </c>
      <c r="I323" s="2">
        <v>3</v>
      </c>
      <c r="J323" s="31">
        <f t="shared" si="5"/>
        <v>3000</v>
      </c>
      <c r="K323" s="31"/>
      <c r="L323" s="31"/>
      <c r="M323" s="31"/>
      <c r="N323" s="31"/>
      <c r="O323" s="31"/>
      <c r="P323" s="2">
        <v>458</v>
      </c>
      <c r="Q323" s="6">
        <v>44837</v>
      </c>
      <c r="R323" s="6">
        <v>44843</v>
      </c>
      <c r="S323" s="2" t="s">
        <v>1935</v>
      </c>
      <c r="T323" s="2" t="b">
        <v>1</v>
      </c>
      <c r="U323" s="2">
        <v>1894.17</v>
      </c>
    </row>
    <row r="324" spans="1:21" ht="14.25" customHeight="1" x14ac:dyDescent="0.35">
      <c r="A324" s="2" t="s">
        <v>567</v>
      </c>
      <c r="B324" s="3" t="s">
        <v>1944</v>
      </c>
      <c r="C324" s="3"/>
      <c r="D324" s="3"/>
      <c r="E324" s="3"/>
      <c r="F324" s="3"/>
      <c r="G324" s="3"/>
      <c r="H324" s="31" t="s">
        <v>1956</v>
      </c>
      <c r="I324" s="2">
        <v>4</v>
      </c>
      <c r="J324" s="31">
        <f t="shared" si="5"/>
        <v>32000</v>
      </c>
      <c r="K324" s="31"/>
      <c r="L324" s="31"/>
      <c r="M324" s="31"/>
      <c r="N324" s="31"/>
      <c r="O324" s="31"/>
      <c r="P324" s="2">
        <v>423</v>
      </c>
      <c r="Q324" s="6">
        <v>43943</v>
      </c>
      <c r="R324" s="6">
        <v>43946</v>
      </c>
      <c r="T324" s="2" t="b">
        <v>0</v>
      </c>
      <c r="U324" s="2" t="s">
        <v>1933</v>
      </c>
    </row>
    <row r="325" spans="1:21" ht="14.25" customHeight="1" x14ac:dyDescent="0.35">
      <c r="A325" s="2" t="s">
        <v>569</v>
      </c>
      <c r="B325" s="3" t="s">
        <v>1946</v>
      </c>
      <c r="C325" s="3"/>
      <c r="D325" s="3"/>
      <c r="E325" s="3"/>
      <c r="F325" s="3"/>
      <c r="G325" s="3"/>
      <c r="H325" s="31">
        <v>2000</v>
      </c>
      <c r="I325" s="2">
        <v>6</v>
      </c>
      <c r="J325" s="31">
        <f t="shared" si="5"/>
        <v>12000</v>
      </c>
      <c r="K325" s="31"/>
      <c r="L325" s="31"/>
      <c r="M325" s="31"/>
      <c r="N325" s="31"/>
      <c r="O325" s="31"/>
      <c r="P325" s="2">
        <v>378</v>
      </c>
      <c r="Q325" s="6">
        <v>45195</v>
      </c>
      <c r="R325" s="6">
        <v>45198</v>
      </c>
      <c r="S325" s="2" t="s">
        <v>1935</v>
      </c>
      <c r="T325" s="2" t="b">
        <v>1</v>
      </c>
      <c r="U325" s="2">
        <v>6341.88</v>
      </c>
    </row>
    <row r="326" spans="1:21" ht="14.25" customHeight="1" x14ac:dyDescent="0.35">
      <c r="A326" s="2" t="s">
        <v>571</v>
      </c>
      <c r="B326" s="3" t="s">
        <v>1944</v>
      </c>
      <c r="C326" s="3"/>
      <c r="D326" s="3"/>
      <c r="E326" s="3"/>
      <c r="F326" s="3"/>
      <c r="G326" s="3"/>
      <c r="H326" s="31">
        <v>8000</v>
      </c>
      <c r="I326" s="2">
        <v>2</v>
      </c>
      <c r="J326" s="31">
        <f t="shared" si="5"/>
        <v>16000</v>
      </c>
      <c r="K326" s="31"/>
      <c r="L326" s="31"/>
      <c r="M326" s="31"/>
      <c r="N326" s="31"/>
      <c r="O326" s="31"/>
      <c r="P326" s="2">
        <v>157</v>
      </c>
      <c r="Q326" s="6">
        <v>44625</v>
      </c>
      <c r="R326" s="6">
        <v>44628</v>
      </c>
      <c r="S326" s="2" t="s">
        <v>1948</v>
      </c>
      <c r="T326" s="2" t="b">
        <v>1</v>
      </c>
      <c r="U326" s="2">
        <v>13735.36</v>
      </c>
    </row>
    <row r="327" spans="1:21" ht="14.25" customHeight="1" x14ac:dyDescent="0.35">
      <c r="A327" s="2" t="s">
        <v>572</v>
      </c>
      <c r="B327" s="3" t="s">
        <v>1945</v>
      </c>
      <c r="C327" s="3"/>
      <c r="D327" s="3"/>
      <c r="E327" s="3"/>
      <c r="F327" s="3"/>
      <c r="G327" s="3"/>
      <c r="H327" s="31">
        <v>15000</v>
      </c>
      <c r="I327" s="2">
        <v>4</v>
      </c>
      <c r="J327" s="31">
        <f t="shared" si="5"/>
        <v>60000</v>
      </c>
      <c r="K327" s="31"/>
      <c r="L327" s="31"/>
      <c r="M327" s="31"/>
      <c r="N327" s="31"/>
      <c r="O327" s="31"/>
      <c r="P327" s="2">
        <v>466</v>
      </c>
      <c r="Q327" s="6">
        <v>44675</v>
      </c>
      <c r="R327" s="6">
        <v>44677</v>
      </c>
      <c r="T327" s="2" t="b">
        <v>0</v>
      </c>
      <c r="U327" s="2" t="s">
        <v>1933</v>
      </c>
    </row>
    <row r="328" spans="1:21" ht="14.25" customHeight="1" x14ac:dyDescent="0.35">
      <c r="A328" s="2" t="s">
        <v>573</v>
      </c>
      <c r="B328" s="3" t="s">
        <v>1941</v>
      </c>
      <c r="C328" s="3"/>
      <c r="D328" s="3"/>
      <c r="E328" s="3"/>
      <c r="F328" s="3"/>
      <c r="G328" s="3"/>
      <c r="H328" s="31">
        <v>18000</v>
      </c>
      <c r="I328" s="2">
        <v>5</v>
      </c>
      <c r="J328" s="31">
        <f t="shared" si="5"/>
        <v>90000</v>
      </c>
      <c r="K328" s="31"/>
      <c r="L328" s="31"/>
      <c r="M328" s="31"/>
      <c r="N328" s="31"/>
      <c r="O328" s="31"/>
      <c r="P328" s="2">
        <v>414</v>
      </c>
      <c r="Q328" s="6">
        <v>45109</v>
      </c>
      <c r="R328" s="6">
        <v>45114</v>
      </c>
      <c r="S328" s="2" t="s">
        <v>1935</v>
      </c>
      <c r="T328" s="2" t="b">
        <v>1</v>
      </c>
      <c r="U328" s="2">
        <v>49301.899999999994</v>
      </c>
    </row>
    <row r="329" spans="1:21" ht="14.25" customHeight="1" x14ac:dyDescent="0.35">
      <c r="A329" s="2" t="s">
        <v>575</v>
      </c>
      <c r="B329" s="3" t="s">
        <v>1945</v>
      </c>
      <c r="C329" s="3"/>
      <c r="D329" s="3"/>
      <c r="E329" s="3"/>
      <c r="F329" s="3"/>
      <c r="G329" s="3"/>
      <c r="H329" s="31">
        <v>15000</v>
      </c>
      <c r="I329" s="2">
        <v>4</v>
      </c>
      <c r="J329" s="31">
        <f t="shared" si="5"/>
        <v>60000</v>
      </c>
      <c r="K329" s="31"/>
      <c r="L329" s="31"/>
      <c r="M329" s="31"/>
      <c r="N329" s="31"/>
      <c r="O329" s="31"/>
      <c r="P329" s="2">
        <v>123</v>
      </c>
      <c r="Q329" s="6">
        <v>45070</v>
      </c>
      <c r="R329" s="6">
        <v>45076</v>
      </c>
      <c r="S329" s="2" t="s">
        <v>1948</v>
      </c>
      <c r="T329" s="2" t="b">
        <v>1</v>
      </c>
      <c r="U329" s="2">
        <v>52602.28</v>
      </c>
    </row>
    <row r="330" spans="1:21" ht="14.25" customHeight="1" x14ac:dyDescent="0.35">
      <c r="A330" s="2" t="s">
        <v>576</v>
      </c>
      <c r="B330" s="3" t="s">
        <v>1941</v>
      </c>
      <c r="C330" s="3"/>
      <c r="D330" s="3"/>
      <c r="E330" s="3"/>
      <c r="F330" s="3"/>
      <c r="G330" s="3"/>
      <c r="H330" s="31">
        <v>18000</v>
      </c>
      <c r="I330" s="2">
        <v>4</v>
      </c>
      <c r="J330" s="31">
        <f t="shared" si="5"/>
        <v>72000</v>
      </c>
      <c r="K330" s="31"/>
      <c r="L330" s="31"/>
      <c r="M330" s="31"/>
      <c r="N330" s="31"/>
      <c r="O330" s="31"/>
      <c r="P330" s="2">
        <v>295</v>
      </c>
      <c r="Q330" s="6">
        <v>44587</v>
      </c>
      <c r="R330" s="6">
        <v>44592</v>
      </c>
      <c r="S330" s="2" t="s">
        <v>1937</v>
      </c>
      <c r="T330" s="2" t="b">
        <v>1</v>
      </c>
      <c r="U330" s="2">
        <v>48491.68</v>
      </c>
    </row>
    <row r="331" spans="1:21" ht="14.25" customHeight="1" x14ac:dyDescent="0.35">
      <c r="A331" s="2" t="s">
        <v>577</v>
      </c>
      <c r="B331" s="3" t="s">
        <v>1932</v>
      </c>
      <c r="C331" s="3"/>
      <c r="D331" s="3"/>
      <c r="E331" s="3"/>
      <c r="F331" s="3"/>
      <c r="G331" s="3"/>
      <c r="H331" s="31">
        <v>500</v>
      </c>
      <c r="I331" s="2">
        <v>1</v>
      </c>
      <c r="J331" s="31">
        <f t="shared" si="5"/>
        <v>500</v>
      </c>
      <c r="K331" s="31"/>
      <c r="L331" s="31"/>
      <c r="M331" s="31"/>
      <c r="N331" s="31"/>
      <c r="O331" s="31"/>
      <c r="P331" s="2">
        <v>342</v>
      </c>
      <c r="Q331" s="6">
        <v>43799</v>
      </c>
      <c r="R331" s="6">
        <v>43802</v>
      </c>
      <c r="T331" s="2" t="b">
        <v>0</v>
      </c>
      <c r="U331" s="2" t="s">
        <v>1933</v>
      </c>
    </row>
    <row r="332" spans="1:21" ht="14.25" customHeight="1" x14ac:dyDescent="0.35">
      <c r="A332" s="2" t="s">
        <v>578</v>
      </c>
      <c r="B332" s="3" t="s">
        <v>1959</v>
      </c>
      <c r="C332" s="3"/>
      <c r="D332" s="3"/>
      <c r="E332" s="3"/>
      <c r="F332" s="3"/>
      <c r="G332" s="3"/>
      <c r="H332" s="31">
        <v>100</v>
      </c>
      <c r="I332" s="2">
        <v>1</v>
      </c>
      <c r="J332" s="31">
        <f t="shared" si="5"/>
        <v>100</v>
      </c>
      <c r="K332" s="31"/>
      <c r="L332" s="31"/>
      <c r="M332" s="31"/>
      <c r="N332" s="31"/>
      <c r="O332" s="31"/>
      <c r="P332" s="2">
        <v>200</v>
      </c>
      <c r="Q332" s="6">
        <v>45001</v>
      </c>
      <c r="R332" s="6">
        <v>45007</v>
      </c>
      <c r="S332" s="2" t="s">
        <v>1937</v>
      </c>
      <c r="T332" s="2" t="b">
        <v>1</v>
      </c>
      <c r="U332" s="2">
        <v>87.74</v>
      </c>
    </row>
    <row r="333" spans="1:21" ht="14.25" customHeight="1" x14ac:dyDescent="0.35">
      <c r="A333" s="2" t="s">
        <v>580</v>
      </c>
      <c r="B333" s="3" t="s">
        <v>1941</v>
      </c>
      <c r="C333" s="3"/>
      <c r="D333" s="3"/>
      <c r="E333" s="3"/>
      <c r="F333" s="3"/>
      <c r="G333" s="3"/>
      <c r="H333" s="31">
        <v>18000</v>
      </c>
      <c r="I333" s="2">
        <v>4</v>
      </c>
      <c r="J333" s="31">
        <f t="shared" si="5"/>
        <v>72000</v>
      </c>
      <c r="K333" s="31"/>
      <c r="L333" s="31"/>
      <c r="M333" s="31"/>
      <c r="N333" s="31"/>
      <c r="O333" s="31"/>
      <c r="P333" s="2">
        <v>227</v>
      </c>
      <c r="Q333" s="6">
        <v>44013</v>
      </c>
      <c r="R333" s="6">
        <v>44017</v>
      </c>
      <c r="S333" s="2" t="s">
        <v>1937</v>
      </c>
      <c r="T333" s="2" t="b">
        <v>1</v>
      </c>
      <c r="U333" s="2">
        <v>40552.839999999997</v>
      </c>
    </row>
    <row r="334" spans="1:21" ht="14.25" customHeight="1" x14ac:dyDescent="0.35">
      <c r="A334" s="2" t="s">
        <v>582</v>
      </c>
      <c r="B334" s="3" t="s">
        <v>1930</v>
      </c>
      <c r="C334" s="3"/>
      <c r="D334" s="3"/>
      <c r="E334" s="3"/>
      <c r="F334" s="3"/>
      <c r="G334" s="3"/>
      <c r="H334" s="31" t="s">
        <v>1953</v>
      </c>
      <c r="I334" s="2">
        <v>4</v>
      </c>
      <c r="J334" s="31">
        <f t="shared" si="5"/>
        <v>48000</v>
      </c>
      <c r="K334" s="31"/>
      <c r="L334" s="31"/>
      <c r="M334" s="31"/>
      <c r="N334" s="31"/>
      <c r="O334" s="31"/>
      <c r="P334" s="2">
        <v>309</v>
      </c>
      <c r="Q334" s="6">
        <v>44230</v>
      </c>
      <c r="R334" s="6">
        <v>44234</v>
      </c>
      <c r="S334" s="2" t="s">
        <v>1937</v>
      </c>
      <c r="T334" s="2" t="b">
        <v>1</v>
      </c>
      <c r="U334" s="2">
        <v>37134</v>
      </c>
    </row>
    <row r="335" spans="1:21" ht="14.25" customHeight="1" x14ac:dyDescent="0.35">
      <c r="A335" s="2" t="s">
        <v>583</v>
      </c>
      <c r="B335" s="3" t="s">
        <v>1946</v>
      </c>
      <c r="C335" s="3"/>
      <c r="D335" s="3"/>
      <c r="E335" s="3"/>
      <c r="F335" s="3"/>
      <c r="G335" s="3"/>
      <c r="H335" s="31">
        <v>2000</v>
      </c>
      <c r="I335" s="2">
        <v>6</v>
      </c>
      <c r="J335" s="31">
        <f t="shared" si="5"/>
        <v>12000</v>
      </c>
      <c r="K335" s="31"/>
      <c r="L335" s="31"/>
      <c r="M335" s="31"/>
      <c r="N335" s="31"/>
      <c r="O335" s="31"/>
      <c r="P335" s="2">
        <v>462</v>
      </c>
      <c r="Q335" s="6">
        <v>44073</v>
      </c>
      <c r="R335" s="6">
        <v>44075</v>
      </c>
      <c r="S335" s="2" t="s">
        <v>1937</v>
      </c>
      <c r="T335" s="2" t="b">
        <v>1</v>
      </c>
      <c r="U335" s="2">
        <v>8904.5999999999985</v>
      </c>
    </row>
    <row r="336" spans="1:21" ht="14.25" customHeight="1" x14ac:dyDescent="0.35">
      <c r="A336" s="2" t="s">
        <v>584</v>
      </c>
      <c r="B336" s="3" t="s">
        <v>1930</v>
      </c>
      <c r="C336" s="3"/>
      <c r="D336" s="3"/>
      <c r="E336" s="3"/>
      <c r="F336" s="3"/>
      <c r="G336" s="3"/>
      <c r="H336" s="31" t="s">
        <v>1953</v>
      </c>
      <c r="I336" s="2">
        <v>5</v>
      </c>
      <c r="J336" s="31">
        <f t="shared" si="5"/>
        <v>60000</v>
      </c>
      <c r="K336" s="31"/>
      <c r="L336" s="31"/>
      <c r="M336" s="31"/>
      <c r="N336" s="31"/>
      <c r="O336" s="31"/>
      <c r="P336" s="2">
        <v>160</v>
      </c>
      <c r="Q336" s="6">
        <v>44732</v>
      </c>
      <c r="R336" s="6">
        <v>44735</v>
      </c>
      <c r="T336" s="2" t="b">
        <v>0</v>
      </c>
      <c r="U336" s="2" t="s">
        <v>1933</v>
      </c>
    </row>
    <row r="337" spans="1:21" ht="14.25" customHeight="1" x14ac:dyDescent="0.35">
      <c r="A337" s="2" t="s">
        <v>586</v>
      </c>
      <c r="B337" s="3" t="s">
        <v>1951</v>
      </c>
      <c r="C337" s="3"/>
      <c r="D337" s="3"/>
      <c r="E337" s="3"/>
      <c r="F337" s="3"/>
      <c r="G337" s="3"/>
      <c r="H337" s="31">
        <v>4000</v>
      </c>
      <c r="I337" s="2">
        <v>8</v>
      </c>
      <c r="J337" s="31">
        <f t="shared" si="5"/>
        <v>32000</v>
      </c>
      <c r="K337" s="31"/>
      <c r="L337" s="31"/>
      <c r="M337" s="31"/>
      <c r="N337" s="31"/>
      <c r="O337" s="31"/>
      <c r="P337" s="2">
        <v>181</v>
      </c>
      <c r="Q337" s="6">
        <v>43704</v>
      </c>
      <c r="R337" s="6">
        <v>43706</v>
      </c>
      <c r="S337" s="2" t="s">
        <v>1952</v>
      </c>
      <c r="T337" s="2" t="b">
        <v>1</v>
      </c>
      <c r="U337" s="2">
        <v>17880.560000000001</v>
      </c>
    </row>
    <row r="338" spans="1:21" ht="14.25" customHeight="1" x14ac:dyDescent="0.35">
      <c r="A338" s="2" t="s">
        <v>588</v>
      </c>
      <c r="B338" s="3" t="s">
        <v>1941</v>
      </c>
      <c r="C338" s="3"/>
      <c r="D338" s="3"/>
      <c r="E338" s="3"/>
      <c r="F338" s="3"/>
      <c r="G338" s="3"/>
      <c r="H338" s="31">
        <v>18000</v>
      </c>
      <c r="I338" s="2">
        <v>3</v>
      </c>
      <c r="J338" s="31">
        <f t="shared" si="5"/>
        <v>54000</v>
      </c>
      <c r="K338" s="31"/>
      <c r="L338" s="31"/>
      <c r="M338" s="31"/>
      <c r="N338" s="31"/>
      <c r="O338" s="31"/>
      <c r="P338" s="2">
        <v>327</v>
      </c>
      <c r="Q338" s="6">
        <v>44462</v>
      </c>
      <c r="R338" s="6">
        <v>44466</v>
      </c>
      <c r="T338" s="2" t="b">
        <v>0</v>
      </c>
      <c r="U338" s="2" t="s">
        <v>1933</v>
      </c>
    </row>
    <row r="339" spans="1:21" ht="14.25" customHeight="1" x14ac:dyDescent="0.35">
      <c r="A339" s="2" t="s">
        <v>589</v>
      </c>
      <c r="B339" s="3" t="s">
        <v>1943</v>
      </c>
      <c r="C339" s="3"/>
      <c r="D339" s="3"/>
      <c r="E339" s="3"/>
      <c r="F339" s="3"/>
      <c r="G339" s="3"/>
      <c r="H339" s="31" t="s">
        <v>1961</v>
      </c>
      <c r="I339" s="2">
        <v>10</v>
      </c>
      <c r="J339" s="31">
        <f t="shared" si="5"/>
        <v>250000</v>
      </c>
      <c r="K339" s="31"/>
      <c r="L339" s="31"/>
      <c r="M339" s="31"/>
      <c r="N339" s="31"/>
      <c r="O339" s="31"/>
      <c r="P339" s="2">
        <v>374</v>
      </c>
      <c r="Q339" s="6">
        <v>44704</v>
      </c>
      <c r="R339" s="6">
        <v>44707</v>
      </c>
      <c r="S339" s="2" t="s">
        <v>1948</v>
      </c>
      <c r="T339" s="2" t="b">
        <v>1</v>
      </c>
      <c r="U339" s="2">
        <v>180061.4</v>
      </c>
    </row>
    <row r="340" spans="1:21" ht="14.25" customHeight="1" x14ac:dyDescent="0.35">
      <c r="A340" s="2" t="s">
        <v>591</v>
      </c>
      <c r="B340" s="3" t="s">
        <v>1946</v>
      </c>
      <c r="C340" s="3"/>
      <c r="D340" s="3"/>
      <c r="E340" s="3"/>
      <c r="F340" s="3"/>
      <c r="G340" s="3"/>
      <c r="H340" s="31" t="s">
        <v>1947</v>
      </c>
      <c r="I340" s="2">
        <v>6</v>
      </c>
      <c r="J340" s="31">
        <f t="shared" si="5"/>
        <v>12000</v>
      </c>
      <c r="K340" s="31"/>
      <c r="L340" s="31"/>
      <c r="M340" s="31"/>
      <c r="N340" s="31"/>
      <c r="O340" s="31"/>
      <c r="P340" s="2">
        <v>208</v>
      </c>
      <c r="Q340" s="6">
        <v>43928</v>
      </c>
      <c r="R340" s="6">
        <v>43933</v>
      </c>
      <c r="S340" s="2" t="s">
        <v>1952</v>
      </c>
      <c r="T340" s="2" t="b">
        <v>1</v>
      </c>
      <c r="U340" s="2">
        <v>10036.98</v>
      </c>
    </row>
    <row r="341" spans="1:21" ht="14.25" customHeight="1" x14ac:dyDescent="0.35">
      <c r="A341" s="2" t="s">
        <v>592</v>
      </c>
      <c r="B341" s="3" t="s">
        <v>1934</v>
      </c>
      <c r="C341" s="3"/>
      <c r="D341" s="3"/>
      <c r="E341" s="3"/>
      <c r="F341" s="3"/>
      <c r="G341" s="3"/>
      <c r="H341" s="31">
        <v>6000</v>
      </c>
      <c r="I341" s="2">
        <v>2</v>
      </c>
      <c r="J341" s="31">
        <f t="shared" si="5"/>
        <v>12000</v>
      </c>
      <c r="K341" s="31"/>
      <c r="L341" s="31"/>
      <c r="M341" s="31"/>
      <c r="N341" s="31"/>
      <c r="O341" s="31"/>
      <c r="P341" s="2">
        <v>155</v>
      </c>
      <c r="Q341" s="6">
        <v>45013</v>
      </c>
      <c r="R341" s="6">
        <v>45016</v>
      </c>
      <c r="S341" s="2" t="s">
        <v>1952</v>
      </c>
      <c r="T341" s="2" t="b">
        <v>1</v>
      </c>
      <c r="U341" s="2">
        <v>10570.68</v>
      </c>
    </row>
    <row r="342" spans="1:21" ht="14.25" customHeight="1" x14ac:dyDescent="0.35">
      <c r="A342" s="2" t="s">
        <v>593</v>
      </c>
      <c r="B342" s="3" t="s">
        <v>1945</v>
      </c>
      <c r="C342" s="3"/>
      <c r="D342" s="3"/>
      <c r="E342" s="3"/>
      <c r="F342" s="3"/>
      <c r="G342" s="3"/>
      <c r="H342" s="31">
        <v>15000</v>
      </c>
      <c r="I342" s="2">
        <v>4</v>
      </c>
      <c r="J342" s="31">
        <f t="shared" si="5"/>
        <v>60000</v>
      </c>
      <c r="K342" s="31"/>
      <c r="L342" s="31"/>
      <c r="M342" s="31"/>
      <c r="N342" s="31"/>
      <c r="O342" s="31"/>
      <c r="P342" s="2">
        <v>222</v>
      </c>
      <c r="Q342" s="6">
        <v>43646</v>
      </c>
      <c r="R342" s="6">
        <v>43648</v>
      </c>
      <c r="S342" s="2" t="s">
        <v>1935</v>
      </c>
      <c r="T342" s="2" t="b">
        <v>1</v>
      </c>
      <c r="U342" s="2">
        <v>49311.68</v>
      </c>
    </row>
    <row r="343" spans="1:21" ht="14.25" customHeight="1" x14ac:dyDescent="0.35">
      <c r="A343" s="2" t="s">
        <v>595</v>
      </c>
      <c r="B343" s="3" t="s">
        <v>1943</v>
      </c>
      <c r="C343" s="3"/>
      <c r="D343" s="3"/>
      <c r="E343" s="3"/>
      <c r="F343" s="3"/>
      <c r="G343" s="3"/>
      <c r="H343" s="31" t="s">
        <v>1961</v>
      </c>
      <c r="I343" s="2">
        <v>12</v>
      </c>
      <c r="J343" s="31">
        <f t="shared" si="5"/>
        <v>300000</v>
      </c>
      <c r="K343" s="31"/>
      <c r="L343" s="31"/>
      <c r="M343" s="31"/>
      <c r="N343" s="31"/>
      <c r="O343" s="31"/>
      <c r="P343" s="2">
        <v>247</v>
      </c>
      <c r="Q343" s="6">
        <v>43822</v>
      </c>
      <c r="R343" s="6">
        <v>43827</v>
      </c>
      <c r="T343" s="2" t="b">
        <v>0</v>
      </c>
      <c r="U343" s="2" t="s">
        <v>1933</v>
      </c>
    </row>
    <row r="344" spans="1:21" ht="14.25" customHeight="1" x14ac:dyDescent="0.35">
      <c r="A344" s="2" t="s">
        <v>597</v>
      </c>
      <c r="B344" s="3" t="s">
        <v>1932</v>
      </c>
      <c r="C344" s="3"/>
      <c r="D344" s="3"/>
      <c r="E344" s="3"/>
      <c r="F344" s="3"/>
      <c r="G344" s="3"/>
      <c r="H344" s="31">
        <v>500</v>
      </c>
      <c r="I344" s="2">
        <v>1</v>
      </c>
      <c r="J344" s="31">
        <f t="shared" si="5"/>
        <v>500</v>
      </c>
      <c r="K344" s="31"/>
      <c r="L344" s="31"/>
      <c r="M344" s="31"/>
      <c r="N344" s="31"/>
      <c r="O344" s="31"/>
      <c r="P344" s="2">
        <v>140</v>
      </c>
      <c r="Q344" s="6">
        <v>45206</v>
      </c>
      <c r="R344" s="6">
        <v>45212</v>
      </c>
      <c r="S344" s="2" t="s">
        <v>1948</v>
      </c>
      <c r="T344" s="2" t="b">
        <v>1</v>
      </c>
      <c r="U344" s="2">
        <v>447.66</v>
      </c>
    </row>
    <row r="345" spans="1:21" ht="14.25" customHeight="1" x14ac:dyDescent="0.35">
      <c r="A345" s="2" t="s">
        <v>598</v>
      </c>
      <c r="B345" s="3" t="s">
        <v>1943</v>
      </c>
      <c r="C345" s="3"/>
      <c r="D345" s="3"/>
      <c r="E345" s="3"/>
      <c r="F345" s="3"/>
      <c r="G345" s="3"/>
      <c r="H345" s="31">
        <v>25000</v>
      </c>
      <c r="I345" s="2">
        <v>8</v>
      </c>
      <c r="J345" s="31">
        <f t="shared" si="5"/>
        <v>200000</v>
      </c>
      <c r="K345" s="31"/>
      <c r="L345" s="31"/>
      <c r="M345" s="31"/>
      <c r="N345" s="31"/>
      <c r="O345" s="31"/>
      <c r="P345" s="2">
        <v>213</v>
      </c>
      <c r="Q345" s="6">
        <v>45024</v>
      </c>
      <c r="R345" s="6">
        <v>45028</v>
      </c>
      <c r="T345" s="2" t="b">
        <v>0</v>
      </c>
      <c r="U345" s="2" t="s">
        <v>1933</v>
      </c>
    </row>
    <row r="346" spans="1:21" ht="14.25" customHeight="1" x14ac:dyDescent="0.35">
      <c r="A346" s="2" t="s">
        <v>599</v>
      </c>
      <c r="B346" s="3" t="s">
        <v>1940</v>
      </c>
      <c r="C346" s="3"/>
      <c r="D346" s="3"/>
      <c r="E346" s="3"/>
      <c r="F346" s="3"/>
      <c r="G346" s="3"/>
      <c r="H346" s="31">
        <v>10000</v>
      </c>
      <c r="I346" s="2">
        <v>3</v>
      </c>
      <c r="J346" s="31">
        <f t="shared" si="5"/>
        <v>30000</v>
      </c>
      <c r="K346" s="31"/>
      <c r="L346" s="31"/>
      <c r="M346" s="31"/>
      <c r="N346" s="31"/>
      <c r="O346" s="31"/>
      <c r="P346" s="2">
        <v>227</v>
      </c>
      <c r="Q346" s="6">
        <v>45224</v>
      </c>
      <c r="R346" s="6">
        <v>45226</v>
      </c>
      <c r="S346" s="2" t="s">
        <v>1948</v>
      </c>
      <c r="T346" s="2" t="b">
        <v>1</v>
      </c>
      <c r="U346" s="2">
        <v>23792.699999999997</v>
      </c>
    </row>
    <row r="347" spans="1:21" ht="14.25" customHeight="1" x14ac:dyDescent="0.35">
      <c r="A347" s="2" t="s">
        <v>601</v>
      </c>
      <c r="B347" s="3" t="s">
        <v>1949</v>
      </c>
      <c r="C347" s="3"/>
      <c r="D347" s="3"/>
      <c r="E347" s="3"/>
      <c r="F347" s="3"/>
      <c r="G347" s="3"/>
      <c r="H347" s="31">
        <v>20000</v>
      </c>
      <c r="I347" s="2">
        <v>12</v>
      </c>
      <c r="J347" s="31">
        <f t="shared" si="5"/>
        <v>240000</v>
      </c>
      <c r="K347" s="31"/>
      <c r="L347" s="31"/>
      <c r="M347" s="31"/>
      <c r="N347" s="31"/>
      <c r="O347" s="31"/>
      <c r="P347" s="2">
        <v>115</v>
      </c>
      <c r="Q347" s="6">
        <v>44823</v>
      </c>
      <c r="R347" s="6">
        <v>44828</v>
      </c>
      <c r="T347" s="2" t="b">
        <v>0</v>
      </c>
      <c r="U347" s="2" t="s">
        <v>1933</v>
      </c>
    </row>
    <row r="348" spans="1:21" ht="14.25" customHeight="1" x14ac:dyDescent="0.35">
      <c r="A348" s="2" t="s">
        <v>602</v>
      </c>
      <c r="B348" s="3" t="s">
        <v>1940</v>
      </c>
      <c r="C348" s="3"/>
      <c r="D348" s="3"/>
      <c r="E348" s="3"/>
      <c r="F348" s="3"/>
      <c r="G348" s="3"/>
      <c r="H348" s="31">
        <v>10000</v>
      </c>
      <c r="I348" s="2">
        <v>4</v>
      </c>
      <c r="J348" s="31">
        <f t="shared" si="5"/>
        <v>40000</v>
      </c>
      <c r="K348" s="31"/>
      <c r="L348" s="31"/>
      <c r="M348" s="31"/>
      <c r="N348" s="31"/>
      <c r="O348" s="31"/>
      <c r="P348" s="2">
        <v>207</v>
      </c>
      <c r="Q348" s="6">
        <v>43596</v>
      </c>
      <c r="R348" s="6">
        <v>43598</v>
      </c>
      <c r="S348" s="2" t="s">
        <v>1935</v>
      </c>
      <c r="T348" s="2" t="b">
        <v>1</v>
      </c>
      <c r="U348" s="2">
        <v>24642.6</v>
      </c>
    </row>
    <row r="349" spans="1:21" ht="14.25" customHeight="1" x14ac:dyDescent="0.35">
      <c r="A349" s="2" t="s">
        <v>604</v>
      </c>
      <c r="B349" s="3" t="s">
        <v>1945</v>
      </c>
      <c r="C349" s="3"/>
      <c r="D349" s="3"/>
      <c r="E349" s="3"/>
      <c r="F349" s="3"/>
      <c r="G349" s="3"/>
      <c r="H349" s="31">
        <v>15000</v>
      </c>
      <c r="I349" s="2">
        <v>3</v>
      </c>
      <c r="J349" s="31">
        <f t="shared" si="5"/>
        <v>45000</v>
      </c>
      <c r="K349" s="31"/>
      <c r="L349" s="31"/>
      <c r="M349" s="31"/>
      <c r="N349" s="31"/>
      <c r="O349" s="31"/>
      <c r="P349" s="2">
        <v>237</v>
      </c>
      <c r="Q349" s="6">
        <v>44277</v>
      </c>
      <c r="R349" s="6">
        <v>44279</v>
      </c>
      <c r="S349" s="2" t="s">
        <v>1937</v>
      </c>
      <c r="T349" s="2" t="b">
        <v>1</v>
      </c>
      <c r="U349" s="2">
        <v>39752.79</v>
      </c>
    </row>
    <row r="350" spans="1:21" ht="14.25" customHeight="1" x14ac:dyDescent="0.35">
      <c r="A350" s="2" t="s">
        <v>605</v>
      </c>
      <c r="B350" s="3" t="s">
        <v>1944</v>
      </c>
      <c r="C350" s="3"/>
      <c r="D350" s="3"/>
      <c r="E350" s="3"/>
      <c r="F350" s="3"/>
      <c r="G350" s="3"/>
      <c r="H350" s="31">
        <v>8000</v>
      </c>
      <c r="I350" s="2">
        <v>3</v>
      </c>
      <c r="J350" s="31">
        <f t="shared" si="5"/>
        <v>24000</v>
      </c>
      <c r="K350" s="31"/>
      <c r="L350" s="31"/>
      <c r="M350" s="31"/>
      <c r="N350" s="31"/>
      <c r="O350" s="31"/>
      <c r="P350" s="2">
        <v>491</v>
      </c>
      <c r="Q350" s="6">
        <v>45155</v>
      </c>
      <c r="R350" s="6">
        <v>45160</v>
      </c>
      <c r="T350" s="2" t="b">
        <v>0</v>
      </c>
      <c r="U350" s="2" t="s">
        <v>1933</v>
      </c>
    </row>
    <row r="351" spans="1:21" ht="14.25" customHeight="1" x14ac:dyDescent="0.35">
      <c r="A351" s="2" t="s">
        <v>606</v>
      </c>
      <c r="B351" s="3" t="s">
        <v>1959</v>
      </c>
      <c r="C351" s="3"/>
      <c r="D351" s="3"/>
      <c r="E351" s="3"/>
      <c r="F351" s="3"/>
      <c r="G351" s="3"/>
      <c r="H351" s="31">
        <v>100</v>
      </c>
      <c r="I351" s="2">
        <v>1</v>
      </c>
      <c r="J351" s="31">
        <f t="shared" si="5"/>
        <v>100</v>
      </c>
      <c r="K351" s="31"/>
      <c r="L351" s="31"/>
      <c r="M351" s="31"/>
      <c r="N351" s="31"/>
      <c r="O351" s="31"/>
      <c r="P351" s="2">
        <v>129</v>
      </c>
      <c r="Q351" s="6">
        <v>44223</v>
      </c>
      <c r="R351" s="6">
        <v>44227</v>
      </c>
      <c r="S351" s="2" t="s">
        <v>1931</v>
      </c>
      <c r="T351" s="2" t="b">
        <v>1</v>
      </c>
      <c r="U351" s="2">
        <v>77.66</v>
      </c>
    </row>
    <row r="352" spans="1:21" ht="14.25" customHeight="1" x14ac:dyDescent="0.35">
      <c r="A352" s="2" t="s">
        <v>607</v>
      </c>
      <c r="B352" s="3" t="s">
        <v>1943</v>
      </c>
      <c r="C352" s="3"/>
      <c r="D352" s="3"/>
      <c r="E352" s="3"/>
      <c r="F352" s="3"/>
      <c r="G352" s="3"/>
      <c r="H352" s="31">
        <v>25000</v>
      </c>
      <c r="I352" s="2">
        <v>10</v>
      </c>
      <c r="J352" s="31">
        <f t="shared" si="5"/>
        <v>250000</v>
      </c>
      <c r="K352" s="31"/>
      <c r="L352" s="31"/>
      <c r="M352" s="31"/>
      <c r="N352" s="31"/>
      <c r="O352" s="31"/>
      <c r="P352" s="2">
        <v>308</v>
      </c>
      <c r="Q352" s="6">
        <v>45159</v>
      </c>
      <c r="R352" s="6">
        <v>45163</v>
      </c>
      <c r="S352" s="2" t="s">
        <v>1948</v>
      </c>
      <c r="T352" s="2" t="b">
        <v>1</v>
      </c>
      <c r="U352" s="2">
        <v>125062.2</v>
      </c>
    </row>
    <row r="353" spans="1:21" ht="14.25" customHeight="1" x14ac:dyDescent="0.35">
      <c r="A353" s="2" t="s">
        <v>609</v>
      </c>
      <c r="B353" s="3" t="s">
        <v>1951</v>
      </c>
      <c r="C353" s="3"/>
      <c r="D353" s="3"/>
      <c r="E353" s="3"/>
      <c r="F353" s="3"/>
      <c r="G353" s="3"/>
      <c r="H353" s="31" t="s">
        <v>1965</v>
      </c>
      <c r="I353" s="2">
        <v>10</v>
      </c>
      <c r="J353" s="31">
        <f t="shared" si="5"/>
        <v>40000</v>
      </c>
      <c r="K353" s="31"/>
      <c r="L353" s="31"/>
      <c r="M353" s="31"/>
      <c r="N353" s="31"/>
      <c r="O353" s="31"/>
      <c r="P353" s="2">
        <v>263</v>
      </c>
      <c r="Q353" s="6">
        <v>45287</v>
      </c>
      <c r="R353" s="6">
        <v>45290</v>
      </c>
      <c r="T353" s="2" t="b">
        <v>0</v>
      </c>
      <c r="U353" s="2" t="s">
        <v>1933</v>
      </c>
    </row>
    <row r="354" spans="1:21" ht="14.25" customHeight="1" x14ac:dyDescent="0.35">
      <c r="A354" s="2" t="s">
        <v>610</v>
      </c>
      <c r="B354" s="3" t="s">
        <v>1944</v>
      </c>
      <c r="C354" s="3"/>
      <c r="D354" s="3"/>
      <c r="E354" s="3"/>
      <c r="F354" s="3"/>
      <c r="G354" s="3"/>
      <c r="H354" s="31">
        <v>8000</v>
      </c>
      <c r="I354" s="2">
        <v>2</v>
      </c>
      <c r="J354" s="31">
        <f t="shared" si="5"/>
        <v>16000</v>
      </c>
      <c r="K354" s="31"/>
      <c r="L354" s="31"/>
      <c r="M354" s="31"/>
      <c r="N354" s="31"/>
      <c r="O354" s="31"/>
      <c r="P354" s="2">
        <v>433</v>
      </c>
      <c r="Q354" s="6">
        <v>44618</v>
      </c>
      <c r="R354" s="6">
        <v>44620</v>
      </c>
      <c r="S354" s="2" t="s">
        <v>1935</v>
      </c>
      <c r="T354" s="2" t="b">
        <v>1</v>
      </c>
      <c r="U354" s="2">
        <v>9324.06</v>
      </c>
    </row>
    <row r="355" spans="1:21" ht="14.25" customHeight="1" x14ac:dyDescent="0.35">
      <c r="A355" s="2" t="s">
        <v>612</v>
      </c>
      <c r="B355" s="3" t="s">
        <v>1930</v>
      </c>
      <c r="C355" s="3"/>
      <c r="D355" s="3"/>
      <c r="E355" s="3"/>
      <c r="F355" s="3"/>
      <c r="G355" s="3"/>
      <c r="H355" s="31">
        <v>12000</v>
      </c>
      <c r="I355" s="2">
        <v>5</v>
      </c>
      <c r="J355" s="31">
        <f t="shared" si="5"/>
        <v>60000</v>
      </c>
      <c r="K355" s="31"/>
      <c r="L355" s="31"/>
      <c r="M355" s="31"/>
      <c r="N355" s="31"/>
      <c r="O355" s="31"/>
      <c r="P355" s="2">
        <v>479</v>
      </c>
      <c r="Q355" s="6">
        <v>44301</v>
      </c>
      <c r="R355" s="6">
        <v>44306</v>
      </c>
      <c r="S355" s="2" t="s">
        <v>1931</v>
      </c>
      <c r="T355" s="2" t="b">
        <v>1</v>
      </c>
      <c r="U355" s="2">
        <v>42781.95</v>
      </c>
    </row>
    <row r="356" spans="1:21" ht="14.25" customHeight="1" x14ac:dyDescent="0.35">
      <c r="A356" s="2" t="s">
        <v>613</v>
      </c>
      <c r="B356" s="3" t="s">
        <v>1959</v>
      </c>
      <c r="C356" s="3"/>
      <c r="D356" s="3"/>
      <c r="E356" s="3"/>
      <c r="F356" s="3"/>
      <c r="G356" s="3"/>
      <c r="H356" s="31">
        <v>100</v>
      </c>
      <c r="I356" s="2">
        <v>1</v>
      </c>
      <c r="J356" s="31">
        <f t="shared" si="5"/>
        <v>100</v>
      </c>
      <c r="K356" s="31"/>
      <c r="L356" s="31"/>
      <c r="M356" s="31"/>
      <c r="N356" s="31"/>
      <c r="O356" s="31"/>
      <c r="P356" s="2">
        <v>377</v>
      </c>
      <c r="Q356" s="6">
        <v>43689</v>
      </c>
      <c r="R356" s="6">
        <v>43693</v>
      </c>
      <c r="S356" s="2" t="s">
        <v>1935</v>
      </c>
      <c r="T356" s="2" t="b">
        <v>1</v>
      </c>
      <c r="U356" s="2">
        <v>67.64</v>
      </c>
    </row>
    <row r="357" spans="1:21" ht="14.25" customHeight="1" x14ac:dyDescent="0.35">
      <c r="A357" s="2" t="s">
        <v>614</v>
      </c>
      <c r="B357" s="3" t="s">
        <v>1932</v>
      </c>
      <c r="C357" s="3"/>
      <c r="D357" s="3"/>
      <c r="E357" s="3"/>
      <c r="F357" s="3"/>
      <c r="G357" s="3"/>
      <c r="H357" s="31">
        <v>500</v>
      </c>
      <c r="I357" s="2">
        <v>1</v>
      </c>
      <c r="J357" s="31">
        <f t="shared" si="5"/>
        <v>500</v>
      </c>
      <c r="K357" s="31"/>
      <c r="L357" s="31"/>
      <c r="M357" s="31"/>
      <c r="N357" s="31"/>
      <c r="O357" s="31"/>
      <c r="P357" s="2">
        <v>114</v>
      </c>
      <c r="Q357" s="6">
        <v>44115</v>
      </c>
      <c r="R357" s="6">
        <v>44119</v>
      </c>
      <c r="S357" s="2" t="s">
        <v>1935</v>
      </c>
      <c r="T357" s="2" t="b">
        <v>1</v>
      </c>
      <c r="U357" s="2">
        <v>265.38</v>
      </c>
    </row>
    <row r="358" spans="1:21" ht="14.25" customHeight="1" x14ac:dyDescent="0.35">
      <c r="A358" s="2" t="s">
        <v>615</v>
      </c>
      <c r="B358" s="3" t="s">
        <v>1957</v>
      </c>
      <c r="C358" s="3"/>
      <c r="D358" s="3"/>
      <c r="E358" s="3"/>
      <c r="F358" s="3"/>
      <c r="G358" s="3"/>
      <c r="H358" s="31">
        <v>800</v>
      </c>
      <c r="I358" s="2">
        <v>1</v>
      </c>
      <c r="J358" s="31">
        <f t="shared" si="5"/>
        <v>800</v>
      </c>
      <c r="K358" s="31"/>
      <c r="L358" s="31"/>
      <c r="M358" s="31"/>
      <c r="N358" s="31"/>
      <c r="O358" s="31"/>
      <c r="P358" s="2">
        <v>143</v>
      </c>
      <c r="Q358" s="6">
        <v>43636</v>
      </c>
      <c r="R358" s="6">
        <v>43640</v>
      </c>
      <c r="T358" s="2" t="b">
        <v>0</v>
      </c>
      <c r="U358" s="2" t="s">
        <v>1933</v>
      </c>
    </row>
    <row r="359" spans="1:21" ht="14.25" customHeight="1" x14ac:dyDescent="0.35">
      <c r="A359" s="2" t="s">
        <v>617</v>
      </c>
      <c r="B359" s="3" t="s">
        <v>1946</v>
      </c>
      <c r="C359" s="3"/>
      <c r="D359" s="3"/>
      <c r="E359" s="3"/>
      <c r="F359" s="3"/>
      <c r="G359" s="3"/>
      <c r="H359" s="31">
        <v>2000</v>
      </c>
      <c r="I359" s="2">
        <v>6</v>
      </c>
      <c r="J359" s="31">
        <f t="shared" si="5"/>
        <v>12000</v>
      </c>
      <c r="K359" s="31"/>
      <c r="L359" s="31"/>
      <c r="M359" s="31"/>
      <c r="N359" s="31"/>
      <c r="O359" s="31"/>
      <c r="P359" s="2">
        <v>445</v>
      </c>
      <c r="Q359" s="6">
        <v>44739</v>
      </c>
      <c r="R359" s="6">
        <v>44744</v>
      </c>
      <c r="S359" s="2" t="s">
        <v>1952</v>
      </c>
      <c r="T359" s="2" t="b">
        <v>1</v>
      </c>
      <c r="U359" s="2">
        <v>7609.14</v>
      </c>
    </row>
    <row r="360" spans="1:21" ht="14.25" customHeight="1" x14ac:dyDescent="0.35">
      <c r="A360" s="2" t="s">
        <v>618</v>
      </c>
      <c r="B360" s="3" t="s">
        <v>1944</v>
      </c>
      <c r="C360" s="3"/>
      <c r="D360" s="3"/>
      <c r="E360" s="3"/>
      <c r="F360" s="3"/>
      <c r="G360" s="3"/>
      <c r="H360" s="31">
        <v>8000</v>
      </c>
      <c r="I360" s="2">
        <v>3</v>
      </c>
      <c r="J360" s="31">
        <f t="shared" si="5"/>
        <v>24000</v>
      </c>
      <c r="K360" s="31"/>
      <c r="L360" s="31"/>
      <c r="M360" s="31"/>
      <c r="N360" s="31"/>
      <c r="O360" s="31"/>
      <c r="P360" s="2">
        <v>328</v>
      </c>
      <c r="Q360" s="6">
        <v>45322</v>
      </c>
      <c r="R360" s="6">
        <v>45326</v>
      </c>
      <c r="S360" s="2" t="s">
        <v>1931</v>
      </c>
      <c r="T360" s="2" t="b">
        <v>1</v>
      </c>
      <c r="U360" s="2">
        <v>16555.14</v>
      </c>
    </row>
    <row r="361" spans="1:21" ht="14.25" customHeight="1" x14ac:dyDescent="0.35">
      <c r="A361" s="2" t="s">
        <v>619</v>
      </c>
      <c r="B361" s="3" t="s">
        <v>1949</v>
      </c>
      <c r="C361" s="3"/>
      <c r="D361" s="3"/>
      <c r="E361" s="3"/>
      <c r="F361" s="3"/>
      <c r="G361" s="3"/>
      <c r="H361" s="31">
        <v>20000</v>
      </c>
      <c r="I361" s="2">
        <v>12</v>
      </c>
      <c r="J361" s="31">
        <f t="shared" si="5"/>
        <v>240000</v>
      </c>
      <c r="K361" s="31"/>
      <c r="L361" s="31"/>
      <c r="M361" s="31"/>
      <c r="N361" s="31"/>
      <c r="O361" s="31"/>
      <c r="P361" s="2">
        <v>463</v>
      </c>
      <c r="Q361" s="6">
        <v>44807</v>
      </c>
      <c r="R361" s="6">
        <v>44811</v>
      </c>
      <c r="T361" s="2" t="b">
        <v>0</v>
      </c>
      <c r="U361" s="2" t="s">
        <v>1933</v>
      </c>
    </row>
    <row r="362" spans="1:21" ht="14.25" customHeight="1" x14ac:dyDescent="0.35">
      <c r="A362" s="2" t="s">
        <v>620</v>
      </c>
      <c r="B362" s="3" t="s">
        <v>1959</v>
      </c>
      <c r="C362" s="3"/>
      <c r="D362" s="3"/>
      <c r="E362" s="3"/>
      <c r="F362" s="3"/>
      <c r="G362" s="3"/>
      <c r="H362" s="31">
        <v>100</v>
      </c>
      <c r="I362" s="2">
        <v>1</v>
      </c>
      <c r="J362" s="31">
        <f t="shared" si="5"/>
        <v>100</v>
      </c>
      <c r="K362" s="31"/>
      <c r="L362" s="31"/>
      <c r="M362" s="31"/>
      <c r="N362" s="31"/>
      <c r="O362" s="31"/>
      <c r="P362" s="2">
        <v>197</v>
      </c>
      <c r="Q362" s="6">
        <v>44354</v>
      </c>
      <c r="R362" s="6">
        <v>44360</v>
      </c>
      <c r="S362" s="2" t="s">
        <v>1952</v>
      </c>
      <c r="T362" s="2" t="b">
        <v>1</v>
      </c>
      <c r="U362" s="2">
        <v>80.67</v>
      </c>
    </row>
    <row r="363" spans="1:21" ht="14.25" customHeight="1" x14ac:dyDescent="0.35">
      <c r="A363" s="2" t="s">
        <v>621</v>
      </c>
      <c r="B363" s="3" t="s">
        <v>1932</v>
      </c>
      <c r="C363" s="3"/>
      <c r="D363" s="3"/>
      <c r="E363" s="3"/>
      <c r="F363" s="3"/>
      <c r="G363" s="3"/>
      <c r="H363" s="31" t="s">
        <v>1950</v>
      </c>
      <c r="I363" s="2">
        <v>1</v>
      </c>
      <c r="J363" s="31">
        <f t="shared" si="5"/>
        <v>500</v>
      </c>
      <c r="K363" s="31"/>
      <c r="L363" s="31"/>
      <c r="M363" s="31"/>
      <c r="N363" s="31"/>
      <c r="O363" s="31"/>
      <c r="P363" s="2">
        <v>127</v>
      </c>
      <c r="Q363" s="6">
        <v>44724</v>
      </c>
      <c r="R363" s="6">
        <v>44727</v>
      </c>
      <c r="S363" s="2" t="s">
        <v>1935</v>
      </c>
      <c r="T363" s="2" t="b">
        <v>1</v>
      </c>
      <c r="U363" s="2">
        <v>329.07</v>
      </c>
    </row>
    <row r="364" spans="1:21" ht="14.25" customHeight="1" x14ac:dyDescent="0.35">
      <c r="A364" s="2" t="s">
        <v>623</v>
      </c>
      <c r="B364" s="3" t="s">
        <v>1945</v>
      </c>
      <c r="C364" s="3"/>
      <c r="D364" s="3"/>
      <c r="E364" s="3"/>
      <c r="F364" s="3"/>
      <c r="G364" s="3"/>
      <c r="H364" s="31" t="s">
        <v>1964</v>
      </c>
      <c r="I364" s="2">
        <v>4</v>
      </c>
      <c r="J364" s="31">
        <f t="shared" si="5"/>
        <v>60000</v>
      </c>
      <c r="K364" s="31"/>
      <c r="L364" s="31"/>
      <c r="M364" s="31"/>
      <c r="N364" s="31"/>
      <c r="O364" s="31"/>
      <c r="P364" s="2">
        <v>321</v>
      </c>
      <c r="Q364" s="6">
        <v>45005</v>
      </c>
      <c r="R364" s="6">
        <v>45011</v>
      </c>
      <c r="S364" s="2" t="s">
        <v>1937</v>
      </c>
      <c r="T364" s="2" t="b">
        <v>1</v>
      </c>
      <c r="U364" s="2">
        <v>37716.720000000001</v>
      </c>
    </row>
    <row r="365" spans="1:21" ht="14.25" customHeight="1" x14ac:dyDescent="0.35">
      <c r="A365" s="2" t="s">
        <v>624</v>
      </c>
      <c r="B365" s="3" t="s">
        <v>1940</v>
      </c>
      <c r="C365" s="3"/>
      <c r="D365" s="3"/>
      <c r="E365" s="3"/>
      <c r="F365" s="3"/>
      <c r="G365" s="3"/>
      <c r="H365" s="31">
        <v>10000</v>
      </c>
      <c r="I365" s="2">
        <v>3</v>
      </c>
      <c r="J365" s="31">
        <f t="shared" si="5"/>
        <v>30000</v>
      </c>
      <c r="K365" s="31"/>
      <c r="L365" s="31"/>
      <c r="M365" s="31"/>
      <c r="N365" s="31"/>
      <c r="O365" s="31"/>
      <c r="P365" s="2">
        <v>319</v>
      </c>
      <c r="Q365" s="6">
        <v>43890</v>
      </c>
      <c r="R365" s="6">
        <v>43893</v>
      </c>
      <c r="S365" s="2" t="s">
        <v>1948</v>
      </c>
      <c r="T365" s="2" t="b">
        <v>1</v>
      </c>
      <c r="U365" s="2">
        <v>26951.94</v>
      </c>
    </row>
    <row r="366" spans="1:21" ht="14.25" customHeight="1" x14ac:dyDescent="0.35">
      <c r="A366" s="2" t="s">
        <v>626</v>
      </c>
      <c r="B366" s="3" t="s">
        <v>1932</v>
      </c>
      <c r="C366" s="3"/>
      <c r="D366" s="3"/>
      <c r="E366" s="3"/>
      <c r="F366" s="3"/>
      <c r="G366" s="3"/>
      <c r="H366" s="31">
        <v>500</v>
      </c>
      <c r="I366" s="2">
        <v>1</v>
      </c>
      <c r="J366" s="31">
        <f t="shared" si="5"/>
        <v>500</v>
      </c>
      <c r="K366" s="31"/>
      <c r="L366" s="31"/>
      <c r="M366" s="31"/>
      <c r="N366" s="31"/>
      <c r="O366" s="31"/>
      <c r="P366" s="2">
        <v>225</v>
      </c>
      <c r="Q366" s="6">
        <v>44045</v>
      </c>
      <c r="R366" s="6">
        <v>44050</v>
      </c>
      <c r="S366" s="2" t="s">
        <v>1948</v>
      </c>
      <c r="T366" s="2" t="b">
        <v>1</v>
      </c>
      <c r="U366" s="2">
        <v>440.1</v>
      </c>
    </row>
    <row r="367" spans="1:21" ht="14.25" customHeight="1" x14ac:dyDescent="0.35">
      <c r="A367" s="2" t="s">
        <v>627</v>
      </c>
      <c r="B367" s="3" t="s">
        <v>1932</v>
      </c>
      <c r="C367" s="3"/>
      <c r="D367" s="3"/>
      <c r="E367" s="3"/>
      <c r="F367" s="3"/>
      <c r="G367" s="3"/>
      <c r="H367" s="31">
        <v>500</v>
      </c>
      <c r="I367" s="2">
        <v>2</v>
      </c>
      <c r="J367" s="31">
        <f t="shared" si="5"/>
        <v>1000</v>
      </c>
      <c r="K367" s="31"/>
      <c r="L367" s="31"/>
      <c r="M367" s="31"/>
      <c r="N367" s="31"/>
      <c r="O367" s="31"/>
      <c r="P367" s="2">
        <v>451</v>
      </c>
      <c r="Q367" s="6">
        <v>44301</v>
      </c>
      <c r="R367" s="6">
        <v>44304</v>
      </c>
      <c r="T367" s="2" t="b">
        <v>0</v>
      </c>
      <c r="U367" s="2" t="s">
        <v>1933</v>
      </c>
    </row>
    <row r="368" spans="1:21" ht="14.25" customHeight="1" x14ac:dyDescent="0.35">
      <c r="A368" s="2" t="s">
        <v>628</v>
      </c>
      <c r="B368" s="3" t="s">
        <v>1940</v>
      </c>
      <c r="C368" s="3"/>
      <c r="D368" s="3"/>
      <c r="E368" s="3"/>
      <c r="F368" s="3"/>
      <c r="G368" s="3"/>
      <c r="H368" s="31">
        <v>10000</v>
      </c>
      <c r="I368" s="2">
        <v>2</v>
      </c>
      <c r="J368" s="31">
        <f t="shared" si="5"/>
        <v>20000</v>
      </c>
      <c r="K368" s="31"/>
      <c r="L368" s="31"/>
      <c r="M368" s="31"/>
      <c r="N368" s="31"/>
      <c r="O368" s="31"/>
      <c r="P368" s="2">
        <v>360</v>
      </c>
      <c r="Q368" s="6">
        <v>43722</v>
      </c>
      <c r="R368" s="6">
        <v>43728</v>
      </c>
      <c r="S368" s="2" t="s">
        <v>1948</v>
      </c>
      <c r="T368" s="2" t="b">
        <v>1</v>
      </c>
      <c r="U368" s="2">
        <v>16143.4</v>
      </c>
    </row>
    <row r="369" spans="1:21" ht="14.25" customHeight="1" x14ac:dyDescent="0.35">
      <c r="A369" s="2" t="s">
        <v>630</v>
      </c>
      <c r="B369" s="3" t="s">
        <v>1959</v>
      </c>
      <c r="C369" s="3"/>
      <c r="D369" s="3"/>
      <c r="E369" s="3"/>
      <c r="F369" s="3"/>
      <c r="G369" s="3"/>
      <c r="H369" s="31">
        <v>100</v>
      </c>
      <c r="I369" s="2">
        <v>1</v>
      </c>
      <c r="J369" s="31">
        <f t="shared" si="5"/>
        <v>100</v>
      </c>
      <c r="K369" s="31"/>
      <c r="L369" s="31"/>
      <c r="M369" s="31"/>
      <c r="N369" s="31"/>
      <c r="O369" s="31"/>
      <c r="P369" s="2">
        <v>457</v>
      </c>
      <c r="Q369" s="6">
        <v>44578</v>
      </c>
      <c r="R369" s="6">
        <v>44581</v>
      </c>
      <c r="S369" s="2" t="s">
        <v>1935</v>
      </c>
      <c r="T369" s="2" t="b">
        <v>1</v>
      </c>
      <c r="U369" s="2">
        <v>65.930000000000007</v>
      </c>
    </row>
    <row r="370" spans="1:21" ht="14.25" customHeight="1" x14ac:dyDescent="0.35">
      <c r="A370" s="2" t="s">
        <v>631</v>
      </c>
      <c r="B370" s="3" t="s">
        <v>1932</v>
      </c>
      <c r="C370" s="3"/>
      <c r="D370" s="3"/>
      <c r="E370" s="3"/>
      <c r="F370" s="3"/>
      <c r="G370" s="3"/>
      <c r="H370" s="31">
        <v>500</v>
      </c>
      <c r="I370" s="2">
        <v>1</v>
      </c>
      <c r="J370" s="31">
        <f t="shared" si="5"/>
        <v>500</v>
      </c>
      <c r="K370" s="31"/>
      <c r="L370" s="31"/>
      <c r="M370" s="31"/>
      <c r="N370" s="31"/>
      <c r="O370" s="31"/>
      <c r="P370" s="2">
        <v>434</v>
      </c>
      <c r="Q370" s="6">
        <v>44002</v>
      </c>
      <c r="R370" s="6">
        <v>44006</v>
      </c>
      <c r="T370" s="2" t="b">
        <v>0</v>
      </c>
      <c r="U370" s="2" t="s">
        <v>1933</v>
      </c>
    </row>
    <row r="371" spans="1:21" ht="14.25" customHeight="1" x14ac:dyDescent="0.35">
      <c r="A371" s="2" t="s">
        <v>633</v>
      </c>
      <c r="B371" s="3" t="s">
        <v>1941</v>
      </c>
      <c r="C371" s="3"/>
      <c r="D371" s="3"/>
      <c r="E371" s="3"/>
      <c r="F371" s="3"/>
      <c r="G371" s="3"/>
      <c r="H371" s="31">
        <v>18000</v>
      </c>
      <c r="I371" s="2">
        <v>4</v>
      </c>
      <c r="J371" s="31">
        <f t="shared" si="5"/>
        <v>72000</v>
      </c>
      <c r="K371" s="31"/>
      <c r="L371" s="31"/>
      <c r="M371" s="31"/>
      <c r="N371" s="31"/>
      <c r="O371" s="31"/>
      <c r="P371" s="2">
        <v>188</v>
      </c>
      <c r="Q371" s="6">
        <v>43877</v>
      </c>
      <c r="R371" s="6">
        <v>43880</v>
      </c>
      <c r="T371" s="2" t="b">
        <v>0</v>
      </c>
      <c r="U371" s="2" t="s">
        <v>1933</v>
      </c>
    </row>
    <row r="372" spans="1:21" ht="14.25" customHeight="1" x14ac:dyDescent="0.35">
      <c r="A372" s="2" t="s">
        <v>634</v>
      </c>
      <c r="B372" s="3" t="s">
        <v>1941</v>
      </c>
      <c r="C372" s="3"/>
      <c r="D372" s="3"/>
      <c r="E372" s="3"/>
      <c r="F372" s="3"/>
      <c r="G372" s="3"/>
      <c r="H372" s="31">
        <v>18000</v>
      </c>
      <c r="I372" s="2">
        <v>4</v>
      </c>
      <c r="J372" s="31">
        <f t="shared" si="5"/>
        <v>72000</v>
      </c>
      <c r="K372" s="31"/>
      <c r="L372" s="31"/>
      <c r="M372" s="31"/>
      <c r="N372" s="31"/>
      <c r="O372" s="31"/>
      <c r="P372" s="2">
        <v>321</v>
      </c>
      <c r="Q372" s="6">
        <v>44944</v>
      </c>
      <c r="R372" s="6">
        <v>44946</v>
      </c>
      <c r="S372" s="2" t="s">
        <v>1937</v>
      </c>
      <c r="T372" s="2" t="b">
        <v>1</v>
      </c>
      <c r="U372" s="2">
        <v>54838.92</v>
      </c>
    </row>
    <row r="373" spans="1:21" ht="14.25" customHeight="1" x14ac:dyDescent="0.35">
      <c r="A373" s="2" t="s">
        <v>636</v>
      </c>
      <c r="B373" s="3" t="s">
        <v>1932</v>
      </c>
      <c r="C373" s="3"/>
      <c r="D373" s="3"/>
      <c r="E373" s="3"/>
      <c r="F373" s="3"/>
      <c r="G373" s="3"/>
      <c r="H373" s="31">
        <v>500</v>
      </c>
      <c r="I373" s="2">
        <v>1</v>
      </c>
      <c r="J373" s="31">
        <f t="shared" si="5"/>
        <v>500</v>
      </c>
      <c r="K373" s="31"/>
      <c r="L373" s="31"/>
      <c r="M373" s="31"/>
      <c r="N373" s="31"/>
      <c r="O373" s="31"/>
      <c r="P373" s="2">
        <v>427</v>
      </c>
      <c r="Q373" s="6">
        <v>44473</v>
      </c>
      <c r="R373" s="6">
        <v>44478</v>
      </c>
      <c r="T373" s="2" t="b">
        <v>0</v>
      </c>
      <c r="U373" s="2" t="s">
        <v>1933</v>
      </c>
    </row>
    <row r="374" spans="1:21" ht="14.25" customHeight="1" x14ac:dyDescent="0.35">
      <c r="A374" s="2" t="s">
        <v>637</v>
      </c>
      <c r="B374" s="3" t="s">
        <v>1949</v>
      </c>
      <c r="C374" s="3"/>
      <c r="D374" s="3"/>
      <c r="E374" s="3"/>
      <c r="F374" s="3"/>
      <c r="G374" s="3"/>
      <c r="H374" s="31">
        <v>20000</v>
      </c>
      <c r="I374" s="2">
        <v>12</v>
      </c>
      <c r="J374" s="31">
        <f t="shared" si="5"/>
        <v>240000</v>
      </c>
      <c r="K374" s="31"/>
      <c r="L374" s="31"/>
      <c r="M374" s="31"/>
      <c r="N374" s="31"/>
      <c r="O374" s="31"/>
      <c r="P374" s="2">
        <v>138</v>
      </c>
      <c r="Q374" s="6">
        <v>44497</v>
      </c>
      <c r="R374" s="6">
        <v>44502</v>
      </c>
      <c r="S374" s="2" t="s">
        <v>1937</v>
      </c>
      <c r="T374" s="2" t="b">
        <v>1</v>
      </c>
      <c r="U374" s="2">
        <v>196046.63999999998</v>
      </c>
    </row>
    <row r="375" spans="1:21" ht="14.25" customHeight="1" x14ac:dyDescent="0.35">
      <c r="A375" s="2" t="s">
        <v>638</v>
      </c>
      <c r="B375" s="3" t="s">
        <v>1934</v>
      </c>
      <c r="C375" s="3"/>
      <c r="D375" s="3"/>
      <c r="E375" s="3"/>
      <c r="F375" s="3"/>
      <c r="G375" s="3"/>
      <c r="H375" s="31" t="s">
        <v>1938</v>
      </c>
      <c r="I375" s="2">
        <v>3</v>
      </c>
      <c r="J375" s="31">
        <f t="shared" si="5"/>
        <v>18000</v>
      </c>
      <c r="K375" s="31"/>
      <c r="L375" s="31"/>
      <c r="M375" s="31"/>
      <c r="N375" s="31"/>
      <c r="O375" s="31"/>
      <c r="P375" s="2">
        <v>343</v>
      </c>
      <c r="Q375" s="6">
        <v>44612</v>
      </c>
      <c r="R375" s="6">
        <v>44615</v>
      </c>
      <c r="S375" s="2" t="s">
        <v>1952</v>
      </c>
      <c r="T375" s="2" t="b">
        <v>1</v>
      </c>
      <c r="U375" s="2">
        <v>9141.42</v>
      </c>
    </row>
    <row r="376" spans="1:21" ht="14.25" customHeight="1" x14ac:dyDescent="0.35">
      <c r="A376" s="2" t="s">
        <v>639</v>
      </c>
      <c r="B376" s="3" t="s">
        <v>1944</v>
      </c>
      <c r="C376" s="3"/>
      <c r="D376" s="3"/>
      <c r="E376" s="3"/>
      <c r="F376" s="3"/>
      <c r="G376" s="3"/>
      <c r="H376" s="31">
        <v>8000</v>
      </c>
      <c r="I376" s="2">
        <v>2</v>
      </c>
      <c r="J376" s="31">
        <f t="shared" si="5"/>
        <v>16000</v>
      </c>
      <c r="K376" s="31"/>
      <c r="L376" s="31"/>
      <c r="M376" s="31"/>
      <c r="N376" s="31"/>
      <c r="O376" s="31"/>
      <c r="P376" s="2">
        <v>341</v>
      </c>
      <c r="Q376" s="6">
        <v>45165</v>
      </c>
      <c r="R376" s="6">
        <v>45170</v>
      </c>
      <c r="S376" s="2" t="s">
        <v>1931</v>
      </c>
      <c r="T376" s="2" t="b">
        <v>1</v>
      </c>
      <c r="U376" s="2">
        <v>13267.3</v>
      </c>
    </row>
    <row r="377" spans="1:21" ht="14.25" customHeight="1" x14ac:dyDescent="0.35">
      <c r="A377" s="2" t="s">
        <v>640</v>
      </c>
      <c r="B377" s="3" t="s">
        <v>1957</v>
      </c>
      <c r="C377" s="3"/>
      <c r="D377" s="3"/>
      <c r="E377" s="3"/>
      <c r="F377" s="3"/>
      <c r="G377" s="3"/>
      <c r="H377" s="31">
        <v>800</v>
      </c>
      <c r="I377" s="2">
        <v>1</v>
      </c>
      <c r="J377" s="31">
        <f t="shared" si="5"/>
        <v>800</v>
      </c>
      <c r="K377" s="31"/>
      <c r="L377" s="31"/>
      <c r="M377" s="31"/>
      <c r="N377" s="31"/>
      <c r="O377" s="31"/>
      <c r="P377" s="2">
        <v>318</v>
      </c>
      <c r="Q377" s="6">
        <v>44000</v>
      </c>
      <c r="R377" s="6">
        <v>44006</v>
      </c>
      <c r="S377" s="2" t="s">
        <v>1937</v>
      </c>
      <c r="T377" s="2" t="b">
        <v>1</v>
      </c>
      <c r="U377" s="2">
        <v>698.61</v>
      </c>
    </row>
    <row r="378" spans="1:21" ht="14.25" customHeight="1" x14ac:dyDescent="0.35">
      <c r="A378" s="2" t="s">
        <v>642</v>
      </c>
      <c r="B378" s="3" t="s">
        <v>1941</v>
      </c>
      <c r="C378" s="3"/>
      <c r="D378" s="3"/>
      <c r="E378" s="3"/>
      <c r="F378" s="3"/>
      <c r="G378" s="3"/>
      <c r="H378" s="31" t="s">
        <v>1942</v>
      </c>
      <c r="I378" s="2">
        <v>4</v>
      </c>
      <c r="J378" s="31">
        <f t="shared" si="5"/>
        <v>72000</v>
      </c>
      <c r="K378" s="31"/>
      <c r="L378" s="31"/>
      <c r="M378" s="31"/>
      <c r="N378" s="31"/>
      <c r="O378" s="31"/>
      <c r="P378" s="2">
        <v>403</v>
      </c>
      <c r="Q378" s="6">
        <v>44157</v>
      </c>
      <c r="R378" s="6">
        <v>44160</v>
      </c>
      <c r="T378" s="2" t="b">
        <v>0</v>
      </c>
      <c r="U378" s="2" t="s">
        <v>1933</v>
      </c>
    </row>
    <row r="379" spans="1:21" ht="14.25" customHeight="1" x14ac:dyDescent="0.35">
      <c r="A379" s="2" t="s">
        <v>644</v>
      </c>
      <c r="B379" s="3" t="s">
        <v>1940</v>
      </c>
      <c r="C379" s="3"/>
      <c r="D379" s="3"/>
      <c r="E379" s="3"/>
      <c r="F379" s="3"/>
      <c r="G379" s="3"/>
      <c r="H379" s="31" t="s">
        <v>1955</v>
      </c>
      <c r="I379" s="2">
        <v>3</v>
      </c>
      <c r="J379" s="31">
        <f t="shared" si="5"/>
        <v>30000</v>
      </c>
      <c r="K379" s="31"/>
      <c r="L379" s="31"/>
      <c r="M379" s="31"/>
      <c r="N379" s="31"/>
      <c r="O379" s="31"/>
      <c r="P379" s="2">
        <v>204</v>
      </c>
      <c r="Q379" s="6">
        <v>44967</v>
      </c>
      <c r="R379" s="6">
        <v>44969</v>
      </c>
      <c r="S379" s="2" t="s">
        <v>1948</v>
      </c>
      <c r="T379" s="2" t="b">
        <v>1</v>
      </c>
      <c r="U379" s="2">
        <v>23847.09</v>
      </c>
    </row>
    <row r="380" spans="1:21" ht="14.25" customHeight="1" x14ac:dyDescent="0.35">
      <c r="A380" s="2" t="s">
        <v>645</v>
      </c>
      <c r="B380" s="3" t="s">
        <v>1936</v>
      </c>
      <c r="C380" s="3"/>
      <c r="D380" s="3"/>
      <c r="E380" s="3"/>
      <c r="F380" s="3"/>
      <c r="G380" s="3"/>
      <c r="H380" s="31" t="s">
        <v>1954</v>
      </c>
      <c r="I380" s="2">
        <v>7</v>
      </c>
      <c r="J380" s="31">
        <f t="shared" si="5"/>
        <v>21000</v>
      </c>
      <c r="K380" s="31"/>
      <c r="L380" s="31"/>
      <c r="M380" s="31"/>
      <c r="N380" s="31"/>
      <c r="O380" s="31"/>
      <c r="P380" s="2">
        <v>368</v>
      </c>
      <c r="Q380" s="6">
        <v>44350</v>
      </c>
      <c r="R380" s="6">
        <v>44356</v>
      </c>
      <c r="T380" s="2" t="b">
        <v>0</v>
      </c>
      <c r="U380" s="2" t="s">
        <v>1933</v>
      </c>
    </row>
    <row r="381" spans="1:21" ht="14.25" customHeight="1" x14ac:dyDescent="0.35">
      <c r="A381" s="2" t="s">
        <v>646</v>
      </c>
      <c r="B381" s="3" t="s">
        <v>1959</v>
      </c>
      <c r="C381" s="3"/>
      <c r="D381" s="3"/>
      <c r="E381" s="3"/>
      <c r="F381" s="3"/>
      <c r="G381" s="3"/>
      <c r="H381" s="31">
        <v>100</v>
      </c>
      <c r="I381" s="2">
        <v>1</v>
      </c>
      <c r="J381" s="31">
        <f t="shared" si="5"/>
        <v>100</v>
      </c>
      <c r="K381" s="31"/>
      <c r="L381" s="31"/>
      <c r="M381" s="31"/>
      <c r="N381" s="31"/>
      <c r="O381" s="31"/>
      <c r="P381" s="2">
        <v>492</v>
      </c>
      <c r="Q381" s="6">
        <v>44744</v>
      </c>
      <c r="R381" s="6">
        <v>44747</v>
      </c>
      <c r="T381" s="2" t="b">
        <v>0</v>
      </c>
      <c r="U381" s="2" t="s">
        <v>1933</v>
      </c>
    </row>
    <row r="382" spans="1:21" ht="14.25" customHeight="1" x14ac:dyDescent="0.35">
      <c r="A382" s="2" t="s">
        <v>648</v>
      </c>
      <c r="B382" s="3" t="s">
        <v>1941</v>
      </c>
      <c r="C382" s="3"/>
      <c r="D382" s="3"/>
      <c r="E382" s="3"/>
      <c r="F382" s="3"/>
      <c r="G382" s="3"/>
      <c r="H382" s="31">
        <v>18000</v>
      </c>
      <c r="I382" s="2">
        <v>5</v>
      </c>
      <c r="J382" s="31">
        <f t="shared" si="5"/>
        <v>90000</v>
      </c>
      <c r="K382" s="31"/>
      <c r="L382" s="31"/>
      <c r="M382" s="31"/>
      <c r="N382" s="31"/>
      <c r="O382" s="31"/>
      <c r="P382" s="2">
        <v>468</v>
      </c>
      <c r="Q382" s="6">
        <v>45360</v>
      </c>
      <c r="R382" s="6">
        <v>45362</v>
      </c>
      <c r="S382" s="2" t="s">
        <v>1948</v>
      </c>
      <c r="T382" s="2" t="b">
        <v>1</v>
      </c>
      <c r="U382" s="2">
        <v>45637.1</v>
      </c>
    </row>
    <row r="383" spans="1:21" ht="14.25" customHeight="1" x14ac:dyDescent="0.35">
      <c r="A383" s="2" t="s">
        <v>649</v>
      </c>
      <c r="B383" s="3" t="s">
        <v>1934</v>
      </c>
      <c r="C383" s="3"/>
      <c r="D383" s="3"/>
      <c r="E383" s="3"/>
      <c r="F383" s="3"/>
      <c r="G383" s="3"/>
      <c r="H383" s="31">
        <v>6000</v>
      </c>
      <c r="I383" s="2">
        <v>3</v>
      </c>
      <c r="J383" s="31">
        <f t="shared" si="5"/>
        <v>18000</v>
      </c>
      <c r="K383" s="31"/>
      <c r="L383" s="31"/>
      <c r="M383" s="31"/>
      <c r="N383" s="31"/>
      <c r="O383" s="31"/>
      <c r="P383" s="2">
        <v>459</v>
      </c>
      <c r="Q383" s="6">
        <v>44009</v>
      </c>
      <c r="R383" s="6">
        <v>44014</v>
      </c>
      <c r="S383" s="2" t="s">
        <v>1937</v>
      </c>
      <c r="T383" s="2" t="b">
        <v>1</v>
      </c>
      <c r="U383" s="2">
        <v>11172.539999999999</v>
      </c>
    </row>
    <row r="384" spans="1:21" ht="14.25" customHeight="1" x14ac:dyDescent="0.35">
      <c r="A384" s="2" t="s">
        <v>650</v>
      </c>
      <c r="B384" s="3" t="s">
        <v>1943</v>
      </c>
      <c r="C384" s="3"/>
      <c r="D384" s="3"/>
      <c r="E384" s="3"/>
      <c r="F384" s="3"/>
      <c r="G384" s="3"/>
      <c r="H384" s="31">
        <v>25000</v>
      </c>
      <c r="I384" s="2">
        <v>10</v>
      </c>
      <c r="J384" s="31">
        <f t="shared" si="5"/>
        <v>250000</v>
      </c>
      <c r="K384" s="31"/>
      <c r="L384" s="31"/>
      <c r="M384" s="31"/>
      <c r="N384" s="31"/>
      <c r="O384" s="31"/>
      <c r="P384" s="2">
        <v>165</v>
      </c>
      <c r="Q384" s="6">
        <v>43970</v>
      </c>
      <c r="R384" s="6">
        <v>43972</v>
      </c>
      <c r="T384" s="2" t="b">
        <v>0</v>
      </c>
      <c r="U384" s="2" t="s">
        <v>1933</v>
      </c>
    </row>
    <row r="385" spans="1:21" ht="14.25" customHeight="1" x14ac:dyDescent="0.35">
      <c r="A385" s="2" t="s">
        <v>652</v>
      </c>
      <c r="B385" s="3" t="s">
        <v>1959</v>
      </c>
      <c r="C385" s="3"/>
      <c r="D385" s="3"/>
      <c r="E385" s="3"/>
      <c r="F385" s="3"/>
      <c r="G385" s="3"/>
      <c r="H385" s="31">
        <v>100</v>
      </c>
      <c r="I385" s="2">
        <v>1</v>
      </c>
      <c r="J385" s="31">
        <f t="shared" si="5"/>
        <v>100</v>
      </c>
      <c r="K385" s="31"/>
      <c r="L385" s="31"/>
      <c r="M385" s="31"/>
      <c r="N385" s="31"/>
      <c r="O385" s="31"/>
      <c r="P385" s="2">
        <v>343</v>
      </c>
      <c r="Q385" s="6">
        <v>43838</v>
      </c>
      <c r="R385" s="6">
        <v>43844</v>
      </c>
      <c r="S385" s="2" t="s">
        <v>1935</v>
      </c>
      <c r="T385" s="2" t="b">
        <v>1</v>
      </c>
      <c r="U385" s="2">
        <v>57.71</v>
      </c>
    </row>
    <row r="386" spans="1:21" ht="14.25" customHeight="1" x14ac:dyDescent="0.35">
      <c r="A386" s="2" t="s">
        <v>654</v>
      </c>
      <c r="B386" s="3" t="s">
        <v>1940</v>
      </c>
      <c r="C386" s="3"/>
      <c r="D386" s="3"/>
      <c r="E386" s="3"/>
      <c r="F386" s="3"/>
      <c r="G386" s="3"/>
      <c r="H386" s="31">
        <v>10000</v>
      </c>
      <c r="I386" s="2">
        <v>3</v>
      </c>
      <c r="J386" s="31">
        <f t="shared" ref="J386:J449" si="6">H386*I386</f>
        <v>30000</v>
      </c>
      <c r="K386" s="31"/>
      <c r="L386" s="31"/>
      <c r="M386" s="31"/>
      <c r="N386" s="31"/>
      <c r="O386" s="31"/>
      <c r="P386" s="2">
        <v>449</v>
      </c>
      <c r="Q386" s="6">
        <v>45351</v>
      </c>
      <c r="R386" s="6">
        <v>45356</v>
      </c>
      <c r="S386" s="2" t="s">
        <v>1948</v>
      </c>
      <c r="T386" s="2" t="b">
        <v>1</v>
      </c>
      <c r="U386" s="2">
        <v>15793.41</v>
      </c>
    </row>
    <row r="387" spans="1:21" ht="14.25" customHeight="1" x14ac:dyDescent="0.35">
      <c r="A387" s="2" t="s">
        <v>656</v>
      </c>
      <c r="B387" s="3" t="s">
        <v>1945</v>
      </c>
      <c r="C387" s="3"/>
      <c r="D387" s="3"/>
      <c r="E387" s="3"/>
      <c r="F387" s="3"/>
      <c r="G387" s="3"/>
      <c r="H387" s="31">
        <v>15000</v>
      </c>
      <c r="I387" s="2">
        <v>4</v>
      </c>
      <c r="J387" s="31">
        <f t="shared" si="6"/>
        <v>60000</v>
      </c>
      <c r="K387" s="31"/>
      <c r="L387" s="31"/>
      <c r="M387" s="31"/>
      <c r="N387" s="31"/>
      <c r="O387" s="31"/>
      <c r="P387" s="2">
        <v>175</v>
      </c>
      <c r="Q387" s="6">
        <v>43745</v>
      </c>
      <c r="R387" s="6">
        <v>43750</v>
      </c>
      <c r="S387" s="2" t="s">
        <v>1935</v>
      </c>
      <c r="T387" s="2" t="b">
        <v>1</v>
      </c>
      <c r="U387" s="2">
        <v>46224.04</v>
      </c>
    </row>
    <row r="388" spans="1:21" ht="14.25" customHeight="1" x14ac:dyDescent="0.35">
      <c r="A388" s="2" t="s">
        <v>658</v>
      </c>
      <c r="B388" s="3" t="s">
        <v>1944</v>
      </c>
      <c r="C388" s="3"/>
      <c r="D388" s="3"/>
      <c r="E388" s="3"/>
      <c r="F388" s="3"/>
      <c r="G388" s="3"/>
      <c r="H388" s="31" t="s">
        <v>1956</v>
      </c>
      <c r="I388" s="2">
        <v>3</v>
      </c>
      <c r="J388" s="31">
        <f t="shared" si="6"/>
        <v>24000</v>
      </c>
      <c r="K388" s="31"/>
      <c r="L388" s="31"/>
      <c r="M388" s="31"/>
      <c r="N388" s="31"/>
      <c r="O388" s="31"/>
      <c r="P388" s="2">
        <v>456</v>
      </c>
      <c r="Q388" s="6">
        <v>45406</v>
      </c>
      <c r="R388" s="6">
        <v>45410</v>
      </c>
      <c r="S388" s="2" t="s">
        <v>1948</v>
      </c>
      <c r="T388" s="2" t="b">
        <v>1</v>
      </c>
      <c r="U388" s="2">
        <v>15849.300000000001</v>
      </c>
    </row>
    <row r="389" spans="1:21" ht="14.25" customHeight="1" x14ac:dyDescent="0.35">
      <c r="A389" s="2" t="s">
        <v>659</v>
      </c>
      <c r="B389" s="3" t="s">
        <v>1940</v>
      </c>
      <c r="C389" s="3"/>
      <c r="D389" s="3"/>
      <c r="E389" s="3"/>
      <c r="F389" s="3"/>
      <c r="G389" s="3"/>
      <c r="H389" s="31" t="s">
        <v>1955</v>
      </c>
      <c r="I389" s="2">
        <v>3</v>
      </c>
      <c r="J389" s="31">
        <f t="shared" si="6"/>
        <v>30000</v>
      </c>
      <c r="K389" s="31"/>
      <c r="L389" s="31"/>
      <c r="M389" s="31"/>
      <c r="N389" s="31"/>
      <c r="O389" s="31"/>
      <c r="P389" s="2">
        <v>395</v>
      </c>
      <c r="Q389" s="6">
        <v>43939</v>
      </c>
      <c r="R389" s="6">
        <v>43945</v>
      </c>
      <c r="S389" s="2" t="s">
        <v>1948</v>
      </c>
      <c r="T389" s="2" t="b">
        <v>1</v>
      </c>
      <c r="U389" s="2">
        <v>23214.36</v>
      </c>
    </row>
    <row r="390" spans="1:21" ht="14.25" customHeight="1" x14ac:dyDescent="0.35">
      <c r="A390" s="2" t="s">
        <v>661</v>
      </c>
      <c r="B390" s="3" t="s">
        <v>1944</v>
      </c>
      <c r="C390" s="3"/>
      <c r="D390" s="3"/>
      <c r="E390" s="3"/>
      <c r="F390" s="3"/>
      <c r="G390" s="3"/>
      <c r="H390" s="31">
        <v>8000</v>
      </c>
      <c r="I390" s="2">
        <v>2</v>
      </c>
      <c r="J390" s="31">
        <f t="shared" si="6"/>
        <v>16000</v>
      </c>
      <c r="K390" s="31"/>
      <c r="L390" s="31"/>
      <c r="M390" s="31"/>
      <c r="N390" s="31"/>
      <c r="O390" s="31"/>
      <c r="P390" s="2">
        <v>147</v>
      </c>
      <c r="Q390" s="6">
        <v>44905</v>
      </c>
      <c r="R390" s="6">
        <v>44910</v>
      </c>
      <c r="T390" s="2" t="b">
        <v>0</v>
      </c>
      <c r="U390" s="2" t="s">
        <v>1933</v>
      </c>
    </row>
    <row r="391" spans="1:21" ht="14.25" customHeight="1" x14ac:dyDescent="0.35">
      <c r="A391" s="2" t="s">
        <v>662</v>
      </c>
      <c r="B391" s="3" t="s">
        <v>1945</v>
      </c>
      <c r="C391" s="3"/>
      <c r="D391" s="3"/>
      <c r="E391" s="3"/>
      <c r="F391" s="3"/>
      <c r="G391" s="3"/>
      <c r="H391" s="31" t="s">
        <v>1964</v>
      </c>
      <c r="I391" s="2">
        <v>5</v>
      </c>
      <c r="J391" s="31">
        <f t="shared" si="6"/>
        <v>75000</v>
      </c>
      <c r="K391" s="31"/>
      <c r="L391" s="31"/>
      <c r="M391" s="31"/>
      <c r="N391" s="31"/>
      <c r="O391" s="31"/>
      <c r="P391" s="2">
        <v>495</v>
      </c>
      <c r="Q391" s="6">
        <v>45217</v>
      </c>
      <c r="R391" s="6">
        <v>45219</v>
      </c>
      <c r="S391" s="2" t="s">
        <v>1948</v>
      </c>
      <c r="T391" s="2" t="b">
        <v>1</v>
      </c>
      <c r="U391" s="2">
        <v>52324.55</v>
      </c>
    </row>
    <row r="392" spans="1:21" ht="14.25" customHeight="1" x14ac:dyDescent="0.35">
      <c r="A392" s="2" t="s">
        <v>663</v>
      </c>
      <c r="B392" s="3" t="s">
        <v>1939</v>
      </c>
      <c r="C392" s="3"/>
      <c r="D392" s="3"/>
      <c r="E392" s="3"/>
      <c r="F392" s="3"/>
      <c r="G392" s="3"/>
      <c r="H392" s="31">
        <v>1000</v>
      </c>
      <c r="I392" s="2">
        <v>4</v>
      </c>
      <c r="J392" s="31">
        <f t="shared" si="6"/>
        <v>4000</v>
      </c>
      <c r="K392" s="31"/>
      <c r="L392" s="31"/>
      <c r="M392" s="31"/>
      <c r="N392" s="31"/>
      <c r="O392" s="31"/>
      <c r="P392" s="2">
        <v>181</v>
      </c>
      <c r="Q392" s="6">
        <v>44167</v>
      </c>
      <c r="R392" s="6">
        <v>44171</v>
      </c>
      <c r="T392" s="2" t="b">
        <v>0</v>
      </c>
      <c r="U392" s="2" t="s">
        <v>1933</v>
      </c>
    </row>
    <row r="393" spans="1:21" ht="14.25" customHeight="1" x14ac:dyDescent="0.35">
      <c r="A393" s="2" t="s">
        <v>664</v>
      </c>
      <c r="B393" s="3" t="s">
        <v>1943</v>
      </c>
      <c r="C393" s="3"/>
      <c r="D393" s="3"/>
      <c r="E393" s="3"/>
      <c r="F393" s="3"/>
      <c r="G393" s="3"/>
      <c r="H393" s="31" t="s">
        <v>1961</v>
      </c>
      <c r="I393" s="2">
        <v>10</v>
      </c>
      <c r="J393" s="31">
        <f t="shared" si="6"/>
        <v>250000</v>
      </c>
      <c r="K393" s="31"/>
      <c r="L393" s="31"/>
      <c r="M393" s="31"/>
      <c r="N393" s="31"/>
      <c r="O393" s="31"/>
      <c r="P393" s="2">
        <v>424</v>
      </c>
      <c r="Q393" s="6">
        <v>45219</v>
      </c>
      <c r="R393" s="6">
        <v>45224</v>
      </c>
      <c r="S393" s="2" t="s">
        <v>1948</v>
      </c>
      <c r="T393" s="2" t="b">
        <v>1</v>
      </c>
      <c r="U393" s="2">
        <v>154333.29999999999</v>
      </c>
    </row>
    <row r="394" spans="1:21" ht="14.25" customHeight="1" x14ac:dyDescent="0.35">
      <c r="A394" s="2" t="s">
        <v>665</v>
      </c>
      <c r="B394" s="3" t="s">
        <v>1941</v>
      </c>
      <c r="C394" s="3"/>
      <c r="D394" s="3"/>
      <c r="E394" s="3"/>
      <c r="F394" s="3"/>
      <c r="G394" s="3"/>
      <c r="H394" s="31">
        <v>18000</v>
      </c>
      <c r="I394" s="2">
        <v>5</v>
      </c>
      <c r="J394" s="31">
        <f t="shared" si="6"/>
        <v>90000</v>
      </c>
      <c r="K394" s="31"/>
      <c r="L394" s="31"/>
      <c r="M394" s="31"/>
      <c r="N394" s="31"/>
      <c r="O394" s="31"/>
      <c r="P394" s="2">
        <v>457</v>
      </c>
      <c r="Q394" s="6">
        <v>44867</v>
      </c>
      <c r="R394" s="6">
        <v>44871</v>
      </c>
      <c r="S394" s="2" t="s">
        <v>1937</v>
      </c>
      <c r="T394" s="2" t="b">
        <v>1</v>
      </c>
      <c r="U394" s="2">
        <v>54359.3</v>
      </c>
    </row>
    <row r="395" spans="1:21" ht="14.25" customHeight="1" x14ac:dyDescent="0.35">
      <c r="A395" s="2" t="s">
        <v>666</v>
      </c>
      <c r="B395" s="3" t="s">
        <v>1945</v>
      </c>
      <c r="C395" s="3"/>
      <c r="D395" s="3"/>
      <c r="E395" s="3"/>
      <c r="F395" s="3"/>
      <c r="G395" s="3"/>
      <c r="H395" s="31">
        <v>15000</v>
      </c>
      <c r="I395" s="2">
        <v>3</v>
      </c>
      <c r="J395" s="31">
        <f t="shared" si="6"/>
        <v>45000</v>
      </c>
      <c r="K395" s="31"/>
      <c r="L395" s="31"/>
      <c r="M395" s="31"/>
      <c r="N395" s="31"/>
      <c r="O395" s="31"/>
      <c r="P395" s="2">
        <v>472</v>
      </c>
      <c r="Q395" s="6">
        <v>45110</v>
      </c>
      <c r="R395" s="6">
        <v>45112</v>
      </c>
      <c r="S395" s="2" t="s">
        <v>1952</v>
      </c>
      <c r="T395" s="2" t="b">
        <v>1</v>
      </c>
      <c r="U395" s="2">
        <v>34948.050000000003</v>
      </c>
    </row>
    <row r="396" spans="1:21" ht="14.25" customHeight="1" x14ac:dyDescent="0.35">
      <c r="A396" s="2" t="s">
        <v>668</v>
      </c>
      <c r="B396" s="3" t="s">
        <v>1930</v>
      </c>
      <c r="C396" s="3"/>
      <c r="D396" s="3"/>
      <c r="E396" s="3"/>
      <c r="F396" s="3"/>
      <c r="G396" s="3"/>
      <c r="H396" s="31">
        <v>12000</v>
      </c>
      <c r="I396" s="2">
        <v>4</v>
      </c>
      <c r="J396" s="31">
        <f t="shared" si="6"/>
        <v>48000</v>
      </c>
      <c r="K396" s="31"/>
      <c r="L396" s="31"/>
      <c r="M396" s="31"/>
      <c r="N396" s="31"/>
      <c r="O396" s="31"/>
      <c r="P396" s="2">
        <v>103</v>
      </c>
      <c r="Q396" s="6">
        <v>43856</v>
      </c>
      <c r="R396" s="6">
        <v>43859</v>
      </c>
      <c r="S396" s="2" t="s">
        <v>1952</v>
      </c>
      <c r="T396" s="2" t="b">
        <v>1</v>
      </c>
      <c r="U396" s="2">
        <v>31165.759999999998</v>
      </c>
    </row>
    <row r="397" spans="1:21" ht="14.25" customHeight="1" x14ac:dyDescent="0.35">
      <c r="A397" s="2" t="s">
        <v>670</v>
      </c>
      <c r="B397" s="3" t="s">
        <v>1946</v>
      </c>
      <c r="C397" s="3"/>
      <c r="D397" s="3"/>
      <c r="E397" s="3"/>
      <c r="F397" s="3"/>
      <c r="G397" s="3"/>
      <c r="H397" s="31">
        <v>2000</v>
      </c>
      <c r="I397" s="2">
        <v>6</v>
      </c>
      <c r="J397" s="31">
        <f t="shared" si="6"/>
        <v>12000</v>
      </c>
      <c r="K397" s="31"/>
      <c r="L397" s="31"/>
      <c r="M397" s="31"/>
      <c r="N397" s="31"/>
      <c r="O397" s="31"/>
      <c r="P397" s="2">
        <v>119</v>
      </c>
      <c r="Q397" s="6">
        <v>44140</v>
      </c>
      <c r="R397" s="6">
        <v>44145</v>
      </c>
      <c r="S397" s="2" t="s">
        <v>1935</v>
      </c>
      <c r="T397" s="2" t="b">
        <v>1</v>
      </c>
      <c r="U397" s="2">
        <v>9210.5399999999991</v>
      </c>
    </row>
    <row r="398" spans="1:21" ht="14.25" customHeight="1" x14ac:dyDescent="0.35">
      <c r="A398" s="2" t="s">
        <v>672</v>
      </c>
      <c r="B398" s="3" t="s">
        <v>1957</v>
      </c>
      <c r="C398" s="3"/>
      <c r="D398" s="3"/>
      <c r="E398" s="3"/>
      <c r="F398" s="3"/>
      <c r="G398" s="3"/>
      <c r="H398" s="31">
        <v>800</v>
      </c>
      <c r="I398" s="2">
        <v>1</v>
      </c>
      <c r="J398" s="31">
        <f t="shared" si="6"/>
        <v>800</v>
      </c>
      <c r="K398" s="31"/>
      <c r="L398" s="31"/>
      <c r="M398" s="31"/>
      <c r="N398" s="31"/>
      <c r="O398" s="31"/>
      <c r="P398" s="2">
        <v>170</v>
      </c>
      <c r="Q398" s="6">
        <v>43640</v>
      </c>
      <c r="R398" s="6">
        <v>43643</v>
      </c>
      <c r="S398" s="2" t="s">
        <v>1931</v>
      </c>
      <c r="T398" s="2" t="b">
        <v>1</v>
      </c>
      <c r="U398" s="2">
        <v>630.55999999999995</v>
      </c>
    </row>
    <row r="399" spans="1:21" ht="14.25" customHeight="1" x14ac:dyDescent="0.35">
      <c r="A399" s="2" t="s">
        <v>673</v>
      </c>
      <c r="B399" s="3" t="s">
        <v>1934</v>
      </c>
      <c r="C399" s="3"/>
      <c r="D399" s="3"/>
      <c r="E399" s="3"/>
      <c r="F399" s="3"/>
      <c r="G399" s="3"/>
      <c r="H399" s="31">
        <v>6000</v>
      </c>
      <c r="I399" s="2">
        <v>4</v>
      </c>
      <c r="J399" s="31">
        <f t="shared" si="6"/>
        <v>24000</v>
      </c>
      <c r="K399" s="31"/>
      <c r="L399" s="31"/>
      <c r="M399" s="31"/>
      <c r="N399" s="31"/>
      <c r="O399" s="31"/>
      <c r="P399" s="2">
        <v>359</v>
      </c>
      <c r="Q399" s="6">
        <v>44842</v>
      </c>
      <c r="R399" s="6">
        <v>44844</v>
      </c>
      <c r="S399" s="2" t="s">
        <v>1952</v>
      </c>
      <c r="T399" s="2" t="b">
        <v>1</v>
      </c>
      <c r="U399" s="2">
        <v>17480.04</v>
      </c>
    </row>
    <row r="400" spans="1:21" ht="14.25" customHeight="1" x14ac:dyDescent="0.35">
      <c r="A400" s="2" t="s">
        <v>674</v>
      </c>
      <c r="B400" s="3" t="s">
        <v>1930</v>
      </c>
      <c r="C400" s="3"/>
      <c r="D400" s="3"/>
      <c r="E400" s="3"/>
      <c r="F400" s="3"/>
      <c r="G400" s="3"/>
      <c r="H400" s="31">
        <v>12000</v>
      </c>
      <c r="I400" s="2">
        <v>5</v>
      </c>
      <c r="J400" s="31">
        <f t="shared" si="6"/>
        <v>60000</v>
      </c>
      <c r="K400" s="31"/>
      <c r="L400" s="31"/>
      <c r="M400" s="31"/>
      <c r="N400" s="31"/>
      <c r="O400" s="31"/>
      <c r="P400" s="2">
        <v>134</v>
      </c>
      <c r="Q400" s="6">
        <v>45363</v>
      </c>
      <c r="R400" s="6">
        <v>45366</v>
      </c>
      <c r="S400" s="2" t="s">
        <v>1937</v>
      </c>
      <c r="T400" s="2" t="b">
        <v>1</v>
      </c>
      <c r="U400" s="2">
        <v>39419.75</v>
      </c>
    </row>
    <row r="401" spans="1:21" ht="14.25" customHeight="1" x14ac:dyDescent="0.35">
      <c r="A401" s="2" t="s">
        <v>675</v>
      </c>
      <c r="B401" s="3" t="s">
        <v>1934</v>
      </c>
      <c r="C401" s="3"/>
      <c r="D401" s="3"/>
      <c r="E401" s="3"/>
      <c r="F401" s="3"/>
      <c r="G401" s="3"/>
      <c r="H401" s="31">
        <v>6000</v>
      </c>
      <c r="I401" s="2">
        <v>4</v>
      </c>
      <c r="J401" s="31">
        <f t="shared" si="6"/>
        <v>24000</v>
      </c>
      <c r="K401" s="31"/>
      <c r="L401" s="31"/>
      <c r="M401" s="31"/>
      <c r="N401" s="31"/>
      <c r="O401" s="31"/>
      <c r="P401" s="2">
        <v>469</v>
      </c>
      <c r="Q401" s="6">
        <v>43762</v>
      </c>
      <c r="R401" s="6">
        <v>43767</v>
      </c>
      <c r="S401" s="2" t="s">
        <v>1937</v>
      </c>
      <c r="T401" s="2" t="b">
        <v>1</v>
      </c>
      <c r="U401" s="2">
        <v>20401.560000000001</v>
      </c>
    </row>
    <row r="402" spans="1:21" ht="14.25" customHeight="1" x14ac:dyDescent="0.35">
      <c r="A402" s="2" t="s">
        <v>677</v>
      </c>
      <c r="B402" s="3" t="s">
        <v>1930</v>
      </c>
      <c r="C402" s="3"/>
      <c r="D402" s="3"/>
      <c r="E402" s="3"/>
      <c r="F402" s="3"/>
      <c r="G402" s="3"/>
      <c r="H402" s="31" t="s">
        <v>1953</v>
      </c>
      <c r="I402" s="2">
        <v>5</v>
      </c>
      <c r="J402" s="31">
        <f t="shared" si="6"/>
        <v>60000</v>
      </c>
      <c r="K402" s="31"/>
      <c r="L402" s="31"/>
      <c r="M402" s="31"/>
      <c r="N402" s="31"/>
      <c r="O402" s="31"/>
      <c r="P402" s="2">
        <v>187</v>
      </c>
      <c r="Q402" s="6">
        <v>44915</v>
      </c>
      <c r="R402" s="6">
        <v>44918</v>
      </c>
      <c r="S402" s="2" t="s">
        <v>1937</v>
      </c>
      <c r="T402" s="2" t="b">
        <v>1</v>
      </c>
      <c r="U402" s="2">
        <v>31762.350000000002</v>
      </c>
    </row>
    <row r="403" spans="1:21" ht="14.25" customHeight="1" x14ac:dyDescent="0.35">
      <c r="A403" s="2" t="s">
        <v>678</v>
      </c>
      <c r="B403" s="3" t="s">
        <v>1943</v>
      </c>
      <c r="C403" s="3"/>
      <c r="D403" s="3"/>
      <c r="E403" s="3"/>
      <c r="F403" s="3"/>
      <c r="G403" s="3"/>
      <c r="H403" s="31" t="s">
        <v>1961</v>
      </c>
      <c r="I403" s="2">
        <v>10</v>
      </c>
      <c r="J403" s="31">
        <f t="shared" si="6"/>
        <v>250000</v>
      </c>
      <c r="K403" s="31"/>
      <c r="L403" s="31"/>
      <c r="M403" s="31"/>
      <c r="N403" s="31"/>
      <c r="O403" s="31"/>
      <c r="P403" s="2">
        <v>290</v>
      </c>
      <c r="Q403" s="6">
        <v>44279</v>
      </c>
      <c r="R403" s="6">
        <v>44283</v>
      </c>
      <c r="S403" s="2" t="s">
        <v>1948</v>
      </c>
      <c r="T403" s="2" t="b">
        <v>1</v>
      </c>
      <c r="U403" s="2">
        <v>207131.6</v>
      </c>
    </row>
    <row r="404" spans="1:21" ht="14.25" customHeight="1" x14ac:dyDescent="0.35">
      <c r="A404" s="2" t="s">
        <v>679</v>
      </c>
      <c r="B404" s="3" t="s">
        <v>1957</v>
      </c>
      <c r="C404" s="3"/>
      <c r="D404" s="3"/>
      <c r="E404" s="3"/>
      <c r="F404" s="3"/>
      <c r="G404" s="3"/>
      <c r="H404" s="31">
        <v>800</v>
      </c>
      <c r="I404" s="2">
        <v>2</v>
      </c>
      <c r="J404" s="31">
        <f t="shared" si="6"/>
        <v>1600</v>
      </c>
      <c r="K404" s="31"/>
      <c r="L404" s="31"/>
      <c r="M404" s="31"/>
      <c r="N404" s="31"/>
      <c r="O404" s="31"/>
      <c r="P404" s="2">
        <v>408</v>
      </c>
      <c r="Q404" s="6">
        <v>44095</v>
      </c>
      <c r="R404" s="6">
        <v>44101</v>
      </c>
      <c r="S404" s="2" t="s">
        <v>1935</v>
      </c>
      <c r="T404" s="2" t="b">
        <v>1</v>
      </c>
      <c r="U404" s="2">
        <v>1276.22</v>
      </c>
    </row>
    <row r="405" spans="1:21" ht="14.25" customHeight="1" x14ac:dyDescent="0.35">
      <c r="A405" s="2" t="s">
        <v>681</v>
      </c>
      <c r="B405" s="3" t="s">
        <v>1946</v>
      </c>
      <c r="C405" s="3"/>
      <c r="D405" s="3"/>
      <c r="E405" s="3"/>
      <c r="F405" s="3"/>
      <c r="G405" s="3"/>
      <c r="H405" s="31">
        <v>2000</v>
      </c>
      <c r="I405" s="2">
        <v>6</v>
      </c>
      <c r="J405" s="31">
        <f t="shared" si="6"/>
        <v>12000</v>
      </c>
      <c r="K405" s="31"/>
      <c r="L405" s="31"/>
      <c r="M405" s="31"/>
      <c r="N405" s="31"/>
      <c r="O405" s="31"/>
      <c r="P405" s="2">
        <v>384</v>
      </c>
      <c r="Q405" s="6">
        <v>45091</v>
      </c>
      <c r="R405" s="6">
        <v>45095</v>
      </c>
      <c r="S405" s="2" t="s">
        <v>1931</v>
      </c>
      <c r="T405" s="2" t="b">
        <v>1</v>
      </c>
      <c r="U405" s="2">
        <v>8430.7800000000007</v>
      </c>
    </row>
    <row r="406" spans="1:21" ht="14.25" customHeight="1" x14ac:dyDescent="0.35">
      <c r="A406" s="2" t="s">
        <v>683</v>
      </c>
      <c r="B406" s="3" t="s">
        <v>1944</v>
      </c>
      <c r="C406" s="3"/>
      <c r="D406" s="3"/>
      <c r="E406" s="3"/>
      <c r="F406" s="3"/>
      <c r="G406" s="3"/>
      <c r="H406" s="31" t="s">
        <v>1956</v>
      </c>
      <c r="I406" s="2">
        <v>4</v>
      </c>
      <c r="J406" s="31">
        <f t="shared" si="6"/>
        <v>32000</v>
      </c>
      <c r="K406" s="31"/>
      <c r="L406" s="31"/>
      <c r="M406" s="31"/>
      <c r="N406" s="31"/>
      <c r="O406" s="31"/>
      <c r="P406" s="2">
        <v>417</v>
      </c>
      <c r="Q406" s="6">
        <v>43626</v>
      </c>
      <c r="R406" s="6">
        <v>43628</v>
      </c>
      <c r="S406" s="2" t="s">
        <v>1931</v>
      </c>
      <c r="T406" s="2" t="b">
        <v>1</v>
      </c>
      <c r="U406" s="2">
        <v>25608.2</v>
      </c>
    </row>
    <row r="407" spans="1:21" ht="14.25" customHeight="1" x14ac:dyDescent="0.35">
      <c r="A407" s="2" t="s">
        <v>685</v>
      </c>
      <c r="B407" s="3" t="s">
        <v>1946</v>
      </c>
      <c r="C407" s="3"/>
      <c r="D407" s="3"/>
      <c r="E407" s="3"/>
      <c r="F407" s="3"/>
      <c r="G407" s="3"/>
      <c r="H407" s="31">
        <v>2000</v>
      </c>
      <c r="I407" s="2">
        <v>6</v>
      </c>
      <c r="J407" s="31">
        <f t="shared" si="6"/>
        <v>12000</v>
      </c>
      <c r="K407" s="31"/>
      <c r="L407" s="31"/>
      <c r="M407" s="31"/>
      <c r="N407" s="31"/>
      <c r="O407" s="31"/>
      <c r="P407" s="2">
        <v>250</v>
      </c>
      <c r="Q407" s="6">
        <v>44679</v>
      </c>
      <c r="R407" s="6">
        <v>44681</v>
      </c>
      <c r="T407" s="2" t="b">
        <v>0</v>
      </c>
      <c r="U407" s="2" t="s">
        <v>1933</v>
      </c>
    </row>
    <row r="408" spans="1:21" ht="14.25" customHeight="1" x14ac:dyDescent="0.35">
      <c r="A408" s="2" t="s">
        <v>687</v>
      </c>
      <c r="B408" s="3" t="s">
        <v>1959</v>
      </c>
      <c r="C408" s="3"/>
      <c r="D408" s="3"/>
      <c r="E408" s="3"/>
      <c r="F408" s="3"/>
      <c r="G408" s="3"/>
      <c r="H408" s="31">
        <v>100</v>
      </c>
      <c r="I408" s="2">
        <v>1</v>
      </c>
      <c r="J408" s="31">
        <f t="shared" si="6"/>
        <v>100</v>
      </c>
      <c r="K408" s="31"/>
      <c r="L408" s="31"/>
      <c r="M408" s="31"/>
      <c r="N408" s="31"/>
      <c r="O408" s="31"/>
      <c r="P408" s="2">
        <v>160</v>
      </c>
      <c r="Q408" s="6">
        <v>44463</v>
      </c>
      <c r="R408" s="6">
        <v>44467</v>
      </c>
      <c r="S408" s="2" t="s">
        <v>1935</v>
      </c>
      <c r="T408" s="2" t="b">
        <v>1</v>
      </c>
      <c r="U408" s="2">
        <v>60.99</v>
      </c>
    </row>
    <row r="409" spans="1:21" ht="14.25" customHeight="1" x14ac:dyDescent="0.35">
      <c r="A409" s="2" t="s">
        <v>688</v>
      </c>
      <c r="B409" s="3" t="s">
        <v>1934</v>
      </c>
      <c r="C409" s="3"/>
      <c r="D409" s="3"/>
      <c r="E409" s="3"/>
      <c r="F409" s="3"/>
      <c r="G409" s="3"/>
      <c r="H409" s="31">
        <v>6000</v>
      </c>
      <c r="I409" s="2">
        <v>4</v>
      </c>
      <c r="J409" s="31">
        <f t="shared" si="6"/>
        <v>24000</v>
      </c>
      <c r="K409" s="31"/>
      <c r="L409" s="31"/>
      <c r="M409" s="31"/>
      <c r="N409" s="31"/>
      <c r="O409" s="31"/>
      <c r="P409" s="2">
        <v>433</v>
      </c>
      <c r="Q409" s="6">
        <v>45288</v>
      </c>
      <c r="R409" s="6">
        <v>45290</v>
      </c>
      <c r="S409" s="2" t="s">
        <v>1931</v>
      </c>
      <c r="T409" s="2" t="b">
        <v>1</v>
      </c>
      <c r="U409" s="2">
        <v>16421.2</v>
      </c>
    </row>
    <row r="410" spans="1:21" ht="14.25" customHeight="1" x14ac:dyDescent="0.35">
      <c r="A410" s="2" t="s">
        <v>690</v>
      </c>
      <c r="B410" s="3" t="s">
        <v>1930</v>
      </c>
      <c r="C410" s="3"/>
      <c r="D410" s="3"/>
      <c r="E410" s="3"/>
      <c r="F410" s="3"/>
      <c r="G410" s="3"/>
      <c r="H410" s="31" t="s">
        <v>1953</v>
      </c>
      <c r="I410" s="2">
        <v>4</v>
      </c>
      <c r="J410" s="31">
        <f t="shared" si="6"/>
        <v>48000</v>
      </c>
      <c r="K410" s="31"/>
      <c r="L410" s="31"/>
      <c r="M410" s="31"/>
      <c r="N410" s="31"/>
      <c r="O410" s="31"/>
      <c r="P410" s="2">
        <v>194</v>
      </c>
      <c r="Q410" s="6">
        <v>44210</v>
      </c>
      <c r="R410" s="6">
        <v>44212</v>
      </c>
      <c r="T410" s="2" t="b">
        <v>0</v>
      </c>
      <c r="U410" s="2" t="s">
        <v>1933</v>
      </c>
    </row>
    <row r="411" spans="1:21" ht="14.25" customHeight="1" x14ac:dyDescent="0.35">
      <c r="A411" s="2" t="s">
        <v>692</v>
      </c>
      <c r="B411" s="3" t="s">
        <v>1930</v>
      </c>
      <c r="C411" s="3"/>
      <c r="D411" s="3"/>
      <c r="E411" s="3"/>
      <c r="F411" s="3"/>
      <c r="G411" s="3"/>
      <c r="H411" s="31">
        <v>12000</v>
      </c>
      <c r="I411" s="2">
        <v>5</v>
      </c>
      <c r="J411" s="31">
        <f t="shared" si="6"/>
        <v>60000</v>
      </c>
      <c r="K411" s="31"/>
      <c r="L411" s="31"/>
      <c r="M411" s="31"/>
      <c r="N411" s="31"/>
      <c r="O411" s="31"/>
      <c r="P411" s="2">
        <v>449</v>
      </c>
      <c r="Q411" s="6">
        <v>44885</v>
      </c>
      <c r="R411" s="6">
        <v>44891</v>
      </c>
      <c r="T411" s="2" t="b">
        <v>0</v>
      </c>
      <c r="U411" s="2" t="s">
        <v>1933</v>
      </c>
    </row>
    <row r="412" spans="1:21" ht="14.25" customHeight="1" x14ac:dyDescent="0.35">
      <c r="A412" s="2" t="s">
        <v>693</v>
      </c>
      <c r="B412" s="3" t="s">
        <v>1957</v>
      </c>
      <c r="C412" s="3"/>
      <c r="D412" s="3"/>
      <c r="E412" s="3"/>
      <c r="F412" s="3"/>
      <c r="G412" s="3"/>
      <c r="H412" s="31" t="s">
        <v>1958</v>
      </c>
      <c r="I412" s="2">
        <v>1</v>
      </c>
      <c r="J412" s="31">
        <f t="shared" si="6"/>
        <v>800</v>
      </c>
      <c r="K412" s="31"/>
      <c r="L412" s="31"/>
      <c r="M412" s="31"/>
      <c r="N412" s="31"/>
      <c r="O412" s="31"/>
      <c r="P412" s="2">
        <v>381</v>
      </c>
      <c r="Q412" s="6">
        <v>44988</v>
      </c>
      <c r="R412" s="6">
        <v>44990</v>
      </c>
      <c r="S412" s="2" t="s">
        <v>1937</v>
      </c>
      <c r="T412" s="2" t="b">
        <v>1</v>
      </c>
      <c r="U412" s="2">
        <v>401.91</v>
      </c>
    </row>
    <row r="413" spans="1:21" ht="14.25" customHeight="1" x14ac:dyDescent="0.35">
      <c r="A413" s="2" t="s">
        <v>695</v>
      </c>
      <c r="B413" s="3" t="s">
        <v>1951</v>
      </c>
      <c r="C413" s="3"/>
      <c r="D413" s="3"/>
      <c r="E413" s="3"/>
      <c r="F413" s="3"/>
      <c r="G413" s="3"/>
      <c r="H413" s="31">
        <v>4000</v>
      </c>
      <c r="I413" s="2">
        <v>10</v>
      </c>
      <c r="J413" s="31">
        <f t="shared" si="6"/>
        <v>40000</v>
      </c>
      <c r="K413" s="31"/>
      <c r="L413" s="31"/>
      <c r="M413" s="31"/>
      <c r="N413" s="31"/>
      <c r="O413" s="31"/>
      <c r="P413" s="2">
        <v>236</v>
      </c>
      <c r="Q413" s="6">
        <v>44361</v>
      </c>
      <c r="R413" s="6">
        <v>44365</v>
      </c>
      <c r="T413" s="2" t="b">
        <v>0</v>
      </c>
      <c r="U413" s="2" t="s">
        <v>1933</v>
      </c>
    </row>
    <row r="414" spans="1:21" ht="14.25" customHeight="1" x14ac:dyDescent="0.35">
      <c r="A414" s="2" t="s">
        <v>696</v>
      </c>
      <c r="B414" s="3" t="s">
        <v>1941</v>
      </c>
      <c r="C414" s="3"/>
      <c r="D414" s="3"/>
      <c r="E414" s="3"/>
      <c r="F414" s="3"/>
      <c r="G414" s="3"/>
      <c r="H414" s="31">
        <v>18000</v>
      </c>
      <c r="I414" s="2">
        <v>4</v>
      </c>
      <c r="J414" s="31">
        <f t="shared" si="6"/>
        <v>72000</v>
      </c>
      <c r="K414" s="31"/>
      <c r="L414" s="31"/>
      <c r="M414" s="31"/>
      <c r="N414" s="31"/>
      <c r="O414" s="31"/>
      <c r="P414" s="2">
        <v>163</v>
      </c>
      <c r="Q414" s="6">
        <v>44283</v>
      </c>
      <c r="R414" s="6">
        <v>44289</v>
      </c>
      <c r="S414" s="2" t="s">
        <v>1948</v>
      </c>
      <c r="T414" s="2" t="b">
        <v>1</v>
      </c>
      <c r="U414" s="2">
        <v>36270.04</v>
      </c>
    </row>
    <row r="415" spans="1:21" ht="14.25" customHeight="1" x14ac:dyDescent="0.35">
      <c r="A415" s="2" t="s">
        <v>697</v>
      </c>
      <c r="B415" s="3" t="s">
        <v>1930</v>
      </c>
      <c r="C415" s="3"/>
      <c r="D415" s="3"/>
      <c r="E415" s="3"/>
      <c r="F415" s="3"/>
      <c r="G415" s="3"/>
      <c r="H415" s="31">
        <v>12000</v>
      </c>
      <c r="I415" s="2">
        <v>5</v>
      </c>
      <c r="J415" s="31">
        <f t="shared" si="6"/>
        <v>60000</v>
      </c>
      <c r="K415" s="31"/>
      <c r="L415" s="31"/>
      <c r="M415" s="31"/>
      <c r="N415" s="31"/>
      <c r="O415" s="31"/>
      <c r="P415" s="2">
        <v>113</v>
      </c>
      <c r="Q415" s="6">
        <v>45354</v>
      </c>
      <c r="R415" s="6">
        <v>45358</v>
      </c>
      <c r="S415" s="2" t="s">
        <v>1935</v>
      </c>
      <c r="T415" s="2" t="b">
        <v>1</v>
      </c>
      <c r="U415" s="2">
        <v>36798</v>
      </c>
    </row>
    <row r="416" spans="1:21" ht="14.25" customHeight="1" x14ac:dyDescent="0.35">
      <c r="A416" s="2" t="s">
        <v>699</v>
      </c>
      <c r="B416" s="3" t="s">
        <v>1932</v>
      </c>
      <c r="C416" s="3"/>
      <c r="D416" s="3"/>
      <c r="E416" s="3"/>
      <c r="F416" s="3"/>
      <c r="G416" s="3"/>
      <c r="H416" s="31" t="s">
        <v>1950</v>
      </c>
      <c r="I416" s="2">
        <v>1</v>
      </c>
      <c r="J416" s="31">
        <f t="shared" si="6"/>
        <v>500</v>
      </c>
      <c r="K416" s="31"/>
      <c r="L416" s="31"/>
      <c r="M416" s="31"/>
      <c r="N416" s="31"/>
      <c r="O416" s="31"/>
      <c r="P416" s="2">
        <v>259</v>
      </c>
      <c r="Q416" s="6">
        <v>44013</v>
      </c>
      <c r="R416" s="6">
        <v>44018</v>
      </c>
      <c r="S416" s="2" t="s">
        <v>1948</v>
      </c>
      <c r="T416" s="2" t="b">
        <v>1</v>
      </c>
      <c r="U416" s="2">
        <v>398.78</v>
      </c>
    </row>
    <row r="417" spans="1:21" ht="14.25" customHeight="1" x14ac:dyDescent="0.35">
      <c r="A417" s="2" t="s">
        <v>700</v>
      </c>
      <c r="B417" s="3" t="s">
        <v>1944</v>
      </c>
      <c r="C417" s="3"/>
      <c r="D417" s="3"/>
      <c r="E417" s="3"/>
      <c r="F417" s="3"/>
      <c r="G417" s="3"/>
      <c r="H417" s="31">
        <v>8000</v>
      </c>
      <c r="I417" s="2">
        <v>4</v>
      </c>
      <c r="J417" s="31">
        <f t="shared" si="6"/>
        <v>32000</v>
      </c>
      <c r="K417" s="31"/>
      <c r="L417" s="31"/>
      <c r="M417" s="31"/>
      <c r="N417" s="31"/>
      <c r="O417" s="31"/>
      <c r="P417" s="2">
        <v>437</v>
      </c>
      <c r="Q417" s="6">
        <v>44925</v>
      </c>
      <c r="R417" s="6">
        <v>44929</v>
      </c>
      <c r="S417" s="2" t="s">
        <v>1937</v>
      </c>
      <c r="T417" s="2" t="b">
        <v>1</v>
      </c>
      <c r="U417" s="2">
        <v>23542.2</v>
      </c>
    </row>
    <row r="418" spans="1:21" ht="14.25" customHeight="1" x14ac:dyDescent="0.35">
      <c r="A418" s="2" t="s">
        <v>701</v>
      </c>
      <c r="B418" s="3" t="s">
        <v>1944</v>
      </c>
      <c r="C418" s="3"/>
      <c r="D418" s="3"/>
      <c r="E418" s="3"/>
      <c r="F418" s="3"/>
      <c r="G418" s="3"/>
      <c r="H418" s="31">
        <v>8000</v>
      </c>
      <c r="I418" s="2">
        <v>4</v>
      </c>
      <c r="J418" s="31">
        <f t="shared" si="6"/>
        <v>32000</v>
      </c>
      <c r="K418" s="31"/>
      <c r="L418" s="31"/>
      <c r="M418" s="31"/>
      <c r="N418" s="31"/>
      <c r="O418" s="31"/>
      <c r="P418" s="2">
        <v>256</v>
      </c>
      <c r="Q418" s="6">
        <v>44384</v>
      </c>
      <c r="R418" s="6">
        <v>44387</v>
      </c>
      <c r="S418" s="2" t="s">
        <v>1935</v>
      </c>
      <c r="T418" s="2" t="b">
        <v>1</v>
      </c>
      <c r="U418" s="2">
        <v>20557.72</v>
      </c>
    </row>
    <row r="419" spans="1:21" ht="14.25" customHeight="1" x14ac:dyDescent="0.35">
      <c r="A419" s="2" t="s">
        <v>702</v>
      </c>
      <c r="B419" s="3" t="s">
        <v>1941</v>
      </c>
      <c r="C419" s="3"/>
      <c r="D419" s="3"/>
      <c r="E419" s="3"/>
      <c r="F419" s="3"/>
      <c r="G419" s="3"/>
      <c r="H419" s="31" t="s">
        <v>1942</v>
      </c>
      <c r="I419" s="2">
        <v>5</v>
      </c>
      <c r="J419" s="31">
        <f t="shared" si="6"/>
        <v>90000</v>
      </c>
      <c r="K419" s="31"/>
      <c r="L419" s="31"/>
      <c r="M419" s="31"/>
      <c r="N419" s="31"/>
      <c r="O419" s="31"/>
      <c r="P419" s="2">
        <v>362</v>
      </c>
      <c r="Q419" s="6">
        <v>44570</v>
      </c>
      <c r="R419" s="6">
        <v>44575</v>
      </c>
      <c r="S419" s="2" t="s">
        <v>1952</v>
      </c>
      <c r="T419" s="2" t="b">
        <v>1</v>
      </c>
      <c r="U419" s="2">
        <v>66424.05</v>
      </c>
    </row>
    <row r="420" spans="1:21" ht="14.25" customHeight="1" x14ac:dyDescent="0.35">
      <c r="A420" s="2" t="s">
        <v>703</v>
      </c>
      <c r="B420" s="3" t="s">
        <v>1943</v>
      </c>
      <c r="C420" s="3"/>
      <c r="D420" s="3"/>
      <c r="E420" s="3"/>
      <c r="F420" s="3"/>
      <c r="G420" s="3"/>
      <c r="H420" s="31" t="s">
        <v>1961</v>
      </c>
      <c r="I420" s="2">
        <v>8</v>
      </c>
      <c r="J420" s="31">
        <f t="shared" si="6"/>
        <v>200000</v>
      </c>
      <c r="K420" s="31"/>
      <c r="L420" s="31"/>
      <c r="M420" s="31"/>
      <c r="N420" s="31"/>
      <c r="O420" s="31"/>
      <c r="P420" s="2">
        <v>263</v>
      </c>
      <c r="Q420" s="6">
        <v>43749</v>
      </c>
      <c r="R420" s="6">
        <v>43755</v>
      </c>
      <c r="S420" s="2" t="s">
        <v>1935</v>
      </c>
      <c r="T420" s="2" t="b">
        <v>1</v>
      </c>
      <c r="U420" s="2">
        <v>114686.88</v>
      </c>
    </row>
    <row r="421" spans="1:21" ht="14.25" customHeight="1" x14ac:dyDescent="0.35">
      <c r="A421" s="2" t="s">
        <v>704</v>
      </c>
      <c r="B421" s="3" t="s">
        <v>1949</v>
      </c>
      <c r="C421" s="3"/>
      <c r="D421" s="3"/>
      <c r="E421" s="3"/>
      <c r="F421" s="3"/>
      <c r="G421" s="3"/>
      <c r="H421" s="31">
        <v>20000</v>
      </c>
      <c r="I421" s="2">
        <v>12</v>
      </c>
      <c r="J421" s="31">
        <f t="shared" si="6"/>
        <v>240000</v>
      </c>
      <c r="K421" s="31"/>
      <c r="L421" s="31"/>
      <c r="M421" s="31"/>
      <c r="N421" s="31"/>
      <c r="O421" s="31"/>
      <c r="P421" s="2">
        <v>390</v>
      </c>
      <c r="Q421" s="6">
        <v>44197</v>
      </c>
      <c r="R421" s="6">
        <v>44203</v>
      </c>
      <c r="S421" s="2" t="s">
        <v>1931</v>
      </c>
      <c r="T421" s="2" t="b">
        <v>1</v>
      </c>
      <c r="U421" s="2">
        <v>131303.88</v>
      </c>
    </row>
    <row r="422" spans="1:21" ht="14.25" customHeight="1" x14ac:dyDescent="0.35">
      <c r="A422" s="2" t="s">
        <v>705</v>
      </c>
      <c r="B422" s="3" t="s">
        <v>1945</v>
      </c>
      <c r="C422" s="3"/>
      <c r="D422" s="3"/>
      <c r="E422" s="3"/>
      <c r="F422" s="3"/>
      <c r="G422" s="3"/>
      <c r="H422" s="31">
        <v>15000</v>
      </c>
      <c r="I422" s="2">
        <v>3</v>
      </c>
      <c r="J422" s="31">
        <f t="shared" si="6"/>
        <v>45000</v>
      </c>
      <c r="K422" s="31"/>
      <c r="L422" s="31"/>
      <c r="M422" s="31"/>
      <c r="N422" s="31"/>
      <c r="O422" s="31"/>
      <c r="P422" s="2">
        <v>490</v>
      </c>
      <c r="Q422" s="6">
        <v>44034</v>
      </c>
      <c r="R422" s="6">
        <v>44038</v>
      </c>
      <c r="S422" s="2" t="s">
        <v>1935</v>
      </c>
      <c r="T422" s="2" t="b">
        <v>1</v>
      </c>
      <c r="U422" s="2">
        <v>26761.53</v>
      </c>
    </row>
    <row r="423" spans="1:21" ht="14.25" customHeight="1" x14ac:dyDescent="0.35">
      <c r="A423" s="2" t="s">
        <v>706</v>
      </c>
      <c r="B423" s="3" t="s">
        <v>1957</v>
      </c>
      <c r="C423" s="3"/>
      <c r="D423" s="3"/>
      <c r="E423" s="3"/>
      <c r="F423" s="3"/>
      <c r="G423" s="3"/>
      <c r="H423" s="31">
        <v>800</v>
      </c>
      <c r="I423" s="2">
        <v>1</v>
      </c>
      <c r="J423" s="31">
        <f t="shared" si="6"/>
        <v>800</v>
      </c>
      <c r="K423" s="31"/>
      <c r="L423" s="31"/>
      <c r="M423" s="31"/>
      <c r="N423" s="31"/>
      <c r="O423" s="31"/>
      <c r="P423" s="2">
        <v>371</v>
      </c>
      <c r="Q423" s="6">
        <v>43622</v>
      </c>
      <c r="R423" s="6">
        <v>43627</v>
      </c>
      <c r="T423" s="2" t="b">
        <v>0</v>
      </c>
      <c r="U423" s="2" t="s">
        <v>1933</v>
      </c>
    </row>
    <row r="424" spans="1:21" ht="14.25" customHeight="1" x14ac:dyDescent="0.35">
      <c r="A424" s="2" t="s">
        <v>707</v>
      </c>
      <c r="B424" s="3" t="s">
        <v>1943</v>
      </c>
      <c r="C424" s="3"/>
      <c r="D424" s="3"/>
      <c r="E424" s="3"/>
      <c r="F424" s="3"/>
      <c r="G424" s="3"/>
      <c r="H424" s="31">
        <v>25000</v>
      </c>
      <c r="I424" s="2">
        <v>10</v>
      </c>
      <c r="J424" s="31">
        <f t="shared" si="6"/>
        <v>250000</v>
      </c>
      <c r="K424" s="31"/>
      <c r="L424" s="31"/>
      <c r="M424" s="31"/>
      <c r="N424" s="31"/>
      <c r="O424" s="31"/>
      <c r="P424" s="2">
        <v>151</v>
      </c>
      <c r="Q424" s="6">
        <v>43972</v>
      </c>
      <c r="R424" s="6">
        <v>43977</v>
      </c>
      <c r="S424" s="2" t="s">
        <v>1948</v>
      </c>
      <c r="T424" s="2" t="b">
        <v>1</v>
      </c>
      <c r="U424" s="2">
        <v>160812.4</v>
      </c>
    </row>
    <row r="425" spans="1:21" ht="14.25" customHeight="1" x14ac:dyDescent="0.35">
      <c r="A425" s="2" t="s">
        <v>708</v>
      </c>
      <c r="B425" s="3" t="s">
        <v>1957</v>
      </c>
      <c r="C425" s="3"/>
      <c r="D425" s="3"/>
      <c r="E425" s="3"/>
      <c r="F425" s="3"/>
      <c r="G425" s="3"/>
      <c r="H425" s="31">
        <v>800</v>
      </c>
      <c r="I425" s="2">
        <v>1</v>
      </c>
      <c r="J425" s="31">
        <f t="shared" si="6"/>
        <v>800</v>
      </c>
      <c r="K425" s="31"/>
      <c r="L425" s="31"/>
      <c r="M425" s="31"/>
      <c r="N425" s="31"/>
      <c r="O425" s="31"/>
      <c r="P425" s="2">
        <v>365</v>
      </c>
      <c r="Q425" s="6">
        <v>44262</v>
      </c>
      <c r="R425" s="6">
        <v>44264</v>
      </c>
      <c r="S425" s="2" t="s">
        <v>1952</v>
      </c>
      <c r="T425" s="2" t="b">
        <v>1</v>
      </c>
      <c r="U425" s="2">
        <v>411.18</v>
      </c>
    </row>
    <row r="426" spans="1:21" ht="14.25" customHeight="1" x14ac:dyDescent="0.35">
      <c r="A426" s="2" t="s">
        <v>710</v>
      </c>
      <c r="B426" s="3" t="s">
        <v>1945</v>
      </c>
      <c r="C426" s="3"/>
      <c r="D426" s="3"/>
      <c r="E426" s="3"/>
      <c r="F426" s="3"/>
      <c r="G426" s="3"/>
      <c r="H426" s="31">
        <v>15000</v>
      </c>
      <c r="I426" s="2">
        <v>3</v>
      </c>
      <c r="J426" s="31">
        <f t="shared" si="6"/>
        <v>45000</v>
      </c>
      <c r="K426" s="31"/>
      <c r="L426" s="31"/>
      <c r="M426" s="31"/>
      <c r="N426" s="31"/>
      <c r="O426" s="31"/>
      <c r="P426" s="2">
        <v>232</v>
      </c>
      <c r="Q426" s="6">
        <v>45140</v>
      </c>
      <c r="R426" s="6">
        <v>45145</v>
      </c>
      <c r="S426" s="2" t="s">
        <v>1935</v>
      </c>
      <c r="T426" s="2" t="b">
        <v>1</v>
      </c>
      <c r="U426" s="2">
        <v>33185.19</v>
      </c>
    </row>
    <row r="427" spans="1:21" ht="14.25" customHeight="1" x14ac:dyDescent="0.35">
      <c r="A427" s="2" t="s">
        <v>711</v>
      </c>
      <c r="B427" s="3" t="s">
        <v>1957</v>
      </c>
      <c r="C427" s="3"/>
      <c r="D427" s="3"/>
      <c r="E427" s="3"/>
      <c r="F427" s="3"/>
      <c r="G427" s="3"/>
      <c r="H427" s="31">
        <v>800</v>
      </c>
      <c r="I427" s="2">
        <v>1</v>
      </c>
      <c r="J427" s="31">
        <f t="shared" si="6"/>
        <v>800</v>
      </c>
      <c r="K427" s="31"/>
      <c r="L427" s="31"/>
      <c r="M427" s="31"/>
      <c r="N427" s="31"/>
      <c r="O427" s="31"/>
      <c r="P427" s="2">
        <v>181</v>
      </c>
      <c r="Q427" s="6">
        <v>44095</v>
      </c>
      <c r="R427" s="6">
        <v>44101</v>
      </c>
      <c r="T427" s="2" t="b">
        <v>0</v>
      </c>
      <c r="U427" s="2" t="s">
        <v>1933</v>
      </c>
    </row>
    <row r="428" spans="1:21" ht="14.25" customHeight="1" x14ac:dyDescent="0.35">
      <c r="A428" s="2" t="s">
        <v>712</v>
      </c>
      <c r="B428" s="3" t="s">
        <v>1940</v>
      </c>
      <c r="C428" s="3"/>
      <c r="D428" s="3"/>
      <c r="E428" s="3"/>
      <c r="F428" s="3"/>
      <c r="G428" s="3"/>
      <c r="H428" s="31" t="s">
        <v>1955</v>
      </c>
      <c r="I428" s="2">
        <v>4</v>
      </c>
      <c r="J428" s="31">
        <f t="shared" si="6"/>
        <v>40000</v>
      </c>
      <c r="K428" s="31"/>
      <c r="L428" s="31"/>
      <c r="M428" s="31"/>
      <c r="N428" s="31"/>
      <c r="O428" s="31"/>
      <c r="P428" s="2">
        <v>292</v>
      </c>
      <c r="Q428" s="6">
        <v>44079</v>
      </c>
      <c r="R428" s="6">
        <v>44085</v>
      </c>
      <c r="S428" s="2" t="s">
        <v>1931</v>
      </c>
      <c r="T428" s="2" t="b">
        <v>1</v>
      </c>
      <c r="U428" s="2">
        <v>24492.959999999999</v>
      </c>
    </row>
    <row r="429" spans="1:21" ht="14.25" customHeight="1" x14ac:dyDescent="0.35">
      <c r="A429" s="2" t="s">
        <v>713</v>
      </c>
      <c r="B429" s="3" t="s">
        <v>1939</v>
      </c>
      <c r="C429" s="3"/>
      <c r="D429" s="3"/>
      <c r="E429" s="3"/>
      <c r="F429" s="3"/>
      <c r="G429" s="3"/>
      <c r="H429" s="31" t="s">
        <v>1963</v>
      </c>
      <c r="I429" s="2">
        <v>3</v>
      </c>
      <c r="J429" s="31">
        <f t="shared" si="6"/>
        <v>3000</v>
      </c>
      <c r="K429" s="31"/>
      <c r="L429" s="31"/>
      <c r="M429" s="31"/>
      <c r="N429" s="31"/>
      <c r="O429" s="31"/>
      <c r="P429" s="2">
        <v>325</v>
      </c>
      <c r="Q429" s="6">
        <v>44657</v>
      </c>
      <c r="R429" s="6">
        <v>44660</v>
      </c>
      <c r="S429" s="2" t="s">
        <v>1935</v>
      </c>
      <c r="T429" s="2" t="b">
        <v>1</v>
      </c>
      <c r="U429" s="2">
        <v>2095.89</v>
      </c>
    </row>
    <row r="430" spans="1:21" ht="14.25" customHeight="1" x14ac:dyDescent="0.35">
      <c r="A430" s="2" t="s">
        <v>714</v>
      </c>
      <c r="B430" s="3" t="s">
        <v>1951</v>
      </c>
      <c r="C430" s="3"/>
      <c r="D430" s="3"/>
      <c r="E430" s="3"/>
      <c r="F430" s="3"/>
      <c r="G430" s="3"/>
      <c r="H430" s="31">
        <v>4000</v>
      </c>
      <c r="I430" s="2">
        <v>10</v>
      </c>
      <c r="J430" s="31">
        <f t="shared" si="6"/>
        <v>40000</v>
      </c>
      <c r="K430" s="31"/>
      <c r="L430" s="31"/>
      <c r="M430" s="31"/>
      <c r="N430" s="31"/>
      <c r="O430" s="31"/>
      <c r="P430" s="2">
        <v>446</v>
      </c>
      <c r="Q430" s="6">
        <v>43776</v>
      </c>
      <c r="R430" s="6">
        <v>43781</v>
      </c>
      <c r="S430" s="2" t="s">
        <v>1952</v>
      </c>
      <c r="T430" s="2" t="b">
        <v>1</v>
      </c>
      <c r="U430" s="2">
        <v>33618.6</v>
      </c>
    </row>
    <row r="431" spans="1:21" ht="14.25" customHeight="1" x14ac:dyDescent="0.35">
      <c r="A431" s="2" t="s">
        <v>715</v>
      </c>
      <c r="B431" s="3" t="s">
        <v>1941</v>
      </c>
      <c r="C431" s="3"/>
      <c r="D431" s="3"/>
      <c r="E431" s="3"/>
      <c r="F431" s="3"/>
      <c r="G431" s="3"/>
      <c r="H431" s="31">
        <v>18000</v>
      </c>
      <c r="I431" s="2">
        <v>4</v>
      </c>
      <c r="J431" s="31">
        <f t="shared" si="6"/>
        <v>72000</v>
      </c>
      <c r="K431" s="31"/>
      <c r="L431" s="31"/>
      <c r="M431" s="31"/>
      <c r="N431" s="31"/>
      <c r="O431" s="31"/>
      <c r="P431" s="2">
        <v>330</v>
      </c>
      <c r="Q431" s="6">
        <v>43683</v>
      </c>
      <c r="R431" s="6">
        <v>43685</v>
      </c>
      <c r="S431" s="2" t="s">
        <v>1931</v>
      </c>
      <c r="T431" s="2" t="b">
        <v>1</v>
      </c>
      <c r="U431" s="2">
        <v>58499.199999999997</v>
      </c>
    </row>
    <row r="432" spans="1:21" ht="14.25" customHeight="1" x14ac:dyDescent="0.35">
      <c r="A432" s="2" t="s">
        <v>716</v>
      </c>
      <c r="B432" s="3" t="s">
        <v>1946</v>
      </c>
      <c r="C432" s="3"/>
      <c r="D432" s="3"/>
      <c r="E432" s="3"/>
      <c r="F432" s="3"/>
      <c r="G432" s="3"/>
      <c r="H432" s="31">
        <v>2000</v>
      </c>
      <c r="I432" s="2">
        <v>6</v>
      </c>
      <c r="J432" s="31">
        <f t="shared" si="6"/>
        <v>12000</v>
      </c>
      <c r="K432" s="31"/>
      <c r="L432" s="31"/>
      <c r="M432" s="31"/>
      <c r="N432" s="31"/>
      <c r="O432" s="31"/>
      <c r="P432" s="2">
        <v>168</v>
      </c>
      <c r="Q432" s="6">
        <v>44642</v>
      </c>
      <c r="R432" s="6">
        <v>44648</v>
      </c>
      <c r="S432" s="2" t="s">
        <v>1937</v>
      </c>
      <c r="T432" s="2" t="b">
        <v>1</v>
      </c>
      <c r="U432" s="2">
        <v>6952.4400000000005</v>
      </c>
    </row>
    <row r="433" spans="1:21" ht="14.25" customHeight="1" x14ac:dyDescent="0.35">
      <c r="A433" s="2" t="s">
        <v>717</v>
      </c>
      <c r="B433" s="3" t="s">
        <v>1941</v>
      </c>
      <c r="C433" s="3"/>
      <c r="D433" s="3"/>
      <c r="E433" s="3"/>
      <c r="F433" s="3"/>
      <c r="G433" s="3"/>
      <c r="H433" s="31">
        <v>18000</v>
      </c>
      <c r="I433" s="2">
        <v>3</v>
      </c>
      <c r="J433" s="31">
        <f t="shared" si="6"/>
        <v>54000</v>
      </c>
      <c r="K433" s="31"/>
      <c r="L433" s="31"/>
      <c r="M433" s="31"/>
      <c r="N433" s="31"/>
      <c r="O433" s="31"/>
      <c r="P433" s="2">
        <v>361</v>
      </c>
      <c r="Q433" s="6">
        <v>44053</v>
      </c>
      <c r="R433" s="6">
        <v>44055</v>
      </c>
      <c r="S433" s="2" t="s">
        <v>1935</v>
      </c>
      <c r="T433" s="2" t="b">
        <v>1</v>
      </c>
      <c r="U433" s="2">
        <v>34491.06</v>
      </c>
    </row>
    <row r="434" spans="1:21" ht="14.25" customHeight="1" x14ac:dyDescent="0.35">
      <c r="A434" s="2" t="s">
        <v>719</v>
      </c>
      <c r="B434" s="3" t="s">
        <v>1945</v>
      </c>
      <c r="C434" s="3"/>
      <c r="D434" s="3"/>
      <c r="E434" s="3"/>
      <c r="F434" s="3"/>
      <c r="G434" s="3"/>
      <c r="H434" s="31">
        <v>15000</v>
      </c>
      <c r="I434" s="2">
        <v>3</v>
      </c>
      <c r="J434" s="31">
        <f t="shared" si="6"/>
        <v>45000</v>
      </c>
      <c r="K434" s="31"/>
      <c r="L434" s="31"/>
      <c r="M434" s="31"/>
      <c r="N434" s="31"/>
      <c r="O434" s="31"/>
      <c r="P434" s="2">
        <v>254</v>
      </c>
      <c r="Q434" s="6">
        <v>44300</v>
      </c>
      <c r="R434" s="6">
        <v>44304</v>
      </c>
      <c r="S434" s="2" t="s">
        <v>1931</v>
      </c>
      <c r="T434" s="2" t="b">
        <v>1</v>
      </c>
      <c r="U434" s="2">
        <v>24593.67</v>
      </c>
    </row>
    <row r="435" spans="1:21" ht="14.25" customHeight="1" x14ac:dyDescent="0.35">
      <c r="A435" s="2" t="s">
        <v>720</v>
      </c>
      <c r="B435" s="3" t="s">
        <v>1959</v>
      </c>
      <c r="C435" s="3"/>
      <c r="D435" s="3"/>
      <c r="E435" s="3"/>
      <c r="F435" s="3"/>
      <c r="G435" s="3"/>
      <c r="H435" s="31">
        <v>100</v>
      </c>
      <c r="I435" s="2">
        <v>1</v>
      </c>
      <c r="J435" s="31">
        <f t="shared" si="6"/>
        <v>100</v>
      </c>
      <c r="K435" s="31"/>
      <c r="L435" s="31"/>
      <c r="M435" s="31"/>
      <c r="N435" s="31"/>
      <c r="O435" s="31"/>
      <c r="P435" s="2">
        <v>212</v>
      </c>
      <c r="Q435" s="6">
        <v>43706</v>
      </c>
      <c r="R435" s="6">
        <v>43710</v>
      </c>
      <c r="S435" s="2" t="s">
        <v>1937</v>
      </c>
      <c r="T435" s="2" t="b">
        <v>1</v>
      </c>
      <c r="U435" s="2">
        <v>52.32</v>
      </c>
    </row>
    <row r="436" spans="1:21" ht="14.25" customHeight="1" x14ac:dyDescent="0.35">
      <c r="A436" s="2" t="s">
        <v>721</v>
      </c>
      <c r="B436" s="3" t="s">
        <v>1934</v>
      </c>
      <c r="C436" s="3"/>
      <c r="D436" s="3"/>
      <c r="E436" s="3"/>
      <c r="F436" s="3"/>
      <c r="G436" s="3"/>
      <c r="H436" s="31" t="s">
        <v>1938</v>
      </c>
      <c r="I436" s="2">
        <v>4</v>
      </c>
      <c r="J436" s="31">
        <f t="shared" si="6"/>
        <v>24000</v>
      </c>
      <c r="K436" s="31"/>
      <c r="L436" s="31"/>
      <c r="M436" s="31"/>
      <c r="N436" s="31"/>
      <c r="O436" s="31"/>
      <c r="P436" s="2">
        <v>307</v>
      </c>
      <c r="Q436" s="6">
        <v>44400</v>
      </c>
      <c r="R436" s="6">
        <v>44404</v>
      </c>
      <c r="S436" s="2" t="s">
        <v>1935</v>
      </c>
      <c r="T436" s="2" t="b">
        <v>1</v>
      </c>
      <c r="U436" s="2">
        <v>18705.88</v>
      </c>
    </row>
    <row r="437" spans="1:21" ht="14.25" customHeight="1" x14ac:dyDescent="0.35">
      <c r="A437" s="2" t="s">
        <v>722</v>
      </c>
      <c r="B437" s="3" t="s">
        <v>1936</v>
      </c>
      <c r="C437" s="3"/>
      <c r="D437" s="3"/>
      <c r="E437" s="3"/>
      <c r="F437" s="3"/>
      <c r="G437" s="3"/>
      <c r="H437" s="31" t="s">
        <v>1954</v>
      </c>
      <c r="I437" s="2">
        <v>6</v>
      </c>
      <c r="J437" s="31">
        <f t="shared" si="6"/>
        <v>18000</v>
      </c>
      <c r="K437" s="31"/>
      <c r="L437" s="31"/>
      <c r="M437" s="31"/>
      <c r="N437" s="31"/>
      <c r="O437" s="31"/>
      <c r="P437" s="2">
        <v>291</v>
      </c>
      <c r="Q437" s="6">
        <v>43879</v>
      </c>
      <c r="R437" s="6">
        <v>43881</v>
      </c>
      <c r="S437" s="2" t="s">
        <v>1937</v>
      </c>
      <c r="T437" s="2" t="b">
        <v>1</v>
      </c>
      <c r="U437" s="2">
        <v>13355.46</v>
      </c>
    </row>
    <row r="438" spans="1:21" ht="14.25" customHeight="1" x14ac:dyDescent="0.35">
      <c r="A438" s="2" t="s">
        <v>724</v>
      </c>
      <c r="B438" s="3" t="s">
        <v>1941</v>
      </c>
      <c r="C438" s="3"/>
      <c r="D438" s="3"/>
      <c r="E438" s="3"/>
      <c r="F438" s="3"/>
      <c r="G438" s="3"/>
      <c r="H438" s="31">
        <v>18000</v>
      </c>
      <c r="I438" s="2">
        <v>3</v>
      </c>
      <c r="J438" s="31">
        <f t="shared" si="6"/>
        <v>54000</v>
      </c>
      <c r="K438" s="31"/>
      <c r="L438" s="31"/>
      <c r="M438" s="31"/>
      <c r="N438" s="31"/>
      <c r="O438" s="31"/>
      <c r="P438" s="2">
        <v>341</v>
      </c>
      <c r="Q438" s="6">
        <v>45287</v>
      </c>
      <c r="R438" s="6">
        <v>45289</v>
      </c>
      <c r="S438" s="2" t="s">
        <v>1935</v>
      </c>
      <c r="T438" s="2" t="b">
        <v>1</v>
      </c>
      <c r="U438" s="2">
        <v>27150.75</v>
      </c>
    </row>
    <row r="439" spans="1:21" ht="14.25" customHeight="1" x14ac:dyDescent="0.35">
      <c r="A439" s="2" t="s">
        <v>725</v>
      </c>
      <c r="B439" s="3" t="s">
        <v>1932</v>
      </c>
      <c r="C439" s="3"/>
      <c r="D439" s="3"/>
      <c r="E439" s="3"/>
      <c r="F439" s="3"/>
      <c r="G439" s="3"/>
      <c r="H439" s="31" t="s">
        <v>1950</v>
      </c>
      <c r="I439" s="2">
        <v>1</v>
      </c>
      <c r="J439" s="31">
        <f t="shared" si="6"/>
        <v>500</v>
      </c>
      <c r="K439" s="31"/>
      <c r="L439" s="31"/>
      <c r="M439" s="31"/>
      <c r="N439" s="31"/>
      <c r="O439" s="31"/>
      <c r="P439" s="2">
        <v>194</v>
      </c>
      <c r="Q439" s="6">
        <v>45145</v>
      </c>
      <c r="R439" s="6">
        <v>45149</v>
      </c>
      <c r="S439" s="2" t="s">
        <v>1948</v>
      </c>
      <c r="T439" s="2" t="b">
        <v>1</v>
      </c>
      <c r="U439" s="2">
        <v>393.88</v>
      </c>
    </row>
    <row r="440" spans="1:21" ht="14.25" customHeight="1" x14ac:dyDescent="0.35">
      <c r="A440" s="2" t="s">
        <v>727</v>
      </c>
      <c r="B440" s="3" t="s">
        <v>1930</v>
      </c>
      <c r="C440" s="3"/>
      <c r="D440" s="3"/>
      <c r="E440" s="3"/>
      <c r="F440" s="3"/>
      <c r="G440" s="3"/>
      <c r="H440" s="31">
        <v>12000</v>
      </c>
      <c r="I440" s="2">
        <v>4</v>
      </c>
      <c r="J440" s="31">
        <f t="shared" si="6"/>
        <v>48000</v>
      </c>
      <c r="K440" s="31"/>
      <c r="L440" s="31"/>
      <c r="M440" s="31"/>
      <c r="N440" s="31"/>
      <c r="O440" s="31"/>
      <c r="P440" s="2">
        <v>404</v>
      </c>
      <c r="Q440" s="6">
        <v>43824</v>
      </c>
      <c r="R440" s="6">
        <v>43830</v>
      </c>
      <c r="S440" s="2" t="s">
        <v>1937</v>
      </c>
      <c r="T440" s="2" t="b">
        <v>1</v>
      </c>
      <c r="U440" s="2">
        <v>33606.400000000001</v>
      </c>
    </row>
    <row r="441" spans="1:21" ht="14.25" customHeight="1" x14ac:dyDescent="0.35">
      <c r="A441" s="2" t="s">
        <v>729</v>
      </c>
      <c r="B441" s="3" t="s">
        <v>1941</v>
      </c>
      <c r="C441" s="3"/>
      <c r="D441" s="3"/>
      <c r="E441" s="3"/>
      <c r="F441" s="3"/>
      <c r="G441" s="3"/>
      <c r="H441" s="31">
        <v>18000</v>
      </c>
      <c r="I441" s="2">
        <v>4</v>
      </c>
      <c r="J441" s="31">
        <f t="shared" si="6"/>
        <v>72000</v>
      </c>
      <c r="K441" s="31"/>
      <c r="L441" s="31"/>
      <c r="M441" s="31"/>
      <c r="N441" s="31"/>
      <c r="O441" s="31"/>
      <c r="P441" s="2">
        <v>462</v>
      </c>
      <c r="Q441" s="6">
        <v>44113</v>
      </c>
      <c r="R441" s="6">
        <v>44116</v>
      </c>
      <c r="S441" s="2" t="s">
        <v>1937</v>
      </c>
      <c r="T441" s="2" t="b">
        <v>1</v>
      </c>
      <c r="U441" s="2">
        <v>36669.199999999997</v>
      </c>
    </row>
    <row r="442" spans="1:21" ht="14.25" customHeight="1" x14ac:dyDescent="0.35">
      <c r="A442" s="2" t="s">
        <v>730</v>
      </c>
      <c r="B442" s="3" t="s">
        <v>1959</v>
      </c>
      <c r="C442" s="3"/>
      <c r="D442" s="3"/>
      <c r="E442" s="3"/>
      <c r="F442" s="3"/>
      <c r="G442" s="3"/>
      <c r="H442" s="31" t="s">
        <v>1962</v>
      </c>
      <c r="I442" s="2">
        <v>2</v>
      </c>
      <c r="J442" s="31">
        <f t="shared" si="6"/>
        <v>200</v>
      </c>
      <c r="K442" s="31"/>
      <c r="L442" s="31"/>
      <c r="M442" s="31"/>
      <c r="N442" s="31"/>
      <c r="O442" s="31"/>
      <c r="P442" s="2">
        <v>126</v>
      </c>
      <c r="Q442" s="6">
        <v>44351</v>
      </c>
      <c r="R442" s="6">
        <v>44355</v>
      </c>
      <c r="S442" s="2" t="s">
        <v>1931</v>
      </c>
      <c r="T442" s="2" t="b">
        <v>1</v>
      </c>
      <c r="U442" s="2">
        <v>101.26</v>
      </c>
    </row>
    <row r="443" spans="1:21" ht="14.25" customHeight="1" x14ac:dyDescent="0.35">
      <c r="A443" s="2" t="s">
        <v>731</v>
      </c>
      <c r="B443" s="3" t="s">
        <v>1940</v>
      </c>
      <c r="C443" s="3"/>
      <c r="D443" s="3"/>
      <c r="E443" s="3"/>
      <c r="F443" s="3"/>
      <c r="G443" s="3"/>
      <c r="H443" s="31">
        <v>10000</v>
      </c>
      <c r="I443" s="2">
        <v>2</v>
      </c>
      <c r="J443" s="31">
        <f t="shared" si="6"/>
        <v>20000</v>
      </c>
      <c r="K443" s="31"/>
      <c r="L443" s="31"/>
      <c r="M443" s="31"/>
      <c r="N443" s="31"/>
      <c r="O443" s="31"/>
      <c r="P443" s="2">
        <v>320</v>
      </c>
      <c r="Q443" s="6">
        <v>44317</v>
      </c>
      <c r="R443" s="6">
        <v>44320</v>
      </c>
      <c r="S443" s="2" t="s">
        <v>1952</v>
      </c>
      <c r="T443" s="2" t="b">
        <v>1</v>
      </c>
      <c r="U443" s="2">
        <v>10124.379999999999</v>
      </c>
    </row>
    <row r="444" spans="1:21" ht="14.25" customHeight="1" x14ac:dyDescent="0.35">
      <c r="A444" s="2" t="s">
        <v>732</v>
      </c>
      <c r="B444" s="3" t="s">
        <v>1930</v>
      </c>
      <c r="C444" s="3"/>
      <c r="D444" s="3"/>
      <c r="E444" s="3"/>
      <c r="F444" s="3"/>
      <c r="G444" s="3"/>
      <c r="H444" s="31" t="s">
        <v>1953</v>
      </c>
      <c r="I444" s="2">
        <v>5</v>
      </c>
      <c r="J444" s="31">
        <f t="shared" si="6"/>
        <v>60000</v>
      </c>
      <c r="K444" s="31"/>
      <c r="L444" s="31"/>
      <c r="M444" s="31"/>
      <c r="N444" s="31"/>
      <c r="O444" s="31"/>
      <c r="P444" s="2">
        <v>383</v>
      </c>
      <c r="Q444" s="6">
        <v>45018</v>
      </c>
      <c r="R444" s="6">
        <v>45023</v>
      </c>
      <c r="S444" s="2" t="s">
        <v>1935</v>
      </c>
      <c r="T444" s="2" t="b">
        <v>1</v>
      </c>
      <c r="U444" s="2">
        <v>37390.25</v>
      </c>
    </row>
    <row r="445" spans="1:21" ht="14.25" customHeight="1" x14ac:dyDescent="0.35">
      <c r="A445" s="2" t="s">
        <v>733</v>
      </c>
      <c r="B445" s="3" t="s">
        <v>1945</v>
      </c>
      <c r="C445" s="3"/>
      <c r="D445" s="3"/>
      <c r="E445" s="3"/>
      <c r="F445" s="3"/>
      <c r="G445" s="3"/>
      <c r="H445" s="31" t="s">
        <v>1964</v>
      </c>
      <c r="I445" s="2">
        <v>3</v>
      </c>
      <c r="J445" s="31">
        <f t="shared" si="6"/>
        <v>45000</v>
      </c>
      <c r="K445" s="31"/>
      <c r="L445" s="31"/>
      <c r="M445" s="31"/>
      <c r="N445" s="31"/>
      <c r="O445" s="31"/>
      <c r="P445" s="2">
        <v>235</v>
      </c>
      <c r="Q445" s="6">
        <v>45325</v>
      </c>
      <c r="R445" s="6">
        <v>45329</v>
      </c>
      <c r="S445" s="2" t="s">
        <v>1931</v>
      </c>
      <c r="T445" s="2" t="b">
        <v>1</v>
      </c>
      <c r="U445" s="2">
        <v>39564</v>
      </c>
    </row>
    <row r="446" spans="1:21" ht="14.25" customHeight="1" x14ac:dyDescent="0.35">
      <c r="A446" s="2" t="s">
        <v>734</v>
      </c>
      <c r="B446" s="3" t="s">
        <v>1951</v>
      </c>
      <c r="C446" s="3"/>
      <c r="D446" s="3"/>
      <c r="E446" s="3"/>
      <c r="F446" s="3"/>
      <c r="G446" s="3"/>
      <c r="H446" s="31">
        <v>4000</v>
      </c>
      <c r="I446" s="2">
        <v>6</v>
      </c>
      <c r="J446" s="31">
        <f t="shared" si="6"/>
        <v>24000</v>
      </c>
      <c r="K446" s="31"/>
      <c r="L446" s="31"/>
      <c r="M446" s="31"/>
      <c r="N446" s="31"/>
      <c r="O446" s="31"/>
      <c r="P446" s="2">
        <v>265</v>
      </c>
      <c r="Q446" s="6">
        <v>43964</v>
      </c>
      <c r="R446" s="6">
        <v>43966</v>
      </c>
      <c r="S446" s="2" t="s">
        <v>1952</v>
      </c>
      <c r="T446" s="2" t="b">
        <v>1</v>
      </c>
      <c r="U446" s="2">
        <v>14404.98</v>
      </c>
    </row>
    <row r="447" spans="1:21" ht="14.25" customHeight="1" x14ac:dyDescent="0.35">
      <c r="A447" s="2" t="s">
        <v>737</v>
      </c>
      <c r="B447" s="3" t="s">
        <v>1936</v>
      </c>
      <c r="C447" s="3"/>
      <c r="D447" s="3"/>
      <c r="E447" s="3"/>
      <c r="F447" s="3"/>
      <c r="G447" s="3"/>
      <c r="H447" s="31">
        <v>3000</v>
      </c>
      <c r="I447" s="2">
        <v>5</v>
      </c>
      <c r="J447" s="31">
        <f t="shared" si="6"/>
        <v>15000</v>
      </c>
      <c r="K447" s="31"/>
      <c r="L447" s="31"/>
      <c r="M447" s="31"/>
      <c r="N447" s="31"/>
      <c r="O447" s="31"/>
      <c r="P447" s="2">
        <v>269</v>
      </c>
      <c r="Q447" s="6">
        <v>44130</v>
      </c>
      <c r="R447" s="6">
        <v>44135</v>
      </c>
      <c r="S447" s="2" t="s">
        <v>1935</v>
      </c>
      <c r="T447" s="2" t="b">
        <v>1</v>
      </c>
      <c r="U447" s="2">
        <v>9615.15</v>
      </c>
    </row>
    <row r="448" spans="1:21" ht="14.25" customHeight="1" x14ac:dyDescent="0.35">
      <c r="A448" s="2" t="s">
        <v>738</v>
      </c>
      <c r="B448" s="3" t="s">
        <v>1943</v>
      </c>
      <c r="C448" s="3"/>
      <c r="D448" s="3"/>
      <c r="E448" s="3"/>
      <c r="F448" s="3"/>
      <c r="G448" s="3"/>
      <c r="H448" s="31">
        <v>25000</v>
      </c>
      <c r="I448" s="2">
        <v>10</v>
      </c>
      <c r="J448" s="31">
        <f t="shared" si="6"/>
        <v>250000</v>
      </c>
      <c r="K448" s="31"/>
      <c r="L448" s="31"/>
      <c r="M448" s="31"/>
      <c r="N448" s="31"/>
      <c r="O448" s="31"/>
      <c r="P448" s="2">
        <v>120</v>
      </c>
      <c r="Q448" s="6">
        <v>43830</v>
      </c>
      <c r="R448" s="6">
        <v>43834</v>
      </c>
      <c r="S448" s="2" t="s">
        <v>1935</v>
      </c>
      <c r="T448" s="2" t="b">
        <v>1</v>
      </c>
      <c r="U448" s="2">
        <v>166346.30000000002</v>
      </c>
    </row>
    <row r="449" spans="1:21" ht="14.25" customHeight="1" x14ac:dyDescent="0.35">
      <c r="A449" s="2" t="s">
        <v>739</v>
      </c>
      <c r="B449" s="3" t="s">
        <v>1934</v>
      </c>
      <c r="C449" s="3"/>
      <c r="D449" s="3"/>
      <c r="E449" s="3"/>
      <c r="F449" s="3"/>
      <c r="G449" s="3"/>
      <c r="H449" s="31">
        <v>6000</v>
      </c>
      <c r="I449" s="2">
        <v>4</v>
      </c>
      <c r="J449" s="31">
        <f t="shared" si="6"/>
        <v>24000</v>
      </c>
      <c r="K449" s="31"/>
      <c r="L449" s="31"/>
      <c r="M449" s="31"/>
      <c r="N449" s="31"/>
      <c r="O449" s="31"/>
      <c r="P449" s="2">
        <v>456</v>
      </c>
      <c r="Q449" s="6">
        <v>45009</v>
      </c>
      <c r="R449" s="6">
        <v>45015</v>
      </c>
      <c r="S449" s="2" t="s">
        <v>1948</v>
      </c>
      <c r="T449" s="2" t="b">
        <v>1</v>
      </c>
      <c r="U449" s="2">
        <v>21098.2</v>
      </c>
    </row>
    <row r="450" spans="1:21" ht="14.25" customHeight="1" x14ac:dyDescent="0.35">
      <c r="A450" s="2" t="s">
        <v>740</v>
      </c>
      <c r="B450" s="3" t="s">
        <v>1943</v>
      </c>
      <c r="C450" s="3"/>
      <c r="D450" s="3"/>
      <c r="E450" s="3"/>
      <c r="F450" s="3"/>
      <c r="G450" s="3"/>
      <c r="H450" s="31">
        <v>25000</v>
      </c>
      <c r="I450" s="2">
        <v>10</v>
      </c>
      <c r="J450" s="31">
        <f t="shared" ref="J450:J513" si="7">H450*I450</f>
        <v>250000</v>
      </c>
      <c r="K450" s="31"/>
      <c r="L450" s="31"/>
      <c r="M450" s="31"/>
      <c r="N450" s="31"/>
      <c r="O450" s="31"/>
      <c r="P450" s="2">
        <v>157</v>
      </c>
      <c r="Q450" s="6">
        <v>43634</v>
      </c>
      <c r="R450" s="6">
        <v>43636</v>
      </c>
      <c r="S450" s="2" t="s">
        <v>1937</v>
      </c>
      <c r="T450" s="2" t="b">
        <v>1</v>
      </c>
      <c r="U450" s="2">
        <v>185578.5</v>
      </c>
    </row>
    <row r="451" spans="1:21" ht="14.25" customHeight="1" x14ac:dyDescent="0.35">
      <c r="A451" s="2" t="s">
        <v>741</v>
      </c>
      <c r="B451" s="3" t="s">
        <v>1943</v>
      </c>
      <c r="C451" s="3"/>
      <c r="D451" s="3"/>
      <c r="E451" s="3"/>
      <c r="F451" s="3"/>
      <c r="G451" s="3"/>
      <c r="H451" s="31">
        <v>25000</v>
      </c>
      <c r="I451" s="2">
        <v>12</v>
      </c>
      <c r="J451" s="31">
        <f t="shared" si="7"/>
        <v>300000</v>
      </c>
      <c r="K451" s="31"/>
      <c r="L451" s="31"/>
      <c r="M451" s="31"/>
      <c r="N451" s="31"/>
      <c r="O451" s="31"/>
      <c r="P451" s="2">
        <v>499</v>
      </c>
      <c r="Q451" s="6">
        <v>44476</v>
      </c>
      <c r="R451" s="6">
        <v>44479</v>
      </c>
      <c r="T451" s="2" t="b">
        <v>0</v>
      </c>
      <c r="U451" s="2" t="s">
        <v>1933</v>
      </c>
    </row>
    <row r="452" spans="1:21" ht="14.25" customHeight="1" x14ac:dyDescent="0.35">
      <c r="A452" s="2" t="s">
        <v>742</v>
      </c>
      <c r="B452" s="3" t="s">
        <v>1936</v>
      </c>
      <c r="C452" s="3"/>
      <c r="D452" s="3"/>
      <c r="E452" s="3"/>
      <c r="F452" s="3"/>
      <c r="G452" s="3"/>
      <c r="H452" s="31" t="s">
        <v>1954</v>
      </c>
      <c r="I452" s="2">
        <v>6</v>
      </c>
      <c r="J452" s="31">
        <f t="shared" si="7"/>
        <v>18000</v>
      </c>
      <c r="K452" s="31"/>
      <c r="L452" s="31"/>
      <c r="M452" s="31"/>
      <c r="N452" s="31"/>
      <c r="O452" s="31"/>
      <c r="P452" s="2">
        <v>119</v>
      </c>
      <c r="Q452" s="6">
        <v>44271</v>
      </c>
      <c r="R452" s="6">
        <v>44273</v>
      </c>
      <c r="S452" s="2" t="s">
        <v>1937</v>
      </c>
      <c r="T452" s="2" t="b">
        <v>1</v>
      </c>
      <c r="U452" s="2">
        <v>15254.939999999999</v>
      </c>
    </row>
    <row r="453" spans="1:21" ht="14.25" customHeight="1" x14ac:dyDescent="0.35">
      <c r="A453" s="2" t="s">
        <v>744</v>
      </c>
      <c r="B453" s="3" t="s">
        <v>1939</v>
      </c>
      <c r="C453" s="3"/>
      <c r="D453" s="3"/>
      <c r="E453" s="3"/>
      <c r="F453" s="3"/>
      <c r="G453" s="3"/>
      <c r="H453" s="31">
        <v>1000</v>
      </c>
      <c r="I453" s="2">
        <v>3</v>
      </c>
      <c r="J453" s="31">
        <f t="shared" si="7"/>
        <v>3000</v>
      </c>
      <c r="K453" s="31"/>
      <c r="L453" s="31"/>
      <c r="M453" s="31"/>
      <c r="N453" s="31"/>
      <c r="O453" s="31"/>
      <c r="P453" s="2">
        <v>316</v>
      </c>
      <c r="Q453" s="6">
        <v>44959</v>
      </c>
      <c r="R453" s="6">
        <v>44961</v>
      </c>
      <c r="S453" s="2" t="s">
        <v>1931</v>
      </c>
      <c r="T453" s="2" t="b">
        <v>1</v>
      </c>
      <c r="U453" s="2">
        <v>2236.71</v>
      </c>
    </row>
    <row r="454" spans="1:21" ht="14.25" customHeight="1" x14ac:dyDescent="0.35">
      <c r="A454" s="2" t="s">
        <v>745</v>
      </c>
      <c r="B454" s="3" t="s">
        <v>1936</v>
      </c>
      <c r="C454" s="3"/>
      <c r="D454" s="3"/>
      <c r="E454" s="3"/>
      <c r="F454" s="3"/>
      <c r="G454" s="3"/>
      <c r="H454" s="31">
        <v>3000</v>
      </c>
      <c r="I454" s="2">
        <v>6</v>
      </c>
      <c r="J454" s="31">
        <f t="shared" si="7"/>
        <v>18000</v>
      </c>
      <c r="K454" s="31"/>
      <c r="L454" s="31"/>
      <c r="M454" s="31"/>
      <c r="N454" s="31"/>
      <c r="O454" s="31"/>
      <c r="P454" s="2">
        <v>421</v>
      </c>
      <c r="Q454" s="6">
        <v>43766</v>
      </c>
      <c r="R454" s="6">
        <v>43769</v>
      </c>
      <c r="T454" s="2" t="b">
        <v>0</v>
      </c>
      <c r="U454" s="2" t="s">
        <v>1933</v>
      </c>
    </row>
    <row r="455" spans="1:21" ht="14.25" customHeight="1" x14ac:dyDescent="0.35">
      <c r="A455" s="2" t="s">
        <v>746</v>
      </c>
      <c r="B455" s="3" t="s">
        <v>1944</v>
      </c>
      <c r="C455" s="3"/>
      <c r="D455" s="3"/>
      <c r="E455" s="3"/>
      <c r="F455" s="3"/>
      <c r="G455" s="3"/>
      <c r="H455" s="31" t="s">
        <v>1956</v>
      </c>
      <c r="I455" s="2">
        <v>4</v>
      </c>
      <c r="J455" s="31">
        <f t="shared" si="7"/>
        <v>32000</v>
      </c>
      <c r="K455" s="31"/>
      <c r="L455" s="31"/>
      <c r="M455" s="31"/>
      <c r="N455" s="31"/>
      <c r="O455" s="31"/>
      <c r="P455" s="2">
        <v>231</v>
      </c>
      <c r="Q455" s="6">
        <v>44704</v>
      </c>
      <c r="R455" s="6">
        <v>44710</v>
      </c>
      <c r="S455" s="2" t="s">
        <v>1937</v>
      </c>
      <c r="T455" s="2" t="b">
        <v>1</v>
      </c>
      <c r="U455" s="2">
        <v>18500.68</v>
      </c>
    </row>
    <row r="456" spans="1:21" ht="14.25" customHeight="1" x14ac:dyDescent="0.35">
      <c r="A456" s="2" t="s">
        <v>747</v>
      </c>
      <c r="B456" s="3" t="s">
        <v>1959</v>
      </c>
      <c r="C456" s="3"/>
      <c r="D456" s="3"/>
      <c r="E456" s="3"/>
      <c r="F456" s="3"/>
      <c r="G456" s="3"/>
      <c r="H456" s="31">
        <v>100</v>
      </c>
      <c r="I456" s="2">
        <v>1</v>
      </c>
      <c r="J456" s="31">
        <f t="shared" si="7"/>
        <v>100</v>
      </c>
      <c r="K456" s="31"/>
      <c r="L456" s="31"/>
      <c r="M456" s="31"/>
      <c r="N456" s="31"/>
      <c r="O456" s="31"/>
      <c r="P456" s="2">
        <v>438</v>
      </c>
      <c r="Q456" s="6">
        <v>44778</v>
      </c>
      <c r="R456" s="6">
        <v>44784</v>
      </c>
      <c r="S456" s="2" t="s">
        <v>1937</v>
      </c>
      <c r="T456" s="2" t="b">
        <v>1</v>
      </c>
      <c r="U456" s="2">
        <v>73.209999999999994</v>
      </c>
    </row>
    <row r="457" spans="1:21" ht="14.25" customHeight="1" x14ac:dyDescent="0.35">
      <c r="A457" s="2" t="s">
        <v>749</v>
      </c>
      <c r="B457" s="3" t="s">
        <v>1941</v>
      </c>
      <c r="C457" s="3"/>
      <c r="D457" s="3"/>
      <c r="E457" s="3"/>
      <c r="F457" s="3"/>
      <c r="G457" s="3"/>
      <c r="H457" s="31" t="s">
        <v>1942</v>
      </c>
      <c r="I457" s="2">
        <v>3</v>
      </c>
      <c r="J457" s="31">
        <f t="shared" si="7"/>
        <v>54000</v>
      </c>
      <c r="K457" s="31"/>
      <c r="L457" s="31"/>
      <c r="M457" s="31"/>
      <c r="N457" s="31"/>
      <c r="O457" s="31"/>
      <c r="P457" s="2">
        <v>357</v>
      </c>
      <c r="Q457" s="6">
        <v>44160</v>
      </c>
      <c r="R457" s="6">
        <v>44166</v>
      </c>
      <c r="T457" s="2" t="b">
        <v>0</v>
      </c>
      <c r="U457" s="2" t="s">
        <v>1933</v>
      </c>
    </row>
    <row r="458" spans="1:21" ht="14.25" customHeight="1" x14ac:dyDescent="0.35">
      <c r="A458" s="2" t="s">
        <v>751</v>
      </c>
      <c r="B458" s="3" t="s">
        <v>1957</v>
      </c>
      <c r="C458" s="3"/>
      <c r="D458" s="3"/>
      <c r="E458" s="3"/>
      <c r="F458" s="3"/>
      <c r="G458" s="3"/>
      <c r="H458" s="31">
        <v>800</v>
      </c>
      <c r="I458" s="2">
        <v>1</v>
      </c>
      <c r="J458" s="31">
        <f t="shared" si="7"/>
        <v>800</v>
      </c>
      <c r="K458" s="31"/>
      <c r="L458" s="31"/>
      <c r="M458" s="31"/>
      <c r="N458" s="31"/>
      <c r="O458" s="31"/>
      <c r="P458" s="2">
        <v>461</v>
      </c>
      <c r="Q458" s="6">
        <v>45101</v>
      </c>
      <c r="R458" s="6">
        <v>45106</v>
      </c>
      <c r="S458" s="2" t="s">
        <v>1935</v>
      </c>
      <c r="T458" s="2" t="b">
        <v>1</v>
      </c>
      <c r="U458" s="2">
        <v>565.26</v>
      </c>
    </row>
    <row r="459" spans="1:21" ht="14.25" customHeight="1" x14ac:dyDescent="0.35">
      <c r="A459" s="2" t="s">
        <v>752</v>
      </c>
      <c r="B459" s="3" t="s">
        <v>1941</v>
      </c>
      <c r="C459" s="3"/>
      <c r="D459" s="3"/>
      <c r="E459" s="3"/>
      <c r="F459" s="3"/>
      <c r="G459" s="3"/>
      <c r="H459" s="31">
        <v>18000</v>
      </c>
      <c r="I459" s="2">
        <v>4</v>
      </c>
      <c r="J459" s="31">
        <f t="shared" si="7"/>
        <v>72000</v>
      </c>
      <c r="K459" s="31"/>
      <c r="L459" s="31"/>
      <c r="M459" s="31"/>
      <c r="N459" s="31"/>
      <c r="O459" s="31"/>
      <c r="P459" s="2">
        <v>349</v>
      </c>
      <c r="Q459" s="6">
        <v>43853</v>
      </c>
      <c r="R459" s="6">
        <v>43855</v>
      </c>
      <c r="S459" s="2" t="s">
        <v>1952</v>
      </c>
      <c r="T459" s="2" t="b">
        <v>1</v>
      </c>
      <c r="U459" s="2">
        <v>45460.44</v>
      </c>
    </row>
    <row r="460" spans="1:21" ht="14.25" customHeight="1" x14ac:dyDescent="0.35">
      <c r="A460" s="2" t="s">
        <v>754</v>
      </c>
      <c r="B460" s="3" t="s">
        <v>1951</v>
      </c>
      <c r="C460" s="3"/>
      <c r="D460" s="3"/>
      <c r="E460" s="3"/>
      <c r="F460" s="3"/>
      <c r="G460" s="3"/>
      <c r="H460" s="31">
        <v>4000</v>
      </c>
      <c r="I460" s="2">
        <v>10</v>
      </c>
      <c r="J460" s="31">
        <f t="shared" si="7"/>
        <v>40000</v>
      </c>
      <c r="K460" s="31"/>
      <c r="L460" s="31"/>
      <c r="M460" s="31"/>
      <c r="N460" s="31"/>
      <c r="O460" s="31"/>
      <c r="P460" s="2">
        <v>304</v>
      </c>
      <c r="Q460" s="6">
        <v>43651</v>
      </c>
      <c r="R460" s="6">
        <v>43657</v>
      </c>
      <c r="S460" s="2" t="s">
        <v>1931</v>
      </c>
      <c r="T460" s="2" t="b">
        <v>1</v>
      </c>
      <c r="U460" s="2">
        <v>21188.600000000002</v>
      </c>
    </row>
    <row r="461" spans="1:21" ht="14.25" customHeight="1" x14ac:dyDescent="0.35">
      <c r="A461" s="2" t="s">
        <v>755</v>
      </c>
      <c r="B461" s="3" t="s">
        <v>1951</v>
      </c>
      <c r="C461" s="3"/>
      <c r="D461" s="3"/>
      <c r="E461" s="3"/>
      <c r="F461" s="3"/>
      <c r="G461" s="3"/>
      <c r="H461" s="31">
        <v>4000</v>
      </c>
      <c r="I461" s="2">
        <v>10</v>
      </c>
      <c r="J461" s="31">
        <f t="shared" si="7"/>
        <v>40000</v>
      </c>
      <c r="K461" s="31"/>
      <c r="L461" s="31"/>
      <c r="M461" s="31"/>
      <c r="N461" s="31"/>
      <c r="O461" s="31"/>
      <c r="P461" s="2">
        <v>320</v>
      </c>
      <c r="Q461" s="6">
        <v>43678</v>
      </c>
      <c r="R461" s="6">
        <v>43680</v>
      </c>
      <c r="S461" s="2" t="s">
        <v>1952</v>
      </c>
      <c r="T461" s="2" t="b">
        <v>1</v>
      </c>
      <c r="U461" s="2">
        <v>35616</v>
      </c>
    </row>
    <row r="462" spans="1:21" ht="14.25" customHeight="1" x14ac:dyDescent="0.35">
      <c r="A462" s="2" t="s">
        <v>756</v>
      </c>
      <c r="B462" s="3" t="s">
        <v>1944</v>
      </c>
      <c r="C462" s="3"/>
      <c r="D462" s="3"/>
      <c r="E462" s="3"/>
      <c r="F462" s="3"/>
      <c r="G462" s="3"/>
      <c r="H462" s="31" t="s">
        <v>1956</v>
      </c>
      <c r="I462" s="2">
        <v>4</v>
      </c>
      <c r="J462" s="31">
        <f t="shared" si="7"/>
        <v>32000</v>
      </c>
      <c r="K462" s="31"/>
      <c r="L462" s="31"/>
      <c r="M462" s="31"/>
      <c r="N462" s="31"/>
      <c r="O462" s="31"/>
      <c r="P462" s="2">
        <v>252</v>
      </c>
      <c r="Q462" s="6">
        <v>44730</v>
      </c>
      <c r="R462" s="6">
        <v>44735</v>
      </c>
      <c r="T462" s="2" t="b">
        <v>0</v>
      </c>
      <c r="U462" s="2" t="s">
        <v>1933</v>
      </c>
    </row>
    <row r="463" spans="1:21" ht="14.25" customHeight="1" x14ac:dyDescent="0.35">
      <c r="A463" s="2" t="s">
        <v>757</v>
      </c>
      <c r="B463" s="3" t="s">
        <v>1941</v>
      </c>
      <c r="C463" s="3"/>
      <c r="D463" s="3"/>
      <c r="E463" s="3"/>
      <c r="F463" s="3"/>
      <c r="G463" s="3"/>
      <c r="H463" s="31">
        <v>18000</v>
      </c>
      <c r="I463" s="2">
        <v>3</v>
      </c>
      <c r="J463" s="31">
        <f t="shared" si="7"/>
        <v>54000</v>
      </c>
      <c r="K463" s="31"/>
      <c r="L463" s="31"/>
      <c r="M463" s="31"/>
      <c r="N463" s="31"/>
      <c r="O463" s="31"/>
      <c r="P463" s="2">
        <v>202</v>
      </c>
      <c r="Q463" s="6">
        <v>44655</v>
      </c>
      <c r="R463" s="6">
        <v>44661</v>
      </c>
      <c r="S463" s="2" t="s">
        <v>1931</v>
      </c>
      <c r="T463" s="2" t="b">
        <v>1</v>
      </c>
      <c r="U463" s="2">
        <v>27921.96</v>
      </c>
    </row>
    <row r="464" spans="1:21" ht="14.25" customHeight="1" x14ac:dyDescent="0.35">
      <c r="A464" s="2" t="s">
        <v>759</v>
      </c>
      <c r="B464" s="3" t="s">
        <v>1951</v>
      </c>
      <c r="C464" s="3"/>
      <c r="D464" s="3"/>
      <c r="E464" s="3"/>
      <c r="F464" s="3"/>
      <c r="G464" s="3"/>
      <c r="H464" s="31">
        <v>4000</v>
      </c>
      <c r="I464" s="2">
        <v>10</v>
      </c>
      <c r="J464" s="31">
        <f t="shared" si="7"/>
        <v>40000</v>
      </c>
      <c r="K464" s="31"/>
      <c r="L464" s="31"/>
      <c r="M464" s="31"/>
      <c r="N464" s="31"/>
      <c r="O464" s="31"/>
      <c r="P464" s="2">
        <v>294</v>
      </c>
      <c r="Q464" s="6">
        <v>44225</v>
      </c>
      <c r="R464" s="6">
        <v>44227</v>
      </c>
      <c r="S464" s="2" t="s">
        <v>1935</v>
      </c>
      <c r="T464" s="2" t="b">
        <v>1</v>
      </c>
      <c r="U464" s="2">
        <v>23114.3</v>
      </c>
    </row>
    <row r="465" spans="1:21" ht="14.25" customHeight="1" x14ac:dyDescent="0.35">
      <c r="A465" s="2" t="s">
        <v>760</v>
      </c>
      <c r="B465" s="3" t="s">
        <v>1957</v>
      </c>
      <c r="C465" s="3"/>
      <c r="D465" s="3"/>
      <c r="E465" s="3"/>
      <c r="F465" s="3"/>
      <c r="G465" s="3"/>
      <c r="H465" s="31">
        <v>800</v>
      </c>
      <c r="I465" s="2">
        <v>1</v>
      </c>
      <c r="J465" s="31">
        <f t="shared" si="7"/>
        <v>800</v>
      </c>
      <c r="K465" s="31"/>
      <c r="L465" s="31"/>
      <c r="M465" s="31"/>
      <c r="N465" s="31"/>
      <c r="O465" s="31"/>
      <c r="P465" s="2">
        <v>453</v>
      </c>
      <c r="Q465" s="6">
        <v>43656</v>
      </c>
      <c r="R465" s="6">
        <v>43662</v>
      </c>
      <c r="T465" s="2" t="b">
        <v>0</v>
      </c>
      <c r="U465" s="2" t="s">
        <v>1933</v>
      </c>
    </row>
    <row r="466" spans="1:21" ht="14.25" customHeight="1" x14ac:dyDescent="0.35">
      <c r="A466" s="2" t="s">
        <v>762</v>
      </c>
      <c r="B466" s="3" t="s">
        <v>1951</v>
      </c>
      <c r="C466" s="3"/>
      <c r="D466" s="3"/>
      <c r="E466" s="3"/>
      <c r="F466" s="3"/>
      <c r="G466" s="3"/>
      <c r="H466" s="31">
        <v>4000</v>
      </c>
      <c r="I466" s="2">
        <v>8</v>
      </c>
      <c r="J466" s="31">
        <f t="shared" si="7"/>
        <v>32000</v>
      </c>
      <c r="K466" s="31"/>
      <c r="L466" s="31"/>
      <c r="M466" s="31"/>
      <c r="N466" s="31"/>
      <c r="O466" s="31"/>
      <c r="P466" s="2">
        <v>484</v>
      </c>
      <c r="Q466" s="6">
        <v>44174</v>
      </c>
      <c r="R466" s="6">
        <v>44176</v>
      </c>
      <c r="S466" s="2" t="s">
        <v>1952</v>
      </c>
      <c r="T466" s="2" t="b">
        <v>1</v>
      </c>
      <c r="U466" s="2">
        <v>26512.240000000002</v>
      </c>
    </row>
    <row r="467" spans="1:21" ht="14.25" customHeight="1" x14ac:dyDescent="0.35">
      <c r="A467" s="2" t="s">
        <v>763</v>
      </c>
      <c r="B467" s="3" t="s">
        <v>1946</v>
      </c>
      <c r="C467" s="3"/>
      <c r="D467" s="3"/>
      <c r="E467" s="3"/>
      <c r="F467" s="3"/>
      <c r="G467" s="3"/>
      <c r="H467" s="31" t="s">
        <v>1947</v>
      </c>
      <c r="I467" s="2">
        <v>6</v>
      </c>
      <c r="J467" s="31">
        <f t="shared" si="7"/>
        <v>12000</v>
      </c>
      <c r="K467" s="31"/>
      <c r="L467" s="31"/>
      <c r="M467" s="31"/>
      <c r="N467" s="31"/>
      <c r="O467" s="31"/>
      <c r="P467" s="2">
        <v>394</v>
      </c>
      <c r="Q467" s="6">
        <v>45146</v>
      </c>
      <c r="R467" s="6">
        <v>45151</v>
      </c>
      <c r="T467" s="2" t="b">
        <v>0</v>
      </c>
      <c r="U467" s="2" t="s">
        <v>1933</v>
      </c>
    </row>
    <row r="468" spans="1:21" ht="14.25" customHeight="1" x14ac:dyDescent="0.35">
      <c r="A468" s="2" t="s">
        <v>764</v>
      </c>
      <c r="B468" s="3" t="s">
        <v>1951</v>
      </c>
      <c r="C468" s="3"/>
      <c r="D468" s="3"/>
      <c r="E468" s="3"/>
      <c r="F468" s="3"/>
      <c r="G468" s="3"/>
      <c r="H468" s="31">
        <v>4000</v>
      </c>
      <c r="I468" s="2">
        <v>10</v>
      </c>
      <c r="J468" s="31">
        <f t="shared" si="7"/>
        <v>40000</v>
      </c>
      <c r="K468" s="31"/>
      <c r="L468" s="31"/>
      <c r="M468" s="31"/>
      <c r="N468" s="31"/>
      <c r="O468" s="31"/>
      <c r="P468" s="2">
        <v>212</v>
      </c>
      <c r="Q468" s="6">
        <v>44915</v>
      </c>
      <c r="R468" s="6">
        <v>44921</v>
      </c>
      <c r="T468" s="2" t="b">
        <v>0</v>
      </c>
      <c r="U468" s="2" t="s">
        <v>1933</v>
      </c>
    </row>
    <row r="469" spans="1:21" ht="14.25" customHeight="1" x14ac:dyDescent="0.35">
      <c r="A469" s="2" t="s">
        <v>765</v>
      </c>
      <c r="B469" s="3" t="s">
        <v>1936</v>
      </c>
      <c r="C469" s="3"/>
      <c r="D469" s="3"/>
      <c r="E469" s="3"/>
      <c r="F469" s="3"/>
      <c r="G469" s="3"/>
      <c r="H469" s="31" t="s">
        <v>1954</v>
      </c>
      <c r="I469" s="2">
        <v>7</v>
      </c>
      <c r="J469" s="31">
        <f t="shared" si="7"/>
        <v>21000</v>
      </c>
      <c r="K469" s="31"/>
      <c r="L469" s="31"/>
      <c r="M469" s="31"/>
      <c r="N469" s="31"/>
      <c r="O469" s="31"/>
      <c r="P469" s="2">
        <v>219</v>
      </c>
      <c r="Q469" s="6">
        <v>43731</v>
      </c>
      <c r="R469" s="6">
        <v>43734</v>
      </c>
      <c r="S469" s="2" t="s">
        <v>1935</v>
      </c>
      <c r="T469" s="2" t="b">
        <v>1</v>
      </c>
      <c r="U469" s="2">
        <v>13118.279999999999</v>
      </c>
    </row>
    <row r="470" spans="1:21" ht="14.25" customHeight="1" x14ac:dyDescent="0.35">
      <c r="A470" s="2" t="s">
        <v>766</v>
      </c>
      <c r="B470" s="3" t="s">
        <v>1939</v>
      </c>
      <c r="C470" s="3"/>
      <c r="D470" s="3"/>
      <c r="E470" s="3"/>
      <c r="F470" s="3"/>
      <c r="G470" s="3"/>
      <c r="H470" s="31">
        <v>1000</v>
      </c>
      <c r="I470" s="2">
        <v>3</v>
      </c>
      <c r="J470" s="31">
        <f t="shared" si="7"/>
        <v>3000</v>
      </c>
      <c r="K470" s="31"/>
      <c r="L470" s="31"/>
      <c r="M470" s="31"/>
      <c r="N470" s="31"/>
      <c r="O470" s="31"/>
      <c r="P470" s="2">
        <v>150</v>
      </c>
      <c r="Q470" s="6">
        <v>44056</v>
      </c>
      <c r="R470" s="6">
        <v>44062</v>
      </c>
      <c r="S470" s="2" t="s">
        <v>1937</v>
      </c>
      <c r="T470" s="2" t="b">
        <v>1</v>
      </c>
      <c r="U470" s="2">
        <v>2092.17</v>
      </c>
    </row>
    <row r="471" spans="1:21" ht="14.25" customHeight="1" x14ac:dyDescent="0.35">
      <c r="A471" s="2" t="s">
        <v>767</v>
      </c>
      <c r="B471" s="3" t="s">
        <v>1945</v>
      </c>
      <c r="C471" s="3"/>
      <c r="D471" s="3"/>
      <c r="E471" s="3"/>
      <c r="F471" s="3"/>
      <c r="G471" s="3"/>
      <c r="H471" s="31" t="s">
        <v>1964</v>
      </c>
      <c r="I471" s="2">
        <v>5</v>
      </c>
      <c r="J471" s="31">
        <f t="shared" si="7"/>
        <v>75000</v>
      </c>
      <c r="K471" s="31"/>
      <c r="L471" s="31"/>
      <c r="M471" s="31"/>
      <c r="N471" s="31"/>
      <c r="O471" s="31"/>
      <c r="P471" s="2">
        <v>173</v>
      </c>
      <c r="Q471" s="6">
        <v>44228</v>
      </c>
      <c r="R471" s="6">
        <v>44232</v>
      </c>
      <c r="S471" s="2" t="s">
        <v>1948</v>
      </c>
      <c r="T471" s="2" t="b">
        <v>1</v>
      </c>
      <c r="U471" s="2">
        <v>38626.699999999997</v>
      </c>
    </row>
    <row r="472" spans="1:21" ht="14.25" customHeight="1" x14ac:dyDescent="0.35">
      <c r="A472" s="2" t="s">
        <v>768</v>
      </c>
      <c r="B472" s="3" t="s">
        <v>1957</v>
      </c>
      <c r="C472" s="3"/>
      <c r="D472" s="3"/>
      <c r="E472" s="3"/>
      <c r="F472" s="3"/>
      <c r="G472" s="3"/>
      <c r="H472" s="31">
        <v>800</v>
      </c>
      <c r="I472" s="2">
        <v>1</v>
      </c>
      <c r="J472" s="31">
        <f t="shared" si="7"/>
        <v>800</v>
      </c>
      <c r="K472" s="31"/>
      <c r="L472" s="31"/>
      <c r="M472" s="31"/>
      <c r="N472" s="31"/>
      <c r="O472" s="31"/>
      <c r="P472" s="2">
        <v>219</v>
      </c>
      <c r="Q472" s="6">
        <v>45081</v>
      </c>
      <c r="R472" s="6">
        <v>45086</v>
      </c>
      <c r="S472" s="2" t="s">
        <v>1952</v>
      </c>
      <c r="T472" s="2" t="b">
        <v>1</v>
      </c>
      <c r="U472" s="2">
        <v>628.30999999999995</v>
      </c>
    </row>
    <row r="473" spans="1:21" ht="14.25" customHeight="1" x14ac:dyDescent="0.35">
      <c r="A473" s="2" t="s">
        <v>769</v>
      </c>
      <c r="B473" s="3" t="s">
        <v>1945</v>
      </c>
      <c r="C473" s="3"/>
      <c r="D473" s="3"/>
      <c r="E473" s="3"/>
      <c r="F473" s="3"/>
      <c r="G473" s="3"/>
      <c r="H473" s="31" t="s">
        <v>1964</v>
      </c>
      <c r="I473" s="2">
        <v>5</v>
      </c>
      <c r="J473" s="31">
        <f t="shared" si="7"/>
        <v>75000</v>
      </c>
      <c r="K473" s="31"/>
      <c r="L473" s="31"/>
      <c r="M473" s="31"/>
      <c r="N473" s="31"/>
      <c r="O473" s="31"/>
      <c r="P473" s="2">
        <v>189</v>
      </c>
      <c r="Q473" s="6">
        <v>44240</v>
      </c>
      <c r="R473" s="6">
        <v>44242</v>
      </c>
      <c r="T473" s="2" t="b">
        <v>0</v>
      </c>
      <c r="U473" s="2" t="s">
        <v>1933</v>
      </c>
    </row>
    <row r="474" spans="1:21" ht="14.25" customHeight="1" x14ac:dyDescent="0.35">
      <c r="A474" s="2" t="s">
        <v>771</v>
      </c>
      <c r="B474" s="3" t="s">
        <v>1940</v>
      </c>
      <c r="C474" s="3"/>
      <c r="D474" s="3"/>
      <c r="E474" s="3"/>
      <c r="F474" s="3"/>
      <c r="G474" s="3"/>
      <c r="H474" s="31" t="s">
        <v>1955</v>
      </c>
      <c r="I474" s="2">
        <v>2</v>
      </c>
      <c r="J474" s="31">
        <f t="shared" si="7"/>
        <v>20000</v>
      </c>
      <c r="K474" s="31"/>
      <c r="L474" s="31"/>
      <c r="M474" s="31"/>
      <c r="N474" s="31"/>
      <c r="O474" s="31"/>
      <c r="P474" s="2">
        <v>131</v>
      </c>
      <c r="Q474" s="6">
        <v>43897</v>
      </c>
      <c r="R474" s="6">
        <v>43900</v>
      </c>
      <c r="S474" s="2" t="s">
        <v>1952</v>
      </c>
      <c r="T474" s="2" t="b">
        <v>1</v>
      </c>
      <c r="U474" s="2">
        <v>15777.76</v>
      </c>
    </row>
    <row r="475" spans="1:21" ht="14.25" customHeight="1" x14ac:dyDescent="0.35">
      <c r="A475" s="2" t="s">
        <v>772</v>
      </c>
      <c r="B475" s="3" t="s">
        <v>1959</v>
      </c>
      <c r="C475" s="3"/>
      <c r="D475" s="3"/>
      <c r="E475" s="3"/>
      <c r="F475" s="3"/>
      <c r="G475" s="3"/>
      <c r="H475" s="31" t="s">
        <v>1962</v>
      </c>
      <c r="I475" s="2">
        <v>1</v>
      </c>
      <c r="J475" s="31">
        <f t="shared" si="7"/>
        <v>100</v>
      </c>
      <c r="K475" s="31"/>
      <c r="L475" s="31"/>
      <c r="M475" s="31"/>
      <c r="N475" s="31"/>
      <c r="O475" s="31"/>
      <c r="P475" s="2">
        <v>155</v>
      </c>
      <c r="Q475" s="6">
        <v>44535</v>
      </c>
      <c r="R475" s="6">
        <v>44539</v>
      </c>
      <c r="S475" s="2" t="s">
        <v>1952</v>
      </c>
      <c r="T475" s="2" t="b">
        <v>1</v>
      </c>
      <c r="U475" s="2">
        <v>53.65</v>
      </c>
    </row>
    <row r="476" spans="1:21" ht="14.25" customHeight="1" x14ac:dyDescent="0.35">
      <c r="A476" s="2" t="s">
        <v>774</v>
      </c>
      <c r="B476" s="3" t="s">
        <v>1945</v>
      </c>
      <c r="C476" s="3"/>
      <c r="D476" s="3"/>
      <c r="E476" s="3"/>
      <c r="F476" s="3"/>
      <c r="G476" s="3"/>
      <c r="H476" s="31">
        <v>15000</v>
      </c>
      <c r="I476" s="2">
        <v>5</v>
      </c>
      <c r="J476" s="31">
        <f t="shared" si="7"/>
        <v>75000</v>
      </c>
      <c r="K476" s="31"/>
      <c r="L476" s="31"/>
      <c r="M476" s="31"/>
      <c r="N476" s="31"/>
      <c r="O476" s="31"/>
      <c r="P476" s="2">
        <v>115</v>
      </c>
      <c r="Q476" s="6">
        <v>45366</v>
      </c>
      <c r="R476" s="6">
        <v>45371</v>
      </c>
      <c r="S476" s="2" t="s">
        <v>1948</v>
      </c>
      <c r="T476" s="2" t="b">
        <v>1</v>
      </c>
      <c r="U476" s="2">
        <v>52660.649999999994</v>
      </c>
    </row>
    <row r="477" spans="1:21" ht="14.25" customHeight="1" x14ac:dyDescent="0.35">
      <c r="A477" s="2" t="s">
        <v>776</v>
      </c>
      <c r="B477" s="3" t="s">
        <v>1943</v>
      </c>
      <c r="C477" s="3"/>
      <c r="D477" s="3"/>
      <c r="E477" s="3"/>
      <c r="F477" s="3"/>
      <c r="G477" s="3"/>
      <c r="H477" s="31">
        <v>25000</v>
      </c>
      <c r="I477" s="2">
        <v>10</v>
      </c>
      <c r="J477" s="31">
        <f t="shared" si="7"/>
        <v>250000</v>
      </c>
      <c r="K477" s="31"/>
      <c r="L477" s="31"/>
      <c r="M477" s="31"/>
      <c r="N477" s="31"/>
      <c r="O477" s="31"/>
      <c r="P477" s="2">
        <v>488</v>
      </c>
      <c r="Q477" s="6">
        <v>44714</v>
      </c>
      <c r="R477" s="6">
        <v>44719</v>
      </c>
      <c r="T477" s="2" t="b">
        <v>0</v>
      </c>
      <c r="U477" s="2" t="s">
        <v>1933</v>
      </c>
    </row>
    <row r="478" spans="1:21" ht="14.25" customHeight="1" x14ac:dyDescent="0.35">
      <c r="A478" s="2" t="s">
        <v>777</v>
      </c>
      <c r="B478" s="3" t="s">
        <v>1940</v>
      </c>
      <c r="C478" s="3"/>
      <c r="D478" s="3"/>
      <c r="E478" s="3"/>
      <c r="F478" s="3"/>
      <c r="G478" s="3"/>
      <c r="H478" s="31" t="s">
        <v>1955</v>
      </c>
      <c r="I478" s="2">
        <v>2</v>
      </c>
      <c r="J478" s="31">
        <f t="shared" si="7"/>
        <v>20000</v>
      </c>
      <c r="K478" s="31"/>
      <c r="L478" s="31"/>
      <c r="M478" s="31"/>
      <c r="N478" s="31"/>
      <c r="O478" s="31"/>
      <c r="P478" s="2">
        <v>217</v>
      </c>
      <c r="Q478" s="6">
        <v>44849</v>
      </c>
      <c r="R478" s="6">
        <v>44853</v>
      </c>
      <c r="S478" s="2" t="s">
        <v>1948</v>
      </c>
      <c r="T478" s="2" t="b">
        <v>1</v>
      </c>
      <c r="U478" s="2">
        <v>16069.82</v>
      </c>
    </row>
    <row r="479" spans="1:21" ht="14.25" customHeight="1" x14ac:dyDescent="0.35">
      <c r="A479" s="2" t="s">
        <v>778</v>
      </c>
      <c r="B479" s="3" t="s">
        <v>1941</v>
      </c>
      <c r="C479" s="3"/>
      <c r="D479" s="3"/>
      <c r="E479" s="3"/>
      <c r="F479" s="3"/>
      <c r="G479" s="3"/>
      <c r="H479" s="31">
        <v>18000</v>
      </c>
      <c r="I479" s="2">
        <v>4</v>
      </c>
      <c r="J479" s="31">
        <f t="shared" si="7"/>
        <v>72000</v>
      </c>
      <c r="K479" s="31"/>
      <c r="L479" s="31"/>
      <c r="M479" s="31"/>
      <c r="N479" s="31"/>
      <c r="O479" s="31"/>
      <c r="P479" s="2">
        <v>491</v>
      </c>
      <c r="Q479" s="6">
        <v>43907</v>
      </c>
      <c r="R479" s="6">
        <v>43912</v>
      </c>
      <c r="S479" s="2" t="s">
        <v>1931</v>
      </c>
      <c r="T479" s="2" t="b">
        <v>1</v>
      </c>
      <c r="U479" s="2">
        <v>42648.72</v>
      </c>
    </row>
    <row r="480" spans="1:21" ht="14.25" customHeight="1" x14ac:dyDescent="0.35">
      <c r="A480" s="2" t="s">
        <v>779</v>
      </c>
      <c r="B480" s="3" t="s">
        <v>1939</v>
      </c>
      <c r="C480" s="3"/>
      <c r="D480" s="3"/>
      <c r="E480" s="3"/>
      <c r="F480" s="3"/>
      <c r="G480" s="3"/>
      <c r="H480" s="31">
        <v>1000</v>
      </c>
      <c r="I480" s="2">
        <v>4</v>
      </c>
      <c r="J480" s="31">
        <f t="shared" si="7"/>
        <v>4000</v>
      </c>
      <c r="K480" s="31"/>
      <c r="L480" s="31"/>
      <c r="M480" s="31"/>
      <c r="N480" s="31"/>
      <c r="O480" s="31"/>
      <c r="P480" s="2">
        <v>472</v>
      </c>
      <c r="Q480" s="6">
        <v>44216</v>
      </c>
      <c r="R480" s="6">
        <v>44219</v>
      </c>
      <c r="S480" s="2" t="s">
        <v>1931</v>
      </c>
      <c r="T480" s="2" t="b">
        <v>1</v>
      </c>
      <c r="U480" s="2">
        <v>2417.92</v>
      </c>
    </row>
    <row r="481" spans="1:21" ht="14.25" customHeight="1" x14ac:dyDescent="0.35">
      <c r="A481" s="2" t="s">
        <v>780</v>
      </c>
      <c r="B481" s="3" t="s">
        <v>1940</v>
      </c>
      <c r="C481" s="3"/>
      <c r="D481" s="3"/>
      <c r="E481" s="3"/>
      <c r="F481" s="3"/>
      <c r="G481" s="3"/>
      <c r="H481" s="31">
        <v>10000</v>
      </c>
      <c r="I481" s="2">
        <v>3</v>
      </c>
      <c r="J481" s="31">
        <f t="shared" si="7"/>
        <v>30000</v>
      </c>
      <c r="K481" s="31"/>
      <c r="L481" s="31"/>
      <c r="M481" s="31"/>
      <c r="N481" s="31"/>
      <c r="O481" s="31"/>
      <c r="P481" s="2">
        <v>147</v>
      </c>
      <c r="Q481" s="6">
        <v>44052</v>
      </c>
      <c r="R481" s="6">
        <v>44055</v>
      </c>
      <c r="S481" s="2" t="s">
        <v>1935</v>
      </c>
      <c r="T481" s="2" t="b">
        <v>1</v>
      </c>
      <c r="U481" s="2">
        <v>20098.86</v>
      </c>
    </row>
    <row r="482" spans="1:21" ht="14.25" customHeight="1" x14ac:dyDescent="0.35">
      <c r="A482" s="2" t="s">
        <v>781</v>
      </c>
      <c r="B482" s="3" t="s">
        <v>1945</v>
      </c>
      <c r="C482" s="3"/>
      <c r="D482" s="3"/>
      <c r="E482" s="3"/>
      <c r="F482" s="3"/>
      <c r="G482" s="3"/>
      <c r="H482" s="31">
        <v>15000</v>
      </c>
      <c r="I482" s="2">
        <v>3</v>
      </c>
      <c r="J482" s="31">
        <f t="shared" si="7"/>
        <v>45000</v>
      </c>
      <c r="K482" s="31"/>
      <c r="L482" s="31"/>
      <c r="M482" s="31"/>
      <c r="N482" s="31"/>
      <c r="O482" s="31"/>
      <c r="P482" s="2">
        <v>303</v>
      </c>
      <c r="Q482" s="6">
        <v>43663</v>
      </c>
      <c r="R482" s="6">
        <v>43669</v>
      </c>
      <c r="S482" s="2" t="s">
        <v>1937</v>
      </c>
      <c r="T482" s="2" t="b">
        <v>1</v>
      </c>
      <c r="U482" s="2">
        <v>32491.47</v>
      </c>
    </row>
    <row r="483" spans="1:21" ht="14.25" customHeight="1" x14ac:dyDescent="0.35">
      <c r="A483" s="2" t="s">
        <v>782</v>
      </c>
      <c r="B483" s="3" t="s">
        <v>1959</v>
      </c>
      <c r="C483" s="3"/>
      <c r="D483" s="3"/>
      <c r="E483" s="3"/>
      <c r="F483" s="3"/>
      <c r="G483" s="3"/>
      <c r="H483" s="31">
        <v>100</v>
      </c>
      <c r="I483" s="2">
        <v>1</v>
      </c>
      <c r="J483" s="31">
        <f t="shared" si="7"/>
        <v>100</v>
      </c>
      <c r="K483" s="31"/>
      <c r="L483" s="31"/>
      <c r="M483" s="31"/>
      <c r="N483" s="31"/>
      <c r="O483" s="31"/>
      <c r="P483" s="2">
        <v>321</v>
      </c>
      <c r="Q483" s="6">
        <v>44683</v>
      </c>
      <c r="R483" s="6">
        <v>44686</v>
      </c>
      <c r="T483" s="2" t="b">
        <v>0</v>
      </c>
      <c r="U483" s="2" t="s">
        <v>1933</v>
      </c>
    </row>
    <row r="484" spans="1:21" ht="14.25" customHeight="1" x14ac:dyDescent="0.35">
      <c r="A484" s="2" t="s">
        <v>784</v>
      </c>
      <c r="B484" s="3" t="s">
        <v>1932</v>
      </c>
      <c r="C484" s="3"/>
      <c r="D484" s="3"/>
      <c r="E484" s="3"/>
      <c r="F484" s="3"/>
      <c r="G484" s="3"/>
      <c r="H484" s="31" t="s">
        <v>1950</v>
      </c>
      <c r="I484" s="2">
        <v>1</v>
      </c>
      <c r="J484" s="31">
        <f t="shared" si="7"/>
        <v>500</v>
      </c>
      <c r="K484" s="31"/>
      <c r="L484" s="31"/>
      <c r="M484" s="31"/>
      <c r="N484" s="31"/>
      <c r="O484" s="31"/>
      <c r="P484" s="2">
        <v>250</v>
      </c>
      <c r="Q484" s="6">
        <v>43879</v>
      </c>
      <c r="R484" s="6">
        <v>43885</v>
      </c>
      <c r="S484" s="2" t="s">
        <v>1937</v>
      </c>
      <c r="T484" s="2" t="b">
        <v>1</v>
      </c>
      <c r="U484" s="2">
        <v>344.06</v>
      </c>
    </row>
    <row r="485" spans="1:21" ht="14.25" customHeight="1" x14ac:dyDescent="0.35">
      <c r="A485" s="2" t="s">
        <v>785</v>
      </c>
      <c r="B485" s="3" t="s">
        <v>1932</v>
      </c>
      <c r="C485" s="3"/>
      <c r="D485" s="3"/>
      <c r="E485" s="3"/>
      <c r="F485" s="3"/>
      <c r="G485" s="3"/>
      <c r="H485" s="31">
        <v>500</v>
      </c>
      <c r="I485" s="2">
        <v>1</v>
      </c>
      <c r="J485" s="31">
        <f t="shared" si="7"/>
        <v>500</v>
      </c>
      <c r="K485" s="31"/>
      <c r="L485" s="31"/>
      <c r="M485" s="31"/>
      <c r="N485" s="31"/>
      <c r="O485" s="31"/>
      <c r="P485" s="2">
        <v>281</v>
      </c>
      <c r="Q485" s="6">
        <v>43784</v>
      </c>
      <c r="R485" s="6">
        <v>43786</v>
      </c>
      <c r="S485" s="2" t="s">
        <v>1937</v>
      </c>
      <c r="T485" s="2" t="b">
        <v>1</v>
      </c>
      <c r="U485" s="2">
        <v>261.82</v>
      </c>
    </row>
    <row r="486" spans="1:21" ht="14.25" customHeight="1" x14ac:dyDescent="0.35">
      <c r="A486" s="2" t="s">
        <v>786</v>
      </c>
      <c r="B486" s="3" t="s">
        <v>1930</v>
      </c>
      <c r="C486" s="3"/>
      <c r="D486" s="3"/>
      <c r="E486" s="3"/>
      <c r="F486" s="3"/>
      <c r="G486" s="3"/>
      <c r="H486" s="31">
        <v>12000</v>
      </c>
      <c r="I486" s="2">
        <v>5</v>
      </c>
      <c r="J486" s="31">
        <f t="shared" si="7"/>
        <v>60000</v>
      </c>
      <c r="K486" s="31"/>
      <c r="L486" s="31"/>
      <c r="M486" s="31"/>
      <c r="N486" s="31"/>
      <c r="O486" s="31"/>
      <c r="P486" s="2">
        <v>124</v>
      </c>
      <c r="Q486" s="6">
        <v>44677</v>
      </c>
      <c r="R486" s="6">
        <v>44682</v>
      </c>
      <c r="T486" s="2" t="b">
        <v>0</v>
      </c>
      <c r="U486" s="2" t="s">
        <v>1933</v>
      </c>
    </row>
    <row r="487" spans="1:21" ht="14.25" customHeight="1" x14ac:dyDescent="0.35">
      <c r="A487" s="2" t="s">
        <v>787</v>
      </c>
      <c r="B487" s="3" t="s">
        <v>1930</v>
      </c>
      <c r="C487" s="3"/>
      <c r="D487" s="3"/>
      <c r="E487" s="3"/>
      <c r="F487" s="3"/>
      <c r="G487" s="3"/>
      <c r="H487" s="31">
        <v>12000</v>
      </c>
      <c r="I487" s="2">
        <v>4</v>
      </c>
      <c r="J487" s="31">
        <f t="shared" si="7"/>
        <v>48000</v>
      </c>
      <c r="K487" s="31"/>
      <c r="L487" s="31"/>
      <c r="M487" s="31"/>
      <c r="N487" s="31"/>
      <c r="O487" s="31"/>
      <c r="P487" s="2">
        <v>197</v>
      </c>
      <c r="Q487" s="6">
        <v>44354</v>
      </c>
      <c r="R487" s="6">
        <v>44358</v>
      </c>
      <c r="S487" s="2" t="s">
        <v>1952</v>
      </c>
      <c r="T487" s="2" t="b">
        <v>1</v>
      </c>
      <c r="U487" s="2">
        <v>24552.12</v>
      </c>
    </row>
    <row r="488" spans="1:21" ht="14.25" customHeight="1" x14ac:dyDescent="0.35">
      <c r="A488" s="2" t="s">
        <v>788</v>
      </c>
      <c r="B488" s="3" t="s">
        <v>1936</v>
      </c>
      <c r="C488" s="3"/>
      <c r="D488" s="3"/>
      <c r="E488" s="3"/>
      <c r="F488" s="3"/>
      <c r="G488" s="3"/>
      <c r="H488" s="31" t="s">
        <v>1954</v>
      </c>
      <c r="I488" s="2">
        <v>5</v>
      </c>
      <c r="J488" s="31">
        <f t="shared" si="7"/>
        <v>15000</v>
      </c>
      <c r="K488" s="31"/>
      <c r="L488" s="31"/>
      <c r="M488" s="31"/>
      <c r="N488" s="31"/>
      <c r="O488" s="31"/>
      <c r="P488" s="2">
        <v>214</v>
      </c>
      <c r="Q488" s="6">
        <v>45136</v>
      </c>
      <c r="R488" s="6">
        <v>45138</v>
      </c>
      <c r="S488" s="2" t="s">
        <v>1948</v>
      </c>
      <c r="T488" s="2" t="b">
        <v>1</v>
      </c>
      <c r="U488" s="2">
        <v>11420.150000000001</v>
      </c>
    </row>
    <row r="489" spans="1:21" ht="14.25" customHeight="1" x14ac:dyDescent="0.35">
      <c r="A489" s="2" t="s">
        <v>790</v>
      </c>
      <c r="B489" s="3" t="s">
        <v>1957</v>
      </c>
      <c r="C489" s="3"/>
      <c r="D489" s="3"/>
      <c r="E489" s="3"/>
      <c r="F489" s="3"/>
      <c r="G489" s="3"/>
      <c r="H489" s="31">
        <v>800</v>
      </c>
      <c r="I489" s="2">
        <v>1</v>
      </c>
      <c r="J489" s="31">
        <f t="shared" si="7"/>
        <v>800</v>
      </c>
      <c r="K489" s="31"/>
      <c r="L489" s="31"/>
      <c r="M489" s="31"/>
      <c r="N489" s="31"/>
      <c r="O489" s="31"/>
      <c r="P489" s="2">
        <v>345</v>
      </c>
      <c r="Q489" s="6">
        <v>44586</v>
      </c>
      <c r="R489" s="6">
        <v>44591</v>
      </c>
      <c r="S489" s="2" t="s">
        <v>1952</v>
      </c>
      <c r="T489" s="2" t="b">
        <v>1</v>
      </c>
      <c r="U489" s="2">
        <v>655.24</v>
      </c>
    </row>
    <row r="490" spans="1:21" ht="14.25" customHeight="1" x14ac:dyDescent="0.35">
      <c r="A490" s="2" t="s">
        <v>791</v>
      </c>
      <c r="B490" s="3" t="s">
        <v>1936</v>
      </c>
      <c r="C490" s="3"/>
      <c r="D490" s="3"/>
      <c r="E490" s="3"/>
      <c r="F490" s="3"/>
      <c r="G490" s="3"/>
      <c r="H490" s="31">
        <v>3000</v>
      </c>
      <c r="I490" s="2">
        <v>7</v>
      </c>
      <c r="J490" s="31">
        <f t="shared" si="7"/>
        <v>21000</v>
      </c>
      <c r="K490" s="31"/>
      <c r="L490" s="31"/>
      <c r="M490" s="31"/>
      <c r="N490" s="31"/>
      <c r="O490" s="31"/>
      <c r="P490" s="2">
        <v>455</v>
      </c>
      <c r="Q490" s="6">
        <v>43867</v>
      </c>
      <c r="R490" s="6">
        <v>43871</v>
      </c>
      <c r="S490" s="2" t="s">
        <v>1937</v>
      </c>
      <c r="T490" s="2" t="b">
        <v>1</v>
      </c>
      <c r="U490" s="2">
        <v>11200.84</v>
      </c>
    </row>
    <row r="491" spans="1:21" ht="14.25" customHeight="1" x14ac:dyDescent="0.35">
      <c r="A491" s="2" t="s">
        <v>793</v>
      </c>
      <c r="B491" s="3" t="s">
        <v>1951</v>
      </c>
      <c r="C491" s="3"/>
      <c r="D491" s="3"/>
      <c r="E491" s="3"/>
      <c r="F491" s="3"/>
      <c r="G491" s="3"/>
      <c r="H491" s="31">
        <v>4000</v>
      </c>
      <c r="I491" s="2">
        <v>10</v>
      </c>
      <c r="J491" s="31">
        <f t="shared" si="7"/>
        <v>40000</v>
      </c>
      <c r="K491" s="31"/>
      <c r="L491" s="31"/>
      <c r="M491" s="31"/>
      <c r="N491" s="31"/>
      <c r="O491" s="31"/>
      <c r="P491" s="2">
        <v>144</v>
      </c>
      <c r="Q491" s="6">
        <v>44101</v>
      </c>
      <c r="R491" s="6">
        <v>44107</v>
      </c>
      <c r="S491" s="2" t="s">
        <v>1948</v>
      </c>
      <c r="T491" s="2" t="b">
        <v>1</v>
      </c>
      <c r="U491" s="2">
        <v>23810.400000000001</v>
      </c>
    </row>
    <row r="492" spans="1:21" ht="14.25" customHeight="1" x14ac:dyDescent="0.35">
      <c r="A492" s="2" t="s">
        <v>794</v>
      </c>
      <c r="B492" s="3" t="s">
        <v>1932</v>
      </c>
      <c r="C492" s="3"/>
      <c r="D492" s="3"/>
      <c r="E492" s="3"/>
      <c r="F492" s="3"/>
      <c r="G492" s="3"/>
      <c r="H492" s="31">
        <v>500</v>
      </c>
      <c r="I492" s="2">
        <v>1</v>
      </c>
      <c r="J492" s="31">
        <f t="shared" si="7"/>
        <v>500</v>
      </c>
      <c r="K492" s="31"/>
      <c r="L492" s="31"/>
      <c r="M492" s="31"/>
      <c r="N492" s="31"/>
      <c r="O492" s="31"/>
      <c r="P492" s="2">
        <v>103</v>
      </c>
      <c r="Q492" s="6">
        <v>44996</v>
      </c>
      <c r="R492" s="6">
        <v>44998</v>
      </c>
      <c r="S492" s="2" t="s">
        <v>1937</v>
      </c>
      <c r="T492" s="2" t="b">
        <v>1</v>
      </c>
      <c r="U492" s="2">
        <v>287.83999999999997</v>
      </c>
    </row>
    <row r="493" spans="1:21" ht="14.25" customHeight="1" x14ac:dyDescent="0.35">
      <c r="A493" s="2" t="s">
        <v>795</v>
      </c>
      <c r="B493" s="3" t="s">
        <v>1959</v>
      </c>
      <c r="C493" s="3"/>
      <c r="D493" s="3"/>
      <c r="E493" s="3"/>
      <c r="F493" s="3"/>
      <c r="G493" s="3"/>
      <c r="H493" s="31">
        <v>100</v>
      </c>
      <c r="I493" s="2">
        <v>1</v>
      </c>
      <c r="J493" s="31">
        <f t="shared" si="7"/>
        <v>100</v>
      </c>
      <c r="K493" s="31"/>
      <c r="L493" s="31"/>
      <c r="M493" s="31"/>
      <c r="N493" s="31"/>
      <c r="O493" s="31"/>
      <c r="P493" s="2">
        <v>483</v>
      </c>
      <c r="Q493" s="6">
        <v>45054</v>
      </c>
      <c r="R493" s="6">
        <v>45058</v>
      </c>
      <c r="S493" s="2" t="s">
        <v>1935</v>
      </c>
      <c r="T493" s="2" t="b">
        <v>1</v>
      </c>
      <c r="U493" s="2">
        <v>51.38</v>
      </c>
    </row>
    <row r="494" spans="1:21" ht="14.25" customHeight="1" x14ac:dyDescent="0.35">
      <c r="A494" s="2" t="s">
        <v>796</v>
      </c>
      <c r="B494" s="3" t="s">
        <v>1949</v>
      </c>
      <c r="C494" s="3"/>
      <c r="D494" s="3"/>
      <c r="E494" s="3"/>
      <c r="F494" s="3"/>
      <c r="G494" s="3"/>
      <c r="H494" s="31">
        <v>20000</v>
      </c>
      <c r="I494" s="2">
        <v>15</v>
      </c>
      <c r="J494" s="31">
        <f t="shared" si="7"/>
        <v>300000</v>
      </c>
      <c r="K494" s="31"/>
      <c r="L494" s="31"/>
      <c r="M494" s="31"/>
      <c r="N494" s="31"/>
      <c r="O494" s="31"/>
      <c r="P494" s="2">
        <v>369</v>
      </c>
      <c r="Q494" s="6">
        <v>44648</v>
      </c>
      <c r="R494" s="6">
        <v>44654</v>
      </c>
      <c r="S494" s="2" t="s">
        <v>1937</v>
      </c>
      <c r="T494" s="2" t="b">
        <v>1</v>
      </c>
      <c r="U494" s="2">
        <v>211507.65</v>
      </c>
    </row>
    <row r="495" spans="1:21" ht="14.25" customHeight="1" x14ac:dyDescent="0.35">
      <c r="A495" s="2" t="s">
        <v>798</v>
      </c>
      <c r="B495" s="3" t="s">
        <v>1932</v>
      </c>
      <c r="C495" s="3"/>
      <c r="D495" s="3"/>
      <c r="E495" s="3"/>
      <c r="F495" s="3"/>
      <c r="G495" s="3"/>
      <c r="H495" s="31">
        <v>500</v>
      </c>
      <c r="I495" s="2">
        <v>1</v>
      </c>
      <c r="J495" s="31">
        <f t="shared" si="7"/>
        <v>500</v>
      </c>
      <c r="K495" s="31"/>
      <c r="L495" s="31"/>
      <c r="M495" s="31"/>
      <c r="N495" s="31"/>
      <c r="O495" s="31"/>
      <c r="P495" s="2">
        <v>178</v>
      </c>
      <c r="Q495" s="6">
        <v>44249</v>
      </c>
      <c r="R495" s="6">
        <v>44253</v>
      </c>
      <c r="S495" s="2" t="s">
        <v>1948</v>
      </c>
      <c r="T495" s="2" t="b">
        <v>1</v>
      </c>
      <c r="U495" s="2">
        <v>284.92</v>
      </c>
    </row>
    <row r="496" spans="1:21" ht="14.25" customHeight="1" x14ac:dyDescent="0.35">
      <c r="A496" s="2" t="s">
        <v>800</v>
      </c>
      <c r="B496" s="3" t="s">
        <v>1949</v>
      </c>
      <c r="C496" s="3"/>
      <c r="D496" s="3"/>
      <c r="E496" s="3"/>
      <c r="F496" s="3"/>
      <c r="G496" s="3"/>
      <c r="H496" s="31">
        <v>20000</v>
      </c>
      <c r="I496" s="2">
        <v>15</v>
      </c>
      <c r="J496" s="31">
        <f t="shared" si="7"/>
        <v>300000</v>
      </c>
      <c r="K496" s="31"/>
      <c r="L496" s="31"/>
      <c r="M496" s="31"/>
      <c r="N496" s="31"/>
      <c r="O496" s="31"/>
      <c r="P496" s="2">
        <v>222</v>
      </c>
      <c r="Q496" s="6">
        <v>44738</v>
      </c>
      <c r="R496" s="6">
        <v>44744</v>
      </c>
      <c r="S496" s="2" t="s">
        <v>1937</v>
      </c>
      <c r="T496" s="2" t="b">
        <v>1</v>
      </c>
      <c r="U496" s="2">
        <v>185608.34999999998</v>
      </c>
    </row>
    <row r="497" spans="1:21" ht="14.25" customHeight="1" x14ac:dyDescent="0.35">
      <c r="A497" s="2" t="s">
        <v>801</v>
      </c>
      <c r="B497" s="3" t="s">
        <v>1940</v>
      </c>
      <c r="C497" s="3"/>
      <c r="D497" s="3"/>
      <c r="E497" s="3"/>
      <c r="F497" s="3"/>
      <c r="G497" s="3"/>
      <c r="H497" s="31">
        <v>10000</v>
      </c>
      <c r="I497" s="2">
        <v>2</v>
      </c>
      <c r="J497" s="31">
        <f t="shared" si="7"/>
        <v>20000</v>
      </c>
      <c r="K497" s="31"/>
      <c r="L497" s="31"/>
      <c r="M497" s="31"/>
      <c r="N497" s="31"/>
      <c r="O497" s="31"/>
      <c r="P497" s="2">
        <v>151</v>
      </c>
      <c r="Q497" s="6">
        <v>43722</v>
      </c>
      <c r="R497" s="6">
        <v>43724</v>
      </c>
      <c r="S497" s="2" t="s">
        <v>1948</v>
      </c>
      <c r="T497" s="2" t="b">
        <v>1</v>
      </c>
      <c r="U497" s="2">
        <v>16429.98</v>
      </c>
    </row>
    <row r="498" spans="1:21" ht="14.25" customHeight="1" x14ac:dyDescent="0.35">
      <c r="A498" s="2" t="s">
        <v>802</v>
      </c>
      <c r="B498" s="3" t="s">
        <v>1939</v>
      </c>
      <c r="C498" s="3"/>
      <c r="D498" s="3"/>
      <c r="E498" s="3"/>
      <c r="F498" s="3"/>
      <c r="G498" s="3"/>
      <c r="H498" s="31">
        <v>1000</v>
      </c>
      <c r="I498" s="2">
        <v>3</v>
      </c>
      <c r="J498" s="31">
        <f t="shared" si="7"/>
        <v>3000</v>
      </c>
      <c r="K498" s="31"/>
      <c r="L498" s="31"/>
      <c r="M498" s="31"/>
      <c r="N498" s="31"/>
      <c r="O498" s="31"/>
      <c r="P498" s="2">
        <v>195</v>
      </c>
      <c r="Q498" s="6">
        <v>43675</v>
      </c>
      <c r="R498" s="6">
        <v>43677</v>
      </c>
      <c r="S498" s="2" t="s">
        <v>1937</v>
      </c>
      <c r="T498" s="2" t="b">
        <v>1</v>
      </c>
      <c r="U498" s="2">
        <v>1761.06</v>
      </c>
    </row>
    <row r="499" spans="1:21" ht="14.25" customHeight="1" x14ac:dyDescent="0.35">
      <c r="A499" s="2" t="s">
        <v>804</v>
      </c>
      <c r="B499" s="3" t="s">
        <v>1930</v>
      </c>
      <c r="C499" s="3"/>
      <c r="D499" s="3"/>
      <c r="E499" s="3"/>
      <c r="F499" s="3"/>
      <c r="G499" s="3"/>
      <c r="H499" s="31">
        <v>12000</v>
      </c>
      <c r="I499" s="2">
        <v>5</v>
      </c>
      <c r="J499" s="31">
        <f t="shared" si="7"/>
        <v>60000</v>
      </c>
      <c r="K499" s="31"/>
      <c r="L499" s="31"/>
      <c r="M499" s="31"/>
      <c r="N499" s="31"/>
      <c r="O499" s="31"/>
      <c r="P499" s="2">
        <v>329</v>
      </c>
      <c r="Q499" s="6">
        <v>44515</v>
      </c>
      <c r="R499" s="6">
        <v>44519</v>
      </c>
      <c r="S499" s="2" t="s">
        <v>1952</v>
      </c>
      <c r="T499" s="2" t="b">
        <v>1</v>
      </c>
      <c r="U499" s="2">
        <v>38814.75</v>
      </c>
    </row>
    <row r="500" spans="1:21" ht="14.25" customHeight="1" x14ac:dyDescent="0.35">
      <c r="A500" s="2" t="s">
        <v>805</v>
      </c>
      <c r="B500" s="3" t="s">
        <v>1959</v>
      </c>
      <c r="C500" s="3"/>
      <c r="D500" s="3"/>
      <c r="E500" s="3"/>
      <c r="F500" s="3"/>
      <c r="G500" s="3"/>
      <c r="H500" s="31" t="s">
        <v>1962</v>
      </c>
      <c r="I500" s="2">
        <v>1</v>
      </c>
      <c r="J500" s="31">
        <f t="shared" si="7"/>
        <v>100</v>
      </c>
      <c r="K500" s="31"/>
      <c r="L500" s="31"/>
      <c r="M500" s="31"/>
      <c r="N500" s="31"/>
      <c r="O500" s="31"/>
      <c r="P500" s="2">
        <v>133</v>
      </c>
      <c r="Q500" s="6">
        <v>44946</v>
      </c>
      <c r="R500" s="6">
        <v>44949</v>
      </c>
      <c r="T500" s="2" t="b">
        <v>0</v>
      </c>
      <c r="U500" s="2" t="s">
        <v>1933</v>
      </c>
    </row>
    <row r="501" spans="1:21" ht="14.25" customHeight="1" x14ac:dyDescent="0.35">
      <c r="A501" s="2" t="s">
        <v>806</v>
      </c>
      <c r="B501" s="3" t="s">
        <v>1951</v>
      </c>
      <c r="C501" s="3"/>
      <c r="D501" s="3"/>
      <c r="E501" s="3"/>
      <c r="F501" s="3"/>
      <c r="G501" s="3"/>
      <c r="H501" s="31">
        <v>4000</v>
      </c>
      <c r="I501" s="2">
        <v>10</v>
      </c>
      <c r="J501" s="31">
        <f t="shared" si="7"/>
        <v>40000</v>
      </c>
      <c r="K501" s="31"/>
      <c r="L501" s="31"/>
      <c r="M501" s="31"/>
      <c r="N501" s="31"/>
      <c r="O501" s="31"/>
      <c r="P501" s="2">
        <v>311</v>
      </c>
      <c r="Q501" s="6">
        <v>44113</v>
      </c>
      <c r="R501" s="6">
        <v>44117</v>
      </c>
      <c r="S501" s="2" t="s">
        <v>1952</v>
      </c>
      <c r="T501" s="2" t="b">
        <v>1</v>
      </c>
      <c r="U501" s="2">
        <v>30912.5</v>
      </c>
    </row>
    <row r="502" spans="1:21" ht="14.25" customHeight="1" x14ac:dyDescent="0.35">
      <c r="A502" s="2" t="s">
        <v>807</v>
      </c>
      <c r="B502" s="3" t="s">
        <v>1936</v>
      </c>
      <c r="C502" s="3"/>
      <c r="D502" s="3"/>
      <c r="E502" s="3"/>
      <c r="F502" s="3"/>
      <c r="G502" s="3"/>
      <c r="H502" s="31" t="s">
        <v>1954</v>
      </c>
      <c r="I502" s="2">
        <v>6</v>
      </c>
      <c r="J502" s="31">
        <f t="shared" si="7"/>
        <v>18000</v>
      </c>
      <c r="K502" s="31"/>
      <c r="L502" s="31"/>
      <c r="M502" s="31"/>
      <c r="N502" s="31"/>
      <c r="O502" s="31"/>
      <c r="P502" s="2">
        <v>286</v>
      </c>
      <c r="Q502" s="6">
        <v>44289</v>
      </c>
      <c r="R502" s="6">
        <v>44294</v>
      </c>
      <c r="S502" s="2" t="s">
        <v>1937</v>
      </c>
      <c r="T502" s="2" t="b">
        <v>1</v>
      </c>
      <c r="U502" s="2">
        <v>15163.32</v>
      </c>
    </row>
    <row r="503" spans="1:21" ht="14.25" customHeight="1" x14ac:dyDescent="0.35">
      <c r="A503" s="2" t="s">
        <v>808</v>
      </c>
      <c r="B503" s="3" t="s">
        <v>1951</v>
      </c>
      <c r="C503" s="3"/>
      <c r="D503" s="3"/>
      <c r="E503" s="3"/>
      <c r="F503" s="3"/>
      <c r="G503" s="3"/>
      <c r="H503" s="31" t="s">
        <v>1965</v>
      </c>
      <c r="I503" s="2">
        <v>6</v>
      </c>
      <c r="J503" s="31">
        <f t="shared" si="7"/>
        <v>24000</v>
      </c>
      <c r="K503" s="31"/>
      <c r="L503" s="31"/>
      <c r="M503" s="31"/>
      <c r="N503" s="31"/>
      <c r="O503" s="31"/>
      <c r="P503" s="2">
        <v>138</v>
      </c>
      <c r="Q503" s="6">
        <v>44884</v>
      </c>
      <c r="R503" s="6">
        <v>44888</v>
      </c>
      <c r="S503" s="2" t="s">
        <v>1948</v>
      </c>
      <c r="T503" s="2" t="b">
        <v>1</v>
      </c>
      <c r="U503" s="2">
        <v>15407.22</v>
      </c>
    </row>
    <row r="504" spans="1:21" ht="14.25" customHeight="1" x14ac:dyDescent="0.35">
      <c r="A504" s="2" t="s">
        <v>809</v>
      </c>
      <c r="B504" s="3" t="s">
        <v>1934</v>
      </c>
      <c r="C504" s="3"/>
      <c r="D504" s="3"/>
      <c r="E504" s="3"/>
      <c r="F504" s="3"/>
      <c r="G504" s="3"/>
      <c r="H504" s="31">
        <v>6000</v>
      </c>
      <c r="I504" s="2">
        <v>3</v>
      </c>
      <c r="J504" s="31">
        <f t="shared" si="7"/>
        <v>18000</v>
      </c>
      <c r="K504" s="31"/>
      <c r="L504" s="31"/>
      <c r="M504" s="31"/>
      <c r="N504" s="31"/>
      <c r="O504" s="31"/>
      <c r="P504" s="2">
        <v>496</v>
      </c>
      <c r="Q504" s="6">
        <v>44894</v>
      </c>
      <c r="R504" s="6">
        <v>44897</v>
      </c>
      <c r="S504" s="2" t="s">
        <v>1935</v>
      </c>
      <c r="T504" s="2" t="b">
        <v>1</v>
      </c>
      <c r="U504" s="2">
        <v>13926.54</v>
      </c>
    </row>
    <row r="505" spans="1:21" ht="14.25" customHeight="1" x14ac:dyDescent="0.35">
      <c r="A505" s="2" t="s">
        <v>811</v>
      </c>
      <c r="B505" s="3" t="s">
        <v>1957</v>
      </c>
      <c r="C505" s="3"/>
      <c r="D505" s="3"/>
      <c r="E505" s="3"/>
      <c r="F505" s="3"/>
      <c r="G505" s="3"/>
      <c r="H505" s="31">
        <v>800</v>
      </c>
      <c r="I505" s="2">
        <v>1</v>
      </c>
      <c r="J505" s="31">
        <f t="shared" si="7"/>
        <v>800</v>
      </c>
      <c r="K505" s="31"/>
      <c r="L505" s="31"/>
      <c r="M505" s="31"/>
      <c r="N505" s="31"/>
      <c r="O505" s="31"/>
      <c r="P505" s="2">
        <v>125</v>
      </c>
      <c r="Q505" s="6">
        <v>44033</v>
      </c>
      <c r="R505" s="6">
        <v>44039</v>
      </c>
      <c r="S505" s="2" t="s">
        <v>1937</v>
      </c>
      <c r="T505" s="2" t="b">
        <v>1</v>
      </c>
      <c r="U505" s="2">
        <v>675.79</v>
      </c>
    </row>
    <row r="506" spans="1:21" ht="14.25" customHeight="1" x14ac:dyDescent="0.35">
      <c r="A506" s="2" t="s">
        <v>813</v>
      </c>
      <c r="B506" s="3" t="s">
        <v>1939</v>
      </c>
      <c r="C506" s="3"/>
      <c r="D506" s="3"/>
      <c r="E506" s="3"/>
      <c r="F506" s="3"/>
      <c r="G506" s="3"/>
      <c r="H506" s="31">
        <v>1000</v>
      </c>
      <c r="I506" s="2">
        <v>3</v>
      </c>
      <c r="J506" s="31">
        <f t="shared" si="7"/>
        <v>3000</v>
      </c>
      <c r="K506" s="31"/>
      <c r="L506" s="31"/>
      <c r="M506" s="31"/>
      <c r="N506" s="31"/>
      <c r="O506" s="31"/>
      <c r="P506" s="2">
        <v>464</v>
      </c>
      <c r="Q506" s="6">
        <v>45157</v>
      </c>
      <c r="R506" s="6">
        <v>45161</v>
      </c>
      <c r="S506" s="2" t="s">
        <v>1948</v>
      </c>
      <c r="T506" s="2" t="b">
        <v>1</v>
      </c>
      <c r="U506" s="2">
        <v>2550.7200000000003</v>
      </c>
    </row>
    <row r="507" spans="1:21" ht="14.25" customHeight="1" x14ac:dyDescent="0.35">
      <c r="A507" s="2" t="s">
        <v>814</v>
      </c>
      <c r="B507" s="3" t="s">
        <v>1943</v>
      </c>
      <c r="C507" s="3"/>
      <c r="D507" s="3"/>
      <c r="E507" s="3"/>
      <c r="F507" s="3"/>
      <c r="G507" s="3"/>
      <c r="H507" s="31">
        <v>25000</v>
      </c>
      <c r="I507" s="2">
        <v>8</v>
      </c>
      <c r="J507" s="31">
        <f t="shared" si="7"/>
        <v>200000</v>
      </c>
      <c r="K507" s="31"/>
      <c r="L507" s="31"/>
      <c r="M507" s="31"/>
      <c r="N507" s="31"/>
      <c r="O507" s="31"/>
      <c r="P507" s="2">
        <v>215</v>
      </c>
      <c r="Q507" s="6">
        <v>45358</v>
      </c>
      <c r="R507" s="6">
        <v>45361</v>
      </c>
      <c r="S507" s="2" t="s">
        <v>1952</v>
      </c>
      <c r="T507" s="2" t="b">
        <v>1</v>
      </c>
      <c r="U507" s="2">
        <v>136126</v>
      </c>
    </row>
    <row r="508" spans="1:21" ht="14.25" customHeight="1" x14ac:dyDescent="0.35">
      <c r="A508" s="2" t="s">
        <v>816</v>
      </c>
      <c r="B508" s="3" t="s">
        <v>1940</v>
      </c>
      <c r="C508" s="3"/>
      <c r="D508" s="3"/>
      <c r="E508" s="3"/>
      <c r="F508" s="3"/>
      <c r="G508" s="3"/>
      <c r="H508" s="31" t="s">
        <v>1955</v>
      </c>
      <c r="I508" s="2">
        <v>2</v>
      </c>
      <c r="J508" s="31">
        <f t="shared" si="7"/>
        <v>20000</v>
      </c>
      <c r="K508" s="31"/>
      <c r="L508" s="31"/>
      <c r="M508" s="31"/>
      <c r="N508" s="31"/>
      <c r="O508" s="31"/>
      <c r="P508" s="2">
        <v>223</v>
      </c>
      <c r="Q508" s="6">
        <v>44790</v>
      </c>
      <c r="R508" s="6">
        <v>44795</v>
      </c>
      <c r="T508" s="2" t="b">
        <v>0</v>
      </c>
      <c r="U508" s="2" t="s">
        <v>1933</v>
      </c>
    </row>
    <row r="509" spans="1:21" ht="14.25" customHeight="1" x14ac:dyDescent="0.35">
      <c r="A509" s="2" t="s">
        <v>818</v>
      </c>
      <c r="B509" s="3" t="s">
        <v>1957</v>
      </c>
      <c r="C509" s="3"/>
      <c r="D509" s="3"/>
      <c r="E509" s="3"/>
      <c r="F509" s="3"/>
      <c r="G509" s="3"/>
      <c r="H509" s="31">
        <v>800</v>
      </c>
      <c r="I509" s="2">
        <v>2</v>
      </c>
      <c r="J509" s="31">
        <f t="shared" si="7"/>
        <v>1600</v>
      </c>
      <c r="K509" s="31"/>
      <c r="L509" s="31"/>
      <c r="M509" s="31"/>
      <c r="N509" s="31"/>
      <c r="O509" s="31"/>
      <c r="P509" s="2">
        <v>467</v>
      </c>
      <c r="Q509" s="6">
        <v>44125</v>
      </c>
      <c r="R509" s="6">
        <v>44131</v>
      </c>
      <c r="S509" s="2" t="s">
        <v>1935</v>
      </c>
      <c r="T509" s="2" t="b">
        <v>1</v>
      </c>
      <c r="U509" s="2">
        <v>831.9</v>
      </c>
    </row>
    <row r="510" spans="1:21" ht="14.25" customHeight="1" x14ac:dyDescent="0.35">
      <c r="A510" s="2" t="s">
        <v>819</v>
      </c>
      <c r="B510" s="3" t="s">
        <v>1936</v>
      </c>
      <c r="C510" s="3"/>
      <c r="D510" s="3"/>
      <c r="E510" s="3"/>
      <c r="F510" s="3"/>
      <c r="G510" s="3"/>
      <c r="H510" s="31" t="s">
        <v>1954</v>
      </c>
      <c r="I510" s="2">
        <v>7</v>
      </c>
      <c r="J510" s="31">
        <f t="shared" si="7"/>
        <v>21000</v>
      </c>
      <c r="K510" s="31"/>
      <c r="L510" s="31"/>
      <c r="M510" s="31"/>
      <c r="N510" s="31"/>
      <c r="O510" s="31"/>
      <c r="P510" s="2">
        <v>349</v>
      </c>
      <c r="Q510" s="6">
        <v>43636</v>
      </c>
      <c r="R510" s="6">
        <v>43638</v>
      </c>
      <c r="T510" s="2" t="b">
        <v>0</v>
      </c>
      <c r="U510" s="2" t="s">
        <v>1933</v>
      </c>
    </row>
    <row r="511" spans="1:21" ht="14.25" customHeight="1" x14ac:dyDescent="0.35">
      <c r="A511" s="2" t="s">
        <v>820</v>
      </c>
      <c r="B511" s="3" t="s">
        <v>1943</v>
      </c>
      <c r="C511" s="3"/>
      <c r="D511" s="3"/>
      <c r="E511" s="3"/>
      <c r="F511" s="3"/>
      <c r="G511" s="3"/>
      <c r="H511" s="31" t="s">
        <v>1961</v>
      </c>
      <c r="I511" s="2">
        <v>10</v>
      </c>
      <c r="J511" s="31">
        <f t="shared" si="7"/>
        <v>250000</v>
      </c>
      <c r="K511" s="31"/>
      <c r="L511" s="31"/>
      <c r="M511" s="31"/>
      <c r="N511" s="31"/>
      <c r="O511" s="31"/>
      <c r="P511" s="2">
        <v>414</v>
      </c>
      <c r="Q511" s="6">
        <v>45109</v>
      </c>
      <c r="R511" s="6">
        <v>45115</v>
      </c>
      <c r="S511" s="2" t="s">
        <v>1935</v>
      </c>
      <c r="T511" s="2" t="b">
        <v>1</v>
      </c>
      <c r="U511" s="2">
        <v>208992.5</v>
      </c>
    </row>
    <row r="512" spans="1:21" ht="14.25" customHeight="1" x14ac:dyDescent="0.35">
      <c r="A512" s="2" t="s">
        <v>821</v>
      </c>
      <c r="B512" s="3" t="s">
        <v>1936</v>
      </c>
      <c r="C512" s="3"/>
      <c r="D512" s="3"/>
      <c r="E512" s="3"/>
      <c r="F512" s="3"/>
      <c r="G512" s="3"/>
      <c r="H512" s="31">
        <v>3000</v>
      </c>
      <c r="I512" s="2">
        <v>6</v>
      </c>
      <c r="J512" s="31">
        <f t="shared" si="7"/>
        <v>18000</v>
      </c>
      <c r="K512" s="31"/>
      <c r="L512" s="31"/>
      <c r="M512" s="31"/>
      <c r="N512" s="31"/>
      <c r="O512" s="31"/>
      <c r="P512" s="2">
        <v>401</v>
      </c>
      <c r="Q512" s="6">
        <v>43954</v>
      </c>
      <c r="R512" s="6">
        <v>43959</v>
      </c>
      <c r="S512" s="2" t="s">
        <v>1931</v>
      </c>
      <c r="T512" s="2" t="b">
        <v>1</v>
      </c>
      <c r="U512" s="2">
        <v>14072.099999999999</v>
      </c>
    </row>
    <row r="513" spans="1:21" ht="14.25" customHeight="1" x14ac:dyDescent="0.35">
      <c r="A513" s="2" t="s">
        <v>822</v>
      </c>
      <c r="B513" s="3" t="s">
        <v>1946</v>
      </c>
      <c r="C513" s="3"/>
      <c r="D513" s="3"/>
      <c r="E513" s="3"/>
      <c r="F513" s="3"/>
      <c r="G513" s="3"/>
      <c r="H513" s="31">
        <v>2000</v>
      </c>
      <c r="I513" s="2">
        <v>6</v>
      </c>
      <c r="J513" s="31">
        <f t="shared" si="7"/>
        <v>12000</v>
      </c>
      <c r="K513" s="31"/>
      <c r="L513" s="31"/>
      <c r="M513" s="31"/>
      <c r="N513" s="31"/>
      <c r="O513" s="31"/>
      <c r="P513" s="2">
        <v>493</v>
      </c>
      <c r="Q513" s="6">
        <v>45291</v>
      </c>
      <c r="R513" s="6">
        <v>45294</v>
      </c>
      <c r="S513" s="2" t="s">
        <v>1931</v>
      </c>
      <c r="T513" s="2" t="b">
        <v>1</v>
      </c>
      <c r="U513" s="2">
        <v>8253.24</v>
      </c>
    </row>
    <row r="514" spans="1:21" ht="14.25" customHeight="1" x14ac:dyDescent="0.35">
      <c r="A514" s="2" t="s">
        <v>824</v>
      </c>
      <c r="B514" s="3" t="s">
        <v>1936</v>
      </c>
      <c r="C514" s="3"/>
      <c r="D514" s="3"/>
      <c r="E514" s="3"/>
      <c r="F514" s="3"/>
      <c r="G514" s="3"/>
      <c r="H514" s="31">
        <v>3000</v>
      </c>
      <c r="I514" s="2">
        <v>7</v>
      </c>
      <c r="J514" s="31">
        <f t="shared" ref="J514:J577" si="8">H514*I514</f>
        <v>21000</v>
      </c>
      <c r="K514" s="31"/>
      <c r="L514" s="31"/>
      <c r="M514" s="31"/>
      <c r="N514" s="31"/>
      <c r="O514" s="31"/>
      <c r="P514" s="2">
        <v>383</v>
      </c>
      <c r="Q514" s="6">
        <v>45018</v>
      </c>
      <c r="R514" s="6">
        <v>45020</v>
      </c>
      <c r="S514" s="2" t="s">
        <v>1935</v>
      </c>
      <c r="T514" s="2" t="b">
        <v>1</v>
      </c>
      <c r="U514" s="2">
        <v>12593.21</v>
      </c>
    </row>
    <row r="515" spans="1:21" ht="14.25" customHeight="1" x14ac:dyDescent="0.35">
      <c r="A515" s="2" t="s">
        <v>825</v>
      </c>
      <c r="B515" s="3" t="s">
        <v>1939</v>
      </c>
      <c r="C515" s="3"/>
      <c r="D515" s="3"/>
      <c r="E515" s="3"/>
      <c r="F515" s="3"/>
      <c r="G515" s="3"/>
      <c r="H515" s="31" t="s">
        <v>1963</v>
      </c>
      <c r="I515" s="2">
        <v>3</v>
      </c>
      <c r="J515" s="31">
        <f t="shared" si="8"/>
        <v>3000</v>
      </c>
      <c r="K515" s="31"/>
      <c r="L515" s="31"/>
      <c r="M515" s="31"/>
      <c r="N515" s="31"/>
      <c r="O515" s="31"/>
      <c r="P515" s="2">
        <v>256</v>
      </c>
      <c r="Q515" s="6">
        <v>44272</v>
      </c>
      <c r="R515" s="6">
        <v>44275</v>
      </c>
      <c r="S515" s="2" t="s">
        <v>1952</v>
      </c>
      <c r="T515" s="2" t="b">
        <v>1</v>
      </c>
      <c r="U515" s="2">
        <v>2591.46</v>
      </c>
    </row>
    <row r="516" spans="1:21" ht="14.25" customHeight="1" x14ac:dyDescent="0.35">
      <c r="A516" s="2" t="s">
        <v>826</v>
      </c>
      <c r="B516" s="3" t="s">
        <v>1959</v>
      </c>
      <c r="C516" s="3"/>
      <c r="D516" s="3"/>
      <c r="E516" s="3"/>
      <c r="F516" s="3"/>
      <c r="G516" s="3"/>
      <c r="H516" s="31">
        <v>100</v>
      </c>
      <c r="I516" s="2">
        <v>1</v>
      </c>
      <c r="J516" s="31">
        <f t="shared" si="8"/>
        <v>100</v>
      </c>
      <c r="K516" s="31"/>
      <c r="L516" s="31"/>
      <c r="M516" s="31"/>
      <c r="N516" s="31"/>
      <c r="O516" s="31"/>
      <c r="P516" s="2">
        <v>324</v>
      </c>
      <c r="Q516" s="6">
        <v>44506</v>
      </c>
      <c r="R516" s="6">
        <v>44508</v>
      </c>
      <c r="T516" s="2" t="b">
        <v>0</v>
      </c>
      <c r="U516" s="2" t="s">
        <v>1933</v>
      </c>
    </row>
    <row r="517" spans="1:21" ht="14.25" customHeight="1" x14ac:dyDescent="0.35">
      <c r="A517" s="2" t="s">
        <v>827</v>
      </c>
      <c r="B517" s="3" t="s">
        <v>1951</v>
      </c>
      <c r="C517" s="3"/>
      <c r="D517" s="3"/>
      <c r="E517" s="3"/>
      <c r="F517" s="3"/>
      <c r="G517" s="3"/>
      <c r="H517" s="31">
        <v>4000</v>
      </c>
      <c r="I517" s="2">
        <v>10</v>
      </c>
      <c r="J517" s="31">
        <f t="shared" si="8"/>
        <v>40000</v>
      </c>
      <c r="K517" s="31"/>
      <c r="L517" s="31"/>
      <c r="M517" s="31"/>
      <c r="N517" s="31"/>
      <c r="O517" s="31"/>
      <c r="P517" s="2">
        <v>329</v>
      </c>
      <c r="Q517" s="6">
        <v>44157</v>
      </c>
      <c r="R517" s="6">
        <v>44161</v>
      </c>
      <c r="T517" s="2" t="b">
        <v>0</v>
      </c>
      <c r="U517" s="2" t="s">
        <v>1933</v>
      </c>
    </row>
    <row r="518" spans="1:21" ht="14.25" customHeight="1" x14ac:dyDescent="0.35">
      <c r="A518" s="2" t="s">
        <v>828</v>
      </c>
      <c r="B518" s="3" t="s">
        <v>1944</v>
      </c>
      <c r="C518" s="3"/>
      <c r="D518" s="3"/>
      <c r="E518" s="3"/>
      <c r="F518" s="3"/>
      <c r="G518" s="3"/>
      <c r="H518" s="31">
        <v>8000</v>
      </c>
      <c r="I518" s="2">
        <v>4</v>
      </c>
      <c r="J518" s="31">
        <f t="shared" si="8"/>
        <v>32000</v>
      </c>
      <c r="K518" s="31"/>
      <c r="L518" s="31"/>
      <c r="M518" s="31"/>
      <c r="N518" s="31"/>
      <c r="O518" s="31"/>
      <c r="P518" s="2">
        <v>303</v>
      </c>
      <c r="Q518" s="6">
        <v>43634</v>
      </c>
      <c r="R518" s="6">
        <v>43637</v>
      </c>
      <c r="S518" s="2" t="s">
        <v>1948</v>
      </c>
      <c r="T518" s="2" t="b">
        <v>1</v>
      </c>
      <c r="U518" s="2">
        <v>19961.72</v>
      </c>
    </row>
    <row r="519" spans="1:21" ht="14.25" customHeight="1" x14ac:dyDescent="0.35">
      <c r="A519" s="2" t="s">
        <v>829</v>
      </c>
      <c r="B519" s="3" t="s">
        <v>1946</v>
      </c>
      <c r="C519" s="3"/>
      <c r="D519" s="3"/>
      <c r="E519" s="3"/>
      <c r="F519" s="3"/>
      <c r="G519" s="3"/>
      <c r="H519" s="31">
        <v>2000</v>
      </c>
      <c r="I519" s="2">
        <v>6</v>
      </c>
      <c r="J519" s="31">
        <f t="shared" si="8"/>
        <v>12000</v>
      </c>
      <c r="K519" s="31"/>
      <c r="L519" s="31"/>
      <c r="M519" s="31"/>
      <c r="N519" s="31"/>
      <c r="O519" s="31"/>
      <c r="P519" s="2">
        <v>274</v>
      </c>
      <c r="Q519" s="6">
        <v>44945</v>
      </c>
      <c r="R519" s="6">
        <v>44947</v>
      </c>
      <c r="T519" s="2" t="b">
        <v>0</v>
      </c>
      <c r="U519" s="2" t="s">
        <v>1933</v>
      </c>
    </row>
    <row r="520" spans="1:21" ht="14.25" customHeight="1" x14ac:dyDescent="0.35">
      <c r="A520" s="2" t="s">
        <v>831</v>
      </c>
      <c r="B520" s="3" t="s">
        <v>1932</v>
      </c>
      <c r="C520" s="3"/>
      <c r="D520" s="3"/>
      <c r="E520" s="3"/>
      <c r="F520" s="3"/>
      <c r="G520" s="3"/>
      <c r="H520" s="31">
        <v>500</v>
      </c>
      <c r="I520" s="2">
        <v>1</v>
      </c>
      <c r="J520" s="31">
        <f t="shared" si="8"/>
        <v>500</v>
      </c>
      <c r="K520" s="31"/>
      <c r="L520" s="31"/>
      <c r="M520" s="31"/>
      <c r="N520" s="31"/>
      <c r="O520" s="31"/>
      <c r="P520" s="2">
        <v>206</v>
      </c>
      <c r="Q520" s="6">
        <v>45179</v>
      </c>
      <c r="R520" s="6">
        <v>45185</v>
      </c>
      <c r="S520" s="2" t="s">
        <v>1952</v>
      </c>
      <c r="T520" s="2" t="b">
        <v>1</v>
      </c>
      <c r="U520" s="2">
        <v>440.14</v>
      </c>
    </row>
    <row r="521" spans="1:21" ht="14.25" customHeight="1" x14ac:dyDescent="0.35">
      <c r="A521" s="2" t="s">
        <v>833</v>
      </c>
      <c r="B521" s="3" t="s">
        <v>1934</v>
      </c>
      <c r="C521" s="3"/>
      <c r="D521" s="3"/>
      <c r="E521" s="3"/>
      <c r="F521" s="3"/>
      <c r="G521" s="3"/>
      <c r="H521" s="31">
        <v>6000</v>
      </c>
      <c r="I521" s="2">
        <v>3</v>
      </c>
      <c r="J521" s="31">
        <f t="shared" si="8"/>
        <v>18000</v>
      </c>
      <c r="K521" s="31"/>
      <c r="L521" s="31"/>
      <c r="M521" s="31"/>
      <c r="N521" s="31"/>
      <c r="O521" s="31"/>
      <c r="P521" s="2">
        <v>360</v>
      </c>
      <c r="Q521" s="6">
        <v>45151</v>
      </c>
      <c r="R521" s="6">
        <v>45153</v>
      </c>
      <c r="S521" s="2" t="s">
        <v>1937</v>
      </c>
      <c r="T521" s="2" t="b">
        <v>1</v>
      </c>
      <c r="U521" s="2">
        <v>13589.579999999998</v>
      </c>
    </row>
    <row r="522" spans="1:21" ht="14.25" customHeight="1" x14ac:dyDescent="0.35">
      <c r="A522" s="2" t="s">
        <v>834</v>
      </c>
      <c r="B522" s="3" t="s">
        <v>1940</v>
      </c>
      <c r="C522" s="3"/>
      <c r="D522" s="3"/>
      <c r="E522" s="3"/>
      <c r="F522" s="3"/>
      <c r="G522" s="3"/>
      <c r="H522" s="31">
        <v>10000</v>
      </c>
      <c r="I522" s="2">
        <v>3</v>
      </c>
      <c r="J522" s="31">
        <f t="shared" si="8"/>
        <v>30000</v>
      </c>
      <c r="K522" s="31"/>
      <c r="L522" s="31"/>
      <c r="M522" s="31"/>
      <c r="N522" s="31"/>
      <c r="O522" s="31"/>
      <c r="P522" s="2">
        <v>433</v>
      </c>
      <c r="Q522" s="6">
        <v>44497</v>
      </c>
      <c r="R522" s="6">
        <v>44502</v>
      </c>
      <c r="S522" s="2" t="s">
        <v>1948</v>
      </c>
      <c r="T522" s="2" t="b">
        <v>1</v>
      </c>
      <c r="U522" s="2">
        <v>25487.22</v>
      </c>
    </row>
    <row r="523" spans="1:21" ht="14.25" customHeight="1" x14ac:dyDescent="0.35">
      <c r="A523" s="2" t="s">
        <v>836</v>
      </c>
      <c r="B523" s="3" t="s">
        <v>1959</v>
      </c>
      <c r="C523" s="3"/>
      <c r="D523" s="3"/>
      <c r="E523" s="3"/>
      <c r="F523" s="3"/>
      <c r="G523" s="3"/>
      <c r="H523" s="31" t="s">
        <v>1962</v>
      </c>
      <c r="I523" s="2">
        <v>1</v>
      </c>
      <c r="J523" s="31">
        <f t="shared" si="8"/>
        <v>100</v>
      </c>
      <c r="K523" s="31"/>
      <c r="L523" s="31"/>
      <c r="M523" s="31"/>
      <c r="N523" s="31"/>
      <c r="O523" s="31"/>
      <c r="P523" s="2">
        <v>125</v>
      </c>
      <c r="Q523" s="6">
        <v>44033</v>
      </c>
      <c r="R523" s="6">
        <v>44038</v>
      </c>
      <c r="S523" s="2" t="s">
        <v>1937</v>
      </c>
      <c r="T523" s="2" t="b">
        <v>1</v>
      </c>
      <c r="U523" s="2">
        <v>78.08</v>
      </c>
    </row>
    <row r="524" spans="1:21" ht="14.25" customHeight="1" x14ac:dyDescent="0.35">
      <c r="A524" s="2" t="s">
        <v>838</v>
      </c>
      <c r="B524" s="3" t="s">
        <v>1939</v>
      </c>
      <c r="C524" s="3"/>
      <c r="D524" s="3"/>
      <c r="E524" s="3"/>
      <c r="F524" s="3"/>
      <c r="G524" s="3"/>
      <c r="H524" s="31" t="s">
        <v>1963</v>
      </c>
      <c r="I524" s="2">
        <v>3</v>
      </c>
      <c r="J524" s="31">
        <f t="shared" si="8"/>
        <v>3000</v>
      </c>
      <c r="K524" s="31"/>
      <c r="L524" s="31"/>
      <c r="M524" s="31"/>
      <c r="N524" s="31"/>
      <c r="O524" s="31"/>
      <c r="P524" s="2">
        <v>156</v>
      </c>
      <c r="Q524" s="6">
        <v>44300</v>
      </c>
      <c r="R524" s="6">
        <v>44304</v>
      </c>
      <c r="S524" s="2" t="s">
        <v>1931</v>
      </c>
      <c r="T524" s="2" t="b">
        <v>1</v>
      </c>
      <c r="U524" s="2">
        <v>2243.25</v>
      </c>
    </row>
    <row r="525" spans="1:21" ht="14.25" customHeight="1" x14ac:dyDescent="0.35">
      <c r="A525" s="2" t="s">
        <v>839</v>
      </c>
      <c r="B525" s="3" t="s">
        <v>1957</v>
      </c>
      <c r="C525" s="3"/>
      <c r="D525" s="3"/>
      <c r="E525" s="3"/>
      <c r="F525" s="3"/>
      <c r="G525" s="3"/>
      <c r="H525" s="31">
        <v>800</v>
      </c>
      <c r="I525" s="2">
        <v>1</v>
      </c>
      <c r="J525" s="31">
        <f t="shared" si="8"/>
        <v>800</v>
      </c>
      <c r="K525" s="31"/>
      <c r="L525" s="31"/>
      <c r="M525" s="31"/>
      <c r="N525" s="31"/>
      <c r="O525" s="31"/>
      <c r="P525" s="2">
        <v>392</v>
      </c>
      <c r="Q525" s="6">
        <v>44355</v>
      </c>
      <c r="R525" s="6">
        <v>44361</v>
      </c>
      <c r="T525" s="2" t="b">
        <v>0</v>
      </c>
      <c r="U525" s="2" t="s">
        <v>1933</v>
      </c>
    </row>
    <row r="526" spans="1:21" ht="14.25" customHeight="1" x14ac:dyDescent="0.35">
      <c r="A526" s="2" t="s">
        <v>840</v>
      </c>
      <c r="B526" s="3" t="s">
        <v>1945</v>
      </c>
      <c r="C526" s="3"/>
      <c r="D526" s="3"/>
      <c r="E526" s="3"/>
      <c r="F526" s="3"/>
      <c r="G526" s="3"/>
      <c r="H526" s="31" t="s">
        <v>1964</v>
      </c>
      <c r="I526" s="2">
        <v>4</v>
      </c>
      <c r="J526" s="31">
        <f t="shared" si="8"/>
        <v>60000</v>
      </c>
      <c r="K526" s="31"/>
      <c r="L526" s="31"/>
      <c r="M526" s="31"/>
      <c r="N526" s="31"/>
      <c r="O526" s="31"/>
      <c r="P526" s="2">
        <v>398</v>
      </c>
      <c r="Q526" s="6">
        <v>44201</v>
      </c>
      <c r="R526" s="6">
        <v>44203</v>
      </c>
      <c r="S526" s="2" t="s">
        <v>1931</v>
      </c>
      <c r="T526" s="2" t="b">
        <v>1</v>
      </c>
      <c r="U526" s="2">
        <v>41143.879999999997</v>
      </c>
    </row>
    <row r="527" spans="1:21" ht="14.25" customHeight="1" x14ac:dyDescent="0.35">
      <c r="A527" s="2" t="s">
        <v>842</v>
      </c>
      <c r="B527" s="3" t="s">
        <v>1930</v>
      </c>
      <c r="C527" s="3"/>
      <c r="D527" s="3"/>
      <c r="E527" s="3"/>
      <c r="F527" s="3"/>
      <c r="G527" s="3"/>
      <c r="H527" s="31" t="s">
        <v>1953</v>
      </c>
      <c r="I527" s="2">
        <v>5</v>
      </c>
      <c r="J527" s="31">
        <f t="shared" si="8"/>
        <v>60000</v>
      </c>
      <c r="K527" s="31"/>
      <c r="L527" s="31"/>
      <c r="M527" s="31"/>
      <c r="N527" s="31"/>
      <c r="O527" s="31"/>
      <c r="P527" s="2">
        <v>229</v>
      </c>
      <c r="Q527" s="6">
        <v>44720</v>
      </c>
      <c r="R527" s="6">
        <v>44724</v>
      </c>
      <c r="S527" s="2" t="s">
        <v>1935</v>
      </c>
      <c r="T527" s="2" t="b">
        <v>1</v>
      </c>
      <c r="U527" s="2">
        <v>33533.699999999997</v>
      </c>
    </row>
    <row r="528" spans="1:21" ht="14.25" customHeight="1" x14ac:dyDescent="0.35">
      <c r="A528" s="2" t="s">
        <v>843</v>
      </c>
      <c r="B528" s="3" t="s">
        <v>1945</v>
      </c>
      <c r="C528" s="3"/>
      <c r="D528" s="3"/>
      <c r="E528" s="3"/>
      <c r="F528" s="3"/>
      <c r="G528" s="3"/>
      <c r="H528" s="31">
        <v>15000</v>
      </c>
      <c r="I528" s="2">
        <v>4</v>
      </c>
      <c r="J528" s="31">
        <f t="shared" si="8"/>
        <v>60000</v>
      </c>
      <c r="K528" s="31"/>
      <c r="L528" s="31"/>
      <c r="M528" s="31"/>
      <c r="N528" s="31"/>
      <c r="O528" s="31"/>
      <c r="P528" s="2">
        <v>395</v>
      </c>
      <c r="Q528" s="6">
        <v>44901</v>
      </c>
      <c r="R528" s="6">
        <v>44905</v>
      </c>
      <c r="S528" s="2" t="s">
        <v>1931</v>
      </c>
      <c r="T528" s="2" t="b">
        <v>1</v>
      </c>
      <c r="U528" s="2">
        <v>44740.639999999999</v>
      </c>
    </row>
    <row r="529" spans="1:21" ht="14.25" customHeight="1" x14ac:dyDescent="0.35">
      <c r="A529" s="2" t="s">
        <v>844</v>
      </c>
      <c r="B529" s="3" t="s">
        <v>1949</v>
      </c>
      <c r="C529" s="3"/>
      <c r="D529" s="3"/>
      <c r="E529" s="3"/>
      <c r="F529" s="3"/>
      <c r="G529" s="3"/>
      <c r="H529" s="31">
        <v>20000</v>
      </c>
      <c r="I529" s="2">
        <v>12</v>
      </c>
      <c r="J529" s="31">
        <f t="shared" si="8"/>
        <v>240000</v>
      </c>
      <c r="K529" s="31"/>
      <c r="L529" s="31"/>
      <c r="M529" s="31"/>
      <c r="N529" s="31"/>
      <c r="O529" s="31"/>
      <c r="P529" s="2">
        <v>448</v>
      </c>
      <c r="Q529" s="6">
        <v>44302</v>
      </c>
      <c r="R529" s="6">
        <v>44308</v>
      </c>
      <c r="S529" s="2" t="s">
        <v>1948</v>
      </c>
      <c r="T529" s="2" t="b">
        <v>1</v>
      </c>
      <c r="U529" s="2">
        <v>151588.20000000001</v>
      </c>
    </row>
    <row r="530" spans="1:21" ht="14.25" customHeight="1" x14ac:dyDescent="0.35">
      <c r="A530" s="2" t="s">
        <v>846</v>
      </c>
      <c r="B530" s="3" t="s">
        <v>1932</v>
      </c>
      <c r="C530" s="3"/>
      <c r="D530" s="3"/>
      <c r="E530" s="3"/>
      <c r="F530" s="3"/>
      <c r="G530" s="3"/>
      <c r="H530" s="31" t="s">
        <v>1950</v>
      </c>
      <c r="I530" s="2">
        <v>1</v>
      </c>
      <c r="J530" s="31">
        <f t="shared" si="8"/>
        <v>500</v>
      </c>
      <c r="K530" s="31"/>
      <c r="L530" s="31"/>
      <c r="M530" s="31"/>
      <c r="N530" s="31"/>
      <c r="O530" s="31"/>
      <c r="P530" s="2">
        <v>220</v>
      </c>
      <c r="Q530" s="6">
        <v>44096</v>
      </c>
      <c r="R530" s="6">
        <v>44100</v>
      </c>
      <c r="S530" s="2" t="s">
        <v>1952</v>
      </c>
      <c r="T530" s="2" t="b">
        <v>1</v>
      </c>
      <c r="U530" s="2">
        <v>425.63</v>
      </c>
    </row>
    <row r="531" spans="1:21" ht="14.25" customHeight="1" x14ac:dyDescent="0.35">
      <c r="A531" s="2" t="s">
        <v>848</v>
      </c>
      <c r="B531" s="3" t="s">
        <v>1941</v>
      </c>
      <c r="C531" s="3"/>
      <c r="D531" s="3"/>
      <c r="E531" s="3"/>
      <c r="F531" s="3"/>
      <c r="G531" s="3"/>
      <c r="H531" s="31">
        <v>18000</v>
      </c>
      <c r="I531" s="2">
        <v>3</v>
      </c>
      <c r="J531" s="31">
        <f t="shared" si="8"/>
        <v>54000</v>
      </c>
      <c r="K531" s="31"/>
      <c r="L531" s="31"/>
      <c r="M531" s="31"/>
      <c r="N531" s="31"/>
      <c r="O531" s="31"/>
      <c r="P531" s="2">
        <v>127</v>
      </c>
      <c r="Q531" s="6">
        <v>44724</v>
      </c>
      <c r="R531" s="6">
        <v>44728</v>
      </c>
      <c r="S531" s="2" t="s">
        <v>1935</v>
      </c>
      <c r="T531" s="2" t="b">
        <v>1</v>
      </c>
      <c r="U531" s="2">
        <v>33776.94</v>
      </c>
    </row>
    <row r="532" spans="1:21" ht="14.25" customHeight="1" x14ac:dyDescent="0.35">
      <c r="A532" s="2" t="s">
        <v>849</v>
      </c>
      <c r="B532" s="3" t="s">
        <v>1932</v>
      </c>
      <c r="C532" s="3"/>
      <c r="D532" s="3"/>
      <c r="E532" s="3"/>
      <c r="F532" s="3"/>
      <c r="G532" s="3"/>
      <c r="H532" s="31">
        <v>500</v>
      </c>
      <c r="I532" s="2">
        <v>1</v>
      </c>
      <c r="J532" s="31">
        <f t="shared" si="8"/>
        <v>500</v>
      </c>
      <c r="K532" s="31"/>
      <c r="L532" s="31"/>
      <c r="M532" s="31"/>
      <c r="N532" s="31"/>
      <c r="O532" s="31"/>
      <c r="P532" s="2">
        <v>117</v>
      </c>
      <c r="Q532" s="6">
        <v>43857</v>
      </c>
      <c r="R532" s="6">
        <v>43860</v>
      </c>
      <c r="S532" s="2" t="s">
        <v>1937</v>
      </c>
      <c r="T532" s="2" t="b">
        <v>1</v>
      </c>
      <c r="U532" s="2">
        <v>421.74</v>
      </c>
    </row>
    <row r="533" spans="1:21" ht="14.25" customHeight="1" x14ac:dyDescent="0.35">
      <c r="A533" s="2" t="s">
        <v>850</v>
      </c>
      <c r="B533" s="3" t="s">
        <v>1932</v>
      </c>
      <c r="C533" s="3"/>
      <c r="D533" s="3"/>
      <c r="E533" s="3"/>
      <c r="F533" s="3"/>
      <c r="G533" s="3"/>
      <c r="H533" s="31">
        <v>500</v>
      </c>
      <c r="I533" s="2">
        <v>1</v>
      </c>
      <c r="J533" s="31">
        <f t="shared" si="8"/>
        <v>500</v>
      </c>
      <c r="K533" s="31"/>
      <c r="L533" s="31"/>
      <c r="M533" s="31"/>
      <c r="N533" s="31"/>
      <c r="O533" s="31"/>
      <c r="P533" s="2">
        <v>225</v>
      </c>
      <c r="Q533" s="6">
        <v>44394</v>
      </c>
      <c r="R533" s="6">
        <v>44397</v>
      </c>
      <c r="S533" s="2" t="s">
        <v>1935</v>
      </c>
      <c r="T533" s="2" t="b">
        <v>1</v>
      </c>
      <c r="U533" s="2">
        <v>331.85</v>
      </c>
    </row>
    <row r="534" spans="1:21" ht="14.25" customHeight="1" x14ac:dyDescent="0.35">
      <c r="A534" s="2" t="s">
        <v>851</v>
      </c>
      <c r="B534" s="3" t="s">
        <v>1939</v>
      </c>
      <c r="C534" s="3"/>
      <c r="D534" s="3"/>
      <c r="E534" s="3"/>
      <c r="F534" s="3"/>
      <c r="G534" s="3"/>
      <c r="H534" s="31">
        <v>1000</v>
      </c>
      <c r="I534" s="2">
        <v>4</v>
      </c>
      <c r="J534" s="31">
        <f t="shared" si="8"/>
        <v>4000</v>
      </c>
      <c r="K534" s="31"/>
      <c r="L534" s="31"/>
      <c r="M534" s="31"/>
      <c r="N534" s="31"/>
      <c r="O534" s="31"/>
      <c r="P534" s="2">
        <v>164</v>
      </c>
      <c r="Q534" s="6">
        <v>44160</v>
      </c>
      <c r="R534" s="6">
        <v>44162</v>
      </c>
      <c r="S534" s="2" t="s">
        <v>1937</v>
      </c>
      <c r="T534" s="2" t="b">
        <v>1</v>
      </c>
      <c r="U534" s="2">
        <v>3017.36</v>
      </c>
    </row>
    <row r="535" spans="1:21" ht="14.25" customHeight="1" x14ac:dyDescent="0.35">
      <c r="A535" s="2" t="s">
        <v>852</v>
      </c>
      <c r="B535" s="3" t="s">
        <v>1940</v>
      </c>
      <c r="C535" s="3"/>
      <c r="D535" s="3"/>
      <c r="E535" s="3"/>
      <c r="F535" s="3"/>
      <c r="G535" s="3"/>
      <c r="H535" s="31">
        <v>10000</v>
      </c>
      <c r="I535" s="2">
        <v>3</v>
      </c>
      <c r="J535" s="31">
        <f t="shared" si="8"/>
        <v>30000</v>
      </c>
      <c r="K535" s="31"/>
      <c r="L535" s="31"/>
      <c r="M535" s="31"/>
      <c r="N535" s="31"/>
      <c r="O535" s="31"/>
      <c r="P535" s="2">
        <v>197</v>
      </c>
      <c r="Q535" s="6">
        <v>44686</v>
      </c>
      <c r="R535" s="6">
        <v>44692</v>
      </c>
      <c r="S535" s="2" t="s">
        <v>1952</v>
      </c>
      <c r="T535" s="2" t="b">
        <v>1</v>
      </c>
      <c r="U535" s="2">
        <v>20327.550000000003</v>
      </c>
    </row>
    <row r="536" spans="1:21" ht="14.25" customHeight="1" x14ac:dyDescent="0.35">
      <c r="A536" s="2" t="s">
        <v>853</v>
      </c>
      <c r="B536" s="3" t="s">
        <v>1932</v>
      </c>
      <c r="C536" s="3"/>
      <c r="D536" s="3"/>
      <c r="E536" s="3"/>
      <c r="F536" s="3"/>
      <c r="G536" s="3"/>
      <c r="H536" s="31" t="s">
        <v>1950</v>
      </c>
      <c r="I536" s="2">
        <v>1</v>
      </c>
      <c r="J536" s="31">
        <f t="shared" si="8"/>
        <v>500</v>
      </c>
      <c r="K536" s="31"/>
      <c r="L536" s="31"/>
      <c r="M536" s="31"/>
      <c r="N536" s="31"/>
      <c r="O536" s="31"/>
      <c r="P536" s="2">
        <v>135</v>
      </c>
      <c r="Q536" s="6">
        <v>45375</v>
      </c>
      <c r="R536" s="6">
        <v>45377</v>
      </c>
      <c r="S536" s="2" t="s">
        <v>1931</v>
      </c>
      <c r="T536" s="2" t="b">
        <v>1</v>
      </c>
      <c r="U536" s="2">
        <v>364.49</v>
      </c>
    </row>
    <row r="537" spans="1:21" ht="14.25" customHeight="1" x14ac:dyDescent="0.35">
      <c r="A537" s="2" t="s">
        <v>854</v>
      </c>
      <c r="B537" s="3" t="s">
        <v>1944</v>
      </c>
      <c r="C537" s="3"/>
      <c r="D537" s="3"/>
      <c r="E537" s="3"/>
      <c r="F537" s="3"/>
      <c r="G537" s="3"/>
      <c r="H537" s="31">
        <v>8000</v>
      </c>
      <c r="I537" s="2">
        <v>3</v>
      </c>
      <c r="J537" s="31">
        <f t="shared" si="8"/>
        <v>24000</v>
      </c>
      <c r="K537" s="31"/>
      <c r="L537" s="31"/>
      <c r="M537" s="31"/>
      <c r="N537" s="31"/>
      <c r="O537" s="31"/>
      <c r="P537" s="2">
        <v>420</v>
      </c>
      <c r="Q537" s="6">
        <v>44088</v>
      </c>
      <c r="R537" s="6">
        <v>44092</v>
      </c>
      <c r="S537" s="2" t="s">
        <v>1952</v>
      </c>
      <c r="T537" s="2" t="b">
        <v>1</v>
      </c>
      <c r="U537" s="2">
        <v>21240.06</v>
      </c>
    </row>
    <row r="538" spans="1:21" ht="14.25" customHeight="1" x14ac:dyDescent="0.35">
      <c r="A538" s="2" t="s">
        <v>855</v>
      </c>
      <c r="B538" s="3" t="s">
        <v>1944</v>
      </c>
      <c r="C538" s="3"/>
      <c r="D538" s="3"/>
      <c r="E538" s="3"/>
      <c r="F538" s="3"/>
      <c r="G538" s="3"/>
      <c r="H538" s="31" t="s">
        <v>1956</v>
      </c>
      <c r="I538" s="2">
        <v>3</v>
      </c>
      <c r="J538" s="31">
        <f t="shared" si="8"/>
        <v>24000</v>
      </c>
      <c r="K538" s="31"/>
      <c r="L538" s="31"/>
      <c r="M538" s="31"/>
      <c r="N538" s="31"/>
      <c r="O538" s="31"/>
      <c r="P538" s="2">
        <v>445</v>
      </c>
      <c r="Q538" s="6">
        <v>44111</v>
      </c>
      <c r="R538" s="6">
        <v>44116</v>
      </c>
      <c r="T538" s="2" t="b">
        <v>0</v>
      </c>
      <c r="U538" s="2" t="s">
        <v>1933</v>
      </c>
    </row>
    <row r="539" spans="1:21" ht="14.25" customHeight="1" x14ac:dyDescent="0.35">
      <c r="A539" s="2" t="s">
        <v>857</v>
      </c>
      <c r="B539" s="3" t="s">
        <v>1946</v>
      </c>
      <c r="C539" s="3"/>
      <c r="D539" s="3"/>
      <c r="E539" s="3"/>
      <c r="F539" s="3"/>
      <c r="G539" s="3"/>
      <c r="H539" s="31">
        <v>2000</v>
      </c>
      <c r="I539" s="2">
        <v>6</v>
      </c>
      <c r="J539" s="31">
        <f t="shared" si="8"/>
        <v>12000</v>
      </c>
      <c r="K539" s="31"/>
      <c r="L539" s="31"/>
      <c r="M539" s="31"/>
      <c r="N539" s="31"/>
      <c r="O539" s="31"/>
      <c r="P539" s="2">
        <v>152</v>
      </c>
      <c r="Q539" s="6">
        <v>44213</v>
      </c>
      <c r="R539" s="6">
        <v>44215</v>
      </c>
      <c r="S539" s="2" t="s">
        <v>1952</v>
      </c>
      <c r="T539" s="2" t="b">
        <v>1</v>
      </c>
      <c r="U539" s="2">
        <v>10189.74</v>
      </c>
    </row>
    <row r="540" spans="1:21" ht="14.25" customHeight="1" x14ac:dyDescent="0.35">
      <c r="A540" s="2" t="s">
        <v>858</v>
      </c>
      <c r="B540" s="3" t="s">
        <v>1939</v>
      </c>
      <c r="C540" s="3"/>
      <c r="D540" s="3"/>
      <c r="E540" s="3"/>
      <c r="F540" s="3"/>
      <c r="G540" s="3"/>
      <c r="H540" s="31">
        <v>1000</v>
      </c>
      <c r="I540" s="2">
        <v>3</v>
      </c>
      <c r="J540" s="31">
        <f t="shared" si="8"/>
        <v>3000</v>
      </c>
      <c r="K540" s="31"/>
      <c r="L540" s="31"/>
      <c r="M540" s="31"/>
      <c r="N540" s="31"/>
      <c r="O540" s="31"/>
      <c r="P540" s="2">
        <v>355</v>
      </c>
      <c r="Q540" s="6">
        <v>45188</v>
      </c>
      <c r="R540" s="6">
        <v>45192</v>
      </c>
      <c r="S540" s="2" t="s">
        <v>1948</v>
      </c>
      <c r="T540" s="2" t="b">
        <v>1</v>
      </c>
      <c r="U540" s="2">
        <v>1854.3000000000002</v>
      </c>
    </row>
    <row r="541" spans="1:21" ht="14.25" customHeight="1" x14ac:dyDescent="0.35">
      <c r="A541" s="2" t="s">
        <v>859</v>
      </c>
      <c r="B541" s="3" t="s">
        <v>1934</v>
      </c>
      <c r="C541" s="3"/>
      <c r="D541" s="3"/>
      <c r="E541" s="3"/>
      <c r="F541" s="3"/>
      <c r="G541" s="3"/>
      <c r="H541" s="31">
        <v>6000</v>
      </c>
      <c r="I541" s="2">
        <v>3</v>
      </c>
      <c r="J541" s="31">
        <f t="shared" si="8"/>
        <v>18000</v>
      </c>
      <c r="K541" s="31"/>
      <c r="L541" s="31"/>
      <c r="M541" s="31"/>
      <c r="N541" s="31"/>
      <c r="O541" s="31"/>
      <c r="P541" s="2">
        <v>425</v>
      </c>
      <c r="Q541" s="6">
        <v>44605</v>
      </c>
      <c r="R541" s="6">
        <v>44608</v>
      </c>
      <c r="S541" s="2" t="s">
        <v>1931</v>
      </c>
      <c r="T541" s="2" t="b">
        <v>1</v>
      </c>
      <c r="U541" s="2">
        <v>13947.39</v>
      </c>
    </row>
    <row r="542" spans="1:21" ht="14.25" customHeight="1" x14ac:dyDescent="0.35">
      <c r="A542" s="2" t="s">
        <v>861</v>
      </c>
      <c r="B542" s="3" t="s">
        <v>1930</v>
      </c>
      <c r="C542" s="3"/>
      <c r="D542" s="3"/>
      <c r="E542" s="3"/>
      <c r="F542" s="3"/>
      <c r="G542" s="3"/>
      <c r="H542" s="31">
        <v>12000</v>
      </c>
      <c r="I542" s="2">
        <v>3</v>
      </c>
      <c r="J542" s="31">
        <f t="shared" si="8"/>
        <v>36000</v>
      </c>
      <c r="K542" s="31"/>
      <c r="L542" s="31"/>
      <c r="M542" s="31"/>
      <c r="N542" s="31"/>
      <c r="O542" s="31"/>
      <c r="P542" s="2">
        <v>166</v>
      </c>
      <c r="Q542" s="6">
        <v>44646</v>
      </c>
      <c r="R542" s="6">
        <v>44651</v>
      </c>
      <c r="T542" s="2" t="b">
        <v>0</v>
      </c>
      <c r="U542" s="2" t="s">
        <v>1933</v>
      </c>
    </row>
    <row r="543" spans="1:21" ht="14.25" customHeight="1" x14ac:dyDescent="0.35">
      <c r="A543" s="2" t="s">
        <v>862</v>
      </c>
      <c r="B543" s="3" t="s">
        <v>1930</v>
      </c>
      <c r="C543" s="3"/>
      <c r="D543" s="3"/>
      <c r="E543" s="3"/>
      <c r="F543" s="3"/>
      <c r="G543" s="3"/>
      <c r="H543" s="31">
        <v>12000</v>
      </c>
      <c r="I543" s="2">
        <v>5</v>
      </c>
      <c r="J543" s="31">
        <f t="shared" si="8"/>
        <v>60000</v>
      </c>
      <c r="K543" s="31"/>
      <c r="L543" s="31"/>
      <c r="M543" s="31"/>
      <c r="N543" s="31"/>
      <c r="O543" s="31"/>
      <c r="P543" s="2">
        <v>416</v>
      </c>
      <c r="Q543" s="6">
        <v>45330</v>
      </c>
      <c r="R543" s="6">
        <v>45334</v>
      </c>
      <c r="S543" s="2" t="s">
        <v>1931</v>
      </c>
      <c r="T543" s="2" t="b">
        <v>1</v>
      </c>
      <c r="U543" s="2">
        <v>51130.649999999994</v>
      </c>
    </row>
    <row r="544" spans="1:21" ht="14.25" customHeight="1" x14ac:dyDescent="0.35">
      <c r="A544" s="2" t="s">
        <v>864</v>
      </c>
      <c r="B544" s="3" t="s">
        <v>1940</v>
      </c>
      <c r="C544" s="3"/>
      <c r="D544" s="3"/>
      <c r="E544" s="3"/>
      <c r="F544" s="3"/>
      <c r="G544" s="3"/>
      <c r="H544" s="31">
        <v>10000</v>
      </c>
      <c r="I544" s="2">
        <v>3</v>
      </c>
      <c r="J544" s="31">
        <f t="shared" si="8"/>
        <v>30000</v>
      </c>
      <c r="K544" s="31"/>
      <c r="L544" s="31"/>
      <c r="M544" s="31"/>
      <c r="N544" s="31"/>
      <c r="O544" s="31"/>
      <c r="P544" s="2">
        <v>104</v>
      </c>
      <c r="Q544" s="6">
        <v>43897</v>
      </c>
      <c r="R544" s="6">
        <v>43902</v>
      </c>
      <c r="T544" s="2" t="b">
        <v>0</v>
      </c>
      <c r="U544" s="2" t="s">
        <v>1933</v>
      </c>
    </row>
    <row r="545" spans="1:21" ht="14.25" customHeight="1" x14ac:dyDescent="0.35">
      <c r="A545" s="2" t="s">
        <v>865</v>
      </c>
      <c r="B545" s="3" t="s">
        <v>1936</v>
      </c>
      <c r="C545" s="3"/>
      <c r="D545" s="3"/>
      <c r="E545" s="3"/>
      <c r="F545" s="3"/>
      <c r="G545" s="3"/>
      <c r="H545" s="31">
        <v>3000</v>
      </c>
      <c r="I545" s="2">
        <v>6</v>
      </c>
      <c r="J545" s="31">
        <f t="shared" si="8"/>
        <v>18000</v>
      </c>
      <c r="K545" s="31"/>
      <c r="L545" s="31"/>
      <c r="M545" s="31"/>
      <c r="N545" s="31"/>
      <c r="O545" s="31"/>
      <c r="P545" s="2">
        <v>321</v>
      </c>
      <c r="Q545" s="6">
        <v>44672</v>
      </c>
      <c r="R545" s="6">
        <v>44678</v>
      </c>
      <c r="S545" s="2" t="s">
        <v>1931</v>
      </c>
      <c r="T545" s="2" t="b">
        <v>1</v>
      </c>
      <c r="U545" s="2">
        <v>11185.2</v>
      </c>
    </row>
    <row r="546" spans="1:21" ht="14.25" customHeight="1" x14ac:dyDescent="0.35">
      <c r="A546" s="2" t="s">
        <v>867</v>
      </c>
      <c r="B546" s="3" t="s">
        <v>1957</v>
      </c>
      <c r="C546" s="3"/>
      <c r="D546" s="3"/>
      <c r="E546" s="3"/>
      <c r="F546" s="3"/>
      <c r="G546" s="3"/>
      <c r="H546" s="31" t="s">
        <v>1958</v>
      </c>
      <c r="I546" s="2">
        <v>1</v>
      </c>
      <c r="J546" s="31">
        <f t="shared" si="8"/>
        <v>800</v>
      </c>
      <c r="K546" s="31"/>
      <c r="L546" s="31"/>
      <c r="M546" s="31"/>
      <c r="N546" s="31"/>
      <c r="O546" s="31"/>
      <c r="P546" s="2">
        <v>329</v>
      </c>
      <c r="Q546" s="6">
        <v>45372</v>
      </c>
      <c r="R546" s="6">
        <v>45375</v>
      </c>
      <c r="S546" s="2" t="s">
        <v>1937</v>
      </c>
      <c r="T546" s="2" t="b">
        <v>1</v>
      </c>
      <c r="U546" s="2">
        <v>553.55999999999995</v>
      </c>
    </row>
    <row r="547" spans="1:21" ht="14.25" customHeight="1" x14ac:dyDescent="0.35">
      <c r="A547" s="2" t="s">
        <v>869</v>
      </c>
      <c r="B547" s="3" t="s">
        <v>1940</v>
      </c>
      <c r="C547" s="3"/>
      <c r="D547" s="3"/>
      <c r="E547" s="3"/>
      <c r="F547" s="3"/>
      <c r="G547" s="3"/>
      <c r="H547" s="31">
        <v>10000</v>
      </c>
      <c r="I547" s="2">
        <v>4</v>
      </c>
      <c r="J547" s="31">
        <f t="shared" si="8"/>
        <v>40000</v>
      </c>
      <c r="K547" s="31"/>
      <c r="L547" s="31"/>
      <c r="M547" s="31"/>
      <c r="N547" s="31"/>
      <c r="O547" s="31"/>
      <c r="P547" s="2">
        <v>489</v>
      </c>
      <c r="Q547" s="6">
        <v>45131</v>
      </c>
      <c r="R547" s="6">
        <v>45137</v>
      </c>
      <c r="S547" s="2" t="s">
        <v>1937</v>
      </c>
      <c r="T547" s="2" t="b">
        <v>1</v>
      </c>
      <c r="U547" s="2">
        <v>25096.68</v>
      </c>
    </row>
    <row r="548" spans="1:21" ht="14.25" customHeight="1" x14ac:dyDescent="0.35">
      <c r="A548" s="2" t="s">
        <v>870</v>
      </c>
      <c r="B548" s="3" t="s">
        <v>1930</v>
      </c>
      <c r="C548" s="3"/>
      <c r="D548" s="3"/>
      <c r="E548" s="3"/>
      <c r="F548" s="3"/>
      <c r="G548" s="3"/>
      <c r="H548" s="31">
        <v>12000</v>
      </c>
      <c r="I548" s="2">
        <v>5</v>
      </c>
      <c r="J548" s="31">
        <f t="shared" si="8"/>
        <v>60000</v>
      </c>
      <c r="K548" s="31"/>
      <c r="L548" s="31"/>
      <c r="M548" s="31"/>
      <c r="N548" s="31"/>
      <c r="O548" s="31"/>
      <c r="P548" s="2">
        <v>308</v>
      </c>
      <c r="Q548" s="6">
        <v>44051</v>
      </c>
      <c r="R548" s="6">
        <v>44057</v>
      </c>
      <c r="S548" s="2" t="s">
        <v>1937</v>
      </c>
      <c r="T548" s="2" t="b">
        <v>1</v>
      </c>
      <c r="U548" s="2">
        <v>38975.100000000006</v>
      </c>
    </row>
    <row r="549" spans="1:21" ht="14.25" customHeight="1" x14ac:dyDescent="0.35">
      <c r="A549" s="2" t="s">
        <v>872</v>
      </c>
      <c r="B549" s="3" t="s">
        <v>1951</v>
      </c>
      <c r="C549" s="3"/>
      <c r="D549" s="3"/>
      <c r="E549" s="3"/>
      <c r="F549" s="3"/>
      <c r="G549" s="3"/>
      <c r="H549" s="31">
        <v>4000</v>
      </c>
      <c r="I549" s="2">
        <v>10</v>
      </c>
      <c r="J549" s="31">
        <f t="shared" si="8"/>
        <v>40000</v>
      </c>
      <c r="K549" s="31"/>
      <c r="L549" s="31"/>
      <c r="M549" s="31"/>
      <c r="N549" s="31"/>
      <c r="O549" s="31"/>
      <c r="P549" s="2">
        <v>468</v>
      </c>
      <c r="Q549" s="6">
        <v>44115</v>
      </c>
      <c r="R549" s="6">
        <v>44121</v>
      </c>
      <c r="S549" s="2" t="s">
        <v>1948</v>
      </c>
      <c r="T549" s="2" t="b">
        <v>1</v>
      </c>
      <c r="U549" s="2">
        <v>20817</v>
      </c>
    </row>
    <row r="550" spans="1:21" ht="14.25" customHeight="1" x14ac:dyDescent="0.35">
      <c r="A550" s="2" t="s">
        <v>873</v>
      </c>
      <c r="B550" s="3" t="s">
        <v>1951</v>
      </c>
      <c r="C550" s="3"/>
      <c r="D550" s="3"/>
      <c r="E550" s="3"/>
      <c r="F550" s="3"/>
      <c r="G550" s="3"/>
      <c r="H550" s="31" t="s">
        <v>1965</v>
      </c>
      <c r="I550" s="2">
        <v>8</v>
      </c>
      <c r="J550" s="31">
        <f t="shared" si="8"/>
        <v>32000</v>
      </c>
      <c r="K550" s="31"/>
      <c r="L550" s="31"/>
      <c r="M550" s="31"/>
      <c r="N550" s="31"/>
      <c r="O550" s="31"/>
      <c r="P550" s="2">
        <v>227</v>
      </c>
      <c r="Q550" s="6">
        <v>45395</v>
      </c>
      <c r="R550" s="6">
        <v>45397</v>
      </c>
      <c r="S550" s="2" t="s">
        <v>1935</v>
      </c>
      <c r="T550" s="2" t="b">
        <v>1</v>
      </c>
      <c r="U550" s="2">
        <v>16508.88</v>
      </c>
    </row>
    <row r="551" spans="1:21" ht="14.25" customHeight="1" x14ac:dyDescent="0.35">
      <c r="A551" s="2" t="s">
        <v>875</v>
      </c>
      <c r="B551" s="3" t="s">
        <v>1949</v>
      </c>
      <c r="C551" s="3"/>
      <c r="D551" s="3"/>
      <c r="E551" s="3"/>
      <c r="F551" s="3"/>
      <c r="G551" s="3"/>
      <c r="H551" s="31" t="s">
        <v>1960</v>
      </c>
      <c r="I551" s="2">
        <v>12</v>
      </c>
      <c r="J551" s="31">
        <f t="shared" si="8"/>
        <v>240000</v>
      </c>
      <c r="K551" s="31"/>
      <c r="L551" s="31"/>
      <c r="M551" s="31"/>
      <c r="N551" s="31"/>
      <c r="O551" s="31"/>
      <c r="P551" s="2">
        <v>417</v>
      </c>
      <c r="Q551" s="6">
        <v>45270</v>
      </c>
      <c r="R551" s="6">
        <v>45275</v>
      </c>
      <c r="S551" s="2" t="s">
        <v>1931</v>
      </c>
      <c r="T551" s="2" t="b">
        <v>1</v>
      </c>
      <c r="U551" s="2">
        <v>196347.36000000002</v>
      </c>
    </row>
    <row r="552" spans="1:21" ht="14.25" customHeight="1" x14ac:dyDescent="0.35">
      <c r="A552" s="2" t="s">
        <v>877</v>
      </c>
      <c r="B552" s="3" t="s">
        <v>1957</v>
      </c>
      <c r="C552" s="3"/>
      <c r="D552" s="3"/>
      <c r="E552" s="3"/>
      <c r="F552" s="3"/>
      <c r="G552" s="3"/>
      <c r="H552" s="31">
        <v>800</v>
      </c>
      <c r="I552" s="2">
        <v>1</v>
      </c>
      <c r="J552" s="31">
        <f t="shared" si="8"/>
        <v>800</v>
      </c>
      <c r="K552" s="31"/>
      <c r="L552" s="31"/>
      <c r="M552" s="31"/>
      <c r="N552" s="31"/>
      <c r="O552" s="31"/>
      <c r="P552" s="2">
        <v>479</v>
      </c>
      <c r="Q552" s="6">
        <v>44005</v>
      </c>
      <c r="R552" s="6">
        <v>44011</v>
      </c>
      <c r="S552" s="2" t="s">
        <v>1937</v>
      </c>
      <c r="T552" s="2" t="b">
        <v>1</v>
      </c>
      <c r="U552" s="2">
        <v>674.58</v>
      </c>
    </row>
    <row r="553" spans="1:21" ht="14.25" customHeight="1" x14ac:dyDescent="0.35">
      <c r="A553" s="2" t="s">
        <v>878</v>
      </c>
      <c r="B553" s="3" t="s">
        <v>1936</v>
      </c>
      <c r="C553" s="3"/>
      <c r="D553" s="3"/>
      <c r="E553" s="3"/>
      <c r="F553" s="3"/>
      <c r="G553" s="3"/>
      <c r="H553" s="31">
        <v>3000</v>
      </c>
      <c r="I553" s="2">
        <v>6</v>
      </c>
      <c r="J553" s="31">
        <f t="shared" si="8"/>
        <v>18000</v>
      </c>
      <c r="K553" s="31"/>
      <c r="L553" s="31"/>
      <c r="M553" s="31"/>
      <c r="N553" s="31"/>
      <c r="O553" s="31"/>
      <c r="P553" s="2">
        <v>268</v>
      </c>
      <c r="Q553" s="6">
        <v>44260</v>
      </c>
      <c r="R553" s="6">
        <v>44262</v>
      </c>
      <c r="S553" s="2" t="s">
        <v>1937</v>
      </c>
      <c r="T553" s="2" t="b">
        <v>1</v>
      </c>
      <c r="U553" s="2">
        <v>15280.02</v>
      </c>
    </row>
    <row r="554" spans="1:21" ht="14.25" customHeight="1" x14ac:dyDescent="0.35">
      <c r="A554" s="2" t="s">
        <v>879</v>
      </c>
      <c r="B554" s="3" t="s">
        <v>1946</v>
      </c>
      <c r="C554" s="3"/>
      <c r="D554" s="3"/>
      <c r="E554" s="3"/>
      <c r="F554" s="3"/>
      <c r="G554" s="3"/>
      <c r="H554" s="31">
        <v>2000</v>
      </c>
      <c r="I554" s="2">
        <v>6</v>
      </c>
      <c r="J554" s="31">
        <f t="shared" si="8"/>
        <v>12000</v>
      </c>
      <c r="K554" s="31"/>
      <c r="L554" s="31"/>
      <c r="M554" s="31"/>
      <c r="N554" s="31"/>
      <c r="O554" s="31"/>
      <c r="P554" s="2">
        <v>104</v>
      </c>
      <c r="Q554" s="6">
        <v>45041</v>
      </c>
      <c r="R554" s="6">
        <v>45046</v>
      </c>
      <c r="S554" s="2" t="s">
        <v>1937</v>
      </c>
      <c r="T554" s="2" t="b">
        <v>1</v>
      </c>
      <c r="U554" s="2">
        <v>8012.82</v>
      </c>
    </row>
    <row r="555" spans="1:21" ht="14.25" customHeight="1" x14ac:dyDescent="0.35">
      <c r="A555" s="2" t="s">
        <v>880</v>
      </c>
      <c r="B555" s="3" t="s">
        <v>1944</v>
      </c>
      <c r="C555" s="3"/>
      <c r="D555" s="3"/>
      <c r="E555" s="3"/>
      <c r="F555" s="3"/>
      <c r="G555" s="3"/>
      <c r="H555" s="31">
        <v>8000</v>
      </c>
      <c r="I555" s="2">
        <v>2</v>
      </c>
      <c r="J555" s="31">
        <f t="shared" si="8"/>
        <v>16000</v>
      </c>
      <c r="K555" s="31"/>
      <c r="L555" s="31"/>
      <c r="M555" s="31"/>
      <c r="N555" s="31"/>
      <c r="O555" s="31"/>
      <c r="P555" s="2">
        <v>331</v>
      </c>
      <c r="Q555" s="6">
        <v>44896</v>
      </c>
      <c r="R555" s="6">
        <v>44901</v>
      </c>
      <c r="T555" s="2" t="b">
        <v>0</v>
      </c>
      <c r="U555" s="2" t="s">
        <v>1933</v>
      </c>
    </row>
    <row r="556" spans="1:21" ht="14.25" customHeight="1" x14ac:dyDescent="0.35">
      <c r="A556" s="2" t="s">
        <v>882</v>
      </c>
      <c r="B556" s="3" t="s">
        <v>1943</v>
      </c>
      <c r="C556" s="3"/>
      <c r="D556" s="3"/>
      <c r="E556" s="3"/>
      <c r="F556" s="3"/>
      <c r="G556" s="3"/>
      <c r="H556" s="31">
        <v>25000</v>
      </c>
      <c r="I556" s="2">
        <v>8</v>
      </c>
      <c r="J556" s="31">
        <f t="shared" si="8"/>
        <v>200000</v>
      </c>
      <c r="K556" s="31"/>
      <c r="L556" s="31"/>
      <c r="M556" s="31"/>
      <c r="N556" s="31"/>
      <c r="O556" s="31"/>
      <c r="P556" s="2">
        <v>331</v>
      </c>
      <c r="Q556" s="6">
        <v>44172</v>
      </c>
      <c r="R556" s="6">
        <v>44174</v>
      </c>
      <c r="S556" s="2" t="s">
        <v>1948</v>
      </c>
      <c r="T556" s="2" t="b">
        <v>1</v>
      </c>
      <c r="U556" s="2">
        <v>110010.4</v>
      </c>
    </row>
    <row r="557" spans="1:21" ht="14.25" customHeight="1" x14ac:dyDescent="0.35">
      <c r="A557" s="2" t="s">
        <v>883</v>
      </c>
      <c r="B557" s="3" t="s">
        <v>1943</v>
      </c>
      <c r="C557" s="3"/>
      <c r="D557" s="3"/>
      <c r="E557" s="3"/>
      <c r="F557" s="3"/>
      <c r="G557" s="3"/>
      <c r="H557" s="31" t="s">
        <v>1961</v>
      </c>
      <c r="I557" s="2">
        <v>10</v>
      </c>
      <c r="J557" s="31">
        <f t="shared" si="8"/>
        <v>250000</v>
      </c>
      <c r="K557" s="31"/>
      <c r="L557" s="31"/>
      <c r="M557" s="31"/>
      <c r="N557" s="31"/>
      <c r="O557" s="31"/>
      <c r="P557" s="2">
        <v>156</v>
      </c>
      <c r="Q557" s="6">
        <v>43904</v>
      </c>
      <c r="R557" s="6">
        <v>43908</v>
      </c>
      <c r="S557" s="2" t="s">
        <v>1937</v>
      </c>
      <c r="T557" s="2" t="b">
        <v>1</v>
      </c>
      <c r="U557" s="2">
        <v>131051.8</v>
      </c>
    </row>
    <row r="558" spans="1:21" ht="14.25" customHeight="1" x14ac:dyDescent="0.35">
      <c r="A558" s="2" t="s">
        <v>885</v>
      </c>
      <c r="B558" s="3" t="s">
        <v>1939</v>
      </c>
      <c r="C558" s="3"/>
      <c r="D558" s="3"/>
      <c r="E558" s="3"/>
      <c r="F558" s="3"/>
      <c r="G558" s="3"/>
      <c r="H558" s="31" t="s">
        <v>1963</v>
      </c>
      <c r="I558" s="2">
        <v>3</v>
      </c>
      <c r="J558" s="31">
        <f t="shared" si="8"/>
        <v>3000</v>
      </c>
      <c r="K558" s="31"/>
      <c r="L558" s="31"/>
      <c r="M558" s="31"/>
      <c r="N558" s="31"/>
      <c r="O558" s="31"/>
      <c r="P558" s="2">
        <v>196</v>
      </c>
      <c r="Q558" s="6">
        <v>43946</v>
      </c>
      <c r="R558" s="6">
        <v>43950</v>
      </c>
      <c r="S558" s="2" t="s">
        <v>1931</v>
      </c>
      <c r="T558" s="2" t="b">
        <v>1</v>
      </c>
      <c r="U558" s="2">
        <v>1931.88</v>
      </c>
    </row>
    <row r="559" spans="1:21" ht="14.25" customHeight="1" x14ac:dyDescent="0.35">
      <c r="A559" s="2" t="s">
        <v>887</v>
      </c>
      <c r="B559" s="3" t="s">
        <v>1959</v>
      </c>
      <c r="C559" s="3"/>
      <c r="D559" s="3"/>
      <c r="E559" s="3"/>
      <c r="F559" s="3"/>
      <c r="G559" s="3"/>
      <c r="H559" s="31" t="s">
        <v>1962</v>
      </c>
      <c r="I559" s="2">
        <v>1</v>
      </c>
      <c r="J559" s="31">
        <f t="shared" si="8"/>
        <v>100</v>
      </c>
      <c r="K559" s="31"/>
      <c r="L559" s="31"/>
      <c r="M559" s="31"/>
      <c r="N559" s="31"/>
      <c r="O559" s="31"/>
      <c r="P559" s="2">
        <v>170</v>
      </c>
      <c r="Q559" s="6">
        <v>44237</v>
      </c>
      <c r="R559" s="6">
        <v>44243</v>
      </c>
      <c r="S559" s="2" t="s">
        <v>1952</v>
      </c>
      <c r="T559" s="2" t="b">
        <v>1</v>
      </c>
      <c r="U559" s="2">
        <v>83.8</v>
      </c>
    </row>
    <row r="560" spans="1:21" ht="14.25" customHeight="1" x14ac:dyDescent="0.35">
      <c r="A560" s="2" t="s">
        <v>888</v>
      </c>
      <c r="B560" s="3" t="s">
        <v>1949</v>
      </c>
      <c r="C560" s="3"/>
      <c r="D560" s="3"/>
      <c r="E560" s="3"/>
      <c r="F560" s="3"/>
      <c r="G560" s="3"/>
      <c r="H560" s="31" t="s">
        <v>1960</v>
      </c>
      <c r="I560" s="2">
        <v>12</v>
      </c>
      <c r="J560" s="31">
        <f t="shared" si="8"/>
        <v>240000</v>
      </c>
      <c r="K560" s="31"/>
      <c r="L560" s="31"/>
      <c r="M560" s="31"/>
      <c r="N560" s="31"/>
      <c r="O560" s="31"/>
      <c r="P560" s="2">
        <v>132</v>
      </c>
      <c r="Q560" s="6">
        <v>43644</v>
      </c>
      <c r="R560" s="6">
        <v>43648</v>
      </c>
      <c r="S560" s="2" t="s">
        <v>1937</v>
      </c>
      <c r="T560" s="2" t="b">
        <v>1</v>
      </c>
      <c r="U560" s="2">
        <v>130677.12</v>
      </c>
    </row>
    <row r="561" spans="1:21" ht="14.25" customHeight="1" x14ac:dyDescent="0.35">
      <c r="A561" s="2" t="s">
        <v>889</v>
      </c>
      <c r="B561" s="3" t="s">
        <v>1943</v>
      </c>
      <c r="C561" s="3"/>
      <c r="D561" s="3"/>
      <c r="E561" s="3"/>
      <c r="F561" s="3"/>
      <c r="G561" s="3"/>
      <c r="H561" s="31">
        <v>25000</v>
      </c>
      <c r="I561" s="2">
        <v>8</v>
      </c>
      <c r="J561" s="31">
        <f t="shared" si="8"/>
        <v>200000</v>
      </c>
      <c r="K561" s="31"/>
      <c r="L561" s="31"/>
      <c r="M561" s="31"/>
      <c r="N561" s="31"/>
      <c r="O561" s="31"/>
      <c r="P561" s="2">
        <v>119</v>
      </c>
      <c r="Q561" s="6">
        <v>44896</v>
      </c>
      <c r="R561" s="6">
        <v>44900</v>
      </c>
      <c r="T561" s="2" t="b">
        <v>0</v>
      </c>
      <c r="U561" s="2" t="s">
        <v>1933</v>
      </c>
    </row>
    <row r="562" spans="1:21" ht="14.25" customHeight="1" x14ac:dyDescent="0.35">
      <c r="A562" s="2" t="s">
        <v>890</v>
      </c>
      <c r="B562" s="3" t="s">
        <v>1943</v>
      </c>
      <c r="C562" s="3"/>
      <c r="D562" s="3"/>
      <c r="E562" s="3"/>
      <c r="F562" s="3"/>
      <c r="G562" s="3"/>
      <c r="H562" s="31" t="s">
        <v>1961</v>
      </c>
      <c r="I562" s="2">
        <v>10</v>
      </c>
      <c r="J562" s="31">
        <f t="shared" si="8"/>
        <v>250000</v>
      </c>
      <c r="K562" s="31"/>
      <c r="L562" s="31"/>
      <c r="M562" s="31"/>
      <c r="N562" s="31"/>
      <c r="O562" s="31"/>
      <c r="P562" s="2">
        <v>271</v>
      </c>
      <c r="Q562" s="6">
        <v>44417</v>
      </c>
      <c r="R562" s="6">
        <v>44419</v>
      </c>
      <c r="S562" s="2" t="s">
        <v>1937</v>
      </c>
      <c r="T562" s="2" t="b">
        <v>1</v>
      </c>
      <c r="U562" s="2">
        <v>173905.2</v>
      </c>
    </row>
    <row r="563" spans="1:21" ht="14.25" customHeight="1" x14ac:dyDescent="0.35">
      <c r="A563" s="2" t="s">
        <v>891</v>
      </c>
      <c r="B563" s="3" t="s">
        <v>1946</v>
      </c>
      <c r="C563" s="3"/>
      <c r="D563" s="3"/>
      <c r="E563" s="3"/>
      <c r="F563" s="3"/>
      <c r="G563" s="3"/>
      <c r="H563" s="31">
        <v>2000</v>
      </c>
      <c r="I563" s="2">
        <v>6</v>
      </c>
      <c r="J563" s="31">
        <f t="shared" si="8"/>
        <v>12000</v>
      </c>
      <c r="K563" s="31"/>
      <c r="L563" s="31"/>
      <c r="M563" s="31"/>
      <c r="N563" s="31"/>
      <c r="O563" s="31"/>
      <c r="P563" s="2">
        <v>172</v>
      </c>
      <c r="Q563" s="6">
        <v>44024</v>
      </c>
      <c r="R563" s="6">
        <v>44026</v>
      </c>
      <c r="T563" s="2" t="b">
        <v>0</v>
      </c>
      <c r="U563" s="2" t="s">
        <v>1933</v>
      </c>
    </row>
    <row r="564" spans="1:21" ht="14.25" customHeight="1" x14ac:dyDescent="0.35">
      <c r="A564" s="2" t="s">
        <v>892</v>
      </c>
      <c r="B564" s="3" t="s">
        <v>1940</v>
      </c>
      <c r="C564" s="3"/>
      <c r="D564" s="3"/>
      <c r="E564" s="3"/>
      <c r="F564" s="3"/>
      <c r="G564" s="3"/>
      <c r="H564" s="31" t="s">
        <v>1955</v>
      </c>
      <c r="I564" s="2">
        <v>3</v>
      </c>
      <c r="J564" s="31">
        <f t="shared" si="8"/>
        <v>30000</v>
      </c>
      <c r="K564" s="31"/>
      <c r="L564" s="31"/>
      <c r="M564" s="31"/>
      <c r="N564" s="31"/>
      <c r="O564" s="31"/>
      <c r="P564" s="2">
        <v>465</v>
      </c>
      <c r="Q564" s="6">
        <v>44697</v>
      </c>
      <c r="R564" s="6">
        <v>44699</v>
      </c>
      <c r="S564" s="2" t="s">
        <v>1935</v>
      </c>
      <c r="T564" s="2" t="b">
        <v>1</v>
      </c>
      <c r="U564" s="2">
        <v>15006.119999999999</v>
      </c>
    </row>
    <row r="565" spans="1:21" ht="14.25" customHeight="1" x14ac:dyDescent="0.35">
      <c r="A565" s="2" t="s">
        <v>893</v>
      </c>
      <c r="B565" s="3" t="s">
        <v>1945</v>
      </c>
      <c r="C565" s="3"/>
      <c r="D565" s="3"/>
      <c r="E565" s="3"/>
      <c r="F565" s="3"/>
      <c r="G565" s="3"/>
      <c r="H565" s="31" t="s">
        <v>1964</v>
      </c>
      <c r="I565" s="2">
        <v>4</v>
      </c>
      <c r="J565" s="31">
        <f t="shared" si="8"/>
        <v>60000</v>
      </c>
      <c r="K565" s="31"/>
      <c r="L565" s="31"/>
      <c r="M565" s="31"/>
      <c r="N565" s="31"/>
      <c r="O565" s="31"/>
      <c r="P565" s="2">
        <v>225</v>
      </c>
      <c r="Q565" s="6">
        <v>44849</v>
      </c>
      <c r="R565" s="6">
        <v>44852</v>
      </c>
      <c r="S565" s="2" t="s">
        <v>1937</v>
      </c>
      <c r="T565" s="2" t="b">
        <v>1</v>
      </c>
      <c r="U565" s="2">
        <v>38081.199999999997</v>
      </c>
    </row>
    <row r="566" spans="1:21" ht="14.25" customHeight="1" x14ac:dyDescent="0.35">
      <c r="A566" s="2" t="s">
        <v>894</v>
      </c>
      <c r="B566" s="3" t="s">
        <v>1959</v>
      </c>
      <c r="C566" s="3"/>
      <c r="D566" s="3"/>
      <c r="E566" s="3"/>
      <c r="F566" s="3"/>
      <c r="G566" s="3"/>
      <c r="H566" s="31">
        <v>100</v>
      </c>
      <c r="I566" s="2">
        <v>1</v>
      </c>
      <c r="J566" s="31">
        <f t="shared" si="8"/>
        <v>100</v>
      </c>
      <c r="K566" s="31"/>
      <c r="L566" s="31"/>
      <c r="M566" s="31"/>
      <c r="N566" s="31"/>
      <c r="O566" s="31"/>
      <c r="P566" s="2">
        <v>386</v>
      </c>
      <c r="Q566" s="6">
        <v>44310</v>
      </c>
      <c r="R566" s="6">
        <v>44315</v>
      </c>
      <c r="S566" s="2" t="s">
        <v>1948</v>
      </c>
      <c r="T566" s="2" t="b">
        <v>1</v>
      </c>
      <c r="U566" s="2">
        <v>57.68</v>
      </c>
    </row>
    <row r="567" spans="1:21" ht="14.25" customHeight="1" x14ac:dyDescent="0.35">
      <c r="A567" s="2" t="s">
        <v>895</v>
      </c>
      <c r="B567" s="3" t="s">
        <v>1951</v>
      </c>
      <c r="C567" s="3"/>
      <c r="D567" s="3"/>
      <c r="E567" s="3"/>
      <c r="F567" s="3"/>
      <c r="G567" s="3"/>
      <c r="H567" s="31">
        <v>4000</v>
      </c>
      <c r="I567" s="2">
        <v>8</v>
      </c>
      <c r="J567" s="31">
        <f t="shared" si="8"/>
        <v>32000</v>
      </c>
      <c r="K567" s="31"/>
      <c r="L567" s="31"/>
      <c r="M567" s="31"/>
      <c r="N567" s="31"/>
      <c r="O567" s="31"/>
      <c r="P567" s="2">
        <v>413</v>
      </c>
      <c r="Q567" s="6">
        <v>44293</v>
      </c>
      <c r="R567" s="6">
        <v>44296</v>
      </c>
      <c r="S567" s="2" t="s">
        <v>1931</v>
      </c>
      <c r="T567" s="2" t="b">
        <v>1</v>
      </c>
      <c r="U567" s="2">
        <v>24633.200000000001</v>
      </c>
    </row>
    <row r="568" spans="1:21" ht="14.25" customHeight="1" x14ac:dyDescent="0.35">
      <c r="A568" s="2" t="s">
        <v>897</v>
      </c>
      <c r="B568" s="3" t="s">
        <v>1957</v>
      </c>
      <c r="C568" s="3"/>
      <c r="D568" s="3"/>
      <c r="E568" s="3"/>
      <c r="F568" s="3"/>
      <c r="G568" s="3"/>
      <c r="H568" s="31">
        <v>800</v>
      </c>
      <c r="I568" s="2">
        <v>1</v>
      </c>
      <c r="J568" s="31">
        <f t="shared" si="8"/>
        <v>800</v>
      </c>
      <c r="K568" s="31"/>
      <c r="L568" s="31"/>
      <c r="M568" s="31"/>
      <c r="N568" s="31"/>
      <c r="O568" s="31"/>
      <c r="P568" s="2">
        <v>473</v>
      </c>
      <c r="Q568" s="6">
        <v>44673</v>
      </c>
      <c r="R568" s="6">
        <v>44678</v>
      </c>
      <c r="S568" s="2" t="s">
        <v>1937</v>
      </c>
      <c r="T568" s="2" t="b">
        <v>1</v>
      </c>
      <c r="U568" s="2">
        <v>453.8</v>
      </c>
    </row>
    <row r="569" spans="1:21" ht="14.25" customHeight="1" x14ac:dyDescent="0.35">
      <c r="A569" s="2" t="s">
        <v>898</v>
      </c>
      <c r="B569" s="3" t="s">
        <v>1936</v>
      </c>
      <c r="C569" s="3"/>
      <c r="D569" s="3"/>
      <c r="E569" s="3"/>
      <c r="F569" s="3"/>
      <c r="G569" s="3"/>
      <c r="H569" s="31" t="s">
        <v>1954</v>
      </c>
      <c r="I569" s="2">
        <v>6</v>
      </c>
      <c r="J569" s="31">
        <f t="shared" si="8"/>
        <v>18000</v>
      </c>
      <c r="K569" s="31"/>
      <c r="L569" s="31"/>
      <c r="M569" s="31"/>
      <c r="N569" s="31"/>
      <c r="O569" s="31"/>
      <c r="P569" s="2">
        <v>441</v>
      </c>
      <c r="Q569" s="6">
        <v>44778</v>
      </c>
      <c r="R569" s="6">
        <v>44781</v>
      </c>
      <c r="T569" s="2" t="b">
        <v>0</v>
      </c>
      <c r="U569" s="2" t="s">
        <v>1933</v>
      </c>
    </row>
    <row r="570" spans="1:21" ht="14.25" customHeight="1" x14ac:dyDescent="0.35">
      <c r="A570" s="2" t="s">
        <v>899</v>
      </c>
      <c r="B570" s="3" t="s">
        <v>1932</v>
      </c>
      <c r="C570" s="3"/>
      <c r="D570" s="3"/>
      <c r="E570" s="3"/>
      <c r="F570" s="3"/>
      <c r="G570" s="3"/>
      <c r="H570" s="31">
        <v>500</v>
      </c>
      <c r="I570" s="2">
        <v>1</v>
      </c>
      <c r="J570" s="31">
        <f t="shared" si="8"/>
        <v>500</v>
      </c>
      <c r="K570" s="31"/>
      <c r="L570" s="31"/>
      <c r="M570" s="31"/>
      <c r="N570" s="31"/>
      <c r="O570" s="31"/>
      <c r="P570" s="2">
        <v>293</v>
      </c>
      <c r="Q570" s="6">
        <v>44835</v>
      </c>
      <c r="R570" s="6">
        <v>44840</v>
      </c>
      <c r="T570" s="2" t="b">
        <v>0</v>
      </c>
      <c r="U570" s="2" t="s">
        <v>1933</v>
      </c>
    </row>
    <row r="571" spans="1:21" ht="14.25" customHeight="1" x14ac:dyDescent="0.35">
      <c r="A571" s="2" t="s">
        <v>901</v>
      </c>
      <c r="B571" s="3" t="s">
        <v>1941</v>
      </c>
      <c r="C571" s="3"/>
      <c r="D571" s="3"/>
      <c r="E571" s="3"/>
      <c r="F571" s="3"/>
      <c r="G571" s="3"/>
      <c r="H571" s="31">
        <v>18000</v>
      </c>
      <c r="I571" s="2">
        <v>5</v>
      </c>
      <c r="J571" s="31">
        <f t="shared" si="8"/>
        <v>90000</v>
      </c>
      <c r="K571" s="31"/>
      <c r="L571" s="31"/>
      <c r="M571" s="31"/>
      <c r="N571" s="31"/>
      <c r="O571" s="31"/>
      <c r="P571" s="2">
        <v>489</v>
      </c>
      <c r="Q571" s="6">
        <v>44638</v>
      </c>
      <c r="R571" s="6">
        <v>44644</v>
      </c>
      <c r="S571" s="2" t="s">
        <v>1937</v>
      </c>
      <c r="T571" s="2" t="b">
        <v>1</v>
      </c>
      <c r="U571" s="2">
        <v>46471.95</v>
      </c>
    </row>
    <row r="572" spans="1:21" ht="14.25" customHeight="1" x14ac:dyDescent="0.35">
      <c r="A572" s="2" t="s">
        <v>903</v>
      </c>
      <c r="B572" s="3" t="s">
        <v>1939</v>
      </c>
      <c r="C572" s="3"/>
      <c r="D572" s="3"/>
      <c r="E572" s="3"/>
      <c r="F572" s="3"/>
      <c r="G572" s="3"/>
      <c r="H572" s="31" t="s">
        <v>1963</v>
      </c>
      <c r="I572" s="2">
        <v>3</v>
      </c>
      <c r="J572" s="31">
        <f t="shared" si="8"/>
        <v>3000</v>
      </c>
      <c r="K572" s="31"/>
      <c r="L572" s="31"/>
      <c r="M572" s="31"/>
      <c r="N572" s="31"/>
      <c r="O572" s="31"/>
      <c r="P572" s="2">
        <v>353</v>
      </c>
      <c r="Q572" s="6">
        <v>44775</v>
      </c>
      <c r="R572" s="6">
        <v>44777</v>
      </c>
      <c r="S572" s="2" t="s">
        <v>1952</v>
      </c>
      <c r="T572" s="2" t="b">
        <v>1</v>
      </c>
      <c r="U572" s="2">
        <v>2695.2</v>
      </c>
    </row>
    <row r="573" spans="1:21" ht="14.25" customHeight="1" x14ac:dyDescent="0.35">
      <c r="A573" s="2" t="s">
        <v>905</v>
      </c>
      <c r="B573" s="3" t="s">
        <v>1943</v>
      </c>
      <c r="C573" s="3"/>
      <c r="D573" s="3"/>
      <c r="E573" s="3"/>
      <c r="F573" s="3"/>
      <c r="G573" s="3"/>
      <c r="H573" s="31">
        <v>25000</v>
      </c>
      <c r="I573" s="2">
        <v>12</v>
      </c>
      <c r="J573" s="31">
        <f t="shared" si="8"/>
        <v>300000</v>
      </c>
      <c r="K573" s="31"/>
      <c r="L573" s="31"/>
      <c r="M573" s="31"/>
      <c r="N573" s="31"/>
      <c r="O573" s="31"/>
      <c r="P573" s="2">
        <v>188</v>
      </c>
      <c r="Q573" s="6">
        <v>44762</v>
      </c>
      <c r="R573" s="6">
        <v>44768</v>
      </c>
      <c r="S573" s="2" t="s">
        <v>1948</v>
      </c>
      <c r="T573" s="2" t="b">
        <v>1</v>
      </c>
      <c r="U573" s="2">
        <v>150311.76</v>
      </c>
    </row>
    <row r="574" spans="1:21" ht="14.25" customHeight="1" x14ac:dyDescent="0.35">
      <c r="A574" s="2" t="s">
        <v>907</v>
      </c>
      <c r="B574" s="3" t="s">
        <v>1945</v>
      </c>
      <c r="C574" s="3"/>
      <c r="D574" s="3"/>
      <c r="E574" s="3"/>
      <c r="F574" s="3"/>
      <c r="G574" s="3"/>
      <c r="H574" s="31">
        <v>15000</v>
      </c>
      <c r="I574" s="2">
        <v>4</v>
      </c>
      <c r="J574" s="31">
        <f t="shared" si="8"/>
        <v>60000</v>
      </c>
      <c r="K574" s="31"/>
      <c r="L574" s="31"/>
      <c r="M574" s="31"/>
      <c r="N574" s="31"/>
      <c r="O574" s="31"/>
      <c r="P574" s="2">
        <v>221</v>
      </c>
      <c r="Q574" s="6">
        <v>45147</v>
      </c>
      <c r="R574" s="6">
        <v>45150</v>
      </c>
      <c r="S574" s="2" t="s">
        <v>1952</v>
      </c>
      <c r="T574" s="2" t="b">
        <v>1</v>
      </c>
      <c r="U574" s="2">
        <v>41877.64</v>
      </c>
    </row>
    <row r="575" spans="1:21" ht="14.25" customHeight="1" x14ac:dyDescent="0.35">
      <c r="A575" s="2" t="s">
        <v>909</v>
      </c>
      <c r="B575" s="3" t="s">
        <v>1943</v>
      </c>
      <c r="C575" s="3"/>
      <c r="D575" s="3"/>
      <c r="E575" s="3"/>
      <c r="F575" s="3"/>
      <c r="G575" s="3"/>
      <c r="H575" s="31">
        <v>25000</v>
      </c>
      <c r="I575" s="2">
        <v>10</v>
      </c>
      <c r="J575" s="31">
        <f t="shared" si="8"/>
        <v>250000</v>
      </c>
      <c r="K575" s="31"/>
      <c r="L575" s="31"/>
      <c r="M575" s="31"/>
      <c r="N575" s="31"/>
      <c r="O575" s="31"/>
      <c r="P575" s="2">
        <v>255</v>
      </c>
      <c r="Q575" s="6">
        <v>44189</v>
      </c>
      <c r="R575" s="6">
        <v>44191</v>
      </c>
      <c r="S575" s="2" t="s">
        <v>1948</v>
      </c>
      <c r="T575" s="2" t="b">
        <v>1</v>
      </c>
      <c r="U575" s="2">
        <v>131494.9</v>
      </c>
    </row>
    <row r="576" spans="1:21" ht="14.25" customHeight="1" x14ac:dyDescent="0.35">
      <c r="A576" s="2" t="s">
        <v>911</v>
      </c>
      <c r="B576" s="3" t="s">
        <v>1946</v>
      </c>
      <c r="C576" s="3"/>
      <c r="D576" s="3"/>
      <c r="E576" s="3"/>
      <c r="F576" s="3"/>
      <c r="G576" s="3"/>
      <c r="H576" s="31">
        <v>2000</v>
      </c>
      <c r="I576" s="2">
        <v>6</v>
      </c>
      <c r="J576" s="31">
        <f t="shared" si="8"/>
        <v>12000</v>
      </c>
      <c r="K576" s="31"/>
      <c r="L576" s="31"/>
      <c r="M576" s="31"/>
      <c r="N576" s="31"/>
      <c r="O576" s="31"/>
      <c r="P576" s="2">
        <v>170</v>
      </c>
      <c r="Q576" s="6">
        <v>45295</v>
      </c>
      <c r="R576" s="6">
        <v>45298</v>
      </c>
      <c r="S576" s="2" t="s">
        <v>1948</v>
      </c>
      <c r="T576" s="2" t="b">
        <v>1</v>
      </c>
      <c r="U576" s="2">
        <v>10342.44</v>
      </c>
    </row>
    <row r="577" spans="1:21" ht="14.25" customHeight="1" x14ac:dyDescent="0.35">
      <c r="A577" s="2" t="s">
        <v>913</v>
      </c>
      <c r="B577" s="3" t="s">
        <v>1930</v>
      </c>
      <c r="C577" s="3"/>
      <c r="D577" s="3"/>
      <c r="E577" s="3"/>
      <c r="F577" s="3"/>
      <c r="G577" s="3"/>
      <c r="H577" s="31" t="s">
        <v>1953</v>
      </c>
      <c r="I577" s="2">
        <v>3</v>
      </c>
      <c r="J577" s="31">
        <f t="shared" si="8"/>
        <v>36000</v>
      </c>
      <c r="K577" s="31"/>
      <c r="L577" s="31"/>
      <c r="M577" s="31"/>
      <c r="N577" s="31"/>
      <c r="O577" s="31"/>
      <c r="P577" s="2">
        <v>197</v>
      </c>
      <c r="Q577" s="6">
        <v>43882</v>
      </c>
      <c r="R577" s="6">
        <v>43887</v>
      </c>
      <c r="S577" s="2" t="s">
        <v>1948</v>
      </c>
      <c r="T577" s="2" t="b">
        <v>1</v>
      </c>
      <c r="U577" s="2">
        <v>18829.23</v>
      </c>
    </row>
    <row r="578" spans="1:21" ht="14.25" customHeight="1" x14ac:dyDescent="0.35">
      <c r="A578" s="2" t="s">
        <v>914</v>
      </c>
      <c r="B578" s="3" t="s">
        <v>1945</v>
      </c>
      <c r="C578" s="3"/>
      <c r="D578" s="3"/>
      <c r="E578" s="3"/>
      <c r="F578" s="3"/>
      <c r="G578" s="3"/>
      <c r="H578" s="31" t="s">
        <v>1964</v>
      </c>
      <c r="I578" s="2">
        <v>3</v>
      </c>
      <c r="J578" s="31">
        <f t="shared" ref="J578:J641" si="9">H578*I578</f>
        <v>45000</v>
      </c>
      <c r="K578" s="31"/>
      <c r="L578" s="31"/>
      <c r="M578" s="31"/>
      <c r="N578" s="31"/>
      <c r="O578" s="31"/>
      <c r="P578" s="2">
        <v>448</v>
      </c>
      <c r="Q578" s="6">
        <v>45010</v>
      </c>
      <c r="R578" s="6">
        <v>45015</v>
      </c>
      <c r="S578" s="2" t="s">
        <v>1948</v>
      </c>
      <c r="T578" s="2" t="b">
        <v>1</v>
      </c>
      <c r="U578" s="2">
        <v>31528.77</v>
      </c>
    </row>
    <row r="579" spans="1:21" ht="14.25" customHeight="1" x14ac:dyDescent="0.35">
      <c r="A579" s="2" t="s">
        <v>916</v>
      </c>
      <c r="B579" s="3" t="s">
        <v>1941</v>
      </c>
      <c r="C579" s="3"/>
      <c r="D579" s="3"/>
      <c r="E579" s="3"/>
      <c r="F579" s="3"/>
      <c r="G579" s="3"/>
      <c r="H579" s="31">
        <v>18000</v>
      </c>
      <c r="I579" s="2">
        <v>5</v>
      </c>
      <c r="J579" s="31">
        <f t="shared" si="9"/>
        <v>90000</v>
      </c>
      <c r="K579" s="31"/>
      <c r="L579" s="31"/>
      <c r="M579" s="31"/>
      <c r="N579" s="31"/>
      <c r="O579" s="31"/>
      <c r="P579" s="2">
        <v>142</v>
      </c>
      <c r="Q579" s="6">
        <v>44583</v>
      </c>
      <c r="R579" s="6">
        <v>44589</v>
      </c>
      <c r="T579" s="2" t="b">
        <v>0</v>
      </c>
      <c r="U579" s="2" t="s">
        <v>1933</v>
      </c>
    </row>
    <row r="580" spans="1:21" ht="14.25" customHeight="1" x14ac:dyDescent="0.35">
      <c r="A580" s="2" t="s">
        <v>917</v>
      </c>
      <c r="B580" s="3" t="s">
        <v>1932</v>
      </c>
      <c r="C580" s="3"/>
      <c r="D580" s="3"/>
      <c r="E580" s="3"/>
      <c r="F580" s="3"/>
      <c r="G580" s="3"/>
      <c r="H580" s="31">
        <v>500</v>
      </c>
      <c r="I580" s="2">
        <v>2</v>
      </c>
      <c r="J580" s="31">
        <f t="shared" si="9"/>
        <v>1000</v>
      </c>
      <c r="K580" s="31"/>
      <c r="L580" s="31"/>
      <c r="M580" s="31"/>
      <c r="N580" s="31"/>
      <c r="O580" s="31"/>
      <c r="P580" s="2">
        <v>220</v>
      </c>
      <c r="Q580" s="6">
        <v>44319</v>
      </c>
      <c r="R580" s="6">
        <v>44321</v>
      </c>
      <c r="T580" s="2" t="b">
        <v>0</v>
      </c>
      <c r="U580" s="2" t="s">
        <v>1933</v>
      </c>
    </row>
    <row r="581" spans="1:21" ht="14.25" customHeight="1" x14ac:dyDescent="0.35">
      <c r="A581" s="2" t="s">
        <v>919</v>
      </c>
      <c r="B581" s="3" t="s">
        <v>1936</v>
      </c>
      <c r="C581" s="3"/>
      <c r="D581" s="3"/>
      <c r="E581" s="3"/>
      <c r="F581" s="3"/>
      <c r="G581" s="3"/>
      <c r="H581" s="31" t="s">
        <v>1954</v>
      </c>
      <c r="I581" s="2">
        <v>6</v>
      </c>
      <c r="J581" s="31">
        <f t="shared" si="9"/>
        <v>18000</v>
      </c>
      <c r="K581" s="31"/>
      <c r="L581" s="31"/>
      <c r="M581" s="31"/>
      <c r="N581" s="31"/>
      <c r="O581" s="31"/>
      <c r="P581" s="2">
        <v>483</v>
      </c>
      <c r="Q581" s="6">
        <v>44409</v>
      </c>
      <c r="R581" s="6">
        <v>44415</v>
      </c>
      <c r="S581" s="2" t="s">
        <v>1931</v>
      </c>
      <c r="T581" s="2" t="b">
        <v>1</v>
      </c>
      <c r="U581" s="2">
        <v>11325.24</v>
      </c>
    </row>
    <row r="582" spans="1:21" ht="14.25" customHeight="1" x14ac:dyDescent="0.35">
      <c r="A582" s="2" t="s">
        <v>920</v>
      </c>
      <c r="B582" s="3" t="s">
        <v>1945</v>
      </c>
      <c r="C582" s="3"/>
      <c r="D582" s="3"/>
      <c r="E582" s="3"/>
      <c r="F582" s="3"/>
      <c r="G582" s="3"/>
      <c r="H582" s="31">
        <v>15000</v>
      </c>
      <c r="I582" s="2">
        <v>3</v>
      </c>
      <c r="J582" s="31">
        <f t="shared" si="9"/>
        <v>45000</v>
      </c>
      <c r="K582" s="31"/>
      <c r="L582" s="31"/>
      <c r="M582" s="31"/>
      <c r="N582" s="31"/>
      <c r="O582" s="31"/>
      <c r="P582" s="2">
        <v>183</v>
      </c>
      <c r="Q582" s="6">
        <v>44673</v>
      </c>
      <c r="R582" s="6">
        <v>44676</v>
      </c>
      <c r="S582" s="2" t="s">
        <v>1952</v>
      </c>
      <c r="T582" s="2" t="b">
        <v>1</v>
      </c>
      <c r="U582" s="2">
        <v>30751.68</v>
      </c>
    </row>
    <row r="583" spans="1:21" ht="14.25" customHeight="1" x14ac:dyDescent="0.35">
      <c r="A583" s="2" t="s">
        <v>922</v>
      </c>
      <c r="B583" s="3" t="s">
        <v>1939</v>
      </c>
      <c r="C583" s="3"/>
      <c r="D583" s="3"/>
      <c r="E583" s="3"/>
      <c r="F583" s="3"/>
      <c r="G583" s="3"/>
      <c r="H583" s="31">
        <v>1000</v>
      </c>
      <c r="I583" s="2">
        <v>3</v>
      </c>
      <c r="J583" s="31">
        <f t="shared" si="9"/>
        <v>3000</v>
      </c>
      <c r="K583" s="31"/>
      <c r="L583" s="31"/>
      <c r="M583" s="31"/>
      <c r="N583" s="31"/>
      <c r="O583" s="31"/>
      <c r="P583" s="2">
        <v>252</v>
      </c>
      <c r="Q583" s="6">
        <v>45407</v>
      </c>
      <c r="R583" s="6">
        <v>45409</v>
      </c>
      <c r="S583" s="2" t="s">
        <v>1935</v>
      </c>
      <c r="T583" s="2" t="b">
        <v>1</v>
      </c>
      <c r="U583" s="2">
        <v>2133.06</v>
      </c>
    </row>
    <row r="584" spans="1:21" ht="14.25" customHeight="1" x14ac:dyDescent="0.35">
      <c r="A584" s="2" t="s">
        <v>923</v>
      </c>
      <c r="B584" s="3" t="s">
        <v>1951</v>
      </c>
      <c r="C584" s="3"/>
      <c r="D584" s="3"/>
      <c r="E584" s="3"/>
      <c r="F584" s="3"/>
      <c r="G584" s="3"/>
      <c r="H584" s="31" t="s">
        <v>1965</v>
      </c>
      <c r="I584" s="2">
        <v>8</v>
      </c>
      <c r="J584" s="31">
        <f t="shared" si="9"/>
        <v>32000</v>
      </c>
      <c r="K584" s="31"/>
      <c r="L584" s="31"/>
      <c r="M584" s="31"/>
      <c r="N584" s="31"/>
      <c r="O584" s="31"/>
      <c r="P584" s="2">
        <v>143</v>
      </c>
      <c r="Q584" s="6">
        <v>44455</v>
      </c>
      <c r="R584" s="6">
        <v>44457</v>
      </c>
      <c r="S584" s="2" t="s">
        <v>1952</v>
      </c>
      <c r="T584" s="2" t="b">
        <v>1</v>
      </c>
      <c r="U584" s="2">
        <v>16682.400000000001</v>
      </c>
    </row>
    <row r="585" spans="1:21" ht="14.25" customHeight="1" x14ac:dyDescent="0.35">
      <c r="A585" s="2" t="s">
        <v>924</v>
      </c>
      <c r="B585" s="3" t="s">
        <v>1936</v>
      </c>
      <c r="C585" s="3"/>
      <c r="D585" s="3"/>
      <c r="E585" s="3"/>
      <c r="F585" s="3"/>
      <c r="G585" s="3"/>
      <c r="H585" s="31">
        <v>3000</v>
      </c>
      <c r="I585" s="2">
        <v>6</v>
      </c>
      <c r="J585" s="31">
        <f t="shared" si="9"/>
        <v>18000</v>
      </c>
      <c r="K585" s="31"/>
      <c r="L585" s="31"/>
      <c r="M585" s="31"/>
      <c r="N585" s="31"/>
      <c r="O585" s="31"/>
      <c r="P585" s="2">
        <v>130</v>
      </c>
      <c r="Q585" s="6">
        <v>44533</v>
      </c>
      <c r="R585" s="6">
        <v>44537</v>
      </c>
      <c r="S585" s="2" t="s">
        <v>1948</v>
      </c>
      <c r="T585" s="2" t="b">
        <v>1</v>
      </c>
      <c r="U585" s="2">
        <v>13722.36</v>
      </c>
    </row>
    <row r="586" spans="1:21" ht="14.25" customHeight="1" x14ac:dyDescent="0.35">
      <c r="A586" s="2" t="s">
        <v>925</v>
      </c>
      <c r="B586" s="3" t="s">
        <v>1951</v>
      </c>
      <c r="C586" s="3"/>
      <c r="D586" s="3"/>
      <c r="E586" s="3"/>
      <c r="F586" s="3"/>
      <c r="G586" s="3"/>
      <c r="H586" s="31">
        <v>4000</v>
      </c>
      <c r="I586" s="2">
        <v>8</v>
      </c>
      <c r="J586" s="31">
        <f t="shared" si="9"/>
        <v>32000</v>
      </c>
      <c r="K586" s="31"/>
      <c r="L586" s="31"/>
      <c r="M586" s="31"/>
      <c r="N586" s="31"/>
      <c r="O586" s="31"/>
      <c r="P586" s="2">
        <v>233</v>
      </c>
      <c r="Q586" s="6">
        <v>43701</v>
      </c>
      <c r="R586" s="6">
        <v>43705</v>
      </c>
      <c r="S586" s="2" t="s">
        <v>1935</v>
      </c>
      <c r="T586" s="2" t="b">
        <v>1</v>
      </c>
      <c r="U586" s="2">
        <v>16856.32</v>
      </c>
    </row>
    <row r="587" spans="1:21" ht="14.25" customHeight="1" x14ac:dyDescent="0.35">
      <c r="A587" s="2" t="s">
        <v>927</v>
      </c>
      <c r="B587" s="3" t="s">
        <v>1944</v>
      </c>
      <c r="C587" s="3"/>
      <c r="D587" s="3"/>
      <c r="E587" s="3"/>
      <c r="F587" s="3"/>
      <c r="G587" s="3"/>
      <c r="H587" s="31">
        <v>8000</v>
      </c>
      <c r="I587" s="2">
        <v>3</v>
      </c>
      <c r="J587" s="31">
        <f t="shared" si="9"/>
        <v>24000</v>
      </c>
      <c r="K587" s="31"/>
      <c r="L587" s="31"/>
      <c r="M587" s="31"/>
      <c r="N587" s="31"/>
      <c r="O587" s="31"/>
      <c r="P587" s="2">
        <v>219</v>
      </c>
      <c r="Q587" s="6">
        <v>44232</v>
      </c>
      <c r="R587" s="6">
        <v>44238</v>
      </c>
      <c r="S587" s="2" t="s">
        <v>1952</v>
      </c>
      <c r="T587" s="2" t="b">
        <v>1</v>
      </c>
      <c r="U587" s="2">
        <v>21199.89</v>
      </c>
    </row>
    <row r="588" spans="1:21" ht="14.25" customHeight="1" x14ac:dyDescent="0.35">
      <c r="A588" s="2" t="s">
        <v>929</v>
      </c>
      <c r="B588" s="3" t="s">
        <v>1951</v>
      </c>
      <c r="C588" s="3"/>
      <c r="D588" s="3"/>
      <c r="E588" s="3"/>
      <c r="F588" s="3"/>
      <c r="G588" s="3"/>
      <c r="H588" s="31">
        <v>4000</v>
      </c>
      <c r="I588" s="2">
        <v>10</v>
      </c>
      <c r="J588" s="31">
        <f t="shared" si="9"/>
        <v>40000</v>
      </c>
      <c r="K588" s="31"/>
      <c r="L588" s="31"/>
      <c r="M588" s="31"/>
      <c r="N588" s="31"/>
      <c r="O588" s="31"/>
      <c r="P588" s="2">
        <v>340</v>
      </c>
      <c r="Q588" s="6">
        <v>43652</v>
      </c>
      <c r="R588" s="6">
        <v>43657</v>
      </c>
      <c r="S588" s="2" t="s">
        <v>1948</v>
      </c>
      <c r="T588" s="2" t="b">
        <v>1</v>
      </c>
      <c r="U588" s="2">
        <v>23629.8</v>
      </c>
    </row>
    <row r="589" spans="1:21" ht="14.25" customHeight="1" x14ac:dyDescent="0.35">
      <c r="A589" s="2" t="s">
        <v>930</v>
      </c>
      <c r="B589" s="3" t="s">
        <v>1934</v>
      </c>
      <c r="C589" s="3"/>
      <c r="D589" s="3"/>
      <c r="E589" s="3"/>
      <c r="F589" s="3"/>
      <c r="G589" s="3"/>
      <c r="H589" s="31" t="s">
        <v>1938</v>
      </c>
      <c r="I589" s="2">
        <v>3</v>
      </c>
      <c r="J589" s="31">
        <f t="shared" si="9"/>
        <v>18000</v>
      </c>
      <c r="K589" s="31"/>
      <c r="L589" s="31"/>
      <c r="M589" s="31"/>
      <c r="N589" s="31"/>
      <c r="O589" s="31"/>
      <c r="P589" s="2">
        <v>192</v>
      </c>
      <c r="Q589" s="6">
        <v>44471</v>
      </c>
      <c r="R589" s="6">
        <v>44473</v>
      </c>
      <c r="S589" s="2" t="s">
        <v>1937</v>
      </c>
      <c r="T589" s="2" t="b">
        <v>1</v>
      </c>
      <c r="U589" s="2">
        <v>9227.67</v>
      </c>
    </row>
    <row r="590" spans="1:21" ht="14.25" customHeight="1" x14ac:dyDescent="0.35">
      <c r="A590" s="2" t="s">
        <v>931</v>
      </c>
      <c r="B590" s="3" t="s">
        <v>1957</v>
      </c>
      <c r="C590" s="3"/>
      <c r="D590" s="3"/>
      <c r="E590" s="3"/>
      <c r="F590" s="3"/>
      <c r="G590" s="3"/>
      <c r="H590" s="31" t="s">
        <v>1958</v>
      </c>
      <c r="I590" s="2">
        <v>1</v>
      </c>
      <c r="J590" s="31">
        <f t="shared" si="9"/>
        <v>800</v>
      </c>
      <c r="K590" s="31"/>
      <c r="L590" s="31"/>
      <c r="M590" s="31"/>
      <c r="N590" s="31"/>
      <c r="O590" s="31"/>
      <c r="P590" s="2">
        <v>182</v>
      </c>
      <c r="Q590" s="6">
        <v>44730</v>
      </c>
      <c r="R590" s="6">
        <v>44733</v>
      </c>
      <c r="S590" s="2" t="s">
        <v>1937</v>
      </c>
      <c r="T590" s="2" t="b">
        <v>1</v>
      </c>
      <c r="U590" s="2">
        <v>461.92</v>
      </c>
    </row>
    <row r="591" spans="1:21" ht="14.25" customHeight="1" x14ac:dyDescent="0.35">
      <c r="A591" s="2" t="s">
        <v>932</v>
      </c>
      <c r="B591" s="3" t="s">
        <v>1939</v>
      </c>
      <c r="C591" s="3"/>
      <c r="D591" s="3"/>
      <c r="E591" s="3"/>
      <c r="F591" s="3"/>
      <c r="G591" s="3"/>
      <c r="H591" s="31">
        <v>1000</v>
      </c>
      <c r="I591" s="2">
        <v>3</v>
      </c>
      <c r="J591" s="31">
        <f t="shared" si="9"/>
        <v>3000</v>
      </c>
      <c r="K591" s="31"/>
      <c r="L591" s="31"/>
      <c r="M591" s="31"/>
      <c r="N591" s="31"/>
      <c r="O591" s="31"/>
      <c r="P591" s="2">
        <v>496</v>
      </c>
      <c r="Q591" s="6">
        <v>45009</v>
      </c>
      <c r="R591" s="6">
        <v>45012</v>
      </c>
      <c r="S591" s="2" t="s">
        <v>1931</v>
      </c>
      <c r="T591" s="2" t="b">
        <v>1</v>
      </c>
      <c r="U591" s="2">
        <v>1978.02</v>
      </c>
    </row>
    <row r="592" spans="1:21" ht="14.25" customHeight="1" x14ac:dyDescent="0.35">
      <c r="A592" s="2" t="s">
        <v>933</v>
      </c>
      <c r="B592" s="3" t="s">
        <v>1951</v>
      </c>
      <c r="C592" s="3"/>
      <c r="D592" s="3"/>
      <c r="E592" s="3"/>
      <c r="F592" s="3"/>
      <c r="G592" s="3"/>
      <c r="H592" s="31">
        <v>4000</v>
      </c>
      <c r="I592" s="2">
        <v>10</v>
      </c>
      <c r="J592" s="31">
        <f t="shared" si="9"/>
        <v>40000</v>
      </c>
      <c r="K592" s="31"/>
      <c r="L592" s="31"/>
      <c r="M592" s="31"/>
      <c r="N592" s="31"/>
      <c r="O592" s="31"/>
      <c r="P592" s="2">
        <v>420</v>
      </c>
      <c r="Q592" s="6">
        <v>44935</v>
      </c>
      <c r="R592" s="6">
        <v>44937</v>
      </c>
      <c r="S592" s="2" t="s">
        <v>1935</v>
      </c>
      <c r="T592" s="2" t="b">
        <v>1</v>
      </c>
      <c r="U592" s="2">
        <v>35905.4</v>
      </c>
    </row>
    <row r="593" spans="1:21" ht="14.25" customHeight="1" x14ac:dyDescent="0.35">
      <c r="A593" s="2" t="s">
        <v>934</v>
      </c>
      <c r="B593" s="3" t="s">
        <v>1957</v>
      </c>
      <c r="C593" s="3"/>
      <c r="D593" s="3"/>
      <c r="E593" s="3"/>
      <c r="F593" s="3"/>
      <c r="G593" s="3"/>
      <c r="H593" s="31">
        <v>800</v>
      </c>
      <c r="I593" s="2">
        <v>1</v>
      </c>
      <c r="J593" s="31">
        <f t="shared" si="9"/>
        <v>800</v>
      </c>
      <c r="K593" s="31"/>
      <c r="L593" s="31"/>
      <c r="M593" s="31"/>
      <c r="N593" s="31"/>
      <c r="O593" s="31"/>
      <c r="P593" s="2">
        <v>117</v>
      </c>
      <c r="Q593" s="6">
        <v>44723</v>
      </c>
      <c r="R593" s="6">
        <v>44729</v>
      </c>
      <c r="S593" s="2" t="s">
        <v>1937</v>
      </c>
      <c r="T593" s="2" t="b">
        <v>1</v>
      </c>
      <c r="U593" s="2">
        <v>718.39</v>
      </c>
    </row>
    <row r="594" spans="1:21" ht="14.25" customHeight="1" x14ac:dyDescent="0.35">
      <c r="A594" s="2" t="s">
        <v>935</v>
      </c>
      <c r="B594" s="3" t="s">
        <v>1940</v>
      </c>
      <c r="C594" s="3"/>
      <c r="D594" s="3"/>
      <c r="E594" s="3"/>
      <c r="F594" s="3"/>
      <c r="G594" s="3"/>
      <c r="H594" s="31">
        <v>10000</v>
      </c>
      <c r="I594" s="2">
        <v>4</v>
      </c>
      <c r="J594" s="31">
        <f t="shared" si="9"/>
        <v>40000</v>
      </c>
      <c r="K594" s="31"/>
      <c r="L594" s="31"/>
      <c r="M594" s="31"/>
      <c r="N594" s="31"/>
      <c r="O594" s="31"/>
      <c r="P594" s="2">
        <v>365</v>
      </c>
      <c r="Q594" s="6">
        <v>44262</v>
      </c>
      <c r="R594" s="6">
        <v>44266</v>
      </c>
      <c r="S594" s="2" t="s">
        <v>1952</v>
      </c>
      <c r="T594" s="2" t="b">
        <v>1</v>
      </c>
      <c r="U594" s="2">
        <v>28460.959999999999</v>
      </c>
    </row>
    <row r="595" spans="1:21" ht="14.25" customHeight="1" x14ac:dyDescent="0.35">
      <c r="A595" s="2" t="s">
        <v>936</v>
      </c>
      <c r="B595" s="3" t="s">
        <v>1959</v>
      </c>
      <c r="C595" s="3"/>
      <c r="D595" s="3"/>
      <c r="E595" s="3"/>
      <c r="F595" s="3"/>
      <c r="G595" s="3"/>
      <c r="H595" s="31">
        <v>100</v>
      </c>
      <c r="I595" s="2">
        <v>1</v>
      </c>
      <c r="J595" s="31">
        <f t="shared" si="9"/>
        <v>100</v>
      </c>
      <c r="K595" s="31"/>
      <c r="L595" s="31"/>
      <c r="M595" s="31"/>
      <c r="N595" s="31"/>
      <c r="O595" s="31"/>
      <c r="P595" s="2">
        <v>192</v>
      </c>
      <c r="Q595" s="6">
        <v>44822</v>
      </c>
      <c r="R595" s="6">
        <v>44825</v>
      </c>
      <c r="T595" s="2" t="b">
        <v>0</v>
      </c>
      <c r="U595" s="2" t="s">
        <v>1933</v>
      </c>
    </row>
    <row r="596" spans="1:21" ht="14.25" customHeight="1" x14ac:dyDescent="0.35">
      <c r="A596" s="2" t="s">
        <v>938</v>
      </c>
      <c r="B596" s="3" t="s">
        <v>1957</v>
      </c>
      <c r="C596" s="3"/>
      <c r="D596" s="3"/>
      <c r="E596" s="3"/>
      <c r="F596" s="3"/>
      <c r="G596" s="3"/>
      <c r="H596" s="31">
        <v>800</v>
      </c>
      <c r="I596" s="2">
        <v>1</v>
      </c>
      <c r="J596" s="31">
        <f t="shared" si="9"/>
        <v>800</v>
      </c>
      <c r="K596" s="31"/>
      <c r="L596" s="31"/>
      <c r="M596" s="31"/>
      <c r="N596" s="31"/>
      <c r="O596" s="31"/>
      <c r="P596" s="2">
        <v>101</v>
      </c>
      <c r="Q596" s="6">
        <v>44542</v>
      </c>
      <c r="R596" s="6">
        <v>44544</v>
      </c>
      <c r="S596" s="2" t="s">
        <v>1931</v>
      </c>
      <c r="T596" s="2" t="b">
        <v>1</v>
      </c>
      <c r="U596" s="2">
        <v>487.16</v>
      </c>
    </row>
    <row r="597" spans="1:21" ht="14.25" customHeight="1" x14ac:dyDescent="0.35">
      <c r="A597" s="2" t="s">
        <v>939</v>
      </c>
      <c r="B597" s="3" t="s">
        <v>1959</v>
      </c>
      <c r="C597" s="3"/>
      <c r="D597" s="3"/>
      <c r="E597" s="3"/>
      <c r="F597" s="3"/>
      <c r="G597" s="3"/>
      <c r="H597" s="31">
        <v>100</v>
      </c>
      <c r="I597" s="2">
        <v>1</v>
      </c>
      <c r="J597" s="31">
        <f t="shared" si="9"/>
        <v>100</v>
      </c>
      <c r="K597" s="31"/>
      <c r="L597" s="31"/>
      <c r="M597" s="31"/>
      <c r="N597" s="31"/>
      <c r="O597" s="31"/>
      <c r="P597" s="2">
        <v>347</v>
      </c>
      <c r="Q597" s="6">
        <v>44872</v>
      </c>
      <c r="R597" s="6">
        <v>44877</v>
      </c>
      <c r="T597" s="2" t="b">
        <v>0</v>
      </c>
      <c r="U597" s="2" t="s">
        <v>1933</v>
      </c>
    </row>
    <row r="598" spans="1:21" ht="14.25" customHeight="1" x14ac:dyDescent="0.35">
      <c r="A598" s="2" t="s">
        <v>941</v>
      </c>
      <c r="B598" s="3" t="s">
        <v>1945</v>
      </c>
      <c r="C598" s="3"/>
      <c r="D598" s="3"/>
      <c r="E598" s="3"/>
      <c r="F598" s="3"/>
      <c r="G598" s="3"/>
      <c r="H598" s="31" t="s">
        <v>1964</v>
      </c>
      <c r="I598" s="2">
        <v>3</v>
      </c>
      <c r="J598" s="31">
        <f t="shared" si="9"/>
        <v>45000</v>
      </c>
      <c r="K598" s="31"/>
      <c r="L598" s="31"/>
      <c r="M598" s="31"/>
      <c r="N598" s="31"/>
      <c r="O598" s="31"/>
      <c r="P598" s="2">
        <v>231</v>
      </c>
      <c r="Q598" s="6">
        <v>44704</v>
      </c>
      <c r="R598" s="6">
        <v>44709</v>
      </c>
      <c r="S598" s="2" t="s">
        <v>1937</v>
      </c>
      <c r="T598" s="2" t="b">
        <v>1</v>
      </c>
      <c r="U598" s="2">
        <v>25481.370000000003</v>
      </c>
    </row>
    <row r="599" spans="1:21" ht="14.25" customHeight="1" x14ac:dyDescent="0.35">
      <c r="A599" s="2" t="s">
        <v>942</v>
      </c>
      <c r="B599" s="3" t="s">
        <v>1949</v>
      </c>
      <c r="C599" s="3"/>
      <c r="D599" s="3"/>
      <c r="E599" s="3"/>
      <c r="F599" s="3"/>
      <c r="G599" s="3"/>
      <c r="H599" s="31">
        <v>20000</v>
      </c>
      <c r="I599" s="2">
        <v>12</v>
      </c>
      <c r="J599" s="31">
        <f t="shared" si="9"/>
        <v>240000</v>
      </c>
      <c r="K599" s="31"/>
      <c r="L599" s="31"/>
      <c r="M599" s="31"/>
      <c r="N599" s="31"/>
      <c r="O599" s="31"/>
      <c r="P599" s="2">
        <v>195</v>
      </c>
      <c r="Q599" s="6">
        <v>43962</v>
      </c>
      <c r="R599" s="6">
        <v>43964</v>
      </c>
      <c r="S599" s="2" t="s">
        <v>1948</v>
      </c>
      <c r="T599" s="2" t="b">
        <v>1</v>
      </c>
      <c r="U599" s="2">
        <v>158937.12</v>
      </c>
    </row>
    <row r="600" spans="1:21" ht="14.25" customHeight="1" x14ac:dyDescent="0.35">
      <c r="A600" s="2" t="s">
        <v>944</v>
      </c>
      <c r="B600" s="3" t="s">
        <v>1936</v>
      </c>
      <c r="C600" s="3"/>
      <c r="D600" s="3"/>
      <c r="E600" s="3"/>
      <c r="F600" s="3"/>
      <c r="G600" s="3"/>
      <c r="H600" s="31">
        <v>3000</v>
      </c>
      <c r="I600" s="2">
        <v>7</v>
      </c>
      <c r="J600" s="31">
        <f t="shared" si="9"/>
        <v>21000</v>
      </c>
      <c r="K600" s="31"/>
      <c r="L600" s="31"/>
      <c r="M600" s="31"/>
      <c r="N600" s="31"/>
      <c r="O600" s="31"/>
      <c r="P600" s="2">
        <v>196</v>
      </c>
      <c r="Q600" s="6">
        <v>44612</v>
      </c>
      <c r="R600" s="6">
        <v>44618</v>
      </c>
      <c r="S600" s="2" t="s">
        <v>1952</v>
      </c>
      <c r="T600" s="2" t="b">
        <v>1</v>
      </c>
      <c r="U600" s="2">
        <v>13683.88</v>
      </c>
    </row>
    <row r="601" spans="1:21" ht="14.25" customHeight="1" x14ac:dyDescent="0.35">
      <c r="A601" s="2" t="s">
        <v>945</v>
      </c>
      <c r="B601" s="3" t="s">
        <v>1934</v>
      </c>
      <c r="C601" s="3"/>
      <c r="D601" s="3"/>
      <c r="E601" s="3"/>
      <c r="F601" s="3"/>
      <c r="G601" s="3"/>
      <c r="H601" s="31">
        <v>6000</v>
      </c>
      <c r="I601" s="2">
        <v>3</v>
      </c>
      <c r="J601" s="31">
        <f t="shared" si="9"/>
        <v>18000</v>
      </c>
      <c r="K601" s="31"/>
      <c r="L601" s="31"/>
      <c r="M601" s="31"/>
      <c r="N601" s="31"/>
      <c r="O601" s="31"/>
      <c r="P601" s="2">
        <v>357</v>
      </c>
      <c r="Q601" s="6">
        <v>44281</v>
      </c>
      <c r="R601" s="6">
        <v>44284</v>
      </c>
      <c r="S601" s="2" t="s">
        <v>1948</v>
      </c>
      <c r="T601" s="2" t="b">
        <v>1</v>
      </c>
      <c r="U601" s="2">
        <v>12421.41</v>
      </c>
    </row>
    <row r="602" spans="1:21" ht="14.25" customHeight="1" x14ac:dyDescent="0.35">
      <c r="A602" s="2" t="s">
        <v>946</v>
      </c>
      <c r="B602" s="3" t="s">
        <v>1939</v>
      </c>
      <c r="C602" s="3"/>
      <c r="D602" s="3"/>
      <c r="E602" s="3"/>
      <c r="F602" s="3"/>
      <c r="G602" s="3"/>
      <c r="H602" s="31" t="s">
        <v>1963</v>
      </c>
      <c r="I602" s="2">
        <v>4</v>
      </c>
      <c r="J602" s="31">
        <f t="shared" si="9"/>
        <v>4000</v>
      </c>
      <c r="K602" s="31"/>
      <c r="L602" s="31"/>
      <c r="M602" s="31"/>
      <c r="N602" s="31"/>
      <c r="O602" s="31"/>
      <c r="P602" s="2">
        <v>139</v>
      </c>
      <c r="Q602" s="6">
        <v>43855</v>
      </c>
      <c r="R602" s="6">
        <v>43861</v>
      </c>
      <c r="S602" s="2" t="s">
        <v>1937</v>
      </c>
      <c r="T602" s="2" t="b">
        <v>1</v>
      </c>
      <c r="U602" s="2">
        <v>2881.04</v>
      </c>
    </row>
    <row r="603" spans="1:21" ht="14.25" customHeight="1" x14ac:dyDescent="0.35">
      <c r="A603" s="2" t="s">
        <v>947</v>
      </c>
      <c r="B603" s="3" t="s">
        <v>1959</v>
      </c>
      <c r="C603" s="3"/>
      <c r="D603" s="3"/>
      <c r="E603" s="3"/>
      <c r="F603" s="3"/>
      <c r="G603" s="3"/>
      <c r="H603" s="31">
        <v>100</v>
      </c>
      <c r="I603" s="2">
        <v>1</v>
      </c>
      <c r="J603" s="31">
        <f t="shared" si="9"/>
        <v>100</v>
      </c>
      <c r="K603" s="31"/>
      <c r="L603" s="31"/>
      <c r="M603" s="31"/>
      <c r="N603" s="31"/>
      <c r="O603" s="31"/>
      <c r="P603" s="2">
        <v>406</v>
      </c>
      <c r="Q603" s="6">
        <v>44291</v>
      </c>
      <c r="R603" s="6">
        <v>44295</v>
      </c>
      <c r="S603" s="2" t="s">
        <v>1952</v>
      </c>
      <c r="T603" s="2" t="b">
        <v>1</v>
      </c>
      <c r="U603" s="2">
        <v>64.599999999999994</v>
      </c>
    </row>
    <row r="604" spans="1:21" ht="14.25" customHeight="1" x14ac:dyDescent="0.35">
      <c r="A604" s="2" t="s">
        <v>949</v>
      </c>
      <c r="B604" s="3" t="s">
        <v>1957</v>
      </c>
      <c r="C604" s="3"/>
      <c r="D604" s="3"/>
      <c r="E604" s="3"/>
      <c r="F604" s="3"/>
      <c r="G604" s="3"/>
      <c r="H604" s="31" t="s">
        <v>1958</v>
      </c>
      <c r="I604" s="2">
        <v>1</v>
      </c>
      <c r="J604" s="31">
        <f t="shared" si="9"/>
        <v>800</v>
      </c>
      <c r="K604" s="31"/>
      <c r="L604" s="31"/>
      <c r="M604" s="31"/>
      <c r="N604" s="31"/>
      <c r="O604" s="31"/>
      <c r="P604" s="2">
        <v>256</v>
      </c>
      <c r="Q604" s="6">
        <v>43815</v>
      </c>
      <c r="R604" s="6">
        <v>43821</v>
      </c>
      <c r="T604" s="2" t="b">
        <v>0</v>
      </c>
      <c r="U604" s="2" t="s">
        <v>1933</v>
      </c>
    </row>
    <row r="605" spans="1:21" ht="14.25" customHeight="1" x14ac:dyDescent="0.35">
      <c r="A605" s="2" t="s">
        <v>951</v>
      </c>
      <c r="B605" s="3" t="s">
        <v>1943</v>
      </c>
      <c r="C605" s="3"/>
      <c r="D605" s="3"/>
      <c r="E605" s="3"/>
      <c r="F605" s="3"/>
      <c r="G605" s="3"/>
      <c r="H605" s="31">
        <v>25000</v>
      </c>
      <c r="I605" s="2">
        <v>8</v>
      </c>
      <c r="J605" s="31">
        <f t="shared" si="9"/>
        <v>200000</v>
      </c>
      <c r="K605" s="31"/>
      <c r="L605" s="31"/>
      <c r="M605" s="31"/>
      <c r="N605" s="31"/>
      <c r="O605" s="31"/>
      <c r="P605" s="2">
        <v>115</v>
      </c>
      <c r="Q605" s="6">
        <v>43871</v>
      </c>
      <c r="R605" s="6">
        <v>43876</v>
      </c>
      <c r="S605" s="2" t="s">
        <v>1937</v>
      </c>
      <c r="T605" s="2" t="b">
        <v>1</v>
      </c>
      <c r="U605" s="2">
        <v>118892.32</v>
      </c>
    </row>
    <row r="606" spans="1:21" ht="14.25" customHeight="1" x14ac:dyDescent="0.35">
      <c r="A606" s="2" t="s">
        <v>953</v>
      </c>
      <c r="B606" s="3" t="s">
        <v>1941</v>
      </c>
      <c r="C606" s="3"/>
      <c r="D606" s="3"/>
      <c r="E606" s="3"/>
      <c r="F606" s="3"/>
      <c r="G606" s="3"/>
      <c r="H606" s="31" t="s">
        <v>1942</v>
      </c>
      <c r="I606" s="2">
        <v>5</v>
      </c>
      <c r="J606" s="31">
        <f t="shared" si="9"/>
        <v>90000</v>
      </c>
      <c r="K606" s="31"/>
      <c r="L606" s="31"/>
      <c r="M606" s="31"/>
      <c r="N606" s="31"/>
      <c r="O606" s="31"/>
      <c r="P606" s="2">
        <v>170</v>
      </c>
      <c r="Q606" s="6">
        <v>44064</v>
      </c>
      <c r="R606" s="6">
        <v>44067</v>
      </c>
      <c r="S606" s="2" t="s">
        <v>1948</v>
      </c>
      <c r="T606" s="2" t="b">
        <v>1</v>
      </c>
      <c r="U606" s="2">
        <v>68940.3</v>
      </c>
    </row>
    <row r="607" spans="1:21" ht="14.25" customHeight="1" x14ac:dyDescent="0.35">
      <c r="A607" s="2" t="s">
        <v>954</v>
      </c>
      <c r="B607" s="3" t="s">
        <v>1943</v>
      </c>
      <c r="C607" s="3"/>
      <c r="D607" s="3"/>
      <c r="E607" s="3"/>
      <c r="F607" s="3"/>
      <c r="G607" s="3"/>
      <c r="H607" s="31" t="s">
        <v>1961</v>
      </c>
      <c r="I607" s="2">
        <v>8</v>
      </c>
      <c r="J607" s="31">
        <f t="shared" si="9"/>
        <v>200000</v>
      </c>
      <c r="K607" s="31"/>
      <c r="L607" s="31"/>
      <c r="M607" s="31"/>
      <c r="N607" s="31"/>
      <c r="O607" s="31"/>
      <c r="P607" s="2">
        <v>331</v>
      </c>
      <c r="Q607" s="6">
        <v>44868</v>
      </c>
      <c r="R607" s="6">
        <v>44871</v>
      </c>
      <c r="T607" s="2" t="b">
        <v>0</v>
      </c>
      <c r="U607" s="2" t="s">
        <v>1933</v>
      </c>
    </row>
    <row r="608" spans="1:21" ht="14.25" customHeight="1" x14ac:dyDescent="0.35">
      <c r="A608" s="2" t="s">
        <v>955</v>
      </c>
      <c r="B608" s="3" t="s">
        <v>1932</v>
      </c>
      <c r="C608" s="3"/>
      <c r="D608" s="3"/>
      <c r="E608" s="3"/>
      <c r="F608" s="3"/>
      <c r="G608" s="3"/>
      <c r="H608" s="31">
        <v>500</v>
      </c>
      <c r="I608" s="2">
        <v>1</v>
      </c>
      <c r="J608" s="31">
        <f t="shared" si="9"/>
        <v>500</v>
      </c>
      <c r="K608" s="31"/>
      <c r="L608" s="31"/>
      <c r="M608" s="31"/>
      <c r="N608" s="31"/>
      <c r="O608" s="31"/>
      <c r="P608" s="2">
        <v>489</v>
      </c>
      <c r="Q608" s="6">
        <v>44580</v>
      </c>
      <c r="R608" s="6">
        <v>44582</v>
      </c>
      <c r="T608" s="2" t="b">
        <v>0</v>
      </c>
      <c r="U608" s="2" t="s">
        <v>1933</v>
      </c>
    </row>
    <row r="609" spans="1:21" ht="14.25" customHeight="1" x14ac:dyDescent="0.35">
      <c r="A609" s="2" t="s">
        <v>956</v>
      </c>
      <c r="B609" s="3" t="s">
        <v>1936</v>
      </c>
      <c r="C609" s="3"/>
      <c r="D609" s="3"/>
      <c r="E609" s="3"/>
      <c r="F609" s="3"/>
      <c r="G609" s="3"/>
      <c r="H609" s="31">
        <v>3000</v>
      </c>
      <c r="I609" s="2">
        <v>7</v>
      </c>
      <c r="J609" s="31">
        <f t="shared" si="9"/>
        <v>21000</v>
      </c>
      <c r="K609" s="31"/>
      <c r="L609" s="31"/>
      <c r="M609" s="31"/>
      <c r="N609" s="31"/>
      <c r="O609" s="31"/>
      <c r="P609" s="2">
        <v>421</v>
      </c>
      <c r="Q609" s="6">
        <v>45396</v>
      </c>
      <c r="R609" s="6">
        <v>45401</v>
      </c>
      <c r="S609" s="2" t="s">
        <v>1952</v>
      </c>
      <c r="T609" s="2" t="b">
        <v>1</v>
      </c>
      <c r="U609" s="2">
        <v>14377.929999999998</v>
      </c>
    </row>
    <row r="610" spans="1:21" ht="14.25" customHeight="1" x14ac:dyDescent="0.35">
      <c r="A610" s="2" t="s">
        <v>957</v>
      </c>
      <c r="B610" s="3" t="s">
        <v>1945</v>
      </c>
      <c r="C610" s="3"/>
      <c r="D610" s="3"/>
      <c r="E610" s="3"/>
      <c r="F610" s="3"/>
      <c r="G610" s="3"/>
      <c r="H610" s="31" t="s">
        <v>1964</v>
      </c>
      <c r="I610" s="2">
        <v>3</v>
      </c>
      <c r="J610" s="31">
        <f t="shared" si="9"/>
        <v>45000</v>
      </c>
      <c r="K610" s="31"/>
      <c r="L610" s="31"/>
      <c r="M610" s="31"/>
      <c r="N610" s="31"/>
      <c r="O610" s="31"/>
      <c r="P610" s="2">
        <v>134</v>
      </c>
      <c r="Q610" s="6">
        <v>44959</v>
      </c>
      <c r="R610" s="6">
        <v>44961</v>
      </c>
      <c r="S610" s="2" t="s">
        <v>1937</v>
      </c>
      <c r="T610" s="2" t="b">
        <v>1</v>
      </c>
      <c r="U610" s="2">
        <v>27291.27</v>
      </c>
    </row>
    <row r="611" spans="1:21" ht="14.25" customHeight="1" x14ac:dyDescent="0.35">
      <c r="A611" s="2" t="s">
        <v>958</v>
      </c>
      <c r="B611" s="3" t="s">
        <v>1945</v>
      </c>
      <c r="C611" s="3"/>
      <c r="D611" s="3"/>
      <c r="E611" s="3"/>
      <c r="F611" s="3"/>
      <c r="G611" s="3"/>
      <c r="H611" s="31">
        <v>15000</v>
      </c>
      <c r="I611" s="2">
        <v>3</v>
      </c>
      <c r="J611" s="31">
        <f t="shared" si="9"/>
        <v>45000</v>
      </c>
      <c r="K611" s="31"/>
      <c r="L611" s="31"/>
      <c r="M611" s="31"/>
      <c r="N611" s="31"/>
      <c r="O611" s="31"/>
      <c r="P611" s="2">
        <v>467</v>
      </c>
      <c r="Q611" s="6">
        <v>43947</v>
      </c>
      <c r="R611" s="6">
        <v>43951</v>
      </c>
      <c r="T611" s="2" t="b">
        <v>0</v>
      </c>
      <c r="U611" s="2" t="s">
        <v>1933</v>
      </c>
    </row>
    <row r="612" spans="1:21" ht="14.25" customHeight="1" x14ac:dyDescent="0.35">
      <c r="A612" s="2" t="s">
        <v>959</v>
      </c>
      <c r="B612" s="3" t="s">
        <v>1959</v>
      </c>
      <c r="C612" s="3"/>
      <c r="D612" s="3"/>
      <c r="E612" s="3"/>
      <c r="F612" s="3"/>
      <c r="G612" s="3"/>
      <c r="H612" s="31">
        <v>100</v>
      </c>
      <c r="I612" s="2">
        <v>1</v>
      </c>
      <c r="J612" s="31">
        <f t="shared" si="9"/>
        <v>100</v>
      </c>
      <c r="K612" s="31"/>
      <c r="L612" s="31"/>
      <c r="M612" s="31"/>
      <c r="N612" s="31"/>
      <c r="O612" s="31"/>
      <c r="P612" s="2">
        <v>178</v>
      </c>
      <c r="Q612" s="6">
        <v>45398</v>
      </c>
      <c r="R612" s="6">
        <v>45402</v>
      </c>
      <c r="S612" s="2" t="s">
        <v>1931</v>
      </c>
      <c r="T612" s="2" t="b">
        <v>1</v>
      </c>
      <c r="U612" s="2">
        <v>74.73</v>
      </c>
    </row>
    <row r="613" spans="1:21" ht="14.25" customHeight="1" x14ac:dyDescent="0.35">
      <c r="A613" s="2" t="s">
        <v>961</v>
      </c>
      <c r="B613" s="3" t="s">
        <v>1945</v>
      </c>
      <c r="C613" s="3"/>
      <c r="D613" s="3"/>
      <c r="E613" s="3"/>
      <c r="F613" s="3"/>
      <c r="G613" s="3"/>
      <c r="H613" s="31" t="s">
        <v>1964</v>
      </c>
      <c r="I613" s="2">
        <v>3</v>
      </c>
      <c r="J613" s="31">
        <f t="shared" si="9"/>
        <v>45000</v>
      </c>
      <c r="K613" s="31"/>
      <c r="L613" s="31"/>
      <c r="M613" s="31"/>
      <c r="N613" s="31"/>
      <c r="O613" s="31"/>
      <c r="P613" s="2">
        <v>376</v>
      </c>
      <c r="Q613" s="6">
        <v>45016</v>
      </c>
      <c r="R613" s="6">
        <v>45020</v>
      </c>
      <c r="S613" s="2" t="s">
        <v>1948</v>
      </c>
      <c r="T613" s="2" t="b">
        <v>1</v>
      </c>
      <c r="U613" s="2">
        <v>39937.17</v>
      </c>
    </row>
    <row r="614" spans="1:21" ht="14.25" customHeight="1" x14ac:dyDescent="0.35">
      <c r="A614" s="2" t="s">
        <v>963</v>
      </c>
      <c r="B614" s="3" t="s">
        <v>1945</v>
      </c>
      <c r="C614" s="3"/>
      <c r="D614" s="3"/>
      <c r="E614" s="3"/>
      <c r="F614" s="3"/>
      <c r="G614" s="3"/>
      <c r="H614" s="31">
        <v>15000</v>
      </c>
      <c r="I614" s="2">
        <v>5</v>
      </c>
      <c r="J614" s="31">
        <f t="shared" si="9"/>
        <v>75000</v>
      </c>
      <c r="K614" s="31"/>
      <c r="L614" s="31"/>
      <c r="M614" s="31"/>
      <c r="N614" s="31"/>
      <c r="O614" s="31"/>
      <c r="P614" s="2">
        <v>255</v>
      </c>
      <c r="Q614" s="6">
        <v>43682</v>
      </c>
      <c r="R614" s="6">
        <v>43686</v>
      </c>
      <c r="S614" s="2" t="s">
        <v>1952</v>
      </c>
      <c r="T614" s="2" t="b">
        <v>1</v>
      </c>
      <c r="U614" s="2">
        <v>39015.199999999997</v>
      </c>
    </row>
    <row r="615" spans="1:21" ht="14.25" customHeight="1" x14ac:dyDescent="0.35">
      <c r="A615" s="2" t="s">
        <v>965</v>
      </c>
      <c r="B615" s="3" t="s">
        <v>1934</v>
      </c>
      <c r="C615" s="3"/>
      <c r="D615" s="3"/>
      <c r="E615" s="3"/>
      <c r="F615" s="3"/>
      <c r="G615" s="3"/>
      <c r="H615" s="31">
        <v>6000</v>
      </c>
      <c r="I615" s="2">
        <v>4</v>
      </c>
      <c r="J615" s="31">
        <f t="shared" si="9"/>
        <v>24000</v>
      </c>
      <c r="K615" s="31"/>
      <c r="L615" s="31"/>
      <c r="M615" s="31"/>
      <c r="N615" s="31"/>
      <c r="O615" s="31"/>
      <c r="P615" s="2">
        <v>430</v>
      </c>
      <c r="Q615" s="6">
        <v>43846</v>
      </c>
      <c r="R615" s="6">
        <v>43851</v>
      </c>
      <c r="T615" s="2" t="b">
        <v>0</v>
      </c>
      <c r="U615" s="2" t="s">
        <v>1933</v>
      </c>
    </row>
    <row r="616" spans="1:21" ht="14.25" customHeight="1" x14ac:dyDescent="0.35">
      <c r="A616" s="2" t="s">
        <v>966</v>
      </c>
      <c r="B616" s="3" t="s">
        <v>1940</v>
      </c>
      <c r="C616" s="3"/>
      <c r="D616" s="3"/>
      <c r="E616" s="3"/>
      <c r="F616" s="3"/>
      <c r="G616" s="3"/>
      <c r="H616" s="31" t="s">
        <v>1955</v>
      </c>
      <c r="I616" s="2">
        <v>4</v>
      </c>
      <c r="J616" s="31">
        <f t="shared" si="9"/>
        <v>40000</v>
      </c>
      <c r="K616" s="31"/>
      <c r="L616" s="31"/>
      <c r="M616" s="31"/>
      <c r="N616" s="31"/>
      <c r="O616" s="31"/>
      <c r="P616" s="2">
        <v>259</v>
      </c>
      <c r="Q616" s="6">
        <v>43971</v>
      </c>
      <c r="R616" s="6">
        <v>43975</v>
      </c>
      <c r="S616" s="2" t="s">
        <v>1937</v>
      </c>
      <c r="T616" s="2" t="b">
        <v>1</v>
      </c>
      <c r="U616" s="2">
        <v>21460.080000000002</v>
      </c>
    </row>
    <row r="617" spans="1:21" ht="14.25" customHeight="1" x14ac:dyDescent="0.35">
      <c r="A617" s="2" t="s">
        <v>967</v>
      </c>
      <c r="B617" s="3" t="s">
        <v>1951</v>
      </c>
      <c r="C617" s="3"/>
      <c r="D617" s="3"/>
      <c r="E617" s="3"/>
      <c r="F617" s="3"/>
      <c r="G617" s="3"/>
      <c r="H617" s="31" t="s">
        <v>1965</v>
      </c>
      <c r="I617" s="2">
        <v>10</v>
      </c>
      <c r="J617" s="31">
        <f t="shared" si="9"/>
        <v>40000</v>
      </c>
      <c r="K617" s="31"/>
      <c r="L617" s="31"/>
      <c r="M617" s="31"/>
      <c r="N617" s="31"/>
      <c r="O617" s="31"/>
      <c r="P617" s="2">
        <v>375</v>
      </c>
      <c r="Q617" s="6">
        <v>44960</v>
      </c>
      <c r="R617" s="6">
        <v>44962</v>
      </c>
      <c r="S617" s="2" t="s">
        <v>1935</v>
      </c>
      <c r="T617" s="2" t="b">
        <v>1</v>
      </c>
      <c r="U617" s="2">
        <v>34573.9</v>
      </c>
    </row>
    <row r="618" spans="1:21" ht="14.25" customHeight="1" x14ac:dyDescent="0.35">
      <c r="A618" s="2" t="s">
        <v>968</v>
      </c>
      <c r="B618" s="3" t="s">
        <v>1945</v>
      </c>
      <c r="C618" s="3"/>
      <c r="D618" s="3"/>
      <c r="E618" s="3"/>
      <c r="F618" s="3"/>
      <c r="G618" s="3"/>
      <c r="H618" s="31">
        <v>15000</v>
      </c>
      <c r="I618" s="2">
        <v>3</v>
      </c>
      <c r="J618" s="31">
        <f t="shared" si="9"/>
        <v>45000</v>
      </c>
      <c r="K618" s="31"/>
      <c r="L618" s="31"/>
      <c r="M618" s="31"/>
      <c r="N618" s="31"/>
      <c r="O618" s="31"/>
      <c r="P618" s="2">
        <v>113</v>
      </c>
      <c r="Q618" s="6">
        <v>45147</v>
      </c>
      <c r="R618" s="6">
        <v>45151</v>
      </c>
      <c r="S618" s="2" t="s">
        <v>1935</v>
      </c>
      <c r="T618" s="2" t="b">
        <v>1</v>
      </c>
      <c r="U618" s="2">
        <v>23031.39</v>
      </c>
    </row>
    <row r="619" spans="1:21" ht="14.25" customHeight="1" x14ac:dyDescent="0.35">
      <c r="A619" s="2" t="s">
        <v>970</v>
      </c>
      <c r="B619" s="3" t="s">
        <v>1939</v>
      </c>
      <c r="C619" s="3"/>
      <c r="D619" s="3"/>
      <c r="E619" s="3"/>
      <c r="F619" s="3"/>
      <c r="G619" s="3"/>
      <c r="H619" s="31">
        <v>1000</v>
      </c>
      <c r="I619" s="2">
        <v>3</v>
      </c>
      <c r="J619" s="31">
        <f t="shared" si="9"/>
        <v>3000</v>
      </c>
      <c r="K619" s="31"/>
      <c r="L619" s="31"/>
      <c r="M619" s="31"/>
      <c r="N619" s="31"/>
      <c r="O619" s="31"/>
      <c r="P619" s="2">
        <v>325</v>
      </c>
      <c r="Q619" s="6">
        <v>44479</v>
      </c>
      <c r="R619" s="6">
        <v>44483</v>
      </c>
      <c r="S619" s="2" t="s">
        <v>1935</v>
      </c>
      <c r="T619" s="2" t="b">
        <v>1</v>
      </c>
      <c r="U619" s="2">
        <v>2212.29</v>
      </c>
    </row>
    <row r="620" spans="1:21" ht="14.25" customHeight="1" x14ac:dyDescent="0.35">
      <c r="A620" s="2" t="s">
        <v>971</v>
      </c>
      <c r="B620" s="3" t="s">
        <v>1941</v>
      </c>
      <c r="C620" s="3"/>
      <c r="D620" s="3"/>
      <c r="E620" s="3"/>
      <c r="F620" s="3"/>
      <c r="G620" s="3"/>
      <c r="H620" s="31">
        <v>18000</v>
      </c>
      <c r="I620" s="2">
        <v>5</v>
      </c>
      <c r="J620" s="31">
        <f t="shared" si="9"/>
        <v>90000</v>
      </c>
      <c r="K620" s="31"/>
      <c r="L620" s="31"/>
      <c r="M620" s="31"/>
      <c r="N620" s="31"/>
      <c r="O620" s="31"/>
      <c r="P620" s="2">
        <v>198</v>
      </c>
      <c r="Q620" s="6">
        <v>44045</v>
      </c>
      <c r="R620" s="6">
        <v>44047</v>
      </c>
      <c r="S620" s="2" t="s">
        <v>1935</v>
      </c>
      <c r="T620" s="2" t="b">
        <v>1</v>
      </c>
      <c r="U620" s="2">
        <v>75623.599999999991</v>
      </c>
    </row>
    <row r="621" spans="1:21" ht="14.25" customHeight="1" x14ac:dyDescent="0.35">
      <c r="A621" s="2" t="s">
        <v>972</v>
      </c>
      <c r="B621" s="3" t="s">
        <v>1940</v>
      </c>
      <c r="C621" s="3"/>
      <c r="D621" s="3"/>
      <c r="E621" s="3"/>
      <c r="F621" s="3"/>
      <c r="G621" s="3"/>
      <c r="H621" s="31">
        <v>10000</v>
      </c>
      <c r="I621" s="2">
        <v>3</v>
      </c>
      <c r="J621" s="31">
        <f t="shared" si="9"/>
        <v>30000</v>
      </c>
      <c r="K621" s="31"/>
      <c r="L621" s="31"/>
      <c r="M621" s="31"/>
      <c r="N621" s="31"/>
      <c r="O621" s="31"/>
      <c r="P621" s="2">
        <v>263</v>
      </c>
      <c r="Q621" s="6">
        <v>44588</v>
      </c>
      <c r="R621" s="6">
        <v>44594</v>
      </c>
      <c r="S621" s="2" t="s">
        <v>1952</v>
      </c>
      <c r="T621" s="2" t="b">
        <v>1</v>
      </c>
      <c r="U621" s="2">
        <v>20027.579999999998</v>
      </c>
    </row>
    <row r="622" spans="1:21" ht="14.25" customHeight="1" x14ac:dyDescent="0.35">
      <c r="A622" s="2" t="s">
        <v>974</v>
      </c>
      <c r="B622" s="3" t="s">
        <v>1939</v>
      </c>
      <c r="C622" s="3"/>
      <c r="D622" s="3"/>
      <c r="E622" s="3"/>
      <c r="F622" s="3"/>
      <c r="G622" s="3"/>
      <c r="H622" s="31" t="s">
        <v>1963</v>
      </c>
      <c r="I622" s="2">
        <v>3</v>
      </c>
      <c r="J622" s="31">
        <f t="shared" si="9"/>
        <v>3000</v>
      </c>
      <c r="K622" s="31"/>
      <c r="L622" s="31"/>
      <c r="M622" s="31"/>
      <c r="N622" s="31"/>
      <c r="O622" s="31"/>
      <c r="P622" s="2">
        <v>124</v>
      </c>
      <c r="Q622" s="6">
        <v>43769</v>
      </c>
      <c r="R622" s="6">
        <v>43771</v>
      </c>
      <c r="T622" s="2" t="b">
        <v>0</v>
      </c>
      <c r="U622" s="2" t="s">
        <v>1933</v>
      </c>
    </row>
    <row r="623" spans="1:21" ht="14.25" customHeight="1" x14ac:dyDescent="0.35">
      <c r="A623" s="2" t="s">
        <v>976</v>
      </c>
      <c r="B623" s="3" t="s">
        <v>1939</v>
      </c>
      <c r="C623" s="3"/>
      <c r="D623" s="3"/>
      <c r="E623" s="3"/>
      <c r="F623" s="3"/>
      <c r="G623" s="3"/>
      <c r="H623" s="31" t="s">
        <v>1963</v>
      </c>
      <c r="I623" s="2">
        <v>3</v>
      </c>
      <c r="J623" s="31">
        <f t="shared" si="9"/>
        <v>3000</v>
      </c>
      <c r="K623" s="31"/>
      <c r="L623" s="31"/>
      <c r="M623" s="31"/>
      <c r="N623" s="31"/>
      <c r="O623" s="31"/>
      <c r="P623" s="2">
        <v>188</v>
      </c>
      <c r="Q623" s="6">
        <v>43829</v>
      </c>
      <c r="R623" s="6">
        <v>43835</v>
      </c>
      <c r="T623" s="2" t="b">
        <v>0</v>
      </c>
      <c r="U623" s="2" t="s">
        <v>1933</v>
      </c>
    </row>
    <row r="624" spans="1:21" ht="14.25" customHeight="1" x14ac:dyDescent="0.35">
      <c r="A624" s="2" t="s">
        <v>977</v>
      </c>
      <c r="B624" s="3" t="s">
        <v>1932</v>
      </c>
      <c r="C624" s="3"/>
      <c r="D624" s="3"/>
      <c r="E624" s="3"/>
      <c r="F624" s="3"/>
      <c r="G624" s="3"/>
      <c r="H624" s="31">
        <v>500</v>
      </c>
      <c r="I624" s="2">
        <v>1</v>
      </c>
      <c r="J624" s="31">
        <f t="shared" si="9"/>
        <v>500</v>
      </c>
      <c r="K624" s="31"/>
      <c r="L624" s="31"/>
      <c r="M624" s="31"/>
      <c r="N624" s="31"/>
      <c r="O624" s="31"/>
      <c r="P624" s="2">
        <v>295</v>
      </c>
      <c r="Q624" s="6">
        <v>45148</v>
      </c>
      <c r="R624" s="6">
        <v>45153</v>
      </c>
      <c r="S624" s="2" t="s">
        <v>1935</v>
      </c>
      <c r="T624" s="2" t="b">
        <v>1</v>
      </c>
      <c r="U624" s="2">
        <v>377</v>
      </c>
    </row>
    <row r="625" spans="1:21" ht="14.25" customHeight="1" x14ac:dyDescent="0.35">
      <c r="A625" s="2" t="s">
        <v>978</v>
      </c>
      <c r="B625" s="3" t="s">
        <v>1940</v>
      </c>
      <c r="C625" s="3"/>
      <c r="D625" s="3"/>
      <c r="E625" s="3"/>
      <c r="F625" s="3"/>
      <c r="G625" s="3"/>
      <c r="H625" s="31">
        <v>10000</v>
      </c>
      <c r="I625" s="2">
        <v>3</v>
      </c>
      <c r="J625" s="31">
        <f t="shared" si="9"/>
        <v>30000</v>
      </c>
      <c r="K625" s="31"/>
      <c r="L625" s="31"/>
      <c r="M625" s="31"/>
      <c r="N625" s="31"/>
      <c r="O625" s="31"/>
      <c r="P625" s="2">
        <v>430</v>
      </c>
      <c r="Q625" s="6">
        <v>45079</v>
      </c>
      <c r="R625" s="6">
        <v>45082</v>
      </c>
      <c r="S625" s="2" t="s">
        <v>1935</v>
      </c>
      <c r="T625" s="2" t="b">
        <v>1</v>
      </c>
      <c r="U625" s="2">
        <v>18896.43</v>
      </c>
    </row>
    <row r="626" spans="1:21" ht="14.25" customHeight="1" x14ac:dyDescent="0.35">
      <c r="A626" s="2" t="s">
        <v>980</v>
      </c>
      <c r="B626" s="3" t="s">
        <v>1941</v>
      </c>
      <c r="C626" s="3"/>
      <c r="D626" s="3"/>
      <c r="E626" s="3"/>
      <c r="F626" s="3"/>
      <c r="G626" s="3"/>
      <c r="H626" s="31">
        <v>18000</v>
      </c>
      <c r="I626" s="2">
        <v>5</v>
      </c>
      <c r="J626" s="31">
        <f t="shared" si="9"/>
        <v>90000</v>
      </c>
      <c r="K626" s="31"/>
      <c r="L626" s="31"/>
      <c r="M626" s="31"/>
      <c r="N626" s="31"/>
      <c r="O626" s="31"/>
      <c r="P626" s="2">
        <v>101</v>
      </c>
      <c r="Q626" s="6">
        <v>43718</v>
      </c>
      <c r="R626" s="6">
        <v>43723</v>
      </c>
      <c r="S626" s="2" t="s">
        <v>1931</v>
      </c>
      <c r="T626" s="2" t="b">
        <v>1</v>
      </c>
      <c r="U626" s="2">
        <v>50164.899999999994</v>
      </c>
    </row>
    <row r="627" spans="1:21" ht="14.25" customHeight="1" x14ac:dyDescent="0.35">
      <c r="A627" s="2" t="s">
        <v>982</v>
      </c>
      <c r="B627" s="3" t="s">
        <v>1939</v>
      </c>
      <c r="C627" s="3"/>
      <c r="D627" s="3"/>
      <c r="E627" s="3"/>
      <c r="F627" s="3"/>
      <c r="G627" s="3"/>
      <c r="H627" s="31" t="s">
        <v>1963</v>
      </c>
      <c r="I627" s="2">
        <v>4</v>
      </c>
      <c r="J627" s="31">
        <f t="shared" si="9"/>
        <v>4000</v>
      </c>
      <c r="K627" s="31"/>
      <c r="L627" s="31"/>
      <c r="M627" s="31"/>
      <c r="N627" s="31"/>
      <c r="O627" s="31"/>
      <c r="P627" s="2">
        <v>429</v>
      </c>
      <c r="Q627" s="6">
        <v>44390</v>
      </c>
      <c r="R627" s="6">
        <v>44393</v>
      </c>
      <c r="S627" s="2" t="s">
        <v>1948</v>
      </c>
      <c r="T627" s="2" t="b">
        <v>1</v>
      </c>
      <c r="U627" s="2">
        <v>3414.52</v>
      </c>
    </row>
    <row r="628" spans="1:21" ht="14.25" customHeight="1" x14ac:dyDescent="0.35">
      <c r="A628" s="2" t="s">
        <v>983</v>
      </c>
      <c r="B628" s="3" t="s">
        <v>1946</v>
      </c>
      <c r="C628" s="3"/>
      <c r="D628" s="3"/>
      <c r="E628" s="3"/>
      <c r="F628" s="3"/>
      <c r="G628" s="3"/>
      <c r="H628" s="31">
        <v>2000</v>
      </c>
      <c r="I628" s="2">
        <v>6</v>
      </c>
      <c r="J628" s="31">
        <f t="shared" si="9"/>
        <v>12000</v>
      </c>
      <c r="K628" s="31"/>
      <c r="L628" s="31"/>
      <c r="M628" s="31"/>
      <c r="N628" s="31"/>
      <c r="O628" s="31"/>
      <c r="P628" s="2">
        <v>156</v>
      </c>
      <c r="Q628" s="6">
        <v>44184</v>
      </c>
      <c r="R628" s="6">
        <v>44187</v>
      </c>
      <c r="T628" s="2" t="b">
        <v>0</v>
      </c>
      <c r="U628" s="2" t="s">
        <v>1933</v>
      </c>
    </row>
    <row r="629" spans="1:21" ht="14.25" customHeight="1" x14ac:dyDescent="0.35">
      <c r="A629" s="2" t="s">
        <v>985</v>
      </c>
      <c r="B629" s="3" t="s">
        <v>1949</v>
      </c>
      <c r="C629" s="3"/>
      <c r="D629" s="3"/>
      <c r="E629" s="3"/>
      <c r="F629" s="3"/>
      <c r="G629" s="3"/>
      <c r="H629" s="31">
        <v>20000</v>
      </c>
      <c r="I629" s="2">
        <v>12</v>
      </c>
      <c r="J629" s="31">
        <f t="shared" si="9"/>
        <v>240000</v>
      </c>
      <c r="K629" s="31"/>
      <c r="L629" s="31"/>
      <c r="M629" s="31"/>
      <c r="N629" s="31"/>
      <c r="O629" s="31"/>
      <c r="P629" s="2">
        <v>174</v>
      </c>
      <c r="Q629" s="6">
        <v>44804</v>
      </c>
      <c r="R629" s="6">
        <v>44808</v>
      </c>
      <c r="S629" s="2" t="s">
        <v>1952</v>
      </c>
      <c r="T629" s="2" t="b">
        <v>1</v>
      </c>
      <c r="U629" s="2">
        <v>152671.08000000002</v>
      </c>
    </row>
    <row r="630" spans="1:21" ht="14.25" customHeight="1" x14ac:dyDescent="0.35">
      <c r="A630" s="2" t="s">
        <v>987</v>
      </c>
      <c r="B630" s="3" t="s">
        <v>1945</v>
      </c>
      <c r="C630" s="3"/>
      <c r="D630" s="3"/>
      <c r="E630" s="3"/>
      <c r="F630" s="3"/>
      <c r="G630" s="3"/>
      <c r="H630" s="31" t="s">
        <v>1964</v>
      </c>
      <c r="I630" s="2">
        <v>5</v>
      </c>
      <c r="J630" s="31">
        <f t="shared" si="9"/>
        <v>75000</v>
      </c>
      <c r="K630" s="31"/>
      <c r="L630" s="31"/>
      <c r="M630" s="31"/>
      <c r="N630" s="31"/>
      <c r="O630" s="31"/>
      <c r="P630" s="2">
        <v>500</v>
      </c>
      <c r="Q630" s="6">
        <v>44096</v>
      </c>
      <c r="R630" s="6">
        <v>44102</v>
      </c>
      <c r="T630" s="2" t="b">
        <v>0</v>
      </c>
      <c r="U630" s="2" t="s">
        <v>1933</v>
      </c>
    </row>
    <row r="631" spans="1:21" ht="14.25" customHeight="1" x14ac:dyDescent="0.35">
      <c r="A631" s="2" t="s">
        <v>989</v>
      </c>
      <c r="B631" s="3" t="s">
        <v>1959</v>
      </c>
      <c r="C631" s="3"/>
      <c r="D631" s="3"/>
      <c r="E631" s="3"/>
      <c r="F631" s="3"/>
      <c r="G631" s="3"/>
      <c r="H631" s="31">
        <v>100</v>
      </c>
      <c r="I631" s="2">
        <v>1</v>
      </c>
      <c r="J631" s="31">
        <f t="shared" si="9"/>
        <v>100</v>
      </c>
      <c r="K631" s="31"/>
      <c r="L631" s="31"/>
      <c r="M631" s="31"/>
      <c r="N631" s="31"/>
      <c r="O631" s="31"/>
      <c r="P631" s="2">
        <v>121</v>
      </c>
      <c r="Q631" s="6">
        <v>45034</v>
      </c>
      <c r="R631" s="6">
        <v>45038</v>
      </c>
      <c r="S631" s="2" t="s">
        <v>1935</v>
      </c>
      <c r="T631" s="2" t="b">
        <v>1</v>
      </c>
      <c r="U631" s="2">
        <v>50.16</v>
      </c>
    </row>
    <row r="632" spans="1:21" ht="14.25" customHeight="1" x14ac:dyDescent="0.35">
      <c r="A632" s="2" t="s">
        <v>990</v>
      </c>
      <c r="B632" s="3" t="s">
        <v>1945</v>
      </c>
      <c r="C632" s="3"/>
      <c r="D632" s="3"/>
      <c r="E632" s="3"/>
      <c r="F632" s="3"/>
      <c r="G632" s="3"/>
      <c r="H632" s="31">
        <v>15000</v>
      </c>
      <c r="I632" s="2">
        <v>3</v>
      </c>
      <c r="J632" s="31">
        <f t="shared" si="9"/>
        <v>45000</v>
      </c>
      <c r="K632" s="31"/>
      <c r="L632" s="31"/>
      <c r="M632" s="31"/>
      <c r="N632" s="31"/>
      <c r="O632" s="31"/>
      <c r="P632" s="2">
        <v>310</v>
      </c>
      <c r="Q632" s="6">
        <v>44546</v>
      </c>
      <c r="R632" s="6">
        <v>44549</v>
      </c>
      <c r="S632" s="2" t="s">
        <v>1937</v>
      </c>
      <c r="T632" s="2" t="b">
        <v>1</v>
      </c>
      <c r="U632" s="2">
        <v>25246.350000000002</v>
      </c>
    </row>
    <row r="633" spans="1:21" ht="14.25" customHeight="1" x14ac:dyDescent="0.35">
      <c r="A633" s="2" t="s">
        <v>991</v>
      </c>
      <c r="B633" s="3" t="s">
        <v>1944</v>
      </c>
      <c r="C633" s="3"/>
      <c r="D633" s="3"/>
      <c r="E633" s="3"/>
      <c r="F633" s="3"/>
      <c r="G633" s="3"/>
      <c r="H633" s="31">
        <v>8000</v>
      </c>
      <c r="I633" s="2">
        <v>2</v>
      </c>
      <c r="J633" s="31">
        <f t="shared" si="9"/>
        <v>16000</v>
      </c>
      <c r="K633" s="31"/>
      <c r="L633" s="31"/>
      <c r="M633" s="31"/>
      <c r="N633" s="31"/>
      <c r="O633" s="31"/>
      <c r="P633" s="2">
        <v>429</v>
      </c>
      <c r="Q633" s="6">
        <v>44501</v>
      </c>
      <c r="R633" s="6">
        <v>44507</v>
      </c>
      <c r="S633" s="2" t="s">
        <v>1931</v>
      </c>
      <c r="T633" s="2" t="b">
        <v>1</v>
      </c>
      <c r="U633" s="2">
        <v>12849.12</v>
      </c>
    </row>
    <row r="634" spans="1:21" ht="14.25" customHeight="1" x14ac:dyDescent="0.35">
      <c r="A634" s="2" t="s">
        <v>992</v>
      </c>
      <c r="B634" s="3" t="s">
        <v>1943</v>
      </c>
      <c r="C634" s="3"/>
      <c r="D634" s="3"/>
      <c r="E634" s="3"/>
      <c r="F634" s="3"/>
      <c r="G634" s="3"/>
      <c r="H634" s="31">
        <v>25000</v>
      </c>
      <c r="I634" s="2">
        <v>12</v>
      </c>
      <c r="J634" s="31">
        <f t="shared" si="9"/>
        <v>300000</v>
      </c>
      <c r="K634" s="31"/>
      <c r="L634" s="31"/>
      <c r="M634" s="31"/>
      <c r="N634" s="31"/>
      <c r="O634" s="31"/>
      <c r="P634" s="2">
        <v>172</v>
      </c>
      <c r="Q634" s="6">
        <v>44543</v>
      </c>
      <c r="R634" s="6">
        <v>44549</v>
      </c>
      <c r="S634" s="2" t="s">
        <v>1935</v>
      </c>
      <c r="T634" s="2" t="b">
        <v>1</v>
      </c>
      <c r="U634" s="2">
        <v>150218.16</v>
      </c>
    </row>
    <row r="635" spans="1:21" ht="14.25" customHeight="1" x14ac:dyDescent="0.35">
      <c r="A635" s="2" t="s">
        <v>993</v>
      </c>
      <c r="B635" s="3" t="s">
        <v>1932</v>
      </c>
      <c r="C635" s="3"/>
      <c r="D635" s="3"/>
      <c r="E635" s="3"/>
      <c r="F635" s="3"/>
      <c r="G635" s="3"/>
      <c r="H635" s="31">
        <v>500</v>
      </c>
      <c r="I635" s="2">
        <v>1</v>
      </c>
      <c r="J635" s="31">
        <f t="shared" si="9"/>
        <v>500</v>
      </c>
      <c r="K635" s="31"/>
      <c r="L635" s="31"/>
      <c r="M635" s="31"/>
      <c r="N635" s="31"/>
      <c r="O635" s="31"/>
      <c r="P635" s="2">
        <v>469</v>
      </c>
      <c r="Q635" s="6">
        <v>45322</v>
      </c>
      <c r="R635" s="6">
        <v>45328</v>
      </c>
      <c r="T635" s="2" t="b">
        <v>0</v>
      </c>
      <c r="U635" s="2" t="s">
        <v>1933</v>
      </c>
    </row>
    <row r="636" spans="1:21" ht="14.25" customHeight="1" x14ac:dyDescent="0.35">
      <c r="A636" s="2" t="s">
        <v>994</v>
      </c>
      <c r="B636" s="3" t="s">
        <v>1936</v>
      </c>
      <c r="C636" s="3"/>
      <c r="D636" s="3"/>
      <c r="E636" s="3"/>
      <c r="F636" s="3"/>
      <c r="G636" s="3"/>
      <c r="H636" s="31">
        <v>3000</v>
      </c>
      <c r="I636" s="2">
        <v>7</v>
      </c>
      <c r="J636" s="31">
        <f t="shared" si="9"/>
        <v>21000</v>
      </c>
      <c r="K636" s="31"/>
      <c r="L636" s="31"/>
      <c r="M636" s="31"/>
      <c r="N636" s="31"/>
      <c r="O636" s="31"/>
      <c r="P636" s="2">
        <v>447</v>
      </c>
      <c r="Q636" s="6">
        <v>45090</v>
      </c>
      <c r="R636" s="6">
        <v>45095</v>
      </c>
      <c r="S636" s="2" t="s">
        <v>1935</v>
      </c>
      <c r="T636" s="2" t="b">
        <v>1</v>
      </c>
      <c r="U636" s="2">
        <v>13295.94</v>
      </c>
    </row>
    <row r="637" spans="1:21" ht="14.25" customHeight="1" x14ac:dyDescent="0.35">
      <c r="A637" s="2" t="s">
        <v>995</v>
      </c>
      <c r="B637" s="3" t="s">
        <v>1939</v>
      </c>
      <c r="C637" s="3"/>
      <c r="D637" s="3"/>
      <c r="E637" s="3"/>
      <c r="F637" s="3"/>
      <c r="G637" s="3"/>
      <c r="H637" s="31">
        <v>1000</v>
      </c>
      <c r="I637" s="2">
        <v>3</v>
      </c>
      <c r="J637" s="31">
        <f t="shared" si="9"/>
        <v>3000</v>
      </c>
      <c r="K637" s="31"/>
      <c r="L637" s="31"/>
      <c r="M637" s="31"/>
      <c r="N637" s="31"/>
      <c r="O637" s="31"/>
      <c r="P637" s="2">
        <v>385</v>
      </c>
      <c r="Q637" s="6">
        <v>43953</v>
      </c>
      <c r="R637" s="6">
        <v>43955</v>
      </c>
      <c r="S637" s="2" t="s">
        <v>1952</v>
      </c>
      <c r="T637" s="2" t="b">
        <v>1</v>
      </c>
      <c r="U637" s="2">
        <v>1702.98</v>
      </c>
    </row>
    <row r="638" spans="1:21" ht="14.25" customHeight="1" x14ac:dyDescent="0.35">
      <c r="A638" s="2" t="s">
        <v>997</v>
      </c>
      <c r="B638" s="3" t="s">
        <v>1945</v>
      </c>
      <c r="C638" s="3"/>
      <c r="D638" s="3"/>
      <c r="E638" s="3"/>
      <c r="F638" s="3"/>
      <c r="G638" s="3"/>
      <c r="H638" s="31" t="s">
        <v>1964</v>
      </c>
      <c r="I638" s="2">
        <v>5</v>
      </c>
      <c r="J638" s="31">
        <f t="shared" si="9"/>
        <v>75000</v>
      </c>
      <c r="K638" s="31"/>
      <c r="L638" s="31"/>
      <c r="M638" s="31"/>
      <c r="N638" s="31"/>
      <c r="O638" s="31"/>
      <c r="P638" s="2">
        <v>229</v>
      </c>
      <c r="Q638" s="6">
        <v>43622</v>
      </c>
      <c r="R638" s="6">
        <v>43627</v>
      </c>
      <c r="S638" s="2" t="s">
        <v>1935</v>
      </c>
      <c r="T638" s="2" t="b">
        <v>1</v>
      </c>
      <c r="U638" s="2">
        <v>43878.649999999994</v>
      </c>
    </row>
    <row r="639" spans="1:21" ht="14.25" customHeight="1" x14ac:dyDescent="0.35">
      <c r="A639" s="2" t="s">
        <v>998</v>
      </c>
      <c r="B639" s="3" t="s">
        <v>1946</v>
      </c>
      <c r="C639" s="3"/>
      <c r="D639" s="3"/>
      <c r="E639" s="3"/>
      <c r="F639" s="3"/>
      <c r="G639" s="3"/>
      <c r="H639" s="31">
        <v>2000</v>
      </c>
      <c r="I639" s="2">
        <v>6</v>
      </c>
      <c r="J639" s="31">
        <f t="shared" si="9"/>
        <v>12000</v>
      </c>
      <c r="K639" s="31"/>
      <c r="L639" s="31"/>
      <c r="M639" s="31"/>
      <c r="N639" s="31"/>
      <c r="O639" s="31"/>
      <c r="P639" s="2">
        <v>430</v>
      </c>
      <c r="Q639" s="6">
        <v>44892</v>
      </c>
      <c r="R639" s="6">
        <v>44897</v>
      </c>
      <c r="S639" s="2" t="s">
        <v>1931</v>
      </c>
      <c r="T639" s="2" t="b">
        <v>1</v>
      </c>
      <c r="U639" s="2">
        <v>8131.7999999999993</v>
      </c>
    </row>
    <row r="640" spans="1:21" ht="14.25" customHeight="1" x14ac:dyDescent="0.35">
      <c r="A640" s="2" t="s">
        <v>999</v>
      </c>
      <c r="B640" s="3" t="s">
        <v>1940</v>
      </c>
      <c r="C640" s="3"/>
      <c r="D640" s="3"/>
      <c r="E640" s="3"/>
      <c r="F640" s="3"/>
      <c r="G640" s="3"/>
      <c r="H640" s="31">
        <v>10000</v>
      </c>
      <c r="I640" s="2">
        <v>3</v>
      </c>
      <c r="J640" s="31">
        <f t="shared" si="9"/>
        <v>30000</v>
      </c>
      <c r="K640" s="31"/>
      <c r="L640" s="31"/>
      <c r="M640" s="31"/>
      <c r="N640" s="31"/>
      <c r="O640" s="31"/>
      <c r="P640" s="2">
        <v>140</v>
      </c>
      <c r="Q640" s="6">
        <v>45250</v>
      </c>
      <c r="R640" s="6">
        <v>45254</v>
      </c>
      <c r="S640" s="2" t="s">
        <v>1948</v>
      </c>
      <c r="T640" s="2" t="b">
        <v>1</v>
      </c>
      <c r="U640" s="2">
        <v>16801.439999999999</v>
      </c>
    </row>
    <row r="641" spans="1:21" ht="14.25" customHeight="1" x14ac:dyDescent="0.35">
      <c r="A641" s="2" t="s">
        <v>1001</v>
      </c>
      <c r="B641" s="3" t="s">
        <v>1936</v>
      </c>
      <c r="C641" s="3"/>
      <c r="D641" s="3"/>
      <c r="E641" s="3"/>
      <c r="F641" s="3"/>
      <c r="G641" s="3"/>
      <c r="H641" s="31" t="s">
        <v>1954</v>
      </c>
      <c r="I641" s="2">
        <v>6</v>
      </c>
      <c r="J641" s="31">
        <f t="shared" si="9"/>
        <v>18000</v>
      </c>
      <c r="K641" s="31"/>
      <c r="L641" s="31"/>
      <c r="M641" s="31"/>
      <c r="N641" s="31"/>
      <c r="O641" s="31"/>
      <c r="P641" s="2">
        <v>460</v>
      </c>
      <c r="Q641" s="6">
        <v>44826</v>
      </c>
      <c r="R641" s="6">
        <v>44832</v>
      </c>
      <c r="T641" s="2" t="b">
        <v>0</v>
      </c>
      <c r="U641" s="2" t="s">
        <v>1933</v>
      </c>
    </row>
    <row r="642" spans="1:21" ht="14.25" customHeight="1" x14ac:dyDescent="0.35">
      <c r="A642" s="2" t="s">
        <v>1002</v>
      </c>
      <c r="B642" s="3" t="s">
        <v>1943</v>
      </c>
      <c r="C642" s="3"/>
      <c r="D642" s="3"/>
      <c r="E642" s="3"/>
      <c r="F642" s="3"/>
      <c r="G642" s="3"/>
      <c r="H642" s="31">
        <v>25000</v>
      </c>
      <c r="I642" s="2">
        <v>10</v>
      </c>
      <c r="J642" s="31">
        <f t="shared" ref="J642:J705" si="10">H642*I642</f>
        <v>250000</v>
      </c>
      <c r="K642" s="31"/>
      <c r="L642" s="31"/>
      <c r="M642" s="31"/>
      <c r="N642" s="31"/>
      <c r="O642" s="31"/>
      <c r="P642" s="2">
        <v>211</v>
      </c>
      <c r="Q642" s="6">
        <v>45314</v>
      </c>
      <c r="R642" s="6">
        <v>45319</v>
      </c>
      <c r="S642" s="2" t="s">
        <v>1937</v>
      </c>
      <c r="T642" s="2" t="b">
        <v>1</v>
      </c>
      <c r="U642" s="2">
        <v>144130.1</v>
      </c>
    </row>
    <row r="643" spans="1:21" ht="14.25" customHeight="1" x14ac:dyDescent="0.35">
      <c r="A643" s="2" t="s">
        <v>1004</v>
      </c>
      <c r="B643" s="3" t="s">
        <v>1944</v>
      </c>
      <c r="C643" s="3"/>
      <c r="D643" s="3"/>
      <c r="E643" s="3"/>
      <c r="F643" s="3"/>
      <c r="G643" s="3"/>
      <c r="H643" s="31" t="s">
        <v>1956</v>
      </c>
      <c r="I643" s="2">
        <v>2</v>
      </c>
      <c r="J643" s="31">
        <f t="shared" si="10"/>
        <v>16000</v>
      </c>
      <c r="K643" s="31"/>
      <c r="L643" s="31"/>
      <c r="M643" s="31"/>
      <c r="N643" s="31"/>
      <c r="O643" s="31"/>
      <c r="P643" s="2">
        <v>208</v>
      </c>
      <c r="Q643" s="6">
        <v>43834</v>
      </c>
      <c r="R643" s="6">
        <v>43837</v>
      </c>
      <c r="S643" s="2" t="s">
        <v>1931</v>
      </c>
      <c r="T643" s="2" t="b">
        <v>1</v>
      </c>
      <c r="U643" s="2">
        <v>10594.86</v>
      </c>
    </row>
    <row r="644" spans="1:21" ht="14.25" customHeight="1" x14ac:dyDescent="0.35">
      <c r="A644" s="2" t="s">
        <v>1005</v>
      </c>
      <c r="B644" s="3" t="s">
        <v>1946</v>
      </c>
      <c r="C644" s="3"/>
      <c r="D644" s="3"/>
      <c r="E644" s="3"/>
      <c r="F644" s="3"/>
      <c r="G644" s="3"/>
      <c r="H644" s="31">
        <v>2000</v>
      </c>
      <c r="I644" s="2">
        <v>5</v>
      </c>
      <c r="J644" s="31">
        <f t="shared" si="10"/>
        <v>10000</v>
      </c>
      <c r="K644" s="31"/>
      <c r="L644" s="31"/>
      <c r="M644" s="31"/>
      <c r="N644" s="31"/>
      <c r="O644" s="31"/>
      <c r="P644" s="2">
        <v>231</v>
      </c>
      <c r="Q644" s="6">
        <v>43941</v>
      </c>
      <c r="R644" s="6">
        <v>43947</v>
      </c>
      <c r="T644" s="2" t="b">
        <v>0</v>
      </c>
      <c r="U644" s="2" t="s">
        <v>1933</v>
      </c>
    </row>
    <row r="645" spans="1:21" ht="14.25" customHeight="1" x14ac:dyDescent="0.35">
      <c r="A645" s="2" t="s">
        <v>1006</v>
      </c>
      <c r="B645" s="3" t="s">
        <v>1949</v>
      </c>
      <c r="C645" s="3"/>
      <c r="D645" s="3"/>
      <c r="E645" s="3"/>
      <c r="F645" s="3"/>
      <c r="G645" s="3"/>
      <c r="H645" s="31">
        <v>20000</v>
      </c>
      <c r="I645" s="2">
        <v>10</v>
      </c>
      <c r="J645" s="31">
        <f t="shared" si="10"/>
        <v>200000</v>
      </c>
      <c r="K645" s="31"/>
      <c r="L645" s="31"/>
      <c r="M645" s="31"/>
      <c r="N645" s="31"/>
      <c r="O645" s="31"/>
      <c r="P645" s="2">
        <v>399</v>
      </c>
      <c r="Q645" s="6">
        <v>43922</v>
      </c>
      <c r="R645" s="6">
        <v>43924</v>
      </c>
      <c r="T645" s="2" t="b">
        <v>0</v>
      </c>
      <c r="U645" s="2" t="s">
        <v>1933</v>
      </c>
    </row>
    <row r="646" spans="1:21" ht="14.25" customHeight="1" x14ac:dyDescent="0.35">
      <c r="A646" s="2" t="s">
        <v>1007</v>
      </c>
      <c r="B646" s="3" t="s">
        <v>1945</v>
      </c>
      <c r="C646" s="3"/>
      <c r="D646" s="3"/>
      <c r="E646" s="3"/>
      <c r="F646" s="3"/>
      <c r="G646" s="3"/>
      <c r="H646" s="31" t="s">
        <v>1964</v>
      </c>
      <c r="I646" s="2">
        <v>3</v>
      </c>
      <c r="J646" s="31">
        <f t="shared" si="10"/>
        <v>45000</v>
      </c>
      <c r="K646" s="31"/>
      <c r="L646" s="31"/>
      <c r="M646" s="31"/>
      <c r="N646" s="31"/>
      <c r="O646" s="31"/>
      <c r="P646" s="2">
        <v>450</v>
      </c>
      <c r="Q646" s="6">
        <v>44294</v>
      </c>
      <c r="R646" s="6">
        <v>44299</v>
      </c>
      <c r="S646" s="2" t="s">
        <v>1937</v>
      </c>
      <c r="T646" s="2" t="b">
        <v>1</v>
      </c>
      <c r="U646" s="2">
        <v>30544.590000000004</v>
      </c>
    </row>
    <row r="647" spans="1:21" ht="14.25" customHeight="1" x14ac:dyDescent="0.35">
      <c r="A647" s="2" t="s">
        <v>1008</v>
      </c>
      <c r="B647" s="3" t="s">
        <v>1941</v>
      </c>
      <c r="C647" s="3"/>
      <c r="D647" s="3"/>
      <c r="E647" s="3"/>
      <c r="F647" s="3"/>
      <c r="G647" s="3"/>
      <c r="H647" s="31">
        <v>18000</v>
      </c>
      <c r="I647" s="2">
        <v>5</v>
      </c>
      <c r="J647" s="31">
        <f t="shared" si="10"/>
        <v>90000</v>
      </c>
      <c r="K647" s="31"/>
      <c r="L647" s="31"/>
      <c r="M647" s="31"/>
      <c r="N647" s="31"/>
      <c r="O647" s="31"/>
      <c r="P647" s="2">
        <v>144</v>
      </c>
      <c r="Q647" s="6">
        <v>44526</v>
      </c>
      <c r="R647" s="6">
        <v>44529</v>
      </c>
      <c r="S647" s="2" t="s">
        <v>1931</v>
      </c>
      <c r="T647" s="2" t="b">
        <v>1</v>
      </c>
      <c r="U647" s="2">
        <v>48103.05</v>
      </c>
    </row>
    <row r="648" spans="1:21" ht="14.25" customHeight="1" x14ac:dyDescent="0.35">
      <c r="A648" s="2" t="s">
        <v>1009</v>
      </c>
      <c r="B648" s="3" t="s">
        <v>1939</v>
      </c>
      <c r="C648" s="3"/>
      <c r="D648" s="3"/>
      <c r="E648" s="3"/>
      <c r="F648" s="3"/>
      <c r="G648" s="3"/>
      <c r="H648" s="31" t="s">
        <v>1963</v>
      </c>
      <c r="I648" s="2">
        <v>3</v>
      </c>
      <c r="J648" s="31">
        <f t="shared" si="10"/>
        <v>3000</v>
      </c>
      <c r="K648" s="31"/>
      <c r="L648" s="31"/>
      <c r="M648" s="31"/>
      <c r="N648" s="31"/>
      <c r="O648" s="31"/>
      <c r="P648" s="2">
        <v>122</v>
      </c>
      <c r="Q648" s="6">
        <v>45361</v>
      </c>
      <c r="R648" s="6">
        <v>45365</v>
      </c>
      <c r="S648" s="2" t="s">
        <v>1935</v>
      </c>
      <c r="T648" s="2" t="b">
        <v>1</v>
      </c>
      <c r="U648" s="2">
        <v>2095.17</v>
      </c>
    </row>
    <row r="649" spans="1:21" ht="14.25" customHeight="1" x14ac:dyDescent="0.35">
      <c r="A649" s="2" t="s">
        <v>1010</v>
      </c>
      <c r="B649" s="3" t="s">
        <v>1941</v>
      </c>
      <c r="C649" s="3"/>
      <c r="D649" s="3"/>
      <c r="E649" s="3"/>
      <c r="F649" s="3"/>
      <c r="G649" s="3"/>
      <c r="H649" s="31">
        <v>18000</v>
      </c>
      <c r="I649" s="2">
        <v>5</v>
      </c>
      <c r="J649" s="31">
        <f t="shared" si="10"/>
        <v>90000</v>
      </c>
      <c r="K649" s="31"/>
      <c r="L649" s="31"/>
      <c r="M649" s="31"/>
      <c r="N649" s="31"/>
      <c r="O649" s="31"/>
      <c r="P649" s="2">
        <v>333</v>
      </c>
      <c r="Q649" s="6">
        <v>44748</v>
      </c>
      <c r="R649" s="6">
        <v>44754</v>
      </c>
      <c r="S649" s="2" t="s">
        <v>1948</v>
      </c>
      <c r="T649" s="2" t="b">
        <v>1</v>
      </c>
      <c r="U649" s="2">
        <v>71874.399999999994</v>
      </c>
    </row>
    <row r="650" spans="1:21" ht="14.25" customHeight="1" x14ac:dyDescent="0.35">
      <c r="A650" s="2" t="s">
        <v>1011</v>
      </c>
      <c r="B650" s="3" t="s">
        <v>1949</v>
      </c>
      <c r="C650" s="3"/>
      <c r="D650" s="3"/>
      <c r="E650" s="3"/>
      <c r="F650" s="3"/>
      <c r="G650" s="3"/>
      <c r="H650" s="31">
        <v>20000</v>
      </c>
      <c r="I650" s="2">
        <v>10</v>
      </c>
      <c r="J650" s="31">
        <f t="shared" si="10"/>
        <v>200000</v>
      </c>
      <c r="K650" s="31"/>
      <c r="L650" s="31"/>
      <c r="M650" s="31"/>
      <c r="N650" s="31"/>
      <c r="O650" s="31"/>
      <c r="P650" s="2">
        <v>238</v>
      </c>
      <c r="Q650" s="6">
        <v>43631</v>
      </c>
      <c r="R650" s="6">
        <v>43633</v>
      </c>
      <c r="S650" s="2" t="s">
        <v>1952</v>
      </c>
      <c r="T650" s="2" t="b">
        <v>1</v>
      </c>
      <c r="U650" s="2">
        <v>159176.6</v>
      </c>
    </row>
    <row r="651" spans="1:21" ht="14.25" customHeight="1" x14ac:dyDescent="0.35">
      <c r="A651" s="2" t="s">
        <v>1012</v>
      </c>
      <c r="B651" s="3" t="s">
        <v>1939</v>
      </c>
      <c r="C651" s="3"/>
      <c r="D651" s="3"/>
      <c r="E651" s="3"/>
      <c r="F651" s="3"/>
      <c r="G651" s="3"/>
      <c r="H651" s="31" t="s">
        <v>1963</v>
      </c>
      <c r="I651" s="2">
        <v>3</v>
      </c>
      <c r="J651" s="31">
        <f t="shared" si="10"/>
        <v>3000</v>
      </c>
      <c r="K651" s="31"/>
      <c r="L651" s="31"/>
      <c r="M651" s="31"/>
      <c r="N651" s="31"/>
      <c r="O651" s="31"/>
      <c r="P651" s="2">
        <v>180</v>
      </c>
      <c r="Q651" s="6">
        <v>44220</v>
      </c>
      <c r="R651" s="6">
        <v>44224</v>
      </c>
      <c r="S651" s="2" t="s">
        <v>1952</v>
      </c>
      <c r="T651" s="2" t="b">
        <v>1</v>
      </c>
      <c r="U651" s="2">
        <v>2477.58</v>
      </c>
    </row>
    <row r="652" spans="1:21" ht="14.25" customHeight="1" x14ac:dyDescent="0.35">
      <c r="A652" s="2" t="s">
        <v>1013</v>
      </c>
      <c r="B652" s="3" t="s">
        <v>1951</v>
      </c>
      <c r="C652" s="3"/>
      <c r="D652" s="3"/>
      <c r="E652" s="3"/>
      <c r="F652" s="3"/>
      <c r="G652" s="3"/>
      <c r="H652" s="31">
        <v>4000</v>
      </c>
      <c r="I652" s="2">
        <v>10</v>
      </c>
      <c r="J652" s="31">
        <f t="shared" si="10"/>
        <v>40000</v>
      </c>
      <c r="K652" s="31"/>
      <c r="L652" s="31"/>
      <c r="M652" s="31"/>
      <c r="N652" s="31"/>
      <c r="O652" s="31"/>
      <c r="P652" s="2">
        <v>222</v>
      </c>
      <c r="Q652" s="6">
        <v>44147</v>
      </c>
      <c r="R652" s="6">
        <v>44149</v>
      </c>
      <c r="S652" s="2" t="s">
        <v>1937</v>
      </c>
      <c r="T652" s="2" t="b">
        <v>1</v>
      </c>
      <c r="U652" s="2">
        <v>23723.899999999998</v>
      </c>
    </row>
    <row r="653" spans="1:21" ht="14.25" customHeight="1" x14ac:dyDescent="0.35">
      <c r="A653" s="2" t="s">
        <v>1014</v>
      </c>
      <c r="B653" s="3" t="s">
        <v>1932</v>
      </c>
      <c r="C653" s="3"/>
      <c r="D653" s="3"/>
      <c r="E653" s="3"/>
      <c r="F653" s="3"/>
      <c r="G653" s="3"/>
      <c r="H653" s="31" t="s">
        <v>1950</v>
      </c>
      <c r="I653" s="2">
        <v>1</v>
      </c>
      <c r="J653" s="31">
        <f t="shared" si="10"/>
        <v>500</v>
      </c>
      <c r="K653" s="31"/>
      <c r="L653" s="31"/>
      <c r="M653" s="31"/>
      <c r="N653" s="31"/>
      <c r="O653" s="31"/>
      <c r="P653" s="2">
        <v>467</v>
      </c>
      <c r="Q653" s="6">
        <v>43947</v>
      </c>
      <c r="R653" s="6">
        <v>43952</v>
      </c>
      <c r="S653" s="2" t="s">
        <v>1948</v>
      </c>
      <c r="T653" s="2" t="b">
        <v>1</v>
      </c>
      <c r="U653" s="2">
        <v>394.89</v>
      </c>
    </row>
    <row r="654" spans="1:21" ht="14.25" customHeight="1" x14ac:dyDescent="0.35">
      <c r="A654" s="2" t="s">
        <v>1016</v>
      </c>
      <c r="B654" s="3" t="s">
        <v>1945</v>
      </c>
      <c r="C654" s="3"/>
      <c r="D654" s="3"/>
      <c r="E654" s="3"/>
      <c r="F654" s="3"/>
      <c r="G654" s="3"/>
      <c r="H654" s="31">
        <v>15000</v>
      </c>
      <c r="I654" s="2">
        <v>4</v>
      </c>
      <c r="J654" s="31">
        <f t="shared" si="10"/>
        <v>60000</v>
      </c>
      <c r="K654" s="31"/>
      <c r="L654" s="31"/>
      <c r="M654" s="31"/>
      <c r="N654" s="31"/>
      <c r="O654" s="31"/>
      <c r="P654" s="2">
        <v>286</v>
      </c>
      <c r="Q654" s="6">
        <v>44139</v>
      </c>
      <c r="R654" s="6">
        <v>44143</v>
      </c>
      <c r="S654" s="2" t="s">
        <v>1931</v>
      </c>
      <c r="T654" s="2" t="b">
        <v>1</v>
      </c>
      <c r="U654" s="2">
        <v>53382.16</v>
      </c>
    </row>
    <row r="655" spans="1:21" ht="14.25" customHeight="1" x14ac:dyDescent="0.35">
      <c r="A655" s="2" t="s">
        <v>1017</v>
      </c>
      <c r="B655" s="3" t="s">
        <v>1959</v>
      </c>
      <c r="C655" s="3"/>
      <c r="D655" s="3"/>
      <c r="E655" s="3"/>
      <c r="F655" s="3"/>
      <c r="G655" s="3"/>
      <c r="H655" s="31">
        <v>100</v>
      </c>
      <c r="I655" s="2">
        <v>2</v>
      </c>
      <c r="J655" s="31">
        <f t="shared" si="10"/>
        <v>200</v>
      </c>
      <c r="K655" s="31"/>
      <c r="L655" s="31"/>
      <c r="M655" s="31"/>
      <c r="N655" s="31"/>
      <c r="O655" s="31"/>
      <c r="P655" s="2">
        <v>218</v>
      </c>
      <c r="Q655" s="6">
        <v>45082</v>
      </c>
      <c r="R655" s="6">
        <v>45086</v>
      </c>
      <c r="S655" s="2" t="s">
        <v>1931</v>
      </c>
      <c r="T655" s="2" t="b">
        <v>1</v>
      </c>
      <c r="U655" s="2">
        <v>122.98</v>
      </c>
    </row>
    <row r="656" spans="1:21" ht="14.25" customHeight="1" x14ac:dyDescent="0.35">
      <c r="A656" s="2" t="s">
        <v>1018</v>
      </c>
      <c r="B656" s="3" t="s">
        <v>1949</v>
      </c>
      <c r="C656" s="3"/>
      <c r="D656" s="3"/>
      <c r="E656" s="3"/>
      <c r="F656" s="3"/>
      <c r="G656" s="3"/>
      <c r="H656" s="31">
        <v>20000</v>
      </c>
      <c r="I656" s="2">
        <v>10</v>
      </c>
      <c r="J656" s="31">
        <f t="shared" si="10"/>
        <v>200000</v>
      </c>
      <c r="K656" s="31"/>
      <c r="L656" s="31"/>
      <c r="M656" s="31"/>
      <c r="N656" s="31"/>
      <c r="O656" s="31"/>
      <c r="P656" s="2">
        <v>299</v>
      </c>
      <c r="Q656" s="6">
        <v>44488</v>
      </c>
      <c r="R656" s="6">
        <v>44492</v>
      </c>
      <c r="S656" s="2" t="s">
        <v>1931</v>
      </c>
      <c r="T656" s="2" t="b">
        <v>1</v>
      </c>
      <c r="U656" s="2">
        <v>124213.09999999999</v>
      </c>
    </row>
    <row r="657" spans="1:21" ht="14.25" customHeight="1" x14ac:dyDescent="0.35">
      <c r="A657" s="2" t="s">
        <v>1019</v>
      </c>
      <c r="B657" s="3" t="s">
        <v>1943</v>
      </c>
      <c r="C657" s="3"/>
      <c r="D657" s="3"/>
      <c r="E657" s="3"/>
      <c r="F657" s="3"/>
      <c r="G657" s="3"/>
      <c r="H657" s="31">
        <v>25000</v>
      </c>
      <c r="I657" s="2">
        <v>10</v>
      </c>
      <c r="J657" s="31">
        <f t="shared" si="10"/>
        <v>250000</v>
      </c>
      <c r="K657" s="31"/>
      <c r="L657" s="31"/>
      <c r="M657" s="31"/>
      <c r="N657" s="31"/>
      <c r="O657" s="31"/>
      <c r="P657" s="2">
        <v>388</v>
      </c>
      <c r="Q657" s="6">
        <v>44064</v>
      </c>
      <c r="R657" s="6">
        <v>44069</v>
      </c>
      <c r="S657" s="2" t="s">
        <v>1952</v>
      </c>
      <c r="T657" s="2" t="b">
        <v>1</v>
      </c>
      <c r="U657" s="2">
        <v>200949.1</v>
      </c>
    </row>
    <row r="658" spans="1:21" ht="14.25" customHeight="1" x14ac:dyDescent="0.35">
      <c r="A658" s="2" t="s">
        <v>1020</v>
      </c>
      <c r="B658" s="3" t="s">
        <v>1930</v>
      </c>
      <c r="C658" s="3"/>
      <c r="D658" s="3"/>
      <c r="E658" s="3"/>
      <c r="F658" s="3"/>
      <c r="G658" s="3"/>
      <c r="H658" s="31">
        <v>12000</v>
      </c>
      <c r="I658" s="2">
        <v>5</v>
      </c>
      <c r="J658" s="31">
        <f t="shared" si="10"/>
        <v>60000</v>
      </c>
      <c r="K658" s="31"/>
      <c r="L658" s="31"/>
      <c r="M658" s="31"/>
      <c r="N658" s="31"/>
      <c r="O658" s="31"/>
      <c r="P658" s="2">
        <v>285</v>
      </c>
      <c r="Q658" s="6">
        <v>44408</v>
      </c>
      <c r="R658" s="6">
        <v>44411</v>
      </c>
      <c r="S658" s="2" t="s">
        <v>1952</v>
      </c>
      <c r="T658" s="2" t="b">
        <v>1</v>
      </c>
      <c r="U658" s="2">
        <v>48097.399999999994</v>
      </c>
    </row>
    <row r="659" spans="1:21" ht="14.25" customHeight="1" x14ac:dyDescent="0.35">
      <c r="A659" s="2" t="s">
        <v>1022</v>
      </c>
      <c r="B659" s="3" t="s">
        <v>1951</v>
      </c>
      <c r="C659" s="3"/>
      <c r="D659" s="3"/>
      <c r="E659" s="3"/>
      <c r="F659" s="3"/>
      <c r="G659" s="3"/>
      <c r="H659" s="31" t="s">
        <v>1965</v>
      </c>
      <c r="I659" s="2">
        <v>10</v>
      </c>
      <c r="J659" s="31">
        <f t="shared" si="10"/>
        <v>40000</v>
      </c>
      <c r="K659" s="31"/>
      <c r="L659" s="31"/>
      <c r="M659" s="31"/>
      <c r="N659" s="31"/>
      <c r="O659" s="31"/>
      <c r="P659" s="2">
        <v>489</v>
      </c>
      <c r="Q659" s="6">
        <v>44766</v>
      </c>
      <c r="R659" s="6">
        <v>44771</v>
      </c>
      <c r="T659" s="2" t="b">
        <v>0</v>
      </c>
      <c r="U659" s="2" t="s">
        <v>1933</v>
      </c>
    </row>
    <row r="660" spans="1:21" ht="14.25" customHeight="1" x14ac:dyDescent="0.35">
      <c r="A660" s="2" t="s">
        <v>1024</v>
      </c>
      <c r="B660" s="3" t="s">
        <v>1936</v>
      </c>
      <c r="C660" s="3"/>
      <c r="D660" s="3"/>
      <c r="E660" s="3"/>
      <c r="F660" s="3"/>
      <c r="G660" s="3"/>
      <c r="H660" s="31" t="s">
        <v>1954</v>
      </c>
      <c r="I660" s="2">
        <v>7</v>
      </c>
      <c r="J660" s="31">
        <f t="shared" si="10"/>
        <v>21000</v>
      </c>
      <c r="K660" s="31"/>
      <c r="L660" s="31"/>
      <c r="M660" s="31"/>
      <c r="N660" s="31"/>
      <c r="O660" s="31"/>
      <c r="P660" s="2">
        <v>227</v>
      </c>
      <c r="Q660" s="6">
        <v>44768</v>
      </c>
      <c r="R660" s="6">
        <v>44774</v>
      </c>
      <c r="S660" s="2" t="s">
        <v>1931</v>
      </c>
      <c r="T660" s="2" t="b">
        <v>1</v>
      </c>
      <c r="U660" s="2">
        <v>16672.600000000002</v>
      </c>
    </row>
    <row r="661" spans="1:21" ht="14.25" customHeight="1" x14ac:dyDescent="0.35">
      <c r="A661" s="2" t="s">
        <v>1025</v>
      </c>
      <c r="B661" s="3" t="s">
        <v>1943</v>
      </c>
      <c r="C661" s="3"/>
      <c r="D661" s="3"/>
      <c r="E661" s="3"/>
      <c r="F661" s="3"/>
      <c r="G661" s="3"/>
      <c r="H661" s="31" t="s">
        <v>1961</v>
      </c>
      <c r="I661" s="2">
        <v>12</v>
      </c>
      <c r="J661" s="31">
        <f t="shared" si="10"/>
        <v>300000</v>
      </c>
      <c r="K661" s="31"/>
      <c r="L661" s="31"/>
      <c r="M661" s="31"/>
      <c r="N661" s="31"/>
      <c r="O661" s="31"/>
      <c r="P661" s="2">
        <v>208</v>
      </c>
      <c r="Q661" s="6">
        <v>43933</v>
      </c>
      <c r="R661" s="6">
        <v>43939</v>
      </c>
      <c r="S661" s="2" t="s">
        <v>1948</v>
      </c>
      <c r="T661" s="2" t="b">
        <v>1</v>
      </c>
      <c r="U661" s="2">
        <v>202307.52</v>
      </c>
    </row>
    <row r="662" spans="1:21" ht="14.25" customHeight="1" x14ac:dyDescent="0.35">
      <c r="A662" s="2" t="s">
        <v>1026</v>
      </c>
      <c r="B662" s="3" t="s">
        <v>1940</v>
      </c>
      <c r="C662" s="3"/>
      <c r="D662" s="3"/>
      <c r="E662" s="3"/>
      <c r="F662" s="3"/>
      <c r="G662" s="3"/>
      <c r="H662" s="31" t="s">
        <v>1955</v>
      </c>
      <c r="I662" s="2">
        <v>2</v>
      </c>
      <c r="J662" s="31">
        <f t="shared" si="10"/>
        <v>20000</v>
      </c>
      <c r="K662" s="31"/>
      <c r="L662" s="31"/>
      <c r="M662" s="31"/>
      <c r="N662" s="31"/>
      <c r="O662" s="31"/>
      <c r="P662" s="2">
        <v>428</v>
      </c>
      <c r="Q662" s="6">
        <v>44763</v>
      </c>
      <c r="R662" s="6">
        <v>44765</v>
      </c>
      <c r="S662" s="2" t="s">
        <v>1937</v>
      </c>
      <c r="T662" s="2" t="b">
        <v>1</v>
      </c>
      <c r="U662" s="2">
        <v>10666.44</v>
      </c>
    </row>
    <row r="663" spans="1:21" ht="14.25" customHeight="1" x14ac:dyDescent="0.35">
      <c r="A663" s="2" t="s">
        <v>1027</v>
      </c>
      <c r="B663" s="3" t="s">
        <v>1941</v>
      </c>
      <c r="C663" s="3"/>
      <c r="D663" s="3"/>
      <c r="E663" s="3"/>
      <c r="F663" s="3"/>
      <c r="G663" s="3"/>
      <c r="H663" s="31" t="s">
        <v>1942</v>
      </c>
      <c r="I663" s="2">
        <v>5</v>
      </c>
      <c r="J663" s="31">
        <f t="shared" si="10"/>
        <v>90000</v>
      </c>
      <c r="K663" s="31"/>
      <c r="L663" s="31"/>
      <c r="M663" s="31"/>
      <c r="N663" s="31"/>
      <c r="O663" s="31"/>
      <c r="P663" s="2">
        <v>338</v>
      </c>
      <c r="Q663" s="6">
        <v>44337</v>
      </c>
      <c r="R663" s="6">
        <v>44341</v>
      </c>
      <c r="S663" s="2" t="s">
        <v>1952</v>
      </c>
      <c r="T663" s="2" t="b">
        <v>1</v>
      </c>
      <c r="U663" s="2">
        <v>64432.799999999996</v>
      </c>
    </row>
    <row r="664" spans="1:21" ht="14.25" customHeight="1" x14ac:dyDescent="0.35">
      <c r="A664" s="2" t="s">
        <v>1028</v>
      </c>
      <c r="B664" s="3" t="s">
        <v>1949</v>
      </c>
      <c r="C664" s="3"/>
      <c r="D664" s="3"/>
      <c r="E664" s="3"/>
      <c r="F664" s="3"/>
      <c r="G664" s="3"/>
      <c r="H664" s="31" t="s">
        <v>1960</v>
      </c>
      <c r="I664" s="2">
        <v>10</v>
      </c>
      <c r="J664" s="31">
        <f t="shared" si="10"/>
        <v>200000</v>
      </c>
      <c r="K664" s="31"/>
      <c r="L664" s="31"/>
      <c r="M664" s="31"/>
      <c r="N664" s="31"/>
      <c r="O664" s="31"/>
      <c r="P664" s="2">
        <v>447</v>
      </c>
      <c r="Q664" s="6">
        <v>44684</v>
      </c>
      <c r="R664" s="6">
        <v>44689</v>
      </c>
      <c r="S664" s="2" t="s">
        <v>1952</v>
      </c>
      <c r="T664" s="2" t="b">
        <v>1</v>
      </c>
      <c r="U664" s="2">
        <v>126889.5</v>
      </c>
    </row>
    <row r="665" spans="1:21" ht="14.25" customHeight="1" x14ac:dyDescent="0.35">
      <c r="A665" s="2" t="s">
        <v>1030</v>
      </c>
      <c r="B665" s="3" t="s">
        <v>1930</v>
      </c>
      <c r="C665" s="3"/>
      <c r="D665" s="3"/>
      <c r="E665" s="3"/>
      <c r="F665" s="3"/>
      <c r="G665" s="3"/>
      <c r="H665" s="31">
        <v>12000</v>
      </c>
      <c r="I665" s="2">
        <v>5</v>
      </c>
      <c r="J665" s="31">
        <f t="shared" si="10"/>
        <v>60000</v>
      </c>
      <c r="K665" s="31"/>
      <c r="L665" s="31"/>
      <c r="M665" s="31"/>
      <c r="N665" s="31"/>
      <c r="O665" s="31"/>
      <c r="P665" s="2">
        <v>448</v>
      </c>
      <c r="Q665" s="6">
        <v>44661</v>
      </c>
      <c r="R665" s="6">
        <v>44665</v>
      </c>
      <c r="T665" s="2" t="b">
        <v>0</v>
      </c>
      <c r="U665" s="2" t="s">
        <v>1933</v>
      </c>
    </row>
    <row r="666" spans="1:21" ht="14.25" customHeight="1" x14ac:dyDescent="0.35">
      <c r="A666" s="2" t="s">
        <v>1031</v>
      </c>
      <c r="B666" s="3" t="s">
        <v>1951</v>
      </c>
      <c r="C666" s="3"/>
      <c r="D666" s="3"/>
      <c r="E666" s="3"/>
      <c r="F666" s="3"/>
      <c r="G666" s="3"/>
      <c r="H666" s="31">
        <v>4000</v>
      </c>
      <c r="I666" s="2">
        <v>6</v>
      </c>
      <c r="J666" s="31">
        <f t="shared" si="10"/>
        <v>24000</v>
      </c>
      <c r="K666" s="31"/>
      <c r="L666" s="31"/>
      <c r="M666" s="31"/>
      <c r="N666" s="31"/>
      <c r="O666" s="31"/>
      <c r="P666" s="2">
        <v>289</v>
      </c>
      <c r="Q666" s="6">
        <v>45193</v>
      </c>
      <c r="R666" s="6">
        <v>45196</v>
      </c>
      <c r="S666" s="2" t="s">
        <v>1931</v>
      </c>
      <c r="T666" s="2" t="b">
        <v>1</v>
      </c>
      <c r="U666" s="2">
        <v>16320.78</v>
      </c>
    </row>
    <row r="667" spans="1:21" ht="14.25" customHeight="1" x14ac:dyDescent="0.35">
      <c r="A667" s="2" t="s">
        <v>1032</v>
      </c>
      <c r="B667" s="3" t="s">
        <v>1930</v>
      </c>
      <c r="C667" s="3"/>
      <c r="D667" s="3"/>
      <c r="E667" s="3"/>
      <c r="F667" s="3"/>
      <c r="G667" s="3"/>
      <c r="H667" s="31" t="s">
        <v>1953</v>
      </c>
      <c r="I667" s="2">
        <v>3</v>
      </c>
      <c r="J667" s="31">
        <f t="shared" si="10"/>
        <v>36000</v>
      </c>
      <c r="K667" s="31"/>
      <c r="L667" s="31"/>
      <c r="M667" s="31"/>
      <c r="N667" s="31"/>
      <c r="O667" s="31"/>
      <c r="P667" s="2">
        <v>192</v>
      </c>
      <c r="Q667" s="6">
        <v>44505</v>
      </c>
      <c r="R667" s="6">
        <v>44509</v>
      </c>
      <c r="S667" s="2" t="s">
        <v>1935</v>
      </c>
      <c r="T667" s="2" t="b">
        <v>1</v>
      </c>
      <c r="U667" s="2">
        <v>25044.27</v>
      </c>
    </row>
    <row r="668" spans="1:21" ht="14.25" customHeight="1" x14ac:dyDescent="0.35">
      <c r="A668" s="2" t="s">
        <v>1033</v>
      </c>
      <c r="B668" s="3" t="s">
        <v>1943</v>
      </c>
      <c r="C668" s="3"/>
      <c r="D668" s="3"/>
      <c r="E668" s="3"/>
      <c r="F668" s="3"/>
      <c r="G668" s="3"/>
      <c r="H668" s="31">
        <v>25000</v>
      </c>
      <c r="I668" s="2">
        <v>10</v>
      </c>
      <c r="J668" s="31">
        <f t="shared" si="10"/>
        <v>250000</v>
      </c>
      <c r="K668" s="31"/>
      <c r="L668" s="31"/>
      <c r="M668" s="31"/>
      <c r="N668" s="31"/>
      <c r="O668" s="31"/>
      <c r="P668" s="2">
        <v>331</v>
      </c>
      <c r="Q668" s="6">
        <v>44868</v>
      </c>
      <c r="R668" s="6">
        <v>44871</v>
      </c>
      <c r="S668" s="2" t="s">
        <v>1952</v>
      </c>
      <c r="T668" s="2" t="b">
        <v>1</v>
      </c>
      <c r="U668" s="2">
        <v>170546.6</v>
      </c>
    </row>
    <row r="669" spans="1:21" ht="14.25" customHeight="1" x14ac:dyDescent="0.35">
      <c r="A669" s="2" t="s">
        <v>1035</v>
      </c>
      <c r="B669" s="3" t="s">
        <v>1945</v>
      </c>
      <c r="C669" s="3"/>
      <c r="D669" s="3"/>
      <c r="E669" s="3"/>
      <c r="F669" s="3"/>
      <c r="G669" s="3"/>
      <c r="H669" s="31">
        <v>15000</v>
      </c>
      <c r="I669" s="2">
        <v>4</v>
      </c>
      <c r="J669" s="31">
        <f t="shared" si="10"/>
        <v>60000</v>
      </c>
      <c r="K669" s="31"/>
      <c r="L669" s="31"/>
      <c r="M669" s="31"/>
      <c r="N669" s="31"/>
      <c r="O669" s="31"/>
      <c r="P669" s="2">
        <v>370</v>
      </c>
      <c r="Q669" s="6">
        <v>45007</v>
      </c>
      <c r="R669" s="6">
        <v>45013</v>
      </c>
      <c r="S669" s="2" t="s">
        <v>1937</v>
      </c>
      <c r="T669" s="2" t="b">
        <v>1</v>
      </c>
      <c r="U669" s="2">
        <v>31337.919999999998</v>
      </c>
    </row>
    <row r="670" spans="1:21" ht="14.25" customHeight="1" x14ac:dyDescent="0.35">
      <c r="A670" s="2" t="s">
        <v>1036</v>
      </c>
      <c r="B670" s="3" t="s">
        <v>1941</v>
      </c>
      <c r="C670" s="3"/>
      <c r="D670" s="3"/>
      <c r="E670" s="3"/>
      <c r="F670" s="3"/>
      <c r="G670" s="3"/>
      <c r="H670" s="31">
        <v>18000</v>
      </c>
      <c r="I670" s="2">
        <v>5</v>
      </c>
      <c r="J670" s="31">
        <f t="shared" si="10"/>
        <v>90000</v>
      </c>
      <c r="K670" s="31"/>
      <c r="L670" s="31"/>
      <c r="M670" s="31"/>
      <c r="N670" s="31"/>
      <c r="O670" s="31"/>
      <c r="P670" s="2">
        <v>449</v>
      </c>
      <c r="Q670" s="6">
        <v>44201</v>
      </c>
      <c r="R670" s="6">
        <v>44207</v>
      </c>
      <c r="S670" s="2" t="s">
        <v>1952</v>
      </c>
      <c r="T670" s="2" t="b">
        <v>1</v>
      </c>
      <c r="U670" s="2">
        <v>73656</v>
      </c>
    </row>
    <row r="671" spans="1:21" ht="14.25" customHeight="1" x14ac:dyDescent="0.35">
      <c r="A671" s="2" t="s">
        <v>1038</v>
      </c>
      <c r="B671" s="3" t="s">
        <v>1930</v>
      </c>
      <c r="C671" s="3"/>
      <c r="D671" s="3"/>
      <c r="E671" s="3"/>
      <c r="F671" s="3"/>
      <c r="G671" s="3"/>
      <c r="H671" s="31" t="s">
        <v>1953</v>
      </c>
      <c r="I671" s="2">
        <v>5</v>
      </c>
      <c r="J671" s="31">
        <f t="shared" si="10"/>
        <v>60000</v>
      </c>
      <c r="K671" s="31"/>
      <c r="L671" s="31"/>
      <c r="M671" s="31"/>
      <c r="N671" s="31"/>
      <c r="O671" s="31"/>
      <c r="P671" s="2">
        <v>103</v>
      </c>
      <c r="Q671" s="6">
        <v>44734</v>
      </c>
      <c r="R671" s="6">
        <v>44737</v>
      </c>
      <c r="S671" s="2" t="s">
        <v>1931</v>
      </c>
      <c r="T671" s="2" t="b">
        <v>1</v>
      </c>
      <c r="U671" s="2">
        <v>32882.85</v>
      </c>
    </row>
    <row r="672" spans="1:21" ht="14.25" customHeight="1" x14ac:dyDescent="0.35">
      <c r="A672" s="2" t="s">
        <v>1039</v>
      </c>
      <c r="B672" s="3" t="s">
        <v>1946</v>
      </c>
      <c r="C672" s="3"/>
      <c r="D672" s="3"/>
      <c r="E672" s="3"/>
      <c r="F672" s="3"/>
      <c r="G672" s="3"/>
      <c r="H672" s="31">
        <v>2000</v>
      </c>
      <c r="I672" s="2">
        <v>6</v>
      </c>
      <c r="J672" s="31">
        <f t="shared" si="10"/>
        <v>12000</v>
      </c>
      <c r="K672" s="31"/>
      <c r="L672" s="31"/>
      <c r="M672" s="31"/>
      <c r="N672" s="31"/>
      <c r="O672" s="31"/>
      <c r="P672" s="2">
        <v>104</v>
      </c>
      <c r="Q672" s="6">
        <v>44088</v>
      </c>
      <c r="R672" s="6">
        <v>44090</v>
      </c>
      <c r="T672" s="2" t="b">
        <v>0</v>
      </c>
      <c r="U672" s="2" t="s">
        <v>1933</v>
      </c>
    </row>
    <row r="673" spans="1:21" ht="14.25" customHeight="1" x14ac:dyDescent="0.35">
      <c r="A673" s="2" t="s">
        <v>1040</v>
      </c>
      <c r="B673" s="3" t="s">
        <v>1946</v>
      </c>
      <c r="C673" s="3"/>
      <c r="D673" s="3"/>
      <c r="E673" s="3"/>
      <c r="F673" s="3"/>
      <c r="G673" s="3"/>
      <c r="H673" s="31">
        <v>2000</v>
      </c>
      <c r="I673" s="2">
        <v>6</v>
      </c>
      <c r="J673" s="31">
        <f t="shared" si="10"/>
        <v>12000</v>
      </c>
      <c r="K673" s="31"/>
      <c r="L673" s="31"/>
      <c r="M673" s="31"/>
      <c r="N673" s="31"/>
      <c r="O673" s="31"/>
      <c r="P673" s="2">
        <v>231</v>
      </c>
      <c r="Q673" s="6">
        <v>44381</v>
      </c>
      <c r="R673" s="6">
        <v>44386</v>
      </c>
      <c r="S673" s="2" t="s">
        <v>1935</v>
      </c>
      <c r="T673" s="2" t="b">
        <v>1</v>
      </c>
      <c r="U673" s="2">
        <v>9054.18</v>
      </c>
    </row>
    <row r="674" spans="1:21" ht="14.25" customHeight="1" x14ac:dyDescent="0.35">
      <c r="A674" s="2" t="s">
        <v>1042</v>
      </c>
      <c r="B674" s="3" t="s">
        <v>1946</v>
      </c>
      <c r="C674" s="3"/>
      <c r="D674" s="3"/>
      <c r="E674" s="3"/>
      <c r="F674" s="3"/>
      <c r="G674" s="3"/>
      <c r="H674" s="31">
        <v>2000</v>
      </c>
      <c r="I674" s="2">
        <v>6</v>
      </c>
      <c r="J674" s="31">
        <f t="shared" si="10"/>
        <v>12000</v>
      </c>
      <c r="K674" s="31"/>
      <c r="L674" s="31"/>
      <c r="M674" s="31"/>
      <c r="N674" s="31"/>
      <c r="O674" s="31"/>
      <c r="P674" s="2">
        <v>354</v>
      </c>
      <c r="Q674" s="6">
        <v>44219</v>
      </c>
      <c r="R674" s="6">
        <v>44223</v>
      </c>
      <c r="S674" s="2" t="s">
        <v>1948</v>
      </c>
      <c r="T674" s="2" t="b">
        <v>1</v>
      </c>
      <c r="U674" s="2">
        <v>8400.9000000000015</v>
      </c>
    </row>
    <row r="675" spans="1:21" ht="14.25" customHeight="1" x14ac:dyDescent="0.35">
      <c r="A675" s="2" t="s">
        <v>1044</v>
      </c>
      <c r="B675" s="3" t="s">
        <v>1930</v>
      </c>
      <c r="C675" s="3"/>
      <c r="D675" s="3"/>
      <c r="E675" s="3"/>
      <c r="F675" s="3"/>
      <c r="G675" s="3"/>
      <c r="H675" s="31">
        <v>12000</v>
      </c>
      <c r="I675" s="2">
        <v>4</v>
      </c>
      <c r="J675" s="31">
        <f t="shared" si="10"/>
        <v>48000</v>
      </c>
      <c r="K675" s="31"/>
      <c r="L675" s="31"/>
      <c r="M675" s="31"/>
      <c r="N675" s="31"/>
      <c r="O675" s="31"/>
      <c r="P675" s="2">
        <v>205</v>
      </c>
      <c r="Q675" s="6">
        <v>44495</v>
      </c>
      <c r="R675" s="6">
        <v>44499</v>
      </c>
      <c r="S675" s="2" t="s">
        <v>1948</v>
      </c>
      <c r="T675" s="2" t="b">
        <v>1</v>
      </c>
      <c r="U675" s="2">
        <v>43134.92</v>
      </c>
    </row>
    <row r="676" spans="1:21" ht="14.25" customHeight="1" x14ac:dyDescent="0.35">
      <c r="A676" s="2" t="s">
        <v>1045</v>
      </c>
      <c r="B676" s="3" t="s">
        <v>1936</v>
      </c>
      <c r="C676" s="3"/>
      <c r="D676" s="3"/>
      <c r="E676" s="3"/>
      <c r="F676" s="3"/>
      <c r="G676" s="3"/>
      <c r="H676" s="31" t="s">
        <v>1954</v>
      </c>
      <c r="I676" s="2">
        <v>6</v>
      </c>
      <c r="J676" s="31">
        <f t="shared" si="10"/>
        <v>18000</v>
      </c>
      <c r="K676" s="31"/>
      <c r="L676" s="31"/>
      <c r="M676" s="31"/>
      <c r="N676" s="31"/>
      <c r="O676" s="31"/>
      <c r="P676" s="2">
        <v>282</v>
      </c>
      <c r="Q676" s="6">
        <v>45209</v>
      </c>
      <c r="R676" s="6">
        <v>45213</v>
      </c>
      <c r="S676" s="2" t="s">
        <v>1952</v>
      </c>
      <c r="T676" s="2" t="b">
        <v>1</v>
      </c>
      <c r="U676" s="2">
        <v>9478.98</v>
      </c>
    </row>
    <row r="677" spans="1:21" ht="14.25" customHeight="1" x14ac:dyDescent="0.35">
      <c r="A677" s="2" t="s">
        <v>1047</v>
      </c>
      <c r="B677" s="3" t="s">
        <v>1945</v>
      </c>
      <c r="C677" s="3"/>
      <c r="D677" s="3"/>
      <c r="E677" s="3"/>
      <c r="F677" s="3"/>
      <c r="G677" s="3"/>
      <c r="H677" s="31">
        <v>15000</v>
      </c>
      <c r="I677" s="2">
        <v>4</v>
      </c>
      <c r="J677" s="31">
        <f t="shared" si="10"/>
        <v>60000</v>
      </c>
      <c r="K677" s="31"/>
      <c r="L677" s="31"/>
      <c r="M677" s="31"/>
      <c r="N677" s="31"/>
      <c r="O677" s="31"/>
      <c r="P677" s="2">
        <v>480</v>
      </c>
      <c r="Q677" s="6">
        <v>44172</v>
      </c>
      <c r="R677" s="6">
        <v>44178</v>
      </c>
      <c r="S677" s="2" t="s">
        <v>1931</v>
      </c>
      <c r="T677" s="2" t="b">
        <v>1</v>
      </c>
      <c r="U677" s="2">
        <v>50145.04</v>
      </c>
    </row>
    <row r="678" spans="1:21" ht="14.25" customHeight="1" x14ac:dyDescent="0.35">
      <c r="A678" s="2" t="s">
        <v>1048</v>
      </c>
      <c r="B678" s="3" t="s">
        <v>1944</v>
      </c>
      <c r="C678" s="3"/>
      <c r="D678" s="3"/>
      <c r="E678" s="3"/>
      <c r="F678" s="3"/>
      <c r="G678" s="3"/>
      <c r="H678" s="31">
        <v>8000</v>
      </c>
      <c r="I678" s="2">
        <v>3</v>
      </c>
      <c r="J678" s="31">
        <f t="shared" si="10"/>
        <v>24000</v>
      </c>
      <c r="K678" s="31"/>
      <c r="L678" s="31"/>
      <c r="M678" s="31"/>
      <c r="N678" s="31"/>
      <c r="O678" s="31"/>
      <c r="P678" s="2">
        <v>468</v>
      </c>
      <c r="Q678" s="6">
        <v>45121</v>
      </c>
      <c r="R678" s="6">
        <v>45127</v>
      </c>
      <c r="S678" s="2" t="s">
        <v>1937</v>
      </c>
      <c r="T678" s="2" t="b">
        <v>1</v>
      </c>
      <c r="U678" s="2">
        <v>15096.18</v>
      </c>
    </row>
    <row r="679" spans="1:21" ht="14.25" customHeight="1" x14ac:dyDescent="0.35">
      <c r="A679" s="2" t="s">
        <v>1050</v>
      </c>
      <c r="B679" s="3" t="s">
        <v>1930</v>
      </c>
      <c r="C679" s="3"/>
      <c r="D679" s="3"/>
      <c r="E679" s="3"/>
      <c r="F679" s="3"/>
      <c r="G679" s="3"/>
      <c r="H679" s="31">
        <v>12000</v>
      </c>
      <c r="I679" s="2">
        <v>5</v>
      </c>
      <c r="J679" s="31">
        <f t="shared" si="10"/>
        <v>60000</v>
      </c>
      <c r="K679" s="31"/>
      <c r="L679" s="31"/>
      <c r="M679" s="31"/>
      <c r="N679" s="31"/>
      <c r="O679" s="31"/>
      <c r="P679" s="2">
        <v>110</v>
      </c>
      <c r="Q679" s="6">
        <v>44251</v>
      </c>
      <c r="R679" s="6">
        <v>44253</v>
      </c>
      <c r="S679" s="2" t="s">
        <v>1931</v>
      </c>
      <c r="T679" s="2" t="b">
        <v>1</v>
      </c>
      <c r="U679" s="2">
        <v>43140.5</v>
      </c>
    </row>
    <row r="680" spans="1:21" ht="14.25" customHeight="1" x14ac:dyDescent="0.35">
      <c r="A680" s="2" t="s">
        <v>1051</v>
      </c>
      <c r="B680" s="3" t="s">
        <v>1932</v>
      </c>
      <c r="C680" s="3"/>
      <c r="D680" s="3"/>
      <c r="E680" s="3"/>
      <c r="F680" s="3"/>
      <c r="G680" s="3"/>
      <c r="H680" s="31">
        <v>500</v>
      </c>
      <c r="I680" s="2">
        <v>1</v>
      </c>
      <c r="J680" s="31">
        <f t="shared" si="10"/>
        <v>500</v>
      </c>
      <c r="K680" s="31"/>
      <c r="L680" s="31"/>
      <c r="M680" s="31"/>
      <c r="N680" s="31"/>
      <c r="O680" s="31"/>
      <c r="P680" s="2">
        <v>377</v>
      </c>
      <c r="Q680" s="6">
        <v>44314</v>
      </c>
      <c r="R680" s="6">
        <v>44319</v>
      </c>
      <c r="S680" s="2" t="s">
        <v>1952</v>
      </c>
      <c r="T680" s="2" t="b">
        <v>1</v>
      </c>
      <c r="U680" s="2">
        <v>288.08999999999997</v>
      </c>
    </row>
    <row r="681" spans="1:21" ht="14.25" customHeight="1" x14ac:dyDescent="0.35">
      <c r="A681" s="2" t="s">
        <v>1052</v>
      </c>
      <c r="B681" s="3" t="s">
        <v>1930</v>
      </c>
      <c r="C681" s="3"/>
      <c r="D681" s="3"/>
      <c r="E681" s="3"/>
      <c r="F681" s="3"/>
      <c r="G681" s="3"/>
      <c r="H681" s="31">
        <v>12000</v>
      </c>
      <c r="I681" s="2">
        <v>3</v>
      </c>
      <c r="J681" s="31">
        <f t="shared" si="10"/>
        <v>36000</v>
      </c>
      <c r="K681" s="31"/>
      <c r="L681" s="31"/>
      <c r="M681" s="31"/>
      <c r="N681" s="31"/>
      <c r="O681" s="31"/>
      <c r="P681" s="2">
        <v>320</v>
      </c>
      <c r="Q681" s="6">
        <v>44389</v>
      </c>
      <c r="R681" s="6">
        <v>44392</v>
      </c>
      <c r="S681" s="2" t="s">
        <v>1948</v>
      </c>
      <c r="T681" s="2" t="b">
        <v>1</v>
      </c>
      <c r="U681" s="2">
        <v>31428.06</v>
      </c>
    </row>
    <row r="682" spans="1:21" ht="14.25" customHeight="1" x14ac:dyDescent="0.35">
      <c r="A682" s="2" t="s">
        <v>1053</v>
      </c>
      <c r="B682" s="3" t="s">
        <v>1939</v>
      </c>
      <c r="C682" s="3"/>
      <c r="D682" s="3"/>
      <c r="E682" s="3"/>
      <c r="F682" s="3"/>
      <c r="G682" s="3"/>
      <c r="H682" s="31">
        <v>1000</v>
      </c>
      <c r="I682" s="2">
        <v>2</v>
      </c>
      <c r="J682" s="31">
        <f t="shared" si="10"/>
        <v>2000</v>
      </c>
      <c r="K682" s="31"/>
      <c r="L682" s="31"/>
      <c r="M682" s="31"/>
      <c r="N682" s="31"/>
      <c r="O682" s="31"/>
      <c r="P682" s="2">
        <v>356</v>
      </c>
      <c r="Q682" s="6">
        <v>43777</v>
      </c>
      <c r="R682" s="6">
        <v>43780</v>
      </c>
      <c r="S682" s="2" t="s">
        <v>1937</v>
      </c>
      <c r="T682" s="2" t="b">
        <v>1</v>
      </c>
      <c r="U682" s="2">
        <v>1304.68</v>
      </c>
    </row>
    <row r="683" spans="1:21" ht="14.25" customHeight="1" x14ac:dyDescent="0.35">
      <c r="A683" s="2" t="s">
        <v>1055</v>
      </c>
      <c r="B683" s="3" t="s">
        <v>1959</v>
      </c>
      <c r="C683" s="3"/>
      <c r="D683" s="3"/>
      <c r="E683" s="3"/>
      <c r="F683" s="3"/>
      <c r="G683" s="3"/>
      <c r="H683" s="31" t="s">
        <v>1962</v>
      </c>
      <c r="I683" s="2">
        <v>1</v>
      </c>
      <c r="J683" s="31">
        <f t="shared" si="10"/>
        <v>100</v>
      </c>
      <c r="K683" s="31"/>
      <c r="L683" s="31"/>
      <c r="M683" s="31"/>
      <c r="N683" s="31"/>
      <c r="O683" s="31"/>
      <c r="P683" s="2">
        <v>492</v>
      </c>
      <c r="Q683" s="6">
        <v>45247</v>
      </c>
      <c r="R683" s="6">
        <v>45249</v>
      </c>
      <c r="S683" s="2" t="s">
        <v>1931</v>
      </c>
      <c r="T683" s="2" t="b">
        <v>1</v>
      </c>
      <c r="U683" s="2">
        <v>86.42</v>
      </c>
    </row>
    <row r="684" spans="1:21" ht="14.25" customHeight="1" x14ac:dyDescent="0.35">
      <c r="A684" s="2" t="s">
        <v>1057</v>
      </c>
      <c r="B684" s="3" t="s">
        <v>1944</v>
      </c>
      <c r="C684" s="3"/>
      <c r="D684" s="3"/>
      <c r="E684" s="3"/>
      <c r="F684" s="3"/>
      <c r="G684" s="3"/>
      <c r="H684" s="31" t="s">
        <v>1956</v>
      </c>
      <c r="I684" s="2">
        <v>3</v>
      </c>
      <c r="J684" s="31">
        <f t="shared" si="10"/>
        <v>24000</v>
      </c>
      <c r="K684" s="31"/>
      <c r="L684" s="31"/>
      <c r="M684" s="31"/>
      <c r="N684" s="31"/>
      <c r="O684" s="31"/>
      <c r="P684" s="2">
        <v>453</v>
      </c>
      <c r="Q684" s="6">
        <v>43736</v>
      </c>
      <c r="R684" s="6">
        <v>43741</v>
      </c>
      <c r="S684" s="2" t="s">
        <v>1952</v>
      </c>
      <c r="T684" s="2" t="b">
        <v>1</v>
      </c>
      <c r="U684" s="2">
        <v>15400.439999999999</v>
      </c>
    </row>
    <row r="685" spans="1:21" ht="14.25" customHeight="1" x14ac:dyDescent="0.35">
      <c r="A685" s="2" t="s">
        <v>1058</v>
      </c>
      <c r="B685" s="3" t="s">
        <v>1934</v>
      </c>
      <c r="C685" s="3"/>
      <c r="D685" s="3"/>
      <c r="E685" s="3"/>
      <c r="F685" s="3"/>
      <c r="G685" s="3"/>
      <c r="H685" s="31" t="s">
        <v>1938</v>
      </c>
      <c r="I685" s="2">
        <v>3</v>
      </c>
      <c r="J685" s="31">
        <f t="shared" si="10"/>
        <v>18000</v>
      </c>
      <c r="K685" s="31"/>
      <c r="L685" s="31"/>
      <c r="M685" s="31"/>
      <c r="N685" s="31"/>
      <c r="O685" s="31"/>
      <c r="P685" s="2">
        <v>145</v>
      </c>
      <c r="Q685" s="6">
        <v>44829</v>
      </c>
      <c r="R685" s="6">
        <v>44835</v>
      </c>
      <c r="T685" s="2" t="b">
        <v>0</v>
      </c>
      <c r="U685" s="2" t="s">
        <v>1933</v>
      </c>
    </row>
    <row r="686" spans="1:21" ht="14.25" customHeight="1" x14ac:dyDescent="0.35">
      <c r="A686" s="2" t="s">
        <v>1060</v>
      </c>
      <c r="B686" s="3" t="s">
        <v>1932</v>
      </c>
      <c r="C686" s="3"/>
      <c r="D686" s="3"/>
      <c r="E686" s="3"/>
      <c r="F686" s="3"/>
      <c r="G686" s="3"/>
      <c r="H686" s="31" t="s">
        <v>1950</v>
      </c>
      <c r="I686" s="2">
        <v>1</v>
      </c>
      <c r="J686" s="31">
        <f t="shared" si="10"/>
        <v>500</v>
      </c>
      <c r="K686" s="31"/>
      <c r="L686" s="31"/>
      <c r="M686" s="31"/>
      <c r="N686" s="31"/>
      <c r="O686" s="31"/>
      <c r="P686" s="2">
        <v>496</v>
      </c>
      <c r="Q686" s="6">
        <v>44296</v>
      </c>
      <c r="R686" s="6">
        <v>44301</v>
      </c>
      <c r="S686" s="2" t="s">
        <v>1937</v>
      </c>
      <c r="T686" s="2" t="b">
        <v>1</v>
      </c>
      <c r="U686" s="2">
        <v>309.23</v>
      </c>
    </row>
    <row r="687" spans="1:21" ht="14.25" customHeight="1" x14ac:dyDescent="0.35">
      <c r="A687" s="2" t="s">
        <v>1061</v>
      </c>
      <c r="B687" s="3" t="s">
        <v>1940</v>
      </c>
      <c r="C687" s="3"/>
      <c r="D687" s="3"/>
      <c r="E687" s="3"/>
      <c r="F687" s="3"/>
      <c r="G687" s="3"/>
      <c r="H687" s="31" t="s">
        <v>1955</v>
      </c>
      <c r="I687" s="2">
        <v>2</v>
      </c>
      <c r="J687" s="31">
        <f t="shared" si="10"/>
        <v>20000</v>
      </c>
      <c r="K687" s="31"/>
      <c r="L687" s="31"/>
      <c r="M687" s="31"/>
      <c r="N687" s="31"/>
      <c r="O687" s="31"/>
      <c r="P687" s="2">
        <v>274</v>
      </c>
      <c r="Q687" s="6">
        <v>45269</v>
      </c>
      <c r="R687" s="6">
        <v>45273</v>
      </c>
      <c r="S687" s="2" t="s">
        <v>1952</v>
      </c>
      <c r="T687" s="2" t="b">
        <v>1</v>
      </c>
      <c r="U687" s="2">
        <v>15489.94</v>
      </c>
    </row>
    <row r="688" spans="1:21" ht="14.25" customHeight="1" x14ac:dyDescent="0.35">
      <c r="A688" s="2" t="s">
        <v>1062</v>
      </c>
      <c r="B688" s="3" t="s">
        <v>1932</v>
      </c>
      <c r="C688" s="3"/>
      <c r="D688" s="3"/>
      <c r="E688" s="3"/>
      <c r="F688" s="3"/>
      <c r="G688" s="3"/>
      <c r="H688" s="31">
        <v>500</v>
      </c>
      <c r="I688" s="2">
        <v>1</v>
      </c>
      <c r="J688" s="31">
        <f t="shared" si="10"/>
        <v>500</v>
      </c>
      <c r="K688" s="31"/>
      <c r="L688" s="31"/>
      <c r="M688" s="31"/>
      <c r="N688" s="31"/>
      <c r="O688" s="31"/>
      <c r="P688" s="2">
        <v>297</v>
      </c>
      <c r="Q688" s="6">
        <v>44517</v>
      </c>
      <c r="R688" s="6">
        <v>44523</v>
      </c>
      <c r="S688" s="2" t="s">
        <v>1948</v>
      </c>
      <c r="T688" s="2" t="b">
        <v>1</v>
      </c>
      <c r="U688" s="2">
        <v>262.81</v>
      </c>
    </row>
    <row r="689" spans="1:21" ht="14.25" customHeight="1" x14ac:dyDescent="0.35">
      <c r="A689" s="2" t="s">
        <v>1063</v>
      </c>
      <c r="B689" s="3" t="s">
        <v>1943</v>
      </c>
      <c r="C689" s="3"/>
      <c r="D689" s="3"/>
      <c r="E689" s="3"/>
      <c r="F689" s="3"/>
      <c r="G689" s="3"/>
      <c r="H689" s="31">
        <v>25000</v>
      </c>
      <c r="I689" s="2">
        <v>8</v>
      </c>
      <c r="J689" s="31">
        <f t="shared" si="10"/>
        <v>200000</v>
      </c>
      <c r="K689" s="31"/>
      <c r="L689" s="31"/>
      <c r="M689" s="31"/>
      <c r="N689" s="31"/>
      <c r="O689" s="31"/>
      <c r="P689" s="2">
        <v>235</v>
      </c>
      <c r="Q689" s="6">
        <v>44591</v>
      </c>
      <c r="R689" s="6">
        <v>44596</v>
      </c>
      <c r="S689" s="2" t="s">
        <v>1931</v>
      </c>
      <c r="T689" s="2" t="b">
        <v>1</v>
      </c>
      <c r="U689" s="2">
        <v>167637.20000000001</v>
      </c>
    </row>
    <row r="690" spans="1:21" ht="14.25" customHeight="1" x14ac:dyDescent="0.35">
      <c r="A690" s="2" t="s">
        <v>1064</v>
      </c>
      <c r="B690" s="3" t="s">
        <v>1959</v>
      </c>
      <c r="C690" s="3"/>
      <c r="D690" s="3"/>
      <c r="E690" s="3"/>
      <c r="F690" s="3"/>
      <c r="G690" s="3"/>
      <c r="H690" s="31">
        <v>100</v>
      </c>
      <c r="I690" s="2">
        <v>1</v>
      </c>
      <c r="J690" s="31">
        <f t="shared" si="10"/>
        <v>100</v>
      </c>
      <c r="K690" s="31"/>
      <c r="L690" s="31"/>
      <c r="M690" s="31"/>
      <c r="N690" s="31"/>
      <c r="O690" s="31"/>
      <c r="P690" s="2">
        <v>135</v>
      </c>
      <c r="Q690" s="6">
        <v>44985</v>
      </c>
      <c r="R690" s="6">
        <v>44987</v>
      </c>
      <c r="S690" s="2" t="s">
        <v>1948</v>
      </c>
      <c r="T690" s="2" t="b">
        <v>1</v>
      </c>
      <c r="U690" s="2">
        <v>59.02</v>
      </c>
    </row>
    <row r="691" spans="1:21" ht="14.25" customHeight="1" x14ac:dyDescent="0.35">
      <c r="A691" s="2" t="s">
        <v>1066</v>
      </c>
      <c r="B691" s="3" t="s">
        <v>1943</v>
      </c>
      <c r="C691" s="3"/>
      <c r="D691" s="3"/>
      <c r="E691" s="3"/>
      <c r="F691" s="3"/>
      <c r="G691" s="3"/>
      <c r="H691" s="31" t="s">
        <v>1961</v>
      </c>
      <c r="I691" s="2">
        <v>10</v>
      </c>
      <c r="J691" s="31">
        <f t="shared" si="10"/>
        <v>250000</v>
      </c>
      <c r="K691" s="31"/>
      <c r="L691" s="31"/>
      <c r="M691" s="31"/>
      <c r="N691" s="31"/>
      <c r="O691" s="31"/>
      <c r="P691" s="2">
        <v>455</v>
      </c>
      <c r="Q691" s="6">
        <v>44437</v>
      </c>
      <c r="R691" s="6">
        <v>44441</v>
      </c>
      <c r="S691" s="2" t="s">
        <v>1935</v>
      </c>
      <c r="T691" s="2" t="b">
        <v>1</v>
      </c>
      <c r="U691" s="2">
        <v>139263.20000000001</v>
      </c>
    </row>
    <row r="692" spans="1:21" ht="14.25" customHeight="1" x14ac:dyDescent="0.35">
      <c r="A692" s="2" t="s">
        <v>1067</v>
      </c>
      <c r="B692" s="3" t="s">
        <v>1934</v>
      </c>
      <c r="C692" s="3"/>
      <c r="D692" s="3"/>
      <c r="E692" s="3"/>
      <c r="F692" s="3"/>
      <c r="G692" s="3"/>
      <c r="H692" s="31">
        <v>6000</v>
      </c>
      <c r="I692" s="2">
        <v>3</v>
      </c>
      <c r="J692" s="31">
        <f t="shared" si="10"/>
        <v>18000</v>
      </c>
      <c r="K692" s="31"/>
      <c r="L692" s="31"/>
      <c r="M692" s="31"/>
      <c r="N692" s="31"/>
      <c r="O692" s="31"/>
      <c r="P692" s="2">
        <v>319</v>
      </c>
      <c r="Q692" s="6">
        <v>45148</v>
      </c>
      <c r="R692" s="6">
        <v>45152</v>
      </c>
      <c r="T692" s="2" t="b">
        <v>0</v>
      </c>
      <c r="U692" s="2" t="s">
        <v>1933</v>
      </c>
    </row>
    <row r="693" spans="1:21" ht="14.25" customHeight="1" x14ac:dyDescent="0.35">
      <c r="A693" s="2" t="s">
        <v>1069</v>
      </c>
      <c r="B693" s="3" t="s">
        <v>1934</v>
      </c>
      <c r="C693" s="3"/>
      <c r="D693" s="3"/>
      <c r="E693" s="3"/>
      <c r="F693" s="3"/>
      <c r="G693" s="3"/>
      <c r="H693" s="31" t="s">
        <v>1938</v>
      </c>
      <c r="I693" s="2">
        <v>3</v>
      </c>
      <c r="J693" s="31">
        <f t="shared" si="10"/>
        <v>18000</v>
      </c>
      <c r="K693" s="31"/>
      <c r="L693" s="31"/>
      <c r="M693" s="31"/>
      <c r="N693" s="31"/>
      <c r="O693" s="31"/>
      <c r="P693" s="2">
        <v>342</v>
      </c>
      <c r="Q693" s="6">
        <v>43680</v>
      </c>
      <c r="R693" s="6">
        <v>43683</v>
      </c>
      <c r="S693" s="2" t="s">
        <v>1937</v>
      </c>
      <c r="T693" s="2" t="b">
        <v>1</v>
      </c>
      <c r="U693" s="2">
        <v>15191.880000000001</v>
      </c>
    </row>
    <row r="694" spans="1:21" ht="14.25" customHeight="1" x14ac:dyDescent="0.35">
      <c r="A694" s="2" t="s">
        <v>1070</v>
      </c>
      <c r="B694" s="3" t="s">
        <v>1941</v>
      </c>
      <c r="C694" s="3"/>
      <c r="D694" s="3"/>
      <c r="E694" s="3"/>
      <c r="F694" s="3"/>
      <c r="G694" s="3"/>
      <c r="H694" s="31" t="s">
        <v>1942</v>
      </c>
      <c r="I694" s="2">
        <v>5</v>
      </c>
      <c r="J694" s="31">
        <f t="shared" si="10"/>
        <v>90000</v>
      </c>
      <c r="K694" s="31"/>
      <c r="L694" s="31"/>
      <c r="M694" s="31"/>
      <c r="N694" s="31"/>
      <c r="O694" s="31"/>
      <c r="P694" s="2">
        <v>348</v>
      </c>
      <c r="Q694" s="6">
        <v>44955</v>
      </c>
      <c r="R694" s="6">
        <v>44960</v>
      </c>
      <c r="T694" s="2" t="b">
        <v>0</v>
      </c>
      <c r="U694" s="2" t="s">
        <v>1933</v>
      </c>
    </row>
    <row r="695" spans="1:21" ht="14.25" customHeight="1" x14ac:dyDescent="0.35">
      <c r="A695" s="2" t="s">
        <v>1071</v>
      </c>
      <c r="B695" s="3" t="s">
        <v>1936</v>
      </c>
      <c r="C695" s="3"/>
      <c r="D695" s="3"/>
      <c r="E695" s="3"/>
      <c r="F695" s="3"/>
      <c r="G695" s="3"/>
      <c r="H695" s="31">
        <v>3000</v>
      </c>
      <c r="I695" s="2">
        <v>6</v>
      </c>
      <c r="J695" s="31">
        <f t="shared" si="10"/>
        <v>18000</v>
      </c>
      <c r="K695" s="31"/>
      <c r="L695" s="31"/>
      <c r="M695" s="31"/>
      <c r="N695" s="31"/>
      <c r="O695" s="31"/>
      <c r="P695" s="2">
        <v>295</v>
      </c>
      <c r="Q695" s="6">
        <v>45059</v>
      </c>
      <c r="R695" s="6">
        <v>45063</v>
      </c>
      <c r="S695" s="2" t="s">
        <v>1948</v>
      </c>
      <c r="T695" s="2" t="b">
        <v>1</v>
      </c>
      <c r="U695" s="2">
        <v>15334.74</v>
      </c>
    </row>
    <row r="696" spans="1:21" ht="14.25" customHeight="1" x14ac:dyDescent="0.35">
      <c r="A696" s="2" t="s">
        <v>1072</v>
      </c>
      <c r="B696" s="3" t="s">
        <v>1930</v>
      </c>
      <c r="C696" s="3"/>
      <c r="D696" s="3"/>
      <c r="E696" s="3"/>
      <c r="F696" s="3"/>
      <c r="G696" s="3"/>
      <c r="H696" s="31">
        <v>12000</v>
      </c>
      <c r="I696" s="2">
        <v>5</v>
      </c>
      <c r="J696" s="31">
        <f t="shared" si="10"/>
        <v>60000</v>
      </c>
      <c r="K696" s="31"/>
      <c r="L696" s="31"/>
      <c r="M696" s="31"/>
      <c r="N696" s="31"/>
      <c r="O696" s="31"/>
      <c r="P696" s="2">
        <v>121</v>
      </c>
      <c r="Q696" s="6">
        <v>44718</v>
      </c>
      <c r="R696" s="6">
        <v>44723</v>
      </c>
      <c r="S696" s="2" t="s">
        <v>1937</v>
      </c>
      <c r="T696" s="2" t="b">
        <v>1</v>
      </c>
      <c r="U696" s="2">
        <v>48267.05</v>
      </c>
    </row>
    <row r="697" spans="1:21" ht="14.25" customHeight="1" x14ac:dyDescent="0.35">
      <c r="A697" s="2" t="s">
        <v>1073</v>
      </c>
      <c r="B697" s="3" t="s">
        <v>1930</v>
      </c>
      <c r="C697" s="3"/>
      <c r="D697" s="3"/>
      <c r="E697" s="3"/>
      <c r="F697" s="3"/>
      <c r="G697" s="3"/>
      <c r="H697" s="31">
        <v>12000</v>
      </c>
      <c r="I697" s="2">
        <v>5</v>
      </c>
      <c r="J697" s="31">
        <f t="shared" si="10"/>
        <v>60000</v>
      </c>
      <c r="K697" s="31"/>
      <c r="L697" s="31"/>
      <c r="M697" s="31"/>
      <c r="N697" s="31"/>
      <c r="O697" s="31"/>
      <c r="P697" s="2">
        <v>426</v>
      </c>
      <c r="Q697" s="6">
        <v>44413</v>
      </c>
      <c r="R697" s="6">
        <v>44419</v>
      </c>
      <c r="S697" s="2" t="s">
        <v>1948</v>
      </c>
      <c r="T697" s="2" t="b">
        <v>1</v>
      </c>
      <c r="U697" s="2">
        <v>44041.1</v>
      </c>
    </row>
    <row r="698" spans="1:21" ht="14.25" customHeight="1" x14ac:dyDescent="0.35">
      <c r="A698" s="2" t="s">
        <v>1074</v>
      </c>
      <c r="B698" s="3" t="s">
        <v>1944</v>
      </c>
      <c r="C698" s="3"/>
      <c r="D698" s="3"/>
      <c r="E698" s="3"/>
      <c r="F698" s="3"/>
      <c r="G698" s="3"/>
      <c r="H698" s="31">
        <v>8000</v>
      </c>
      <c r="I698" s="2">
        <v>3</v>
      </c>
      <c r="J698" s="31">
        <f t="shared" si="10"/>
        <v>24000</v>
      </c>
      <c r="K698" s="31"/>
      <c r="L698" s="31"/>
      <c r="M698" s="31"/>
      <c r="N698" s="31"/>
      <c r="O698" s="31"/>
      <c r="P698" s="2">
        <v>443</v>
      </c>
      <c r="Q698" s="6">
        <v>45136</v>
      </c>
      <c r="R698" s="6">
        <v>45140</v>
      </c>
      <c r="S698" s="2" t="s">
        <v>1931</v>
      </c>
      <c r="T698" s="2" t="b">
        <v>1</v>
      </c>
      <c r="U698" s="2">
        <v>19459.29</v>
      </c>
    </row>
    <row r="699" spans="1:21" ht="14.25" customHeight="1" x14ac:dyDescent="0.35">
      <c r="A699" s="2" t="s">
        <v>1075</v>
      </c>
      <c r="B699" s="3" t="s">
        <v>1930</v>
      </c>
      <c r="C699" s="3"/>
      <c r="D699" s="3"/>
      <c r="E699" s="3"/>
      <c r="F699" s="3"/>
      <c r="G699" s="3"/>
      <c r="H699" s="31" t="s">
        <v>1953</v>
      </c>
      <c r="I699" s="2">
        <v>4</v>
      </c>
      <c r="J699" s="31">
        <f t="shared" si="10"/>
        <v>48000</v>
      </c>
      <c r="K699" s="31"/>
      <c r="L699" s="31"/>
      <c r="M699" s="31"/>
      <c r="N699" s="31"/>
      <c r="O699" s="31"/>
      <c r="P699" s="2">
        <v>234</v>
      </c>
      <c r="Q699" s="6">
        <v>44309</v>
      </c>
      <c r="R699" s="6">
        <v>44312</v>
      </c>
      <c r="S699" s="2" t="s">
        <v>1948</v>
      </c>
      <c r="T699" s="2" t="b">
        <v>1</v>
      </c>
      <c r="U699" s="2">
        <v>28136.92</v>
      </c>
    </row>
    <row r="700" spans="1:21" ht="14.25" customHeight="1" x14ac:dyDescent="0.35">
      <c r="A700" s="2" t="s">
        <v>1076</v>
      </c>
      <c r="B700" s="3" t="s">
        <v>1941</v>
      </c>
      <c r="C700" s="3"/>
      <c r="D700" s="3"/>
      <c r="E700" s="3"/>
      <c r="F700" s="3"/>
      <c r="G700" s="3"/>
      <c r="H700" s="31">
        <v>18000</v>
      </c>
      <c r="I700" s="2">
        <v>5</v>
      </c>
      <c r="J700" s="31">
        <f t="shared" si="10"/>
        <v>90000</v>
      </c>
      <c r="K700" s="31"/>
      <c r="L700" s="31"/>
      <c r="M700" s="31"/>
      <c r="N700" s="31"/>
      <c r="O700" s="31"/>
      <c r="P700" s="2">
        <v>189</v>
      </c>
      <c r="Q700" s="6">
        <v>44857</v>
      </c>
      <c r="R700" s="6">
        <v>44861</v>
      </c>
      <c r="S700" s="2" t="s">
        <v>1937</v>
      </c>
      <c r="T700" s="2" t="b">
        <v>1</v>
      </c>
      <c r="U700" s="2">
        <v>66656.2</v>
      </c>
    </row>
    <row r="701" spans="1:21" ht="14.25" customHeight="1" x14ac:dyDescent="0.35">
      <c r="A701" s="2" t="s">
        <v>1077</v>
      </c>
      <c r="B701" s="3" t="s">
        <v>1934</v>
      </c>
      <c r="C701" s="3"/>
      <c r="D701" s="3"/>
      <c r="E701" s="3"/>
      <c r="F701" s="3"/>
      <c r="G701" s="3"/>
      <c r="H701" s="31" t="s">
        <v>1938</v>
      </c>
      <c r="I701" s="2">
        <v>3</v>
      </c>
      <c r="J701" s="31">
        <f t="shared" si="10"/>
        <v>18000</v>
      </c>
      <c r="K701" s="31"/>
      <c r="L701" s="31"/>
      <c r="M701" s="31"/>
      <c r="N701" s="31"/>
      <c r="O701" s="31"/>
      <c r="P701" s="2">
        <v>239</v>
      </c>
      <c r="Q701" s="6">
        <v>43931</v>
      </c>
      <c r="R701" s="6">
        <v>43935</v>
      </c>
      <c r="T701" s="2" t="b">
        <v>0</v>
      </c>
      <c r="U701" s="2" t="s">
        <v>1933</v>
      </c>
    </row>
    <row r="702" spans="1:21" ht="14.25" customHeight="1" x14ac:dyDescent="0.35">
      <c r="A702" s="2" t="s">
        <v>1079</v>
      </c>
      <c r="B702" s="3" t="s">
        <v>1934</v>
      </c>
      <c r="C702" s="3"/>
      <c r="D702" s="3"/>
      <c r="E702" s="3"/>
      <c r="F702" s="3"/>
      <c r="G702" s="3"/>
      <c r="H702" s="31">
        <v>6000</v>
      </c>
      <c r="I702" s="2">
        <v>4</v>
      </c>
      <c r="J702" s="31">
        <f t="shared" si="10"/>
        <v>24000</v>
      </c>
      <c r="K702" s="31"/>
      <c r="L702" s="31"/>
      <c r="M702" s="31"/>
      <c r="N702" s="31"/>
      <c r="O702" s="31"/>
      <c r="P702" s="2">
        <v>354</v>
      </c>
      <c r="Q702" s="6">
        <v>44744</v>
      </c>
      <c r="R702" s="6">
        <v>44749</v>
      </c>
      <c r="S702" s="2" t="s">
        <v>1952</v>
      </c>
      <c r="T702" s="2" t="b">
        <v>1</v>
      </c>
      <c r="U702" s="2">
        <v>14503.32</v>
      </c>
    </row>
    <row r="703" spans="1:21" ht="14.25" customHeight="1" x14ac:dyDescent="0.35">
      <c r="A703" s="2" t="s">
        <v>1081</v>
      </c>
      <c r="B703" s="3" t="s">
        <v>1946</v>
      </c>
      <c r="C703" s="3"/>
      <c r="D703" s="3"/>
      <c r="E703" s="3"/>
      <c r="F703" s="3"/>
      <c r="G703" s="3"/>
      <c r="H703" s="31">
        <v>2000</v>
      </c>
      <c r="I703" s="2">
        <v>6</v>
      </c>
      <c r="J703" s="31">
        <f t="shared" si="10"/>
        <v>12000</v>
      </c>
      <c r="K703" s="31"/>
      <c r="L703" s="31"/>
      <c r="M703" s="31"/>
      <c r="N703" s="31"/>
      <c r="O703" s="31"/>
      <c r="P703" s="2">
        <v>452</v>
      </c>
      <c r="Q703" s="6">
        <v>44629</v>
      </c>
      <c r="R703" s="6">
        <v>44633</v>
      </c>
      <c r="S703" s="2" t="s">
        <v>1952</v>
      </c>
      <c r="T703" s="2" t="b">
        <v>1</v>
      </c>
      <c r="U703" s="2">
        <v>8919.66</v>
      </c>
    </row>
    <row r="704" spans="1:21" ht="14.25" customHeight="1" x14ac:dyDescent="0.35">
      <c r="A704" s="2" t="s">
        <v>1082</v>
      </c>
      <c r="B704" s="3" t="s">
        <v>1940</v>
      </c>
      <c r="C704" s="3"/>
      <c r="D704" s="3"/>
      <c r="E704" s="3"/>
      <c r="F704" s="3"/>
      <c r="G704" s="3"/>
      <c r="H704" s="31" t="s">
        <v>1955</v>
      </c>
      <c r="I704" s="2">
        <v>2</v>
      </c>
      <c r="J704" s="31">
        <f t="shared" si="10"/>
        <v>20000</v>
      </c>
      <c r="K704" s="31"/>
      <c r="L704" s="31"/>
      <c r="M704" s="31"/>
      <c r="N704" s="31"/>
      <c r="O704" s="31"/>
      <c r="P704" s="2">
        <v>217</v>
      </c>
      <c r="Q704" s="6">
        <v>45209</v>
      </c>
      <c r="R704" s="6">
        <v>45213</v>
      </c>
      <c r="S704" s="2" t="s">
        <v>1952</v>
      </c>
      <c r="T704" s="2" t="b">
        <v>1</v>
      </c>
      <c r="U704" s="2">
        <v>13780.9</v>
      </c>
    </row>
    <row r="705" spans="1:21" ht="14.25" customHeight="1" x14ac:dyDescent="0.35">
      <c r="A705" s="2" t="s">
        <v>1084</v>
      </c>
      <c r="B705" s="3" t="s">
        <v>1940</v>
      </c>
      <c r="C705" s="3"/>
      <c r="D705" s="3"/>
      <c r="E705" s="3"/>
      <c r="F705" s="3"/>
      <c r="G705" s="3"/>
      <c r="H705" s="31" t="s">
        <v>1955</v>
      </c>
      <c r="I705" s="2">
        <v>2</v>
      </c>
      <c r="J705" s="31">
        <f t="shared" si="10"/>
        <v>20000</v>
      </c>
      <c r="K705" s="31"/>
      <c r="L705" s="31"/>
      <c r="M705" s="31"/>
      <c r="N705" s="31"/>
      <c r="O705" s="31"/>
      <c r="P705" s="2">
        <v>362</v>
      </c>
      <c r="Q705" s="6">
        <v>43687</v>
      </c>
      <c r="R705" s="6">
        <v>43689</v>
      </c>
      <c r="S705" s="2" t="s">
        <v>1952</v>
      </c>
      <c r="T705" s="2" t="b">
        <v>1</v>
      </c>
      <c r="U705" s="2">
        <v>12907.56</v>
      </c>
    </row>
    <row r="706" spans="1:21" ht="14.25" customHeight="1" x14ac:dyDescent="0.35">
      <c r="A706" s="2" t="s">
        <v>1085</v>
      </c>
      <c r="B706" s="3" t="s">
        <v>1945</v>
      </c>
      <c r="C706" s="3"/>
      <c r="D706" s="3"/>
      <c r="E706" s="3"/>
      <c r="F706" s="3"/>
      <c r="G706" s="3"/>
      <c r="H706" s="31">
        <v>15000</v>
      </c>
      <c r="I706" s="2">
        <v>4</v>
      </c>
      <c r="J706" s="31">
        <f t="shared" ref="J706:J769" si="11">H706*I706</f>
        <v>60000</v>
      </c>
      <c r="K706" s="31"/>
      <c r="L706" s="31"/>
      <c r="M706" s="31"/>
      <c r="N706" s="31"/>
      <c r="O706" s="31"/>
      <c r="P706" s="2">
        <v>327</v>
      </c>
      <c r="Q706" s="6">
        <v>45268</v>
      </c>
      <c r="R706" s="6">
        <v>45274</v>
      </c>
      <c r="S706" s="2" t="s">
        <v>1952</v>
      </c>
      <c r="T706" s="2" t="b">
        <v>1</v>
      </c>
      <c r="U706" s="2">
        <v>35408.32</v>
      </c>
    </row>
    <row r="707" spans="1:21" ht="14.25" customHeight="1" x14ac:dyDescent="0.35">
      <c r="A707" s="2" t="s">
        <v>1086</v>
      </c>
      <c r="B707" s="3" t="s">
        <v>1943</v>
      </c>
      <c r="C707" s="3"/>
      <c r="D707" s="3"/>
      <c r="E707" s="3"/>
      <c r="F707" s="3"/>
      <c r="G707" s="3"/>
      <c r="H707" s="31">
        <v>25000</v>
      </c>
      <c r="I707" s="2">
        <v>10</v>
      </c>
      <c r="J707" s="31">
        <f t="shared" si="11"/>
        <v>250000</v>
      </c>
      <c r="K707" s="31"/>
      <c r="L707" s="31"/>
      <c r="M707" s="31"/>
      <c r="N707" s="31"/>
      <c r="O707" s="31"/>
      <c r="P707" s="2">
        <v>179</v>
      </c>
      <c r="Q707" s="6">
        <v>44920</v>
      </c>
      <c r="R707" s="6">
        <v>44926</v>
      </c>
      <c r="S707" s="2" t="s">
        <v>1937</v>
      </c>
      <c r="T707" s="2" t="b">
        <v>1</v>
      </c>
      <c r="U707" s="2">
        <v>126508.5</v>
      </c>
    </row>
    <row r="708" spans="1:21" ht="14.25" customHeight="1" x14ac:dyDescent="0.35">
      <c r="A708" s="2" t="s">
        <v>1087</v>
      </c>
      <c r="B708" s="3" t="s">
        <v>1946</v>
      </c>
      <c r="C708" s="3"/>
      <c r="D708" s="3"/>
      <c r="E708" s="3"/>
      <c r="F708" s="3"/>
      <c r="G708" s="3"/>
      <c r="H708" s="31">
        <v>2000</v>
      </c>
      <c r="I708" s="2">
        <v>6</v>
      </c>
      <c r="J708" s="31">
        <f t="shared" si="11"/>
        <v>12000</v>
      </c>
      <c r="K708" s="31"/>
      <c r="L708" s="31"/>
      <c r="M708" s="31"/>
      <c r="N708" s="31"/>
      <c r="O708" s="31"/>
      <c r="P708" s="2">
        <v>375</v>
      </c>
      <c r="Q708" s="6">
        <v>43809</v>
      </c>
      <c r="R708" s="6">
        <v>43811</v>
      </c>
      <c r="S708" s="2" t="s">
        <v>1937</v>
      </c>
      <c r="T708" s="2" t="b">
        <v>1</v>
      </c>
      <c r="U708" s="2">
        <v>6771.42</v>
      </c>
    </row>
    <row r="709" spans="1:21" ht="14.25" customHeight="1" x14ac:dyDescent="0.35">
      <c r="A709" s="2" t="s">
        <v>1088</v>
      </c>
      <c r="B709" s="3" t="s">
        <v>1941</v>
      </c>
      <c r="C709" s="3"/>
      <c r="D709" s="3"/>
      <c r="E709" s="3"/>
      <c r="F709" s="3"/>
      <c r="G709" s="3"/>
      <c r="H709" s="31" t="s">
        <v>1942</v>
      </c>
      <c r="I709" s="2">
        <v>5</v>
      </c>
      <c r="J709" s="31">
        <f t="shared" si="11"/>
        <v>90000</v>
      </c>
      <c r="K709" s="31"/>
      <c r="L709" s="31"/>
      <c r="M709" s="31"/>
      <c r="N709" s="31"/>
      <c r="O709" s="31"/>
      <c r="P709" s="2">
        <v>245</v>
      </c>
      <c r="Q709" s="6">
        <v>45315</v>
      </c>
      <c r="R709" s="6">
        <v>45321</v>
      </c>
      <c r="S709" s="2" t="s">
        <v>1935</v>
      </c>
      <c r="T709" s="2" t="b">
        <v>1</v>
      </c>
      <c r="U709" s="2">
        <v>59766.450000000004</v>
      </c>
    </row>
    <row r="710" spans="1:21" ht="14.25" customHeight="1" x14ac:dyDescent="0.35">
      <c r="A710" s="2" t="s">
        <v>1090</v>
      </c>
      <c r="B710" s="3" t="s">
        <v>1941</v>
      </c>
      <c r="C710" s="3"/>
      <c r="D710" s="3"/>
      <c r="E710" s="3"/>
      <c r="F710" s="3"/>
      <c r="G710" s="3"/>
      <c r="H710" s="31" t="s">
        <v>1942</v>
      </c>
      <c r="I710" s="2">
        <v>5</v>
      </c>
      <c r="J710" s="31">
        <f t="shared" si="11"/>
        <v>90000</v>
      </c>
      <c r="K710" s="31"/>
      <c r="L710" s="31"/>
      <c r="M710" s="31"/>
      <c r="N710" s="31"/>
      <c r="O710" s="31"/>
      <c r="P710" s="2">
        <v>178</v>
      </c>
      <c r="Q710" s="6">
        <v>44978</v>
      </c>
      <c r="R710" s="6">
        <v>44981</v>
      </c>
      <c r="S710" s="2" t="s">
        <v>1935</v>
      </c>
      <c r="T710" s="2" t="b">
        <v>1</v>
      </c>
      <c r="U710" s="2">
        <v>75760.05</v>
      </c>
    </row>
    <row r="711" spans="1:21" ht="14.25" customHeight="1" x14ac:dyDescent="0.35">
      <c r="A711" s="2" t="s">
        <v>1091</v>
      </c>
      <c r="B711" s="3" t="s">
        <v>1944</v>
      </c>
      <c r="C711" s="3"/>
      <c r="D711" s="3"/>
      <c r="E711" s="3"/>
      <c r="F711" s="3"/>
      <c r="G711" s="3"/>
      <c r="H711" s="31" t="s">
        <v>1956</v>
      </c>
      <c r="I711" s="2">
        <v>2</v>
      </c>
      <c r="J711" s="31">
        <f t="shared" si="11"/>
        <v>16000</v>
      </c>
      <c r="K711" s="31"/>
      <c r="L711" s="31"/>
      <c r="M711" s="31"/>
      <c r="N711" s="31"/>
      <c r="O711" s="31"/>
      <c r="P711" s="2">
        <v>447</v>
      </c>
      <c r="Q711" s="6">
        <v>44853</v>
      </c>
      <c r="R711" s="6">
        <v>44856</v>
      </c>
      <c r="S711" s="2" t="s">
        <v>1931</v>
      </c>
      <c r="T711" s="2" t="b">
        <v>1</v>
      </c>
      <c r="U711" s="2">
        <v>13875.26</v>
      </c>
    </row>
    <row r="712" spans="1:21" ht="14.25" customHeight="1" x14ac:dyDescent="0.35">
      <c r="A712" s="2" t="s">
        <v>1093</v>
      </c>
      <c r="B712" s="3" t="s">
        <v>1951</v>
      </c>
      <c r="C712" s="3"/>
      <c r="D712" s="3"/>
      <c r="E712" s="3"/>
      <c r="F712" s="3"/>
      <c r="G712" s="3"/>
      <c r="H712" s="31">
        <v>4000</v>
      </c>
      <c r="I712" s="2">
        <v>10</v>
      </c>
      <c r="J712" s="31">
        <f t="shared" si="11"/>
        <v>40000</v>
      </c>
      <c r="K712" s="31"/>
      <c r="L712" s="31"/>
      <c r="M712" s="31"/>
      <c r="N712" s="31"/>
      <c r="O712" s="31"/>
      <c r="P712" s="2">
        <v>214</v>
      </c>
      <c r="Q712" s="6">
        <v>44377</v>
      </c>
      <c r="R712" s="6">
        <v>44379</v>
      </c>
      <c r="S712" s="2" t="s">
        <v>1931</v>
      </c>
      <c r="T712" s="2" t="b">
        <v>1</v>
      </c>
      <c r="U712" s="2">
        <v>35384.899999999994</v>
      </c>
    </row>
    <row r="713" spans="1:21" ht="14.25" customHeight="1" x14ac:dyDescent="0.35">
      <c r="A713" s="2" t="s">
        <v>1094</v>
      </c>
      <c r="B713" s="3" t="s">
        <v>1932</v>
      </c>
      <c r="C713" s="3"/>
      <c r="D713" s="3"/>
      <c r="E713" s="3"/>
      <c r="F713" s="3"/>
      <c r="G713" s="3"/>
      <c r="H713" s="31">
        <v>500</v>
      </c>
      <c r="I713" s="2">
        <v>1</v>
      </c>
      <c r="J713" s="31">
        <f t="shared" si="11"/>
        <v>500</v>
      </c>
      <c r="K713" s="31"/>
      <c r="L713" s="31"/>
      <c r="M713" s="31"/>
      <c r="N713" s="31"/>
      <c r="O713" s="31"/>
      <c r="P713" s="2">
        <v>217</v>
      </c>
      <c r="Q713" s="6">
        <v>44113</v>
      </c>
      <c r="R713" s="6">
        <v>44116</v>
      </c>
      <c r="S713" s="2" t="s">
        <v>1931</v>
      </c>
      <c r="T713" s="2" t="b">
        <v>1</v>
      </c>
      <c r="U713" s="2">
        <v>406.64</v>
      </c>
    </row>
    <row r="714" spans="1:21" ht="14.25" customHeight="1" x14ac:dyDescent="0.35">
      <c r="A714" s="2" t="s">
        <v>1095</v>
      </c>
      <c r="B714" s="3" t="s">
        <v>1932</v>
      </c>
      <c r="C714" s="3"/>
      <c r="D714" s="3"/>
      <c r="E714" s="3"/>
      <c r="F714" s="3"/>
      <c r="G714" s="3"/>
      <c r="H714" s="31" t="s">
        <v>1950</v>
      </c>
      <c r="I714" s="2">
        <v>1</v>
      </c>
      <c r="J714" s="31">
        <f t="shared" si="11"/>
        <v>500</v>
      </c>
      <c r="K714" s="31"/>
      <c r="L714" s="31"/>
      <c r="M714" s="31"/>
      <c r="N714" s="31"/>
      <c r="O714" s="31"/>
      <c r="P714" s="2">
        <v>434</v>
      </c>
      <c r="Q714" s="6">
        <v>43618</v>
      </c>
      <c r="R714" s="6">
        <v>43621</v>
      </c>
      <c r="S714" s="2" t="s">
        <v>1937</v>
      </c>
      <c r="T714" s="2" t="b">
        <v>1</v>
      </c>
      <c r="U714" s="2">
        <v>344.07</v>
      </c>
    </row>
    <row r="715" spans="1:21" ht="14.25" customHeight="1" x14ac:dyDescent="0.35">
      <c r="A715" s="2" t="s">
        <v>1096</v>
      </c>
      <c r="B715" s="3" t="s">
        <v>1946</v>
      </c>
      <c r="C715" s="3"/>
      <c r="D715" s="3"/>
      <c r="E715" s="3"/>
      <c r="F715" s="3"/>
      <c r="G715" s="3"/>
      <c r="H715" s="31">
        <v>2000</v>
      </c>
      <c r="I715" s="2">
        <v>6</v>
      </c>
      <c r="J715" s="31">
        <f t="shared" si="11"/>
        <v>12000</v>
      </c>
      <c r="K715" s="31"/>
      <c r="L715" s="31"/>
      <c r="M715" s="31"/>
      <c r="N715" s="31"/>
      <c r="O715" s="31"/>
      <c r="P715" s="2">
        <v>127</v>
      </c>
      <c r="Q715" s="6">
        <v>44724</v>
      </c>
      <c r="R715" s="6">
        <v>44729</v>
      </c>
      <c r="S715" s="2" t="s">
        <v>1935</v>
      </c>
      <c r="T715" s="2" t="b">
        <v>1</v>
      </c>
      <c r="U715" s="2">
        <v>6670.62</v>
      </c>
    </row>
    <row r="716" spans="1:21" ht="14.25" customHeight="1" x14ac:dyDescent="0.35">
      <c r="A716" s="2" t="s">
        <v>1097</v>
      </c>
      <c r="B716" s="3" t="s">
        <v>1930</v>
      </c>
      <c r="C716" s="3"/>
      <c r="D716" s="3"/>
      <c r="E716" s="3"/>
      <c r="F716" s="3"/>
      <c r="G716" s="3"/>
      <c r="H716" s="31">
        <v>12000</v>
      </c>
      <c r="I716" s="2">
        <v>5</v>
      </c>
      <c r="J716" s="31">
        <f t="shared" si="11"/>
        <v>60000</v>
      </c>
      <c r="K716" s="31"/>
      <c r="L716" s="31"/>
      <c r="M716" s="31"/>
      <c r="N716" s="31"/>
      <c r="O716" s="31"/>
      <c r="P716" s="2">
        <v>255</v>
      </c>
      <c r="Q716" s="6">
        <v>43682</v>
      </c>
      <c r="R716" s="6">
        <v>43687</v>
      </c>
      <c r="S716" s="2" t="s">
        <v>1952</v>
      </c>
      <c r="T716" s="2" t="b">
        <v>1</v>
      </c>
      <c r="U716" s="2">
        <v>51497</v>
      </c>
    </row>
    <row r="717" spans="1:21" ht="14.25" customHeight="1" x14ac:dyDescent="0.35">
      <c r="A717" s="2" t="s">
        <v>1099</v>
      </c>
      <c r="B717" s="3" t="s">
        <v>1930</v>
      </c>
      <c r="C717" s="3"/>
      <c r="D717" s="3"/>
      <c r="E717" s="3"/>
      <c r="F717" s="3"/>
      <c r="G717" s="3"/>
      <c r="H717" s="31">
        <v>12000</v>
      </c>
      <c r="I717" s="2">
        <v>3</v>
      </c>
      <c r="J717" s="31">
        <f t="shared" si="11"/>
        <v>36000</v>
      </c>
      <c r="K717" s="31"/>
      <c r="L717" s="31"/>
      <c r="M717" s="31"/>
      <c r="N717" s="31"/>
      <c r="O717" s="31"/>
      <c r="P717" s="2">
        <v>445</v>
      </c>
      <c r="Q717" s="6">
        <v>44582</v>
      </c>
      <c r="R717" s="6">
        <v>44586</v>
      </c>
      <c r="S717" s="2" t="s">
        <v>1937</v>
      </c>
      <c r="T717" s="2" t="b">
        <v>1</v>
      </c>
      <c r="U717" s="2">
        <v>18567.12</v>
      </c>
    </row>
    <row r="718" spans="1:21" ht="14.25" customHeight="1" x14ac:dyDescent="0.35">
      <c r="A718" s="2" t="s">
        <v>1100</v>
      </c>
      <c r="B718" s="3" t="s">
        <v>1943</v>
      </c>
      <c r="C718" s="3"/>
      <c r="D718" s="3"/>
      <c r="E718" s="3"/>
      <c r="F718" s="3"/>
      <c r="G718" s="3"/>
      <c r="H718" s="31">
        <v>25000</v>
      </c>
      <c r="I718" s="2">
        <v>10</v>
      </c>
      <c r="J718" s="31">
        <f t="shared" si="11"/>
        <v>250000</v>
      </c>
      <c r="K718" s="31"/>
      <c r="L718" s="31"/>
      <c r="M718" s="31"/>
      <c r="N718" s="31"/>
      <c r="O718" s="31"/>
      <c r="P718" s="2">
        <v>366</v>
      </c>
      <c r="Q718" s="6">
        <v>44989</v>
      </c>
      <c r="R718" s="6">
        <v>44992</v>
      </c>
      <c r="S718" s="2" t="s">
        <v>1948</v>
      </c>
      <c r="T718" s="2" t="b">
        <v>1</v>
      </c>
      <c r="U718" s="2">
        <v>154206.1</v>
      </c>
    </row>
    <row r="719" spans="1:21" ht="14.25" customHeight="1" x14ac:dyDescent="0.35">
      <c r="A719" s="2" t="s">
        <v>1102</v>
      </c>
      <c r="B719" s="3" t="s">
        <v>1939</v>
      </c>
      <c r="C719" s="3"/>
      <c r="D719" s="3"/>
      <c r="E719" s="3"/>
      <c r="F719" s="3"/>
      <c r="G719" s="3"/>
      <c r="H719" s="31">
        <v>1000</v>
      </c>
      <c r="I719" s="2">
        <v>3</v>
      </c>
      <c r="J719" s="31">
        <f t="shared" si="11"/>
        <v>3000</v>
      </c>
      <c r="K719" s="31"/>
      <c r="L719" s="31"/>
      <c r="M719" s="31"/>
      <c r="N719" s="31"/>
      <c r="O719" s="31"/>
      <c r="P719" s="2">
        <v>304</v>
      </c>
      <c r="Q719" s="6">
        <v>44899</v>
      </c>
      <c r="R719" s="6">
        <v>44901</v>
      </c>
      <c r="S719" s="2" t="s">
        <v>1937</v>
      </c>
      <c r="T719" s="2" t="b">
        <v>1</v>
      </c>
      <c r="U719" s="2">
        <v>2193.54</v>
      </c>
    </row>
    <row r="720" spans="1:21" ht="14.25" customHeight="1" x14ac:dyDescent="0.35">
      <c r="A720" s="2" t="s">
        <v>1103</v>
      </c>
      <c r="B720" s="3" t="s">
        <v>1959</v>
      </c>
      <c r="C720" s="3"/>
      <c r="D720" s="3"/>
      <c r="E720" s="3"/>
      <c r="F720" s="3"/>
      <c r="G720" s="3"/>
      <c r="H720" s="31">
        <v>100</v>
      </c>
      <c r="I720" s="2">
        <v>1</v>
      </c>
      <c r="J720" s="31">
        <f t="shared" si="11"/>
        <v>100</v>
      </c>
      <c r="K720" s="31"/>
      <c r="L720" s="31"/>
      <c r="M720" s="31"/>
      <c r="N720" s="31"/>
      <c r="O720" s="31"/>
      <c r="P720" s="2">
        <v>211</v>
      </c>
      <c r="Q720" s="6">
        <v>44100</v>
      </c>
      <c r="R720" s="6">
        <v>44105</v>
      </c>
      <c r="S720" s="2" t="s">
        <v>1937</v>
      </c>
      <c r="T720" s="2" t="b">
        <v>1</v>
      </c>
      <c r="U720" s="2">
        <v>65.45</v>
      </c>
    </row>
    <row r="721" spans="1:21" ht="14.25" customHeight="1" x14ac:dyDescent="0.35">
      <c r="A721" s="2" t="s">
        <v>1104</v>
      </c>
      <c r="B721" s="3" t="s">
        <v>1957</v>
      </c>
      <c r="C721" s="3"/>
      <c r="D721" s="3"/>
      <c r="E721" s="3"/>
      <c r="F721" s="3"/>
      <c r="G721" s="3"/>
      <c r="H721" s="31" t="s">
        <v>1958</v>
      </c>
      <c r="I721" s="2">
        <v>1</v>
      </c>
      <c r="J721" s="31">
        <f t="shared" si="11"/>
        <v>800</v>
      </c>
      <c r="K721" s="31"/>
      <c r="L721" s="31"/>
      <c r="M721" s="31"/>
      <c r="N721" s="31"/>
      <c r="O721" s="31"/>
      <c r="P721" s="2">
        <v>250</v>
      </c>
      <c r="Q721" s="6">
        <v>44679</v>
      </c>
      <c r="R721" s="6">
        <v>44682</v>
      </c>
      <c r="S721" s="2" t="s">
        <v>1948</v>
      </c>
      <c r="T721" s="2" t="b">
        <v>1</v>
      </c>
      <c r="U721" s="2">
        <v>557.95000000000005</v>
      </c>
    </row>
    <row r="722" spans="1:21" ht="14.25" customHeight="1" x14ac:dyDescent="0.35">
      <c r="A722" s="2" t="s">
        <v>1106</v>
      </c>
      <c r="B722" s="3" t="s">
        <v>1932</v>
      </c>
      <c r="C722" s="3"/>
      <c r="D722" s="3"/>
      <c r="E722" s="3"/>
      <c r="F722" s="3"/>
      <c r="G722" s="3"/>
      <c r="H722" s="31" t="s">
        <v>1950</v>
      </c>
      <c r="I722" s="2">
        <v>1</v>
      </c>
      <c r="J722" s="31">
        <f t="shared" si="11"/>
        <v>500</v>
      </c>
      <c r="K722" s="31"/>
      <c r="L722" s="31"/>
      <c r="M722" s="31"/>
      <c r="N722" s="31"/>
      <c r="O722" s="31"/>
      <c r="P722" s="2">
        <v>163</v>
      </c>
      <c r="Q722" s="6">
        <v>43626</v>
      </c>
      <c r="R722" s="6">
        <v>43628</v>
      </c>
      <c r="S722" s="2" t="s">
        <v>1952</v>
      </c>
      <c r="T722" s="2" t="b">
        <v>1</v>
      </c>
      <c r="U722" s="2">
        <v>366.9</v>
      </c>
    </row>
    <row r="723" spans="1:21" ht="14.25" customHeight="1" x14ac:dyDescent="0.35">
      <c r="A723" s="2" t="s">
        <v>1108</v>
      </c>
      <c r="B723" s="3" t="s">
        <v>1940</v>
      </c>
      <c r="C723" s="3"/>
      <c r="D723" s="3"/>
      <c r="E723" s="3"/>
      <c r="F723" s="3"/>
      <c r="G723" s="3"/>
      <c r="H723" s="31">
        <v>10000</v>
      </c>
      <c r="I723" s="2">
        <v>2</v>
      </c>
      <c r="J723" s="31">
        <f t="shared" si="11"/>
        <v>20000</v>
      </c>
      <c r="K723" s="31"/>
      <c r="L723" s="31"/>
      <c r="M723" s="31"/>
      <c r="N723" s="31"/>
      <c r="O723" s="31"/>
      <c r="P723" s="2">
        <v>322</v>
      </c>
      <c r="Q723" s="6">
        <v>44468</v>
      </c>
      <c r="R723" s="6">
        <v>44473</v>
      </c>
      <c r="S723" s="2" t="s">
        <v>1952</v>
      </c>
      <c r="T723" s="2" t="b">
        <v>1</v>
      </c>
      <c r="U723" s="2">
        <v>15172.92</v>
      </c>
    </row>
    <row r="724" spans="1:21" ht="14.25" customHeight="1" x14ac:dyDescent="0.35">
      <c r="A724" s="2" t="s">
        <v>1110</v>
      </c>
      <c r="B724" s="3" t="s">
        <v>1959</v>
      </c>
      <c r="C724" s="3"/>
      <c r="D724" s="3"/>
      <c r="E724" s="3"/>
      <c r="F724" s="3"/>
      <c r="G724" s="3"/>
      <c r="H724" s="31" t="s">
        <v>1962</v>
      </c>
      <c r="I724" s="2">
        <v>1</v>
      </c>
      <c r="J724" s="31">
        <f t="shared" si="11"/>
        <v>100</v>
      </c>
      <c r="K724" s="31"/>
      <c r="L724" s="31"/>
      <c r="M724" s="31"/>
      <c r="N724" s="31"/>
      <c r="O724" s="31"/>
      <c r="P724" s="2">
        <v>468</v>
      </c>
      <c r="Q724" s="6">
        <v>44115</v>
      </c>
      <c r="R724" s="6">
        <v>44117</v>
      </c>
      <c r="S724" s="2" t="s">
        <v>1948</v>
      </c>
      <c r="T724" s="2" t="b">
        <v>1</v>
      </c>
      <c r="U724" s="2">
        <v>87.14</v>
      </c>
    </row>
    <row r="725" spans="1:21" ht="14.25" customHeight="1" x14ac:dyDescent="0.35">
      <c r="A725" s="2" t="s">
        <v>1111</v>
      </c>
      <c r="B725" s="3" t="s">
        <v>1940</v>
      </c>
      <c r="C725" s="3"/>
      <c r="D725" s="3"/>
      <c r="E725" s="3"/>
      <c r="F725" s="3"/>
      <c r="G725" s="3"/>
      <c r="H725" s="31">
        <v>10000</v>
      </c>
      <c r="I725" s="2">
        <v>2</v>
      </c>
      <c r="J725" s="31">
        <f t="shared" si="11"/>
        <v>20000</v>
      </c>
      <c r="K725" s="31"/>
      <c r="L725" s="31"/>
      <c r="M725" s="31"/>
      <c r="N725" s="31"/>
      <c r="O725" s="31"/>
      <c r="P725" s="2">
        <v>458</v>
      </c>
      <c r="Q725" s="6">
        <v>45048</v>
      </c>
      <c r="R725" s="6">
        <v>45051</v>
      </c>
      <c r="S725" s="2" t="s">
        <v>1952</v>
      </c>
      <c r="T725" s="2" t="b">
        <v>1</v>
      </c>
      <c r="U725" s="2">
        <v>13300.26</v>
      </c>
    </row>
    <row r="726" spans="1:21" ht="14.25" customHeight="1" x14ac:dyDescent="0.35">
      <c r="A726" s="2" t="s">
        <v>1112</v>
      </c>
      <c r="B726" s="3" t="s">
        <v>1951</v>
      </c>
      <c r="C726" s="3"/>
      <c r="D726" s="3"/>
      <c r="E726" s="3"/>
      <c r="F726" s="3"/>
      <c r="G726" s="3"/>
      <c r="H726" s="31">
        <v>4000</v>
      </c>
      <c r="I726" s="2">
        <v>6</v>
      </c>
      <c r="J726" s="31">
        <f t="shared" si="11"/>
        <v>24000</v>
      </c>
      <c r="K726" s="31"/>
      <c r="L726" s="31"/>
      <c r="M726" s="31"/>
      <c r="N726" s="31"/>
      <c r="O726" s="31"/>
      <c r="P726" s="2">
        <v>119</v>
      </c>
      <c r="Q726" s="6">
        <v>44820</v>
      </c>
      <c r="R726" s="6">
        <v>44825</v>
      </c>
      <c r="S726" s="2" t="s">
        <v>1937</v>
      </c>
      <c r="T726" s="2" t="b">
        <v>1</v>
      </c>
      <c r="U726" s="2">
        <v>14020.68</v>
      </c>
    </row>
    <row r="727" spans="1:21" ht="14.25" customHeight="1" x14ac:dyDescent="0.35">
      <c r="A727" s="2" t="s">
        <v>1113</v>
      </c>
      <c r="B727" s="3" t="s">
        <v>1944</v>
      </c>
      <c r="C727" s="3"/>
      <c r="D727" s="3"/>
      <c r="E727" s="3"/>
      <c r="F727" s="3"/>
      <c r="G727" s="3"/>
      <c r="H727" s="31">
        <v>8000</v>
      </c>
      <c r="I727" s="2">
        <v>3</v>
      </c>
      <c r="J727" s="31">
        <f t="shared" si="11"/>
        <v>24000</v>
      </c>
      <c r="K727" s="31"/>
      <c r="L727" s="31"/>
      <c r="M727" s="31"/>
      <c r="N727" s="31"/>
      <c r="O727" s="31"/>
      <c r="P727" s="2">
        <v>158</v>
      </c>
      <c r="Q727" s="6">
        <v>44381</v>
      </c>
      <c r="R727" s="6">
        <v>44383</v>
      </c>
      <c r="T727" s="2" t="b">
        <v>0</v>
      </c>
      <c r="U727" s="2" t="s">
        <v>1933</v>
      </c>
    </row>
    <row r="728" spans="1:21" ht="14.25" customHeight="1" x14ac:dyDescent="0.35">
      <c r="A728" s="2" t="s">
        <v>1115</v>
      </c>
      <c r="B728" s="3" t="s">
        <v>1946</v>
      </c>
      <c r="C728" s="3"/>
      <c r="D728" s="3"/>
      <c r="E728" s="3"/>
      <c r="F728" s="3"/>
      <c r="G728" s="3"/>
      <c r="H728" s="31">
        <v>2000</v>
      </c>
      <c r="I728" s="2">
        <v>6</v>
      </c>
      <c r="J728" s="31">
        <f t="shared" si="11"/>
        <v>12000</v>
      </c>
      <c r="K728" s="31"/>
      <c r="L728" s="31"/>
      <c r="M728" s="31"/>
      <c r="N728" s="31"/>
      <c r="O728" s="31"/>
      <c r="P728" s="2">
        <v>303</v>
      </c>
      <c r="Q728" s="6">
        <v>43670</v>
      </c>
      <c r="R728" s="6">
        <v>43672</v>
      </c>
      <c r="S728" s="2" t="s">
        <v>1952</v>
      </c>
      <c r="T728" s="2" t="b">
        <v>1</v>
      </c>
      <c r="U728" s="2">
        <v>8729.76</v>
      </c>
    </row>
    <row r="729" spans="1:21" ht="14.25" customHeight="1" x14ac:dyDescent="0.35">
      <c r="A729" s="2" t="s">
        <v>1116</v>
      </c>
      <c r="B729" s="3" t="s">
        <v>1944</v>
      </c>
      <c r="C729" s="3"/>
      <c r="D729" s="3"/>
      <c r="E729" s="3"/>
      <c r="F729" s="3"/>
      <c r="G729" s="3"/>
      <c r="H729" s="31">
        <v>8000</v>
      </c>
      <c r="I729" s="2">
        <v>3</v>
      </c>
      <c r="J729" s="31">
        <f t="shared" si="11"/>
        <v>24000</v>
      </c>
      <c r="K729" s="31"/>
      <c r="L729" s="31"/>
      <c r="M729" s="31"/>
      <c r="N729" s="31"/>
      <c r="O729" s="31"/>
      <c r="P729" s="2">
        <v>170</v>
      </c>
      <c r="Q729" s="6">
        <v>45295</v>
      </c>
      <c r="R729" s="6">
        <v>45300</v>
      </c>
      <c r="S729" s="2" t="s">
        <v>1948</v>
      </c>
      <c r="T729" s="2" t="b">
        <v>1</v>
      </c>
      <c r="U729" s="2">
        <v>12841.380000000001</v>
      </c>
    </row>
    <row r="730" spans="1:21" ht="14.25" customHeight="1" x14ac:dyDescent="0.35">
      <c r="A730" s="2" t="s">
        <v>1117</v>
      </c>
      <c r="B730" s="3" t="s">
        <v>1941</v>
      </c>
      <c r="C730" s="3"/>
      <c r="D730" s="3"/>
      <c r="E730" s="3"/>
      <c r="F730" s="3"/>
      <c r="G730" s="3"/>
      <c r="H730" s="31">
        <v>18000</v>
      </c>
      <c r="I730" s="2">
        <v>5</v>
      </c>
      <c r="J730" s="31">
        <f t="shared" si="11"/>
        <v>90000</v>
      </c>
      <c r="K730" s="31"/>
      <c r="L730" s="31"/>
      <c r="M730" s="31"/>
      <c r="N730" s="31"/>
      <c r="O730" s="31"/>
      <c r="P730" s="2">
        <v>469</v>
      </c>
      <c r="Q730" s="6">
        <v>44497</v>
      </c>
      <c r="R730" s="6">
        <v>44500</v>
      </c>
      <c r="S730" s="2" t="s">
        <v>1948</v>
      </c>
      <c r="T730" s="2" t="b">
        <v>1</v>
      </c>
      <c r="U730" s="2">
        <v>60509.45</v>
      </c>
    </row>
    <row r="731" spans="1:21" ht="14.25" customHeight="1" x14ac:dyDescent="0.35">
      <c r="A731" s="2" t="s">
        <v>1118</v>
      </c>
      <c r="B731" s="3" t="s">
        <v>1941</v>
      </c>
      <c r="C731" s="3"/>
      <c r="D731" s="3"/>
      <c r="E731" s="3"/>
      <c r="F731" s="3"/>
      <c r="G731" s="3"/>
      <c r="H731" s="31">
        <v>18000</v>
      </c>
      <c r="I731" s="2">
        <v>5</v>
      </c>
      <c r="J731" s="31">
        <f t="shared" si="11"/>
        <v>90000</v>
      </c>
      <c r="K731" s="31"/>
      <c r="L731" s="31"/>
      <c r="M731" s="31"/>
      <c r="N731" s="31"/>
      <c r="O731" s="31"/>
      <c r="P731" s="2">
        <v>279</v>
      </c>
      <c r="Q731" s="6">
        <v>44963</v>
      </c>
      <c r="R731" s="6">
        <v>44965</v>
      </c>
      <c r="T731" s="2" t="b">
        <v>0</v>
      </c>
      <c r="U731" s="2" t="s">
        <v>1933</v>
      </c>
    </row>
    <row r="732" spans="1:21" ht="14.25" customHeight="1" x14ac:dyDescent="0.35">
      <c r="A732" s="2" t="s">
        <v>1119</v>
      </c>
      <c r="B732" s="3" t="s">
        <v>1930</v>
      </c>
      <c r="C732" s="3"/>
      <c r="D732" s="3"/>
      <c r="E732" s="3"/>
      <c r="F732" s="3"/>
      <c r="G732" s="3"/>
      <c r="H732" s="31">
        <v>12000</v>
      </c>
      <c r="I732" s="2">
        <v>5</v>
      </c>
      <c r="J732" s="31">
        <f t="shared" si="11"/>
        <v>60000</v>
      </c>
      <c r="K732" s="31"/>
      <c r="L732" s="31"/>
      <c r="M732" s="31"/>
      <c r="N732" s="31"/>
      <c r="O732" s="31"/>
      <c r="P732" s="2">
        <v>119</v>
      </c>
      <c r="Q732" s="6">
        <v>44127</v>
      </c>
      <c r="R732" s="6">
        <v>44129</v>
      </c>
      <c r="S732" s="2" t="s">
        <v>1931</v>
      </c>
      <c r="T732" s="2" t="b">
        <v>1</v>
      </c>
      <c r="U732" s="2">
        <v>38631.699999999997</v>
      </c>
    </row>
    <row r="733" spans="1:21" ht="14.25" customHeight="1" x14ac:dyDescent="0.35">
      <c r="A733" s="2" t="s">
        <v>1120</v>
      </c>
      <c r="B733" s="3" t="s">
        <v>1930</v>
      </c>
      <c r="C733" s="3"/>
      <c r="D733" s="3"/>
      <c r="E733" s="3"/>
      <c r="F733" s="3"/>
      <c r="G733" s="3"/>
      <c r="H733" s="31">
        <v>12000</v>
      </c>
      <c r="I733" s="2">
        <v>4</v>
      </c>
      <c r="J733" s="31">
        <f t="shared" si="11"/>
        <v>48000</v>
      </c>
      <c r="K733" s="31"/>
      <c r="L733" s="31"/>
      <c r="M733" s="31"/>
      <c r="N733" s="31"/>
      <c r="O733" s="31"/>
      <c r="P733" s="2">
        <v>445</v>
      </c>
      <c r="Q733" s="6">
        <v>45347</v>
      </c>
      <c r="R733" s="6">
        <v>45349</v>
      </c>
      <c r="S733" s="2" t="s">
        <v>1931</v>
      </c>
      <c r="T733" s="2" t="b">
        <v>1</v>
      </c>
      <c r="U733" s="2">
        <v>29553.119999999999</v>
      </c>
    </row>
    <row r="734" spans="1:21" ht="14.25" customHeight="1" x14ac:dyDescent="0.35">
      <c r="A734" s="2" t="s">
        <v>1121</v>
      </c>
      <c r="B734" s="3" t="s">
        <v>1957</v>
      </c>
      <c r="C734" s="3"/>
      <c r="D734" s="3"/>
      <c r="E734" s="3"/>
      <c r="F734" s="3"/>
      <c r="G734" s="3"/>
      <c r="H734" s="31" t="s">
        <v>1958</v>
      </c>
      <c r="I734" s="2">
        <v>1</v>
      </c>
      <c r="J734" s="31">
        <f t="shared" si="11"/>
        <v>800</v>
      </c>
      <c r="K734" s="31"/>
      <c r="L734" s="31"/>
      <c r="M734" s="31"/>
      <c r="N734" s="31"/>
      <c r="O734" s="31"/>
      <c r="P734" s="2">
        <v>192</v>
      </c>
      <c r="Q734" s="6">
        <v>45079</v>
      </c>
      <c r="R734" s="6">
        <v>45082</v>
      </c>
      <c r="S734" s="2" t="s">
        <v>1931</v>
      </c>
      <c r="T734" s="2" t="b">
        <v>1</v>
      </c>
      <c r="U734" s="2">
        <v>663.33</v>
      </c>
    </row>
    <row r="735" spans="1:21" ht="14.25" customHeight="1" x14ac:dyDescent="0.35">
      <c r="A735" s="2" t="s">
        <v>1123</v>
      </c>
      <c r="B735" s="3" t="s">
        <v>1951</v>
      </c>
      <c r="C735" s="3"/>
      <c r="D735" s="3"/>
      <c r="E735" s="3"/>
      <c r="F735" s="3"/>
      <c r="G735" s="3"/>
      <c r="H735" s="31">
        <v>4000</v>
      </c>
      <c r="I735" s="2">
        <v>10</v>
      </c>
      <c r="J735" s="31">
        <f t="shared" si="11"/>
        <v>40000</v>
      </c>
      <c r="K735" s="31"/>
      <c r="L735" s="31"/>
      <c r="M735" s="31"/>
      <c r="N735" s="31"/>
      <c r="O735" s="31"/>
      <c r="P735" s="2">
        <v>139</v>
      </c>
      <c r="Q735" s="6">
        <v>44087</v>
      </c>
      <c r="R735" s="6">
        <v>44092</v>
      </c>
      <c r="S735" s="2" t="s">
        <v>1937</v>
      </c>
      <c r="T735" s="2" t="b">
        <v>1</v>
      </c>
      <c r="U735" s="2">
        <v>24648.699999999997</v>
      </c>
    </row>
    <row r="736" spans="1:21" ht="14.25" customHeight="1" x14ac:dyDescent="0.35">
      <c r="A736" s="2" t="s">
        <v>1125</v>
      </c>
      <c r="B736" s="3" t="s">
        <v>1946</v>
      </c>
      <c r="C736" s="3"/>
      <c r="D736" s="3"/>
      <c r="E736" s="3"/>
      <c r="F736" s="3"/>
      <c r="G736" s="3"/>
      <c r="H736" s="31" t="s">
        <v>1947</v>
      </c>
      <c r="I736" s="2">
        <v>6</v>
      </c>
      <c r="J736" s="31">
        <f t="shared" si="11"/>
        <v>12000</v>
      </c>
      <c r="K736" s="31"/>
      <c r="L736" s="31"/>
      <c r="M736" s="31"/>
      <c r="N736" s="31"/>
      <c r="O736" s="31"/>
      <c r="P736" s="2">
        <v>165</v>
      </c>
      <c r="Q736" s="6">
        <v>45098</v>
      </c>
      <c r="R736" s="6">
        <v>45100</v>
      </c>
      <c r="S736" s="2" t="s">
        <v>1935</v>
      </c>
      <c r="T736" s="2" t="b">
        <v>1</v>
      </c>
      <c r="U736" s="2">
        <v>10012.26</v>
      </c>
    </row>
    <row r="737" spans="1:21" ht="14.25" customHeight="1" x14ac:dyDescent="0.35">
      <c r="A737" s="2" t="s">
        <v>1127</v>
      </c>
      <c r="B737" s="3" t="s">
        <v>1936</v>
      </c>
      <c r="C737" s="3"/>
      <c r="D737" s="3"/>
      <c r="E737" s="3"/>
      <c r="F737" s="3"/>
      <c r="G737" s="3"/>
      <c r="H737" s="31" t="s">
        <v>1954</v>
      </c>
      <c r="I737" s="2">
        <v>5</v>
      </c>
      <c r="J737" s="31">
        <f t="shared" si="11"/>
        <v>15000</v>
      </c>
      <c r="K737" s="31"/>
      <c r="L737" s="31"/>
      <c r="M737" s="31"/>
      <c r="N737" s="31"/>
      <c r="O737" s="31"/>
      <c r="P737" s="2">
        <v>256</v>
      </c>
      <c r="Q737" s="6">
        <v>44909</v>
      </c>
      <c r="R737" s="6">
        <v>44911</v>
      </c>
      <c r="S737" s="2" t="s">
        <v>1952</v>
      </c>
      <c r="T737" s="2" t="b">
        <v>1</v>
      </c>
      <c r="U737" s="2">
        <v>10751.5</v>
      </c>
    </row>
    <row r="738" spans="1:21" ht="14.25" customHeight="1" x14ac:dyDescent="0.35">
      <c r="A738" s="2" t="s">
        <v>1128</v>
      </c>
      <c r="B738" s="3" t="s">
        <v>1946</v>
      </c>
      <c r="C738" s="3"/>
      <c r="D738" s="3"/>
      <c r="E738" s="3"/>
      <c r="F738" s="3"/>
      <c r="G738" s="3"/>
      <c r="H738" s="31">
        <v>2000</v>
      </c>
      <c r="I738" s="2">
        <v>6</v>
      </c>
      <c r="J738" s="31">
        <f t="shared" si="11"/>
        <v>12000</v>
      </c>
      <c r="K738" s="31"/>
      <c r="L738" s="31"/>
      <c r="M738" s="31"/>
      <c r="N738" s="31"/>
      <c r="O738" s="31"/>
      <c r="P738" s="2">
        <v>428</v>
      </c>
      <c r="Q738" s="6">
        <v>45006</v>
      </c>
      <c r="R738" s="6">
        <v>45010</v>
      </c>
      <c r="S738" s="2" t="s">
        <v>1937</v>
      </c>
      <c r="T738" s="2" t="b">
        <v>1</v>
      </c>
      <c r="U738" s="2">
        <v>10198.380000000001</v>
      </c>
    </row>
    <row r="739" spans="1:21" ht="14.25" customHeight="1" x14ac:dyDescent="0.35">
      <c r="A739" s="2" t="s">
        <v>1130</v>
      </c>
      <c r="B739" s="3" t="s">
        <v>1940</v>
      </c>
      <c r="C739" s="3"/>
      <c r="D739" s="3"/>
      <c r="E739" s="3"/>
      <c r="F739" s="3"/>
      <c r="G739" s="3"/>
      <c r="H739" s="31">
        <v>10000</v>
      </c>
      <c r="I739" s="2">
        <v>2</v>
      </c>
      <c r="J739" s="31">
        <f t="shared" si="11"/>
        <v>20000</v>
      </c>
      <c r="K739" s="31"/>
      <c r="L739" s="31"/>
      <c r="M739" s="31"/>
      <c r="N739" s="31"/>
      <c r="O739" s="31"/>
      <c r="P739" s="2">
        <v>123</v>
      </c>
      <c r="Q739" s="6">
        <v>45279</v>
      </c>
      <c r="R739" s="6">
        <v>45283</v>
      </c>
      <c r="S739" s="2" t="s">
        <v>1931</v>
      </c>
      <c r="T739" s="2" t="b">
        <v>1</v>
      </c>
      <c r="U739" s="2">
        <v>10425.280000000001</v>
      </c>
    </row>
    <row r="740" spans="1:21" ht="14.25" customHeight="1" x14ac:dyDescent="0.35">
      <c r="A740" s="2" t="s">
        <v>1132</v>
      </c>
      <c r="B740" s="3" t="s">
        <v>1945</v>
      </c>
      <c r="C740" s="3"/>
      <c r="D740" s="3"/>
      <c r="E740" s="3"/>
      <c r="F740" s="3"/>
      <c r="G740" s="3"/>
      <c r="H740" s="31">
        <v>15000</v>
      </c>
      <c r="I740" s="2">
        <v>3</v>
      </c>
      <c r="J740" s="31">
        <f t="shared" si="11"/>
        <v>45000</v>
      </c>
      <c r="K740" s="31"/>
      <c r="L740" s="31"/>
      <c r="M740" s="31"/>
      <c r="N740" s="31"/>
      <c r="O740" s="31"/>
      <c r="P740" s="2">
        <v>494</v>
      </c>
      <c r="Q740" s="6">
        <v>44460</v>
      </c>
      <c r="R740" s="6">
        <v>44462</v>
      </c>
      <c r="T740" s="2" t="b">
        <v>0</v>
      </c>
      <c r="U740" s="2" t="s">
        <v>1933</v>
      </c>
    </row>
    <row r="741" spans="1:21" ht="14.25" customHeight="1" x14ac:dyDescent="0.35">
      <c r="A741" s="2" t="s">
        <v>1134</v>
      </c>
      <c r="B741" s="3" t="s">
        <v>1951</v>
      </c>
      <c r="C741" s="3"/>
      <c r="D741" s="3"/>
      <c r="E741" s="3"/>
      <c r="F741" s="3"/>
      <c r="G741" s="3"/>
      <c r="H741" s="31">
        <v>4000</v>
      </c>
      <c r="I741" s="2">
        <v>6</v>
      </c>
      <c r="J741" s="31">
        <f t="shared" si="11"/>
        <v>24000</v>
      </c>
      <c r="K741" s="31"/>
      <c r="L741" s="31"/>
      <c r="M741" s="31"/>
      <c r="N741" s="31"/>
      <c r="O741" s="31"/>
      <c r="P741" s="2">
        <v>450</v>
      </c>
      <c r="Q741" s="6">
        <v>43906</v>
      </c>
      <c r="R741" s="6">
        <v>43910</v>
      </c>
      <c r="T741" s="2" t="b">
        <v>0</v>
      </c>
      <c r="U741" s="2" t="s">
        <v>1933</v>
      </c>
    </row>
    <row r="742" spans="1:21" ht="14.25" customHeight="1" x14ac:dyDescent="0.35">
      <c r="A742" s="2" t="s">
        <v>1135</v>
      </c>
      <c r="B742" s="3" t="s">
        <v>1941</v>
      </c>
      <c r="C742" s="3"/>
      <c r="D742" s="3"/>
      <c r="E742" s="3"/>
      <c r="F742" s="3"/>
      <c r="G742" s="3"/>
      <c r="H742" s="31">
        <v>18000</v>
      </c>
      <c r="I742" s="2">
        <v>5</v>
      </c>
      <c r="J742" s="31">
        <f t="shared" si="11"/>
        <v>90000</v>
      </c>
      <c r="K742" s="31"/>
      <c r="L742" s="31"/>
      <c r="M742" s="31"/>
      <c r="N742" s="31"/>
      <c r="O742" s="31"/>
      <c r="P742" s="2">
        <v>238</v>
      </c>
      <c r="Q742" s="6">
        <v>45147</v>
      </c>
      <c r="R742" s="6">
        <v>45151</v>
      </c>
      <c r="S742" s="2" t="s">
        <v>1948</v>
      </c>
      <c r="T742" s="2" t="b">
        <v>1</v>
      </c>
      <c r="U742" s="2">
        <v>66268.25</v>
      </c>
    </row>
    <row r="743" spans="1:21" ht="14.25" customHeight="1" x14ac:dyDescent="0.35">
      <c r="A743" s="2" t="s">
        <v>1136</v>
      </c>
      <c r="B743" s="3" t="s">
        <v>1939</v>
      </c>
      <c r="C743" s="3"/>
      <c r="D743" s="3"/>
      <c r="E743" s="3"/>
      <c r="F743" s="3"/>
      <c r="G743" s="3"/>
      <c r="H743" s="31" t="s">
        <v>1963</v>
      </c>
      <c r="I743" s="2">
        <v>3</v>
      </c>
      <c r="J743" s="31">
        <f t="shared" si="11"/>
        <v>3000</v>
      </c>
      <c r="K743" s="31"/>
      <c r="L743" s="31"/>
      <c r="M743" s="31"/>
      <c r="N743" s="31"/>
      <c r="O743" s="31"/>
      <c r="P743" s="2">
        <v>239</v>
      </c>
      <c r="Q743" s="6">
        <v>44142</v>
      </c>
      <c r="R743" s="6">
        <v>44144</v>
      </c>
      <c r="S743" s="2" t="s">
        <v>1948</v>
      </c>
      <c r="T743" s="2" t="b">
        <v>1</v>
      </c>
      <c r="U743" s="2">
        <v>1767.42</v>
      </c>
    </row>
    <row r="744" spans="1:21" ht="14.25" customHeight="1" x14ac:dyDescent="0.35">
      <c r="A744" s="2" t="s">
        <v>1137</v>
      </c>
      <c r="B744" s="3" t="s">
        <v>1940</v>
      </c>
      <c r="C744" s="3"/>
      <c r="D744" s="3"/>
      <c r="E744" s="3"/>
      <c r="F744" s="3"/>
      <c r="G744" s="3"/>
      <c r="H744" s="31">
        <v>10000</v>
      </c>
      <c r="I744" s="2">
        <v>2</v>
      </c>
      <c r="J744" s="31">
        <f t="shared" si="11"/>
        <v>20000</v>
      </c>
      <c r="K744" s="31"/>
      <c r="L744" s="31"/>
      <c r="M744" s="31"/>
      <c r="N744" s="31"/>
      <c r="O744" s="31"/>
      <c r="P744" s="2">
        <v>180</v>
      </c>
      <c r="Q744" s="6">
        <v>44842</v>
      </c>
      <c r="R744" s="6">
        <v>44844</v>
      </c>
      <c r="S744" s="2" t="s">
        <v>1931</v>
      </c>
      <c r="T744" s="2" t="b">
        <v>1</v>
      </c>
      <c r="U744" s="2">
        <v>10044.68</v>
      </c>
    </row>
    <row r="745" spans="1:21" ht="14.25" customHeight="1" x14ac:dyDescent="0.35">
      <c r="A745" s="2" t="s">
        <v>1138</v>
      </c>
      <c r="B745" s="3" t="s">
        <v>1939</v>
      </c>
      <c r="C745" s="3"/>
      <c r="D745" s="3"/>
      <c r="E745" s="3"/>
      <c r="F745" s="3"/>
      <c r="G745" s="3"/>
      <c r="H745" s="31">
        <v>1000</v>
      </c>
      <c r="I745" s="2">
        <v>3</v>
      </c>
      <c r="J745" s="31">
        <f t="shared" si="11"/>
        <v>3000</v>
      </c>
      <c r="K745" s="31"/>
      <c r="L745" s="31"/>
      <c r="M745" s="31"/>
      <c r="N745" s="31"/>
      <c r="O745" s="31"/>
      <c r="P745" s="2">
        <v>472</v>
      </c>
      <c r="Q745" s="6">
        <v>44216</v>
      </c>
      <c r="R745" s="6">
        <v>44221</v>
      </c>
      <c r="S745" s="2" t="s">
        <v>1931</v>
      </c>
      <c r="T745" s="2" t="b">
        <v>1</v>
      </c>
      <c r="U745" s="2">
        <v>2420.9700000000003</v>
      </c>
    </row>
    <row r="746" spans="1:21" ht="14.25" customHeight="1" x14ac:dyDescent="0.35">
      <c r="A746" s="2" t="s">
        <v>1140</v>
      </c>
      <c r="B746" s="3" t="s">
        <v>1946</v>
      </c>
      <c r="C746" s="3"/>
      <c r="D746" s="3"/>
      <c r="E746" s="3"/>
      <c r="F746" s="3"/>
      <c r="G746" s="3"/>
      <c r="H746" s="31">
        <v>2000</v>
      </c>
      <c r="I746" s="2">
        <v>6</v>
      </c>
      <c r="J746" s="31">
        <f t="shared" si="11"/>
        <v>12000</v>
      </c>
      <c r="K746" s="31"/>
      <c r="L746" s="31"/>
      <c r="M746" s="31"/>
      <c r="N746" s="31"/>
      <c r="O746" s="31"/>
      <c r="P746" s="2">
        <v>167</v>
      </c>
      <c r="Q746" s="6">
        <v>44580</v>
      </c>
      <c r="R746" s="6">
        <v>44584</v>
      </c>
      <c r="S746" s="2" t="s">
        <v>1952</v>
      </c>
      <c r="T746" s="2" t="b">
        <v>1</v>
      </c>
      <c r="U746" s="2">
        <v>7689</v>
      </c>
    </row>
    <row r="747" spans="1:21" ht="14.25" customHeight="1" x14ac:dyDescent="0.35">
      <c r="A747" s="2" t="s">
        <v>1141</v>
      </c>
      <c r="B747" s="3" t="s">
        <v>1932</v>
      </c>
      <c r="C747" s="3"/>
      <c r="D747" s="3"/>
      <c r="E747" s="3"/>
      <c r="F747" s="3"/>
      <c r="G747" s="3"/>
      <c r="H747" s="31">
        <v>500</v>
      </c>
      <c r="I747" s="2">
        <v>1</v>
      </c>
      <c r="J747" s="31">
        <f t="shared" si="11"/>
        <v>500</v>
      </c>
      <c r="K747" s="31"/>
      <c r="L747" s="31"/>
      <c r="M747" s="31"/>
      <c r="N747" s="31"/>
      <c r="O747" s="31"/>
      <c r="P747" s="2">
        <v>300</v>
      </c>
      <c r="Q747" s="6">
        <v>44101</v>
      </c>
      <c r="R747" s="6">
        <v>44105</v>
      </c>
      <c r="S747" s="2" t="s">
        <v>1935</v>
      </c>
      <c r="T747" s="2" t="b">
        <v>1</v>
      </c>
      <c r="U747" s="2">
        <v>405.67</v>
      </c>
    </row>
    <row r="748" spans="1:21" ht="14.25" customHeight="1" x14ac:dyDescent="0.35">
      <c r="A748" s="2" t="s">
        <v>1142</v>
      </c>
      <c r="B748" s="3" t="s">
        <v>1943</v>
      </c>
      <c r="C748" s="3"/>
      <c r="D748" s="3"/>
      <c r="E748" s="3"/>
      <c r="F748" s="3"/>
      <c r="G748" s="3"/>
      <c r="H748" s="31">
        <v>25000</v>
      </c>
      <c r="I748" s="2">
        <v>12</v>
      </c>
      <c r="J748" s="31">
        <f t="shared" si="11"/>
        <v>300000</v>
      </c>
      <c r="K748" s="31"/>
      <c r="L748" s="31"/>
      <c r="M748" s="31"/>
      <c r="N748" s="31"/>
      <c r="O748" s="31"/>
      <c r="P748" s="2">
        <v>384</v>
      </c>
      <c r="Q748" s="6">
        <v>44230</v>
      </c>
      <c r="R748" s="6">
        <v>44234</v>
      </c>
      <c r="T748" s="2" t="b">
        <v>0</v>
      </c>
      <c r="U748" s="2" t="s">
        <v>1933</v>
      </c>
    </row>
    <row r="749" spans="1:21" ht="14.25" customHeight="1" x14ac:dyDescent="0.35">
      <c r="A749" s="2" t="s">
        <v>1143</v>
      </c>
      <c r="B749" s="3" t="s">
        <v>1943</v>
      </c>
      <c r="C749" s="3"/>
      <c r="D749" s="3"/>
      <c r="E749" s="3"/>
      <c r="F749" s="3"/>
      <c r="G749" s="3"/>
      <c r="H749" s="31">
        <v>25000</v>
      </c>
      <c r="I749" s="2">
        <v>8</v>
      </c>
      <c r="J749" s="31">
        <f t="shared" si="11"/>
        <v>200000</v>
      </c>
      <c r="K749" s="31"/>
      <c r="L749" s="31"/>
      <c r="M749" s="31"/>
      <c r="N749" s="31"/>
      <c r="O749" s="31"/>
      <c r="P749" s="2">
        <v>495</v>
      </c>
      <c r="Q749" s="6">
        <v>44433</v>
      </c>
      <c r="R749" s="6">
        <v>44435</v>
      </c>
      <c r="S749" s="2" t="s">
        <v>1952</v>
      </c>
      <c r="T749" s="2" t="b">
        <v>1</v>
      </c>
      <c r="U749" s="2">
        <v>141389.44</v>
      </c>
    </row>
    <row r="750" spans="1:21" ht="14.25" customHeight="1" x14ac:dyDescent="0.35">
      <c r="A750" s="2" t="s">
        <v>1144</v>
      </c>
      <c r="B750" s="3" t="s">
        <v>1949</v>
      </c>
      <c r="C750" s="3"/>
      <c r="D750" s="3"/>
      <c r="E750" s="3"/>
      <c r="F750" s="3"/>
      <c r="G750" s="3"/>
      <c r="H750" s="31" t="s">
        <v>1960</v>
      </c>
      <c r="I750" s="2">
        <v>12</v>
      </c>
      <c r="J750" s="31">
        <f t="shared" si="11"/>
        <v>240000</v>
      </c>
      <c r="K750" s="31"/>
      <c r="L750" s="31"/>
      <c r="M750" s="31"/>
      <c r="N750" s="31"/>
      <c r="O750" s="31"/>
      <c r="P750" s="2">
        <v>500</v>
      </c>
      <c r="Q750" s="6">
        <v>43836</v>
      </c>
      <c r="R750" s="6">
        <v>43838</v>
      </c>
      <c r="S750" s="2" t="s">
        <v>1937</v>
      </c>
      <c r="T750" s="2" t="b">
        <v>1</v>
      </c>
      <c r="U750" s="2">
        <v>211079.16</v>
      </c>
    </row>
    <row r="751" spans="1:21" ht="14.25" customHeight="1" x14ac:dyDescent="0.35">
      <c r="A751" s="2" t="s">
        <v>1145</v>
      </c>
      <c r="B751" s="3" t="s">
        <v>1959</v>
      </c>
      <c r="C751" s="3"/>
      <c r="D751" s="3"/>
      <c r="E751" s="3"/>
      <c r="F751" s="3"/>
      <c r="G751" s="3"/>
      <c r="H751" s="31">
        <v>100</v>
      </c>
      <c r="I751" s="2">
        <v>1</v>
      </c>
      <c r="J751" s="31">
        <f t="shared" si="11"/>
        <v>100</v>
      </c>
      <c r="K751" s="31"/>
      <c r="L751" s="31"/>
      <c r="M751" s="31"/>
      <c r="N751" s="31"/>
      <c r="O751" s="31"/>
      <c r="P751" s="2">
        <v>405</v>
      </c>
      <c r="Q751" s="6">
        <v>43804</v>
      </c>
      <c r="R751" s="6">
        <v>43810</v>
      </c>
      <c r="T751" s="2" t="b">
        <v>0</v>
      </c>
      <c r="U751" s="2" t="s">
        <v>1933</v>
      </c>
    </row>
    <row r="752" spans="1:21" ht="14.25" customHeight="1" x14ac:dyDescent="0.35">
      <c r="A752" s="2" t="s">
        <v>1146</v>
      </c>
      <c r="B752" s="3" t="s">
        <v>1940</v>
      </c>
      <c r="C752" s="3"/>
      <c r="D752" s="3"/>
      <c r="E752" s="3"/>
      <c r="F752" s="3"/>
      <c r="G752" s="3"/>
      <c r="H752" s="31">
        <v>10000</v>
      </c>
      <c r="I752" s="2">
        <v>2</v>
      </c>
      <c r="J752" s="31">
        <f t="shared" si="11"/>
        <v>20000</v>
      </c>
      <c r="K752" s="31"/>
      <c r="L752" s="31"/>
      <c r="M752" s="31"/>
      <c r="N752" s="31"/>
      <c r="O752" s="31"/>
      <c r="P752" s="2">
        <v>484</v>
      </c>
      <c r="Q752" s="6">
        <v>44684</v>
      </c>
      <c r="R752" s="6">
        <v>44690</v>
      </c>
      <c r="S752" s="2" t="s">
        <v>1931</v>
      </c>
      <c r="T752" s="2" t="b">
        <v>1</v>
      </c>
      <c r="U752" s="2">
        <v>15758.62</v>
      </c>
    </row>
    <row r="753" spans="1:21" ht="14.25" customHeight="1" x14ac:dyDescent="0.35">
      <c r="A753" s="2" t="s">
        <v>1147</v>
      </c>
      <c r="B753" s="3" t="s">
        <v>1934</v>
      </c>
      <c r="C753" s="3"/>
      <c r="D753" s="3"/>
      <c r="E753" s="3"/>
      <c r="F753" s="3"/>
      <c r="G753" s="3"/>
      <c r="H753" s="31">
        <v>6000</v>
      </c>
      <c r="I753" s="2">
        <v>3</v>
      </c>
      <c r="J753" s="31">
        <f t="shared" si="11"/>
        <v>18000</v>
      </c>
      <c r="K753" s="31"/>
      <c r="L753" s="31"/>
      <c r="M753" s="31"/>
      <c r="N753" s="31"/>
      <c r="O753" s="31"/>
      <c r="P753" s="2">
        <v>335</v>
      </c>
      <c r="Q753" s="6">
        <v>44427</v>
      </c>
      <c r="R753" s="6">
        <v>44429</v>
      </c>
      <c r="S753" s="2" t="s">
        <v>1937</v>
      </c>
      <c r="T753" s="2" t="b">
        <v>1</v>
      </c>
      <c r="U753" s="2">
        <v>13560.54</v>
      </c>
    </row>
    <row r="754" spans="1:21" ht="14.25" customHeight="1" x14ac:dyDescent="0.35">
      <c r="A754" s="2" t="s">
        <v>1148</v>
      </c>
      <c r="B754" s="3" t="s">
        <v>1944</v>
      </c>
      <c r="C754" s="3"/>
      <c r="D754" s="3"/>
      <c r="E754" s="3"/>
      <c r="F754" s="3"/>
      <c r="G754" s="3"/>
      <c r="H754" s="31" t="s">
        <v>1956</v>
      </c>
      <c r="I754" s="2">
        <v>4</v>
      </c>
      <c r="J754" s="31">
        <f t="shared" si="11"/>
        <v>32000</v>
      </c>
      <c r="K754" s="31"/>
      <c r="L754" s="31"/>
      <c r="M754" s="31"/>
      <c r="N754" s="31"/>
      <c r="O754" s="31"/>
      <c r="P754" s="2">
        <v>325</v>
      </c>
      <c r="Q754" s="6">
        <v>44752</v>
      </c>
      <c r="R754" s="6">
        <v>44754</v>
      </c>
      <c r="S754" s="2" t="s">
        <v>1952</v>
      </c>
      <c r="T754" s="2" t="b">
        <v>1</v>
      </c>
      <c r="U754" s="2">
        <v>27093.279999999999</v>
      </c>
    </row>
    <row r="755" spans="1:21" ht="14.25" customHeight="1" x14ac:dyDescent="0.35">
      <c r="A755" s="2" t="s">
        <v>1150</v>
      </c>
      <c r="B755" s="3" t="s">
        <v>1951</v>
      </c>
      <c r="C755" s="3"/>
      <c r="D755" s="3"/>
      <c r="E755" s="3"/>
      <c r="F755" s="3"/>
      <c r="G755" s="3"/>
      <c r="H755" s="31">
        <v>4000</v>
      </c>
      <c r="I755" s="2">
        <v>6</v>
      </c>
      <c r="J755" s="31">
        <f t="shared" si="11"/>
        <v>24000</v>
      </c>
      <c r="K755" s="31"/>
      <c r="L755" s="31"/>
      <c r="M755" s="31"/>
      <c r="N755" s="31"/>
      <c r="O755" s="31"/>
      <c r="P755" s="2">
        <v>334</v>
      </c>
      <c r="Q755" s="6">
        <v>43930</v>
      </c>
      <c r="R755" s="6">
        <v>43934</v>
      </c>
      <c r="S755" s="2" t="s">
        <v>1948</v>
      </c>
      <c r="T755" s="2" t="b">
        <v>1</v>
      </c>
      <c r="U755" s="2">
        <v>13327.14</v>
      </c>
    </row>
    <row r="756" spans="1:21" ht="14.25" customHeight="1" x14ac:dyDescent="0.35">
      <c r="A756" s="2" t="s">
        <v>1151</v>
      </c>
      <c r="B756" s="3" t="s">
        <v>1940</v>
      </c>
      <c r="C756" s="3"/>
      <c r="D756" s="3"/>
      <c r="E756" s="3"/>
      <c r="F756" s="3"/>
      <c r="G756" s="3"/>
      <c r="H756" s="31" t="s">
        <v>1955</v>
      </c>
      <c r="I756" s="2">
        <v>2</v>
      </c>
      <c r="J756" s="31">
        <f t="shared" si="11"/>
        <v>20000</v>
      </c>
      <c r="K756" s="31"/>
      <c r="L756" s="31"/>
      <c r="M756" s="31"/>
      <c r="N756" s="31"/>
      <c r="O756" s="31"/>
      <c r="P756" s="2">
        <v>453</v>
      </c>
      <c r="Q756" s="6">
        <v>44515</v>
      </c>
      <c r="R756" s="6">
        <v>44517</v>
      </c>
      <c r="S756" s="2" t="s">
        <v>1948</v>
      </c>
      <c r="T756" s="2" t="b">
        <v>1</v>
      </c>
      <c r="U756" s="2">
        <v>11426.44</v>
      </c>
    </row>
    <row r="757" spans="1:21" ht="14.25" customHeight="1" x14ac:dyDescent="0.35">
      <c r="A757" s="2" t="s">
        <v>1152</v>
      </c>
      <c r="B757" s="3" t="s">
        <v>1930</v>
      </c>
      <c r="C757" s="3"/>
      <c r="D757" s="3"/>
      <c r="E757" s="3"/>
      <c r="F757" s="3"/>
      <c r="G757" s="3"/>
      <c r="H757" s="31" t="s">
        <v>1953</v>
      </c>
      <c r="I757" s="2">
        <v>5</v>
      </c>
      <c r="J757" s="31">
        <f t="shared" si="11"/>
        <v>60000</v>
      </c>
      <c r="K757" s="31"/>
      <c r="L757" s="31"/>
      <c r="M757" s="31"/>
      <c r="N757" s="31"/>
      <c r="O757" s="31"/>
      <c r="P757" s="2">
        <v>178</v>
      </c>
      <c r="Q757" s="6">
        <v>44394</v>
      </c>
      <c r="R757" s="6">
        <v>44397</v>
      </c>
      <c r="T757" s="2" t="b">
        <v>0</v>
      </c>
      <c r="U757" s="2" t="s">
        <v>1933</v>
      </c>
    </row>
    <row r="758" spans="1:21" ht="14.25" customHeight="1" x14ac:dyDescent="0.35">
      <c r="A758" s="2" t="s">
        <v>1153</v>
      </c>
      <c r="B758" s="3" t="s">
        <v>1936</v>
      </c>
      <c r="C758" s="3"/>
      <c r="D758" s="3"/>
      <c r="E758" s="3"/>
      <c r="F758" s="3"/>
      <c r="G758" s="3"/>
      <c r="H758" s="31" t="s">
        <v>1954</v>
      </c>
      <c r="I758" s="2">
        <v>5</v>
      </c>
      <c r="J758" s="31">
        <f t="shared" si="11"/>
        <v>15000</v>
      </c>
      <c r="K758" s="31"/>
      <c r="L758" s="31"/>
      <c r="M758" s="31"/>
      <c r="N758" s="31"/>
      <c r="O758" s="31"/>
      <c r="P758" s="2">
        <v>150</v>
      </c>
      <c r="Q758" s="6">
        <v>44232</v>
      </c>
      <c r="R758" s="6">
        <v>44234</v>
      </c>
      <c r="S758" s="2" t="s">
        <v>1931</v>
      </c>
      <c r="T758" s="2" t="b">
        <v>1</v>
      </c>
      <c r="U758" s="2">
        <v>12315.599999999999</v>
      </c>
    </row>
    <row r="759" spans="1:21" ht="14.25" customHeight="1" x14ac:dyDescent="0.35">
      <c r="A759" s="2" t="s">
        <v>1154</v>
      </c>
      <c r="B759" s="3" t="s">
        <v>1946</v>
      </c>
      <c r="C759" s="3"/>
      <c r="D759" s="3"/>
      <c r="E759" s="3"/>
      <c r="F759" s="3"/>
      <c r="G759" s="3"/>
      <c r="H759" s="31">
        <v>2000</v>
      </c>
      <c r="I759" s="2">
        <v>6</v>
      </c>
      <c r="J759" s="31">
        <f t="shared" si="11"/>
        <v>12000</v>
      </c>
      <c r="K759" s="31"/>
      <c r="L759" s="31"/>
      <c r="M759" s="31"/>
      <c r="N759" s="31"/>
      <c r="O759" s="31"/>
      <c r="P759" s="2">
        <v>433</v>
      </c>
      <c r="Q759" s="6">
        <v>44232</v>
      </c>
      <c r="R759" s="6">
        <v>44234</v>
      </c>
      <c r="S759" s="2" t="s">
        <v>1931</v>
      </c>
      <c r="T759" s="2" t="b">
        <v>1</v>
      </c>
      <c r="U759" s="2">
        <v>9147.9000000000015</v>
      </c>
    </row>
    <row r="760" spans="1:21" ht="14.25" customHeight="1" x14ac:dyDescent="0.35">
      <c r="A760" s="2" t="s">
        <v>1156</v>
      </c>
      <c r="B760" s="3" t="s">
        <v>1934</v>
      </c>
      <c r="C760" s="3"/>
      <c r="D760" s="3"/>
      <c r="E760" s="3"/>
      <c r="F760" s="3"/>
      <c r="G760" s="3"/>
      <c r="H760" s="31" t="s">
        <v>1938</v>
      </c>
      <c r="I760" s="2">
        <v>3</v>
      </c>
      <c r="J760" s="31">
        <f t="shared" si="11"/>
        <v>18000</v>
      </c>
      <c r="K760" s="31"/>
      <c r="L760" s="31"/>
      <c r="M760" s="31"/>
      <c r="N760" s="31"/>
      <c r="O760" s="31"/>
      <c r="P760" s="2">
        <v>324</v>
      </c>
      <c r="Q760" s="6">
        <v>44506</v>
      </c>
      <c r="R760" s="6">
        <v>44509</v>
      </c>
      <c r="T760" s="2" t="b">
        <v>0</v>
      </c>
      <c r="U760" s="2" t="s">
        <v>1933</v>
      </c>
    </row>
    <row r="761" spans="1:21" ht="14.25" customHeight="1" x14ac:dyDescent="0.35">
      <c r="A761" s="2" t="s">
        <v>1157</v>
      </c>
      <c r="B761" s="3" t="s">
        <v>1949</v>
      </c>
      <c r="C761" s="3"/>
      <c r="D761" s="3"/>
      <c r="E761" s="3"/>
      <c r="F761" s="3"/>
      <c r="G761" s="3"/>
      <c r="H761" s="31" t="s">
        <v>1960</v>
      </c>
      <c r="I761" s="2">
        <v>12</v>
      </c>
      <c r="J761" s="31">
        <f t="shared" si="11"/>
        <v>240000</v>
      </c>
      <c r="K761" s="31"/>
      <c r="L761" s="31"/>
      <c r="M761" s="31"/>
      <c r="N761" s="31"/>
      <c r="O761" s="31"/>
      <c r="P761" s="2">
        <v>128</v>
      </c>
      <c r="Q761" s="6">
        <v>43792</v>
      </c>
      <c r="R761" s="6">
        <v>43794</v>
      </c>
      <c r="S761" s="2" t="s">
        <v>1937</v>
      </c>
      <c r="T761" s="2" t="b">
        <v>1</v>
      </c>
      <c r="U761" s="2">
        <v>167045.76000000001</v>
      </c>
    </row>
    <row r="762" spans="1:21" ht="14.25" customHeight="1" x14ac:dyDescent="0.35">
      <c r="A762" s="2" t="s">
        <v>1159</v>
      </c>
      <c r="B762" s="3" t="s">
        <v>1941</v>
      </c>
      <c r="C762" s="3"/>
      <c r="D762" s="3"/>
      <c r="E762" s="3"/>
      <c r="F762" s="3"/>
      <c r="G762" s="3"/>
      <c r="H762" s="31">
        <v>18000</v>
      </c>
      <c r="I762" s="2">
        <v>4</v>
      </c>
      <c r="J762" s="31">
        <f t="shared" si="11"/>
        <v>72000</v>
      </c>
      <c r="K762" s="31"/>
      <c r="L762" s="31"/>
      <c r="M762" s="31"/>
      <c r="N762" s="31"/>
      <c r="O762" s="31"/>
      <c r="P762" s="2">
        <v>192</v>
      </c>
      <c r="Q762" s="6">
        <v>43873</v>
      </c>
      <c r="R762" s="6">
        <v>43877</v>
      </c>
      <c r="S762" s="2" t="s">
        <v>1952</v>
      </c>
      <c r="T762" s="2" t="b">
        <v>1</v>
      </c>
      <c r="U762" s="2">
        <v>54255.64</v>
      </c>
    </row>
    <row r="763" spans="1:21" ht="14.25" customHeight="1" x14ac:dyDescent="0.35">
      <c r="A763" s="2" t="s">
        <v>1160</v>
      </c>
      <c r="B763" s="3" t="s">
        <v>1944</v>
      </c>
      <c r="C763" s="3"/>
      <c r="D763" s="3"/>
      <c r="E763" s="3"/>
      <c r="F763" s="3"/>
      <c r="G763" s="3"/>
      <c r="H763" s="31" t="s">
        <v>1956</v>
      </c>
      <c r="I763" s="2">
        <v>4</v>
      </c>
      <c r="J763" s="31">
        <f t="shared" si="11"/>
        <v>32000</v>
      </c>
      <c r="K763" s="31"/>
      <c r="L763" s="31"/>
      <c r="M763" s="31"/>
      <c r="N763" s="31"/>
      <c r="O763" s="31"/>
      <c r="P763" s="2">
        <v>392</v>
      </c>
      <c r="Q763" s="6">
        <v>44494</v>
      </c>
      <c r="R763" s="6">
        <v>44497</v>
      </c>
      <c r="S763" s="2" t="s">
        <v>1952</v>
      </c>
      <c r="T763" s="2" t="b">
        <v>1</v>
      </c>
      <c r="U763" s="2">
        <v>28784.2</v>
      </c>
    </row>
    <row r="764" spans="1:21" ht="14.25" customHeight="1" x14ac:dyDescent="0.35">
      <c r="A764" s="2" t="s">
        <v>1161</v>
      </c>
      <c r="B764" s="3" t="s">
        <v>1934</v>
      </c>
      <c r="C764" s="3"/>
      <c r="D764" s="3"/>
      <c r="E764" s="3"/>
      <c r="F764" s="3"/>
      <c r="G764" s="3"/>
      <c r="H764" s="31">
        <v>6000</v>
      </c>
      <c r="I764" s="2">
        <v>2</v>
      </c>
      <c r="J764" s="31">
        <f t="shared" si="11"/>
        <v>12000</v>
      </c>
      <c r="K764" s="31"/>
      <c r="L764" s="31"/>
      <c r="M764" s="31"/>
      <c r="N764" s="31"/>
      <c r="O764" s="31"/>
      <c r="P764" s="2">
        <v>482</v>
      </c>
      <c r="Q764" s="6">
        <v>43972</v>
      </c>
      <c r="R764" s="6">
        <v>43976</v>
      </c>
      <c r="S764" s="2" t="s">
        <v>1952</v>
      </c>
      <c r="T764" s="2" t="b">
        <v>1</v>
      </c>
      <c r="U764" s="2">
        <v>9897.48</v>
      </c>
    </row>
    <row r="765" spans="1:21" ht="14.25" customHeight="1" x14ac:dyDescent="0.35">
      <c r="A765" s="2" t="s">
        <v>1162</v>
      </c>
      <c r="B765" s="3" t="s">
        <v>1949</v>
      </c>
      <c r="C765" s="3"/>
      <c r="D765" s="3"/>
      <c r="E765" s="3"/>
      <c r="F765" s="3"/>
      <c r="G765" s="3"/>
      <c r="H765" s="31">
        <v>20000</v>
      </c>
      <c r="I765" s="2">
        <v>12</v>
      </c>
      <c r="J765" s="31">
        <f t="shared" si="11"/>
        <v>240000</v>
      </c>
      <c r="K765" s="31"/>
      <c r="L765" s="31"/>
      <c r="M765" s="31"/>
      <c r="N765" s="31"/>
      <c r="O765" s="31"/>
      <c r="P765" s="2">
        <v>491</v>
      </c>
      <c r="Q765" s="6">
        <v>45206</v>
      </c>
      <c r="R765" s="6">
        <v>45211</v>
      </c>
      <c r="S765" s="2" t="s">
        <v>1935</v>
      </c>
      <c r="T765" s="2" t="b">
        <v>1</v>
      </c>
      <c r="U765" s="2">
        <v>180338.76</v>
      </c>
    </row>
    <row r="766" spans="1:21" ht="14.25" customHeight="1" x14ac:dyDescent="0.35">
      <c r="A766" s="2" t="s">
        <v>1163</v>
      </c>
      <c r="B766" s="3" t="s">
        <v>1943</v>
      </c>
      <c r="C766" s="3"/>
      <c r="D766" s="3"/>
      <c r="E766" s="3"/>
      <c r="F766" s="3"/>
      <c r="G766" s="3"/>
      <c r="H766" s="31">
        <v>25000</v>
      </c>
      <c r="I766" s="2">
        <v>8</v>
      </c>
      <c r="J766" s="31">
        <f t="shared" si="11"/>
        <v>200000</v>
      </c>
      <c r="K766" s="31"/>
      <c r="L766" s="31"/>
      <c r="M766" s="31"/>
      <c r="N766" s="31"/>
      <c r="O766" s="31"/>
      <c r="P766" s="2">
        <v>464</v>
      </c>
      <c r="Q766" s="6">
        <v>44188</v>
      </c>
      <c r="R766" s="6">
        <v>44191</v>
      </c>
      <c r="T766" s="2" t="b">
        <v>0</v>
      </c>
      <c r="U766" s="2" t="s">
        <v>1933</v>
      </c>
    </row>
    <row r="767" spans="1:21" ht="14.25" customHeight="1" x14ac:dyDescent="0.35">
      <c r="A767" s="2" t="s">
        <v>1164</v>
      </c>
      <c r="B767" s="3" t="s">
        <v>1939</v>
      </c>
      <c r="C767" s="3"/>
      <c r="D767" s="3"/>
      <c r="E767" s="3"/>
      <c r="F767" s="3"/>
      <c r="G767" s="3"/>
      <c r="H767" s="31">
        <v>1000</v>
      </c>
      <c r="I767" s="2">
        <v>3</v>
      </c>
      <c r="J767" s="31">
        <f t="shared" si="11"/>
        <v>3000</v>
      </c>
      <c r="K767" s="31"/>
      <c r="L767" s="31"/>
      <c r="M767" s="31"/>
      <c r="N767" s="31"/>
      <c r="O767" s="31"/>
      <c r="P767" s="2">
        <v>111</v>
      </c>
      <c r="Q767" s="6">
        <v>44763</v>
      </c>
      <c r="R767" s="6">
        <v>44768</v>
      </c>
      <c r="T767" s="2" t="b">
        <v>0</v>
      </c>
      <c r="U767" s="2" t="s">
        <v>1933</v>
      </c>
    </row>
    <row r="768" spans="1:21" ht="14.25" customHeight="1" x14ac:dyDescent="0.35">
      <c r="A768" s="2" t="s">
        <v>1165</v>
      </c>
      <c r="B768" s="3" t="s">
        <v>1940</v>
      </c>
      <c r="C768" s="3"/>
      <c r="D768" s="3"/>
      <c r="E768" s="3"/>
      <c r="F768" s="3"/>
      <c r="G768" s="3"/>
      <c r="H768" s="31" t="s">
        <v>1955</v>
      </c>
      <c r="I768" s="2">
        <v>2</v>
      </c>
      <c r="J768" s="31">
        <f t="shared" si="11"/>
        <v>20000</v>
      </c>
      <c r="K768" s="31"/>
      <c r="L768" s="31"/>
      <c r="M768" s="31"/>
      <c r="N768" s="31"/>
      <c r="O768" s="31"/>
      <c r="P768" s="2">
        <v>360</v>
      </c>
      <c r="Q768" s="6">
        <v>43665</v>
      </c>
      <c r="R768" s="6">
        <v>43668</v>
      </c>
      <c r="S768" s="2" t="s">
        <v>1935</v>
      </c>
      <c r="T768" s="2" t="b">
        <v>1</v>
      </c>
      <c r="U768" s="2">
        <v>11516.22</v>
      </c>
    </row>
    <row r="769" spans="1:21" ht="14.25" customHeight="1" x14ac:dyDescent="0.35">
      <c r="A769" s="2" t="s">
        <v>1166</v>
      </c>
      <c r="B769" s="3" t="s">
        <v>1936</v>
      </c>
      <c r="C769" s="3"/>
      <c r="D769" s="3"/>
      <c r="E769" s="3"/>
      <c r="F769" s="3"/>
      <c r="G769" s="3"/>
      <c r="H769" s="31" t="s">
        <v>1954</v>
      </c>
      <c r="I769" s="2">
        <v>5</v>
      </c>
      <c r="J769" s="31">
        <f t="shared" si="11"/>
        <v>15000</v>
      </c>
      <c r="K769" s="31"/>
      <c r="L769" s="31"/>
      <c r="M769" s="31"/>
      <c r="N769" s="31"/>
      <c r="O769" s="31"/>
      <c r="P769" s="2">
        <v>466</v>
      </c>
      <c r="Q769" s="6">
        <v>44149</v>
      </c>
      <c r="R769" s="6">
        <v>44155</v>
      </c>
      <c r="S769" s="2" t="s">
        <v>1948</v>
      </c>
      <c r="T769" s="2" t="b">
        <v>1</v>
      </c>
      <c r="U769" s="2">
        <v>9725.4499999999989</v>
      </c>
    </row>
    <row r="770" spans="1:21" ht="14.25" customHeight="1" x14ac:dyDescent="0.35">
      <c r="A770" s="2" t="s">
        <v>1167</v>
      </c>
      <c r="B770" s="3" t="s">
        <v>1941</v>
      </c>
      <c r="C770" s="3"/>
      <c r="D770" s="3"/>
      <c r="E770" s="3"/>
      <c r="F770" s="3"/>
      <c r="G770" s="3"/>
      <c r="H770" s="31">
        <v>18000</v>
      </c>
      <c r="I770" s="2">
        <v>4</v>
      </c>
      <c r="J770" s="31">
        <f t="shared" ref="J770:J833" si="12">H770*I770</f>
        <v>72000</v>
      </c>
      <c r="K770" s="31"/>
      <c r="L770" s="31"/>
      <c r="M770" s="31"/>
      <c r="N770" s="31"/>
      <c r="O770" s="31"/>
      <c r="P770" s="2">
        <v>333</v>
      </c>
      <c r="Q770" s="6">
        <v>45308</v>
      </c>
      <c r="R770" s="6">
        <v>45314</v>
      </c>
      <c r="S770" s="2" t="s">
        <v>1931</v>
      </c>
      <c r="T770" s="2" t="b">
        <v>1</v>
      </c>
      <c r="U770" s="2">
        <v>62499.040000000001</v>
      </c>
    </row>
    <row r="771" spans="1:21" ht="14.25" customHeight="1" x14ac:dyDescent="0.35">
      <c r="A771" s="2" t="s">
        <v>1168</v>
      </c>
      <c r="B771" s="3" t="s">
        <v>1934</v>
      </c>
      <c r="C771" s="3"/>
      <c r="D771" s="3"/>
      <c r="E771" s="3"/>
      <c r="F771" s="3"/>
      <c r="G771" s="3"/>
      <c r="H771" s="31">
        <v>6000</v>
      </c>
      <c r="I771" s="2">
        <v>2</v>
      </c>
      <c r="J771" s="31">
        <f t="shared" si="12"/>
        <v>12000</v>
      </c>
      <c r="K771" s="31"/>
      <c r="L771" s="31"/>
      <c r="M771" s="31"/>
      <c r="N771" s="31"/>
      <c r="O771" s="31"/>
      <c r="P771" s="2">
        <v>450</v>
      </c>
      <c r="Q771" s="6">
        <v>45175</v>
      </c>
      <c r="R771" s="6">
        <v>45177</v>
      </c>
      <c r="S771" s="2" t="s">
        <v>1935</v>
      </c>
      <c r="T771" s="2" t="b">
        <v>1</v>
      </c>
      <c r="U771" s="2">
        <v>10477.24</v>
      </c>
    </row>
    <row r="772" spans="1:21" ht="14.25" customHeight="1" x14ac:dyDescent="0.35">
      <c r="A772" s="2" t="s">
        <v>1169</v>
      </c>
      <c r="B772" s="3" t="s">
        <v>1957</v>
      </c>
      <c r="C772" s="3"/>
      <c r="D772" s="3"/>
      <c r="E772" s="3"/>
      <c r="F772" s="3"/>
      <c r="G772" s="3"/>
      <c r="H772" s="31">
        <v>800</v>
      </c>
      <c r="I772" s="2">
        <v>2</v>
      </c>
      <c r="J772" s="31">
        <f t="shared" si="12"/>
        <v>1600</v>
      </c>
      <c r="K772" s="31"/>
      <c r="L772" s="31"/>
      <c r="M772" s="31"/>
      <c r="N772" s="31"/>
      <c r="O772" s="31"/>
      <c r="P772" s="2">
        <v>466</v>
      </c>
      <c r="Q772" s="6">
        <v>43719</v>
      </c>
      <c r="R772" s="6">
        <v>43725</v>
      </c>
      <c r="T772" s="2" t="b">
        <v>0</v>
      </c>
      <c r="U772" s="2" t="s">
        <v>1933</v>
      </c>
    </row>
    <row r="773" spans="1:21" ht="14.25" customHeight="1" x14ac:dyDescent="0.35">
      <c r="A773" s="2" t="s">
        <v>1171</v>
      </c>
      <c r="B773" s="3" t="s">
        <v>1936</v>
      </c>
      <c r="C773" s="3"/>
      <c r="D773" s="3"/>
      <c r="E773" s="3"/>
      <c r="F773" s="3"/>
      <c r="G773" s="3"/>
      <c r="H773" s="31">
        <v>3000</v>
      </c>
      <c r="I773" s="2">
        <v>5</v>
      </c>
      <c r="J773" s="31">
        <f t="shared" si="12"/>
        <v>15000</v>
      </c>
      <c r="K773" s="31"/>
      <c r="L773" s="31"/>
      <c r="M773" s="31"/>
      <c r="N773" s="31"/>
      <c r="O773" s="31"/>
      <c r="P773" s="2">
        <v>271</v>
      </c>
      <c r="Q773" s="6">
        <v>44147</v>
      </c>
      <c r="R773" s="6">
        <v>44149</v>
      </c>
      <c r="S773" s="2" t="s">
        <v>1952</v>
      </c>
      <c r="T773" s="2" t="b">
        <v>1</v>
      </c>
      <c r="U773" s="2">
        <v>8053.95</v>
      </c>
    </row>
    <row r="774" spans="1:21" ht="14.25" customHeight="1" x14ac:dyDescent="0.35">
      <c r="A774" s="2" t="s">
        <v>1173</v>
      </c>
      <c r="B774" s="3" t="s">
        <v>1944</v>
      </c>
      <c r="C774" s="3"/>
      <c r="D774" s="3"/>
      <c r="E774" s="3"/>
      <c r="F774" s="3"/>
      <c r="G774" s="3"/>
      <c r="H774" s="31" t="s">
        <v>1956</v>
      </c>
      <c r="I774" s="2">
        <v>4</v>
      </c>
      <c r="J774" s="31">
        <f t="shared" si="12"/>
        <v>32000</v>
      </c>
      <c r="K774" s="31"/>
      <c r="L774" s="31"/>
      <c r="M774" s="31"/>
      <c r="N774" s="31"/>
      <c r="O774" s="31"/>
      <c r="P774" s="2">
        <v>184</v>
      </c>
      <c r="Q774" s="6">
        <v>44966</v>
      </c>
      <c r="R774" s="6">
        <v>44969</v>
      </c>
      <c r="S774" s="2" t="s">
        <v>1948</v>
      </c>
      <c r="T774" s="2" t="b">
        <v>1</v>
      </c>
      <c r="U774" s="2">
        <v>22571.599999999999</v>
      </c>
    </row>
    <row r="775" spans="1:21" ht="14.25" customHeight="1" x14ac:dyDescent="0.35">
      <c r="A775" s="2" t="s">
        <v>1174</v>
      </c>
      <c r="B775" s="3" t="s">
        <v>1941</v>
      </c>
      <c r="C775" s="3"/>
      <c r="D775" s="3"/>
      <c r="E775" s="3"/>
      <c r="F775" s="3"/>
      <c r="G775" s="3"/>
      <c r="H775" s="31">
        <v>18000</v>
      </c>
      <c r="I775" s="2">
        <v>5</v>
      </c>
      <c r="J775" s="31">
        <f t="shared" si="12"/>
        <v>90000</v>
      </c>
      <c r="K775" s="31"/>
      <c r="L775" s="31"/>
      <c r="M775" s="31"/>
      <c r="N775" s="31"/>
      <c r="O775" s="31"/>
      <c r="P775" s="2">
        <v>281</v>
      </c>
      <c r="Q775" s="6">
        <v>43733</v>
      </c>
      <c r="R775" s="6">
        <v>43737</v>
      </c>
      <c r="T775" s="2" t="b">
        <v>0</v>
      </c>
      <c r="U775" s="2" t="s">
        <v>1933</v>
      </c>
    </row>
    <row r="776" spans="1:21" ht="14.25" customHeight="1" x14ac:dyDescent="0.35">
      <c r="A776" s="2" t="s">
        <v>1175</v>
      </c>
      <c r="B776" s="3" t="s">
        <v>1934</v>
      </c>
      <c r="C776" s="3"/>
      <c r="D776" s="3"/>
      <c r="E776" s="3"/>
      <c r="F776" s="3"/>
      <c r="G776" s="3"/>
      <c r="H776" s="31">
        <v>6000</v>
      </c>
      <c r="I776" s="2">
        <v>2</v>
      </c>
      <c r="J776" s="31">
        <f t="shared" si="12"/>
        <v>12000</v>
      </c>
      <c r="K776" s="31"/>
      <c r="L776" s="31"/>
      <c r="M776" s="31"/>
      <c r="N776" s="31"/>
      <c r="O776" s="31"/>
      <c r="P776" s="2">
        <v>435</v>
      </c>
      <c r="Q776" s="6">
        <v>43874</v>
      </c>
      <c r="R776" s="6">
        <v>43880</v>
      </c>
      <c r="S776" s="2" t="s">
        <v>1935</v>
      </c>
      <c r="T776" s="2" t="b">
        <v>1</v>
      </c>
      <c r="U776" s="2">
        <v>6521.22</v>
      </c>
    </row>
    <row r="777" spans="1:21" ht="14.25" customHeight="1" x14ac:dyDescent="0.35">
      <c r="A777" s="2" t="s">
        <v>1177</v>
      </c>
      <c r="B777" s="3" t="s">
        <v>1946</v>
      </c>
      <c r="C777" s="3"/>
      <c r="D777" s="3"/>
      <c r="E777" s="3"/>
      <c r="F777" s="3"/>
      <c r="G777" s="3"/>
      <c r="H777" s="31">
        <v>2000</v>
      </c>
      <c r="I777" s="2">
        <v>6</v>
      </c>
      <c r="J777" s="31">
        <f t="shared" si="12"/>
        <v>12000</v>
      </c>
      <c r="K777" s="31"/>
      <c r="L777" s="31"/>
      <c r="M777" s="31"/>
      <c r="N777" s="31"/>
      <c r="O777" s="31"/>
      <c r="P777" s="2">
        <v>331</v>
      </c>
      <c r="Q777" s="6">
        <v>43617</v>
      </c>
      <c r="R777" s="6">
        <v>43622</v>
      </c>
      <c r="T777" s="2" t="b">
        <v>0</v>
      </c>
      <c r="U777" s="2" t="s">
        <v>1933</v>
      </c>
    </row>
    <row r="778" spans="1:21" ht="14.25" customHeight="1" x14ac:dyDescent="0.35">
      <c r="A778" s="2" t="s">
        <v>1178</v>
      </c>
      <c r="B778" s="3" t="s">
        <v>1949</v>
      </c>
      <c r="C778" s="3"/>
      <c r="D778" s="3"/>
      <c r="E778" s="3"/>
      <c r="F778" s="3"/>
      <c r="G778" s="3"/>
      <c r="H778" s="31">
        <v>20000</v>
      </c>
      <c r="I778" s="2">
        <v>12</v>
      </c>
      <c r="J778" s="31">
        <f t="shared" si="12"/>
        <v>240000</v>
      </c>
      <c r="K778" s="31"/>
      <c r="L778" s="31"/>
      <c r="M778" s="31"/>
      <c r="N778" s="31"/>
      <c r="O778" s="31"/>
      <c r="P778" s="2">
        <v>108</v>
      </c>
      <c r="Q778" s="6">
        <v>45170</v>
      </c>
      <c r="R778" s="6">
        <v>45176</v>
      </c>
      <c r="S778" s="2" t="s">
        <v>1952</v>
      </c>
      <c r="T778" s="2" t="b">
        <v>1</v>
      </c>
      <c r="U778" s="2">
        <v>194104.2</v>
      </c>
    </row>
    <row r="779" spans="1:21" ht="14.25" customHeight="1" x14ac:dyDescent="0.35">
      <c r="A779" s="2" t="s">
        <v>1179</v>
      </c>
      <c r="B779" s="3" t="s">
        <v>1951</v>
      </c>
      <c r="C779" s="3"/>
      <c r="D779" s="3"/>
      <c r="E779" s="3"/>
      <c r="F779" s="3"/>
      <c r="G779" s="3"/>
      <c r="H779" s="31">
        <v>4000</v>
      </c>
      <c r="I779" s="2">
        <v>10</v>
      </c>
      <c r="J779" s="31">
        <f t="shared" si="12"/>
        <v>40000</v>
      </c>
      <c r="K779" s="31"/>
      <c r="L779" s="31"/>
      <c r="M779" s="31"/>
      <c r="N779" s="31"/>
      <c r="O779" s="31"/>
      <c r="P779" s="2">
        <v>414</v>
      </c>
      <c r="Q779" s="6">
        <v>44763</v>
      </c>
      <c r="R779" s="6">
        <v>44766</v>
      </c>
      <c r="T779" s="2" t="b">
        <v>0</v>
      </c>
      <c r="U779" s="2" t="s">
        <v>1933</v>
      </c>
    </row>
    <row r="780" spans="1:21" ht="14.25" customHeight="1" x14ac:dyDescent="0.35">
      <c r="A780" s="2" t="s">
        <v>1180</v>
      </c>
      <c r="B780" s="3" t="s">
        <v>1949</v>
      </c>
      <c r="C780" s="3"/>
      <c r="D780" s="3"/>
      <c r="E780" s="3"/>
      <c r="F780" s="3"/>
      <c r="G780" s="3"/>
      <c r="H780" s="31" t="s">
        <v>1960</v>
      </c>
      <c r="I780" s="2">
        <v>12</v>
      </c>
      <c r="J780" s="31">
        <f t="shared" si="12"/>
        <v>240000</v>
      </c>
      <c r="K780" s="31"/>
      <c r="L780" s="31"/>
      <c r="M780" s="31"/>
      <c r="N780" s="31"/>
      <c r="O780" s="31"/>
      <c r="P780" s="2">
        <v>468</v>
      </c>
      <c r="Q780" s="6">
        <v>44115</v>
      </c>
      <c r="R780" s="6">
        <v>44119</v>
      </c>
      <c r="T780" s="2" t="b">
        <v>0</v>
      </c>
      <c r="U780" s="2" t="s">
        <v>1933</v>
      </c>
    </row>
    <row r="781" spans="1:21" ht="14.25" customHeight="1" x14ac:dyDescent="0.35">
      <c r="A781" s="2" t="s">
        <v>1181</v>
      </c>
      <c r="B781" s="3" t="s">
        <v>1941</v>
      </c>
      <c r="C781" s="3"/>
      <c r="D781" s="3"/>
      <c r="E781" s="3"/>
      <c r="F781" s="3"/>
      <c r="G781" s="3"/>
      <c r="H781" s="31" t="s">
        <v>1942</v>
      </c>
      <c r="I781" s="2">
        <v>5</v>
      </c>
      <c r="J781" s="31">
        <f t="shared" si="12"/>
        <v>90000</v>
      </c>
      <c r="K781" s="31"/>
      <c r="L781" s="31"/>
      <c r="M781" s="31"/>
      <c r="N781" s="31"/>
      <c r="O781" s="31"/>
      <c r="P781" s="2">
        <v>464</v>
      </c>
      <c r="Q781" s="6">
        <v>44188</v>
      </c>
      <c r="R781" s="6">
        <v>44192</v>
      </c>
      <c r="S781" s="2" t="s">
        <v>1935</v>
      </c>
      <c r="T781" s="2" t="b">
        <v>1</v>
      </c>
      <c r="U781" s="2">
        <v>77124.45</v>
      </c>
    </row>
    <row r="782" spans="1:21" ht="14.25" customHeight="1" x14ac:dyDescent="0.35">
      <c r="A782" s="2" t="s">
        <v>1182</v>
      </c>
      <c r="B782" s="3" t="s">
        <v>1939</v>
      </c>
      <c r="C782" s="3"/>
      <c r="D782" s="3"/>
      <c r="E782" s="3"/>
      <c r="F782" s="3"/>
      <c r="G782" s="3"/>
      <c r="H782" s="31">
        <v>1000</v>
      </c>
      <c r="I782" s="2">
        <v>4</v>
      </c>
      <c r="J782" s="31">
        <f t="shared" si="12"/>
        <v>4000</v>
      </c>
      <c r="K782" s="31"/>
      <c r="L782" s="31"/>
      <c r="M782" s="31"/>
      <c r="N782" s="31"/>
      <c r="O782" s="31"/>
      <c r="P782" s="2">
        <v>188</v>
      </c>
      <c r="Q782" s="6">
        <v>43998</v>
      </c>
      <c r="R782" s="6">
        <v>44000</v>
      </c>
      <c r="S782" s="2" t="s">
        <v>1931</v>
      </c>
      <c r="T782" s="2" t="b">
        <v>1</v>
      </c>
      <c r="U782" s="2">
        <v>3240.2</v>
      </c>
    </row>
    <row r="783" spans="1:21" ht="14.25" customHeight="1" x14ac:dyDescent="0.35">
      <c r="A783" s="2" t="s">
        <v>1183</v>
      </c>
      <c r="B783" s="3" t="s">
        <v>1945</v>
      </c>
      <c r="C783" s="3"/>
      <c r="D783" s="3"/>
      <c r="E783" s="3"/>
      <c r="F783" s="3"/>
      <c r="G783" s="3"/>
      <c r="H783" s="31" t="s">
        <v>1964</v>
      </c>
      <c r="I783" s="2">
        <v>3</v>
      </c>
      <c r="J783" s="31">
        <f t="shared" si="12"/>
        <v>45000</v>
      </c>
      <c r="K783" s="31"/>
      <c r="L783" s="31"/>
      <c r="M783" s="31"/>
      <c r="N783" s="31"/>
      <c r="O783" s="31"/>
      <c r="P783" s="2">
        <v>149</v>
      </c>
      <c r="Q783" s="6">
        <v>43641</v>
      </c>
      <c r="R783" s="6">
        <v>43645</v>
      </c>
      <c r="S783" s="2" t="s">
        <v>1952</v>
      </c>
      <c r="T783" s="2" t="b">
        <v>1</v>
      </c>
      <c r="U783" s="2">
        <v>29182.86</v>
      </c>
    </row>
    <row r="784" spans="1:21" ht="14.25" customHeight="1" x14ac:dyDescent="0.35">
      <c r="A784" s="2" t="s">
        <v>1184</v>
      </c>
      <c r="B784" s="3" t="s">
        <v>1959</v>
      </c>
      <c r="C784" s="3"/>
      <c r="D784" s="3"/>
      <c r="E784" s="3"/>
      <c r="F784" s="3"/>
      <c r="G784" s="3"/>
      <c r="H784" s="31">
        <v>100</v>
      </c>
      <c r="I784" s="2">
        <v>1</v>
      </c>
      <c r="J784" s="31">
        <f t="shared" si="12"/>
        <v>100</v>
      </c>
      <c r="K784" s="31"/>
      <c r="L784" s="31"/>
      <c r="M784" s="31"/>
      <c r="N784" s="31"/>
      <c r="O784" s="31"/>
      <c r="P784" s="2">
        <v>315</v>
      </c>
      <c r="Q784" s="6">
        <v>44262</v>
      </c>
      <c r="R784" s="6">
        <v>44266</v>
      </c>
      <c r="T784" s="2" t="b">
        <v>0</v>
      </c>
      <c r="U784" s="2" t="s">
        <v>1933</v>
      </c>
    </row>
    <row r="785" spans="1:21" ht="14.25" customHeight="1" x14ac:dyDescent="0.35">
      <c r="A785" s="2" t="s">
        <v>1185</v>
      </c>
      <c r="B785" s="3" t="s">
        <v>1941</v>
      </c>
      <c r="C785" s="3"/>
      <c r="D785" s="3"/>
      <c r="E785" s="3"/>
      <c r="F785" s="3"/>
      <c r="G785" s="3"/>
      <c r="H785" s="31" t="s">
        <v>1942</v>
      </c>
      <c r="I785" s="2">
        <v>4</v>
      </c>
      <c r="J785" s="31">
        <f t="shared" si="12"/>
        <v>72000</v>
      </c>
      <c r="K785" s="31"/>
      <c r="L785" s="31"/>
      <c r="M785" s="31"/>
      <c r="N785" s="31"/>
      <c r="O785" s="31"/>
      <c r="P785" s="2">
        <v>115</v>
      </c>
      <c r="Q785" s="6">
        <v>44180</v>
      </c>
      <c r="R785" s="6">
        <v>44184</v>
      </c>
      <c r="S785" s="2" t="s">
        <v>1931</v>
      </c>
      <c r="T785" s="2" t="b">
        <v>1</v>
      </c>
      <c r="U785" s="2">
        <v>51103.32</v>
      </c>
    </row>
    <row r="786" spans="1:21" ht="14.25" customHeight="1" x14ac:dyDescent="0.35">
      <c r="A786" s="2" t="s">
        <v>1187</v>
      </c>
      <c r="B786" s="3" t="s">
        <v>1939</v>
      </c>
      <c r="C786" s="3"/>
      <c r="D786" s="3"/>
      <c r="E786" s="3"/>
      <c r="F786" s="3"/>
      <c r="G786" s="3"/>
      <c r="H786" s="31" t="s">
        <v>1963</v>
      </c>
      <c r="I786" s="2">
        <v>3</v>
      </c>
      <c r="J786" s="31">
        <f t="shared" si="12"/>
        <v>3000</v>
      </c>
      <c r="K786" s="31"/>
      <c r="L786" s="31"/>
      <c r="M786" s="31"/>
      <c r="N786" s="31"/>
      <c r="O786" s="31"/>
      <c r="P786" s="2">
        <v>272</v>
      </c>
      <c r="Q786" s="6">
        <v>44270</v>
      </c>
      <c r="R786" s="6">
        <v>44274</v>
      </c>
      <c r="S786" s="2" t="s">
        <v>1952</v>
      </c>
      <c r="T786" s="2" t="b">
        <v>1</v>
      </c>
      <c r="U786" s="2">
        <v>2647.71</v>
      </c>
    </row>
    <row r="787" spans="1:21" ht="14.25" customHeight="1" x14ac:dyDescent="0.35">
      <c r="A787" s="2" t="s">
        <v>1188</v>
      </c>
      <c r="B787" s="3" t="s">
        <v>1932</v>
      </c>
      <c r="C787" s="3"/>
      <c r="D787" s="3"/>
      <c r="E787" s="3"/>
      <c r="F787" s="3"/>
      <c r="G787" s="3"/>
      <c r="H787" s="31">
        <v>500</v>
      </c>
      <c r="I787" s="2">
        <v>1</v>
      </c>
      <c r="J787" s="31">
        <f t="shared" si="12"/>
        <v>500</v>
      </c>
      <c r="K787" s="31"/>
      <c r="L787" s="31"/>
      <c r="M787" s="31"/>
      <c r="N787" s="31"/>
      <c r="O787" s="31"/>
      <c r="P787" s="2">
        <v>474</v>
      </c>
      <c r="Q787" s="6">
        <v>43805</v>
      </c>
      <c r="R787" s="6">
        <v>43807</v>
      </c>
      <c r="T787" s="2" t="b">
        <v>0</v>
      </c>
      <c r="U787" s="2" t="s">
        <v>1933</v>
      </c>
    </row>
    <row r="788" spans="1:21" ht="14.25" customHeight="1" x14ac:dyDescent="0.35">
      <c r="A788" s="2" t="s">
        <v>1190</v>
      </c>
      <c r="B788" s="3" t="s">
        <v>1944</v>
      </c>
      <c r="C788" s="3"/>
      <c r="D788" s="3"/>
      <c r="E788" s="3"/>
      <c r="F788" s="3"/>
      <c r="G788" s="3"/>
      <c r="H788" s="31">
        <v>8000</v>
      </c>
      <c r="I788" s="2">
        <v>4</v>
      </c>
      <c r="J788" s="31">
        <f t="shared" si="12"/>
        <v>32000</v>
      </c>
      <c r="K788" s="31"/>
      <c r="L788" s="31"/>
      <c r="M788" s="31"/>
      <c r="N788" s="31"/>
      <c r="O788" s="31"/>
      <c r="P788" s="2">
        <v>185</v>
      </c>
      <c r="Q788" s="6">
        <v>44599</v>
      </c>
      <c r="R788" s="6">
        <v>44601</v>
      </c>
      <c r="S788" s="2" t="s">
        <v>1952</v>
      </c>
      <c r="T788" s="2" t="b">
        <v>1</v>
      </c>
      <c r="U788" s="2">
        <v>27234.04</v>
      </c>
    </row>
    <row r="789" spans="1:21" ht="14.25" customHeight="1" x14ac:dyDescent="0.35">
      <c r="A789" s="2" t="s">
        <v>1191</v>
      </c>
      <c r="B789" s="3" t="s">
        <v>1951</v>
      </c>
      <c r="C789" s="3"/>
      <c r="D789" s="3"/>
      <c r="E789" s="3"/>
      <c r="F789" s="3"/>
      <c r="G789" s="3"/>
      <c r="H789" s="31">
        <v>4000</v>
      </c>
      <c r="I789" s="2">
        <v>10</v>
      </c>
      <c r="J789" s="31">
        <f t="shared" si="12"/>
        <v>40000</v>
      </c>
      <c r="K789" s="31"/>
      <c r="L789" s="31"/>
      <c r="M789" s="31"/>
      <c r="N789" s="31"/>
      <c r="O789" s="31"/>
      <c r="P789" s="2">
        <v>413</v>
      </c>
      <c r="Q789" s="6">
        <v>43910</v>
      </c>
      <c r="R789" s="6">
        <v>43915</v>
      </c>
      <c r="T789" s="2" t="b">
        <v>0</v>
      </c>
      <c r="U789" s="2" t="s">
        <v>1933</v>
      </c>
    </row>
    <row r="790" spans="1:21" ht="14.25" customHeight="1" x14ac:dyDescent="0.35">
      <c r="A790" s="2" t="s">
        <v>1192</v>
      </c>
      <c r="B790" s="3" t="s">
        <v>1945</v>
      </c>
      <c r="C790" s="3"/>
      <c r="D790" s="3"/>
      <c r="E790" s="3"/>
      <c r="F790" s="3"/>
      <c r="G790" s="3"/>
      <c r="H790" s="31" t="s">
        <v>1964</v>
      </c>
      <c r="I790" s="2">
        <v>5</v>
      </c>
      <c r="J790" s="31">
        <f t="shared" si="12"/>
        <v>75000</v>
      </c>
      <c r="K790" s="31"/>
      <c r="L790" s="31"/>
      <c r="M790" s="31"/>
      <c r="N790" s="31"/>
      <c r="O790" s="31"/>
      <c r="P790" s="2">
        <v>196</v>
      </c>
      <c r="Q790" s="6">
        <v>44719</v>
      </c>
      <c r="R790" s="6">
        <v>44723</v>
      </c>
      <c r="T790" s="2" t="b">
        <v>0</v>
      </c>
      <c r="U790" s="2" t="s">
        <v>1933</v>
      </c>
    </row>
    <row r="791" spans="1:21" ht="14.25" customHeight="1" x14ac:dyDescent="0.35">
      <c r="A791" s="2" t="s">
        <v>1194</v>
      </c>
      <c r="B791" s="3" t="s">
        <v>1946</v>
      </c>
      <c r="C791" s="3"/>
      <c r="D791" s="3"/>
      <c r="E791" s="3"/>
      <c r="F791" s="3"/>
      <c r="G791" s="3"/>
      <c r="H791" s="31">
        <v>2000</v>
      </c>
      <c r="I791" s="2">
        <v>6</v>
      </c>
      <c r="J791" s="31">
        <f t="shared" si="12"/>
        <v>12000</v>
      </c>
      <c r="K791" s="31"/>
      <c r="L791" s="31"/>
      <c r="M791" s="31"/>
      <c r="N791" s="31"/>
      <c r="O791" s="31"/>
      <c r="P791" s="2">
        <v>442</v>
      </c>
      <c r="Q791" s="6">
        <v>44040</v>
      </c>
      <c r="R791" s="6">
        <v>44043</v>
      </c>
      <c r="S791" s="2" t="s">
        <v>1937</v>
      </c>
      <c r="T791" s="2" t="b">
        <v>1</v>
      </c>
      <c r="U791" s="2">
        <v>6106.7999999999993</v>
      </c>
    </row>
    <row r="792" spans="1:21" ht="14.25" customHeight="1" x14ac:dyDescent="0.35">
      <c r="A792" s="2" t="s">
        <v>1196</v>
      </c>
      <c r="B792" s="3" t="s">
        <v>1944</v>
      </c>
      <c r="C792" s="3"/>
      <c r="D792" s="3"/>
      <c r="E792" s="3"/>
      <c r="F792" s="3"/>
      <c r="G792" s="3"/>
      <c r="H792" s="31">
        <v>8000</v>
      </c>
      <c r="I792" s="2">
        <v>4</v>
      </c>
      <c r="J792" s="31">
        <f t="shared" si="12"/>
        <v>32000</v>
      </c>
      <c r="K792" s="31"/>
      <c r="L792" s="31"/>
      <c r="M792" s="31"/>
      <c r="N792" s="31"/>
      <c r="O792" s="31"/>
      <c r="P792" s="2">
        <v>450</v>
      </c>
      <c r="Q792" s="6">
        <v>44529</v>
      </c>
      <c r="R792" s="6">
        <v>44535</v>
      </c>
      <c r="T792" s="2" t="b">
        <v>0</v>
      </c>
      <c r="U792" s="2" t="s">
        <v>1933</v>
      </c>
    </row>
    <row r="793" spans="1:21" ht="14.25" customHeight="1" x14ac:dyDescent="0.35">
      <c r="A793" s="2" t="s">
        <v>1197</v>
      </c>
      <c r="B793" s="3" t="s">
        <v>1932</v>
      </c>
      <c r="C793" s="3"/>
      <c r="D793" s="3"/>
      <c r="E793" s="3"/>
      <c r="F793" s="3"/>
      <c r="G793" s="3"/>
      <c r="H793" s="31">
        <v>500</v>
      </c>
      <c r="I793" s="2">
        <v>2</v>
      </c>
      <c r="J793" s="31">
        <f t="shared" si="12"/>
        <v>1000</v>
      </c>
      <c r="K793" s="31"/>
      <c r="L793" s="31"/>
      <c r="M793" s="31"/>
      <c r="N793" s="31"/>
      <c r="O793" s="31"/>
      <c r="P793" s="2">
        <v>265</v>
      </c>
      <c r="Q793" s="6">
        <v>44487</v>
      </c>
      <c r="R793" s="6">
        <v>44492</v>
      </c>
      <c r="S793" s="2" t="s">
        <v>1952</v>
      </c>
      <c r="T793" s="2" t="b">
        <v>1</v>
      </c>
      <c r="U793" s="2">
        <v>788.3</v>
      </c>
    </row>
    <row r="794" spans="1:21" ht="14.25" customHeight="1" x14ac:dyDescent="0.35">
      <c r="A794" s="2" t="s">
        <v>1198</v>
      </c>
      <c r="B794" s="3" t="s">
        <v>1940</v>
      </c>
      <c r="C794" s="3"/>
      <c r="D794" s="3"/>
      <c r="E794" s="3"/>
      <c r="F794" s="3"/>
      <c r="G794" s="3"/>
      <c r="H794" s="31">
        <v>10000</v>
      </c>
      <c r="I794" s="2">
        <v>3</v>
      </c>
      <c r="J794" s="31">
        <f t="shared" si="12"/>
        <v>30000</v>
      </c>
      <c r="K794" s="31"/>
      <c r="L794" s="31"/>
      <c r="M794" s="31"/>
      <c r="N794" s="31"/>
      <c r="O794" s="31"/>
      <c r="P794" s="2">
        <v>463</v>
      </c>
      <c r="Q794" s="6">
        <v>44289</v>
      </c>
      <c r="R794" s="6">
        <v>44295</v>
      </c>
      <c r="S794" s="2" t="s">
        <v>1948</v>
      </c>
      <c r="T794" s="2" t="b">
        <v>1</v>
      </c>
      <c r="U794" s="2">
        <v>23372.489999999998</v>
      </c>
    </row>
    <row r="795" spans="1:21" ht="14.25" customHeight="1" x14ac:dyDescent="0.35">
      <c r="A795" s="2" t="s">
        <v>1200</v>
      </c>
      <c r="B795" s="3" t="s">
        <v>1932</v>
      </c>
      <c r="C795" s="3"/>
      <c r="D795" s="3"/>
      <c r="E795" s="3"/>
      <c r="F795" s="3"/>
      <c r="G795" s="3"/>
      <c r="H795" s="31" t="s">
        <v>1950</v>
      </c>
      <c r="I795" s="2">
        <v>1</v>
      </c>
      <c r="J795" s="31">
        <f t="shared" si="12"/>
        <v>500</v>
      </c>
      <c r="K795" s="31"/>
      <c r="L795" s="31"/>
      <c r="M795" s="31"/>
      <c r="N795" s="31"/>
      <c r="O795" s="31"/>
      <c r="P795" s="2">
        <v>337</v>
      </c>
      <c r="Q795" s="6">
        <v>45334</v>
      </c>
      <c r="R795" s="6">
        <v>45336</v>
      </c>
      <c r="S795" s="2" t="s">
        <v>1931</v>
      </c>
      <c r="T795" s="2" t="b">
        <v>1</v>
      </c>
      <c r="U795" s="2">
        <v>401.53</v>
      </c>
    </row>
    <row r="796" spans="1:21" ht="14.25" customHeight="1" x14ac:dyDescent="0.35">
      <c r="A796" s="2" t="s">
        <v>1201</v>
      </c>
      <c r="B796" s="3" t="s">
        <v>1943</v>
      </c>
      <c r="C796" s="3"/>
      <c r="D796" s="3"/>
      <c r="E796" s="3"/>
      <c r="F796" s="3"/>
      <c r="G796" s="3"/>
      <c r="H796" s="31">
        <v>25000</v>
      </c>
      <c r="I796" s="2">
        <v>10</v>
      </c>
      <c r="J796" s="31">
        <f t="shared" si="12"/>
        <v>250000</v>
      </c>
      <c r="K796" s="31"/>
      <c r="L796" s="31"/>
      <c r="M796" s="31"/>
      <c r="N796" s="31"/>
      <c r="O796" s="31"/>
      <c r="P796" s="2">
        <v>434</v>
      </c>
      <c r="Q796" s="6">
        <v>43730</v>
      </c>
      <c r="R796" s="6">
        <v>43736</v>
      </c>
      <c r="S796" s="2" t="s">
        <v>1937</v>
      </c>
      <c r="T796" s="2" t="b">
        <v>1</v>
      </c>
      <c r="U796" s="2">
        <v>164113.4</v>
      </c>
    </row>
    <row r="797" spans="1:21" ht="14.25" customHeight="1" x14ac:dyDescent="0.35">
      <c r="A797" s="2" t="s">
        <v>1202</v>
      </c>
      <c r="B797" s="3" t="s">
        <v>1939</v>
      </c>
      <c r="C797" s="3"/>
      <c r="D797" s="3"/>
      <c r="E797" s="3"/>
      <c r="F797" s="3"/>
      <c r="G797" s="3"/>
      <c r="H797" s="31">
        <v>1000</v>
      </c>
      <c r="I797" s="2">
        <v>3</v>
      </c>
      <c r="J797" s="31">
        <f t="shared" si="12"/>
        <v>3000</v>
      </c>
      <c r="K797" s="31"/>
      <c r="L797" s="31"/>
      <c r="M797" s="31"/>
      <c r="N797" s="31"/>
      <c r="O797" s="31"/>
      <c r="P797" s="2">
        <v>104</v>
      </c>
      <c r="Q797" s="6">
        <v>44713</v>
      </c>
      <c r="R797" s="6">
        <v>44717</v>
      </c>
      <c r="S797" s="2" t="s">
        <v>1948</v>
      </c>
      <c r="T797" s="2" t="b">
        <v>1</v>
      </c>
      <c r="U797" s="2">
        <v>1659.81</v>
      </c>
    </row>
    <row r="798" spans="1:21" ht="14.25" customHeight="1" x14ac:dyDescent="0.35">
      <c r="A798" s="2" t="s">
        <v>1203</v>
      </c>
      <c r="B798" s="3" t="s">
        <v>1943</v>
      </c>
      <c r="C798" s="3"/>
      <c r="D798" s="3"/>
      <c r="E798" s="3"/>
      <c r="F798" s="3"/>
      <c r="G798" s="3"/>
      <c r="H798" s="31">
        <v>25000</v>
      </c>
      <c r="I798" s="2">
        <v>8</v>
      </c>
      <c r="J798" s="31">
        <f t="shared" si="12"/>
        <v>200000</v>
      </c>
      <c r="K798" s="31"/>
      <c r="L798" s="31"/>
      <c r="M798" s="31"/>
      <c r="N798" s="31"/>
      <c r="O798" s="31"/>
      <c r="P798" s="2">
        <v>464</v>
      </c>
      <c r="Q798" s="6">
        <v>45349</v>
      </c>
      <c r="R798" s="6">
        <v>45351</v>
      </c>
      <c r="S798" s="2" t="s">
        <v>1952</v>
      </c>
      <c r="T798" s="2" t="b">
        <v>1</v>
      </c>
      <c r="U798" s="2">
        <v>138011.92000000001</v>
      </c>
    </row>
    <row r="799" spans="1:21" ht="14.25" customHeight="1" x14ac:dyDescent="0.35">
      <c r="A799" s="2" t="s">
        <v>1204</v>
      </c>
      <c r="B799" s="3" t="s">
        <v>1930</v>
      </c>
      <c r="C799" s="3"/>
      <c r="D799" s="3"/>
      <c r="E799" s="3"/>
      <c r="F799" s="3"/>
      <c r="G799" s="3"/>
      <c r="H799" s="31">
        <v>12000</v>
      </c>
      <c r="I799" s="2">
        <v>3</v>
      </c>
      <c r="J799" s="31">
        <f t="shared" si="12"/>
        <v>36000</v>
      </c>
      <c r="K799" s="31"/>
      <c r="L799" s="31"/>
      <c r="M799" s="31"/>
      <c r="N799" s="31"/>
      <c r="O799" s="31"/>
      <c r="P799" s="2">
        <v>481</v>
      </c>
      <c r="Q799" s="6">
        <v>44672</v>
      </c>
      <c r="R799" s="6">
        <v>44674</v>
      </c>
      <c r="S799" s="2" t="s">
        <v>1937</v>
      </c>
      <c r="T799" s="2" t="b">
        <v>1</v>
      </c>
      <c r="U799" s="2">
        <v>27101.040000000001</v>
      </c>
    </row>
    <row r="800" spans="1:21" ht="14.25" customHeight="1" x14ac:dyDescent="0.35">
      <c r="A800" s="2" t="s">
        <v>1205</v>
      </c>
      <c r="B800" s="3" t="s">
        <v>1946</v>
      </c>
      <c r="C800" s="3"/>
      <c r="D800" s="3"/>
      <c r="E800" s="3"/>
      <c r="F800" s="3"/>
      <c r="G800" s="3"/>
      <c r="H800" s="31">
        <v>2000</v>
      </c>
      <c r="I800" s="2">
        <v>6</v>
      </c>
      <c r="J800" s="31">
        <f t="shared" si="12"/>
        <v>12000</v>
      </c>
      <c r="K800" s="31"/>
      <c r="L800" s="31"/>
      <c r="M800" s="31"/>
      <c r="N800" s="31"/>
      <c r="O800" s="31"/>
      <c r="P800" s="2">
        <v>486</v>
      </c>
      <c r="Q800" s="6">
        <v>43866</v>
      </c>
      <c r="R800" s="6">
        <v>43870</v>
      </c>
      <c r="S800" s="2" t="s">
        <v>1948</v>
      </c>
      <c r="T800" s="2" t="b">
        <v>1</v>
      </c>
      <c r="U800" s="2">
        <v>8430.9000000000015</v>
      </c>
    </row>
    <row r="801" spans="1:21" ht="14.25" customHeight="1" x14ac:dyDescent="0.35">
      <c r="A801" s="2" t="s">
        <v>1207</v>
      </c>
      <c r="B801" s="3" t="s">
        <v>1936</v>
      </c>
      <c r="C801" s="3"/>
      <c r="D801" s="3"/>
      <c r="E801" s="3"/>
      <c r="F801" s="3"/>
      <c r="G801" s="3"/>
      <c r="H801" s="31">
        <v>3000</v>
      </c>
      <c r="I801" s="2">
        <v>5</v>
      </c>
      <c r="J801" s="31">
        <f t="shared" si="12"/>
        <v>15000</v>
      </c>
      <c r="K801" s="31"/>
      <c r="L801" s="31"/>
      <c r="M801" s="31"/>
      <c r="N801" s="31"/>
      <c r="O801" s="31"/>
      <c r="P801" s="2">
        <v>354</v>
      </c>
      <c r="Q801" s="6">
        <v>44332</v>
      </c>
      <c r="R801" s="6">
        <v>44336</v>
      </c>
      <c r="S801" s="2" t="s">
        <v>1952</v>
      </c>
      <c r="T801" s="2" t="b">
        <v>1</v>
      </c>
      <c r="U801" s="2">
        <v>7930.4</v>
      </c>
    </row>
    <row r="802" spans="1:21" ht="14.25" customHeight="1" x14ac:dyDescent="0.35">
      <c r="A802" s="2" t="s">
        <v>1208</v>
      </c>
      <c r="B802" s="3" t="s">
        <v>1949</v>
      </c>
      <c r="C802" s="3"/>
      <c r="D802" s="3"/>
      <c r="E802" s="3"/>
      <c r="F802" s="3"/>
      <c r="G802" s="3"/>
      <c r="H802" s="31">
        <v>20000</v>
      </c>
      <c r="I802" s="2">
        <v>15</v>
      </c>
      <c r="J802" s="31">
        <f t="shared" si="12"/>
        <v>300000</v>
      </c>
      <c r="K802" s="31"/>
      <c r="L802" s="31"/>
      <c r="M802" s="31"/>
      <c r="N802" s="31"/>
      <c r="O802" s="31"/>
      <c r="P802" s="2">
        <v>457</v>
      </c>
      <c r="Q802" s="6">
        <v>44929</v>
      </c>
      <c r="R802" s="6">
        <v>44933</v>
      </c>
      <c r="T802" s="2" t="b">
        <v>0</v>
      </c>
      <c r="U802" s="2" t="s">
        <v>1933</v>
      </c>
    </row>
    <row r="803" spans="1:21" ht="14.25" customHeight="1" x14ac:dyDescent="0.35">
      <c r="A803" s="2" t="s">
        <v>1209</v>
      </c>
      <c r="B803" s="3" t="s">
        <v>1932</v>
      </c>
      <c r="C803" s="3"/>
      <c r="D803" s="3"/>
      <c r="E803" s="3"/>
      <c r="F803" s="3"/>
      <c r="G803" s="3"/>
      <c r="H803" s="31">
        <v>500</v>
      </c>
      <c r="I803" s="2">
        <v>1</v>
      </c>
      <c r="J803" s="31">
        <f t="shared" si="12"/>
        <v>500</v>
      </c>
      <c r="K803" s="31"/>
      <c r="L803" s="31"/>
      <c r="M803" s="31"/>
      <c r="N803" s="31"/>
      <c r="O803" s="31"/>
      <c r="P803" s="2">
        <v>232</v>
      </c>
      <c r="Q803" s="6">
        <v>43819</v>
      </c>
      <c r="R803" s="6">
        <v>43823</v>
      </c>
      <c r="S803" s="2" t="s">
        <v>1952</v>
      </c>
      <c r="T803" s="2" t="b">
        <v>1</v>
      </c>
      <c r="U803" s="2">
        <v>307.77999999999997</v>
      </c>
    </row>
    <row r="804" spans="1:21" ht="14.25" customHeight="1" x14ac:dyDescent="0.35">
      <c r="A804" s="2" t="s">
        <v>1210</v>
      </c>
      <c r="B804" s="3" t="s">
        <v>1930</v>
      </c>
      <c r="C804" s="3"/>
      <c r="D804" s="3"/>
      <c r="E804" s="3"/>
      <c r="F804" s="3"/>
      <c r="G804" s="3"/>
      <c r="H804" s="31">
        <v>12000</v>
      </c>
      <c r="I804" s="2">
        <v>5</v>
      </c>
      <c r="J804" s="31">
        <f t="shared" si="12"/>
        <v>60000</v>
      </c>
      <c r="K804" s="31"/>
      <c r="L804" s="31"/>
      <c r="M804" s="31"/>
      <c r="N804" s="31"/>
      <c r="O804" s="31"/>
      <c r="P804" s="2">
        <v>201</v>
      </c>
      <c r="Q804" s="6">
        <v>44825</v>
      </c>
      <c r="R804" s="6">
        <v>44828</v>
      </c>
      <c r="S804" s="2" t="s">
        <v>1937</v>
      </c>
      <c r="T804" s="2" t="b">
        <v>1</v>
      </c>
      <c r="U804" s="2">
        <v>34598.1</v>
      </c>
    </row>
    <row r="805" spans="1:21" ht="14.25" customHeight="1" x14ac:dyDescent="0.35">
      <c r="A805" s="2" t="s">
        <v>1212</v>
      </c>
      <c r="B805" s="3" t="s">
        <v>1930</v>
      </c>
      <c r="C805" s="3"/>
      <c r="D805" s="3"/>
      <c r="E805" s="3"/>
      <c r="F805" s="3"/>
      <c r="G805" s="3"/>
      <c r="H805" s="31" t="s">
        <v>1953</v>
      </c>
      <c r="I805" s="2">
        <v>4</v>
      </c>
      <c r="J805" s="31">
        <f t="shared" si="12"/>
        <v>48000</v>
      </c>
      <c r="K805" s="31"/>
      <c r="L805" s="31"/>
      <c r="M805" s="31"/>
      <c r="N805" s="31"/>
      <c r="O805" s="31"/>
      <c r="P805" s="2">
        <v>319</v>
      </c>
      <c r="Q805" s="6">
        <v>43775</v>
      </c>
      <c r="R805" s="6">
        <v>43781</v>
      </c>
      <c r="S805" s="2" t="s">
        <v>1952</v>
      </c>
      <c r="T805" s="2" t="b">
        <v>1</v>
      </c>
      <c r="U805" s="2">
        <v>41058.559999999998</v>
      </c>
    </row>
    <row r="806" spans="1:21" ht="14.25" customHeight="1" x14ac:dyDescent="0.35">
      <c r="A806" s="2" t="s">
        <v>1213</v>
      </c>
      <c r="B806" s="3" t="s">
        <v>1944</v>
      </c>
      <c r="C806" s="3"/>
      <c r="D806" s="3"/>
      <c r="E806" s="3"/>
      <c r="F806" s="3"/>
      <c r="G806" s="3"/>
      <c r="H806" s="31" t="s">
        <v>1956</v>
      </c>
      <c r="I806" s="2">
        <v>3</v>
      </c>
      <c r="J806" s="31">
        <f t="shared" si="12"/>
        <v>24000</v>
      </c>
      <c r="K806" s="31"/>
      <c r="L806" s="31"/>
      <c r="M806" s="31"/>
      <c r="N806" s="31"/>
      <c r="O806" s="31"/>
      <c r="P806" s="2">
        <v>243</v>
      </c>
      <c r="Q806" s="6">
        <v>44862</v>
      </c>
      <c r="R806" s="6">
        <v>44865</v>
      </c>
      <c r="S806" s="2" t="s">
        <v>1952</v>
      </c>
      <c r="T806" s="2" t="b">
        <v>1</v>
      </c>
      <c r="U806" s="2">
        <v>15079.59</v>
      </c>
    </row>
    <row r="807" spans="1:21" ht="14.25" customHeight="1" x14ac:dyDescent="0.35">
      <c r="A807" s="2" t="s">
        <v>1214</v>
      </c>
      <c r="B807" s="3" t="s">
        <v>1939</v>
      </c>
      <c r="C807" s="3"/>
      <c r="D807" s="3"/>
      <c r="E807" s="3"/>
      <c r="F807" s="3"/>
      <c r="G807" s="3"/>
      <c r="H807" s="31">
        <v>1000</v>
      </c>
      <c r="I807" s="2">
        <v>3</v>
      </c>
      <c r="J807" s="31">
        <f t="shared" si="12"/>
        <v>3000</v>
      </c>
      <c r="K807" s="31"/>
      <c r="L807" s="31"/>
      <c r="M807" s="31"/>
      <c r="N807" s="31"/>
      <c r="O807" s="31"/>
      <c r="P807" s="2">
        <v>134</v>
      </c>
      <c r="Q807" s="6">
        <v>44530</v>
      </c>
      <c r="R807" s="6">
        <v>44532</v>
      </c>
      <c r="S807" s="2" t="s">
        <v>1935</v>
      </c>
      <c r="T807" s="2" t="b">
        <v>1</v>
      </c>
      <c r="U807" s="2">
        <v>2123.9700000000003</v>
      </c>
    </row>
    <row r="808" spans="1:21" ht="14.25" customHeight="1" x14ac:dyDescent="0.35">
      <c r="A808" s="2" t="s">
        <v>1215</v>
      </c>
      <c r="B808" s="3" t="s">
        <v>1957</v>
      </c>
      <c r="C808" s="3"/>
      <c r="D808" s="3"/>
      <c r="E808" s="3"/>
      <c r="F808" s="3"/>
      <c r="G808" s="3"/>
      <c r="H808" s="31" t="s">
        <v>1958</v>
      </c>
      <c r="I808" s="2">
        <v>1</v>
      </c>
      <c r="J808" s="31">
        <f t="shared" si="12"/>
        <v>800</v>
      </c>
      <c r="K808" s="31"/>
      <c r="L808" s="31"/>
      <c r="M808" s="31"/>
      <c r="N808" s="31"/>
      <c r="O808" s="31"/>
      <c r="P808" s="2">
        <v>308</v>
      </c>
      <c r="Q808" s="6">
        <v>44626</v>
      </c>
      <c r="R808" s="6">
        <v>44628</v>
      </c>
      <c r="S808" s="2" t="s">
        <v>1952</v>
      </c>
      <c r="T808" s="2" t="b">
        <v>1</v>
      </c>
      <c r="U808" s="2">
        <v>689.34</v>
      </c>
    </row>
    <row r="809" spans="1:21" ht="14.25" customHeight="1" x14ac:dyDescent="0.35">
      <c r="A809" s="2" t="s">
        <v>1216</v>
      </c>
      <c r="B809" s="3" t="s">
        <v>1936</v>
      </c>
      <c r="C809" s="3"/>
      <c r="D809" s="3"/>
      <c r="E809" s="3"/>
      <c r="F809" s="3"/>
      <c r="G809" s="3"/>
      <c r="H809" s="31">
        <v>3000</v>
      </c>
      <c r="I809" s="2">
        <v>5</v>
      </c>
      <c r="J809" s="31">
        <f t="shared" si="12"/>
        <v>15000</v>
      </c>
      <c r="K809" s="31"/>
      <c r="L809" s="31"/>
      <c r="M809" s="31"/>
      <c r="N809" s="31"/>
      <c r="O809" s="31"/>
      <c r="P809" s="2">
        <v>282</v>
      </c>
      <c r="Q809" s="6">
        <v>44057</v>
      </c>
      <c r="R809" s="6">
        <v>44061</v>
      </c>
      <c r="S809" s="2" t="s">
        <v>1931</v>
      </c>
      <c r="T809" s="2" t="b">
        <v>1</v>
      </c>
      <c r="U809" s="2">
        <v>9070.75</v>
      </c>
    </row>
    <row r="810" spans="1:21" ht="14.25" customHeight="1" x14ac:dyDescent="0.35">
      <c r="A810" s="2" t="s">
        <v>1217</v>
      </c>
      <c r="B810" s="3" t="s">
        <v>1946</v>
      </c>
      <c r="C810" s="3"/>
      <c r="D810" s="3"/>
      <c r="E810" s="3"/>
      <c r="F810" s="3"/>
      <c r="G810" s="3"/>
      <c r="H810" s="31">
        <v>2000</v>
      </c>
      <c r="I810" s="2">
        <v>6</v>
      </c>
      <c r="J810" s="31">
        <f t="shared" si="12"/>
        <v>12000</v>
      </c>
      <c r="K810" s="31"/>
      <c r="L810" s="31"/>
      <c r="M810" s="31"/>
      <c r="N810" s="31"/>
      <c r="O810" s="31"/>
      <c r="P810" s="2">
        <v>273</v>
      </c>
      <c r="Q810" s="6">
        <v>43733</v>
      </c>
      <c r="R810" s="6">
        <v>43737</v>
      </c>
      <c r="T810" s="2" t="b">
        <v>0</v>
      </c>
      <c r="U810" s="2" t="s">
        <v>1933</v>
      </c>
    </row>
    <row r="811" spans="1:21" ht="14.25" customHeight="1" x14ac:dyDescent="0.35">
      <c r="A811" s="2" t="s">
        <v>1219</v>
      </c>
      <c r="B811" s="3" t="s">
        <v>1944</v>
      </c>
      <c r="C811" s="3"/>
      <c r="D811" s="3"/>
      <c r="E811" s="3"/>
      <c r="F811" s="3"/>
      <c r="G811" s="3"/>
      <c r="H811" s="31">
        <v>8000</v>
      </c>
      <c r="I811" s="2">
        <v>3</v>
      </c>
      <c r="J811" s="31">
        <f t="shared" si="12"/>
        <v>24000</v>
      </c>
      <c r="K811" s="31"/>
      <c r="L811" s="31"/>
      <c r="M811" s="31"/>
      <c r="N811" s="31"/>
      <c r="O811" s="31"/>
      <c r="P811" s="2">
        <v>113</v>
      </c>
      <c r="Q811" s="6">
        <v>45382</v>
      </c>
      <c r="R811" s="6">
        <v>45384</v>
      </c>
      <c r="S811" s="2" t="s">
        <v>1937</v>
      </c>
      <c r="T811" s="2" t="b">
        <v>1</v>
      </c>
      <c r="U811" s="2">
        <v>21522.510000000002</v>
      </c>
    </row>
    <row r="812" spans="1:21" ht="14.25" customHeight="1" x14ac:dyDescent="0.35">
      <c r="A812" s="2" t="s">
        <v>1220</v>
      </c>
      <c r="B812" s="3" t="s">
        <v>1957</v>
      </c>
      <c r="C812" s="3"/>
      <c r="D812" s="3"/>
      <c r="E812" s="3"/>
      <c r="F812" s="3"/>
      <c r="G812" s="3"/>
      <c r="H812" s="31">
        <v>800</v>
      </c>
      <c r="I812" s="2">
        <v>1</v>
      </c>
      <c r="J812" s="31">
        <f t="shared" si="12"/>
        <v>800</v>
      </c>
      <c r="K812" s="31"/>
      <c r="L812" s="31"/>
      <c r="M812" s="31"/>
      <c r="N812" s="31"/>
      <c r="O812" s="31"/>
      <c r="P812" s="2">
        <v>298</v>
      </c>
      <c r="Q812" s="6">
        <v>44430</v>
      </c>
      <c r="R812" s="6">
        <v>44432</v>
      </c>
      <c r="S812" s="2" t="s">
        <v>1935</v>
      </c>
      <c r="T812" s="2" t="b">
        <v>1</v>
      </c>
      <c r="U812" s="2">
        <v>641.27</v>
      </c>
    </row>
    <row r="813" spans="1:21" ht="14.25" customHeight="1" x14ac:dyDescent="0.35">
      <c r="A813" s="2" t="s">
        <v>1222</v>
      </c>
      <c r="B813" s="3" t="s">
        <v>1930</v>
      </c>
      <c r="C813" s="3"/>
      <c r="D813" s="3"/>
      <c r="E813" s="3"/>
      <c r="F813" s="3"/>
      <c r="G813" s="3"/>
      <c r="H813" s="31" t="s">
        <v>1953</v>
      </c>
      <c r="I813" s="2">
        <v>5</v>
      </c>
      <c r="J813" s="31">
        <f t="shared" si="12"/>
        <v>60000</v>
      </c>
      <c r="K813" s="31"/>
      <c r="L813" s="31"/>
      <c r="M813" s="31"/>
      <c r="N813" s="31"/>
      <c r="O813" s="31"/>
      <c r="P813" s="2">
        <v>132</v>
      </c>
      <c r="Q813" s="6">
        <v>45136</v>
      </c>
      <c r="R813" s="6">
        <v>45141</v>
      </c>
      <c r="S813" s="2" t="s">
        <v>1937</v>
      </c>
      <c r="T813" s="2" t="b">
        <v>1</v>
      </c>
      <c r="U813" s="2">
        <v>30478.600000000002</v>
      </c>
    </row>
    <row r="814" spans="1:21" ht="14.25" customHeight="1" x14ac:dyDescent="0.35">
      <c r="A814" s="2" t="s">
        <v>1224</v>
      </c>
      <c r="B814" s="3" t="s">
        <v>1943</v>
      </c>
      <c r="C814" s="3"/>
      <c r="D814" s="3"/>
      <c r="E814" s="3"/>
      <c r="F814" s="3"/>
      <c r="G814" s="3"/>
      <c r="H814" s="31" t="s">
        <v>1961</v>
      </c>
      <c r="I814" s="2">
        <v>10</v>
      </c>
      <c r="J814" s="31">
        <f t="shared" si="12"/>
        <v>250000</v>
      </c>
      <c r="K814" s="31"/>
      <c r="L814" s="31"/>
      <c r="M814" s="31"/>
      <c r="N814" s="31"/>
      <c r="O814" s="31"/>
      <c r="P814" s="2">
        <v>395</v>
      </c>
      <c r="Q814" s="6">
        <v>44901</v>
      </c>
      <c r="R814" s="6">
        <v>44905</v>
      </c>
      <c r="S814" s="2" t="s">
        <v>1931</v>
      </c>
      <c r="T814" s="2" t="b">
        <v>1</v>
      </c>
      <c r="U814" s="2">
        <v>148709.1</v>
      </c>
    </row>
    <row r="815" spans="1:21" ht="14.25" customHeight="1" x14ac:dyDescent="0.35">
      <c r="A815" s="2" t="s">
        <v>1226</v>
      </c>
      <c r="B815" s="3" t="s">
        <v>1930</v>
      </c>
      <c r="C815" s="3"/>
      <c r="D815" s="3"/>
      <c r="E815" s="3"/>
      <c r="F815" s="3"/>
      <c r="G815" s="3"/>
      <c r="H815" s="31">
        <v>12000</v>
      </c>
      <c r="I815" s="2">
        <v>3</v>
      </c>
      <c r="J815" s="31">
        <f t="shared" si="12"/>
        <v>36000</v>
      </c>
      <c r="K815" s="31"/>
      <c r="L815" s="31"/>
      <c r="M815" s="31"/>
      <c r="N815" s="31"/>
      <c r="O815" s="31"/>
      <c r="P815" s="2">
        <v>191</v>
      </c>
      <c r="Q815" s="6">
        <v>45089</v>
      </c>
      <c r="R815" s="6">
        <v>45094</v>
      </c>
      <c r="S815" s="2" t="s">
        <v>1935</v>
      </c>
      <c r="T815" s="2" t="b">
        <v>1</v>
      </c>
      <c r="U815" s="2">
        <v>28755.81</v>
      </c>
    </row>
    <row r="816" spans="1:21" ht="14.25" customHeight="1" x14ac:dyDescent="0.35">
      <c r="A816" s="2" t="s">
        <v>1227</v>
      </c>
      <c r="B816" s="3" t="s">
        <v>1939</v>
      </c>
      <c r="C816" s="3"/>
      <c r="D816" s="3"/>
      <c r="E816" s="3"/>
      <c r="F816" s="3"/>
      <c r="G816" s="3"/>
      <c r="H816" s="31">
        <v>1000</v>
      </c>
      <c r="I816" s="2">
        <v>3</v>
      </c>
      <c r="J816" s="31">
        <f t="shared" si="12"/>
        <v>3000</v>
      </c>
      <c r="K816" s="31"/>
      <c r="L816" s="31"/>
      <c r="M816" s="31"/>
      <c r="N816" s="31"/>
      <c r="O816" s="31"/>
      <c r="P816" s="2">
        <v>337</v>
      </c>
      <c r="Q816" s="6">
        <v>44635</v>
      </c>
      <c r="R816" s="6">
        <v>44638</v>
      </c>
      <c r="S816" s="2" t="s">
        <v>1931</v>
      </c>
      <c r="T816" s="2" t="b">
        <v>1</v>
      </c>
      <c r="U816" s="2">
        <v>2108.46</v>
      </c>
    </row>
    <row r="817" spans="1:21" ht="14.25" customHeight="1" x14ac:dyDescent="0.35">
      <c r="A817" s="2" t="s">
        <v>1229</v>
      </c>
      <c r="B817" s="3" t="s">
        <v>1946</v>
      </c>
      <c r="C817" s="3"/>
      <c r="D817" s="3"/>
      <c r="E817" s="3"/>
      <c r="F817" s="3"/>
      <c r="G817" s="3"/>
      <c r="H817" s="31" t="s">
        <v>1947</v>
      </c>
      <c r="I817" s="2">
        <v>6</v>
      </c>
      <c r="J817" s="31">
        <f t="shared" si="12"/>
        <v>12000</v>
      </c>
      <c r="K817" s="31"/>
      <c r="L817" s="31"/>
      <c r="M817" s="31"/>
      <c r="N817" s="31"/>
      <c r="O817" s="31"/>
      <c r="P817" s="2">
        <v>378</v>
      </c>
      <c r="Q817" s="6">
        <v>44016</v>
      </c>
      <c r="R817" s="6">
        <v>44018</v>
      </c>
      <c r="T817" s="2" t="b">
        <v>0</v>
      </c>
      <c r="U817" s="2" t="s">
        <v>1933</v>
      </c>
    </row>
    <row r="818" spans="1:21" ht="14.25" customHeight="1" x14ac:dyDescent="0.35">
      <c r="A818" s="2" t="s">
        <v>1231</v>
      </c>
      <c r="B818" s="3" t="s">
        <v>1944</v>
      </c>
      <c r="C818" s="3"/>
      <c r="D818" s="3"/>
      <c r="E818" s="3"/>
      <c r="F818" s="3"/>
      <c r="G818" s="3"/>
      <c r="H818" s="31">
        <v>8000</v>
      </c>
      <c r="I818" s="2">
        <v>4</v>
      </c>
      <c r="J818" s="31">
        <f t="shared" si="12"/>
        <v>32000</v>
      </c>
      <c r="K818" s="31"/>
      <c r="L818" s="31"/>
      <c r="M818" s="31"/>
      <c r="N818" s="31"/>
      <c r="O818" s="31"/>
      <c r="P818" s="2">
        <v>153</v>
      </c>
      <c r="Q818" s="6">
        <v>45417</v>
      </c>
      <c r="R818" s="6">
        <v>45423</v>
      </c>
      <c r="S818" s="2" t="s">
        <v>1931</v>
      </c>
      <c r="T818" s="2" t="b">
        <v>1</v>
      </c>
      <c r="U818" s="2">
        <v>23164.48</v>
      </c>
    </row>
    <row r="819" spans="1:21" ht="14.25" customHeight="1" x14ac:dyDescent="0.35">
      <c r="A819" s="2" t="s">
        <v>1232</v>
      </c>
      <c r="B819" s="3" t="s">
        <v>1959</v>
      </c>
      <c r="C819" s="3"/>
      <c r="D819" s="3"/>
      <c r="E819" s="3"/>
      <c r="F819" s="3"/>
      <c r="G819" s="3"/>
      <c r="H819" s="31">
        <v>100</v>
      </c>
      <c r="I819" s="2">
        <v>1</v>
      </c>
      <c r="J819" s="31">
        <f t="shared" si="12"/>
        <v>100</v>
      </c>
      <c r="K819" s="31"/>
      <c r="L819" s="31"/>
      <c r="M819" s="31"/>
      <c r="N819" s="31"/>
      <c r="O819" s="31"/>
      <c r="P819" s="2">
        <v>347</v>
      </c>
      <c r="Q819" s="6">
        <v>44068</v>
      </c>
      <c r="R819" s="6">
        <v>44071</v>
      </c>
      <c r="S819" s="2" t="s">
        <v>1952</v>
      </c>
      <c r="T819" s="2" t="b">
        <v>1</v>
      </c>
      <c r="U819" s="2">
        <v>83.65</v>
      </c>
    </row>
    <row r="820" spans="1:21" ht="14.25" customHeight="1" x14ac:dyDescent="0.35">
      <c r="A820" s="2" t="s">
        <v>1234</v>
      </c>
      <c r="B820" s="3" t="s">
        <v>1949</v>
      </c>
      <c r="C820" s="3"/>
      <c r="D820" s="3"/>
      <c r="E820" s="3"/>
      <c r="F820" s="3"/>
      <c r="G820" s="3"/>
      <c r="H820" s="31">
        <v>20000</v>
      </c>
      <c r="I820" s="2">
        <v>12</v>
      </c>
      <c r="J820" s="31">
        <f t="shared" si="12"/>
        <v>240000</v>
      </c>
      <c r="K820" s="31"/>
      <c r="L820" s="31"/>
      <c r="M820" s="31"/>
      <c r="N820" s="31"/>
      <c r="O820" s="31"/>
      <c r="P820" s="2">
        <v>324</v>
      </c>
      <c r="Q820" s="6">
        <v>44019</v>
      </c>
      <c r="R820" s="6">
        <v>44023</v>
      </c>
      <c r="S820" s="2" t="s">
        <v>1931</v>
      </c>
      <c r="T820" s="2" t="b">
        <v>1</v>
      </c>
      <c r="U820" s="2">
        <v>211141.56</v>
      </c>
    </row>
    <row r="821" spans="1:21" ht="14.25" customHeight="1" x14ac:dyDescent="0.35">
      <c r="A821" s="2" t="s">
        <v>1235</v>
      </c>
      <c r="B821" s="3" t="s">
        <v>1944</v>
      </c>
      <c r="C821" s="3"/>
      <c r="D821" s="3"/>
      <c r="E821" s="3"/>
      <c r="F821" s="3"/>
      <c r="G821" s="3"/>
      <c r="H821" s="31">
        <v>8000</v>
      </c>
      <c r="I821" s="2">
        <v>2</v>
      </c>
      <c r="J821" s="31">
        <f t="shared" si="12"/>
        <v>16000</v>
      </c>
      <c r="K821" s="31"/>
      <c r="L821" s="31"/>
      <c r="M821" s="31"/>
      <c r="N821" s="31"/>
      <c r="O821" s="31"/>
      <c r="P821" s="2">
        <v>228</v>
      </c>
      <c r="Q821" s="6">
        <v>45091</v>
      </c>
      <c r="R821" s="6">
        <v>45097</v>
      </c>
      <c r="S821" s="2" t="s">
        <v>1937</v>
      </c>
      <c r="T821" s="2" t="b">
        <v>1</v>
      </c>
      <c r="U821" s="2">
        <v>11177.24</v>
      </c>
    </row>
    <row r="822" spans="1:21" ht="14.25" customHeight="1" x14ac:dyDescent="0.35">
      <c r="A822" s="2" t="s">
        <v>1236</v>
      </c>
      <c r="B822" s="3" t="s">
        <v>1943</v>
      </c>
      <c r="C822" s="3"/>
      <c r="D822" s="3"/>
      <c r="E822" s="3"/>
      <c r="F822" s="3"/>
      <c r="G822" s="3"/>
      <c r="H822" s="31">
        <v>25000</v>
      </c>
      <c r="I822" s="2">
        <v>12</v>
      </c>
      <c r="J822" s="31">
        <f t="shared" si="12"/>
        <v>300000</v>
      </c>
      <c r="K822" s="31"/>
      <c r="L822" s="31"/>
      <c r="M822" s="31"/>
      <c r="N822" s="31"/>
      <c r="O822" s="31"/>
      <c r="P822" s="2">
        <v>383</v>
      </c>
      <c r="Q822" s="6">
        <v>45064</v>
      </c>
      <c r="R822" s="6">
        <v>45066</v>
      </c>
      <c r="T822" s="2" t="b">
        <v>0</v>
      </c>
      <c r="U822" s="2" t="s">
        <v>1933</v>
      </c>
    </row>
    <row r="823" spans="1:21" ht="14.25" customHeight="1" x14ac:dyDescent="0.35">
      <c r="A823" s="2" t="s">
        <v>1237</v>
      </c>
      <c r="B823" s="3" t="s">
        <v>1932</v>
      </c>
      <c r="C823" s="3"/>
      <c r="D823" s="3"/>
      <c r="E823" s="3"/>
      <c r="F823" s="3"/>
      <c r="G823" s="3"/>
      <c r="H823" s="31">
        <v>500</v>
      </c>
      <c r="I823" s="2">
        <v>1</v>
      </c>
      <c r="J823" s="31">
        <f t="shared" si="12"/>
        <v>500</v>
      </c>
      <c r="K823" s="31"/>
      <c r="L823" s="31"/>
      <c r="M823" s="31"/>
      <c r="N823" s="31"/>
      <c r="O823" s="31"/>
      <c r="P823" s="2">
        <v>450</v>
      </c>
      <c r="Q823" s="6">
        <v>43906</v>
      </c>
      <c r="R823" s="6">
        <v>43911</v>
      </c>
      <c r="S823" s="2" t="s">
        <v>1935</v>
      </c>
      <c r="T823" s="2" t="b">
        <v>1</v>
      </c>
      <c r="U823" s="2">
        <v>358.5</v>
      </c>
    </row>
    <row r="824" spans="1:21" ht="14.25" customHeight="1" x14ac:dyDescent="0.35">
      <c r="A824" s="2" t="s">
        <v>1238</v>
      </c>
      <c r="B824" s="3" t="s">
        <v>1941</v>
      </c>
      <c r="C824" s="3"/>
      <c r="D824" s="3"/>
      <c r="E824" s="3"/>
      <c r="F824" s="3"/>
      <c r="G824" s="3"/>
      <c r="H824" s="31" t="s">
        <v>1942</v>
      </c>
      <c r="I824" s="2">
        <v>5</v>
      </c>
      <c r="J824" s="31">
        <f t="shared" si="12"/>
        <v>90000</v>
      </c>
      <c r="K824" s="31"/>
      <c r="L824" s="31"/>
      <c r="M824" s="31"/>
      <c r="N824" s="31"/>
      <c r="O824" s="31"/>
      <c r="P824" s="2">
        <v>123</v>
      </c>
      <c r="Q824" s="6">
        <v>44833</v>
      </c>
      <c r="R824" s="6">
        <v>44839</v>
      </c>
      <c r="S824" s="2" t="s">
        <v>1952</v>
      </c>
      <c r="T824" s="2" t="b">
        <v>1</v>
      </c>
      <c r="U824" s="2">
        <v>69662</v>
      </c>
    </row>
    <row r="825" spans="1:21" ht="14.25" customHeight="1" x14ac:dyDescent="0.35">
      <c r="A825" s="2" t="s">
        <v>1240</v>
      </c>
      <c r="B825" s="3" t="s">
        <v>1959</v>
      </c>
      <c r="C825" s="3"/>
      <c r="D825" s="3"/>
      <c r="E825" s="3"/>
      <c r="F825" s="3"/>
      <c r="G825" s="3"/>
      <c r="H825" s="31" t="s">
        <v>1962</v>
      </c>
      <c r="I825" s="2">
        <v>1</v>
      </c>
      <c r="J825" s="31">
        <f t="shared" si="12"/>
        <v>100</v>
      </c>
      <c r="K825" s="31"/>
      <c r="L825" s="31"/>
      <c r="M825" s="31"/>
      <c r="N825" s="31"/>
      <c r="O825" s="31"/>
      <c r="P825" s="2">
        <v>488</v>
      </c>
      <c r="Q825" s="6">
        <v>44973</v>
      </c>
      <c r="R825" s="6">
        <v>44977</v>
      </c>
      <c r="S825" s="2" t="s">
        <v>1931</v>
      </c>
      <c r="T825" s="2" t="b">
        <v>1</v>
      </c>
      <c r="U825" s="2">
        <v>67.66</v>
      </c>
    </row>
    <row r="826" spans="1:21" ht="14.25" customHeight="1" x14ac:dyDescent="0.35">
      <c r="A826" s="2" t="s">
        <v>1241</v>
      </c>
      <c r="B826" s="3" t="s">
        <v>1949</v>
      </c>
      <c r="C826" s="3"/>
      <c r="D826" s="3"/>
      <c r="E826" s="3"/>
      <c r="F826" s="3"/>
      <c r="G826" s="3"/>
      <c r="H826" s="31">
        <v>20000</v>
      </c>
      <c r="I826" s="2">
        <v>12</v>
      </c>
      <c r="J826" s="31">
        <f t="shared" si="12"/>
        <v>240000</v>
      </c>
      <c r="K826" s="31"/>
      <c r="L826" s="31"/>
      <c r="M826" s="31"/>
      <c r="N826" s="31"/>
      <c r="O826" s="31"/>
      <c r="P826" s="2">
        <v>238</v>
      </c>
      <c r="Q826" s="6">
        <v>43660</v>
      </c>
      <c r="R826" s="6">
        <v>43665</v>
      </c>
      <c r="S826" s="2" t="s">
        <v>1948</v>
      </c>
      <c r="T826" s="2" t="b">
        <v>1</v>
      </c>
      <c r="U826" s="2">
        <v>172631.04000000001</v>
      </c>
    </row>
    <row r="827" spans="1:21" ht="14.25" customHeight="1" x14ac:dyDescent="0.35">
      <c r="A827" s="2" t="s">
        <v>1242</v>
      </c>
      <c r="B827" s="3" t="s">
        <v>1951</v>
      </c>
      <c r="C827" s="3"/>
      <c r="D827" s="3"/>
      <c r="E827" s="3"/>
      <c r="F827" s="3"/>
      <c r="G827" s="3"/>
      <c r="H827" s="31">
        <v>4000</v>
      </c>
      <c r="I827" s="2">
        <v>10</v>
      </c>
      <c r="J827" s="31">
        <f t="shared" si="12"/>
        <v>40000</v>
      </c>
      <c r="K827" s="31"/>
      <c r="L827" s="31"/>
      <c r="M827" s="31"/>
      <c r="N827" s="31"/>
      <c r="O827" s="31"/>
      <c r="P827" s="2">
        <v>405</v>
      </c>
      <c r="Q827" s="6">
        <v>44748</v>
      </c>
      <c r="R827" s="6">
        <v>44751</v>
      </c>
      <c r="S827" s="2" t="s">
        <v>1937</v>
      </c>
      <c r="T827" s="2" t="b">
        <v>1</v>
      </c>
      <c r="U827" s="2">
        <v>25682.5</v>
      </c>
    </row>
    <row r="828" spans="1:21" ht="14.25" customHeight="1" x14ac:dyDescent="0.35">
      <c r="A828" s="2" t="s">
        <v>1243</v>
      </c>
      <c r="B828" s="3" t="s">
        <v>1940</v>
      </c>
      <c r="C828" s="3"/>
      <c r="D828" s="3"/>
      <c r="E828" s="3"/>
      <c r="F828" s="3"/>
      <c r="G828" s="3"/>
      <c r="H828" s="31">
        <v>10000</v>
      </c>
      <c r="I828" s="2">
        <v>3</v>
      </c>
      <c r="J828" s="31">
        <f t="shared" si="12"/>
        <v>30000</v>
      </c>
      <c r="K828" s="31"/>
      <c r="L828" s="31"/>
      <c r="M828" s="31"/>
      <c r="N828" s="31"/>
      <c r="O828" s="31"/>
      <c r="P828" s="2">
        <v>379</v>
      </c>
      <c r="Q828" s="6">
        <v>43720</v>
      </c>
      <c r="R828" s="6">
        <v>43725</v>
      </c>
      <c r="S828" s="2" t="s">
        <v>1948</v>
      </c>
      <c r="T828" s="2" t="b">
        <v>1</v>
      </c>
      <c r="U828" s="2">
        <v>24743.82</v>
      </c>
    </row>
    <row r="829" spans="1:21" ht="14.25" customHeight="1" x14ac:dyDescent="0.35">
      <c r="A829" s="2" t="s">
        <v>1244</v>
      </c>
      <c r="B829" s="3" t="s">
        <v>1932</v>
      </c>
      <c r="C829" s="3"/>
      <c r="D829" s="3"/>
      <c r="E829" s="3"/>
      <c r="F829" s="3"/>
      <c r="G829" s="3"/>
      <c r="H829" s="31">
        <v>500</v>
      </c>
      <c r="I829" s="2">
        <v>1</v>
      </c>
      <c r="J829" s="31">
        <f t="shared" si="12"/>
        <v>500</v>
      </c>
      <c r="K829" s="31"/>
      <c r="L829" s="31"/>
      <c r="M829" s="31"/>
      <c r="N829" s="31"/>
      <c r="O829" s="31"/>
      <c r="P829" s="2">
        <v>203</v>
      </c>
      <c r="Q829" s="6">
        <v>44790</v>
      </c>
      <c r="R829" s="6">
        <v>44792</v>
      </c>
      <c r="S829" s="2" t="s">
        <v>1948</v>
      </c>
      <c r="T829" s="2" t="b">
        <v>1</v>
      </c>
      <c r="U829" s="2">
        <v>314.77999999999997</v>
      </c>
    </row>
    <row r="830" spans="1:21" ht="14.25" customHeight="1" x14ac:dyDescent="0.35">
      <c r="A830" s="2" t="s">
        <v>1246</v>
      </c>
      <c r="B830" s="3" t="s">
        <v>1957</v>
      </c>
      <c r="C830" s="3"/>
      <c r="D830" s="3"/>
      <c r="E830" s="3"/>
      <c r="F830" s="3"/>
      <c r="G830" s="3"/>
      <c r="H830" s="31" t="s">
        <v>1958</v>
      </c>
      <c r="I830" s="2">
        <v>1</v>
      </c>
      <c r="J830" s="31">
        <f t="shared" si="12"/>
        <v>800</v>
      </c>
      <c r="K830" s="31"/>
      <c r="L830" s="31"/>
      <c r="M830" s="31"/>
      <c r="N830" s="31"/>
      <c r="O830" s="31"/>
      <c r="P830" s="2">
        <v>476</v>
      </c>
      <c r="Q830" s="6">
        <v>44911</v>
      </c>
      <c r="R830" s="6">
        <v>44913</v>
      </c>
      <c r="S830" s="2" t="s">
        <v>1952</v>
      </c>
      <c r="T830" s="2" t="b">
        <v>1</v>
      </c>
      <c r="U830" s="2">
        <v>418.62</v>
      </c>
    </row>
    <row r="831" spans="1:21" ht="14.25" customHeight="1" x14ac:dyDescent="0.35">
      <c r="A831" s="2" t="s">
        <v>1247</v>
      </c>
      <c r="B831" s="3" t="s">
        <v>1932</v>
      </c>
      <c r="C831" s="3"/>
      <c r="D831" s="3"/>
      <c r="E831" s="3"/>
      <c r="F831" s="3"/>
      <c r="G831" s="3"/>
      <c r="H831" s="31">
        <v>500</v>
      </c>
      <c r="I831" s="2">
        <v>1</v>
      </c>
      <c r="J831" s="31">
        <f t="shared" si="12"/>
        <v>500</v>
      </c>
      <c r="K831" s="31"/>
      <c r="L831" s="31"/>
      <c r="M831" s="31"/>
      <c r="N831" s="31"/>
      <c r="O831" s="31"/>
      <c r="P831" s="2">
        <v>380</v>
      </c>
      <c r="Q831" s="6">
        <v>45056</v>
      </c>
      <c r="R831" s="6">
        <v>45060</v>
      </c>
      <c r="S831" s="2" t="s">
        <v>1952</v>
      </c>
      <c r="T831" s="2" t="b">
        <v>1</v>
      </c>
      <c r="U831" s="2">
        <v>251.3</v>
      </c>
    </row>
    <row r="832" spans="1:21" ht="14.25" customHeight="1" x14ac:dyDescent="0.35">
      <c r="A832" s="2" t="s">
        <v>1248</v>
      </c>
      <c r="B832" s="3" t="s">
        <v>1940</v>
      </c>
      <c r="C832" s="3"/>
      <c r="D832" s="3"/>
      <c r="E832" s="3"/>
      <c r="F832" s="3"/>
      <c r="G832" s="3"/>
      <c r="H832" s="31">
        <v>10000</v>
      </c>
      <c r="I832" s="2">
        <v>3</v>
      </c>
      <c r="J832" s="31">
        <f t="shared" si="12"/>
        <v>30000</v>
      </c>
      <c r="K832" s="31"/>
      <c r="L832" s="31"/>
      <c r="M832" s="31"/>
      <c r="N832" s="31"/>
      <c r="O832" s="31"/>
      <c r="P832" s="2">
        <v>258</v>
      </c>
      <c r="Q832" s="6">
        <v>44211</v>
      </c>
      <c r="R832" s="6">
        <v>44215</v>
      </c>
      <c r="S832" s="2" t="s">
        <v>1935</v>
      </c>
      <c r="T832" s="2" t="b">
        <v>1</v>
      </c>
      <c r="U832" s="2">
        <v>21453.75</v>
      </c>
    </row>
    <row r="833" spans="1:21" ht="14.25" customHeight="1" x14ac:dyDescent="0.35">
      <c r="A833" s="2" t="s">
        <v>1249</v>
      </c>
      <c r="B833" s="3" t="s">
        <v>1946</v>
      </c>
      <c r="C833" s="3"/>
      <c r="D833" s="3"/>
      <c r="E833" s="3"/>
      <c r="F833" s="3"/>
      <c r="G833" s="3"/>
      <c r="H833" s="31">
        <v>2000</v>
      </c>
      <c r="I833" s="2">
        <v>6</v>
      </c>
      <c r="J833" s="31">
        <f t="shared" si="12"/>
        <v>12000</v>
      </c>
      <c r="K833" s="31"/>
      <c r="L833" s="31"/>
      <c r="M833" s="31"/>
      <c r="N833" s="31"/>
      <c r="O833" s="31"/>
      <c r="P833" s="2">
        <v>170</v>
      </c>
      <c r="Q833" s="6">
        <v>45295</v>
      </c>
      <c r="R833" s="6">
        <v>45298</v>
      </c>
      <c r="T833" s="2" t="b">
        <v>0</v>
      </c>
      <c r="U833" s="2" t="s">
        <v>1933</v>
      </c>
    </row>
    <row r="834" spans="1:21" ht="14.25" customHeight="1" x14ac:dyDescent="0.35">
      <c r="A834" s="2" t="s">
        <v>1250</v>
      </c>
      <c r="B834" s="3" t="s">
        <v>1930</v>
      </c>
      <c r="C834" s="3"/>
      <c r="D834" s="3"/>
      <c r="E834" s="3"/>
      <c r="F834" s="3"/>
      <c r="G834" s="3"/>
      <c r="H834" s="31">
        <v>12000</v>
      </c>
      <c r="I834" s="2">
        <v>5</v>
      </c>
      <c r="J834" s="31">
        <f t="shared" ref="J834:J897" si="13">H834*I834</f>
        <v>60000</v>
      </c>
      <c r="K834" s="31"/>
      <c r="L834" s="31"/>
      <c r="M834" s="31"/>
      <c r="N834" s="31"/>
      <c r="O834" s="31"/>
      <c r="P834" s="2">
        <v>468</v>
      </c>
      <c r="Q834" s="6">
        <v>45031</v>
      </c>
      <c r="R834" s="6">
        <v>45037</v>
      </c>
      <c r="S834" s="2" t="s">
        <v>1935</v>
      </c>
      <c r="T834" s="2" t="b">
        <v>1</v>
      </c>
      <c r="U834" s="2">
        <v>44875.9</v>
      </c>
    </row>
    <row r="835" spans="1:21" ht="14.25" customHeight="1" x14ac:dyDescent="0.35">
      <c r="A835" s="2" t="s">
        <v>1251</v>
      </c>
      <c r="B835" s="3" t="s">
        <v>1936</v>
      </c>
      <c r="C835" s="3"/>
      <c r="D835" s="3"/>
      <c r="E835" s="3"/>
      <c r="F835" s="3"/>
      <c r="G835" s="3"/>
      <c r="H835" s="31" t="s">
        <v>1954</v>
      </c>
      <c r="I835" s="2">
        <v>5</v>
      </c>
      <c r="J835" s="31">
        <f t="shared" si="13"/>
        <v>15000</v>
      </c>
      <c r="K835" s="31"/>
      <c r="L835" s="31"/>
      <c r="M835" s="31"/>
      <c r="N835" s="31"/>
      <c r="O835" s="31"/>
      <c r="P835" s="2">
        <v>380</v>
      </c>
      <c r="Q835" s="6">
        <v>44922</v>
      </c>
      <c r="R835" s="6">
        <v>44926</v>
      </c>
      <c r="S835" s="2" t="s">
        <v>1952</v>
      </c>
      <c r="T835" s="2" t="b">
        <v>1</v>
      </c>
      <c r="U835" s="2">
        <v>8541.8499999999985</v>
      </c>
    </row>
    <row r="836" spans="1:21" ht="14.25" customHeight="1" x14ac:dyDescent="0.35">
      <c r="A836" s="2" t="s">
        <v>1252</v>
      </c>
      <c r="B836" s="3" t="s">
        <v>1943</v>
      </c>
      <c r="C836" s="3"/>
      <c r="D836" s="3"/>
      <c r="E836" s="3"/>
      <c r="F836" s="3"/>
      <c r="G836" s="3"/>
      <c r="H836" s="31" t="s">
        <v>1961</v>
      </c>
      <c r="I836" s="2">
        <v>10</v>
      </c>
      <c r="J836" s="31">
        <f t="shared" si="13"/>
        <v>250000</v>
      </c>
      <c r="K836" s="31"/>
      <c r="L836" s="31"/>
      <c r="M836" s="31"/>
      <c r="N836" s="31"/>
      <c r="O836" s="31"/>
      <c r="P836" s="2">
        <v>188</v>
      </c>
      <c r="Q836" s="6">
        <v>45301</v>
      </c>
      <c r="R836" s="6">
        <v>45306</v>
      </c>
      <c r="T836" s="2" t="b">
        <v>0</v>
      </c>
      <c r="U836" s="2" t="s">
        <v>1933</v>
      </c>
    </row>
    <row r="837" spans="1:21" ht="14.25" customHeight="1" x14ac:dyDescent="0.35">
      <c r="A837" s="2" t="s">
        <v>1253</v>
      </c>
      <c r="B837" s="3" t="s">
        <v>1932</v>
      </c>
      <c r="C837" s="3"/>
      <c r="D837" s="3"/>
      <c r="E837" s="3"/>
      <c r="F837" s="3"/>
      <c r="G837" s="3"/>
      <c r="H837" s="31" t="s">
        <v>1950</v>
      </c>
      <c r="I837" s="2">
        <v>1</v>
      </c>
      <c r="J837" s="31">
        <f t="shared" si="13"/>
        <v>500</v>
      </c>
      <c r="K837" s="31"/>
      <c r="L837" s="31"/>
      <c r="M837" s="31"/>
      <c r="N837" s="31"/>
      <c r="O837" s="31"/>
      <c r="P837" s="2">
        <v>354</v>
      </c>
      <c r="Q837" s="6">
        <v>43636</v>
      </c>
      <c r="R837" s="6">
        <v>43641</v>
      </c>
      <c r="S837" s="2" t="s">
        <v>1948</v>
      </c>
      <c r="T837" s="2" t="b">
        <v>1</v>
      </c>
      <c r="U837" s="2">
        <v>353.6</v>
      </c>
    </row>
    <row r="838" spans="1:21" ht="14.25" customHeight="1" x14ac:dyDescent="0.35">
      <c r="A838" s="2" t="s">
        <v>1254</v>
      </c>
      <c r="B838" s="3" t="s">
        <v>1932</v>
      </c>
      <c r="C838" s="3"/>
      <c r="D838" s="3"/>
      <c r="E838" s="3"/>
      <c r="F838" s="3"/>
      <c r="G838" s="3"/>
      <c r="H838" s="31">
        <v>500</v>
      </c>
      <c r="I838" s="2">
        <v>2</v>
      </c>
      <c r="J838" s="31">
        <f t="shared" si="13"/>
        <v>1000</v>
      </c>
      <c r="K838" s="31"/>
      <c r="L838" s="31"/>
      <c r="M838" s="31"/>
      <c r="N838" s="31"/>
      <c r="O838" s="31"/>
      <c r="P838" s="2">
        <v>302</v>
      </c>
      <c r="Q838" s="6">
        <v>45264</v>
      </c>
      <c r="R838" s="6">
        <v>45270</v>
      </c>
      <c r="T838" s="2" t="b">
        <v>0</v>
      </c>
      <c r="U838" s="2" t="s">
        <v>1933</v>
      </c>
    </row>
    <row r="839" spans="1:21" ht="14.25" customHeight="1" x14ac:dyDescent="0.35">
      <c r="A839" s="2" t="s">
        <v>1255</v>
      </c>
      <c r="B839" s="3" t="s">
        <v>1943</v>
      </c>
      <c r="C839" s="3"/>
      <c r="D839" s="3"/>
      <c r="E839" s="3"/>
      <c r="F839" s="3"/>
      <c r="G839" s="3"/>
      <c r="H839" s="31">
        <v>25000</v>
      </c>
      <c r="I839" s="2">
        <v>10</v>
      </c>
      <c r="J839" s="31">
        <f t="shared" si="13"/>
        <v>250000</v>
      </c>
      <c r="K839" s="31"/>
      <c r="L839" s="31"/>
      <c r="M839" s="31"/>
      <c r="N839" s="31"/>
      <c r="O839" s="31"/>
      <c r="P839" s="2">
        <v>106</v>
      </c>
      <c r="Q839" s="6">
        <v>45414</v>
      </c>
      <c r="R839" s="6">
        <v>45417</v>
      </c>
      <c r="S839" s="2" t="s">
        <v>1931</v>
      </c>
      <c r="T839" s="2" t="b">
        <v>1</v>
      </c>
      <c r="U839" s="2">
        <v>212641.6</v>
      </c>
    </row>
    <row r="840" spans="1:21" ht="14.25" customHeight="1" x14ac:dyDescent="0.35">
      <c r="A840" s="2" t="s">
        <v>1256</v>
      </c>
      <c r="B840" s="3" t="s">
        <v>1936</v>
      </c>
      <c r="C840" s="3"/>
      <c r="D840" s="3"/>
      <c r="E840" s="3"/>
      <c r="F840" s="3"/>
      <c r="G840" s="3"/>
      <c r="H840" s="31">
        <v>3000</v>
      </c>
      <c r="I840" s="2">
        <v>5</v>
      </c>
      <c r="J840" s="31">
        <f t="shared" si="13"/>
        <v>15000</v>
      </c>
      <c r="K840" s="31"/>
      <c r="L840" s="31"/>
      <c r="M840" s="31"/>
      <c r="N840" s="31"/>
      <c r="O840" s="31"/>
      <c r="P840" s="2">
        <v>384</v>
      </c>
      <c r="Q840" s="6">
        <v>45246</v>
      </c>
      <c r="R840" s="6">
        <v>45248</v>
      </c>
      <c r="S840" s="2" t="s">
        <v>1952</v>
      </c>
      <c r="T840" s="2" t="b">
        <v>1</v>
      </c>
      <c r="U840" s="2">
        <v>12903.95</v>
      </c>
    </row>
    <row r="841" spans="1:21" ht="14.25" customHeight="1" x14ac:dyDescent="0.35">
      <c r="A841" s="2" t="s">
        <v>1257</v>
      </c>
      <c r="B841" s="3" t="s">
        <v>1945</v>
      </c>
      <c r="C841" s="3"/>
      <c r="D841" s="3"/>
      <c r="E841" s="3"/>
      <c r="F841" s="3"/>
      <c r="G841" s="3"/>
      <c r="H841" s="31">
        <v>15000</v>
      </c>
      <c r="I841" s="2">
        <v>3</v>
      </c>
      <c r="J841" s="31">
        <f t="shared" si="13"/>
        <v>45000</v>
      </c>
      <c r="K841" s="31"/>
      <c r="L841" s="31"/>
      <c r="M841" s="31"/>
      <c r="N841" s="31"/>
      <c r="O841" s="31"/>
      <c r="P841" s="2">
        <v>186</v>
      </c>
      <c r="Q841" s="6">
        <v>43740</v>
      </c>
      <c r="R841" s="6">
        <v>43746</v>
      </c>
      <c r="S841" s="2" t="s">
        <v>1935</v>
      </c>
      <c r="T841" s="2" t="b">
        <v>1</v>
      </c>
      <c r="U841" s="2">
        <v>31870.590000000004</v>
      </c>
    </row>
    <row r="842" spans="1:21" ht="14.25" customHeight="1" x14ac:dyDescent="0.35">
      <c r="A842" s="2" t="s">
        <v>1259</v>
      </c>
      <c r="B842" s="3" t="s">
        <v>1949</v>
      </c>
      <c r="C842" s="3"/>
      <c r="D842" s="3"/>
      <c r="E842" s="3"/>
      <c r="F842" s="3"/>
      <c r="G842" s="3"/>
      <c r="H842" s="31">
        <v>20000</v>
      </c>
      <c r="I842" s="2">
        <v>12</v>
      </c>
      <c r="J842" s="31">
        <f t="shared" si="13"/>
        <v>240000</v>
      </c>
      <c r="K842" s="31"/>
      <c r="L842" s="31"/>
      <c r="M842" s="31"/>
      <c r="N842" s="31"/>
      <c r="O842" s="31"/>
      <c r="P842" s="2">
        <v>309</v>
      </c>
      <c r="Q842" s="6">
        <v>44485</v>
      </c>
      <c r="R842" s="6">
        <v>44490</v>
      </c>
      <c r="S842" s="2" t="s">
        <v>1935</v>
      </c>
      <c r="T842" s="2" t="b">
        <v>1</v>
      </c>
      <c r="U842" s="2">
        <v>186596.28</v>
      </c>
    </row>
    <row r="843" spans="1:21" ht="14.25" customHeight="1" x14ac:dyDescent="0.35">
      <c r="A843" s="2" t="s">
        <v>1261</v>
      </c>
      <c r="B843" s="3" t="s">
        <v>1957</v>
      </c>
      <c r="C843" s="3"/>
      <c r="D843" s="3"/>
      <c r="E843" s="3"/>
      <c r="F843" s="3"/>
      <c r="G843" s="3"/>
      <c r="H843" s="31">
        <v>800</v>
      </c>
      <c r="I843" s="2">
        <v>1</v>
      </c>
      <c r="J843" s="31">
        <f t="shared" si="13"/>
        <v>800</v>
      </c>
      <c r="K843" s="31"/>
      <c r="L843" s="31"/>
      <c r="M843" s="31"/>
      <c r="N843" s="31"/>
      <c r="O843" s="31"/>
      <c r="P843" s="2">
        <v>352</v>
      </c>
      <c r="Q843" s="6">
        <v>44185</v>
      </c>
      <c r="R843" s="6">
        <v>44188</v>
      </c>
      <c r="S843" s="2" t="s">
        <v>1952</v>
      </c>
      <c r="T843" s="2" t="b">
        <v>1</v>
      </c>
      <c r="U843" s="2">
        <v>506.14</v>
      </c>
    </row>
    <row r="844" spans="1:21" ht="14.25" customHeight="1" x14ac:dyDescent="0.35">
      <c r="A844" s="2" t="s">
        <v>1263</v>
      </c>
      <c r="B844" s="3" t="s">
        <v>1957</v>
      </c>
      <c r="C844" s="3"/>
      <c r="D844" s="3"/>
      <c r="E844" s="3"/>
      <c r="F844" s="3"/>
      <c r="G844" s="3"/>
      <c r="H844" s="31" t="s">
        <v>1958</v>
      </c>
      <c r="I844" s="2">
        <v>1</v>
      </c>
      <c r="J844" s="31">
        <f t="shared" si="13"/>
        <v>800</v>
      </c>
      <c r="K844" s="31"/>
      <c r="L844" s="31"/>
      <c r="M844" s="31"/>
      <c r="N844" s="31"/>
      <c r="O844" s="31"/>
      <c r="P844" s="2">
        <v>297</v>
      </c>
      <c r="Q844" s="6">
        <v>44379</v>
      </c>
      <c r="R844" s="6">
        <v>44384</v>
      </c>
      <c r="T844" s="2" t="b">
        <v>0</v>
      </c>
      <c r="U844" s="2" t="s">
        <v>1933</v>
      </c>
    </row>
    <row r="845" spans="1:21" ht="14.25" customHeight="1" x14ac:dyDescent="0.35">
      <c r="A845" s="2" t="s">
        <v>1264</v>
      </c>
      <c r="B845" s="3" t="s">
        <v>1945</v>
      </c>
      <c r="C845" s="3"/>
      <c r="D845" s="3"/>
      <c r="E845" s="3"/>
      <c r="F845" s="3"/>
      <c r="G845" s="3"/>
      <c r="H845" s="31">
        <v>15000</v>
      </c>
      <c r="I845" s="2">
        <v>4</v>
      </c>
      <c r="J845" s="31">
        <f t="shared" si="13"/>
        <v>60000</v>
      </c>
      <c r="K845" s="31"/>
      <c r="L845" s="31"/>
      <c r="M845" s="31"/>
      <c r="N845" s="31"/>
      <c r="O845" s="31"/>
      <c r="P845" s="2">
        <v>287</v>
      </c>
      <c r="Q845" s="6">
        <v>43623</v>
      </c>
      <c r="R845" s="6">
        <v>43628</v>
      </c>
      <c r="T845" s="2" t="b">
        <v>0</v>
      </c>
      <c r="U845" s="2" t="s">
        <v>1933</v>
      </c>
    </row>
    <row r="846" spans="1:21" ht="14.25" customHeight="1" x14ac:dyDescent="0.35">
      <c r="A846" s="2" t="s">
        <v>1265</v>
      </c>
      <c r="B846" s="3" t="s">
        <v>1944</v>
      </c>
      <c r="C846" s="3"/>
      <c r="D846" s="3"/>
      <c r="E846" s="3"/>
      <c r="F846" s="3"/>
      <c r="G846" s="3"/>
      <c r="H846" s="31">
        <v>8000</v>
      </c>
      <c r="I846" s="2">
        <v>4</v>
      </c>
      <c r="J846" s="31">
        <f t="shared" si="13"/>
        <v>32000</v>
      </c>
      <c r="K846" s="31"/>
      <c r="L846" s="31"/>
      <c r="M846" s="31"/>
      <c r="N846" s="31"/>
      <c r="O846" s="31"/>
      <c r="P846" s="2">
        <v>261</v>
      </c>
      <c r="Q846" s="6">
        <v>45407</v>
      </c>
      <c r="R846" s="6">
        <v>45411</v>
      </c>
      <c r="S846" s="2" t="s">
        <v>1935</v>
      </c>
      <c r="T846" s="2" t="b">
        <v>1</v>
      </c>
      <c r="U846" s="2">
        <v>26443.52</v>
      </c>
    </row>
    <row r="847" spans="1:21" ht="14.25" customHeight="1" x14ac:dyDescent="0.35">
      <c r="A847" s="2" t="s">
        <v>1267</v>
      </c>
      <c r="B847" s="3" t="s">
        <v>1943</v>
      </c>
      <c r="C847" s="3"/>
      <c r="D847" s="3"/>
      <c r="E847" s="3"/>
      <c r="F847" s="3"/>
      <c r="G847" s="3"/>
      <c r="H847" s="31">
        <v>25000</v>
      </c>
      <c r="I847" s="2">
        <v>10</v>
      </c>
      <c r="J847" s="31">
        <f t="shared" si="13"/>
        <v>250000</v>
      </c>
      <c r="K847" s="31"/>
      <c r="L847" s="31"/>
      <c r="M847" s="31"/>
      <c r="N847" s="31"/>
      <c r="O847" s="31"/>
      <c r="P847" s="2">
        <v>341</v>
      </c>
      <c r="Q847" s="6">
        <v>44570</v>
      </c>
      <c r="R847" s="6">
        <v>44574</v>
      </c>
      <c r="S847" s="2" t="s">
        <v>1935</v>
      </c>
      <c r="T847" s="2" t="b">
        <v>1</v>
      </c>
      <c r="U847" s="2">
        <v>130103.79999999999</v>
      </c>
    </row>
    <row r="848" spans="1:21" ht="14.25" customHeight="1" x14ac:dyDescent="0.35">
      <c r="A848" s="2" t="s">
        <v>1268</v>
      </c>
      <c r="B848" s="3" t="s">
        <v>1934</v>
      </c>
      <c r="C848" s="3"/>
      <c r="D848" s="3"/>
      <c r="E848" s="3"/>
      <c r="F848" s="3"/>
      <c r="G848" s="3"/>
      <c r="H848" s="31" t="s">
        <v>1938</v>
      </c>
      <c r="I848" s="2">
        <v>2</v>
      </c>
      <c r="J848" s="31">
        <f t="shared" si="13"/>
        <v>12000</v>
      </c>
      <c r="K848" s="31"/>
      <c r="L848" s="31"/>
      <c r="M848" s="31"/>
      <c r="N848" s="31"/>
      <c r="O848" s="31"/>
      <c r="P848" s="2">
        <v>345</v>
      </c>
      <c r="Q848" s="6">
        <v>44330</v>
      </c>
      <c r="R848" s="6">
        <v>44332</v>
      </c>
      <c r="S848" s="2" t="s">
        <v>1952</v>
      </c>
      <c r="T848" s="2" t="b">
        <v>1</v>
      </c>
      <c r="U848" s="2">
        <v>9364.9599999999991</v>
      </c>
    </row>
    <row r="849" spans="1:21" ht="14.25" customHeight="1" x14ac:dyDescent="0.35">
      <c r="A849" s="2" t="s">
        <v>1269</v>
      </c>
      <c r="B849" s="3" t="s">
        <v>1949</v>
      </c>
      <c r="C849" s="3"/>
      <c r="D849" s="3"/>
      <c r="E849" s="3"/>
      <c r="F849" s="3"/>
      <c r="G849" s="3"/>
      <c r="H849" s="31">
        <v>20000</v>
      </c>
      <c r="I849" s="2">
        <v>12</v>
      </c>
      <c r="J849" s="31">
        <f t="shared" si="13"/>
        <v>240000</v>
      </c>
      <c r="K849" s="31"/>
      <c r="L849" s="31"/>
      <c r="M849" s="31"/>
      <c r="N849" s="31"/>
      <c r="O849" s="31"/>
      <c r="P849" s="2">
        <v>261</v>
      </c>
      <c r="Q849" s="6">
        <v>45070</v>
      </c>
      <c r="R849" s="6">
        <v>45073</v>
      </c>
      <c r="S849" s="2" t="s">
        <v>1935</v>
      </c>
      <c r="T849" s="2" t="b">
        <v>1</v>
      </c>
      <c r="U849" s="2">
        <v>167436.72</v>
      </c>
    </row>
    <row r="850" spans="1:21" ht="14.25" customHeight="1" x14ac:dyDescent="0.35">
      <c r="A850" s="2" t="s">
        <v>1270</v>
      </c>
      <c r="B850" s="3" t="s">
        <v>1943</v>
      </c>
      <c r="C850" s="3"/>
      <c r="D850" s="3"/>
      <c r="E850" s="3"/>
      <c r="F850" s="3"/>
      <c r="G850" s="3"/>
      <c r="H850" s="31">
        <v>25000</v>
      </c>
      <c r="I850" s="2">
        <v>12</v>
      </c>
      <c r="J850" s="31">
        <f t="shared" si="13"/>
        <v>300000</v>
      </c>
      <c r="K850" s="31"/>
      <c r="L850" s="31"/>
      <c r="M850" s="31"/>
      <c r="N850" s="31"/>
      <c r="O850" s="31"/>
      <c r="P850" s="2">
        <v>185</v>
      </c>
      <c r="Q850" s="6">
        <v>45273</v>
      </c>
      <c r="R850" s="6">
        <v>45279</v>
      </c>
      <c r="S850" s="2" t="s">
        <v>1931</v>
      </c>
      <c r="T850" s="2" t="b">
        <v>1</v>
      </c>
      <c r="U850" s="2">
        <v>231831.84</v>
      </c>
    </row>
    <row r="851" spans="1:21" ht="14.25" customHeight="1" x14ac:dyDescent="0.35">
      <c r="A851" s="2" t="s">
        <v>1271</v>
      </c>
      <c r="B851" s="3" t="s">
        <v>1943</v>
      </c>
      <c r="C851" s="3"/>
      <c r="D851" s="3"/>
      <c r="E851" s="3"/>
      <c r="F851" s="3"/>
      <c r="G851" s="3"/>
      <c r="H851" s="31">
        <v>25000</v>
      </c>
      <c r="I851" s="2">
        <v>12</v>
      </c>
      <c r="J851" s="31">
        <f t="shared" si="13"/>
        <v>300000</v>
      </c>
      <c r="K851" s="31"/>
      <c r="L851" s="31"/>
      <c r="M851" s="31"/>
      <c r="N851" s="31"/>
      <c r="O851" s="31"/>
      <c r="P851" s="2">
        <v>436</v>
      </c>
      <c r="Q851" s="6">
        <v>45365</v>
      </c>
      <c r="R851" s="6">
        <v>45367</v>
      </c>
      <c r="S851" s="2" t="s">
        <v>1931</v>
      </c>
      <c r="T851" s="2" t="b">
        <v>1</v>
      </c>
      <c r="U851" s="2">
        <v>201137.88</v>
      </c>
    </row>
    <row r="852" spans="1:21" ht="14.25" customHeight="1" x14ac:dyDescent="0.35">
      <c r="A852" s="2" t="s">
        <v>1272</v>
      </c>
      <c r="B852" s="3" t="s">
        <v>1957</v>
      </c>
      <c r="C852" s="3"/>
      <c r="D852" s="3"/>
      <c r="E852" s="3"/>
      <c r="F852" s="3"/>
      <c r="G852" s="3"/>
      <c r="H852" s="31" t="s">
        <v>1958</v>
      </c>
      <c r="I852" s="2">
        <v>2</v>
      </c>
      <c r="J852" s="31">
        <f t="shared" si="13"/>
        <v>1600</v>
      </c>
      <c r="K852" s="31"/>
      <c r="L852" s="31"/>
      <c r="M852" s="31"/>
      <c r="N852" s="31"/>
      <c r="O852" s="31"/>
      <c r="P852" s="2">
        <v>215</v>
      </c>
      <c r="Q852" s="6">
        <v>43728</v>
      </c>
      <c r="R852" s="6">
        <v>43734</v>
      </c>
      <c r="T852" s="2" t="b">
        <v>0</v>
      </c>
      <c r="U852" s="2" t="s">
        <v>1933</v>
      </c>
    </row>
    <row r="853" spans="1:21" ht="14.25" customHeight="1" x14ac:dyDescent="0.35">
      <c r="A853" s="2" t="s">
        <v>1273</v>
      </c>
      <c r="B853" s="3" t="s">
        <v>1943</v>
      </c>
      <c r="C853" s="3"/>
      <c r="D853" s="3"/>
      <c r="E853" s="3"/>
      <c r="F853" s="3"/>
      <c r="G853" s="3"/>
      <c r="H853" s="31">
        <v>25000</v>
      </c>
      <c r="I853" s="2">
        <v>8</v>
      </c>
      <c r="J853" s="31">
        <f t="shared" si="13"/>
        <v>200000</v>
      </c>
      <c r="K853" s="31"/>
      <c r="L853" s="31"/>
      <c r="M853" s="31"/>
      <c r="N853" s="31"/>
      <c r="O853" s="31"/>
      <c r="P853" s="2">
        <v>471</v>
      </c>
      <c r="Q853" s="6">
        <v>43676</v>
      </c>
      <c r="R853" s="6">
        <v>43682</v>
      </c>
      <c r="S853" s="2" t="s">
        <v>1952</v>
      </c>
      <c r="T853" s="2" t="b">
        <v>1</v>
      </c>
      <c r="U853" s="2">
        <v>124849.84</v>
      </c>
    </row>
    <row r="854" spans="1:21" ht="14.25" customHeight="1" x14ac:dyDescent="0.35">
      <c r="A854" s="2" t="s">
        <v>1274</v>
      </c>
      <c r="B854" s="3" t="s">
        <v>1940</v>
      </c>
      <c r="C854" s="3"/>
      <c r="D854" s="3"/>
      <c r="E854" s="3"/>
      <c r="F854" s="3"/>
      <c r="G854" s="3"/>
      <c r="H854" s="31" t="s">
        <v>1955</v>
      </c>
      <c r="I854" s="2">
        <v>3</v>
      </c>
      <c r="J854" s="31">
        <f t="shared" si="13"/>
        <v>30000</v>
      </c>
      <c r="K854" s="31"/>
      <c r="L854" s="31"/>
      <c r="M854" s="31"/>
      <c r="N854" s="31"/>
      <c r="O854" s="31"/>
      <c r="P854" s="2">
        <v>209</v>
      </c>
      <c r="Q854" s="6">
        <v>43869</v>
      </c>
      <c r="R854" s="6">
        <v>43873</v>
      </c>
      <c r="S854" s="2" t="s">
        <v>1931</v>
      </c>
      <c r="T854" s="2" t="b">
        <v>1</v>
      </c>
      <c r="U854" s="2">
        <v>16466.07</v>
      </c>
    </row>
    <row r="855" spans="1:21" ht="14.25" customHeight="1" x14ac:dyDescent="0.35">
      <c r="A855" s="2" t="s">
        <v>1275</v>
      </c>
      <c r="B855" s="3" t="s">
        <v>1945</v>
      </c>
      <c r="C855" s="3"/>
      <c r="D855" s="3"/>
      <c r="E855" s="3"/>
      <c r="F855" s="3"/>
      <c r="G855" s="3"/>
      <c r="H855" s="31">
        <v>15000</v>
      </c>
      <c r="I855" s="2">
        <v>4</v>
      </c>
      <c r="J855" s="31">
        <f t="shared" si="13"/>
        <v>60000</v>
      </c>
      <c r="K855" s="31"/>
      <c r="L855" s="31"/>
      <c r="M855" s="31"/>
      <c r="N855" s="31"/>
      <c r="O855" s="31"/>
      <c r="P855" s="2">
        <v>258</v>
      </c>
      <c r="Q855" s="6">
        <v>44211</v>
      </c>
      <c r="R855" s="6">
        <v>44217</v>
      </c>
      <c r="T855" s="2" t="b">
        <v>0</v>
      </c>
      <c r="U855" s="2" t="s">
        <v>1933</v>
      </c>
    </row>
    <row r="856" spans="1:21" ht="14.25" customHeight="1" x14ac:dyDescent="0.35">
      <c r="A856" s="2" t="s">
        <v>1276</v>
      </c>
      <c r="B856" s="3" t="s">
        <v>1934</v>
      </c>
      <c r="C856" s="3"/>
      <c r="D856" s="3"/>
      <c r="E856" s="3"/>
      <c r="F856" s="3"/>
      <c r="G856" s="3"/>
      <c r="H856" s="31" t="s">
        <v>1938</v>
      </c>
      <c r="I856" s="2">
        <v>3</v>
      </c>
      <c r="J856" s="31">
        <f t="shared" si="13"/>
        <v>18000</v>
      </c>
      <c r="K856" s="31"/>
      <c r="L856" s="31"/>
      <c r="M856" s="31"/>
      <c r="N856" s="31"/>
      <c r="O856" s="31"/>
      <c r="P856" s="2">
        <v>180</v>
      </c>
      <c r="Q856" s="6">
        <v>43960</v>
      </c>
      <c r="R856" s="6">
        <v>43963</v>
      </c>
      <c r="S856" s="2" t="s">
        <v>1935</v>
      </c>
      <c r="T856" s="2" t="b">
        <v>1</v>
      </c>
      <c r="U856" s="2">
        <v>16160.939999999999</v>
      </c>
    </row>
    <row r="857" spans="1:21" ht="14.25" customHeight="1" x14ac:dyDescent="0.35">
      <c r="A857" s="2" t="s">
        <v>1277</v>
      </c>
      <c r="B857" s="3" t="s">
        <v>1939</v>
      </c>
      <c r="C857" s="3"/>
      <c r="D857" s="3"/>
      <c r="E857" s="3"/>
      <c r="F857" s="3"/>
      <c r="G857" s="3"/>
      <c r="H857" s="31" t="s">
        <v>1963</v>
      </c>
      <c r="I857" s="2">
        <v>2</v>
      </c>
      <c r="J857" s="31">
        <f t="shared" si="13"/>
        <v>2000</v>
      </c>
      <c r="K857" s="31"/>
      <c r="L857" s="31"/>
      <c r="M857" s="31"/>
      <c r="N857" s="31"/>
      <c r="O857" s="31"/>
      <c r="P857" s="2">
        <v>292</v>
      </c>
      <c r="Q857" s="6">
        <v>45310</v>
      </c>
      <c r="R857" s="6">
        <v>45316</v>
      </c>
      <c r="T857" s="2" t="b">
        <v>0</v>
      </c>
      <c r="U857" s="2" t="s">
        <v>1933</v>
      </c>
    </row>
    <row r="858" spans="1:21" ht="14.25" customHeight="1" x14ac:dyDescent="0.35">
      <c r="A858" s="2" t="s">
        <v>1278</v>
      </c>
      <c r="B858" s="3" t="s">
        <v>1945</v>
      </c>
      <c r="C858" s="3"/>
      <c r="D858" s="3"/>
      <c r="E858" s="3"/>
      <c r="F858" s="3"/>
      <c r="G858" s="3"/>
      <c r="H858" s="31" t="s">
        <v>1964</v>
      </c>
      <c r="I858" s="2">
        <v>5</v>
      </c>
      <c r="J858" s="31">
        <f t="shared" si="13"/>
        <v>75000</v>
      </c>
      <c r="K858" s="31"/>
      <c r="L858" s="31"/>
      <c r="M858" s="31"/>
      <c r="N858" s="31"/>
      <c r="O858" s="31"/>
      <c r="P858" s="2">
        <v>304</v>
      </c>
      <c r="Q858" s="6">
        <v>45245</v>
      </c>
      <c r="R858" s="6">
        <v>45248</v>
      </c>
      <c r="T858" s="2" t="b">
        <v>0</v>
      </c>
      <c r="U858" s="2" t="s">
        <v>1933</v>
      </c>
    </row>
    <row r="859" spans="1:21" ht="14.25" customHeight="1" x14ac:dyDescent="0.35">
      <c r="A859" s="2" t="s">
        <v>1279</v>
      </c>
      <c r="B859" s="3" t="s">
        <v>1957</v>
      </c>
      <c r="C859" s="3"/>
      <c r="D859" s="3"/>
      <c r="E859" s="3"/>
      <c r="F859" s="3"/>
      <c r="G859" s="3"/>
      <c r="H859" s="31" t="s">
        <v>1958</v>
      </c>
      <c r="I859" s="2">
        <v>1</v>
      </c>
      <c r="J859" s="31">
        <f t="shared" si="13"/>
        <v>800</v>
      </c>
      <c r="K859" s="31"/>
      <c r="L859" s="31"/>
      <c r="M859" s="31"/>
      <c r="N859" s="31"/>
      <c r="O859" s="31"/>
      <c r="P859" s="2">
        <v>364</v>
      </c>
      <c r="Q859" s="6">
        <v>43642</v>
      </c>
      <c r="R859" s="6">
        <v>43645</v>
      </c>
      <c r="S859" s="2" t="s">
        <v>1952</v>
      </c>
      <c r="T859" s="2" t="b">
        <v>1</v>
      </c>
      <c r="U859" s="2">
        <v>718.38</v>
      </c>
    </row>
    <row r="860" spans="1:21" ht="14.25" customHeight="1" x14ac:dyDescent="0.35">
      <c r="A860" s="2" t="s">
        <v>1281</v>
      </c>
      <c r="B860" s="3" t="s">
        <v>1934</v>
      </c>
      <c r="C860" s="3"/>
      <c r="D860" s="3"/>
      <c r="E860" s="3"/>
      <c r="F860" s="3"/>
      <c r="G860" s="3"/>
      <c r="H860" s="31">
        <v>6000</v>
      </c>
      <c r="I860" s="2">
        <v>3</v>
      </c>
      <c r="J860" s="31">
        <f t="shared" si="13"/>
        <v>18000</v>
      </c>
      <c r="K860" s="31"/>
      <c r="L860" s="31"/>
      <c r="M860" s="31"/>
      <c r="N860" s="31"/>
      <c r="O860" s="31"/>
      <c r="P860" s="2">
        <v>404</v>
      </c>
      <c r="Q860" s="6">
        <v>43728</v>
      </c>
      <c r="R860" s="6">
        <v>43733</v>
      </c>
      <c r="S860" s="2" t="s">
        <v>1948</v>
      </c>
      <c r="T860" s="2" t="b">
        <v>1</v>
      </c>
      <c r="U860" s="2">
        <v>14168.43</v>
      </c>
    </row>
    <row r="861" spans="1:21" ht="14.25" customHeight="1" x14ac:dyDescent="0.35">
      <c r="A861" s="2" t="s">
        <v>1282</v>
      </c>
      <c r="B861" s="3" t="s">
        <v>1934</v>
      </c>
      <c r="C861" s="3"/>
      <c r="D861" s="3"/>
      <c r="E861" s="3"/>
      <c r="F861" s="3"/>
      <c r="G861" s="3"/>
      <c r="H861" s="31" t="s">
        <v>1938</v>
      </c>
      <c r="I861" s="2">
        <v>3</v>
      </c>
      <c r="J861" s="31">
        <f t="shared" si="13"/>
        <v>18000</v>
      </c>
      <c r="K861" s="31"/>
      <c r="L861" s="31"/>
      <c r="M861" s="31"/>
      <c r="N861" s="31"/>
      <c r="O861" s="31"/>
      <c r="P861" s="2">
        <v>485</v>
      </c>
      <c r="Q861" s="6">
        <v>45150</v>
      </c>
      <c r="R861" s="6">
        <v>45156</v>
      </c>
      <c r="S861" s="2" t="s">
        <v>1937</v>
      </c>
      <c r="T861" s="2" t="b">
        <v>1</v>
      </c>
      <c r="U861" s="2">
        <v>11696.039999999999</v>
      </c>
    </row>
    <row r="862" spans="1:21" ht="14.25" customHeight="1" x14ac:dyDescent="0.35">
      <c r="A862" s="2" t="s">
        <v>1284</v>
      </c>
      <c r="B862" s="3" t="s">
        <v>1957</v>
      </c>
      <c r="C862" s="3"/>
      <c r="D862" s="3"/>
      <c r="E862" s="3"/>
      <c r="F862" s="3"/>
      <c r="G862" s="3"/>
      <c r="H862" s="31">
        <v>800</v>
      </c>
      <c r="I862" s="2">
        <v>1</v>
      </c>
      <c r="J862" s="31">
        <f t="shared" si="13"/>
        <v>800</v>
      </c>
      <c r="K862" s="31"/>
      <c r="L862" s="31"/>
      <c r="M862" s="31"/>
      <c r="N862" s="31"/>
      <c r="O862" s="31"/>
      <c r="P862" s="2">
        <v>444</v>
      </c>
      <c r="Q862" s="6">
        <v>44687</v>
      </c>
      <c r="R862" s="6">
        <v>44693</v>
      </c>
      <c r="T862" s="2" t="b">
        <v>0</v>
      </c>
      <c r="U862" s="2" t="s">
        <v>1933</v>
      </c>
    </row>
    <row r="863" spans="1:21" ht="14.25" customHeight="1" x14ac:dyDescent="0.35">
      <c r="A863" s="2" t="s">
        <v>1285</v>
      </c>
      <c r="B863" s="3" t="s">
        <v>1946</v>
      </c>
      <c r="C863" s="3"/>
      <c r="D863" s="3"/>
      <c r="E863" s="3"/>
      <c r="F863" s="3"/>
      <c r="G863" s="3"/>
      <c r="H863" s="31">
        <v>2000</v>
      </c>
      <c r="I863" s="2">
        <v>6</v>
      </c>
      <c r="J863" s="31">
        <f t="shared" si="13"/>
        <v>12000</v>
      </c>
      <c r="K863" s="31"/>
      <c r="L863" s="31"/>
      <c r="M863" s="31"/>
      <c r="N863" s="31"/>
      <c r="O863" s="31"/>
      <c r="P863" s="2">
        <v>188</v>
      </c>
      <c r="Q863" s="6">
        <v>43837</v>
      </c>
      <c r="R863" s="6">
        <v>43843</v>
      </c>
      <c r="S863" s="2" t="s">
        <v>1935</v>
      </c>
      <c r="T863" s="2" t="b">
        <v>1</v>
      </c>
      <c r="U863" s="2">
        <v>8047.14</v>
      </c>
    </row>
    <row r="864" spans="1:21" ht="14.25" customHeight="1" x14ac:dyDescent="0.35">
      <c r="A864" s="2" t="s">
        <v>1286</v>
      </c>
      <c r="B864" s="3" t="s">
        <v>1940</v>
      </c>
      <c r="C864" s="3"/>
      <c r="D864" s="3"/>
      <c r="E864" s="3"/>
      <c r="F864" s="3"/>
      <c r="G864" s="3"/>
      <c r="H864" s="31">
        <v>10000</v>
      </c>
      <c r="I864" s="2">
        <v>3</v>
      </c>
      <c r="J864" s="31">
        <f t="shared" si="13"/>
        <v>30000</v>
      </c>
      <c r="K864" s="31"/>
      <c r="L864" s="31"/>
      <c r="M864" s="31"/>
      <c r="N864" s="31"/>
      <c r="O864" s="31"/>
      <c r="P864" s="2">
        <v>455</v>
      </c>
      <c r="Q864" s="6">
        <v>44858</v>
      </c>
      <c r="R864" s="6">
        <v>44862</v>
      </c>
      <c r="S864" s="2" t="s">
        <v>1952</v>
      </c>
      <c r="T864" s="2" t="b">
        <v>1</v>
      </c>
      <c r="U864" s="2">
        <v>20406.63</v>
      </c>
    </row>
    <row r="865" spans="1:21" ht="14.25" customHeight="1" x14ac:dyDescent="0.35">
      <c r="A865" s="2" t="s">
        <v>1287</v>
      </c>
      <c r="B865" s="3" t="s">
        <v>1957</v>
      </c>
      <c r="C865" s="3"/>
      <c r="D865" s="3"/>
      <c r="E865" s="3"/>
      <c r="F865" s="3"/>
      <c r="G865" s="3"/>
      <c r="H865" s="31">
        <v>800</v>
      </c>
      <c r="I865" s="2">
        <v>1</v>
      </c>
      <c r="J865" s="31">
        <f t="shared" si="13"/>
        <v>800</v>
      </c>
      <c r="K865" s="31"/>
      <c r="L865" s="31"/>
      <c r="M865" s="31"/>
      <c r="N865" s="31"/>
      <c r="O865" s="31"/>
      <c r="P865" s="2">
        <v>207</v>
      </c>
      <c r="Q865" s="6">
        <v>44605</v>
      </c>
      <c r="R865" s="6">
        <v>44609</v>
      </c>
      <c r="S865" s="2" t="s">
        <v>1937</v>
      </c>
      <c r="T865" s="2" t="b">
        <v>1</v>
      </c>
      <c r="U865" s="2">
        <v>509.19</v>
      </c>
    </row>
    <row r="866" spans="1:21" ht="14.25" customHeight="1" x14ac:dyDescent="0.35">
      <c r="A866" s="2" t="s">
        <v>1289</v>
      </c>
      <c r="B866" s="3" t="s">
        <v>1939</v>
      </c>
      <c r="C866" s="3"/>
      <c r="D866" s="3"/>
      <c r="E866" s="3"/>
      <c r="F866" s="3"/>
      <c r="G866" s="3"/>
      <c r="H866" s="31">
        <v>1000</v>
      </c>
      <c r="I866" s="2">
        <v>3</v>
      </c>
      <c r="J866" s="31">
        <f t="shared" si="13"/>
        <v>3000</v>
      </c>
      <c r="K866" s="31"/>
      <c r="L866" s="31"/>
      <c r="M866" s="31"/>
      <c r="N866" s="31"/>
      <c r="O866" s="31"/>
      <c r="P866" s="2">
        <v>450</v>
      </c>
      <c r="Q866" s="6">
        <v>44521</v>
      </c>
      <c r="R866" s="6">
        <v>44527</v>
      </c>
      <c r="S866" s="2" t="s">
        <v>1948</v>
      </c>
      <c r="T866" s="2" t="b">
        <v>1</v>
      </c>
      <c r="U866" s="2">
        <v>2577.66</v>
      </c>
    </row>
    <row r="867" spans="1:21" ht="14.25" customHeight="1" x14ac:dyDescent="0.35">
      <c r="A867" s="2" t="s">
        <v>1290</v>
      </c>
      <c r="B867" s="3" t="s">
        <v>1944</v>
      </c>
      <c r="C867" s="3"/>
      <c r="D867" s="3"/>
      <c r="E867" s="3"/>
      <c r="F867" s="3"/>
      <c r="G867" s="3"/>
      <c r="H867" s="31" t="s">
        <v>1956</v>
      </c>
      <c r="I867" s="2">
        <v>3</v>
      </c>
      <c r="J867" s="31">
        <f t="shared" si="13"/>
        <v>24000</v>
      </c>
      <c r="K867" s="31"/>
      <c r="L867" s="31"/>
      <c r="M867" s="31"/>
      <c r="N867" s="31"/>
      <c r="O867" s="31"/>
      <c r="P867" s="2">
        <v>153</v>
      </c>
      <c r="Q867" s="6">
        <v>45224</v>
      </c>
      <c r="R867" s="6">
        <v>45228</v>
      </c>
      <c r="S867" s="2" t="s">
        <v>1948</v>
      </c>
      <c r="T867" s="2" t="b">
        <v>1</v>
      </c>
      <c r="U867" s="2">
        <v>12221.73</v>
      </c>
    </row>
    <row r="868" spans="1:21" ht="14.25" customHeight="1" x14ac:dyDescent="0.35">
      <c r="A868" s="2" t="s">
        <v>1291</v>
      </c>
      <c r="B868" s="3" t="s">
        <v>1959</v>
      </c>
      <c r="C868" s="3"/>
      <c r="D868" s="3"/>
      <c r="E868" s="3"/>
      <c r="F868" s="3"/>
      <c r="G868" s="3"/>
      <c r="H868" s="31">
        <v>100</v>
      </c>
      <c r="I868" s="2">
        <v>1</v>
      </c>
      <c r="J868" s="31">
        <f t="shared" si="13"/>
        <v>100</v>
      </c>
      <c r="K868" s="31"/>
      <c r="L868" s="31"/>
      <c r="M868" s="31"/>
      <c r="N868" s="31"/>
      <c r="O868" s="31"/>
      <c r="P868" s="2">
        <v>208</v>
      </c>
      <c r="Q868" s="6">
        <v>44821</v>
      </c>
      <c r="R868" s="6">
        <v>44827</v>
      </c>
      <c r="T868" s="2" t="b">
        <v>0</v>
      </c>
      <c r="U868" s="2" t="s">
        <v>1933</v>
      </c>
    </row>
    <row r="869" spans="1:21" ht="14.25" customHeight="1" x14ac:dyDescent="0.35">
      <c r="A869" s="2" t="s">
        <v>1292</v>
      </c>
      <c r="B869" s="3" t="s">
        <v>1934</v>
      </c>
      <c r="C869" s="3"/>
      <c r="D869" s="3"/>
      <c r="E869" s="3"/>
      <c r="F869" s="3"/>
      <c r="G869" s="3"/>
      <c r="H869" s="31">
        <v>6000</v>
      </c>
      <c r="I869" s="2">
        <v>3</v>
      </c>
      <c r="J869" s="31">
        <f t="shared" si="13"/>
        <v>18000</v>
      </c>
      <c r="K869" s="31"/>
      <c r="L869" s="31"/>
      <c r="M869" s="31"/>
      <c r="N869" s="31"/>
      <c r="O869" s="31"/>
      <c r="P869" s="2">
        <v>500</v>
      </c>
      <c r="Q869" s="6">
        <v>44096</v>
      </c>
      <c r="R869" s="6">
        <v>44099</v>
      </c>
      <c r="S869" s="2" t="s">
        <v>1952</v>
      </c>
      <c r="T869" s="2" t="b">
        <v>1</v>
      </c>
      <c r="U869" s="2">
        <v>9274.59</v>
      </c>
    </row>
    <row r="870" spans="1:21" ht="14.25" customHeight="1" x14ac:dyDescent="0.35">
      <c r="A870" s="2" t="s">
        <v>1294</v>
      </c>
      <c r="B870" s="3" t="s">
        <v>1951</v>
      </c>
      <c r="C870" s="3"/>
      <c r="D870" s="3"/>
      <c r="E870" s="3"/>
      <c r="F870" s="3"/>
      <c r="G870" s="3"/>
      <c r="H870" s="31">
        <v>4000</v>
      </c>
      <c r="I870" s="2">
        <v>10</v>
      </c>
      <c r="J870" s="31">
        <f t="shared" si="13"/>
        <v>40000</v>
      </c>
      <c r="K870" s="31"/>
      <c r="L870" s="31"/>
      <c r="M870" s="31"/>
      <c r="N870" s="31"/>
      <c r="O870" s="31"/>
      <c r="P870" s="2">
        <v>499</v>
      </c>
      <c r="Q870" s="6">
        <v>44842</v>
      </c>
      <c r="R870" s="6">
        <v>44848</v>
      </c>
      <c r="S870" s="2" t="s">
        <v>1937</v>
      </c>
      <c r="T870" s="2" t="b">
        <v>1</v>
      </c>
      <c r="U870" s="2">
        <v>29834.3</v>
      </c>
    </row>
    <row r="871" spans="1:21" ht="14.25" customHeight="1" x14ac:dyDescent="0.35">
      <c r="A871" s="2" t="s">
        <v>1295</v>
      </c>
      <c r="B871" s="3" t="s">
        <v>1943</v>
      </c>
      <c r="C871" s="3"/>
      <c r="D871" s="3"/>
      <c r="E871" s="3"/>
      <c r="F871" s="3"/>
      <c r="G871" s="3"/>
      <c r="H871" s="31" t="s">
        <v>1961</v>
      </c>
      <c r="I871" s="2">
        <v>8</v>
      </c>
      <c r="J871" s="31">
        <f t="shared" si="13"/>
        <v>200000</v>
      </c>
      <c r="K871" s="31"/>
      <c r="L871" s="31"/>
      <c r="M871" s="31"/>
      <c r="N871" s="31"/>
      <c r="O871" s="31"/>
      <c r="P871" s="2">
        <v>109</v>
      </c>
      <c r="Q871" s="6">
        <v>45128</v>
      </c>
      <c r="R871" s="6">
        <v>45134</v>
      </c>
      <c r="S871" s="2" t="s">
        <v>1937</v>
      </c>
      <c r="T871" s="2" t="b">
        <v>1</v>
      </c>
      <c r="U871" s="2">
        <v>169415.36</v>
      </c>
    </row>
    <row r="872" spans="1:21" ht="14.25" customHeight="1" x14ac:dyDescent="0.35">
      <c r="A872" s="2" t="s">
        <v>1297</v>
      </c>
      <c r="B872" s="3" t="s">
        <v>1940</v>
      </c>
      <c r="C872" s="3"/>
      <c r="D872" s="3"/>
      <c r="E872" s="3"/>
      <c r="F872" s="3"/>
      <c r="G872" s="3"/>
      <c r="H872" s="31">
        <v>10000</v>
      </c>
      <c r="I872" s="2">
        <v>5</v>
      </c>
      <c r="J872" s="31">
        <f t="shared" si="13"/>
        <v>50000</v>
      </c>
      <c r="K872" s="31"/>
      <c r="L872" s="31"/>
      <c r="M872" s="31"/>
      <c r="N872" s="31"/>
      <c r="O872" s="31"/>
      <c r="P872" s="2">
        <v>191</v>
      </c>
      <c r="Q872" s="6">
        <v>44020</v>
      </c>
      <c r="R872" s="6">
        <v>44025</v>
      </c>
      <c r="S872" s="2" t="s">
        <v>1931</v>
      </c>
      <c r="T872" s="2" t="b">
        <v>1</v>
      </c>
      <c r="U872" s="2">
        <v>37645.199999999997</v>
      </c>
    </row>
    <row r="873" spans="1:21" ht="14.25" customHeight="1" x14ac:dyDescent="0.35">
      <c r="A873" s="2" t="s">
        <v>1298</v>
      </c>
      <c r="B873" s="3" t="s">
        <v>1951</v>
      </c>
      <c r="C873" s="3"/>
      <c r="D873" s="3"/>
      <c r="E873" s="3"/>
      <c r="F873" s="3"/>
      <c r="G873" s="3"/>
      <c r="H873" s="31">
        <v>4000</v>
      </c>
      <c r="I873" s="2">
        <v>8</v>
      </c>
      <c r="J873" s="31">
        <f t="shared" si="13"/>
        <v>32000</v>
      </c>
      <c r="K873" s="31"/>
      <c r="L873" s="31"/>
      <c r="M873" s="31"/>
      <c r="N873" s="31"/>
      <c r="O873" s="31"/>
      <c r="P873" s="2">
        <v>115</v>
      </c>
      <c r="Q873" s="6">
        <v>45159</v>
      </c>
      <c r="R873" s="6">
        <v>45165</v>
      </c>
      <c r="S873" s="2" t="s">
        <v>1937</v>
      </c>
      <c r="T873" s="2" t="b">
        <v>1</v>
      </c>
      <c r="U873" s="2">
        <v>20805.599999999999</v>
      </c>
    </row>
    <row r="874" spans="1:21" ht="14.25" customHeight="1" x14ac:dyDescent="0.35">
      <c r="A874" s="2" t="s">
        <v>1300</v>
      </c>
      <c r="B874" s="3" t="s">
        <v>1932</v>
      </c>
      <c r="C874" s="3"/>
      <c r="D874" s="3"/>
      <c r="E874" s="3"/>
      <c r="F874" s="3"/>
      <c r="G874" s="3"/>
      <c r="H874" s="31">
        <v>500</v>
      </c>
      <c r="I874" s="2">
        <v>1</v>
      </c>
      <c r="J874" s="31">
        <f t="shared" si="13"/>
        <v>500</v>
      </c>
      <c r="K874" s="31"/>
      <c r="L874" s="31"/>
      <c r="M874" s="31"/>
      <c r="N874" s="31"/>
      <c r="O874" s="31"/>
      <c r="P874" s="2">
        <v>457</v>
      </c>
      <c r="Q874" s="6">
        <v>43760</v>
      </c>
      <c r="R874" s="6">
        <v>43762</v>
      </c>
      <c r="S874" s="2" t="s">
        <v>1952</v>
      </c>
      <c r="T874" s="2" t="b">
        <v>1</v>
      </c>
      <c r="U874" s="2">
        <v>258.39</v>
      </c>
    </row>
    <row r="875" spans="1:21" ht="14.25" customHeight="1" x14ac:dyDescent="0.35">
      <c r="A875" s="2" t="s">
        <v>1302</v>
      </c>
      <c r="B875" s="3" t="s">
        <v>1936</v>
      </c>
      <c r="C875" s="3"/>
      <c r="D875" s="3"/>
      <c r="E875" s="3"/>
      <c r="F875" s="3"/>
      <c r="G875" s="3"/>
      <c r="H875" s="31">
        <v>3000</v>
      </c>
      <c r="I875" s="2">
        <v>6</v>
      </c>
      <c r="J875" s="31">
        <f t="shared" si="13"/>
        <v>18000</v>
      </c>
      <c r="K875" s="31"/>
      <c r="L875" s="31"/>
      <c r="M875" s="31"/>
      <c r="N875" s="31"/>
      <c r="O875" s="31"/>
      <c r="P875" s="2">
        <v>499</v>
      </c>
      <c r="Q875" s="6">
        <v>43805</v>
      </c>
      <c r="R875" s="6">
        <v>43807</v>
      </c>
      <c r="S875" s="2" t="s">
        <v>1931</v>
      </c>
      <c r="T875" s="2" t="b">
        <v>1</v>
      </c>
      <c r="U875" s="2">
        <v>13544.46</v>
      </c>
    </row>
    <row r="876" spans="1:21" ht="14.25" customHeight="1" x14ac:dyDescent="0.35">
      <c r="A876" s="2" t="s">
        <v>1303</v>
      </c>
      <c r="B876" s="3" t="s">
        <v>1944</v>
      </c>
      <c r="C876" s="3"/>
      <c r="D876" s="3"/>
      <c r="E876" s="3"/>
      <c r="F876" s="3"/>
      <c r="G876" s="3"/>
      <c r="H876" s="31">
        <v>8000</v>
      </c>
      <c r="I876" s="2">
        <v>2</v>
      </c>
      <c r="J876" s="31">
        <f t="shared" si="13"/>
        <v>16000</v>
      </c>
      <c r="K876" s="31"/>
      <c r="L876" s="31"/>
      <c r="M876" s="31"/>
      <c r="N876" s="31"/>
      <c r="O876" s="31"/>
      <c r="P876" s="2">
        <v>345</v>
      </c>
      <c r="Q876" s="6">
        <v>44948</v>
      </c>
      <c r="R876" s="6">
        <v>44953</v>
      </c>
      <c r="S876" s="2" t="s">
        <v>1931</v>
      </c>
      <c r="T876" s="2" t="b">
        <v>1</v>
      </c>
      <c r="U876" s="2">
        <v>10448.86</v>
      </c>
    </row>
    <row r="877" spans="1:21" ht="14.25" customHeight="1" x14ac:dyDescent="0.35">
      <c r="A877" s="2" t="s">
        <v>1304</v>
      </c>
      <c r="B877" s="3" t="s">
        <v>1946</v>
      </c>
      <c r="C877" s="3"/>
      <c r="D877" s="3"/>
      <c r="E877" s="3"/>
      <c r="F877" s="3"/>
      <c r="G877" s="3"/>
      <c r="H877" s="31">
        <v>2000</v>
      </c>
      <c r="I877" s="2">
        <v>7</v>
      </c>
      <c r="J877" s="31">
        <f t="shared" si="13"/>
        <v>14000</v>
      </c>
      <c r="K877" s="31"/>
      <c r="L877" s="31"/>
      <c r="M877" s="31"/>
      <c r="N877" s="31"/>
      <c r="O877" s="31"/>
      <c r="P877" s="2">
        <v>254</v>
      </c>
      <c r="Q877" s="6">
        <v>44449</v>
      </c>
      <c r="R877" s="6">
        <v>44453</v>
      </c>
      <c r="S877" s="2" t="s">
        <v>1937</v>
      </c>
      <c r="T877" s="2" t="b">
        <v>1</v>
      </c>
      <c r="U877" s="2">
        <v>8981.9800000000014</v>
      </c>
    </row>
    <row r="878" spans="1:21" ht="14.25" customHeight="1" x14ac:dyDescent="0.35">
      <c r="A878" s="2" t="s">
        <v>1306</v>
      </c>
      <c r="B878" s="3" t="s">
        <v>1940</v>
      </c>
      <c r="C878" s="3"/>
      <c r="D878" s="3"/>
      <c r="E878" s="3"/>
      <c r="F878" s="3"/>
      <c r="G878" s="3"/>
      <c r="H878" s="31">
        <v>10000</v>
      </c>
      <c r="I878" s="2">
        <v>4</v>
      </c>
      <c r="J878" s="31">
        <f t="shared" si="13"/>
        <v>40000</v>
      </c>
      <c r="K878" s="31"/>
      <c r="L878" s="31"/>
      <c r="M878" s="31"/>
      <c r="N878" s="31"/>
      <c r="O878" s="31"/>
      <c r="P878" s="2">
        <v>116</v>
      </c>
      <c r="Q878" s="6">
        <v>44864</v>
      </c>
      <c r="R878" s="6">
        <v>44869</v>
      </c>
      <c r="S878" s="2" t="s">
        <v>1935</v>
      </c>
      <c r="T878" s="2" t="b">
        <v>1</v>
      </c>
      <c r="U878" s="2">
        <v>27412</v>
      </c>
    </row>
    <row r="879" spans="1:21" ht="14.25" customHeight="1" x14ac:dyDescent="0.35">
      <c r="A879" s="2" t="s">
        <v>1308</v>
      </c>
      <c r="B879" s="3" t="s">
        <v>1930</v>
      </c>
      <c r="C879" s="3"/>
      <c r="D879" s="3"/>
      <c r="E879" s="3"/>
      <c r="F879" s="3"/>
      <c r="G879" s="3"/>
      <c r="H879" s="31">
        <v>12000</v>
      </c>
      <c r="I879" s="2">
        <v>4</v>
      </c>
      <c r="J879" s="31">
        <f t="shared" si="13"/>
        <v>48000</v>
      </c>
      <c r="K879" s="31"/>
      <c r="L879" s="31"/>
      <c r="M879" s="31"/>
      <c r="N879" s="31"/>
      <c r="O879" s="31"/>
      <c r="P879" s="2">
        <v>210</v>
      </c>
      <c r="Q879" s="6">
        <v>44766</v>
      </c>
      <c r="R879" s="6">
        <v>44770</v>
      </c>
      <c r="S879" s="2" t="s">
        <v>1931</v>
      </c>
      <c r="T879" s="2" t="b">
        <v>1</v>
      </c>
      <c r="U879" s="2">
        <v>33335.120000000003</v>
      </c>
    </row>
    <row r="880" spans="1:21" ht="14.25" customHeight="1" x14ac:dyDescent="0.35">
      <c r="A880" s="2" t="s">
        <v>1309</v>
      </c>
      <c r="B880" s="3" t="s">
        <v>1944</v>
      </c>
      <c r="C880" s="3"/>
      <c r="D880" s="3"/>
      <c r="E880" s="3"/>
      <c r="F880" s="3"/>
      <c r="G880" s="3"/>
      <c r="H880" s="31" t="s">
        <v>1956</v>
      </c>
      <c r="I880" s="2">
        <v>4</v>
      </c>
      <c r="J880" s="31">
        <f t="shared" si="13"/>
        <v>32000</v>
      </c>
      <c r="K880" s="31"/>
      <c r="L880" s="31"/>
      <c r="M880" s="31"/>
      <c r="N880" s="31"/>
      <c r="O880" s="31"/>
      <c r="P880" s="2">
        <v>122</v>
      </c>
      <c r="Q880" s="6">
        <v>44316</v>
      </c>
      <c r="R880" s="6">
        <v>44320</v>
      </c>
      <c r="T880" s="2" t="b">
        <v>0</v>
      </c>
      <c r="U880" s="2" t="s">
        <v>1933</v>
      </c>
    </row>
    <row r="881" spans="1:21" ht="14.25" customHeight="1" x14ac:dyDescent="0.35">
      <c r="A881" s="2" t="s">
        <v>1310</v>
      </c>
      <c r="B881" s="3" t="s">
        <v>1930</v>
      </c>
      <c r="C881" s="3"/>
      <c r="D881" s="3"/>
      <c r="E881" s="3"/>
      <c r="F881" s="3"/>
      <c r="G881" s="3"/>
      <c r="H881" s="31" t="s">
        <v>1953</v>
      </c>
      <c r="I881" s="2">
        <v>5</v>
      </c>
      <c r="J881" s="31">
        <f t="shared" si="13"/>
        <v>60000</v>
      </c>
      <c r="K881" s="31"/>
      <c r="L881" s="31"/>
      <c r="M881" s="31"/>
      <c r="N881" s="31"/>
      <c r="O881" s="31"/>
      <c r="P881" s="2">
        <v>195</v>
      </c>
      <c r="Q881" s="6">
        <v>44813</v>
      </c>
      <c r="R881" s="6">
        <v>44817</v>
      </c>
      <c r="T881" s="2" t="b">
        <v>0</v>
      </c>
      <c r="U881" s="2" t="s">
        <v>1933</v>
      </c>
    </row>
    <row r="882" spans="1:21" ht="14.25" customHeight="1" x14ac:dyDescent="0.35">
      <c r="A882" s="2" t="s">
        <v>1311</v>
      </c>
      <c r="B882" s="3" t="s">
        <v>1951</v>
      </c>
      <c r="C882" s="3"/>
      <c r="D882" s="3"/>
      <c r="E882" s="3"/>
      <c r="F882" s="3"/>
      <c r="G882" s="3"/>
      <c r="H882" s="31">
        <v>4000</v>
      </c>
      <c r="I882" s="2">
        <v>10</v>
      </c>
      <c r="J882" s="31">
        <f t="shared" si="13"/>
        <v>40000</v>
      </c>
      <c r="K882" s="31"/>
      <c r="L882" s="31"/>
      <c r="M882" s="31"/>
      <c r="N882" s="31"/>
      <c r="O882" s="31"/>
      <c r="P882" s="2">
        <v>154</v>
      </c>
      <c r="Q882" s="6">
        <v>45176</v>
      </c>
      <c r="R882" s="6">
        <v>45179</v>
      </c>
      <c r="S882" s="2" t="s">
        <v>1952</v>
      </c>
      <c r="T882" s="2" t="b">
        <v>1</v>
      </c>
      <c r="U882" s="2">
        <v>28303.899999999998</v>
      </c>
    </row>
    <row r="883" spans="1:21" ht="14.25" customHeight="1" x14ac:dyDescent="0.35">
      <c r="A883" s="2" t="s">
        <v>1313</v>
      </c>
      <c r="B883" s="3" t="s">
        <v>1934</v>
      </c>
      <c r="C883" s="3"/>
      <c r="D883" s="3"/>
      <c r="E883" s="3"/>
      <c r="F883" s="3"/>
      <c r="G883" s="3"/>
      <c r="H883" s="31" t="s">
        <v>1938</v>
      </c>
      <c r="I883" s="2">
        <v>3</v>
      </c>
      <c r="J883" s="31">
        <f t="shared" si="13"/>
        <v>18000</v>
      </c>
      <c r="K883" s="31"/>
      <c r="L883" s="31"/>
      <c r="M883" s="31"/>
      <c r="N883" s="31"/>
      <c r="O883" s="31"/>
      <c r="P883" s="2">
        <v>322</v>
      </c>
      <c r="Q883" s="6">
        <v>44693</v>
      </c>
      <c r="R883" s="6">
        <v>44696</v>
      </c>
      <c r="S883" s="2" t="s">
        <v>1952</v>
      </c>
      <c r="T883" s="2" t="b">
        <v>1</v>
      </c>
      <c r="U883" s="2">
        <v>11834.49</v>
      </c>
    </row>
    <row r="884" spans="1:21" ht="14.25" customHeight="1" x14ac:dyDescent="0.35">
      <c r="A884" s="2" t="s">
        <v>1314</v>
      </c>
      <c r="B884" s="3" t="s">
        <v>1936</v>
      </c>
      <c r="C884" s="3"/>
      <c r="D884" s="3"/>
      <c r="E884" s="3"/>
      <c r="F884" s="3"/>
      <c r="G884" s="3"/>
      <c r="H884" s="31">
        <v>3000</v>
      </c>
      <c r="I884" s="2">
        <v>6</v>
      </c>
      <c r="J884" s="31">
        <f t="shared" si="13"/>
        <v>18000</v>
      </c>
      <c r="K884" s="31"/>
      <c r="L884" s="31"/>
      <c r="M884" s="31"/>
      <c r="N884" s="31"/>
      <c r="O884" s="31"/>
      <c r="P884" s="2">
        <v>471</v>
      </c>
      <c r="Q884" s="6">
        <v>45231</v>
      </c>
      <c r="R884" s="6">
        <v>45236</v>
      </c>
      <c r="S884" s="2" t="s">
        <v>1952</v>
      </c>
      <c r="T884" s="2" t="b">
        <v>1</v>
      </c>
      <c r="U884" s="2">
        <v>13293.48</v>
      </c>
    </row>
    <row r="885" spans="1:21" ht="14.25" customHeight="1" x14ac:dyDescent="0.35">
      <c r="A885" s="2" t="s">
        <v>1315</v>
      </c>
      <c r="B885" s="3" t="s">
        <v>1957</v>
      </c>
      <c r="C885" s="3"/>
      <c r="D885" s="3"/>
      <c r="E885" s="3"/>
      <c r="F885" s="3"/>
      <c r="G885" s="3"/>
      <c r="H885" s="31">
        <v>800</v>
      </c>
      <c r="I885" s="2">
        <v>1</v>
      </c>
      <c r="J885" s="31">
        <f t="shared" si="13"/>
        <v>800</v>
      </c>
      <c r="K885" s="31"/>
      <c r="L885" s="31"/>
      <c r="M885" s="31"/>
      <c r="N885" s="31"/>
      <c r="O885" s="31"/>
      <c r="P885" s="2">
        <v>437</v>
      </c>
      <c r="Q885" s="6">
        <v>45345</v>
      </c>
      <c r="R885" s="6">
        <v>45351</v>
      </c>
      <c r="S885" s="2" t="s">
        <v>1931</v>
      </c>
      <c r="T885" s="2" t="b">
        <v>1</v>
      </c>
      <c r="U885" s="2">
        <v>514.91</v>
      </c>
    </row>
    <row r="886" spans="1:21" ht="14.25" customHeight="1" x14ac:dyDescent="0.35">
      <c r="A886" s="2" t="s">
        <v>1316</v>
      </c>
      <c r="B886" s="3" t="s">
        <v>1946</v>
      </c>
      <c r="C886" s="3"/>
      <c r="D886" s="3"/>
      <c r="E886" s="3"/>
      <c r="F886" s="3"/>
      <c r="G886" s="3"/>
      <c r="H886" s="31">
        <v>2000</v>
      </c>
      <c r="I886" s="2">
        <v>6</v>
      </c>
      <c r="J886" s="31">
        <f t="shared" si="13"/>
        <v>12000</v>
      </c>
      <c r="K886" s="31"/>
      <c r="L886" s="31"/>
      <c r="M886" s="31"/>
      <c r="N886" s="31"/>
      <c r="O886" s="31"/>
      <c r="P886" s="2">
        <v>352</v>
      </c>
      <c r="Q886" s="6">
        <v>44557</v>
      </c>
      <c r="R886" s="6">
        <v>44562</v>
      </c>
      <c r="S886" s="2" t="s">
        <v>1935</v>
      </c>
      <c r="T886" s="2" t="b">
        <v>1</v>
      </c>
      <c r="U886" s="2">
        <v>10234.32</v>
      </c>
    </row>
    <row r="887" spans="1:21" ht="14.25" customHeight="1" x14ac:dyDescent="0.35">
      <c r="A887" s="2" t="s">
        <v>1317</v>
      </c>
      <c r="B887" s="3" t="s">
        <v>1940</v>
      </c>
      <c r="C887" s="3"/>
      <c r="D887" s="3"/>
      <c r="E887" s="3"/>
      <c r="F887" s="3"/>
      <c r="G887" s="3"/>
      <c r="H887" s="31">
        <v>10000</v>
      </c>
      <c r="I887" s="2">
        <v>3</v>
      </c>
      <c r="J887" s="31">
        <f t="shared" si="13"/>
        <v>30000</v>
      </c>
      <c r="K887" s="31"/>
      <c r="L887" s="31"/>
      <c r="M887" s="31"/>
      <c r="N887" s="31"/>
      <c r="O887" s="31"/>
      <c r="P887" s="2">
        <v>320</v>
      </c>
      <c r="Q887" s="6">
        <v>43625</v>
      </c>
      <c r="R887" s="6">
        <v>43628</v>
      </c>
      <c r="S887" s="2" t="s">
        <v>1952</v>
      </c>
      <c r="T887" s="2" t="b">
        <v>1</v>
      </c>
      <c r="U887" s="2">
        <v>20923.170000000002</v>
      </c>
    </row>
    <row r="888" spans="1:21" ht="14.25" customHeight="1" x14ac:dyDescent="0.35">
      <c r="A888" s="2" t="s">
        <v>1318</v>
      </c>
      <c r="B888" s="3" t="s">
        <v>1943</v>
      </c>
      <c r="C888" s="3"/>
      <c r="D888" s="3"/>
      <c r="E888" s="3"/>
      <c r="F888" s="3"/>
      <c r="G888" s="3"/>
      <c r="H888" s="31">
        <v>25000</v>
      </c>
      <c r="I888" s="2">
        <v>8</v>
      </c>
      <c r="J888" s="31">
        <f t="shared" si="13"/>
        <v>200000</v>
      </c>
      <c r="K888" s="31"/>
      <c r="L888" s="31"/>
      <c r="M888" s="31"/>
      <c r="N888" s="31"/>
      <c r="O888" s="31"/>
      <c r="P888" s="2">
        <v>273</v>
      </c>
      <c r="Q888" s="6">
        <v>44366</v>
      </c>
      <c r="R888" s="6">
        <v>44368</v>
      </c>
      <c r="S888" s="2" t="s">
        <v>1935</v>
      </c>
      <c r="T888" s="2" t="b">
        <v>1</v>
      </c>
      <c r="U888" s="2">
        <v>117180.56</v>
      </c>
    </row>
    <row r="889" spans="1:21" ht="14.25" customHeight="1" x14ac:dyDescent="0.35">
      <c r="A889" s="2" t="s">
        <v>1319</v>
      </c>
      <c r="B889" s="3" t="s">
        <v>1949</v>
      </c>
      <c r="C889" s="3"/>
      <c r="D889" s="3"/>
      <c r="E889" s="3"/>
      <c r="F889" s="3"/>
      <c r="G889" s="3"/>
      <c r="H889" s="31" t="s">
        <v>1960</v>
      </c>
      <c r="I889" s="2">
        <v>15</v>
      </c>
      <c r="J889" s="31">
        <f t="shared" si="13"/>
        <v>300000</v>
      </c>
      <c r="K889" s="31"/>
      <c r="L889" s="31"/>
      <c r="M889" s="31"/>
      <c r="N889" s="31"/>
      <c r="O889" s="31"/>
      <c r="P889" s="2">
        <v>428</v>
      </c>
      <c r="Q889" s="6">
        <v>44016</v>
      </c>
      <c r="R889" s="6">
        <v>44022</v>
      </c>
      <c r="S889" s="2" t="s">
        <v>1931</v>
      </c>
      <c r="T889" s="2" t="b">
        <v>1</v>
      </c>
      <c r="U889" s="2">
        <v>205470.9</v>
      </c>
    </row>
    <row r="890" spans="1:21" ht="14.25" customHeight="1" x14ac:dyDescent="0.35">
      <c r="A890" s="2" t="s">
        <v>1320</v>
      </c>
      <c r="B890" s="3" t="s">
        <v>1941</v>
      </c>
      <c r="C890" s="3"/>
      <c r="D890" s="3"/>
      <c r="E890" s="3"/>
      <c r="F890" s="3"/>
      <c r="G890" s="3"/>
      <c r="H890" s="31">
        <v>18000</v>
      </c>
      <c r="I890" s="2">
        <v>4</v>
      </c>
      <c r="J890" s="31">
        <f t="shared" si="13"/>
        <v>72000</v>
      </c>
      <c r="K890" s="31"/>
      <c r="L890" s="31"/>
      <c r="M890" s="31"/>
      <c r="N890" s="31"/>
      <c r="O890" s="31"/>
      <c r="P890" s="2">
        <v>445</v>
      </c>
      <c r="Q890" s="6">
        <v>45342</v>
      </c>
      <c r="R890" s="6">
        <v>45345</v>
      </c>
      <c r="S890" s="2" t="s">
        <v>1952</v>
      </c>
      <c r="T890" s="2" t="b">
        <v>1</v>
      </c>
      <c r="U890" s="2">
        <v>39537.440000000002</v>
      </c>
    </row>
    <row r="891" spans="1:21" ht="14.25" customHeight="1" x14ac:dyDescent="0.35">
      <c r="A891" s="2" t="s">
        <v>1321</v>
      </c>
      <c r="B891" s="3" t="s">
        <v>1949</v>
      </c>
      <c r="C891" s="3"/>
      <c r="D891" s="3"/>
      <c r="E891" s="3"/>
      <c r="F891" s="3"/>
      <c r="G891" s="3"/>
      <c r="H891" s="31">
        <v>20000</v>
      </c>
      <c r="I891" s="2">
        <v>12</v>
      </c>
      <c r="J891" s="31">
        <f t="shared" si="13"/>
        <v>240000</v>
      </c>
      <c r="K891" s="31"/>
      <c r="L891" s="31"/>
      <c r="M891" s="31"/>
      <c r="N891" s="31"/>
      <c r="O891" s="31"/>
      <c r="P891" s="2">
        <v>194</v>
      </c>
      <c r="Q891" s="6">
        <v>44799</v>
      </c>
      <c r="R891" s="6">
        <v>44801</v>
      </c>
      <c r="T891" s="2" t="b">
        <v>0</v>
      </c>
      <c r="U891" s="2" t="s">
        <v>1933</v>
      </c>
    </row>
    <row r="892" spans="1:21" ht="14.25" customHeight="1" x14ac:dyDescent="0.35">
      <c r="A892" s="2" t="s">
        <v>1323</v>
      </c>
      <c r="B892" s="3" t="s">
        <v>1957</v>
      </c>
      <c r="C892" s="3"/>
      <c r="D892" s="3"/>
      <c r="E892" s="3"/>
      <c r="F892" s="3"/>
      <c r="G892" s="3"/>
      <c r="H892" s="31">
        <v>800</v>
      </c>
      <c r="I892" s="2">
        <v>2</v>
      </c>
      <c r="J892" s="31">
        <f t="shared" si="13"/>
        <v>1600</v>
      </c>
      <c r="K892" s="31"/>
      <c r="L892" s="31"/>
      <c r="M892" s="31"/>
      <c r="N892" s="31"/>
      <c r="O892" s="31"/>
      <c r="P892" s="2">
        <v>141</v>
      </c>
      <c r="Q892" s="6">
        <v>43713</v>
      </c>
      <c r="R892" s="6">
        <v>43715</v>
      </c>
      <c r="S892" s="2" t="s">
        <v>1931</v>
      </c>
      <c r="T892" s="2" t="b">
        <v>1</v>
      </c>
      <c r="U892" s="2">
        <v>946.72</v>
      </c>
    </row>
    <row r="893" spans="1:21" ht="14.25" customHeight="1" x14ac:dyDescent="0.35">
      <c r="A893" s="2" t="s">
        <v>1324</v>
      </c>
      <c r="B893" s="3" t="s">
        <v>1940</v>
      </c>
      <c r="C893" s="3"/>
      <c r="D893" s="3"/>
      <c r="E893" s="3"/>
      <c r="F893" s="3"/>
      <c r="G893" s="3"/>
      <c r="H893" s="31" t="s">
        <v>1955</v>
      </c>
      <c r="I893" s="2">
        <v>4</v>
      </c>
      <c r="J893" s="31">
        <f t="shared" si="13"/>
        <v>40000</v>
      </c>
      <c r="K893" s="31"/>
      <c r="L893" s="31"/>
      <c r="M893" s="31"/>
      <c r="N893" s="31"/>
      <c r="O893" s="31"/>
      <c r="P893" s="2">
        <v>132</v>
      </c>
      <c r="Q893" s="6">
        <v>45010</v>
      </c>
      <c r="R893" s="6">
        <v>45013</v>
      </c>
      <c r="S893" s="2" t="s">
        <v>1931</v>
      </c>
      <c r="T893" s="2" t="b">
        <v>1</v>
      </c>
      <c r="U893" s="2">
        <v>32585.24</v>
      </c>
    </row>
    <row r="894" spans="1:21" ht="14.25" customHeight="1" x14ac:dyDescent="0.35">
      <c r="A894" s="2" t="s">
        <v>1326</v>
      </c>
      <c r="B894" s="3" t="s">
        <v>1930</v>
      </c>
      <c r="C894" s="3"/>
      <c r="D894" s="3"/>
      <c r="E894" s="3"/>
      <c r="F894" s="3"/>
      <c r="G894" s="3"/>
      <c r="H894" s="31">
        <v>12000</v>
      </c>
      <c r="I894" s="2">
        <v>5</v>
      </c>
      <c r="J894" s="31">
        <f t="shared" si="13"/>
        <v>60000</v>
      </c>
      <c r="K894" s="31"/>
      <c r="L894" s="31"/>
      <c r="M894" s="31"/>
      <c r="N894" s="31"/>
      <c r="O894" s="31"/>
      <c r="P894" s="2">
        <v>363</v>
      </c>
      <c r="Q894" s="6">
        <v>43852</v>
      </c>
      <c r="R894" s="6">
        <v>43856</v>
      </c>
      <c r="S894" s="2" t="s">
        <v>1935</v>
      </c>
      <c r="T894" s="2" t="b">
        <v>1</v>
      </c>
      <c r="U894" s="2">
        <v>31314.45</v>
      </c>
    </row>
    <row r="895" spans="1:21" ht="14.25" customHeight="1" x14ac:dyDescent="0.35">
      <c r="A895" s="2" t="s">
        <v>1327</v>
      </c>
      <c r="B895" s="3" t="s">
        <v>1936</v>
      </c>
      <c r="C895" s="3"/>
      <c r="D895" s="3"/>
      <c r="E895" s="3"/>
      <c r="F895" s="3"/>
      <c r="G895" s="3"/>
      <c r="H895" s="31">
        <v>3000</v>
      </c>
      <c r="I895" s="2">
        <v>6</v>
      </c>
      <c r="J895" s="31">
        <f t="shared" si="13"/>
        <v>18000</v>
      </c>
      <c r="K895" s="31"/>
      <c r="L895" s="31"/>
      <c r="M895" s="31"/>
      <c r="N895" s="31"/>
      <c r="O895" s="31"/>
      <c r="P895" s="2">
        <v>222</v>
      </c>
      <c r="Q895" s="6">
        <v>44984</v>
      </c>
      <c r="R895" s="6">
        <v>44987</v>
      </c>
      <c r="S895" s="2" t="s">
        <v>1937</v>
      </c>
      <c r="T895" s="2" t="b">
        <v>1</v>
      </c>
      <c r="U895" s="2">
        <v>15437.099999999999</v>
      </c>
    </row>
    <row r="896" spans="1:21" ht="14.25" customHeight="1" x14ac:dyDescent="0.35">
      <c r="A896" s="2" t="s">
        <v>1328</v>
      </c>
      <c r="B896" s="3" t="s">
        <v>1944</v>
      </c>
      <c r="C896" s="3"/>
      <c r="D896" s="3"/>
      <c r="E896" s="3"/>
      <c r="F896" s="3"/>
      <c r="G896" s="3"/>
      <c r="H896" s="31">
        <v>8000</v>
      </c>
      <c r="I896" s="2">
        <v>3</v>
      </c>
      <c r="J896" s="31">
        <f t="shared" si="13"/>
        <v>24000</v>
      </c>
      <c r="K896" s="31"/>
      <c r="L896" s="31"/>
      <c r="M896" s="31"/>
      <c r="N896" s="31"/>
      <c r="O896" s="31"/>
      <c r="P896" s="2">
        <v>291</v>
      </c>
      <c r="Q896" s="6">
        <v>44538</v>
      </c>
      <c r="R896" s="6">
        <v>44542</v>
      </c>
      <c r="S896" s="2" t="s">
        <v>1948</v>
      </c>
      <c r="T896" s="2" t="b">
        <v>1</v>
      </c>
      <c r="U896" s="2">
        <v>13478.699999999999</v>
      </c>
    </row>
    <row r="897" spans="1:21" ht="14.25" customHeight="1" x14ac:dyDescent="0.35">
      <c r="A897" s="2" t="s">
        <v>1329</v>
      </c>
      <c r="B897" s="3" t="s">
        <v>1949</v>
      </c>
      <c r="C897" s="3"/>
      <c r="D897" s="3"/>
      <c r="E897" s="3"/>
      <c r="F897" s="3"/>
      <c r="G897" s="3"/>
      <c r="H897" s="31">
        <v>20000</v>
      </c>
      <c r="I897" s="2">
        <v>12</v>
      </c>
      <c r="J897" s="31">
        <f t="shared" si="13"/>
        <v>240000</v>
      </c>
      <c r="K897" s="31"/>
      <c r="L897" s="31"/>
      <c r="M897" s="31"/>
      <c r="N897" s="31"/>
      <c r="O897" s="31"/>
      <c r="P897" s="2">
        <v>149</v>
      </c>
      <c r="Q897" s="6">
        <v>44775</v>
      </c>
      <c r="R897" s="6">
        <v>44778</v>
      </c>
      <c r="S897" s="2" t="s">
        <v>1931</v>
      </c>
      <c r="T897" s="2" t="b">
        <v>1</v>
      </c>
      <c r="U897" s="2">
        <v>170806.2</v>
      </c>
    </row>
    <row r="898" spans="1:21" ht="14.25" customHeight="1" x14ac:dyDescent="0.35">
      <c r="A898" s="2" t="s">
        <v>1330</v>
      </c>
      <c r="B898" s="3" t="s">
        <v>1930</v>
      </c>
      <c r="C898" s="3"/>
      <c r="D898" s="3"/>
      <c r="E898" s="3"/>
      <c r="F898" s="3"/>
      <c r="G898" s="3"/>
      <c r="H898" s="31">
        <v>12000</v>
      </c>
      <c r="I898" s="2">
        <v>5</v>
      </c>
      <c r="J898" s="31">
        <f t="shared" ref="J898:J961" si="14">H898*I898</f>
        <v>60000</v>
      </c>
      <c r="K898" s="31"/>
      <c r="L898" s="31"/>
      <c r="M898" s="31"/>
      <c r="N898" s="31"/>
      <c r="O898" s="31"/>
      <c r="P898" s="2">
        <v>422</v>
      </c>
      <c r="Q898" s="6">
        <v>44778</v>
      </c>
      <c r="R898" s="6">
        <v>44781</v>
      </c>
      <c r="T898" s="2" t="b">
        <v>0</v>
      </c>
      <c r="U898" s="2" t="s">
        <v>1933</v>
      </c>
    </row>
    <row r="899" spans="1:21" ht="14.25" customHeight="1" x14ac:dyDescent="0.35">
      <c r="A899" s="2" t="s">
        <v>1331</v>
      </c>
      <c r="B899" s="3" t="s">
        <v>1941</v>
      </c>
      <c r="C899" s="3"/>
      <c r="D899" s="3"/>
      <c r="E899" s="3"/>
      <c r="F899" s="3"/>
      <c r="G899" s="3"/>
      <c r="H899" s="31">
        <v>18000</v>
      </c>
      <c r="I899" s="2">
        <v>5</v>
      </c>
      <c r="J899" s="31">
        <f t="shared" si="14"/>
        <v>90000</v>
      </c>
      <c r="K899" s="31"/>
      <c r="L899" s="31"/>
      <c r="M899" s="31"/>
      <c r="N899" s="31"/>
      <c r="O899" s="31"/>
      <c r="P899" s="2">
        <v>407</v>
      </c>
      <c r="Q899" s="6">
        <v>43934</v>
      </c>
      <c r="R899" s="6">
        <v>43936</v>
      </c>
      <c r="S899" s="2" t="s">
        <v>1937</v>
      </c>
      <c r="T899" s="2" t="b">
        <v>1</v>
      </c>
      <c r="U899" s="2">
        <v>52313.149999999994</v>
      </c>
    </row>
    <row r="900" spans="1:21" ht="14.25" customHeight="1" x14ac:dyDescent="0.35">
      <c r="A900" s="2" t="s">
        <v>1332</v>
      </c>
      <c r="B900" s="3" t="s">
        <v>1957</v>
      </c>
      <c r="C900" s="3"/>
      <c r="D900" s="3"/>
      <c r="E900" s="3"/>
      <c r="F900" s="3"/>
      <c r="G900" s="3"/>
      <c r="H900" s="31">
        <v>800</v>
      </c>
      <c r="I900" s="2">
        <v>1</v>
      </c>
      <c r="J900" s="31">
        <f t="shared" si="14"/>
        <v>800</v>
      </c>
      <c r="K900" s="31"/>
      <c r="L900" s="31"/>
      <c r="M900" s="31"/>
      <c r="N900" s="31"/>
      <c r="O900" s="31"/>
      <c r="P900" s="2">
        <v>371</v>
      </c>
      <c r="Q900" s="6">
        <v>45105</v>
      </c>
      <c r="R900" s="6">
        <v>45108</v>
      </c>
      <c r="S900" s="2" t="s">
        <v>1935</v>
      </c>
      <c r="T900" s="2" t="b">
        <v>1</v>
      </c>
      <c r="U900" s="2">
        <v>629.91</v>
      </c>
    </row>
    <row r="901" spans="1:21" ht="14.25" customHeight="1" x14ac:dyDescent="0.35">
      <c r="A901" s="2" t="s">
        <v>1333</v>
      </c>
      <c r="B901" s="3" t="s">
        <v>1941</v>
      </c>
      <c r="C901" s="3"/>
      <c r="D901" s="3"/>
      <c r="E901" s="3"/>
      <c r="F901" s="3"/>
      <c r="G901" s="3"/>
      <c r="H901" s="31">
        <v>18000</v>
      </c>
      <c r="I901" s="2">
        <v>5</v>
      </c>
      <c r="J901" s="31">
        <f t="shared" si="14"/>
        <v>90000</v>
      </c>
      <c r="K901" s="31"/>
      <c r="L901" s="31"/>
      <c r="M901" s="31"/>
      <c r="N901" s="31"/>
      <c r="O901" s="31"/>
      <c r="P901" s="2">
        <v>223</v>
      </c>
      <c r="Q901" s="6">
        <v>45097</v>
      </c>
      <c r="R901" s="6">
        <v>45101</v>
      </c>
      <c r="T901" s="2" t="b">
        <v>0</v>
      </c>
      <c r="U901" s="2" t="s">
        <v>1933</v>
      </c>
    </row>
    <row r="902" spans="1:21" ht="14.25" customHeight="1" x14ac:dyDescent="0.35">
      <c r="A902" s="2" t="s">
        <v>1334</v>
      </c>
      <c r="B902" s="3" t="s">
        <v>1959</v>
      </c>
      <c r="C902" s="3"/>
      <c r="D902" s="3"/>
      <c r="E902" s="3"/>
      <c r="F902" s="3"/>
      <c r="G902" s="3"/>
      <c r="H902" s="31">
        <v>100</v>
      </c>
      <c r="I902" s="2">
        <v>1</v>
      </c>
      <c r="J902" s="31">
        <f t="shared" si="14"/>
        <v>100</v>
      </c>
      <c r="K902" s="31"/>
      <c r="L902" s="31"/>
      <c r="M902" s="31"/>
      <c r="N902" s="31"/>
      <c r="O902" s="31"/>
      <c r="P902" s="2">
        <v>334</v>
      </c>
      <c r="Q902" s="6">
        <v>44822</v>
      </c>
      <c r="R902" s="6">
        <v>44827</v>
      </c>
      <c r="S902" s="2" t="s">
        <v>1948</v>
      </c>
      <c r="T902" s="2" t="b">
        <v>1</v>
      </c>
      <c r="U902" s="2">
        <v>67.22</v>
      </c>
    </row>
    <row r="903" spans="1:21" ht="14.25" customHeight="1" x14ac:dyDescent="0.35">
      <c r="A903" s="2" t="s">
        <v>1336</v>
      </c>
      <c r="B903" s="3" t="s">
        <v>1944</v>
      </c>
      <c r="C903" s="3"/>
      <c r="D903" s="3"/>
      <c r="E903" s="3"/>
      <c r="F903" s="3"/>
      <c r="G903" s="3"/>
      <c r="H903" s="31">
        <v>8000</v>
      </c>
      <c r="I903" s="2">
        <v>4</v>
      </c>
      <c r="J903" s="31">
        <f t="shared" si="14"/>
        <v>32000</v>
      </c>
      <c r="K903" s="31"/>
      <c r="L903" s="31"/>
      <c r="M903" s="31"/>
      <c r="N903" s="31"/>
      <c r="O903" s="31"/>
      <c r="P903" s="2">
        <v>385</v>
      </c>
      <c r="Q903" s="6">
        <v>43831</v>
      </c>
      <c r="R903" s="6">
        <v>43834</v>
      </c>
      <c r="S903" s="2" t="s">
        <v>1952</v>
      </c>
      <c r="T903" s="2" t="b">
        <v>1</v>
      </c>
      <c r="U903" s="2">
        <v>24100.36</v>
      </c>
    </row>
    <row r="904" spans="1:21" ht="14.25" customHeight="1" x14ac:dyDescent="0.35">
      <c r="A904" s="2" t="s">
        <v>1338</v>
      </c>
      <c r="B904" s="3" t="s">
        <v>1936</v>
      </c>
      <c r="C904" s="3"/>
      <c r="D904" s="3"/>
      <c r="E904" s="3"/>
      <c r="F904" s="3"/>
      <c r="G904" s="3"/>
      <c r="H904" s="31">
        <v>3000</v>
      </c>
      <c r="I904" s="2">
        <v>7</v>
      </c>
      <c r="J904" s="31">
        <f t="shared" si="14"/>
        <v>21000</v>
      </c>
      <c r="K904" s="31"/>
      <c r="L904" s="31"/>
      <c r="M904" s="31"/>
      <c r="N904" s="31"/>
      <c r="O904" s="31"/>
      <c r="P904" s="2">
        <v>102</v>
      </c>
      <c r="Q904" s="6">
        <v>44949</v>
      </c>
      <c r="R904" s="6">
        <v>44953</v>
      </c>
      <c r="S904" s="2" t="s">
        <v>1948</v>
      </c>
      <c r="T904" s="2" t="b">
        <v>1</v>
      </c>
      <c r="U904" s="2">
        <v>17648.539999999997</v>
      </c>
    </row>
    <row r="905" spans="1:21" ht="14.25" customHeight="1" x14ac:dyDescent="0.35">
      <c r="A905" s="2" t="s">
        <v>1340</v>
      </c>
      <c r="B905" s="3" t="s">
        <v>1930</v>
      </c>
      <c r="C905" s="3"/>
      <c r="D905" s="3"/>
      <c r="E905" s="3"/>
      <c r="F905" s="3"/>
      <c r="G905" s="3"/>
      <c r="H905" s="31">
        <v>12000</v>
      </c>
      <c r="I905" s="2">
        <v>5</v>
      </c>
      <c r="J905" s="31">
        <f t="shared" si="14"/>
        <v>60000</v>
      </c>
      <c r="K905" s="31"/>
      <c r="L905" s="31"/>
      <c r="M905" s="31"/>
      <c r="N905" s="31"/>
      <c r="O905" s="31"/>
      <c r="P905" s="2">
        <v>419</v>
      </c>
      <c r="Q905" s="6">
        <v>44497</v>
      </c>
      <c r="R905" s="6">
        <v>44499</v>
      </c>
      <c r="S905" s="2" t="s">
        <v>1952</v>
      </c>
      <c r="T905" s="2" t="b">
        <v>1</v>
      </c>
      <c r="U905" s="2">
        <v>34967.399999999994</v>
      </c>
    </row>
    <row r="906" spans="1:21" ht="14.25" customHeight="1" x14ac:dyDescent="0.35">
      <c r="A906" s="2" t="s">
        <v>1342</v>
      </c>
      <c r="B906" s="3" t="s">
        <v>1934</v>
      </c>
      <c r="C906" s="3"/>
      <c r="D906" s="3"/>
      <c r="E906" s="3"/>
      <c r="F906" s="3"/>
      <c r="G906" s="3"/>
      <c r="H906" s="31" t="s">
        <v>1938</v>
      </c>
      <c r="I906" s="2">
        <v>3</v>
      </c>
      <c r="J906" s="31">
        <f t="shared" si="14"/>
        <v>18000</v>
      </c>
      <c r="K906" s="31"/>
      <c r="L906" s="31"/>
      <c r="M906" s="31"/>
      <c r="N906" s="31"/>
      <c r="O906" s="31"/>
      <c r="P906" s="2">
        <v>479</v>
      </c>
      <c r="Q906" s="6">
        <v>44434</v>
      </c>
      <c r="R906" s="6">
        <v>44436</v>
      </c>
      <c r="T906" s="2" t="b">
        <v>0</v>
      </c>
      <c r="U906" s="2" t="s">
        <v>1933</v>
      </c>
    </row>
    <row r="907" spans="1:21" ht="14.25" customHeight="1" x14ac:dyDescent="0.35">
      <c r="A907" s="2" t="s">
        <v>1343</v>
      </c>
      <c r="B907" s="3" t="s">
        <v>1936</v>
      </c>
      <c r="C907" s="3"/>
      <c r="D907" s="3"/>
      <c r="E907" s="3"/>
      <c r="F907" s="3"/>
      <c r="G907" s="3"/>
      <c r="H907" s="31" t="s">
        <v>1954</v>
      </c>
      <c r="I907" s="2">
        <v>7</v>
      </c>
      <c r="J907" s="31">
        <f t="shared" si="14"/>
        <v>21000</v>
      </c>
      <c r="K907" s="31"/>
      <c r="L907" s="31"/>
      <c r="M907" s="31"/>
      <c r="N907" s="31"/>
      <c r="O907" s="31"/>
      <c r="P907" s="2">
        <v>245</v>
      </c>
      <c r="Q907" s="6">
        <v>44527</v>
      </c>
      <c r="R907" s="6">
        <v>44532</v>
      </c>
      <c r="S907" s="2" t="s">
        <v>1931</v>
      </c>
      <c r="T907" s="2" t="b">
        <v>1</v>
      </c>
      <c r="U907" s="2">
        <v>14326.13</v>
      </c>
    </row>
    <row r="908" spans="1:21" ht="14.25" customHeight="1" x14ac:dyDescent="0.35">
      <c r="A908" s="2" t="s">
        <v>1344</v>
      </c>
      <c r="B908" s="3" t="s">
        <v>1945</v>
      </c>
      <c r="C908" s="3"/>
      <c r="D908" s="3"/>
      <c r="E908" s="3"/>
      <c r="F908" s="3"/>
      <c r="G908" s="3"/>
      <c r="H908" s="31">
        <v>15000</v>
      </c>
      <c r="I908" s="2">
        <v>3</v>
      </c>
      <c r="J908" s="31">
        <f t="shared" si="14"/>
        <v>45000</v>
      </c>
      <c r="K908" s="31"/>
      <c r="L908" s="31"/>
      <c r="M908" s="31"/>
      <c r="N908" s="31"/>
      <c r="O908" s="31"/>
      <c r="P908" s="2">
        <v>269</v>
      </c>
      <c r="Q908" s="6">
        <v>44767</v>
      </c>
      <c r="R908" s="6">
        <v>44772</v>
      </c>
      <c r="S908" s="2" t="s">
        <v>1937</v>
      </c>
      <c r="T908" s="2" t="b">
        <v>1</v>
      </c>
      <c r="U908" s="2">
        <v>29029.98</v>
      </c>
    </row>
    <row r="909" spans="1:21" ht="14.25" customHeight="1" x14ac:dyDescent="0.35">
      <c r="A909" s="2" t="s">
        <v>1346</v>
      </c>
      <c r="B909" s="3" t="s">
        <v>1957</v>
      </c>
      <c r="C909" s="3"/>
      <c r="D909" s="3"/>
      <c r="E909" s="3"/>
      <c r="F909" s="3"/>
      <c r="G909" s="3"/>
      <c r="H909" s="31">
        <v>800</v>
      </c>
      <c r="I909" s="2">
        <v>1</v>
      </c>
      <c r="J909" s="31">
        <f t="shared" si="14"/>
        <v>800</v>
      </c>
      <c r="K909" s="31"/>
      <c r="L909" s="31"/>
      <c r="M909" s="31"/>
      <c r="N909" s="31"/>
      <c r="O909" s="31"/>
      <c r="P909" s="2">
        <v>416</v>
      </c>
      <c r="Q909" s="6">
        <v>44418</v>
      </c>
      <c r="R909" s="6">
        <v>44423</v>
      </c>
      <c r="T909" s="2" t="b">
        <v>0</v>
      </c>
      <c r="U909" s="2" t="s">
        <v>1933</v>
      </c>
    </row>
    <row r="910" spans="1:21" ht="14.25" customHeight="1" x14ac:dyDescent="0.35">
      <c r="A910" s="2" t="s">
        <v>1347</v>
      </c>
      <c r="B910" s="3" t="s">
        <v>1941</v>
      </c>
      <c r="C910" s="3"/>
      <c r="D910" s="3"/>
      <c r="E910" s="3"/>
      <c r="F910" s="3"/>
      <c r="G910" s="3"/>
      <c r="H910" s="31">
        <v>18000</v>
      </c>
      <c r="I910" s="2">
        <v>5</v>
      </c>
      <c r="J910" s="31">
        <f t="shared" si="14"/>
        <v>90000</v>
      </c>
      <c r="K910" s="31"/>
      <c r="L910" s="31"/>
      <c r="M910" s="31"/>
      <c r="N910" s="31"/>
      <c r="O910" s="31"/>
      <c r="P910" s="2">
        <v>183</v>
      </c>
      <c r="Q910" s="6">
        <v>45407</v>
      </c>
      <c r="R910" s="6">
        <v>45411</v>
      </c>
      <c r="S910" s="2" t="s">
        <v>1935</v>
      </c>
      <c r="T910" s="2" t="b">
        <v>1</v>
      </c>
      <c r="U910" s="2">
        <v>73214.95</v>
      </c>
    </row>
    <row r="911" spans="1:21" ht="14.25" customHeight="1" x14ac:dyDescent="0.35">
      <c r="A911" s="2" t="s">
        <v>1348</v>
      </c>
      <c r="B911" s="3" t="s">
        <v>1949</v>
      </c>
      <c r="C911" s="3"/>
      <c r="D911" s="3"/>
      <c r="E911" s="3"/>
      <c r="F911" s="3"/>
      <c r="G911" s="3"/>
      <c r="H911" s="31" t="s">
        <v>1960</v>
      </c>
      <c r="I911" s="2">
        <v>12</v>
      </c>
      <c r="J911" s="31">
        <f t="shared" si="14"/>
        <v>240000</v>
      </c>
      <c r="K911" s="31"/>
      <c r="L911" s="31"/>
      <c r="M911" s="31"/>
      <c r="N911" s="31"/>
      <c r="O911" s="31"/>
      <c r="P911" s="2">
        <v>338</v>
      </c>
      <c r="Q911" s="6">
        <v>44672</v>
      </c>
      <c r="R911" s="6">
        <v>44677</v>
      </c>
      <c r="S911" s="2" t="s">
        <v>1937</v>
      </c>
      <c r="T911" s="2" t="b">
        <v>1</v>
      </c>
      <c r="U911" s="2">
        <v>175275.59999999998</v>
      </c>
    </row>
    <row r="912" spans="1:21" ht="14.25" customHeight="1" x14ac:dyDescent="0.35">
      <c r="A912" s="2" t="s">
        <v>1349</v>
      </c>
      <c r="B912" s="3" t="s">
        <v>1944</v>
      </c>
      <c r="C912" s="3"/>
      <c r="D912" s="3"/>
      <c r="E912" s="3"/>
      <c r="F912" s="3"/>
      <c r="G912" s="3"/>
      <c r="H912" s="31" t="s">
        <v>1956</v>
      </c>
      <c r="I912" s="2">
        <v>3</v>
      </c>
      <c r="J912" s="31">
        <f t="shared" si="14"/>
        <v>24000</v>
      </c>
      <c r="K912" s="31"/>
      <c r="L912" s="31"/>
      <c r="M912" s="31"/>
      <c r="N912" s="31"/>
      <c r="O912" s="31"/>
      <c r="P912" s="2">
        <v>225</v>
      </c>
      <c r="Q912" s="6">
        <v>44167</v>
      </c>
      <c r="R912" s="6">
        <v>44171</v>
      </c>
      <c r="S912" s="2" t="s">
        <v>1937</v>
      </c>
      <c r="T912" s="2" t="b">
        <v>1</v>
      </c>
      <c r="U912" s="2">
        <v>17538.48</v>
      </c>
    </row>
    <row r="913" spans="1:21" ht="14.25" customHeight="1" x14ac:dyDescent="0.35">
      <c r="A913" s="2" t="s">
        <v>1351</v>
      </c>
      <c r="B913" s="3" t="s">
        <v>1943</v>
      </c>
      <c r="C913" s="3"/>
      <c r="D913" s="3"/>
      <c r="E913" s="3"/>
      <c r="F913" s="3"/>
      <c r="G913" s="3"/>
      <c r="H913" s="31" t="s">
        <v>1961</v>
      </c>
      <c r="I913" s="2">
        <v>8</v>
      </c>
      <c r="J913" s="31">
        <f t="shared" si="14"/>
        <v>200000</v>
      </c>
      <c r="K913" s="31"/>
      <c r="L913" s="31"/>
      <c r="M913" s="31"/>
      <c r="N913" s="31"/>
      <c r="O913" s="31"/>
      <c r="P913" s="2">
        <v>136</v>
      </c>
      <c r="Q913" s="6">
        <v>44325</v>
      </c>
      <c r="R913" s="6">
        <v>44330</v>
      </c>
      <c r="S913" s="2" t="s">
        <v>1948</v>
      </c>
      <c r="T913" s="2" t="b">
        <v>1</v>
      </c>
      <c r="U913" s="2">
        <v>167277.44</v>
      </c>
    </row>
    <row r="914" spans="1:21" ht="14.25" customHeight="1" x14ac:dyDescent="0.35">
      <c r="A914" s="2" t="s">
        <v>1352</v>
      </c>
      <c r="B914" s="3" t="s">
        <v>1943</v>
      </c>
      <c r="C914" s="3"/>
      <c r="D914" s="3"/>
      <c r="E914" s="3"/>
      <c r="F914" s="3"/>
      <c r="G914" s="3"/>
      <c r="H914" s="31" t="s">
        <v>1961</v>
      </c>
      <c r="I914" s="2">
        <v>8</v>
      </c>
      <c r="J914" s="31">
        <f t="shared" si="14"/>
        <v>200000</v>
      </c>
      <c r="K914" s="31"/>
      <c r="L914" s="31"/>
      <c r="M914" s="31"/>
      <c r="N914" s="31"/>
      <c r="O914" s="31"/>
      <c r="P914" s="2">
        <v>476</v>
      </c>
      <c r="Q914" s="6">
        <v>44367</v>
      </c>
      <c r="R914" s="6">
        <v>44369</v>
      </c>
      <c r="S914" s="2" t="s">
        <v>1948</v>
      </c>
      <c r="T914" s="2" t="b">
        <v>1</v>
      </c>
      <c r="U914" s="2">
        <v>122030.24</v>
      </c>
    </row>
    <row r="915" spans="1:21" ht="14.25" customHeight="1" x14ac:dyDescent="0.35">
      <c r="A915" s="2" t="s">
        <v>1353</v>
      </c>
      <c r="B915" s="3" t="s">
        <v>1957</v>
      </c>
      <c r="C915" s="3"/>
      <c r="D915" s="3"/>
      <c r="E915" s="3"/>
      <c r="F915" s="3"/>
      <c r="G915" s="3"/>
      <c r="H915" s="31">
        <v>800</v>
      </c>
      <c r="I915" s="2">
        <v>1</v>
      </c>
      <c r="J915" s="31">
        <f t="shared" si="14"/>
        <v>800</v>
      </c>
      <c r="K915" s="31"/>
      <c r="L915" s="31"/>
      <c r="M915" s="31"/>
      <c r="N915" s="31"/>
      <c r="O915" s="31"/>
      <c r="P915" s="2">
        <v>196</v>
      </c>
      <c r="Q915" s="6">
        <v>45329</v>
      </c>
      <c r="R915" s="6">
        <v>45332</v>
      </c>
      <c r="T915" s="2" t="b">
        <v>0</v>
      </c>
      <c r="U915" s="2" t="s">
        <v>1933</v>
      </c>
    </row>
    <row r="916" spans="1:21" ht="14.25" customHeight="1" x14ac:dyDescent="0.35">
      <c r="A916" s="2" t="s">
        <v>1355</v>
      </c>
      <c r="B916" s="3" t="s">
        <v>1936</v>
      </c>
      <c r="C916" s="3"/>
      <c r="D916" s="3"/>
      <c r="E916" s="3"/>
      <c r="F916" s="3"/>
      <c r="G916" s="3"/>
      <c r="H916" s="31" t="s">
        <v>1954</v>
      </c>
      <c r="I916" s="2">
        <v>7</v>
      </c>
      <c r="J916" s="31">
        <f t="shared" si="14"/>
        <v>21000</v>
      </c>
      <c r="K916" s="31"/>
      <c r="L916" s="31"/>
      <c r="M916" s="31"/>
      <c r="N916" s="31"/>
      <c r="O916" s="31"/>
      <c r="P916" s="2">
        <v>331</v>
      </c>
      <c r="Q916" s="6">
        <v>43617</v>
      </c>
      <c r="R916" s="6">
        <v>43622</v>
      </c>
      <c r="S916" s="2" t="s">
        <v>1952</v>
      </c>
      <c r="T916" s="2" t="b">
        <v>1</v>
      </c>
      <c r="U916" s="2">
        <v>14887.179999999998</v>
      </c>
    </row>
    <row r="917" spans="1:21" ht="14.25" customHeight="1" x14ac:dyDescent="0.35">
      <c r="A917" s="2" t="s">
        <v>1357</v>
      </c>
      <c r="B917" s="3" t="s">
        <v>1940</v>
      </c>
      <c r="C917" s="3"/>
      <c r="D917" s="3"/>
      <c r="E917" s="3"/>
      <c r="F917" s="3"/>
      <c r="G917" s="3"/>
      <c r="H917" s="31">
        <v>10000</v>
      </c>
      <c r="I917" s="2">
        <v>3</v>
      </c>
      <c r="J917" s="31">
        <f t="shared" si="14"/>
        <v>30000</v>
      </c>
      <c r="K917" s="31"/>
      <c r="L917" s="31"/>
      <c r="M917" s="31"/>
      <c r="N917" s="31"/>
      <c r="O917" s="31"/>
      <c r="P917" s="2">
        <v>376</v>
      </c>
      <c r="Q917" s="6">
        <v>45356</v>
      </c>
      <c r="R917" s="6">
        <v>45362</v>
      </c>
      <c r="S917" s="2" t="s">
        <v>1952</v>
      </c>
      <c r="T917" s="2" t="b">
        <v>1</v>
      </c>
      <c r="U917" s="2">
        <v>17119.650000000001</v>
      </c>
    </row>
    <row r="918" spans="1:21" ht="14.25" customHeight="1" x14ac:dyDescent="0.35">
      <c r="A918" s="2" t="s">
        <v>1359</v>
      </c>
      <c r="B918" s="3" t="s">
        <v>1957</v>
      </c>
      <c r="C918" s="3"/>
      <c r="D918" s="3"/>
      <c r="E918" s="3"/>
      <c r="F918" s="3"/>
      <c r="G918" s="3"/>
      <c r="H918" s="31">
        <v>800</v>
      </c>
      <c r="I918" s="2">
        <v>1</v>
      </c>
      <c r="J918" s="31">
        <f t="shared" si="14"/>
        <v>800</v>
      </c>
      <c r="K918" s="31"/>
      <c r="L918" s="31"/>
      <c r="M918" s="31"/>
      <c r="N918" s="31"/>
      <c r="O918" s="31"/>
      <c r="P918" s="2">
        <v>339</v>
      </c>
      <c r="Q918" s="6">
        <v>45364</v>
      </c>
      <c r="R918" s="6">
        <v>45367</v>
      </c>
      <c r="S918" s="2" t="s">
        <v>1952</v>
      </c>
      <c r="T918" s="2" t="b">
        <v>1</v>
      </c>
      <c r="U918" s="2">
        <v>489.64</v>
      </c>
    </row>
    <row r="919" spans="1:21" ht="14.25" customHeight="1" x14ac:dyDescent="0.35">
      <c r="A919" s="2" t="s">
        <v>1360</v>
      </c>
      <c r="B919" s="3" t="s">
        <v>1949</v>
      </c>
      <c r="C919" s="3"/>
      <c r="D919" s="3"/>
      <c r="E919" s="3"/>
      <c r="F919" s="3"/>
      <c r="G919" s="3"/>
      <c r="H919" s="31">
        <v>20000</v>
      </c>
      <c r="I919" s="2">
        <v>12</v>
      </c>
      <c r="J919" s="31">
        <f t="shared" si="14"/>
        <v>240000</v>
      </c>
      <c r="K919" s="31"/>
      <c r="L919" s="31"/>
      <c r="M919" s="31"/>
      <c r="N919" s="31"/>
      <c r="O919" s="31"/>
      <c r="P919" s="2">
        <v>487</v>
      </c>
      <c r="Q919" s="6">
        <v>43710</v>
      </c>
      <c r="R919" s="6">
        <v>43712</v>
      </c>
      <c r="S919" s="2" t="s">
        <v>1935</v>
      </c>
      <c r="T919" s="2" t="b">
        <v>1</v>
      </c>
      <c r="U919" s="2">
        <v>141203.04</v>
      </c>
    </row>
    <row r="920" spans="1:21" ht="14.25" customHeight="1" x14ac:dyDescent="0.35">
      <c r="A920" s="2" t="s">
        <v>1361</v>
      </c>
      <c r="B920" s="3" t="s">
        <v>1934</v>
      </c>
      <c r="C920" s="3"/>
      <c r="D920" s="3"/>
      <c r="E920" s="3"/>
      <c r="F920" s="3"/>
      <c r="G920" s="3"/>
      <c r="H920" s="31" t="s">
        <v>1938</v>
      </c>
      <c r="I920" s="2">
        <v>3</v>
      </c>
      <c r="J920" s="31">
        <f t="shared" si="14"/>
        <v>18000</v>
      </c>
      <c r="K920" s="31"/>
      <c r="L920" s="31"/>
      <c r="M920" s="31"/>
      <c r="N920" s="31"/>
      <c r="O920" s="31"/>
      <c r="P920" s="2">
        <v>208</v>
      </c>
      <c r="Q920" s="6">
        <v>44973</v>
      </c>
      <c r="R920" s="6">
        <v>44977</v>
      </c>
      <c r="T920" s="2" t="b">
        <v>0</v>
      </c>
      <c r="U920" s="2" t="s">
        <v>1933</v>
      </c>
    </row>
    <row r="921" spans="1:21" ht="14.25" customHeight="1" x14ac:dyDescent="0.35">
      <c r="A921" s="2" t="s">
        <v>1363</v>
      </c>
      <c r="B921" s="3" t="s">
        <v>1940</v>
      </c>
      <c r="C921" s="3"/>
      <c r="D921" s="3"/>
      <c r="E921" s="3"/>
      <c r="F921" s="3"/>
      <c r="G921" s="3"/>
      <c r="H921" s="31" t="s">
        <v>1955</v>
      </c>
      <c r="I921" s="2">
        <v>3</v>
      </c>
      <c r="J921" s="31">
        <f t="shared" si="14"/>
        <v>30000</v>
      </c>
      <c r="K921" s="31"/>
      <c r="L921" s="31"/>
      <c r="M921" s="31"/>
      <c r="N921" s="31"/>
      <c r="O921" s="31"/>
      <c r="P921" s="2">
        <v>463</v>
      </c>
      <c r="Q921" s="6">
        <v>43689</v>
      </c>
      <c r="R921" s="6">
        <v>43693</v>
      </c>
      <c r="S921" s="2" t="s">
        <v>1931</v>
      </c>
      <c r="T921" s="2" t="b">
        <v>1</v>
      </c>
      <c r="U921" s="2">
        <v>26468.73</v>
      </c>
    </row>
    <row r="922" spans="1:21" ht="14.25" customHeight="1" x14ac:dyDescent="0.35">
      <c r="A922" s="2" t="s">
        <v>1364</v>
      </c>
      <c r="B922" s="3" t="s">
        <v>1936</v>
      </c>
      <c r="C922" s="3"/>
      <c r="D922" s="3"/>
      <c r="E922" s="3"/>
      <c r="F922" s="3"/>
      <c r="G922" s="3"/>
      <c r="H922" s="31">
        <v>3000</v>
      </c>
      <c r="I922" s="2">
        <v>7</v>
      </c>
      <c r="J922" s="31">
        <f t="shared" si="14"/>
        <v>21000</v>
      </c>
      <c r="K922" s="31"/>
      <c r="L922" s="31"/>
      <c r="M922" s="31"/>
      <c r="N922" s="31"/>
      <c r="O922" s="31"/>
      <c r="P922" s="2">
        <v>268</v>
      </c>
      <c r="Q922" s="6">
        <v>45360</v>
      </c>
      <c r="R922" s="6">
        <v>45362</v>
      </c>
      <c r="T922" s="2" t="b">
        <v>0</v>
      </c>
      <c r="U922" s="2" t="s">
        <v>1933</v>
      </c>
    </row>
    <row r="923" spans="1:21" ht="14.25" customHeight="1" x14ac:dyDescent="0.35">
      <c r="A923" s="2" t="s">
        <v>1365</v>
      </c>
      <c r="B923" s="3" t="s">
        <v>1940</v>
      </c>
      <c r="C923" s="3"/>
      <c r="D923" s="3"/>
      <c r="E923" s="3"/>
      <c r="F923" s="3"/>
      <c r="G923" s="3"/>
      <c r="H923" s="31">
        <v>10000</v>
      </c>
      <c r="I923" s="2">
        <v>3</v>
      </c>
      <c r="J923" s="31">
        <f t="shared" si="14"/>
        <v>30000</v>
      </c>
      <c r="K923" s="31"/>
      <c r="L923" s="31"/>
      <c r="M923" s="31"/>
      <c r="N923" s="31"/>
      <c r="O923" s="31"/>
      <c r="P923" s="2">
        <v>472</v>
      </c>
      <c r="Q923" s="6">
        <v>44822</v>
      </c>
      <c r="R923" s="6">
        <v>44824</v>
      </c>
      <c r="S923" s="2" t="s">
        <v>1948</v>
      </c>
      <c r="T923" s="2" t="b">
        <v>1</v>
      </c>
      <c r="U923" s="2">
        <v>25596.75</v>
      </c>
    </row>
    <row r="924" spans="1:21" ht="14.25" customHeight="1" x14ac:dyDescent="0.35">
      <c r="A924" s="2" t="s">
        <v>1366</v>
      </c>
      <c r="B924" s="3" t="s">
        <v>1959</v>
      </c>
      <c r="C924" s="3"/>
      <c r="D924" s="3"/>
      <c r="E924" s="3"/>
      <c r="F924" s="3"/>
      <c r="G924" s="3"/>
      <c r="H924" s="31">
        <v>100</v>
      </c>
      <c r="I924" s="2">
        <v>1</v>
      </c>
      <c r="J924" s="31">
        <f t="shared" si="14"/>
        <v>100</v>
      </c>
      <c r="K924" s="31"/>
      <c r="L924" s="31"/>
      <c r="M924" s="31"/>
      <c r="N924" s="31"/>
      <c r="O924" s="31"/>
      <c r="P924" s="2">
        <v>284</v>
      </c>
      <c r="Q924" s="6">
        <v>44389</v>
      </c>
      <c r="R924" s="6">
        <v>44393</v>
      </c>
      <c r="S924" s="2" t="s">
        <v>1931</v>
      </c>
      <c r="T924" s="2" t="b">
        <v>1</v>
      </c>
      <c r="U924" s="2">
        <v>54.98</v>
      </c>
    </row>
    <row r="925" spans="1:21" ht="14.25" customHeight="1" x14ac:dyDescent="0.35">
      <c r="A925" s="2" t="s">
        <v>1367</v>
      </c>
      <c r="B925" s="3" t="s">
        <v>1940</v>
      </c>
      <c r="C925" s="3"/>
      <c r="D925" s="3"/>
      <c r="E925" s="3"/>
      <c r="F925" s="3"/>
      <c r="G925" s="3"/>
      <c r="H925" s="31">
        <v>10000</v>
      </c>
      <c r="I925" s="2">
        <v>3</v>
      </c>
      <c r="J925" s="31">
        <f t="shared" si="14"/>
        <v>30000</v>
      </c>
      <c r="K925" s="31"/>
      <c r="L925" s="31"/>
      <c r="M925" s="31"/>
      <c r="N925" s="31"/>
      <c r="O925" s="31"/>
      <c r="P925" s="2">
        <v>231</v>
      </c>
      <c r="Q925" s="6">
        <v>43756</v>
      </c>
      <c r="R925" s="6">
        <v>43759</v>
      </c>
      <c r="S925" s="2" t="s">
        <v>1937</v>
      </c>
      <c r="T925" s="2" t="b">
        <v>1</v>
      </c>
      <c r="U925" s="2">
        <v>24991.23</v>
      </c>
    </row>
    <row r="926" spans="1:21" ht="14.25" customHeight="1" x14ac:dyDescent="0.35">
      <c r="A926" s="2" t="s">
        <v>1368</v>
      </c>
      <c r="B926" s="3" t="s">
        <v>1934</v>
      </c>
      <c r="C926" s="3"/>
      <c r="D926" s="3"/>
      <c r="E926" s="3"/>
      <c r="F926" s="3"/>
      <c r="G926" s="3"/>
      <c r="H926" s="31">
        <v>6000</v>
      </c>
      <c r="I926" s="2">
        <v>2</v>
      </c>
      <c r="J926" s="31">
        <f t="shared" si="14"/>
        <v>12000</v>
      </c>
      <c r="K926" s="31"/>
      <c r="L926" s="31"/>
      <c r="M926" s="31"/>
      <c r="N926" s="31"/>
      <c r="O926" s="31"/>
      <c r="P926" s="2">
        <v>267</v>
      </c>
      <c r="Q926" s="6">
        <v>45259</v>
      </c>
      <c r="R926" s="6">
        <v>45264</v>
      </c>
      <c r="S926" s="2" t="s">
        <v>1937</v>
      </c>
      <c r="T926" s="2" t="b">
        <v>1</v>
      </c>
      <c r="U926" s="2">
        <v>7718.94</v>
      </c>
    </row>
    <row r="927" spans="1:21" ht="14.25" customHeight="1" x14ac:dyDescent="0.35">
      <c r="A927" s="2" t="s">
        <v>1371</v>
      </c>
      <c r="B927" s="3" t="s">
        <v>1940</v>
      </c>
      <c r="C927" s="3"/>
      <c r="D927" s="3"/>
      <c r="E927" s="3"/>
      <c r="F927" s="3"/>
      <c r="G927" s="3"/>
      <c r="H927" s="31">
        <v>10000</v>
      </c>
      <c r="I927" s="2">
        <v>3</v>
      </c>
      <c r="J927" s="31">
        <f t="shared" si="14"/>
        <v>30000</v>
      </c>
      <c r="K927" s="31"/>
      <c r="L927" s="31"/>
      <c r="M927" s="31"/>
      <c r="N927" s="31"/>
      <c r="O927" s="31"/>
      <c r="P927" s="2">
        <v>282</v>
      </c>
      <c r="Q927" s="6">
        <v>44421</v>
      </c>
      <c r="R927" s="6">
        <v>44427</v>
      </c>
      <c r="T927" s="2" t="b">
        <v>0</v>
      </c>
      <c r="U927" s="2" t="s">
        <v>1933</v>
      </c>
    </row>
    <row r="928" spans="1:21" ht="14.25" customHeight="1" x14ac:dyDescent="0.35">
      <c r="A928" s="2" t="s">
        <v>1372</v>
      </c>
      <c r="B928" s="3" t="s">
        <v>1940</v>
      </c>
      <c r="C928" s="3"/>
      <c r="D928" s="3"/>
      <c r="E928" s="3"/>
      <c r="F928" s="3"/>
      <c r="G928" s="3"/>
      <c r="H928" s="31">
        <v>10000</v>
      </c>
      <c r="I928" s="2">
        <v>3</v>
      </c>
      <c r="J928" s="31">
        <f t="shared" si="14"/>
        <v>30000</v>
      </c>
      <c r="K928" s="31"/>
      <c r="L928" s="31"/>
      <c r="M928" s="31"/>
      <c r="N928" s="31"/>
      <c r="O928" s="31"/>
      <c r="P928" s="2">
        <v>194</v>
      </c>
      <c r="Q928" s="6">
        <v>44872</v>
      </c>
      <c r="R928" s="6">
        <v>44876</v>
      </c>
      <c r="S928" s="2" t="s">
        <v>1937</v>
      </c>
      <c r="T928" s="2" t="b">
        <v>1</v>
      </c>
      <c r="U928" s="2">
        <v>20388.21</v>
      </c>
    </row>
    <row r="929" spans="1:21" ht="14.25" customHeight="1" x14ac:dyDescent="0.35">
      <c r="A929" s="2" t="s">
        <v>1373</v>
      </c>
      <c r="B929" s="3" t="s">
        <v>1936</v>
      </c>
      <c r="C929" s="3"/>
      <c r="D929" s="3"/>
      <c r="E929" s="3"/>
      <c r="F929" s="3"/>
      <c r="G929" s="3"/>
      <c r="H929" s="31" t="s">
        <v>1954</v>
      </c>
      <c r="I929" s="2">
        <v>7</v>
      </c>
      <c r="J929" s="31">
        <f t="shared" si="14"/>
        <v>21000</v>
      </c>
      <c r="K929" s="31"/>
      <c r="L929" s="31"/>
      <c r="M929" s="31"/>
      <c r="N929" s="31"/>
      <c r="O929" s="31"/>
      <c r="P929" s="2">
        <v>224</v>
      </c>
      <c r="Q929" s="6">
        <v>44050</v>
      </c>
      <c r="R929" s="6">
        <v>44055</v>
      </c>
      <c r="S929" s="2" t="s">
        <v>1937</v>
      </c>
      <c r="T929" s="2" t="b">
        <v>1</v>
      </c>
      <c r="U929" s="2">
        <v>12310.970000000001</v>
      </c>
    </row>
    <row r="930" spans="1:21" ht="14.25" customHeight="1" x14ac:dyDescent="0.35">
      <c r="A930" s="2" t="s">
        <v>1374</v>
      </c>
      <c r="B930" s="3" t="s">
        <v>1936</v>
      </c>
      <c r="C930" s="3"/>
      <c r="D930" s="3"/>
      <c r="E930" s="3"/>
      <c r="F930" s="3"/>
      <c r="G930" s="3"/>
      <c r="H930" s="31" t="s">
        <v>1954</v>
      </c>
      <c r="I930" s="2">
        <v>6</v>
      </c>
      <c r="J930" s="31">
        <f t="shared" si="14"/>
        <v>18000</v>
      </c>
      <c r="K930" s="31"/>
      <c r="L930" s="31"/>
      <c r="M930" s="31"/>
      <c r="N930" s="31"/>
      <c r="O930" s="31"/>
      <c r="P930" s="2">
        <v>210</v>
      </c>
      <c r="Q930" s="6">
        <v>43946</v>
      </c>
      <c r="R930" s="6">
        <v>43952</v>
      </c>
      <c r="S930" s="2" t="s">
        <v>1935</v>
      </c>
      <c r="T930" s="2" t="b">
        <v>1</v>
      </c>
      <c r="U930" s="2">
        <v>12931.32</v>
      </c>
    </row>
    <row r="931" spans="1:21" ht="14.25" customHeight="1" x14ac:dyDescent="0.35">
      <c r="A931" s="2" t="s">
        <v>1376</v>
      </c>
      <c r="B931" s="3" t="s">
        <v>1957</v>
      </c>
      <c r="C931" s="3"/>
      <c r="D931" s="3"/>
      <c r="E931" s="3"/>
      <c r="F931" s="3"/>
      <c r="G931" s="3"/>
      <c r="H931" s="31">
        <v>800</v>
      </c>
      <c r="I931" s="2">
        <v>1</v>
      </c>
      <c r="J931" s="31">
        <f t="shared" si="14"/>
        <v>800</v>
      </c>
      <c r="K931" s="31"/>
      <c r="L931" s="31"/>
      <c r="M931" s="31"/>
      <c r="N931" s="31"/>
      <c r="O931" s="31"/>
      <c r="P931" s="2">
        <v>343</v>
      </c>
      <c r="Q931" s="6">
        <v>44363</v>
      </c>
      <c r="R931" s="6">
        <v>44368</v>
      </c>
      <c r="S931" s="2" t="s">
        <v>1935</v>
      </c>
      <c r="T931" s="2" t="b">
        <v>1</v>
      </c>
      <c r="U931" s="2">
        <v>659.52</v>
      </c>
    </row>
    <row r="932" spans="1:21" ht="14.25" customHeight="1" x14ac:dyDescent="0.35">
      <c r="A932" s="2" t="s">
        <v>1377</v>
      </c>
      <c r="B932" s="3" t="s">
        <v>1945</v>
      </c>
      <c r="C932" s="3"/>
      <c r="D932" s="3"/>
      <c r="E932" s="3"/>
      <c r="F932" s="3"/>
      <c r="G932" s="3"/>
      <c r="H932" s="31">
        <v>15000</v>
      </c>
      <c r="I932" s="2">
        <v>3</v>
      </c>
      <c r="J932" s="31">
        <f t="shared" si="14"/>
        <v>45000</v>
      </c>
      <c r="K932" s="31"/>
      <c r="L932" s="31"/>
      <c r="M932" s="31"/>
      <c r="N932" s="31"/>
      <c r="O932" s="31"/>
      <c r="P932" s="2">
        <v>354</v>
      </c>
      <c r="Q932" s="6">
        <v>43801</v>
      </c>
      <c r="R932" s="6">
        <v>43805</v>
      </c>
      <c r="S932" s="2" t="s">
        <v>1952</v>
      </c>
      <c r="T932" s="2" t="b">
        <v>1</v>
      </c>
      <c r="U932" s="2">
        <v>26108.25</v>
      </c>
    </row>
    <row r="933" spans="1:21" ht="14.25" customHeight="1" x14ac:dyDescent="0.35">
      <c r="A933" s="2" t="s">
        <v>1378</v>
      </c>
      <c r="B933" s="3" t="s">
        <v>1944</v>
      </c>
      <c r="C933" s="3"/>
      <c r="D933" s="3"/>
      <c r="E933" s="3"/>
      <c r="F933" s="3"/>
      <c r="G933" s="3"/>
      <c r="H933" s="31" t="s">
        <v>1956</v>
      </c>
      <c r="I933" s="2">
        <v>4</v>
      </c>
      <c r="J933" s="31">
        <f t="shared" si="14"/>
        <v>32000</v>
      </c>
      <c r="K933" s="31"/>
      <c r="L933" s="31"/>
      <c r="M933" s="31"/>
      <c r="N933" s="31"/>
      <c r="O933" s="31"/>
      <c r="P933" s="2">
        <v>378</v>
      </c>
      <c r="Q933" s="6">
        <v>44791</v>
      </c>
      <c r="R933" s="6">
        <v>44796</v>
      </c>
      <c r="S933" s="2" t="s">
        <v>1937</v>
      </c>
      <c r="T933" s="2" t="b">
        <v>1</v>
      </c>
      <c r="U933" s="2">
        <v>24113.32</v>
      </c>
    </row>
    <row r="934" spans="1:21" ht="14.25" customHeight="1" x14ac:dyDescent="0.35">
      <c r="A934" s="2" t="s">
        <v>1379</v>
      </c>
      <c r="B934" s="3" t="s">
        <v>1944</v>
      </c>
      <c r="C934" s="3"/>
      <c r="D934" s="3"/>
      <c r="E934" s="3"/>
      <c r="F934" s="3"/>
      <c r="G934" s="3"/>
      <c r="H934" s="31" t="s">
        <v>1956</v>
      </c>
      <c r="I934" s="2">
        <v>2</v>
      </c>
      <c r="J934" s="31">
        <f t="shared" si="14"/>
        <v>16000</v>
      </c>
      <c r="K934" s="31"/>
      <c r="L934" s="31"/>
      <c r="M934" s="31"/>
      <c r="N934" s="31"/>
      <c r="O934" s="31"/>
      <c r="P934" s="2">
        <v>109</v>
      </c>
      <c r="Q934" s="6">
        <v>43625</v>
      </c>
      <c r="R934" s="6">
        <v>43627</v>
      </c>
      <c r="T934" s="2" t="b">
        <v>0</v>
      </c>
      <c r="U934" s="2" t="s">
        <v>1933</v>
      </c>
    </row>
    <row r="935" spans="1:21" ht="14.25" customHeight="1" x14ac:dyDescent="0.35">
      <c r="A935" s="2" t="s">
        <v>1380</v>
      </c>
      <c r="B935" s="3" t="s">
        <v>1941</v>
      </c>
      <c r="C935" s="3"/>
      <c r="D935" s="3"/>
      <c r="E935" s="3"/>
      <c r="F935" s="3"/>
      <c r="G935" s="3"/>
      <c r="H935" s="31">
        <v>18000</v>
      </c>
      <c r="I935" s="2">
        <v>5</v>
      </c>
      <c r="J935" s="31">
        <f t="shared" si="14"/>
        <v>90000</v>
      </c>
      <c r="K935" s="31"/>
      <c r="L935" s="31"/>
      <c r="M935" s="31"/>
      <c r="N935" s="31"/>
      <c r="O935" s="31"/>
      <c r="P935" s="2">
        <v>498</v>
      </c>
      <c r="Q935" s="6">
        <v>45282</v>
      </c>
      <c r="R935" s="6">
        <v>45285</v>
      </c>
      <c r="S935" s="2" t="s">
        <v>1948</v>
      </c>
      <c r="T935" s="2" t="b">
        <v>1</v>
      </c>
      <c r="U935" s="2">
        <v>71308.7</v>
      </c>
    </row>
    <row r="936" spans="1:21" ht="14.25" customHeight="1" x14ac:dyDescent="0.35">
      <c r="A936" s="2" t="s">
        <v>1381</v>
      </c>
      <c r="B936" s="3" t="s">
        <v>1934</v>
      </c>
      <c r="C936" s="3"/>
      <c r="D936" s="3"/>
      <c r="E936" s="3"/>
      <c r="F936" s="3"/>
      <c r="G936" s="3"/>
      <c r="H936" s="31">
        <v>6000</v>
      </c>
      <c r="I936" s="2">
        <v>3</v>
      </c>
      <c r="J936" s="31">
        <f t="shared" si="14"/>
        <v>18000</v>
      </c>
      <c r="K936" s="31"/>
      <c r="L936" s="31"/>
      <c r="M936" s="31"/>
      <c r="N936" s="31"/>
      <c r="O936" s="31"/>
      <c r="P936" s="2">
        <v>196</v>
      </c>
      <c r="Q936" s="6">
        <v>44963</v>
      </c>
      <c r="R936" s="6">
        <v>44968</v>
      </c>
      <c r="S936" s="2" t="s">
        <v>1935</v>
      </c>
      <c r="T936" s="2" t="b">
        <v>1</v>
      </c>
      <c r="U936" s="2">
        <v>11953.2</v>
      </c>
    </row>
    <row r="937" spans="1:21" ht="14.25" customHeight="1" x14ac:dyDescent="0.35">
      <c r="A937" s="2" t="s">
        <v>1382</v>
      </c>
      <c r="B937" s="3" t="s">
        <v>1939</v>
      </c>
      <c r="C937" s="3"/>
      <c r="D937" s="3"/>
      <c r="E937" s="3"/>
      <c r="F937" s="3"/>
      <c r="G937" s="3"/>
      <c r="H937" s="31" t="s">
        <v>1963</v>
      </c>
      <c r="I937" s="2">
        <v>3</v>
      </c>
      <c r="J937" s="31">
        <f t="shared" si="14"/>
        <v>3000</v>
      </c>
      <c r="K937" s="31"/>
      <c r="L937" s="31"/>
      <c r="M937" s="31"/>
      <c r="N937" s="31"/>
      <c r="O937" s="31"/>
      <c r="P937" s="2">
        <v>380</v>
      </c>
      <c r="Q937" s="6">
        <v>45194</v>
      </c>
      <c r="R937" s="6">
        <v>45198</v>
      </c>
      <c r="S937" s="2" t="s">
        <v>1937</v>
      </c>
      <c r="T937" s="2" t="b">
        <v>1</v>
      </c>
      <c r="U937" s="2">
        <v>2158.5299999999997</v>
      </c>
    </row>
    <row r="938" spans="1:21" ht="14.25" customHeight="1" x14ac:dyDescent="0.35">
      <c r="A938" s="2" t="s">
        <v>1383</v>
      </c>
      <c r="B938" s="3" t="s">
        <v>1945</v>
      </c>
      <c r="C938" s="3"/>
      <c r="D938" s="3"/>
      <c r="E938" s="3"/>
      <c r="F938" s="3"/>
      <c r="G938" s="3"/>
      <c r="H938" s="31">
        <v>15000</v>
      </c>
      <c r="I938" s="2">
        <v>3</v>
      </c>
      <c r="J938" s="31">
        <f t="shared" si="14"/>
        <v>45000</v>
      </c>
      <c r="K938" s="31"/>
      <c r="L938" s="31"/>
      <c r="M938" s="31"/>
      <c r="N938" s="31"/>
      <c r="O938" s="31"/>
      <c r="P938" s="2">
        <v>390</v>
      </c>
      <c r="Q938" s="6">
        <v>44110</v>
      </c>
      <c r="R938" s="6">
        <v>44115</v>
      </c>
      <c r="S938" s="2" t="s">
        <v>1952</v>
      </c>
      <c r="T938" s="2" t="b">
        <v>1</v>
      </c>
      <c r="U938" s="2">
        <v>23279.82</v>
      </c>
    </row>
    <row r="939" spans="1:21" ht="14.25" customHeight="1" x14ac:dyDescent="0.35">
      <c r="A939" s="2" t="s">
        <v>1385</v>
      </c>
      <c r="B939" s="3" t="s">
        <v>1949</v>
      </c>
      <c r="C939" s="3"/>
      <c r="D939" s="3"/>
      <c r="E939" s="3"/>
      <c r="F939" s="3"/>
      <c r="G939" s="3"/>
      <c r="H939" s="31">
        <v>20000</v>
      </c>
      <c r="I939" s="2">
        <v>12</v>
      </c>
      <c r="J939" s="31">
        <f t="shared" si="14"/>
        <v>240000</v>
      </c>
      <c r="K939" s="31"/>
      <c r="L939" s="31"/>
      <c r="M939" s="31"/>
      <c r="N939" s="31"/>
      <c r="O939" s="31"/>
      <c r="P939" s="2">
        <v>320</v>
      </c>
      <c r="Q939" s="6">
        <v>44174</v>
      </c>
      <c r="R939" s="6">
        <v>44180</v>
      </c>
      <c r="S939" s="2" t="s">
        <v>1937</v>
      </c>
      <c r="T939" s="2" t="b">
        <v>1</v>
      </c>
      <c r="U939" s="2">
        <v>121635.36000000002</v>
      </c>
    </row>
    <row r="940" spans="1:21" ht="14.25" customHeight="1" x14ac:dyDescent="0.35">
      <c r="A940" s="2" t="s">
        <v>1386</v>
      </c>
      <c r="B940" s="3" t="s">
        <v>1946</v>
      </c>
      <c r="C940" s="3"/>
      <c r="D940" s="3"/>
      <c r="E940" s="3"/>
      <c r="F940" s="3"/>
      <c r="G940" s="3"/>
      <c r="H940" s="31" t="s">
        <v>1947</v>
      </c>
      <c r="I940" s="2">
        <v>6</v>
      </c>
      <c r="J940" s="31">
        <f t="shared" si="14"/>
        <v>12000</v>
      </c>
      <c r="K940" s="31"/>
      <c r="L940" s="31"/>
      <c r="M940" s="31"/>
      <c r="N940" s="31"/>
      <c r="O940" s="31"/>
      <c r="P940" s="2">
        <v>282</v>
      </c>
      <c r="Q940" s="6">
        <v>44304</v>
      </c>
      <c r="R940" s="6">
        <v>44307</v>
      </c>
      <c r="S940" s="2" t="s">
        <v>1948</v>
      </c>
      <c r="T940" s="2" t="b">
        <v>1</v>
      </c>
      <c r="U940" s="2">
        <v>9631.86</v>
      </c>
    </row>
    <row r="941" spans="1:21" ht="14.25" customHeight="1" x14ac:dyDescent="0.35">
      <c r="A941" s="2" t="s">
        <v>1388</v>
      </c>
      <c r="B941" s="3" t="s">
        <v>1945</v>
      </c>
      <c r="C941" s="3"/>
      <c r="D941" s="3"/>
      <c r="E941" s="3"/>
      <c r="F941" s="3"/>
      <c r="G941" s="3"/>
      <c r="H941" s="31">
        <v>15000</v>
      </c>
      <c r="I941" s="2">
        <v>4</v>
      </c>
      <c r="J941" s="31">
        <f t="shared" si="14"/>
        <v>60000</v>
      </c>
      <c r="K941" s="31"/>
      <c r="L941" s="31"/>
      <c r="M941" s="31"/>
      <c r="N941" s="31"/>
      <c r="O941" s="31"/>
      <c r="P941" s="2">
        <v>427</v>
      </c>
      <c r="Q941" s="6">
        <v>44476</v>
      </c>
      <c r="R941" s="6">
        <v>44481</v>
      </c>
      <c r="S941" s="2" t="s">
        <v>1937</v>
      </c>
      <c r="T941" s="2" t="b">
        <v>1</v>
      </c>
      <c r="U941" s="2">
        <v>51124</v>
      </c>
    </row>
    <row r="942" spans="1:21" ht="14.25" customHeight="1" x14ac:dyDescent="0.35">
      <c r="A942" s="2" t="s">
        <v>1389</v>
      </c>
      <c r="B942" s="3" t="s">
        <v>1945</v>
      </c>
      <c r="C942" s="3"/>
      <c r="D942" s="3"/>
      <c r="E942" s="3"/>
      <c r="F942" s="3"/>
      <c r="G942" s="3"/>
      <c r="H942" s="31">
        <v>15000</v>
      </c>
      <c r="I942" s="2">
        <v>5</v>
      </c>
      <c r="J942" s="31">
        <f t="shared" si="14"/>
        <v>75000</v>
      </c>
      <c r="K942" s="31"/>
      <c r="L942" s="31"/>
      <c r="M942" s="31"/>
      <c r="N942" s="31"/>
      <c r="O942" s="31"/>
      <c r="P942" s="2">
        <v>240</v>
      </c>
      <c r="Q942" s="6">
        <v>44196</v>
      </c>
      <c r="R942" s="6">
        <v>44200</v>
      </c>
      <c r="S942" s="2" t="s">
        <v>1948</v>
      </c>
      <c r="T942" s="2" t="b">
        <v>1</v>
      </c>
      <c r="U942" s="2">
        <v>39747.550000000003</v>
      </c>
    </row>
    <row r="943" spans="1:21" ht="14.25" customHeight="1" x14ac:dyDescent="0.35">
      <c r="A943" s="2" t="s">
        <v>1390</v>
      </c>
      <c r="B943" s="3" t="s">
        <v>1939</v>
      </c>
      <c r="C943" s="3"/>
      <c r="D943" s="3"/>
      <c r="E943" s="3"/>
      <c r="F943" s="3"/>
      <c r="G943" s="3"/>
      <c r="H943" s="31">
        <v>1000</v>
      </c>
      <c r="I943" s="2">
        <v>4</v>
      </c>
      <c r="J943" s="31">
        <f t="shared" si="14"/>
        <v>4000</v>
      </c>
      <c r="K943" s="31"/>
      <c r="L943" s="31"/>
      <c r="M943" s="31"/>
      <c r="N943" s="31"/>
      <c r="O943" s="31"/>
      <c r="P943" s="2">
        <v>117</v>
      </c>
      <c r="Q943" s="6">
        <v>45226</v>
      </c>
      <c r="R943" s="6">
        <v>45230</v>
      </c>
      <c r="S943" s="2" t="s">
        <v>1931</v>
      </c>
      <c r="T943" s="2" t="b">
        <v>1</v>
      </c>
      <c r="U943" s="2">
        <v>2011.16</v>
      </c>
    </row>
    <row r="944" spans="1:21" ht="14.25" customHeight="1" x14ac:dyDescent="0.35">
      <c r="A944" s="2" t="s">
        <v>1392</v>
      </c>
      <c r="B944" s="3" t="s">
        <v>1949</v>
      </c>
      <c r="C944" s="3"/>
      <c r="D944" s="3"/>
      <c r="E944" s="3"/>
      <c r="F944" s="3"/>
      <c r="G944" s="3"/>
      <c r="H944" s="31" t="s">
        <v>1960</v>
      </c>
      <c r="I944" s="2">
        <v>12</v>
      </c>
      <c r="J944" s="31">
        <f t="shared" si="14"/>
        <v>240000</v>
      </c>
      <c r="K944" s="31"/>
      <c r="L944" s="31"/>
      <c r="M944" s="31"/>
      <c r="N944" s="31"/>
      <c r="O944" s="31"/>
      <c r="P944" s="2">
        <v>346</v>
      </c>
      <c r="Q944" s="6">
        <v>44616</v>
      </c>
      <c r="R944" s="6">
        <v>44622</v>
      </c>
      <c r="T944" s="2" t="b">
        <v>0</v>
      </c>
      <c r="U944" s="2" t="s">
        <v>1933</v>
      </c>
    </row>
    <row r="945" spans="1:21" ht="14.25" customHeight="1" x14ac:dyDescent="0.35">
      <c r="A945" s="2" t="s">
        <v>1393</v>
      </c>
      <c r="B945" s="3" t="s">
        <v>1939</v>
      </c>
      <c r="C945" s="3"/>
      <c r="D945" s="3"/>
      <c r="E945" s="3"/>
      <c r="F945" s="3"/>
      <c r="G945" s="3"/>
      <c r="H945" s="31">
        <v>1000</v>
      </c>
      <c r="I945" s="2">
        <v>3</v>
      </c>
      <c r="J945" s="31">
        <f t="shared" si="14"/>
        <v>3000</v>
      </c>
      <c r="K945" s="31"/>
      <c r="L945" s="31"/>
      <c r="M945" s="31"/>
      <c r="N945" s="31"/>
      <c r="O945" s="31"/>
      <c r="P945" s="2">
        <v>171</v>
      </c>
      <c r="Q945" s="6">
        <v>45003</v>
      </c>
      <c r="R945" s="6">
        <v>45009</v>
      </c>
      <c r="S945" s="2" t="s">
        <v>1937</v>
      </c>
      <c r="T945" s="2" t="b">
        <v>1</v>
      </c>
      <c r="U945" s="2">
        <v>2174.79</v>
      </c>
    </row>
    <row r="946" spans="1:21" ht="14.25" customHeight="1" x14ac:dyDescent="0.35">
      <c r="A946" s="2" t="s">
        <v>1395</v>
      </c>
      <c r="B946" s="3" t="s">
        <v>1959</v>
      </c>
      <c r="C946" s="3"/>
      <c r="D946" s="3"/>
      <c r="E946" s="3"/>
      <c r="F946" s="3"/>
      <c r="G946" s="3"/>
      <c r="H946" s="31" t="s">
        <v>1962</v>
      </c>
      <c r="I946" s="2">
        <v>1</v>
      </c>
      <c r="J946" s="31">
        <f t="shared" si="14"/>
        <v>100</v>
      </c>
      <c r="K946" s="31"/>
      <c r="L946" s="31"/>
      <c r="M946" s="31"/>
      <c r="N946" s="31"/>
      <c r="O946" s="31"/>
      <c r="P946" s="2">
        <v>242</v>
      </c>
      <c r="Q946" s="6">
        <v>43819</v>
      </c>
      <c r="R946" s="6">
        <v>43821</v>
      </c>
      <c r="S946" s="2" t="s">
        <v>1935</v>
      </c>
      <c r="T946" s="2" t="b">
        <v>1</v>
      </c>
      <c r="U946" s="2">
        <v>59.3</v>
      </c>
    </row>
    <row r="947" spans="1:21" ht="14.25" customHeight="1" x14ac:dyDescent="0.35">
      <c r="A947" s="2" t="s">
        <v>1397</v>
      </c>
      <c r="B947" s="3" t="s">
        <v>1932</v>
      </c>
      <c r="C947" s="3"/>
      <c r="D947" s="3"/>
      <c r="E947" s="3"/>
      <c r="F947" s="3"/>
      <c r="G947" s="3"/>
      <c r="H947" s="31">
        <v>500</v>
      </c>
      <c r="I947" s="2">
        <v>1</v>
      </c>
      <c r="J947" s="31">
        <f t="shared" si="14"/>
        <v>500</v>
      </c>
      <c r="K947" s="31"/>
      <c r="L947" s="31"/>
      <c r="M947" s="31"/>
      <c r="N947" s="31"/>
      <c r="O947" s="31"/>
      <c r="P947" s="2">
        <v>293</v>
      </c>
      <c r="Q947" s="6">
        <v>45151</v>
      </c>
      <c r="R947" s="6">
        <v>45153</v>
      </c>
      <c r="S947" s="2" t="s">
        <v>1948</v>
      </c>
      <c r="T947" s="2" t="b">
        <v>1</v>
      </c>
      <c r="U947" s="2">
        <v>429.54</v>
      </c>
    </row>
    <row r="948" spans="1:21" ht="14.25" customHeight="1" x14ac:dyDescent="0.35">
      <c r="A948" s="2" t="s">
        <v>1398</v>
      </c>
      <c r="B948" s="3" t="s">
        <v>1951</v>
      </c>
      <c r="C948" s="3"/>
      <c r="D948" s="3"/>
      <c r="E948" s="3"/>
      <c r="F948" s="3"/>
      <c r="G948" s="3"/>
      <c r="H948" s="31" t="s">
        <v>1965</v>
      </c>
      <c r="I948" s="2">
        <v>10</v>
      </c>
      <c r="J948" s="31">
        <f t="shared" si="14"/>
        <v>40000</v>
      </c>
      <c r="K948" s="31"/>
      <c r="L948" s="31"/>
      <c r="M948" s="31"/>
      <c r="N948" s="31"/>
      <c r="O948" s="31"/>
      <c r="P948" s="2">
        <v>360</v>
      </c>
      <c r="Q948" s="6">
        <v>45375</v>
      </c>
      <c r="R948" s="6">
        <v>45377</v>
      </c>
      <c r="S948" s="2" t="s">
        <v>1952</v>
      </c>
      <c r="T948" s="2" t="b">
        <v>1</v>
      </c>
      <c r="U948" s="2">
        <v>29043.600000000002</v>
      </c>
    </row>
    <row r="949" spans="1:21" ht="14.25" customHeight="1" x14ac:dyDescent="0.35">
      <c r="A949" s="2" t="s">
        <v>1399</v>
      </c>
      <c r="B949" s="3" t="s">
        <v>1939</v>
      </c>
      <c r="C949" s="3"/>
      <c r="D949" s="3"/>
      <c r="E949" s="3"/>
      <c r="F949" s="3"/>
      <c r="G949" s="3"/>
      <c r="H949" s="31">
        <v>1000</v>
      </c>
      <c r="I949" s="2">
        <v>3</v>
      </c>
      <c r="J949" s="31">
        <f t="shared" si="14"/>
        <v>3000</v>
      </c>
      <c r="K949" s="31"/>
      <c r="L949" s="31"/>
      <c r="M949" s="31"/>
      <c r="N949" s="31"/>
      <c r="O949" s="31"/>
      <c r="P949" s="2">
        <v>329</v>
      </c>
      <c r="Q949" s="6">
        <v>43891</v>
      </c>
      <c r="R949" s="6">
        <v>43896</v>
      </c>
      <c r="T949" s="2" t="b">
        <v>0</v>
      </c>
      <c r="U949" s="2" t="s">
        <v>1933</v>
      </c>
    </row>
    <row r="950" spans="1:21" ht="14.25" customHeight="1" x14ac:dyDescent="0.35">
      <c r="A950" s="2" t="s">
        <v>1400</v>
      </c>
      <c r="B950" s="3" t="s">
        <v>1949</v>
      </c>
      <c r="C950" s="3"/>
      <c r="D950" s="3"/>
      <c r="E950" s="3"/>
      <c r="F950" s="3"/>
      <c r="G950" s="3"/>
      <c r="H950" s="31">
        <v>20000</v>
      </c>
      <c r="I950" s="2">
        <v>12</v>
      </c>
      <c r="J950" s="31">
        <f t="shared" si="14"/>
        <v>240000</v>
      </c>
      <c r="K950" s="31"/>
      <c r="L950" s="31"/>
      <c r="M950" s="31"/>
      <c r="N950" s="31"/>
      <c r="O950" s="31"/>
      <c r="P950" s="2">
        <v>145</v>
      </c>
      <c r="Q950" s="6">
        <v>44843</v>
      </c>
      <c r="R950" s="6">
        <v>44849</v>
      </c>
      <c r="S950" s="2" t="s">
        <v>1952</v>
      </c>
      <c r="T950" s="2" t="b">
        <v>1</v>
      </c>
      <c r="U950" s="2">
        <v>167688.48000000001</v>
      </c>
    </row>
    <row r="951" spans="1:21" ht="14.25" customHeight="1" x14ac:dyDescent="0.35">
      <c r="A951" s="2" t="s">
        <v>1401</v>
      </c>
      <c r="B951" s="3" t="s">
        <v>1932</v>
      </c>
      <c r="C951" s="3"/>
      <c r="D951" s="3"/>
      <c r="E951" s="3"/>
      <c r="F951" s="3"/>
      <c r="G951" s="3"/>
      <c r="H951" s="31">
        <v>500</v>
      </c>
      <c r="I951" s="2">
        <v>1</v>
      </c>
      <c r="J951" s="31">
        <f t="shared" si="14"/>
        <v>500</v>
      </c>
      <c r="K951" s="31"/>
      <c r="L951" s="31"/>
      <c r="M951" s="31"/>
      <c r="N951" s="31"/>
      <c r="O951" s="31"/>
      <c r="P951" s="2">
        <v>171</v>
      </c>
      <c r="Q951" s="6">
        <v>44905</v>
      </c>
      <c r="R951" s="6">
        <v>44907</v>
      </c>
      <c r="T951" s="2" t="b">
        <v>0</v>
      </c>
      <c r="U951" s="2" t="s">
        <v>1933</v>
      </c>
    </row>
    <row r="952" spans="1:21" ht="14.25" customHeight="1" x14ac:dyDescent="0.35">
      <c r="A952" s="2" t="s">
        <v>1402</v>
      </c>
      <c r="B952" s="3" t="s">
        <v>1936</v>
      </c>
      <c r="C952" s="3"/>
      <c r="D952" s="3"/>
      <c r="E952" s="3"/>
      <c r="F952" s="3"/>
      <c r="G952" s="3"/>
      <c r="H952" s="31" t="s">
        <v>1954</v>
      </c>
      <c r="I952" s="2">
        <v>7</v>
      </c>
      <c r="J952" s="31">
        <f t="shared" si="14"/>
        <v>21000</v>
      </c>
      <c r="K952" s="31"/>
      <c r="L952" s="31"/>
      <c r="M952" s="31"/>
      <c r="N952" s="31"/>
      <c r="O952" s="31"/>
      <c r="P952" s="2">
        <v>485</v>
      </c>
      <c r="Q952" s="6">
        <v>45027</v>
      </c>
      <c r="R952" s="6">
        <v>45029</v>
      </c>
      <c r="S952" s="2" t="s">
        <v>1948</v>
      </c>
      <c r="T952" s="2" t="b">
        <v>1</v>
      </c>
      <c r="U952" s="2">
        <v>13389.46</v>
      </c>
    </row>
    <row r="953" spans="1:21" ht="14.25" customHeight="1" x14ac:dyDescent="0.35">
      <c r="A953" s="2" t="s">
        <v>1403</v>
      </c>
      <c r="B953" s="3" t="s">
        <v>1945</v>
      </c>
      <c r="C953" s="3"/>
      <c r="D953" s="3"/>
      <c r="E953" s="3"/>
      <c r="F953" s="3"/>
      <c r="G953" s="3"/>
      <c r="H953" s="31" t="s">
        <v>1964</v>
      </c>
      <c r="I953" s="2">
        <v>4</v>
      </c>
      <c r="J953" s="31">
        <f t="shared" si="14"/>
        <v>60000</v>
      </c>
      <c r="K953" s="31"/>
      <c r="L953" s="31"/>
      <c r="M953" s="31"/>
      <c r="N953" s="31"/>
      <c r="O953" s="31"/>
      <c r="P953" s="2">
        <v>237</v>
      </c>
      <c r="Q953" s="6">
        <v>44849</v>
      </c>
      <c r="R953" s="6">
        <v>44855</v>
      </c>
      <c r="S953" s="2" t="s">
        <v>1931</v>
      </c>
      <c r="T953" s="2" t="b">
        <v>1</v>
      </c>
      <c r="U953" s="2">
        <v>36306.879999999997</v>
      </c>
    </row>
    <row r="954" spans="1:21" ht="14.25" customHeight="1" x14ac:dyDescent="0.35">
      <c r="A954" s="2" t="s">
        <v>1404</v>
      </c>
      <c r="B954" s="3" t="s">
        <v>1939</v>
      </c>
      <c r="C954" s="3"/>
      <c r="D954" s="3"/>
      <c r="E954" s="3"/>
      <c r="F954" s="3"/>
      <c r="G954" s="3"/>
      <c r="H954" s="31">
        <v>1000</v>
      </c>
      <c r="I954" s="2">
        <v>3</v>
      </c>
      <c r="J954" s="31">
        <f t="shared" si="14"/>
        <v>3000</v>
      </c>
      <c r="K954" s="31"/>
      <c r="L954" s="31"/>
      <c r="M954" s="31"/>
      <c r="N954" s="31"/>
      <c r="O954" s="31"/>
      <c r="P954" s="2">
        <v>230</v>
      </c>
      <c r="Q954" s="6">
        <v>44340</v>
      </c>
      <c r="R954" s="6">
        <v>44346</v>
      </c>
      <c r="T954" s="2" t="b">
        <v>0</v>
      </c>
      <c r="U954" s="2" t="s">
        <v>1933</v>
      </c>
    </row>
    <row r="955" spans="1:21" ht="14.25" customHeight="1" x14ac:dyDescent="0.35">
      <c r="A955" s="2" t="s">
        <v>1405</v>
      </c>
      <c r="B955" s="3" t="s">
        <v>1934</v>
      </c>
      <c r="C955" s="3"/>
      <c r="D955" s="3"/>
      <c r="E955" s="3"/>
      <c r="F955" s="3"/>
      <c r="G955" s="3"/>
      <c r="H955" s="31" t="s">
        <v>1938</v>
      </c>
      <c r="I955" s="2">
        <v>3</v>
      </c>
      <c r="J955" s="31">
        <f t="shared" si="14"/>
        <v>18000</v>
      </c>
      <c r="K955" s="31"/>
      <c r="L955" s="31"/>
      <c r="M955" s="31"/>
      <c r="N955" s="31"/>
      <c r="O955" s="31"/>
      <c r="P955" s="2">
        <v>104</v>
      </c>
      <c r="Q955" s="6">
        <v>44153</v>
      </c>
      <c r="R955" s="6">
        <v>44158</v>
      </c>
      <c r="T955" s="2" t="b">
        <v>0</v>
      </c>
      <c r="U955" s="2" t="s">
        <v>1933</v>
      </c>
    </row>
    <row r="956" spans="1:21" ht="14.25" customHeight="1" x14ac:dyDescent="0.35">
      <c r="A956" s="2" t="s">
        <v>1406</v>
      </c>
      <c r="B956" s="3" t="s">
        <v>1949</v>
      </c>
      <c r="C956" s="3"/>
      <c r="D956" s="3"/>
      <c r="E956" s="3"/>
      <c r="F956" s="3"/>
      <c r="G956" s="3"/>
      <c r="H956" s="31">
        <v>20000</v>
      </c>
      <c r="I956" s="2">
        <v>15</v>
      </c>
      <c r="J956" s="31">
        <f t="shared" si="14"/>
        <v>300000</v>
      </c>
      <c r="K956" s="31"/>
      <c r="L956" s="31"/>
      <c r="M956" s="31"/>
      <c r="N956" s="31"/>
      <c r="O956" s="31"/>
      <c r="P956" s="2">
        <v>351</v>
      </c>
      <c r="Q956" s="6">
        <v>45006</v>
      </c>
      <c r="R956" s="6">
        <v>45010</v>
      </c>
      <c r="S956" s="2" t="s">
        <v>1937</v>
      </c>
      <c r="T956" s="2" t="b">
        <v>1</v>
      </c>
      <c r="U956" s="2">
        <v>261149.4</v>
      </c>
    </row>
    <row r="957" spans="1:21" ht="14.25" customHeight="1" x14ac:dyDescent="0.35">
      <c r="A957" s="2" t="s">
        <v>1407</v>
      </c>
      <c r="B957" s="3" t="s">
        <v>1959</v>
      </c>
      <c r="C957" s="3"/>
      <c r="D957" s="3"/>
      <c r="E957" s="3"/>
      <c r="F957" s="3"/>
      <c r="G957" s="3"/>
      <c r="H957" s="31">
        <v>100</v>
      </c>
      <c r="I957" s="2">
        <v>2</v>
      </c>
      <c r="J957" s="31">
        <f t="shared" si="14"/>
        <v>200</v>
      </c>
      <c r="K957" s="31"/>
      <c r="L957" s="31"/>
      <c r="M957" s="31"/>
      <c r="N957" s="31"/>
      <c r="O957" s="31"/>
      <c r="P957" s="2">
        <v>320</v>
      </c>
      <c r="Q957" s="6">
        <v>44464</v>
      </c>
      <c r="R957" s="6">
        <v>44467</v>
      </c>
      <c r="S957" s="2" t="s">
        <v>1931</v>
      </c>
      <c r="T957" s="2" t="b">
        <v>1</v>
      </c>
      <c r="U957" s="2">
        <v>168.02</v>
      </c>
    </row>
    <row r="958" spans="1:21" ht="14.25" customHeight="1" x14ac:dyDescent="0.35">
      <c r="A958" s="2" t="s">
        <v>1408</v>
      </c>
      <c r="B958" s="3" t="s">
        <v>1930</v>
      </c>
      <c r="C958" s="3"/>
      <c r="D958" s="3"/>
      <c r="E958" s="3"/>
      <c r="F958" s="3"/>
      <c r="G958" s="3"/>
      <c r="H958" s="31">
        <v>12000</v>
      </c>
      <c r="I958" s="2">
        <v>5</v>
      </c>
      <c r="J958" s="31">
        <f t="shared" si="14"/>
        <v>60000</v>
      </c>
      <c r="K958" s="31"/>
      <c r="L958" s="31"/>
      <c r="M958" s="31"/>
      <c r="N958" s="31"/>
      <c r="O958" s="31"/>
      <c r="P958" s="2">
        <v>152</v>
      </c>
      <c r="Q958" s="6">
        <v>45160</v>
      </c>
      <c r="R958" s="6">
        <v>45163</v>
      </c>
      <c r="S958" s="2" t="s">
        <v>1935</v>
      </c>
      <c r="T958" s="2" t="b">
        <v>1</v>
      </c>
      <c r="U958" s="2">
        <v>33469.15</v>
      </c>
    </row>
    <row r="959" spans="1:21" ht="14.25" customHeight="1" x14ac:dyDescent="0.35">
      <c r="A959" s="2" t="s">
        <v>1409</v>
      </c>
      <c r="B959" s="3" t="s">
        <v>1936</v>
      </c>
      <c r="C959" s="3"/>
      <c r="D959" s="3"/>
      <c r="E959" s="3"/>
      <c r="F959" s="3"/>
      <c r="G959" s="3"/>
      <c r="H959" s="31">
        <v>3000</v>
      </c>
      <c r="I959" s="2">
        <v>6</v>
      </c>
      <c r="J959" s="31">
        <f t="shared" si="14"/>
        <v>18000</v>
      </c>
      <c r="K959" s="31"/>
      <c r="L959" s="31"/>
      <c r="M959" s="31"/>
      <c r="N959" s="31"/>
      <c r="O959" s="31"/>
      <c r="P959" s="2">
        <v>379</v>
      </c>
      <c r="Q959" s="6">
        <v>45226</v>
      </c>
      <c r="R959" s="6">
        <v>45232</v>
      </c>
      <c r="T959" s="2" t="b">
        <v>0</v>
      </c>
      <c r="U959" s="2" t="s">
        <v>1933</v>
      </c>
    </row>
    <row r="960" spans="1:21" ht="14.25" customHeight="1" x14ac:dyDescent="0.35">
      <c r="A960" s="2" t="s">
        <v>1410</v>
      </c>
      <c r="B960" s="3" t="s">
        <v>1943</v>
      </c>
      <c r="C960" s="3"/>
      <c r="D960" s="3"/>
      <c r="E960" s="3"/>
      <c r="F960" s="3"/>
      <c r="G960" s="3"/>
      <c r="H960" s="31">
        <v>25000</v>
      </c>
      <c r="I960" s="2">
        <v>10</v>
      </c>
      <c r="J960" s="31">
        <f t="shared" si="14"/>
        <v>250000</v>
      </c>
      <c r="K960" s="31"/>
      <c r="L960" s="31"/>
      <c r="M960" s="31"/>
      <c r="N960" s="31"/>
      <c r="O960" s="31"/>
      <c r="P960" s="2">
        <v>326</v>
      </c>
      <c r="Q960" s="6">
        <v>45266</v>
      </c>
      <c r="R960" s="6">
        <v>45272</v>
      </c>
      <c r="T960" s="2" t="b">
        <v>0</v>
      </c>
      <c r="U960" s="2" t="s">
        <v>1933</v>
      </c>
    </row>
    <row r="961" spans="1:21" ht="14.25" customHeight="1" x14ac:dyDescent="0.35">
      <c r="A961" s="2" t="s">
        <v>1411</v>
      </c>
      <c r="B961" s="3" t="s">
        <v>1939</v>
      </c>
      <c r="C961" s="3"/>
      <c r="D961" s="3"/>
      <c r="E961" s="3"/>
      <c r="F961" s="3"/>
      <c r="G961" s="3"/>
      <c r="H961" s="31">
        <v>1000</v>
      </c>
      <c r="I961" s="2">
        <v>2</v>
      </c>
      <c r="J961" s="31">
        <f t="shared" si="14"/>
        <v>2000</v>
      </c>
      <c r="K961" s="31"/>
      <c r="L961" s="31"/>
      <c r="M961" s="31"/>
      <c r="N961" s="31"/>
      <c r="O961" s="31"/>
      <c r="P961" s="2">
        <v>470</v>
      </c>
      <c r="Q961" s="6">
        <v>45003</v>
      </c>
      <c r="R961" s="6">
        <v>45009</v>
      </c>
      <c r="S961" s="2" t="s">
        <v>1952</v>
      </c>
      <c r="T961" s="2" t="b">
        <v>1</v>
      </c>
      <c r="U961" s="2">
        <v>1221.58</v>
      </c>
    </row>
    <row r="962" spans="1:21" ht="14.25" customHeight="1" x14ac:dyDescent="0.35">
      <c r="A962" s="2" t="s">
        <v>1413</v>
      </c>
      <c r="B962" s="3" t="s">
        <v>1949</v>
      </c>
      <c r="C962" s="3"/>
      <c r="D962" s="3"/>
      <c r="E962" s="3"/>
      <c r="F962" s="3"/>
      <c r="G962" s="3"/>
      <c r="H962" s="31">
        <v>20000</v>
      </c>
      <c r="I962" s="2">
        <v>10</v>
      </c>
      <c r="J962" s="31">
        <f t="shared" ref="J962:J1001" si="15">H962*I962</f>
        <v>200000</v>
      </c>
      <c r="K962" s="31"/>
      <c r="L962" s="31"/>
      <c r="M962" s="31"/>
      <c r="N962" s="31"/>
      <c r="O962" s="31"/>
      <c r="P962" s="2">
        <v>392</v>
      </c>
      <c r="Q962" s="6">
        <v>44190</v>
      </c>
      <c r="R962" s="6">
        <v>44195</v>
      </c>
      <c r="S962" s="2" t="s">
        <v>1952</v>
      </c>
      <c r="T962" s="2" t="b">
        <v>1</v>
      </c>
      <c r="U962" s="2">
        <v>175466.69999999998</v>
      </c>
    </row>
    <row r="963" spans="1:21" ht="14.25" customHeight="1" x14ac:dyDescent="0.35">
      <c r="A963" s="2" t="s">
        <v>1414</v>
      </c>
      <c r="B963" s="3" t="s">
        <v>1951</v>
      </c>
      <c r="C963" s="3"/>
      <c r="D963" s="3"/>
      <c r="E963" s="3"/>
      <c r="F963" s="3"/>
      <c r="G963" s="3"/>
      <c r="H963" s="31">
        <v>4000</v>
      </c>
      <c r="I963" s="2">
        <v>8</v>
      </c>
      <c r="J963" s="31">
        <f t="shared" si="15"/>
        <v>32000</v>
      </c>
      <c r="K963" s="31"/>
      <c r="L963" s="31"/>
      <c r="M963" s="31"/>
      <c r="N963" s="31"/>
      <c r="O963" s="31"/>
      <c r="P963" s="2">
        <v>451</v>
      </c>
      <c r="Q963" s="6">
        <v>44847</v>
      </c>
      <c r="R963" s="6">
        <v>44853</v>
      </c>
      <c r="S963" s="2" t="s">
        <v>1937</v>
      </c>
      <c r="T963" s="2" t="b">
        <v>1</v>
      </c>
      <c r="U963" s="2">
        <v>24734.400000000001</v>
      </c>
    </row>
    <row r="964" spans="1:21" ht="14.25" customHeight="1" x14ac:dyDescent="0.35">
      <c r="A964" s="2" t="s">
        <v>1415</v>
      </c>
      <c r="B964" s="3" t="s">
        <v>1934</v>
      </c>
      <c r="C964" s="3"/>
      <c r="D964" s="3"/>
      <c r="E964" s="3"/>
      <c r="F964" s="3"/>
      <c r="G964" s="3"/>
      <c r="H964" s="31">
        <v>6000</v>
      </c>
      <c r="I964" s="2">
        <v>3</v>
      </c>
      <c r="J964" s="31">
        <f t="shared" si="15"/>
        <v>18000</v>
      </c>
      <c r="K964" s="31"/>
      <c r="L964" s="31"/>
      <c r="M964" s="31"/>
      <c r="N964" s="31"/>
      <c r="O964" s="31"/>
      <c r="P964" s="2">
        <v>301</v>
      </c>
      <c r="Q964" s="6">
        <v>43620</v>
      </c>
      <c r="R964" s="6">
        <v>43623</v>
      </c>
      <c r="S964" s="2" t="s">
        <v>1952</v>
      </c>
      <c r="T964" s="2" t="b">
        <v>1</v>
      </c>
      <c r="U964" s="2">
        <v>12295.349999999999</v>
      </c>
    </row>
    <row r="965" spans="1:21" ht="14.25" customHeight="1" x14ac:dyDescent="0.35">
      <c r="A965" s="2" t="s">
        <v>1416</v>
      </c>
      <c r="B965" s="3" t="s">
        <v>1949</v>
      </c>
      <c r="C965" s="3"/>
      <c r="D965" s="3"/>
      <c r="E965" s="3"/>
      <c r="F965" s="3"/>
      <c r="G965" s="3"/>
      <c r="H965" s="31">
        <v>20000</v>
      </c>
      <c r="I965" s="2">
        <v>10</v>
      </c>
      <c r="J965" s="31">
        <f t="shared" si="15"/>
        <v>200000</v>
      </c>
      <c r="K965" s="31"/>
      <c r="L965" s="31"/>
      <c r="M965" s="31"/>
      <c r="N965" s="31"/>
      <c r="O965" s="31"/>
      <c r="P965" s="2">
        <v>210</v>
      </c>
      <c r="Q965" s="6">
        <v>45207</v>
      </c>
      <c r="R965" s="6">
        <v>45213</v>
      </c>
      <c r="S965" s="2" t="s">
        <v>1948</v>
      </c>
      <c r="T965" s="2" t="b">
        <v>1</v>
      </c>
      <c r="U965" s="2">
        <v>101959.59999999999</v>
      </c>
    </row>
    <row r="966" spans="1:21" ht="14.25" customHeight="1" x14ac:dyDescent="0.35">
      <c r="A966" s="2" t="s">
        <v>1417</v>
      </c>
      <c r="B966" s="3" t="s">
        <v>1949</v>
      </c>
      <c r="C966" s="3"/>
      <c r="D966" s="3"/>
      <c r="E966" s="3"/>
      <c r="F966" s="3"/>
      <c r="G966" s="3"/>
      <c r="H966" s="31">
        <v>20000</v>
      </c>
      <c r="I966" s="2">
        <v>10</v>
      </c>
      <c r="J966" s="31">
        <f t="shared" si="15"/>
        <v>200000</v>
      </c>
      <c r="K966" s="31"/>
      <c r="L966" s="31"/>
      <c r="M966" s="31"/>
      <c r="N966" s="31"/>
      <c r="O966" s="31"/>
      <c r="P966" s="2">
        <v>272</v>
      </c>
      <c r="Q966" s="6">
        <v>44774</v>
      </c>
      <c r="R966" s="6">
        <v>44780</v>
      </c>
      <c r="S966" s="2" t="s">
        <v>1948</v>
      </c>
      <c r="T966" s="2" t="b">
        <v>1</v>
      </c>
      <c r="U966" s="2">
        <v>134773.5</v>
      </c>
    </row>
    <row r="967" spans="1:21" ht="14.25" customHeight="1" x14ac:dyDescent="0.35">
      <c r="A967" s="2" t="s">
        <v>1418</v>
      </c>
      <c r="B967" s="3" t="s">
        <v>1945</v>
      </c>
      <c r="C967" s="3"/>
      <c r="D967" s="3"/>
      <c r="E967" s="3"/>
      <c r="F967" s="3"/>
      <c r="G967" s="3"/>
      <c r="H967" s="31" t="s">
        <v>1964</v>
      </c>
      <c r="I967" s="2">
        <v>5</v>
      </c>
      <c r="J967" s="31">
        <f t="shared" si="15"/>
        <v>75000</v>
      </c>
      <c r="K967" s="31"/>
      <c r="L967" s="31"/>
      <c r="M967" s="31"/>
      <c r="N967" s="31"/>
      <c r="O967" s="31"/>
      <c r="P967" s="2">
        <v>231</v>
      </c>
      <c r="Q967" s="6">
        <v>43756</v>
      </c>
      <c r="R967" s="6">
        <v>43759</v>
      </c>
      <c r="S967" s="2" t="s">
        <v>1937</v>
      </c>
      <c r="T967" s="2" t="b">
        <v>1</v>
      </c>
      <c r="U967" s="2">
        <v>52198.75</v>
      </c>
    </row>
    <row r="968" spans="1:21" ht="14.25" customHeight="1" x14ac:dyDescent="0.35">
      <c r="A968" s="2" t="s">
        <v>1419</v>
      </c>
      <c r="B968" s="3" t="s">
        <v>1944</v>
      </c>
      <c r="C968" s="3"/>
      <c r="D968" s="3"/>
      <c r="E968" s="3"/>
      <c r="F968" s="3"/>
      <c r="G968" s="3"/>
      <c r="H968" s="31">
        <v>8000</v>
      </c>
      <c r="I968" s="2">
        <v>4</v>
      </c>
      <c r="J968" s="31">
        <f t="shared" si="15"/>
        <v>32000</v>
      </c>
      <c r="K968" s="31"/>
      <c r="L968" s="31"/>
      <c r="M968" s="31"/>
      <c r="N968" s="31"/>
      <c r="O968" s="31"/>
      <c r="P968" s="2">
        <v>243</v>
      </c>
      <c r="Q968" s="6">
        <v>44361</v>
      </c>
      <c r="R968" s="6">
        <v>44365</v>
      </c>
      <c r="S968" s="2" t="s">
        <v>1935</v>
      </c>
      <c r="T968" s="2" t="b">
        <v>1</v>
      </c>
      <c r="U968" s="2">
        <v>24839.56</v>
      </c>
    </row>
    <row r="969" spans="1:21" ht="14.25" customHeight="1" x14ac:dyDescent="0.35">
      <c r="A969" s="2" t="s">
        <v>1420</v>
      </c>
      <c r="B969" s="3" t="s">
        <v>1941</v>
      </c>
      <c r="C969" s="3"/>
      <c r="D969" s="3"/>
      <c r="E969" s="3"/>
      <c r="F969" s="3"/>
      <c r="G969" s="3"/>
      <c r="H969" s="31">
        <v>18000</v>
      </c>
      <c r="I969" s="2">
        <v>5</v>
      </c>
      <c r="J969" s="31">
        <f t="shared" si="15"/>
        <v>90000</v>
      </c>
      <c r="K969" s="31"/>
      <c r="L969" s="31"/>
      <c r="M969" s="31"/>
      <c r="N969" s="31"/>
      <c r="O969" s="31"/>
      <c r="P969" s="2">
        <v>362</v>
      </c>
      <c r="Q969" s="6">
        <v>45366</v>
      </c>
      <c r="R969" s="6">
        <v>45372</v>
      </c>
      <c r="S969" s="2" t="s">
        <v>1931</v>
      </c>
      <c r="T969" s="2" t="b">
        <v>1</v>
      </c>
      <c r="U969" s="2">
        <v>64257.700000000004</v>
      </c>
    </row>
    <row r="970" spans="1:21" ht="14.25" customHeight="1" x14ac:dyDescent="0.35">
      <c r="A970" s="2" t="s">
        <v>1421</v>
      </c>
      <c r="B970" s="3" t="s">
        <v>1946</v>
      </c>
      <c r="C970" s="3"/>
      <c r="D970" s="3"/>
      <c r="E970" s="3"/>
      <c r="F970" s="3"/>
      <c r="G970" s="3"/>
      <c r="H970" s="31" t="s">
        <v>1947</v>
      </c>
      <c r="I970" s="2">
        <v>6</v>
      </c>
      <c r="J970" s="31">
        <f t="shared" si="15"/>
        <v>12000</v>
      </c>
      <c r="K970" s="31"/>
      <c r="L970" s="31"/>
      <c r="M970" s="31"/>
      <c r="N970" s="31"/>
      <c r="O970" s="31"/>
      <c r="P970" s="2">
        <v>334</v>
      </c>
      <c r="Q970" s="6">
        <v>43595</v>
      </c>
      <c r="R970" s="6">
        <v>43598</v>
      </c>
      <c r="S970" s="2" t="s">
        <v>1948</v>
      </c>
      <c r="T970" s="2" t="b">
        <v>1</v>
      </c>
      <c r="U970" s="2">
        <v>7562.2800000000007</v>
      </c>
    </row>
    <row r="971" spans="1:21" ht="14.25" customHeight="1" x14ac:dyDescent="0.35">
      <c r="A971" s="2" t="s">
        <v>1422</v>
      </c>
      <c r="B971" s="3" t="s">
        <v>1940</v>
      </c>
      <c r="C971" s="3"/>
      <c r="D971" s="3"/>
      <c r="E971" s="3"/>
      <c r="F971" s="3"/>
      <c r="G971" s="3"/>
      <c r="H971" s="31">
        <v>10000</v>
      </c>
      <c r="I971" s="2">
        <v>3</v>
      </c>
      <c r="J971" s="31">
        <f t="shared" si="15"/>
        <v>30000</v>
      </c>
      <c r="K971" s="31"/>
      <c r="L971" s="31"/>
      <c r="M971" s="31"/>
      <c r="N971" s="31"/>
      <c r="O971" s="31"/>
      <c r="P971" s="2">
        <v>407</v>
      </c>
      <c r="Q971" s="6">
        <v>44054</v>
      </c>
      <c r="R971" s="6">
        <v>44058</v>
      </c>
      <c r="S971" s="2" t="s">
        <v>1931</v>
      </c>
      <c r="T971" s="2" t="b">
        <v>1</v>
      </c>
      <c r="U971" s="2">
        <v>20021.16</v>
      </c>
    </row>
    <row r="972" spans="1:21" ht="14.25" customHeight="1" x14ac:dyDescent="0.35">
      <c r="A972" s="2" t="s">
        <v>1423</v>
      </c>
      <c r="B972" s="3" t="s">
        <v>1959</v>
      </c>
      <c r="C972" s="3"/>
      <c r="D972" s="3"/>
      <c r="E972" s="3"/>
      <c r="F972" s="3"/>
      <c r="G972" s="3"/>
      <c r="H972" s="31">
        <v>100</v>
      </c>
      <c r="I972" s="2">
        <v>1</v>
      </c>
      <c r="J972" s="31">
        <f t="shared" si="15"/>
        <v>100</v>
      </c>
      <c r="K972" s="31"/>
      <c r="L972" s="31"/>
      <c r="M972" s="31"/>
      <c r="N972" s="31"/>
      <c r="O972" s="31"/>
      <c r="P972" s="2">
        <v>404</v>
      </c>
      <c r="Q972" s="6">
        <v>43959</v>
      </c>
      <c r="R972" s="6">
        <v>43962</v>
      </c>
      <c r="T972" s="2" t="b">
        <v>0</v>
      </c>
      <c r="U972" s="2" t="s">
        <v>1933</v>
      </c>
    </row>
    <row r="973" spans="1:21" ht="14.25" customHeight="1" x14ac:dyDescent="0.35">
      <c r="A973" s="2" t="s">
        <v>1424</v>
      </c>
      <c r="B973" s="3" t="s">
        <v>1934</v>
      </c>
      <c r="C973" s="3"/>
      <c r="D973" s="3"/>
      <c r="E973" s="3"/>
      <c r="F973" s="3"/>
      <c r="G973" s="3"/>
      <c r="H973" s="31">
        <v>6000</v>
      </c>
      <c r="I973" s="2">
        <v>3</v>
      </c>
      <c r="J973" s="31">
        <f t="shared" si="15"/>
        <v>18000</v>
      </c>
      <c r="K973" s="31"/>
      <c r="L973" s="31"/>
      <c r="M973" s="31"/>
      <c r="N973" s="31"/>
      <c r="O973" s="31"/>
      <c r="P973" s="2">
        <v>340</v>
      </c>
      <c r="Q973" s="6">
        <v>43652</v>
      </c>
      <c r="R973" s="6">
        <v>43655</v>
      </c>
      <c r="S973" s="2" t="s">
        <v>1948</v>
      </c>
      <c r="T973" s="2" t="b">
        <v>1</v>
      </c>
      <c r="U973" s="2">
        <v>10170.93</v>
      </c>
    </row>
    <row r="974" spans="1:21" ht="14.25" customHeight="1" x14ac:dyDescent="0.35">
      <c r="A974" s="2" t="s">
        <v>1425</v>
      </c>
      <c r="B974" s="3" t="s">
        <v>1936</v>
      </c>
      <c r="C974" s="3"/>
      <c r="D974" s="3"/>
      <c r="E974" s="3"/>
      <c r="F974" s="3"/>
      <c r="G974" s="3"/>
      <c r="H974" s="31" t="s">
        <v>1954</v>
      </c>
      <c r="I974" s="2">
        <v>7</v>
      </c>
      <c r="J974" s="31">
        <f t="shared" si="15"/>
        <v>21000</v>
      </c>
      <c r="K974" s="31"/>
      <c r="L974" s="31"/>
      <c r="M974" s="31"/>
      <c r="N974" s="31"/>
      <c r="O974" s="31"/>
      <c r="P974" s="2">
        <v>148</v>
      </c>
      <c r="Q974" s="6">
        <v>43855</v>
      </c>
      <c r="R974" s="6">
        <v>43858</v>
      </c>
      <c r="S974" s="2" t="s">
        <v>1935</v>
      </c>
      <c r="T974" s="2" t="b">
        <v>1</v>
      </c>
      <c r="U974" s="2">
        <v>18861.990000000002</v>
      </c>
    </row>
    <row r="975" spans="1:21" ht="14.25" customHeight="1" x14ac:dyDescent="0.35">
      <c r="A975" s="2" t="s">
        <v>1426</v>
      </c>
      <c r="B975" s="3" t="s">
        <v>1932</v>
      </c>
      <c r="C975" s="3"/>
      <c r="D975" s="3"/>
      <c r="E975" s="3"/>
      <c r="F975" s="3"/>
      <c r="G975" s="3"/>
      <c r="H975" s="31">
        <v>500</v>
      </c>
      <c r="I975" s="2">
        <v>1</v>
      </c>
      <c r="J975" s="31">
        <f t="shared" si="15"/>
        <v>500</v>
      </c>
      <c r="K975" s="31"/>
      <c r="L975" s="31"/>
      <c r="M975" s="31"/>
      <c r="N975" s="31"/>
      <c r="O975" s="31"/>
      <c r="P975" s="2">
        <v>108</v>
      </c>
      <c r="Q975" s="6">
        <v>44081</v>
      </c>
      <c r="R975" s="6">
        <v>44086</v>
      </c>
      <c r="S975" s="2" t="s">
        <v>1937</v>
      </c>
      <c r="T975" s="2" t="b">
        <v>1</v>
      </c>
      <c r="U975" s="2">
        <v>429.74</v>
      </c>
    </row>
    <row r="976" spans="1:21" ht="14.25" customHeight="1" x14ac:dyDescent="0.35">
      <c r="A976" s="2" t="s">
        <v>1427</v>
      </c>
      <c r="B976" s="3" t="s">
        <v>1934</v>
      </c>
      <c r="C976" s="3"/>
      <c r="D976" s="3"/>
      <c r="E976" s="3"/>
      <c r="F976" s="3"/>
      <c r="G976" s="3"/>
      <c r="H976" s="31" t="s">
        <v>1938</v>
      </c>
      <c r="I976" s="2">
        <v>2</v>
      </c>
      <c r="J976" s="31">
        <f t="shared" si="15"/>
        <v>12000</v>
      </c>
      <c r="K976" s="31"/>
      <c r="L976" s="31"/>
      <c r="M976" s="31"/>
      <c r="N976" s="31"/>
      <c r="O976" s="31"/>
      <c r="P976" s="2">
        <v>305</v>
      </c>
      <c r="Q976" s="6">
        <v>45378</v>
      </c>
      <c r="R976" s="6">
        <v>45381</v>
      </c>
      <c r="S976" s="2" t="s">
        <v>1931</v>
      </c>
      <c r="T976" s="2" t="b">
        <v>1</v>
      </c>
      <c r="U976" s="2">
        <v>7510.34</v>
      </c>
    </row>
    <row r="977" spans="1:21" ht="14.25" customHeight="1" x14ac:dyDescent="0.35">
      <c r="A977" s="2" t="s">
        <v>1429</v>
      </c>
      <c r="B977" s="3" t="s">
        <v>1946</v>
      </c>
      <c r="C977" s="3"/>
      <c r="D977" s="3"/>
      <c r="E977" s="3"/>
      <c r="F977" s="3"/>
      <c r="G977" s="3"/>
      <c r="H977" s="31">
        <v>2000</v>
      </c>
      <c r="I977" s="2">
        <v>6</v>
      </c>
      <c r="J977" s="31">
        <f t="shared" si="15"/>
        <v>12000</v>
      </c>
      <c r="K977" s="31"/>
      <c r="L977" s="31"/>
      <c r="M977" s="31"/>
      <c r="N977" s="31"/>
      <c r="O977" s="31"/>
      <c r="P977" s="2">
        <v>471</v>
      </c>
      <c r="Q977" s="6">
        <v>45415</v>
      </c>
      <c r="R977" s="6">
        <v>45421</v>
      </c>
      <c r="S977" s="2" t="s">
        <v>1931</v>
      </c>
      <c r="T977" s="2" t="b">
        <v>1</v>
      </c>
      <c r="U977" s="2">
        <v>7631.0999999999995</v>
      </c>
    </row>
    <row r="978" spans="1:21" ht="14.25" customHeight="1" x14ac:dyDescent="0.35">
      <c r="A978" s="2" t="s">
        <v>1431</v>
      </c>
      <c r="B978" s="3" t="s">
        <v>1934</v>
      </c>
      <c r="C978" s="3"/>
      <c r="D978" s="3"/>
      <c r="E978" s="3"/>
      <c r="F978" s="3"/>
      <c r="G978" s="3"/>
      <c r="H978" s="31">
        <v>6000</v>
      </c>
      <c r="I978" s="2">
        <v>3</v>
      </c>
      <c r="J978" s="31">
        <f t="shared" si="15"/>
        <v>18000</v>
      </c>
      <c r="K978" s="31"/>
      <c r="L978" s="31"/>
      <c r="M978" s="31"/>
      <c r="N978" s="31"/>
      <c r="O978" s="31"/>
      <c r="P978" s="2">
        <v>199</v>
      </c>
      <c r="Q978" s="6">
        <v>44871</v>
      </c>
      <c r="R978" s="6">
        <v>44875</v>
      </c>
      <c r="T978" s="2" t="b">
        <v>0</v>
      </c>
      <c r="U978" s="2" t="s">
        <v>1933</v>
      </c>
    </row>
    <row r="979" spans="1:21" ht="14.25" customHeight="1" x14ac:dyDescent="0.35">
      <c r="A979" s="2" t="s">
        <v>1432</v>
      </c>
      <c r="B979" s="3" t="s">
        <v>1930</v>
      </c>
      <c r="C979" s="3"/>
      <c r="D979" s="3"/>
      <c r="E979" s="3"/>
      <c r="F979" s="3"/>
      <c r="G979" s="3"/>
      <c r="H979" s="31">
        <v>12000</v>
      </c>
      <c r="I979" s="2">
        <v>3</v>
      </c>
      <c r="J979" s="31">
        <f t="shared" si="15"/>
        <v>36000</v>
      </c>
      <c r="K979" s="31"/>
      <c r="L979" s="31"/>
      <c r="M979" s="31"/>
      <c r="N979" s="31"/>
      <c r="O979" s="31"/>
      <c r="P979" s="2">
        <v>129</v>
      </c>
      <c r="Q979" s="6">
        <v>43904</v>
      </c>
      <c r="R979" s="6">
        <v>43908</v>
      </c>
      <c r="S979" s="2" t="s">
        <v>1948</v>
      </c>
      <c r="T979" s="2" t="b">
        <v>1</v>
      </c>
      <c r="U979" s="2">
        <v>19800.36</v>
      </c>
    </row>
    <row r="980" spans="1:21" ht="14.25" customHeight="1" x14ac:dyDescent="0.35">
      <c r="A980" s="2" t="s">
        <v>1433</v>
      </c>
      <c r="B980" s="3" t="s">
        <v>1944</v>
      </c>
      <c r="C980" s="3"/>
      <c r="D980" s="3"/>
      <c r="E980" s="3"/>
      <c r="F980" s="3"/>
      <c r="G980" s="3"/>
      <c r="H980" s="31">
        <v>8000</v>
      </c>
      <c r="I980" s="2">
        <v>2</v>
      </c>
      <c r="J980" s="31">
        <f t="shared" si="15"/>
        <v>16000</v>
      </c>
      <c r="K980" s="31"/>
      <c r="L980" s="31"/>
      <c r="M980" s="31"/>
      <c r="N980" s="31"/>
      <c r="O980" s="31"/>
      <c r="P980" s="2">
        <v>174</v>
      </c>
      <c r="Q980" s="6">
        <v>43939</v>
      </c>
      <c r="R980" s="6">
        <v>43943</v>
      </c>
      <c r="S980" s="2" t="s">
        <v>1952</v>
      </c>
      <c r="T980" s="2" t="b">
        <v>1</v>
      </c>
      <c r="U980" s="2">
        <v>12863.76</v>
      </c>
    </row>
    <row r="981" spans="1:21" ht="14.25" customHeight="1" x14ac:dyDescent="0.35">
      <c r="A981" s="2" t="s">
        <v>1434</v>
      </c>
      <c r="B981" s="3" t="s">
        <v>1951</v>
      </c>
      <c r="C981" s="3"/>
      <c r="D981" s="3"/>
      <c r="E981" s="3"/>
      <c r="F981" s="3"/>
      <c r="G981" s="3"/>
      <c r="H981" s="31">
        <v>4000</v>
      </c>
      <c r="I981" s="2">
        <v>10</v>
      </c>
      <c r="J981" s="31">
        <f t="shared" si="15"/>
        <v>40000</v>
      </c>
      <c r="K981" s="31"/>
      <c r="L981" s="31"/>
      <c r="M981" s="31"/>
      <c r="N981" s="31"/>
      <c r="O981" s="31"/>
      <c r="P981" s="2">
        <v>355</v>
      </c>
      <c r="Q981" s="6">
        <v>43860</v>
      </c>
      <c r="R981" s="6">
        <v>43865</v>
      </c>
      <c r="S981" s="2" t="s">
        <v>1948</v>
      </c>
      <c r="T981" s="2" t="b">
        <v>1</v>
      </c>
      <c r="U981" s="2">
        <v>22499</v>
      </c>
    </row>
    <row r="982" spans="1:21" ht="14.25" customHeight="1" x14ac:dyDescent="0.35">
      <c r="A982" s="2" t="s">
        <v>1435</v>
      </c>
      <c r="B982" s="3" t="s">
        <v>1936</v>
      </c>
      <c r="C982" s="3"/>
      <c r="D982" s="3"/>
      <c r="E982" s="3"/>
      <c r="F982" s="3"/>
      <c r="G982" s="3"/>
      <c r="H982" s="31">
        <v>3000</v>
      </c>
      <c r="I982" s="2">
        <v>6</v>
      </c>
      <c r="J982" s="31">
        <f t="shared" si="15"/>
        <v>18000</v>
      </c>
      <c r="K982" s="31"/>
      <c r="L982" s="31"/>
      <c r="M982" s="31"/>
      <c r="N982" s="31"/>
      <c r="O982" s="31"/>
      <c r="P982" s="2">
        <v>422</v>
      </c>
      <c r="Q982" s="6">
        <v>44778</v>
      </c>
      <c r="R982" s="6">
        <v>44780</v>
      </c>
      <c r="S982" s="2" t="s">
        <v>1948</v>
      </c>
      <c r="T982" s="2" t="b">
        <v>1</v>
      </c>
      <c r="U982" s="2">
        <v>9721.619999999999</v>
      </c>
    </row>
    <row r="983" spans="1:21" ht="14.25" customHeight="1" x14ac:dyDescent="0.35">
      <c r="A983" s="2" t="s">
        <v>1437</v>
      </c>
      <c r="B983" s="3" t="s">
        <v>1957</v>
      </c>
      <c r="C983" s="3"/>
      <c r="D983" s="3"/>
      <c r="E983" s="3"/>
      <c r="F983" s="3"/>
      <c r="G983" s="3"/>
      <c r="H983" s="31" t="s">
        <v>1958</v>
      </c>
      <c r="I983" s="2">
        <v>1</v>
      </c>
      <c r="J983" s="31">
        <f t="shared" si="15"/>
        <v>800</v>
      </c>
      <c r="K983" s="31"/>
      <c r="L983" s="31"/>
      <c r="M983" s="31"/>
      <c r="N983" s="31"/>
      <c r="O983" s="31"/>
      <c r="P983" s="2">
        <v>393</v>
      </c>
      <c r="Q983" s="6">
        <v>43808</v>
      </c>
      <c r="R983" s="6">
        <v>43811</v>
      </c>
      <c r="S983" s="2" t="s">
        <v>1952</v>
      </c>
      <c r="T983" s="2" t="b">
        <v>1</v>
      </c>
      <c r="U983" s="2">
        <v>433.24</v>
      </c>
    </row>
    <row r="984" spans="1:21" ht="14.25" customHeight="1" x14ac:dyDescent="0.35">
      <c r="A984" s="2" t="s">
        <v>1439</v>
      </c>
      <c r="B984" s="3" t="s">
        <v>1949</v>
      </c>
      <c r="C984" s="3"/>
      <c r="D984" s="3"/>
      <c r="E984" s="3"/>
      <c r="F984" s="3"/>
      <c r="G984" s="3"/>
      <c r="H984" s="31">
        <v>20000</v>
      </c>
      <c r="I984" s="2">
        <v>12</v>
      </c>
      <c r="J984" s="31">
        <f t="shared" si="15"/>
        <v>240000</v>
      </c>
      <c r="K984" s="31"/>
      <c r="L984" s="31"/>
      <c r="M984" s="31"/>
      <c r="N984" s="31"/>
      <c r="O984" s="31"/>
      <c r="P984" s="2">
        <v>337</v>
      </c>
      <c r="Q984" s="6">
        <v>44195</v>
      </c>
      <c r="R984" s="6">
        <v>44200</v>
      </c>
      <c r="S984" s="2" t="s">
        <v>1937</v>
      </c>
      <c r="T984" s="2" t="b">
        <v>1</v>
      </c>
      <c r="U984" s="2">
        <v>173836.79999999999</v>
      </c>
    </row>
    <row r="985" spans="1:21" ht="14.25" customHeight="1" x14ac:dyDescent="0.35">
      <c r="A985" s="2" t="s">
        <v>1440</v>
      </c>
      <c r="B985" s="3" t="s">
        <v>1939</v>
      </c>
      <c r="C985" s="3"/>
      <c r="D985" s="3"/>
      <c r="E985" s="3"/>
      <c r="F985" s="3"/>
      <c r="G985" s="3"/>
      <c r="H985" s="31">
        <v>1000</v>
      </c>
      <c r="I985" s="2">
        <v>2</v>
      </c>
      <c r="J985" s="31">
        <f t="shared" si="15"/>
        <v>2000</v>
      </c>
      <c r="K985" s="31"/>
      <c r="L985" s="31"/>
      <c r="M985" s="31"/>
      <c r="N985" s="31"/>
      <c r="O985" s="31"/>
      <c r="P985" s="2">
        <v>228</v>
      </c>
      <c r="Q985" s="6">
        <v>43682</v>
      </c>
      <c r="R985" s="6">
        <v>43684</v>
      </c>
      <c r="T985" s="2" t="b">
        <v>0</v>
      </c>
      <c r="U985" s="2" t="s">
        <v>1933</v>
      </c>
    </row>
    <row r="986" spans="1:21" ht="14.25" customHeight="1" x14ac:dyDescent="0.35">
      <c r="A986" s="2" t="s">
        <v>1441</v>
      </c>
      <c r="B986" s="3" t="s">
        <v>1949</v>
      </c>
      <c r="C986" s="3"/>
      <c r="D986" s="3"/>
      <c r="E986" s="3"/>
      <c r="F986" s="3"/>
      <c r="G986" s="3"/>
      <c r="H986" s="31">
        <v>20000</v>
      </c>
      <c r="I986" s="2">
        <v>12</v>
      </c>
      <c r="J986" s="31">
        <f t="shared" si="15"/>
        <v>240000</v>
      </c>
      <c r="K986" s="31"/>
      <c r="L986" s="31"/>
      <c r="M986" s="31"/>
      <c r="N986" s="31"/>
      <c r="O986" s="31"/>
      <c r="P986" s="2">
        <v>335</v>
      </c>
      <c r="Q986" s="6">
        <v>43698</v>
      </c>
      <c r="R986" s="6">
        <v>43701</v>
      </c>
      <c r="S986" s="2" t="s">
        <v>1948</v>
      </c>
      <c r="T986" s="2" t="b">
        <v>1</v>
      </c>
      <c r="U986" s="2">
        <v>190077.84</v>
      </c>
    </row>
    <row r="987" spans="1:21" ht="14.25" customHeight="1" x14ac:dyDescent="0.35">
      <c r="A987" s="2" t="s">
        <v>1442</v>
      </c>
      <c r="B987" s="3" t="s">
        <v>1936</v>
      </c>
      <c r="C987" s="3"/>
      <c r="D987" s="3"/>
      <c r="E987" s="3"/>
      <c r="F987" s="3"/>
      <c r="G987" s="3"/>
      <c r="H987" s="31">
        <v>3000</v>
      </c>
      <c r="I987" s="2">
        <v>7</v>
      </c>
      <c r="J987" s="31">
        <f t="shared" si="15"/>
        <v>21000</v>
      </c>
      <c r="K987" s="31"/>
      <c r="L987" s="31"/>
      <c r="M987" s="31"/>
      <c r="N987" s="31"/>
      <c r="O987" s="31"/>
      <c r="P987" s="2">
        <v>208</v>
      </c>
      <c r="Q987" s="6">
        <v>44235</v>
      </c>
      <c r="R987" s="6">
        <v>44237</v>
      </c>
      <c r="S987" s="2" t="s">
        <v>1931</v>
      </c>
      <c r="T987" s="2" t="b">
        <v>1</v>
      </c>
      <c r="U987" s="2">
        <v>17085.600000000002</v>
      </c>
    </row>
    <row r="988" spans="1:21" ht="14.25" customHeight="1" x14ac:dyDescent="0.35">
      <c r="A988" s="2" t="s">
        <v>1443</v>
      </c>
      <c r="B988" s="3" t="s">
        <v>1934</v>
      </c>
      <c r="C988" s="3"/>
      <c r="D988" s="3"/>
      <c r="E988" s="3"/>
      <c r="F988" s="3"/>
      <c r="G988" s="3"/>
      <c r="H988" s="31">
        <v>6000</v>
      </c>
      <c r="I988" s="2">
        <v>3</v>
      </c>
      <c r="J988" s="31">
        <f t="shared" si="15"/>
        <v>18000</v>
      </c>
      <c r="K988" s="31"/>
      <c r="L988" s="31"/>
      <c r="M988" s="31"/>
      <c r="N988" s="31"/>
      <c r="O988" s="31"/>
      <c r="P988" s="2">
        <v>358</v>
      </c>
      <c r="Q988" s="6">
        <v>44785</v>
      </c>
      <c r="R988" s="6">
        <v>44787</v>
      </c>
      <c r="S988" s="2" t="s">
        <v>1935</v>
      </c>
      <c r="T988" s="2" t="b">
        <v>1</v>
      </c>
      <c r="U988" s="2">
        <v>14608.14</v>
      </c>
    </row>
    <row r="989" spans="1:21" ht="14.25" customHeight="1" x14ac:dyDescent="0.35">
      <c r="A989" s="2" t="s">
        <v>1444</v>
      </c>
      <c r="B989" s="3" t="s">
        <v>1939</v>
      </c>
      <c r="C989" s="3"/>
      <c r="D989" s="3"/>
      <c r="E989" s="3"/>
      <c r="F989" s="3"/>
      <c r="G989" s="3"/>
      <c r="H989" s="31" t="s">
        <v>1963</v>
      </c>
      <c r="I989" s="2">
        <v>2</v>
      </c>
      <c r="J989" s="31">
        <f t="shared" si="15"/>
        <v>2000</v>
      </c>
      <c r="K989" s="31"/>
      <c r="L989" s="31"/>
      <c r="M989" s="31"/>
      <c r="N989" s="31"/>
      <c r="O989" s="31"/>
      <c r="P989" s="2">
        <v>494</v>
      </c>
      <c r="Q989" s="6">
        <v>44462</v>
      </c>
      <c r="R989" s="6">
        <v>44468</v>
      </c>
      <c r="S989" s="2" t="s">
        <v>1952</v>
      </c>
      <c r="T989" s="2" t="b">
        <v>1</v>
      </c>
      <c r="U989" s="2">
        <v>1656.58</v>
      </c>
    </row>
    <row r="990" spans="1:21" ht="14.25" customHeight="1" x14ac:dyDescent="0.35">
      <c r="A990" s="2" t="s">
        <v>1445</v>
      </c>
      <c r="B990" s="3" t="s">
        <v>1930</v>
      </c>
      <c r="C990" s="3"/>
      <c r="D990" s="3"/>
      <c r="E990" s="3"/>
      <c r="F990" s="3"/>
      <c r="G990" s="3"/>
      <c r="H990" s="31">
        <v>12000</v>
      </c>
      <c r="I990" s="2">
        <v>5</v>
      </c>
      <c r="J990" s="31">
        <f t="shared" si="15"/>
        <v>60000</v>
      </c>
      <c r="K990" s="31"/>
      <c r="L990" s="31"/>
      <c r="M990" s="31"/>
      <c r="N990" s="31"/>
      <c r="O990" s="31"/>
      <c r="P990" s="2">
        <v>484</v>
      </c>
      <c r="Q990" s="6">
        <v>43693</v>
      </c>
      <c r="R990" s="6">
        <v>43697</v>
      </c>
      <c r="S990" s="2" t="s">
        <v>1937</v>
      </c>
      <c r="T990" s="2" t="b">
        <v>1</v>
      </c>
      <c r="U990" s="2">
        <v>53236.3</v>
      </c>
    </row>
    <row r="991" spans="1:21" ht="14.25" customHeight="1" x14ac:dyDescent="0.35">
      <c r="A991" s="2" t="s">
        <v>1446</v>
      </c>
      <c r="B991" s="3" t="s">
        <v>1959</v>
      </c>
      <c r="C991" s="3"/>
      <c r="D991" s="3"/>
      <c r="E991" s="3"/>
      <c r="F991" s="3"/>
      <c r="G991" s="3"/>
      <c r="H991" s="31">
        <v>100</v>
      </c>
      <c r="I991" s="2">
        <v>1</v>
      </c>
      <c r="J991" s="31">
        <f t="shared" si="15"/>
        <v>100</v>
      </c>
      <c r="K991" s="31"/>
      <c r="L991" s="31"/>
      <c r="M991" s="31"/>
      <c r="N991" s="31"/>
      <c r="O991" s="31"/>
      <c r="P991" s="2">
        <v>463</v>
      </c>
      <c r="Q991" s="6">
        <v>45205</v>
      </c>
      <c r="R991" s="6">
        <v>45210</v>
      </c>
      <c r="S991" s="2" t="s">
        <v>1952</v>
      </c>
      <c r="T991" s="2" t="b">
        <v>1</v>
      </c>
      <c r="U991" s="2">
        <v>59.34</v>
      </c>
    </row>
    <row r="992" spans="1:21" ht="14.25" customHeight="1" x14ac:dyDescent="0.35">
      <c r="A992" s="2" t="s">
        <v>1447</v>
      </c>
      <c r="B992" s="3" t="s">
        <v>1945</v>
      </c>
      <c r="C992" s="3"/>
      <c r="D992" s="3"/>
      <c r="E992" s="3"/>
      <c r="F992" s="3"/>
      <c r="G992" s="3"/>
      <c r="H992" s="31" t="s">
        <v>1964</v>
      </c>
      <c r="I992" s="2">
        <v>3</v>
      </c>
      <c r="J992" s="31">
        <f t="shared" si="15"/>
        <v>45000</v>
      </c>
      <c r="K992" s="31"/>
      <c r="L992" s="31"/>
      <c r="M992" s="31"/>
      <c r="N992" s="31"/>
      <c r="O992" s="31"/>
      <c r="P992" s="2">
        <v>357</v>
      </c>
      <c r="Q992" s="6">
        <v>44217</v>
      </c>
      <c r="R992" s="6">
        <v>44221</v>
      </c>
      <c r="S992" s="2" t="s">
        <v>1948</v>
      </c>
      <c r="T992" s="2" t="b">
        <v>1</v>
      </c>
      <c r="U992" s="2">
        <v>37119.840000000004</v>
      </c>
    </row>
    <row r="993" spans="1:21" ht="14.25" customHeight="1" x14ac:dyDescent="0.35">
      <c r="A993" s="2" t="s">
        <v>1448</v>
      </c>
      <c r="B993" s="3" t="s">
        <v>1945</v>
      </c>
      <c r="C993" s="3"/>
      <c r="D993" s="3"/>
      <c r="E993" s="3"/>
      <c r="F993" s="3"/>
      <c r="G993" s="3"/>
      <c r="H993" s="31">
        <v>15000</v>
      </c>
      <c r="I993" s="2">
        <v>5</v>
      </c>
      <c r="J993" s="31">
        <f t="shared" si="15"/>
        <v>75000</v>
      </c>
      <c r="K993" s="31"/>
      <c r="L993" s="31"/>
      <c r="M993" s="31"/>
      <c r="N993" s="31"/>
      <c r="O993" s="31"/>
      <c r="P993" s="2">
        <v>236</v>
      </c>
      <c r="Q993" s="6">
        <v>44523</v>
      </c>
      <c r="R993" s="6">
        <v>44528</v>
      </c>
      <c r="T993" s="2" t="b">
        <v>0</v>
      </c>
      <c r="U993" s="2" t="s">
        <v>1933</v>
      </c>
    </row>
    <row r="994" spans="1:21" ht="14.25" customHeight="1" x14ac:dyDescent="0.35">
      <c r="A994" s="2" t="s">
        <v>1449</v>
      </c>
      <c r="B994" s="3" t="s">
        <v>1940</v>
      </c>
      <c r="C994" s="3"/>
      <c r="D994" s="3"/>
      <c r="E994" s="3"/>
      <c r="F994" s="3"/>
      <c r="G994" s="3"/>
      <c r="H994" s="31" t="s">
        <v>1955</v>
      </c>
      <c r="I994" s="2">
        <v>1</v>
      </c>
      <c r="J994" s="31">
        <f t="shared" si="15"/>
        <v>10000</v>
      </c>
      <c r="K994" s="31"/>
      <c r="L994" s="31"/>
      <c r="M994" s="31"/>
      <c r="N994" s="31"/>
      <c r="O994" s="31"/>
      <c r="P994" s="2">
        <v>139</v>
      </c>
      <c r="Q994" s="6">
        <v>44798</v>
      </c>
      <c r="R994" s="6">
        <v>44800</v>
      </c>
      <c r="S994" s="2" t="s">
        <v>1952</v>
      </c>
      <c r="T994" s="2" t="b">
        <v>1</v>
      </c>
      <c r="U994" s="2">
        <v>6685.78</v>
      </c>
    </row>
    <row r="995" spans="1:21" ht="14.25" customHeight="1" x14ac:dyDescent="0.35">
      <c r="A995" s="2" t="s">
        <v>1451</v>
      </c>
      <c r="B995" s="3" t="s">
        <v>1949</v>
      </c>
      <c r="C995" s="3"/>
      <c r="D995" s="3"/>
      <c r="E995" s="3"/>
      <c r="F995" s="3"/>
      <c r="G995" s="3"/>
      <c r="H995" s="31">
        <v>20000</v>
      </c>
      <c r="I995" s="2">
        <v>12</v>
      </c>
      <c r="J995" s="31">
        <f t="shared" si="15"/>
        <v>240000</v>
      </c>
      <c r="K995" s="31"/>
      <c r="L995" s="31"/>
      <c r="M995" s="31"/>
      <c r="N995" s="31"/>
      <c r="O995" s="31"/>
      <c r="P995" s="2">
        <v>433</v>
      </c>
      <c r="Q995" s="6">
        <v>44527</v>
      </c>
      <c r="R995" s="6">
        <v>44530</v>
      </c>
      <c r="T995" s="2" t="b">
        <v>0</v>
      </c>
      <c r="U995" s="2" t="s">
        <v>1933</v>
      </c>
    </row>
    <row r="996" spans="1:21" ht="14.25" customHeight="1" x14ac:dyDescent="0.35">
      <c r="A996" s="2" t="s">
        <v>1452</v>
      </c>
      <c r="B996" s="3" t="s">
        <v>1941</v>
      </c>
      <c r="C996" s="3"/>
      <c r="D996" s="3"/>
      <c r="E996" s="3"/>
      <c r="F996" s="3"/>
      <c r="G996" s="3"/>
      <c r="H996" s="31" t="s">
        <v>1942</v>
      </c>
      <c r="I996" s="2">
        <v>5</v>
      </c>
      <c r="J996" s="31">
        <f t="shared" si="15"/>
        <v>90000</v>
      </c>
      <c r="K996" s="31"/>
      <c r="L996" s="31"/>
      <c r="M996" s="31"/>
      <c r="N996" s="31"/>
      <c r="O996" s="31"/>
      <c r="P996" s="2">
        <v>232</v>
      </c>
      <c r="Q996" s="6">
        <v>45268</v>
      </c>
      <c r="R996" s="6">
        <v>45271</v>
      </c>
      <c r="S996" s="2" t="s">
        <v>1937</v>
      </c>
      <c r="T996" s="2" t="b">
        <v>1</v>
      </c>
      <c r="U996" s="2">
        <v>53937.700000000004</v>
      </c>
    </row>
    <row r="997" spans="1:21" ht="14.25" customHeight="1" x14ac:dyDescent="0.35">
      <c r="A997" s="2" t="s">
        <v>1453</v>
      </c>
      <c r="B997" s="3" t="s">
        <v>1939</v>
      </c>
      <c r="C997" s="3"/>
      <c r="D997" s="3"/>
      <c r="E997" s="3"/>
      <c r="F997" s="3"/>
      <c r="G997" s="3"/>
      <c r="H997" s="31">
        <v>1000</v>
      </c>
      <c r="I997" s="2">
        <v>3</v>
      </c>
      <c r="J997" s="31">
        <f t="shared" si="15"/>
        <v>3000</v>
      </c>
      <c r="K997" s="31"/>
      <c r="L997" s="31"/>
      <c r="M997" s="31"/>
      <c r="N997" s="31"/>
      <c r="O997" s="31"/>
      <c r="P997" s="2">
        <v>400</v>
      </c>
      <c r="Q997" s="6">
        <v>44412</v>
      </c>
      <c r="R997" s="6">
        <v>44417</v>
      </c>
      <c r="S997" s="2" t="s">
        <v>1931</v>
      </c>
      <c r="T997" s="2" t="b">
        <v>1</v>
      </c>
      <c r="U997" s="2">
        <v>2309.04</v>
      </c>
    </row>
    <row r="998" spans="1:21" ht="14.25" customHeight="1" x14ac:dyDescent="0.35">
      <c r="A998" s="2" t="s">
        <v>1454</v>
      </c>
      <c r="B998" s="3" t="s">
        <v>1949</v>
      </c>
      <c r="C998" s="3"/>
      <c r="D998" s="3"/>
      <c r="E998" s="3"/>
      <c r="F998" s="3"/>
      <c r="G998" s="3"/>
      <c r="H998" s="31">
        <v>20000</v>
      </c>
      <c r="I998" s="2">
        <v>10</v>
      </c>
      <c r="J998" s="31">
        <f t="shared" si="15"/>
        <v>200000</v>
      </c>
      <c r="K998" s="31"/>
      <c r="L998" s="31"/>
      <c r="M998" s="31"/>
      <c r="N998" s="31"/>
      <c r="O998" s="31"/>
      <c r="P998" s="2">
        <v>259</v>
      </c>
      <c r="Q998" s="6">
        <v>44281</v>
      </c>
      <c r="R998" s="6">
        <v>44284</v>
      </c>
      <c r="S998" s="2" t="s">
        <v>1937</v>
      </c>
      <c r="T998" s="2" t="b">
        <v>1</v>
      </c>
      <c r="U998" s="2">
        <v>129857.09999999999</v>
      </c>
    </row>
    <row r="999" spans="1:21" ht="14.25" customHeight="1" x14ac:dyDescent="0.35">
      <c r="A999" s="2" t="s">
        <v>1455</v>
      </c>
      <c r="B999" s="3" t="s">
        <v>1951</v>
      </c>
      <c r="C999" s="3"/>
      <c r="D999" s="3"/>
      <c r="E999" s="3"/>
      <c r="F999" s="3"/>
      <c r="G999" s="3"/>
      <c r="H999" s="31" t="s">
        <v>1965</v>
      </c>
      <c r="I999" s="2">
        <v>10</v>
      </c>
      <c r="J999" s="31">
        <f t="shared" si="15"/>
        <v>40000</v>
      </c>
      <c r="K999" s="31"/>
      <c r="L999" s="31"/>
      <c r="M999" s="31"/>
      <c r="N999" s="31"/>
      <c r="O999" s="31"/>
      <c r="P999" s="2">
        <v>113</v>
      </c>
      <c r="Q999" s="6">
        <v>44271</v>
      </c>
      <c r="R999" s="6">
        <v>44275</v>
      </c>
      <c r="S999" s="2" t="s">
        <v>1948</v>
      </c>
      <c r="T999" s="2" t="b">
        <v>1</v>
      </c>
      <c r="U999" s="2">
        <v>22019.699999999997</v>
      </c>
    </row>
    <row r="1000" spans="1:21" ht="14.25" customHeight="1" x14ac:dyDescent="0.35">
      <c r="A1000" s="2" t="s">
        <v>1457</v>
      </c>
      <c r="B1000" s="3" t="s">
        <v>1946</v>
      </c>
      <c r="C1000" s="3"/>
      <c r="D1000" s="3"/>
      <c r="E1000" s="3"/>
      <c r="F1000" s="3"/>
      <c r="G1000" s="3"/>
      <c r="H1000" s="31" t="s">
        <v>1947</v>
      </c>
      <c r="I1000" s="2">
        <v>6</v>
      </c>
      <c r="J1000" s="31">
        <f t="shared" si="15"/>
        <v>12000</v>
      </c>
      <c r="K1000" s="31"/>
      <c r="L1000" s="31"/>
      <c r="M1000" s="31"/>
      <c r="N1000" s="31"/>
      <c r="O1000" s="31"/>
      <c r="P1000" s="2">
        <v>244</v>
      </c>
      <c r="Q1000" s="6">
        <v>44072</v>
      </c>
      <c r="R1000" s="6">
        <v>44078</v>
      </c>
      <c r="S1000" s="2" t="s">
        <v>1948</v>
      </c>
      <c r="T1000" s="2" t="b">
        <v>1</v>
      </c>
      <c r="U1000" s="2">
        <v>10652.34</v>
      </c>
    </row>
    <row r="1001" spans="1:21" ht="14.25" customHeight="1" x14ac:dyDescent="0.35">
      <c r="A1001" s="2" t="s">
        <v>1458</v>
      </c>
      <c r="B1001" s="3" t="s">
        <v>1930</v>
      </c>
      <c r="C1001" s="3"/>
      <c r="D1001" s="3"/>
      <c r="E1001" s="3"/>
      <c r="F1001" s="3"/>
      <c r="G1001" s="3"/>
      <c r="H1001" s="31" t="s">
        <v>1953</v>
      </c>
      <c r="I1001" s="2">
        <v>3</v>
      </c>
      <c r="J1001" s="31">
        <f t="shared" si="15"/>
        <v>36000</v>
      </c>
      <c r="K1001" s="31"/>
      <c r="L1001" s="31"/>
      <c r="M1001" s="31"/>
      <c r="N1001" s="31"/>
      <c r="O1001" s="31"/>
      <c r="P1001" s="2">
        <v>233</v>
      </c>
      <c r="Q1001" s="6">
        <v>43709</v>
      </c>
      <c r="R1001" s="6">
        <v>43712</v>
      </c>
      <c r="T1001" s="2" t="b">
        <v>0</v>
      </c>
      <c r="U1001" s="2" t="s">
        <v>1933</v>
      </c>
    </row>
    <row r="1002" spans="1:21" ht="14.25" customHeight="1" x14ac:dyDescent="0.35">
      <c r="I1002" s="2"/>
      <c r="J1002" s="31"/>
      <c r="K1002" s="31"/>
      <c r="L1002" s="31"/>
      <c r="M1002" s="31"/>
      <c r="N1002" s="31"/>
      <c r="O1002" s="31"/>
    </row>
  </sheetData>
  <conditionalFormatting sqref="A1:U2 A3:I1001 P3:U1001 J3:O1002">
    <cfRule type="containsBlanks" dxfId="4" priority="1">
      <formula>LEN(TRIM(A1))=0</formula>
    </cfRule>
  </conditionalFormatting>
  <dataValidations count="1">
    <dataValidation type="whole" operator="greaterThan" allowBlank="1" showInputMessage="1" showErrorMessage="1" sqref="U1:U1048576 H1:H1048576" xr:uid="{DCECBC60-B6D2-4281-95E8-CEE3E325E4A4}">
      <formula1>0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89BD-0B90-4F7D-96A6-F5A8995DF2B1}">
  <dimension ref="A1:X1001"/>
  <sheetViews>
    <sheetView topLeftCell="D1" workbookViewId="0">
      <selection activeCell="M2" sqref="M2"/>
    </sheetView>
  </sheetViews>
  <sheetFormatPr defaultRowHeight="14.5" x14ac:dyDescent="0.35"/>
  <cols>
    <col min="1" max="1" width="9.1796875" bestFit="1" customWidth="1"/>
    <col min="5" max="5" width="11.1796875" bestFit="1" customWidth="1"/>
    <col min="6" max="6" width="28.08984375" bestFit="1" customWidth="1"/>
    <col min="7" max="7" width="13.6328125" bestFit="1" customWidth="1"/>
    <col min="8" max="8" width="11" bestFit="1" customWidth="1"/>
    <col min="12" max="12" width="8.7265625" style="22"/>
    <col min="13" max="13" width="11.36328125" bestFit="1" customWidth="1"/>
    <col min="14" max="14" width="18.90625" bestFit="1" customWidth="1"/>
    <col min="15" max="15" width="18.36328125" bestFit="1" customWidth="1"/>
    <col min="16" max="16" width="13.7265625" bestFit="1" customWidth="1"/>
    <col min="17" max="17" width="13.7265625" customWidth="1"/>
    <col min="18" max="18" width="13.6328125" bestFit="1" customWidth="1"/>
    <col min="20" max="20" width="15.81640625" bestFit="1" customWidth="1"/>
    <col min="21" max="21" width="16.08984375" bestFit="1" customWidth="1"/>
    <col min="22" max="22" width="10.54296875" bestFit="1" customWidth="1"/>
    <col min="23" max="23" width="28.1796875" bestFit="1" customWidth="1"/>
    <col min="24" max="24" width="14.54296875" bestFit="1" customWidth="1"/>
  </cols>
  <sheetData>
    <row r="1" spans="1:24" x14ac:dyDescent="0.35">
      <c r="A1" s="60" t="s">
        <v>2026</v>
      </c>
      <c r="B1" s="60" t="s">
        <v>2027</v>
      </c>
      <c r="C1" s="60" t="s">
        <v>6</v>
      </c>
      <c r="D1" s="60" t="s">
        <v>2020</v>
      </c>
      <c r="E1" s="60" t="s">
        <v>2028</v>
      </c>
      <c r="F1" s="60" t="s">
        <v>2035</v>
      </c>
      <c r="G1" s="60" t="s">
        <v>2038</v>
      </c>
      <c r="H1" s="60" t="s">
        <v>2040</v>
      </c>
      <c r="I1" s="60" t="s">
        <v>2042</v>
      </c>
      <c r="J1" s="60" t="s">
        <v>1496</v>
      </c>
      <c r="K1" s="60" t="s">
        <v>2047</v>
      </c>
      <c r="L1" s="69" t="s">
        <v>2048</v>
      </c>
      <c r="M1" s="60" t="s">
        <v>2049</v>
      </c>
      <c r="N1" s="60" t="s">
        <v>2051</v>
      </c>
      <c r="O1" s="60" t="s">
        <v>2053</v>
      </c>
      <c r="P1" s="60" t="s">
        <v>1500</v>
      </c>
      <c r="Q1" s="60" t="s">
        <v>2056</v>
      </c>
      <c r="R1" s="60" t="s">
        <v>1501</v>
      </c>
      <c r="S1" s="60" t="s">
        <v>2</v>
      </c>
      <c r="T1" s="60" t="s">
        <v>2111</v>
      </c>
      <c r="U1" s="60" t="s">
        <v>1460</v>
      </c>
      <c r="V1" s="60" t="s">
        <v>2118</v>
      </c>
      <c r="X1" s="60"/>
    </row>
    <row r="2" spans="1:24" x14ac:dyDescent="0.35">
      <c r="A2" s="2" t="s">
        <v>7</v>
      </c>
      <c r="B2">
        <f>_xlfn.XLOOKUP(A2,'Patient Demographics'!A:A,'Billing Details'!J:J,FALSE)</f>
        <v>60000</v>
      </c>
      <c r="C2" t="str">
        <f>_xlfn.XLOOKUP(A2,'Patient Demographics'!A:A,'Patient Demographics'!N:N,FALSE)</f>
        <v>South</v>
      </c>
      <c r="D2">
        <f>_xlfn.XLOOKUP(A2,'Patient Demographics'!A:A,'Patient Demographics'!I:I,FALSE)</f>
        <v>53</v>
      </c>
      <c r="E2" t="str">
        <f>_xlfn.XLOOKUP(A2,'Patient Demographics'!A:A,'Patient Demographics'!J:J,FALSE)</f>
        <v>Senior</v>
      </c>
      <c r="F2">
        <f>_xlfn.XLOOKUP(A2,'Billing Details'!A:A,'Billing Details'!U:U,FALSE)</f>
        <v>32168.649999999998</v>
      </c>
      <c r="G2">
        <f>_xlfn.XLOOKUP(A2,'Patient Health Records'!A:A,'Patient Health Records'!E:E,FALSE)</f>
        <v>82.4</v>
      </c>
      <c r="H2" t="str">
        <f>_xlfn.XLOOKUP(A2,'Patient Health Records'!A:A,'Patient Health Records'!B:B,FALSE)</f>
        <v>O+</v>
      </c>
      <c r="I2" t="b">
        <f>_xlfn.XLOOKUP(A2,'Patient Health Records'!A:A,'Patient Health Records'!J:J,FALSE)</f>
        <v>0</v>
      </c>
      <c r="J2" t="b">
        <f>_xlfn.XLOOKUP(A2,'Patient Health Records'!A:A,'Patient Health Records'!P:P,FALSE)</f>
        <v>0</v>
      </c>
      <c r="K2" s="68">
        <f>_xlfn.XLOOKUP(A2,'Patient Health Records'!A:A,'Patient Health Records'!F:F,FALSE)</f>
        <v>29.195011337868486</v>
      </c>
      <c r="L2" s="22" t="b">
        <f>_xlfn.XLOOKUP(A2,'Patient Health Records'!A:A,'Patient Health Records'!AD:AD,FALSE)</f>
        <v>1</v>
      </c>
      <c r="M2">
        <f>_xlfn.XLOOKUP(A2,'Patient Demographics'!A:A,'Patient Demographics'!K:K,FALSE)</f>
        <v>20</v>
      </c>
      <c r="N2" t="b">
        <f>_xlfn.XLOOKUP(A2,'Billing Details'!A:A,'Billing Details'!T:T,FALSE)</f>
        <v>1</v>
      </c>
      <c r="O2" t="str">
        <f>_xlfn.XLOOKUP(A2,'Patient Health Records'!A:A,'Patient Health Records'!AF:AF,FALSE)</f>
        <v>Fractured Leg</v>
      </c>
      <c r="P2" t="b">
        <f>_xlfn.XLOOKUP(A2,'Patient Health Records'!A:A,'Patient Health Records'!X:X,FALSE)</f>
        <v>0</v>
      </c>
      <c r="Q2" t="b">
        <f>_xlfn.XLOOKUP(A2,'Patient Health Records'!A:A,'Patient Health Records'!S:S,FALSE)</f>
        <v>0</v>
      </c>
      <c r="R2" t="b">
        <f>_xlfn.XLOOKUP(A2,'Patient Health Records'!A:A,'Patient Health Records'!AA:AA,FALSE)</f>
        <v>1</v>
      </c>
      <c r="S2" t="str">
        <f>_xlfn.XLOOKUP(A2,'Patient Demographics'!A:A,'Patient Demographics'!E:E,FALSE)</f>
        <v>Female</v>
      </c>
      <c r="T2" t="str">
        <f>_xlfn.XLOOKUP(A2,'Patient Education'!A:A,'Patient Education'!B:B,FALSE)</f>
        <v>Master's Degree</v>
      </c>
      <c r="U2" t="str">
        <f>_xlfn.XLOOKUP('Combined Sheet'!A2,'Patient Education'!A:A,'Patient Education'!C:C,FALSE)</f>
        <v>Manager</v>
      </c>
      <c r="V2">
        <f>_xlfn.XLOOKUP(A2,'Billing Details'!A:A,'Billing Details'!J:J,FALSE)</f>
        <v>60000</v>
      </c>
    </row>
    <row r="3" spans="1:24" x14ac:dyDescent="0.35">
      <c r="A3" s="2" t="s">
        <v>13</v>
      </c>
      <c r="B3">
        <f>_xlfn.XLOOKUP(A3,'Patient Demographics'!A:A,'Billing Details'!J:J,FALSE)</f>
        <v>500</v>
      </c>
      <c r="C3" t="str">
        <f>_xlfn.XLOOKUP(A3,'Patient Demographics'!A:A,'Patient Demographics'!N:N,FALSE)</f>
        <v>West</v>
      </c>
      <c r="D3">
        <f>_xlfn.XLOOKUP(A3,'Patient Demographics'!A:A,'Patient Demographics'!I:I,FALSE)</f>
        <v>73</v>
      </c>
      <c r="E3" t="str">
        <f>_xlfn.XLOOKUP(A3,'Patient Demographics'!A:A,'Patient Demographics'!J:J,FALSE)</f>
        <v>super senior</v>
      </c>
      <c r="F3" t="str">
        <f>_xlfn.XLOOKUP(A3,'Billing Details'!A:A,'Billing Details'!U:U,FALSE)</f>
        <v/>
      </c>
      <c r="G3">
        <f>_xlfn.XLOOKUP(A3,'Patient Health Records'!A:A,'Patient Health Records'!E:E,FALSE)</f>
        <v>64.8</v>
      </c>
      <c r="H3" t="str">
        <f>_xlfn.XLOOKUP(A3,'Patient Health Records'!A:A,'Patient Health Records'!B:B,FALSE)</f>
        <v>AB-</v>
      </c>
      <c r="I3" t="b">
        <f>_xlfn.XLOOKUP(A3,'Patient Health Records'!A:A,'Patient Health Records'!J:J,FALSE)</f>
        <v>0</v>
      </c>
      <c r="J3" t="b">
        <f>_xlfn.XLOOKUP(A3,'Patient Health Records'!A:A,'Patient Health Records'!P:P,FALSE)</f>
        <v>0</v>
      </c>
      <c r="K3" s="68">
        <f>_xlfn.XLOOKUP(A3,'Patient Health Records'!A:A,'Patient Health Records'!F:F,FALSE)</f>
        <v>28.047091412742382</v>
      </c>
      <c r="L3" s="22" t="b">
        <f>_xlfn.XLOOKUP(A3,'Patient Health Records'!A:A,'Patient Health Records'!AD:AD,FALSE)</f>
        <v>1</v>
      </c>
      <c r="M3">
        <f>_xlfn.XLOOKUP(A3,'Patient Demographics'!A:A,'Patient Demographics'!K:K,FALSE)</f>
        <v>15</v>
      </c>
      <c r="N3" t="b">
        <f>_xlfn.XLOOKUP(A3,'Billing Details'!A:A,'Billing Details'!T:T,FALSE)</f>
        <v>0</v>
      </c>
      <c r="O3" t="str">
        <f>_xlfn.XLOOKUP(A3,'Patient Health Records'!A:A,'Patient Health Records'!AF:AF,FALSE)</f>
        <v>Prostate Cancer</v>
      </c>
      <c r="P3" t="b">
        <f>_xlfn.XLOOKUP(A3,'Patient Health Records'!A:A,'Patient Health Records'!X:X,FALSE)</f>
        <v>0</v>
      </c>
      <c r="Q3" t="b">
        <f>_xlfn.XLOOKUP(A3,'Patient Health Records'!A:A,'Patient Health Records'!S:S,FALSE)</f>
        <v>0</v>
      </c>
      <c r="R3" t="b">
        <f>_xlfn.XLOOKUP(A3,'Patient Health Records'!A:A,'Patient Health Records'!AA:AA,FALSE)</f>
        <v>1</v>
      </c>
      <c r="S3" t="str">
        <f>_xlfn.XLOOKUP(A3,'Patient Demographics'!A:A,'Patient Demographics'!E:E,FALSE)</f>
        <v>Female</v>
      </c>
      <c r="T3" t="str">
        <f>_xlfn.XLOOKUP(A3,'Patient Education'!A:A,'Patient Education'!B:B,FALSE)</f>
        <v>Bachelor's Degree</v>
      </c>
      <c r="U3" t="str">
        <f>_xlfn.XLOOKUP('Combined Sheet'!A3,'Patient Education'!A:A,'Patient Education'!C:C,FALSE)</f>
        <v>Teacher</v>
      </c>
      <c r="V3">
        <f>_xlfn.XLOOKUP(A3,'Billing Details'!A:A,'Billing Details'!J:J,FALSE)</f>
        <v>500</v>
      </c>
    </row>
    <row r="4" spans="1:24" x14ac:dyDescent="0.35">
      <c r="A4" s="2" t="s">
        <v>17</v>
      </c>
      <c r="B4">
        <f>_xlfn.XLOOKUP(A4,'Patient Demographics'!A:A,'Billing Details'!J:J,FALSE)</f>
        <v>18000</v>
      </c>
      <c r="C4" t="str">
        <f>_xlfn.XLOOKUP(A4,'Patient Demographics'!A:A,'Patient Demographics'!N:N,FALSE)</f>
        <v>North</v>
      </c>
      <c r="D4">
        <f>_xlfn.XLOOKUP(A4,'Patient Demographics'!A:A,'Patient Demographics'!I:I,FALSE)</f>
        <v>33</v>
      </c>
      <c r="E4" t="str">
        <f>_xlfn.XLOOKUP(A4,'Patient Demographics'!A:A,'Patient Demographics'!J:J,FALSE)</f>
        <v>Adult</v>
      </c>
      <c r="F4">
        <f>_xlfn.XLOOKUP(A4,'Billing Details'!A:A,'Billing Details'!U:U,FALSE)</f>
        <v>12004.650000000001</v>
      </c>
      <c r="G4">
        <f>_xlfn.XLOOKUP(A4,'Patient Health Records'!A:A,'Patient Health Records'!E:E,FALSE)</f>
        <v>69.400000000000006</v>
      </c>
      <c r="H4" t="str">
        <f>_xlfn.XLOOKUP(A4,'Patient Health Records'!A:A,'Patient Health Records'!B:B,FALSE)</f>
        <v>B+</v>
      </c>
      <c r="I4" t="b">
        <f>_xlfn.XLOOKUP(A4,'Patient Health Records'!A:A,'Patient Health Records'!J:J,FALSE)</f>
        <v>1</v>
      </c>
      <c r="J4" t="b">
        <f>_xlfn.XLOOKUP(A4,'Patient Health Records'!A:A,'Patient Health Records'!P:P,FALSE)</f>
        <v>0</v>
      </c>
      <c r="K4" s="68">
        <f>_xlfn.XLOOKUP(A4,'Patient Health Records'!A:A,'Patient Health Records'!F:F,FALSE)</f>
        <v>24.01384083044983</v>
      </c>
      <c r="L4" s="22" t="b">
        <f>_xlfn.XLOOKUP(A4,'Patient Health Records'!A:A,'Patient Health Records'!AD:AD,FALSE)</f>
        <v>0</v>
      </c>
      <c r="M4">
        <f>_xlfn.XLOOKUP(A4,'Patient Demographics'!A:A,'Patient Demographics'!K:K,FALSE)</f>
        <v>20</v>
      </c>
      <c r="N4" t="b">
        <f>_xlfn.XLOOKUP(A4,'Billing Details'!A:A,'Billing Details'!T:T,FALSE)</f>
        <v>1</v>
      </c>
      <c r="O4" t="str">
        <f>_xlfn.XLOOKUP(A4,'Patient Health Records'!A:A,'Patient Health Records'!AF:AF,FALSE)</f>
        <v>Stroke</v>
      </c>
      <c r="P4" t="b">
        <f>_xlfn.XLOOKUP(A4,'Patient Health Records'!A:A,'Patient Health Records'!X:X,FALSE)</f>
        <v>0</v>
      </c>
      <c r="Q4" t="b">
        <f>_xlfn.XLOOKUP(A4,'Patient Health Records'!A:A,'Patient Health Records'!S:S,FALSE)</f>
        <v>0</v>
      </c>
      <c r="R4" t="b">
        <f>_xlfn.XLOOKUP(A4,'Patient Health Records'!A:A,'Patient Health Records'!AA:AA,FALSE)</f>
        <v>0</v>
      </c>
      <c r="S4" t="str">
        <f>_xlfn.XLOOKUP(A4,'Patient Demographics'!A:A,'Patient Demographics'!E:E,FALSE)</f>
        <v>Female</v>
      </c>
      <c r="T4" t="str">
        <f>_xlfn.XLOOKUP(A4,'Patient Education'!A:A,'Patient Education'!B:B,FALSE)</f>
        <v>School</v>
      </c>
      <c r="U4" t="str">
        <f>_xlfn.XLOOKUP('Combined Sheet'!A4,'Patient Education'!A:A,'Patient Education'!C:C,FALSE)</f>
        <v>Clerical Staff</v>
      </c>
      <c r="V4">
        <f>_xlfn.XLOOKUP(A4,'Billing Details'!A:A,'Billing Details'!J:J,FALSE)</f>
        <v>18000</v>
      </c>
    </row>
    <row r="5" spans="1:24" x14ac:dyDescent="0.35">
      <c r="A5" s="2" t="s">
        <v>22</v>
      </c>
      <c r="B5">
        <f>_xlfn.XLOOKUP(A5,'Patient Demographics'!A:A,'Billing Details'!J:J,FALSE)</f>
        <v>48000</v>
      </c>
      <c r="C5" t="str">
        <f>_xlfn.XLOOKUP(A5,'Patient Demographics'!A:A,'Patient Demographics'!N:N,FALSE)</f>
        <v>South</v>
      </c>
      <c r="D5">
        <f>_xlfn.XLOOKUP(A5,'Patient Demographics'!A:A,'Patient Demographics'!I:I,FALSE)</f>
        <v>33</v>
      </c>
      <c r="E5" t="str">
        <f>_xlfn.XLOOKUP(A5,'Patient Demographics'!A:A,'Patient Demographics'!J:J,FALSE)</f>
        <v>Adult</v>
      </c>
      <c r="F5">
        <f>_xlfn.XLOOKUP(A5,'Billing Details'!A:A,'Billing Details'!U:U,FALSE)</f>
        <v>32956.92</v>
      </c>
      <c r="G5">
        <f>_xlfn.XLOOKUP(A5,'Patient Health Records'!A:A,'Patient Health Records'!E:E,FALSE)</f>
        <v>89.3</v>
      </c>
      <c r="H5" t="str">
        <f>_xlfn.XLOOKUP(A5,'Patient Health Records'!A:A,'Patient Health Records'!B:B,FALSE)</f>
        <v>A-</v>
      </c>
      <c r="I5" t="b">
        <f>_xlfn.XLOOKUP(A5,'Patient Health Records'!A:A,'Patient Health Records'!J:J,FALSE)</f>
        <v>1</v>
      </c>
      <c r="J5" t="b">
        <f>_xlfn.XLOOKUP(A5,'Patient Health Records'!A:A,'Patient Health Records'!P:P,FALSE)</f>
        <v>0</v>
      </c>
      <c r="K5" s="68">
        <f>_xlfn.XLOOKUP(A5,'Patient Health Records'!A:A,'Patient Health Records'!F:F,FALSE)</f>
        <v>31.266412240467773</v>
      </c>
      <c r="L5" s="22" t="b">
        <f>_xlfn.XLOOKUP(A5,'Patient Health Records'!A:A,'Patient Health Records'!AD:AD,FALSE)</f>
        <v>1</v>
      </c>
      <c r="M5">
        <f>_xlfn.XLOOKUP(A5,'Patient Demographics'!A:A,'Patient Demographics'!K:K,FALSE)</f>
        <v>15</v>
      </c>
      <c r="N5" t="b">
        <f>_xlfn.XLOOKUP(A5,'Billing Details'!A:A,'Billing Details'!T:T,FALSE)</f>
        <v>1</v>
      </c>
      <c r="O5" t="str">
        <f>_xlfn.XLOOKUP(A5,'Patient Health Records'!A:A,'Patient Health Records'!AF:AF,FALSE)</f>
        <v>Heart Attack</v>
      </c>
      <c r="P5" t="b">
        <f>_xlfn.XLOOKUP(A5,'Patient Health Records'!A:A,'Patient Health Records'!X:X,FALSE)</f>
        <v>0</v>
      </c>
      <c r="Q5" t="b">
        <f>_xlfn.XLOOKUP(A5,'Patient Health Records'!A:A,'Patient Health Records'!S:S,FALSE)</f>
        <v>0</v>
      </c>
      <c r="R5" t="b">
        <f>_xlfn.XLOOKUP(A5,'Patient Health Records'!A:A,'Patient Health Records'!AA:AA,FALSE)</f>
        <v>0</v>
      </c>
      <c r="S5" t="str">
        <f>_xlfn.XLOOKUP(A5,'Patient Demographics'!A:A,'Patient Demographics'!E:E,FALSE)</f>
        <v>Male</v>
      </c>
      <c r="T5" t="str">
        <f>_xlfn.XLOOKUP(A5,'Patient Education'!A:A,'Patient Education'!B:B,FALSE)</f>
        <v>School</v>
      </c>
      <c r="U5" t="str">
        <f>_xlfn.XLOOKUP('Combined Sheet'!A5,'Patient Education'!A:A,'Patient Education'!C:C,FALSE)</f>
        <v>Retail Worker</v>
      </c>
      <c r="V5">
        <f>_xlfn.XLOOKUP(A5,'Billing Details'!A:A,'Billing Details'!J:J,FALSE)</f>
        <v>48000</v>
      </c>
    </row>
    <row r="6" spans="1:24" x14ac:dyDescent="0.35">
      <c r="A6" s="2" t="s">
        <v>26</v>
      </c>
      <c r="B6">
        <f>_xlfn.XLOOKUP(A6,'Patient Demographics'!A:A,'Billing Details'!J:J,FALSE)</f>
        <v>21000</v>
      </c>
      <c r="C6" t="str">
        <f>_xlfn.XLOOKUP(A6,'Patient Demographics'!A:A,'Patient Demographics'!N:N,FALSE)</f>
        <v>North</v>
      </c>
      <c r="D6">
        <f>_xlfn.XLOOKUP(A6,'Patient Demographics'!A:A,'Patient Demographics'!I:I,FALSE)</f>
        <v>38</v>
      </c>
      <c r="E6" t="str">
        <f>_xlfn.XLOOKUP(A6,'Patient Demographics'!A:A,'Patient Demographics'!J:J,FALSE)</f>
        <v>Adult</v>
      </c>
      <c r="F6">
        <f>_xlfn.XLOOKUP(A6,'Billing Details'!A:A,'Billing Details'!U:U,FALSE)</f>
        <v>16712.080000000002</v>
      </c>
      <c r="G6">
        <f>_xlfn.XLOOKUP(A6,'Patient Health Records'!A:A,'Patient Health Records'!E:E,FALSE)</f>
        <v>69.400000000000006</v>
      </c>
      <c r="H6" t="str">
        <f>_xlfn.XLOOKUP(A6,'Patient Health Records'!A:A,'Patient Health Records'!B:B,FALSE)</f>
        <v>O+</v>
      </c>
      <c r="I6" t="b">
        <f>_xlfn.XLOOKUP(A6,'Patient Health Records'!A:A,'Patient Health Records'!J:J,FALSE)</f>
        <v>1</v>
      </c>
      <c r="J6" t="b">
        <f>_xlfn.XLOOKUP(A6,'Patient Health Records'!A:A,'Patient Health Records'!P:P,FALSE)</f>
        <v>1</v>
      </c>
      <c r="K6" s="68">
        <f>_xlfn.XLOOKUP(A6,'Patient Health Records'!A:A,'Patient Health Records'!F:F,FALSE)</f>
        <v>26.773658423671925</v>
      </c>
      <c r="L6" s="22" t="str">
        <f>_xlfn.XLOOKUP(A6,'Patient Health Records'!A:A,'Patient Health Records'!AD:AD,FALSE)</f>
        <v>FALSE</v>
      </c>
      <c r="M6">
        <f>_xlfn.XLOOKUP(A6,'Patient Demographics'!A:A,'Patient Demographics'!K:K,FALSE)</f>
        <v>2</v>
      </c>
      <c r="N6" t="b">
        <f>_xlfn.XLOOKUP(A6,'Billing Details'!A:A,'Billing Details'!T:T,FALSE)</f>
        <v>1</v>
      </c>
      <c r="O6" t="str">
        <f>_xlfn.XLOOKUP(A6,'Patient Health Records'!A:A,'Patient Health Records'!AF:AF,FALSE)</f>
        <v>Appendicitis</v>
      </c>
      <c r="P6" t="b">
        <f>_xlfn.XLOOKUP(A6,'Patient Health Records'!A:A,'Patient Health Records'!X:X,FALSE)</f>
        <v>0</v>
      </c>
      <c r="Q6" t="b">
        <f>_xlfn.XLOOKUP(A6,'Patient Health Records'!A:A,'Patient Health Records'!S:S,FALSE)</f>
        <v>0</v>
      </c>
      <c r="R6" t="b">
        <f>_xlfn.XLOOKUP(A6,'Patient Health Records'!A:A,'Patient Health Records'!AA:AA,FALSE)</f>
        <v>0</v>
      </c>
      <c r="S6" t="str">
        <f>_xlfn.XLOOKUP(A6,'Patient Demographics'!A:A,'Patient Demographics'!E:E,FALSE)</f>
        <v>Male</v>
      </c>
      <c r="T6" t="str">
        <f>_xlfn.XLOOKUP(A6,'Patient Education'!A:A,'Patient Education'!B:B,FALSE)</f>
        <v>Post-graduate</v>
      </c>
      <c r="U6" t="str">
        <f>_xlfn.XLOOKUP('Combined Sheet'!A6,'Patient Education'!A:A,'Patient Education'!C:C,FALSE)</f>
        <v>Professor</v>
      </c>
      <c r="V6">
        <f>_xlfn.XLOOKUP(A6,'Billing Details'!A:A,'Billing Details'!J:J,FALSE)</f>
        <v>21000</v>
      </c>
    </row>
    <row r="7" spans="1:24" x14ac:dyDescent="0.35">
      <c r="A7" s="2" t="s">
        <v>30</v>
      </c>
      <c r="B7">
        <f>_xlfn.XLOOKUP(A7,'Patient Demographics'!A:A,'Billing Details'!J:J,FALSE)</f>
        <v>18000</v>
      </c>
      <c r="C7" t="str">
        <f>_xlfn.XLOOKUP(A7,'Patient Demographics'!A:A,'Patient Demographics'!N:N,FALSE)</f>
        <v>South</v>
      </c>
      <c r="D7">
        <f>_xlfn.XLOOKUP(A7,'Patient Demographics'!A:A,'Patient Demographics'!I:I,FALSE)</f>
        <v>88</v>
      </c>
      <c r="E7" t="str">
        <f>_xlfn.XLOOKUP(A7,'Patient Demographics'!A:A,'Patient Demographics'!J:J,FALSE)</f>
        <v>super senior</v>
      </c>
      <c r="F7">
        <f>_xlfn.XLOOKUP(A7,'Billing Details'!A:A,'Billing Details'!U:U,FALSE)</f>
        <v>13741.14</v>
      </c>
      <c r="G7">
        <f>_xlfn.XLOOKUP(A7,'Patient Health Records'!A:A,'Patient Health Records'!E:E,FALSE)</f>
        <v>76.599999999999994</v>
      </c>
      <c r="H7" t="str">
        <f>_xlfn.XLOOKUP(A7,'Patient Health Records'!A:A,'Patient Health Records'!B:B,FALSE)</f>
        <v>O+</v>
      </c>
      <c r="I7" t="b">
        <f>_xlfn.XLOOKUP(A7,'Patient Health Records'!A:A,'Patient Health Records'!J:J,FALSE)</f>
        <v>1</v>
      </c>
      <c r="J7" t="b">
        <f>_xlfn.XLOOKUP(A7,'Patient Health Records'!A:A,'Patient Health Records'!P:P,FALSE)</f>
        <v>0</v>
      </c>
      <c r="K7" s="68">
        <f>_xlfn.XLOOKUP(A7,'Patient Health Records'!A:A,'Patient Health Records'!F:F,FALSE)</f>
        <v>31.076311412227675</v>
      </c>
      <c r="L7" s="22" t="b">
        <f>_xlfn.XLOOKUP(A7,'Patient Health Records'!A:A,'Patient Health Records'!AD:AD,FALSE)</f>
        <v>1</v>
      </c>
      <c r="M7">
        <f>_xlfn.XLOOKUP(A7,'Patient Demographics'!A:A,'Patient Demographics'!K:K,FALSE)</f>
        <v>20</v>
      </c>
      <c r="N7" t="b">
        <f>_xlfn.XLOOKUP(A7,'Billing Details'!A:A,'Billing Details'!T:T,FALSE)</f>
        <v>1</v>
      </c>
      <c r="O7" t="str">
        <f>_xlfn.XLOOKUP(A7,'Patient Health Records'!A:A,'Patient Health Records'!AF:AF,FALSE)</f>
        <v>Fractured Arm</v>
      </c>
      <c r="P7" t="b">
        <f>_xlfn.XLOOKUP(A7,'Patient Health Records'!A:A,'Patient Health Records'!X:X,FALSE)</f>
        <v>0</v>
      </c>
      <c r="Q7" t="b">
        <f>_xlfn.XLOOKUP(A7,'Patient Health Records'!A:A,'Patient Health Records'!S:S,FALSE)</f>
        <v>0</v>
      </c>
      <c r="R7" t="b">
        <f>_xlfn.XLOOKUP(A7,'Patient Health Records'!A:A,'Patient Health Records'!AA:AA,FALSE)</f>
        <v>1</v>
      </c>
      <c r="S7" t="str">
        <f>_xlfn.XLOOKUP(A7,'Patient Demographics'!A:A,'Patient Demographics'!E:E,FALSE)</f>
        <v>Male</v>
      </c>
      <c r="T7" t="str">
        <f>_xlfn.XLOOKUP(A7,'Patient Education'!A:A,'Patient Education'!B:B,FALSE)</f>
        <v>PhD</v>
      </c>
      <c r="U7" t="str">
        <f>_xlfn.XLOOKUP('Combined Sheet'!A7,'Patient Education'!A:A,'Patient Education'!C:C,FALSE)</f>
        <v>Scientist</v>
      </c>
      <c r="V7">
        <f>_xlfn.XLOOKUP(A7,'Billing Details'!A:A,'Billing Details'!J:J,FALSE)</f>
        <v>18000</v>
      </c>
    </row>
    <row r="8" spans="1:24" x14ac:dyDescent="0.35">
      <c r="A8" s="2" t="s">
        <v>33</v>
      </c>
      <c r="B8">
        <f>_xlfn.XLOOKUP(A8,'Patient Demographics'!A:A,'Billing Details'!J:J,FALSE)</f>
        <v>3000</v>
      </c>
      <c r="C8" t="str">
        <f>_xlfn.XLOOKUP(A8,'Patient Demographics'!A:A,'Patient Demographics'!N:N,FALSE)</f>
        <v>West</v>
      </c>
      <c r="D8">
        <f>_xlfn.XLOOKUP(A8,'Patient Demographics'!A:A,'Patient Demographics'!I:I,FALSE)</f>
        <v>38</v>
      </c>
      <c r="E8" t="str">
        <f>_xlfn.XLOOKUP(A8,'Patient Demographics'!A:A,'Patient Demographics'!J:J,FALSE)</f>
        <v>Adult</v>
      </c>
      <c r="F8">
        <f>_xlfn.XLOOKUP(A8,'Billing Details'!A:A,'Billing Details'!U:U,FALSE)</f>
        <v>1831.0500000000002</v>
      </c>
      <c r="G8">
        <f>_xlfn.XLOOKUP(A8,'Patient Health Records'!A:A,'Patient Health Records'!E:E,FALSE)</f>
        <v>91.5</v>
      </c>
      <c r="H8" t="str">
        <f>_xlfn.XLOOKUP(A8,'Patient Health Records'!A:A,'Patient Health Records'!B:B,FALSE)</f>
        <v>O-</v>
      </c>
      <c r="I8" t="b">
        <f>_xlfn.XLOOKUP(A8,'Patient Health Records'!A:A,'Patient Health Records'!J:J,FALSE)</f>
        <v>0</v>
      </c>
      <c r="J8" t="b">
        <f>_xlfn.XLOOKUP(A8,'Patient Health Records'!A:A,'Patient Health Records'!P:P,FALSE)</f>
        <v>1</v>
      </c>
      <c r="K8" s="68">
        <f>_xlfn.XLOOKUP(A8,'Patient Health Records'!A:A,'Patient Health Records'!F:F,FALSE)</f>
        <v>30.928880475932939</v>
      </c>
      <c r="L8" s="22" t="b">
        <f>_xlfn.XLOOKUP(A8,'Patient Health Records'!A:A,'Patient Health Records'!AD:AD,FALSE)</f>
        <v>1</v>
      </c>
      <c r="M8">
        <f>_xlfn.XLOOKUP(A8,'Patient Demographics'!A:A,'Patient Demographics'!K:K,FALSE)</f>
        <v>40</v>
      </c>
      <c r="N8" t="b">
        <f>_xlfn.XLOOKUP(A8,'Billing Details'!A:A,'Billing Details'!T:T,FALSE)</f>
        <v>1</v>
      </c>
      <c r="O8" t="str">
        <f>_xlfn.XLOOKUP(A8,'Patient Health Records'!A:A,'Patient Health Records'!AF:AF,FALSE)</f>
        <v>Childbirth</v>
      </c>
      <c r="P8" t="b">
        <f>_xlfn.XLOOKUP(A8,'Patient Health Records'!A:A,'Patient Health Records'!X:X,FALSE)</f>
        <v>0</v>
      </c>
      <c r="Q8" t="b">
        <f>_xlfn.XLOOKUP(A8,'Patient Health Records'!A:A,'Patient Health Records'!S:S,FALSE)</f>
        <v>0</v>
      </c>
      <c r="R8" t="b">
        <f>_xlfn.XLOOKUP(A8,'Patient Health Records'!A:A,'Patient Health Records'!AA:AA,FALSE)</f>
        <v>1</v>
      </c>
      <c r="S8" t="str">
        <f>_xlfn.XLOOKUP(A8,'Patient Demographics'!A:A,'Patient Demographics'!E:E,FALSE)</f>
        <v>Male</v>
      </c>
      <c r="T8" t="str">
        <f>_xlfn.XLOOKUP(A8,'Patient Education'!A:A,'Patient Education'!B:B,FALSE)</f>
        <v>Uneducated</v>
      </c>
      <c r="U8" t="str">
        <f>_xlfn.XLOOKUP('Combined Sheet'!A8,'Patient Education'!A:A,'Patient Education'!C:C,FALSE)</f>
        <v>Unemployed</v>
      </c>
      <c r="V8">
        <f>_xlfn.XLOOKUP(A8,'Billing Details'!A:A,'Billing Details'!J:J,FALSE)</f>
        <v>3000</v>
      </c>
    </row>
    <row r="9" spans="1:24" x14ac:dyDescent="0.35">
      <c r="A9" s="2" t="s">
        <v>35</v>
      </c>
      <c r="B9">
        <f>_xlfn.XLOOKUP(A9,'Patient Demographics'!A:A,'Billing Details'!J:J,FALSE)</f>
        <v>20000</v>
      </c>
      <c r="C9" t="str">
        <f>_xlfn.XLOOKUP(A9,'Patient Demographics'!A:A,'Patient Demographics'!N:N,FALSE)</f>
        <v>South</v>
      </c>
      <c r="D9">
        <f>_xlfn.XLOOKUP(A9,'Patient Demographics'!A:A,'Patient Demographics'!I:I,FALSE)</f>
        <v>32</v>
      </c>
      <c r="E9" t="str">
        <f>_xlfn.XLOOKUP(A9,'Patient Demographics'!A:A,'Patient Demographics'!J:J,FALSE)</f>
        <v>Adult</v>
      </c>
      <c r="F9">
        <f>_xlfn.XLOOKUP(A9,'Billing Details'!A:A,'Billing Details'!U:U,FALSE)</f>
        <v>16593.84</v>
      </c>
      <c r="G9">
        <f>_xlfn.XLOOKUP(A9,'Patient Health Records'!A:A,'Patient Health Records'!E:E,FALSE)</f>
        <v>75.599999999999994</v>
      </c>
      <c r="H9" t="str">
        <f>_xlfn.XLOOKUP(A9,'Patient Health Records'!A:A,'Patient Health Records'!B:B,FALSE)</f>
        <v>O-</v>
      </c>
      <c r="I9" t="b">
        <f>_xlfn.XLOOKUP(A9,'Patient Health Records'!A:A,'Patient Health Records'!J:J,FALSE)</f>
        <v>1</v>
      </c>
      <c r="J9" t="b">
        <f>_xlfn.XLOOKUP(A9,'Patient Health Records'!A:A,'Patient Health Records'!P:P,FALSE)</f>
        <v>1</v>
      </c>
      <c r="K9" s="68">
        <f>_xlfn.XLOOKUP(A9,'Patient Health Records'!A:A,'Patient Health Records'!F:F,FALSE)</f>
        <v>29.165541452876042</v>
      </c>
      <c r="L9" s="22" t="b">
        <f>_xlfn.XLOOKUP(A9,'Patient Health Records'!A:A,'Patient Health Records'!AD:AD,FALSE)</f>
        <v>1</v>
      </c>
      <c r="M9">
        <f>_xlfn.XLOOKUP(A9,'Patient Demographics'!A:A,'Patient Demographics'!K:K,FALSE)</f>
        <v>30</v>
      </c>
      <c r="N9" t="b">
        <f>_xlfn.XLOOKUP(A9,'Billing Details'!A:A,'Billing Details'!T:T,FALSE)</f>
        <v>1</v>
      </c>
      <c r="O9" t="str">
        <f>_xlfn.XLOOKUP(A9,'Patient Health Records'!A:A,'Patient Health Records'!AF:AF,FALSE)</f>
        <v>Hypertension</v>
      </c>
      <c r="P9" t="b">
        <f>_xlfn.XLOOKUP(A9,'Patient Health Records'!A:A,'Patient Health Records'!X:X,FALSE)</f>
        <v>0</v>
      </c>
      <c r="Q9" t="b">
        <f>_xlfn.XLOOKUP(A9,'Patient Health Records'!A:A,'Patient Health Records'!S:S,FALSE)</f>
        <v>1</v>
      </c>
      <c r="R9" t="b">
        <f>_xlfn.XLOOKUP(A9,'Patient Health Records'!A:A,'Patient Health Records'!AA:AA,FALSE)</f>
        <v>0</v>
      </c>
      <c r="S9" t="str">
        <f>_xlfn.XLOOKUP(A9,'Patient Demographics'!A:A,'Patient Demographics'!E:E,FALSE)</f>
        <v>Female</v>
      </c>
      <c r="T9" t="str">
        <f>_xlfn.XLOOKUP(A9,'Patient Education'!A:A,'Patient Education'!B:B,FALSE)</f>
        <v>Uneducated</v>
      </c>
      <c r="U9" t="str">
        <f>_xlfn.XLOOKUP('Combined Sheet'!A9,'Patient Education'!A:A,'Patient Education'!C:C,FALSE)</f>
        <v>Labourer</v>
      </c>
      <c r="V9">
        <f>_xlfn.XLOOKUP(A9,'Billing Details'!A:A,'Billing Details'!J:J,FALSE)</f>
        <v>20000</v>
      </c>
    </row>
    <row r="10" spans="1:24" x14ac:dyDescent="0.35">
      <c r="A10" s="2" t="s">
        <v>39</v>
      </c>
      <c r="B10">
        <f>_xlfn.XLOOKUP(A10,'Patient Demographics'!A:A,'Billing Details'!J:J,FALSE)</f>
        <v>72000</v>
      </c>
      <c r="C10" t="str">
        <f>_xlfn.XLOOKUP(A10,'Patient Demographics'!A:A,'Patient Demographics'!N:N,FALSE)</f>
        <v>South</v>
      </c>
      <c r="D10">
        <f>_xlfn.XLOOKUP(A10,'Patient Demographics'!A:A,'Patient Demographics'!I:I,FALSE)</f>
        <v>48</v>
      </c>
      <c r="E10" t="str">
        <f>_xlfn.XLOOKUP(A10,'Patient Demographics'!A:A,'Patient Demographics'!J:J,FALSE)</f>
        <v>Senior</v>
      </c>
      <c r="F10">
        <f>_xlfn.XLOOKUP(A10,'Billing Details'!A:A,'Billing Details'!U:U,FALSE)</f>
        <v>52009.8</v>
      </c>
      <c r="G10">
        <f>_xlfn.XLOOKUP(A10,'Patient Health Records'!A:A,'Patient Health Records'!E:E,FALSE)</f>
        <v>90.7</v>
      </c>
      <c r="H10" t="str">
        <f>_xlfn.XLOOKUP(A10,'Patient Health Records'!A:A,'Patient Health Records'!B:B,FALSE)</f>
        <v>AB-</v>
      </c>
      <c r="I10" t="b">
        <f>_xlfn.XLOOKUP(A10,'Patient Health Records'!A:A,'Patient Health Records'!J:J,FALSE)</f>
        <v>0</v>
      </c>
      <c r="J10" t="b">
        <f>_xlfn.XLOOKUP(A10,'Patient Health Records'!A:A,'Patient Health Records'!P:P,FALSE)</f>
        <v>0</v>
      </c>
      <c r="K10" s="68">
        <f>_xlfn.XLOOKUP(A10,'Patient Health Records'!A:A,'Patient Health Records'!F:F,FALSE)</f>
        <v>29.280733471074381</v>
      </c>
      <c r="L10" s="22" t="b">
        <f>_xlfn.XLOOKUP(A10,'Patient Health Records'!A:A,'Patient Health Records'!AD:AD,FALSE)</f>
        <v>1</v>
      </c>
      <c r="M10">
        <f>_xlfn.XLOOKUP(A10,'Patient Demographics'!A:A,'Patient Demographics'!K:K,FALSE)</f>
        <v>20</v>
      </c>
      <c r="N10" t="b">
        <f>_xlfn.XLOOKUP(A10,'Billing Details'!A:A,'Billing Details'!T:T,FALSE)</f>
        <v>1</v>
      </c>
      <c r="O10" t="str">
        <f>_xlfn.XLOOKUP(A10,'Patient Health Records'!A:A,'Patient Health Records'!AF:AF,FALSE)</f>
        <v>Respiratory Infection</v>
      </c>
      <c r="P10" t="b">
        <f>_xlfn.XLOOKUP(A10,'Patient Health Records'!A:A,'Patient Health Records'!X:X,FALSE)</f>
        <v>0</v>
      </c>
      <c r="Q10" t="b">
        <f>_xlfn.XLOOKUP(A10,'Patient Health Records'!A:A,'Patient Health Records'!S:S,FALSE)</f>
        <v>1</v>
      </c>
      <c r="R10" t="b">
        <f>_xlfn.XLOOKUP(A10,'Patient Health Records'!A:A,'Patient Health Records'!AA:AA,FALSE)</f>
        <v>1</v>
      </c>
      <c r="S10" t="str">
        <f>_xlfn.XLOOKUP(A10,'Patient Demographics'!A:A,'Patient Demographics'!E:E,FALSE)</f>
        <v>Female</v>
      </c>
      <c r="T10" t="str">
        <f>_xlfn.XLOOKUP(A10,'Patient Education'!A:A,'Patient Education'!B:B,FALSE)</f>
        <v>School</v>
      </c>
      <c r="U10" t="str">
        <f>_xlfn.XLOOKUP('Combined Sheet'!A10,'Patient Education'!A:A,'Patient Education'!C:C,FALSE)</f>
        <v>Driver</v>
      </c>
      <c r="V10">
        <f>_xlfn.XLOOKUP(A10,'Billing Details'!A:A,'Billing Details'!J:J,FALSE)</f>
        <v>72000</v>
      </c>
    </row>
    <row r="11" spans="1:24" x14ac:dyDescent="0.35">
      <c r="A11" s="2" t="s">
        <v>42</v>
      </c>
      <c r="B11">
        <f>_xlfn.XLOOKUP(A11,'Patient Demographics'!A:A,'Billing Details'!J:J,FALSE)</f>
        <v>250000</v>
      </c>
      <c r="C11" t="str">
        <f>_xlfn.XLOOKUP(A11,'Patient Demographics'!A:A,'Patient Demographics'!N:N,FALSE)</f>
        <v>East</v>
      </c>
      <c r="D11">
        <f>_xlfn.XLOOKUP(A11,'Patient Demographics'!A:A,'Patient Demographics'!I:I,FALSE)</f>
        <v>32</v>
      </c>
      <c r="E11" t="str">
        <f>_xlfn.XLOOKUP(A11,'Patient Demographics'!A:A,'Patient Demographics'!J:J,FALSE)</f>
        <v>Adult</v>
      </c>
      <c r="F11" t="str">
        <f>_xlfn.XLOOKUP(A11,'Billing Details'!A:A,'Billing Details'!U:U,FALSE)</f>
        <v/>
      </c>
      <c r="G11">
        <f>_xlfn.XLOOKUP(A11,'Patient Health Records'!A:A,'Patient Health Records'!E:E,FALSE)</f>
        <v>97.9</v>
      </c>
      <c r="H11" t="str">
        <f>_xlfn.XLOOKUP(A11,'Patient Health Records'!A:A,'Patient Health Records'!B:B,FALSE)</f>
        <v>A+</v>
      </c>
      <c r="I11" t="b">
        <f>_xlfn.XLOOKUP(A11,'Patient Health Records'!A:A,'Patient Health Records'!J:J,FALSE)</f>
        <v>1</v>
      </c>
      <c r="J11" t="b">
        <f>_xlfn.XLOOKUP(A11,'Patient Health Records'!A:A,'Patient Health Records'!P:P,FALSE)</f>
        <v>1</v>
      </c>
      <c r="K11" s="68">
        <f>_xlfn.XLOOKUP(A11,'Patient Health Records'!A:A,'Patient Health Records'!F:F,FALSE)</f>
        <v>33.480387127663221</v>
      </c>
      <c r="L11" s="22" t="b">
        <f>_xlfn.XLOOKUP(A11,'Patient Health Records'!A:A,'Patient Health Records'!AD:AD,FALSE)</f>
        <v>1</v>
      </c>
      <c r="M11">
        <f>_xlfn.XLOOKUP(A11,'Patient Demographics'!A:A,'Patient Demographics'!K:K,FALSE)</f>
        <v>2</v>
      </c>
      <c r="N11" t="b">
        <f>_xlfn.XLOOKUP(A11,'Billing Details'!A:A,'Billing Details'!T:T,FALSE)</f>
        <v>0</v>
      </c>
      <c r="O11" t="str">
        <f>_xlfn.XLOOKUP(A11,'Patient Health Records'!A:A,'Patient Health Records'!AF:AF,FALSE)</f>
        <v>Heart Attack</v>
      </c>
      <c r="P11" t="b">
        <f>_xlfn.XLOOKUP(A11,'Patient Health Records'!A:A,'Patient Health Records'!X:X,FALSE)</f>
        <v>1</v>
      </c>
      <c r="Q11" t="b">
        <f>_xlfn.XLOOKUP(A11,'Patient Health Records'!A:A,'Patient Health Records'!S:S,FALSE)</f>
        <v>0</v>
      </c>
      <c r="R11" t="b">
        <f>_xlfn.XLOOKUP(A11,'Patient Health Records'!A:A,'Patient Health Records'!AA:AA,FALSE)</f>
        <v>0</v>
      </c>
      <c r="S11" t="str">
        <f>_xlfn.XLOOKUP(A11,'Patient Demographics'!A:A,'Patient Demographics'!E:E,FALSE)</f>
        <v>Male</v>
      </c>
      <c r="T11" t="str">
        <f>_xlfn.XLOOKUP(A11,'Patient Education'!A:A,'Patient Education'!B:B,FALSE)</f>
        <v>Master's Degree</v>
      </c>
      <c r="U11" t="str">
        <f>_xlfn.XLOOKUP('Combined Sheet'!A11,'Patient Education'!A:A,'Patient Education'!C:C,FALSE)</f>
        <v>Doctor</v>
      </c>
      <c r="V11">
        <f>_xlfn.XLOOKUP(A11,'Billing Details'!A:A,'Billing Details'!J:J,FALSE)</f>
        <v>250000</v>
      </c>
    </row>
    <row r="12" spans="1:24" x14ac:dyDescent="0.35">
      <c r="A12" s="2" t="s">
        <v>46</v>
      </c>
      <c r="B12">
        <f>_xlfn.XLOOKUP(A12,'Patient Demographics'!A:A,'Billing Details'!J:J,FALSE)</f>
        <v>16000</v>
      </c>
      <c r="C12" t="str">
        <f>_xlfn.XLOOKUP(A12,'Patient Demographics'!A:A,'Patient Demographics'!N:N,FALSE)</f>
        <v>South</v>
      </c>
      <c r="D12">
        <f>_xlfn.XLOOKUP(A12,'Patient Demographics'!A:A,'Patient Demographics'!I:I,FALSE)</f>
        <v>62</v>
      </c>
      <c r="E12" t="str">
        <f>_xlfn.XLOOKUP(A12,'Patient Demographics'!A:A,'Patient Demographics'!J:J,FALSE)</f>
        <v>super senior</v>
      </c>
      <c r="F12">
        <f>_xlfn.XLOOKUP(A12,'Billing Details'!A:A,'Billing Details'!U:U,FALSE)</f>
        <v>9710.7800000000007</v>
      </c>
      <c r="G12">
        <f>_xlfn.XLOOKUP(A12,'Patient Health Records'!A:A,'Patient Health Records'!E:E,FALSE)</f>
        <v>83.9</v>
      </c>
      <c r="H12" t="str">
        <f>_xlfn.XLOOKUP(A12,'Patient Health Records'!A:A,'Patient Health Records'!B:B,FALSE)</f>
        <v>AB-</v>
      </c>
      <c r="I12" t="b">
        <f>_xlfn.XLOOKUP(A12,'Patient Health Records'!A:A,'Patient Health Records'!J:J,FALSE)</f>
        <v>0</v>
      </c>
      <c r="J12" t="b">
        <f>_xlfn.XLOOKUP(A12,'Patient Health Records'!A:A,'Patient Health Records'!P:P,FALSE)</f>
        <v>0</v>
      </c>
      <c r="K12" s="68">
        <f>_xlfn.XLOOKUP(A12,'Patient Health Records'!A:A,'Patient Health Records'!F:F,FALSE)</f>
        <v>30.083545483882538</v>
      </c>
      <c r="L12" s="22" t="b">
        <f>_xlfn.XLOOKUP(A12,'Patient Health Records'!A:A,'Patient Health Records'!AD:AD,FALSE)</f>
        <v>1</v>
      </c>
      <c r="M12">
        <f>_xlfn.XLOOKUP(A12,'Patient Demographics'!A:A,'Patient Demographics'!K:K,FALSE)</f>
        <v>3</v>
      </c>
      <c r="N12" t="b">
        <f>_xlfn.XLOOKUP(A12,'Billing Details'!A:A,'Billing Details'!T:T,FALSE)</f>
        <v>1</v>
      </c>
      <c r="O12" t="str">
        <f>_xlfn.XLOOKUP(A12,'Patient Health Records'!A:A,'Patient Health Records'!AF:AF,FALSE)</f>
        <v>Appendicitis</v>
      </c>
      <c r="P12" t="b">
        <f>_xlfn.XLOOKUP(A12,'Patient Health Records'!A:A,'Patient Health Records'!X:X,FALSE)</f>
        <v>0</v>
      </c>
      <c r="Q12" t="b">
        <f>_xlfn.XLOOKUP(A12,'Patient Health Records'!A:A,'Patient Health Records'!S:S,FALSE)</f>
        <v>0</v>
      </c>
      <c r="R12" t="b">
        <f>_xlfn.XLOOKUP(A12,'Patient Health Records'!A:A,'Patient Health Records'!AA:AA,FALSE)</f>
        <v>1</v>
      </c>
      <c r="S12" t="str">
        <f>_xlfn.XLOOKUP(A12,'Patient Demographics'!A:A,'Patient Demographics'!E:E,FALSE)</f>
        <v>Male</v>
      </c>
      <c r="T12" t="str">
        <f>_xlfn.XLOOKUP(A12,'Patient Education'!A:A,'Patient Education'!B:B,FALSE)</f>
        <v>Master's Degree</v>
      </c>
      <c r="U12" t="str">
        <f>_xlfn.XLOOKUP('Combined Sheet'!A12,'Patient Education'!A:A,'Patient Education'!C:C,FALSE)</f>
        <v>Doctor</v>
      </c>
      <c r="V12">
        <f>_xlfn.XLOOKUP(A12,'Billing Details'!A:A,'Billing Details'!J:J,FALSE)</f>
        <v>16000</v>
      </c>
    </row>
    <row r="13" spans="1:24" x14ac:dyDescent="0.35">
      <c r="A13" s="2" t="s">
        <v>49</v>
      </c>
      <c r="B13">
        <f>_xlfn.XLOOKUP(A13,'Patient Demographics'!A:A,'Billing Details'!J:J,FALSE)</f>
        <v>45000</v>
      </c>
      <c r="C13" t="str">
        <f>_xlfn.XLOOKUP(A13,'Patient Demographics'!A:A,'Patient Demographics'!N:N,FALSE)</f>
        <v>South</v>
      </c>
      <c r="D13">
        <f>_xlfn.XLOOKUP(A13,'Patient Demographics'!A:A,'Patient Demographics'!I:I,FALSE)</f>
        <v>62</v>
      </c>
      <c r="E13" t="str">
        <f>_xlfn.XLOOKUP(A13,'Patient Demographics'!A:A,'Patient Demographics'!J:J,FALSE)</f>
        <v>super senior</v>
      </c>
      <c r="F13">
        <f>_xlfn.XLOOKUP(A13,'Billing Details'!A:A,'Billing Details'!U:U,FALSE)</f>
        <v>38364.959999999999</v>
      </c>
      <c r="G13">
        <f>_xlfn.XLOOKUP(A13,'Patient Health Records'!A:A,'Patient Health Records'!E:E,FALSE)</f>
        <v>78.7</v>
      </c>
      <c r="H13" t="str">
        <f>_xlfn.XLOOKUP(A13,'Patient Health Records'!A:A,'Patient Health Records'!B:B,FALSE)</f>
        <v>A+</v>
      </c>
      <c r="I13" t="b">
        <f>_xlfn.XLOOKUP(A13,'Patient Health Records'!A:A,'Patient Health Records'!J:J,FALSE)</f>
        <v>0</v>
      </c>
      <c r="J13" t="b">
        <f>_xlfn.XLOOKUP(A13,'Patient Health Records'!A:A,'Patient Health Records'!P:P,FALSE)</f>
        <v>1</v>
      </c>
      <c r="K13" s="68">
        <f>_xlfn.XLOOKUP(A13,'Patient Health Records'!A:A,'Patient Health Records'!F:F,FALSE)</f>
        <v>31.130097701831414</v>
      </c>
      <c r="L13" s="22" t="b">
        <f>_xlfn.XLOOKUP(A13,'Patient Health Records'!A:A,'Patient Health Records'!AD:AD,FALSE)</f>
        <v>1</v>
      </c>
      <c r="M13">
        <f>_xlfn.XLOOKUP(A13,'Patient Demographics'!A:A,'Patient Demographics'!K:K,FALSE)</f>
        <v>15</v>
      </c>
      <c r="N13" t="b">
        <f>_xlfn.XLOOKUP(A13,'Billing Details'!A:A,'Billing Details'!T:T,FALSE)</f>
        <v>1</v>
      </c>
      <c r="O13" t="str">
        <f>_xlfn.XLOOKUP(A13,'Patient Health Records'!A:A,'Patient Health Records'!AF:AF,FALSE)</f>
        <v>Osteoarthritis</v>
      </c>
      <c r="P13" t="b">
        <f>_xlfn.XLOOKUP(A13,'Patient Health Records'!A:A,'Patient Health Records'!X:X,FALSE)</f>
        <v>0</v>
      </c>
      <c r="Q13" t="b">
        <f>_xlfn.XLOOKUP(A13,'Patient Health Records'!A:A,'Patient Health Records'!S:S,FALSE)</f>
        <v>1</v>
      </c>
      <c r="R13" t="b">
        <f>_xlfn.XLOOKUP(A13,'Patient Health Records'!A:A,'Patient Health Records'!AA:AA,FALSE)</f>
        <v>0</v>
      </c>
      <c r="S13" t="str">
        <f>_xlfn.XLOOKUP(A13,'Patient Demographics'!A:A,'Patient Demographics'!E:E,FALSE)</f>
        <v>Male</v>
      </c>
      <c r="T13" t="str">
        <f>_xlfn.XLOOKUP(A13,'Patient Education'!A:A,'Patient Education'!B:B,FALSE)</f>
        <v>Bachelor's Degree</v>
      </c>
      <c r="U13" t="str">
        <f>_xlfn.XLOOKUP('Combined Sheet'!A13,'Patient Education'!A:A,'Patient Education'!C:C,FALSE)</f>
        <v>Engineer</v>
      </c>
      <c r="V13">
        <f>_xlfn.XLOOKUP(A13,'Billing Details'!A:A,'Billing Details'!J:J,FALSE)</f>
        <v>45000</v>
      </c>
    </row>
    <row r="14" spans="1:24" x14ac:dyDescent="0.35">
      <c r="A14" s="2" t="s">
        <v>51</v>
      </c>
      <c r="B14">
        <f>_xlfn.XLOOKUP(A14,'Patient Demographics'!A:A,'Billing Details'!J:J,FALSE)</f>
        <v>18000</v>
      </c>
      <c r="C14" t="str">
        <f>_xlfn.XLOOKUP(A14,'Patient Demographics'!A:A,'Patient Demographics'!N:N,FALSE)</f>
        <v>South</v>
      </c>
      <c r="D14">
        <f>_xlfn.XLOOKUP(A14,'Patient Demographics'!A:A,'Patient Demographics'!I:I,FALSE)</f>
        <v>53</v>
      </c>
      <c r="E14" t="str">
        <f>_xlfn.XLOOKUP(A14,'Patient Demographics'!A:A,'Patient Demographics'!J:J,FALSE)</f>
        <v>Senior</v>
      </c>
      <c r="F14" t="str">
        <f>_xlfn.XLOOKUP(A14,'Billing Details'!A:A,'Billing Details'!U:U,FALSE)</f>
        <v/>
      </c>
      <c r="G14">
        <f>_xlfn.XLOOKUP(A14,'Patient Health Records'!A:A,'Patient Health Records'!E:E,FALSE)</f>
        <v>92.9</v>
      </c>
      <c r="H14" t="str">
        <f>_xlfn.XLOOKUP(A14,'Patient Health Records'!A:A,'Patient Health Records'!B:B,FALSE)</f>
        <v>O+</v>
      </c>
      <c r="I14" t="b">
        <f>_xlfn.XLOOKUP(A14,'Patient Health Records'!A:A,'Patient Health Records'!J:J,FALSE)</f>
        <v>1</v>
      </c>
      <c r="J14" t="b">
        <f>_xlfn.XLOOKUP(A14,'Patient Health Records'!A:A,'Patient Health Records'!P:P,FALSE)</f>
        <v>0</v>
      </c>
      <c r="K14" s="68">
        <f>_xlfn.XLOOKUP(A14,'Patient Health Records'!A:A,'Patient Health Records'!F:F,FALSE)</f>
        <v>33.713165916678768</v>
      </c>
      <c r="L14" s="22" t="b">
        <f>_xlfn.XLOOKUP(A14,'Patient Health Records'!A:A,'Patient Health Records'!AD:AD,FALSE)</f>
        <v>1</v>
      </c>
      <c r="M14">
        <f>_xlfn.XLOOKUP(A14,'Patient Demographics'!A:A,'Patient Demographics'!K:K,FALSE)</f>
        <v>7</v>
      </c>
      <c r="N14" t="b">
        <f>_xlfn.XLOOKUP(A14,'Billing Details'!A:A,'Billing Details'!T:T,FALSE)</f>
        <v>0</v>
      </c>
      <c r="O14" t="str">
        <f>_xlfn.XLOOKUP(A14,'Patient Health Records'!A:A,'Patient Health Records'!AF:AF,FALSE)</f>
        <v>Kidney Stones</v>
      </c>
      <c r="P14" t="b">
        <f>_xlfn.XLOOKUP(A14,'Patient Health Records'!A:A,'Patient Health Records'!X:X,FALSE)</f>
        <v>0</v>
      </c>
      <c r="Q14" t="b">
        <f>_xlfn.XLOOKUP(A14,'Patient Health Records'!A:A,'Patient Health Records'!S:S,FALSE)</f>
        <v>1</v>
      </c>
      <c r="R14" t="b">
        <f>_xlfn.XLOOKUP(A14,'Patient Health Records'!A:A,'Patient Health Records'!AA:AA,FALSE)</f>
        <v>1</v>
      </c>
      <c r="S14" t="str">
        <f>_xlfn.XLOOKUP(A14,'Patient Demographics'!A:A,'Patient Demographics'!E:E,FALSE)</f>
        <v>Female</v>
      </c>
      <c r="T14" t="str">
        <f>_xlfn.XLOOKUP(A14,'Patient Education'!A:A,'Patient Education'!B:B,FALSE)</f>
        <v>Bachelor's Degree</v>
      </c>
      <c r="U14" t="str">
        <f>_xlfn.XLOOKUP('Combined Sheet'!A14,'Patient Education'!A:A,'Patient Education'!C:C,FALSE)</f>
        <v>Junior Executive</v>
      </c>
      <c r="V14">
        <f>_xlfn.XLOOKUP(A14,'Billing Details'!A:A,'Billing Details'!J:J,FALSE)</f>
        <v>18000</v>
      </c>
    </row>
    <row r="15" spans="1:24" x14ac:dyDescent="0.35">
      <c r="A15" s="2" t="s">
        <v>53</v>
      </c>
      <c r="B15">
        <f>_xlfn.XLOOKUP(A15,'Patient Demographics'!A:A,'Billing Details'!J:J,FALSE)</f>
        <v>14000</v>
      </c>
      <c r="C15" t="str">
        <f>_xlfn.XLOOKUP(A15,'Patient Demographics'!A:A,'Patient Demographics'!N:N,FALSE)</f>
        <v>South</v>
      </c>
      <c r="D15">
        <f>_xlfn.XLOOKUP(A15,'Patient Demographics'!A:A,'Patient Demographics'!I:I,FALSE)</f>
        <v>45</v>
      </c>
      <c r="E15" t="str">
        <f>_xlfn.XLOOKUP(A15,'Patient Demographics'!A:A,'Patient Demographics'!J:J,FALSE)</f>
        <v>Adult</v>
      </c>
      <c r="F15">
        <f>_xlfn.XLOOKUP(A15,'Billing Details'!A:A,'Billing Details'!U:U,FALSE)</f>
        <v>10220.91</v>
      </c>
      <c r="G15">
        <f>_xlfn.XLOOKUP(A15,'Patient Health Records'!A:A,'Patient Health Records'!E:E,FALSE)</f>
        <v>78.3</v>
      </c>
      <c r="H15" t="str">
        <f>_xlfn.XLOOKUP(A15,'Patient Health Records'!A:A,'Patient Health Records'!B:B,FALSE)</f>
        <v>AB+</v>
      </c>
      <c r="I15" t="b">
        <f>_xlfn.XLOOKUP(A15,'Patient Health Records'!A:A,'Patient Health Records'!J:J,FALSE)</f>
        <v>0</v>
      </c>
      <c r="J15" t="b">
        <f>_xlfn.XLOOKUP(A15,'Patient Health Records'!A:A,'Patient Health Records'!P:P,FALSE)</f>
        <v>0</v>
      </c>
      <c r="K15" s="68">
        <f>_xlfn.XLOOKUP(A15,'Patient Health Records'!A:A,'Patient Health Records'!F:F,FALSE)</f>
        <v>26.777469990766392</v>
      </c>
      <c r="L15" s="22" t="b">
        <f>_xlfn.XLOOKUP(A15,'Patient Health Records'!A:A,'Patient Health Records'!AD:AD,FALSE)</f>
        <v>0</v>
      </c>
      <c r="M15">
        <f>_xlfn.XLOOKUP(A15,'Patient Demographics'!A:A,'Patient Demographics'!K:K,FALSE)</f>
        <v>15</v>
      </c>
      <c r="N15" t="b">
        <f>_xlfn.XLOOKUP(A15,'Billing Details'!A:A,'Billing Details'!T:T,FALSE)</f>
        <v>1</v>
      </c>
      <c r="O15" t="str">
        <f>_xlfn.XLOOKUP(A15,'Patient Health Records'!A:A,'Patient Health Records'!AF:AF,FALSE)</f>
        <v>Hypertension</v>
      </c>
      <c r="P15" t="b">
        <f>_xlfn.XLOOKUP(A15,'Patient Health Records'!A:A,'Patient Health Records'!X:X,FALSE)</f>
        <v>0</v>
      </c>
      <c r="Q15" t="b">
        <f>_xlfn.XLOOKUP(A15,'Patient Health Records'!A:A,'Patient Health Records'!S:S,FALSE)</f>
        <v>0</v>
      </c>
      <c r="R15" t="b">
        <f>_xlfn.XLOOKUP(A15,'Patient Health Records'!A:A,'Patient Health Records'!AA:AA,FALSE)</f>
        <v>0</v>
      </c>
      <c r="S15" t="str">
        <f>_xlfn.XLOOKUP(A15,'Patient Demographics'!A:A,'Patient Demographics'!E:E,FALSE)</f>
        <v>Female</v>
      </c>
      <c r="T15" t="str">
        <f>_xlfn.XLOOKUP(A15,'Patient Education'!A:A,'Patient Education'!B:B,FALSE)</f>
        <v>Bachelor's Degree</v>
      </c>
      <c r="U15" t="str">
        <f>_xlfn.XLOOKUP('Combined Sheet'!A15,'Patient Education'!A:A,'Patient Education'!C:C,FALSE)</f>
        <v>Engineer</v>
      </c>
      <c r="V15">
        <f>_xlfn.XLOOKUP(A15,'Billing Details'!A:A,'Billing Details'!J:J,FALSE)</f>
        <v>14000</v>
      </c>
    </row>
    <row r="16" spans="1:24" x14ac:dyDescent="0.35">
      <c r="A16" s="2" t="s">
        <v>56</v>
      </c>
      <c r="B16">
        <f>_xlfn.XLOOKUP(A16,'Patient Demographics'!A:A,'Billing Details'!J:J,FALSE)</f>
        <v>60000</v>
      </c>
      <c r="C16" t="str">
        <f>_xlfn.XLOOKUP(A16,'Patient Demographics'!A:A,'Patient Demographics'!N:N,FALSE)</f>
        <v>North</v>
      </c>
      <c r="D16">
        <f>_xlfn.XLOOKUP(A16,'Patient Demographics'!A:A,'Patient Demographics'!I:I,FALSE)</f>
        <v>62</v>
      </c>
      <c r="E16" t="str">
        <f>_xlfn.XLOOKUP(A16,'Patient Demographics'!A:A,'Patient Demographics'!J:J,FALSE)</f>
        <v>super senior</v>
      </c>
      <c r="F16">
        <f>_xlfn.XLOOKUP(A16,'Billing Details'!A:A,'Billing Details'!U:U,FALSE)</f>
        <v>46847.1</v>
      </c>
      <c r="G16">
        <f>_xlfn.XLOOKUP(A16,'Patient Health Records'!A:A,'Patient Health Records'!E:E,FALSE)</f>
        <v>60.1</v>
      </c>
      <c r="H16" t="str">
        <f>_xlfn.XLOOKUP(A16,'Patient Health Records'!A:A,'Patient Health Records'!B:B,FALSE)</f>
        <v>AB+</v>
      </c>
      <c r="I16" t="b">
        <f>_xlfn.XLOOKUP(A16,'Patient Health Records'!A:A,'Patient Health Records'!J:J,FALSE)</f>
        <v>1</v>
      </c>
      <c r="J16" t="b">
        <f>_xlfn.XLOOKUP(A16,'Patient Health Records'!A:A,'Patient Health Records'!P:P,FALSE)</f>
        <v>0</v>
      </c>
      <c r="K16" s="68">
        <f>_xlfn.XLOOKUP(A16,'Patient Health Records'!A:A,'Patient Health Records'!F:F,FALSE)</f>
        <v>24.382327883484116</v>
      </c>
      <c r="L16" s="22" t="b">
        <f>_xlfn.XLOOKUP(A16,'Patient Health Records'!A:A,'Patient Health Records'!AD:AD,FALSE)</f>
        <v>0</v>
      </c>
      <c r="M16">
        <f>_xlfn.XLOOKUP(A16,'Patient Demographics'!A:A,'Patient Demographics'!K:K,FALSE)</f>
        <v>2</v>
      </c>
      <c r="N16" t="b">
        <f>_xlfn.XLOOKUP(A16,'Billing Details'!A:A,'Billing Details'!T:T,FALSE)</f>
        <v>1</v>
      </c>
      <c r="O16" t="str">
        <f>_xlfn.XLOOKUP(A16,'Patient Health Records'!A:A,'Patient Health Records'!AF:AF,FALSE)</f>
        <v>Stroke</v>
      </c>
      <c r="P16" t="b">
        <f>_xlfn.XLOOKUP(A16,'Patient Health Records'!A:A,'Patient Health Records'!X:X,FALSE)</f>
        <v>0</v>
      </c>
      <c r="Q16" t="b">
        <f>_xlfn.XLOOKUP(A16,'Patient Health Records'!A:A,'Patient Health Records'!S:S,FALSE)</f>
        <v>0</v>
      </c>
      <c r="R16" t="b">
        <f>_xlfn.XLOOKUP(A16,'Patient Health Records'!A:A,'Patient Health Records'!AA:AA,FALSE)</f>
        <v>0</v>
      </c>
      <c r="S16" t="str">
        <f>_xlfn.XLOOKUP(A16,'Patient Demographics'!A:A,'Patient Demographics'!E:E,FALSE)</f>
        <v>Female</v>
      </c>
      <c r="T16" t="str">
        <f>_xlfn.XLOOKUP(A16,'Patient Education'!A:A,'Patient Education'!B:B,FALSE)</f>
        <v>School</v>
      </c>
      <c r="U16" t="str">
        <f>_xlfn.XLOOKUP('Combined Sheet'!A16,'Patient Education'!A:A,'Patient Education'!C:C,FALSE)</f>
        <v>Retail Worker</v>
      </c>
      <c r="V16">
        <f>_xlfn.XLOOKUP(A16,'Billing Details'!A:A,'Billing Details'!J:J,FALSE)</f>
        <v>60000</v>
      </c>
    </row>
    <row r="17" spans="1:22" x14ac:dyDescent="0.35">
      <c r="A17" s="2" t="s">
        <v>58</v>
      </c>
      <c r="B17">
        <f>_xlfn.XLOOKUP(A17,'Patient Demographics'!A:A,'Billing Details'!J:J,FALSE)</f>
        <v>240000</v>
      </c>
      <c r="C17" t="str">
        <f>_xlfn.XLOOKUP(A17,'Patient Demographics'!A:A,'Patient Demographics'!N:N,FALSE)</f>
        <v>West</v>
      </c>
      <c r="D17">
        <f>_xlfn.XLOOKUP(A17,'Patient Demographics'!A:A,'Patient Demographics'!I:I,FALSE)</f>
        <v>32</v>
      </c>
      <c r="E17" t="str">
        <f>_xlfn.XLOOKUP(A17,'Patient Demographics'!A:A,'Patient Demographics'!J:J,FALSE)</f>
        <v>Adult</v>
      </c>
      <c r="F17">
        <f>_xlfn.XLOOKUP(A17,'Billing Details'!A:A,'Billing Details'!U:U,FALSE)</f>
        <v>0</v>
      </c>
      <c r="G17">
        <f>_xlfn.XLOOKUP(A17,'Patient Health Records'!A:A,'Patient Health Records'!E:E,FALSE)</f>
        <v>91.6</v>
      </c>
      <c r="H17" t="str">
        <f>_xlfn.XLOOKUP(A17,'Patient Health Records'!A:A,'Patient Health Records'!B:B,FALSE)</f>
        <v>B+</v>
      </c>
      <c r="I17" t="b">
        <f>_xlfn.XLOOKUP(A17,'Patient Health Records'!A:A,'Patient Health Records'!J:J,FALSE)</f>
        <v>1</v>
      </c>
      <c r="J17" t="b">
        <f>_xlfn.XLOOKUP(A17,'Patient Health Records'!A:A,'Patient Health Records'!P:P,FALSE)</f>
        <v>0</v>
      </c>
      <c r="K17" s="68">
        <f>_xlfn.XLOOKUP(A17,'Patient Health Records'!A:A,'Patient Health Records'!F:F,FALSE)</f>
        <v>33.645546372819105</v>
      </c>
      <c r="L17" s="22" t="b">
        <f>_xlfn.XLOOKUP(A17,'Patient Health Records'!A:A,'Patient Health Records'!AD:AD,FALSE)</f>
        <v>1</v>
      </c>
      <c r="M17">
        <f>_xlfn.XLOOKUP(A17,'Patient Demographics'!A:A,'Patient Demographics'!K:K,FALSE)</f>
        <v>15</v>
      </c>
      <c r="N17" t="b">
        <f>_xlfn.XLOOKUP(A17,'Billing Details'!A:A,'Billing Details'!T:T,FALSE)</f>
        <v>0</v>
      </c>
      <c r="O17" t="str">
        <f>_xlfn.XLOOKUP(A17,'Patient Health Records'!A:A,'Patient Health Records'!AF:AF,FALSE)</f>
        <v>Heart Disease</v>
      </c>
      <c r="P17" t="b">
        <f>_xlfn.XLOOKUP(A17,'Patient Health Records'!A:A,'Patient Health Records'!X:X,FALSE)</f>
        <v>0</v>
      </c>
      <c r="Q17" t="b">
        <f>_xlfn.XLOOKUP(A17,'Patient Health Records'!A:A,'Patient Health Records'!S:S,FALSE)</f>
        <v>0</v>
      </c>
      <c r="R17" t="b">
        <f>_xlfn.XLOOKUP(A17,'Patient Health Records'!A:A,'Patient Health Records'!AA:AA,FALSE)</f>
        <v>0</v>
      </c>
      <c r="S17" t="str">
        <f>_xlfn.XLOOKUP(A17,'Patient Demographics'!A:A,'Patient Demographics'!E:E,FALSE)</f>
        <v>Female</v>
      </c>
      <c r="T17" t="str">
        <f>_xlfn.XLOOKUP(A17,'Patient Education'!A:A,'Patient Education'!B:B,FALSE)</f>
        <v>Bachelor's Degree</v>
      </c>
      <c r="U17" t="str">
        <f>_xlfn.XLOOKUP('Combined Sheet'!A17,'Patient Education'!A:A,'Patient Education'!C:C,FALSE)</f>
        <v>Nurse</v>
      </c>
      <c r="V17">
        <f>_xlfn.XLOOKUP(A17,'Billing Details'!A:A,'Billing Details'!J:J,FALSE)</f>
        <v>240000</v>
      </c>
    </row>
    <row r="18" spans="1:22" x14ac:dyDescent="0.35">
      <c r="A18" s="2" t="s">
        <v>61</v>
      </c>
      <c r="B18">
        <f>_xlfn.XLOOKUP(A18,'Patient Demographics'!A:A,'Billing Details'!J:J,FALSE)</f>
        <v>1000</v>
      </c>
      <c r="C18" t="str">
        <f>_xlfn.XLOOKUP(A18,'Patient Demographics'!A:A,'Patient Demographics'!N:N,FALSE)</f>
        <v>South</v>
      </c>
      <c r="D18">
        <f>_xlfn.XLOOKUP(A18,'Patient Demographics'!A:A,'Patient Demographics'!I:I,FALSE)</f>
        <v>42</v>
      </c>
      <c r="E18" t="str">
        <f>_xlfn.XLOOKUP(A18,'Patient Demographics'!A:A,'Patient Demographics'!J:J,FALSE)</f>
        <v>Adult</v>
      </c>
      <c r="F18" t="str">
        <f>_xlfn.XLOOKUP(A18,'Billing Details'!A:A,'Billing Details'!U:U,FALSE)</f>
        <v/>
      </c>
      <c r="G18">
        <f>_xlfn.XLOOKUP(A18,'Patient Health Records'!A:A,'Patient Health Records'!E:E,FALSE)</f>
        <v>60.6</v>
      </c>
      <c r="H18" t="str">
        <f>_xlfn.XLOOKUP(A18,'Patient Health Records'!A:A,'Patient Health Records'!B:B,FALSE)</f>
        <v>A+</v>
      </c>
      <c r="I18" t="b">
        <f>_xlfn.XLOOKUP(A18,'Patient Health Records'!A:A,'Patient Health Records'!J:J,FALSE)</f>
        <v>0</v>
      </c>
      <c r="J18" t="b">
        <f>_xlfn.XLOOKUP(A18,'Patient Health Records'!A:A,'Patient Health Records'!P:P,FALSE)</f>
        <v>1</v>
      </c>
      <c r="K18" s="68">
        <f>_xlfn.XLOOKUP(A18,'Patient Health Records'!A:A,'Patient Health Records'!F:F,FALSE)</f>
        <v>21.728997095629101</v>
      </c>
      <c r="L18" s="22" t="b">
        <f>_xlfn.XLOOKUP(A18,'Patient Health Records'!A:A,'Patient Health Records'!AD:AD,FALSE)</f>
        <v>0</v>
      </c>
      <c r="M18">
        <f>_xlfn.XLOOKUP(A18,'Patient Demographics'!A:A,'Patient Demographics'!K:K,FALSE)</f>
        <v>7</v>
      </c>
      <c r="N18" t="b">
        <f>_xlfn.XLOOKUP(A18,'Billing Details'!A:A,'Billing Details'!T:T,FALSE)</f>
        <v>0</v>
      </c>
      <c r="O18" t="str">
        <f>_xlfn.XLOOKUP(A18,'Patient Health Records'!A:A,'Patient Health Records'!AF:AF,FALSE)</f>
        <v>Osteoarthritis</v>
      </c>
      <c r="P18" t="b">
        <f>_xlfn.XLOOKUP(A18,'Patient Health Records'!A:A,'Patient Health Records'!X:X,FALSE)</f>
        <v>0</v>
      </c>
      <c r="Q18" t="b">
        <f>_xlfn.XLOOKUP(A18,'Patient Health Records'!A:A,'Patient Health Records'!S:S,FALSE)</f>
        <v>0</v>
      </c>
      <c r="R18" t="b">
        <f>_xlfn.XLOOKUP(A18,'Patient Health Records'!A:A,'Patient Health Records'!AA:AA,FALSE)</f>
        <v>0</v>
      </c>
      <c r="S18" t="str">
        <f>_xlfn.XLOOKUP(A18,'Patient Demographics'!A:A,'Patient Demographics'!E:E,FALSE)</f>
        <v>Male</v>
      </c>
      <c r="T18" t="str">
        <f>_xlfn.XLOOKUP(A18,'Patient Education'!A:A,'Patient Education'!B:B,FALSE)</f>
        <v>Master's Degree</v>
      </c>
      <c r="U18" t="str">
        <f>_xlfn.XLOOKUP('Combined Sheet'!A18,'Patient Education'!A:A,'Patient Education'!C:C,FALSE)</f>
        <v>Manager</v>
      </c>
      <c r="V18">
        <f>_xlfn.XLOOKUP(A18,'Billing Details'!A:A,'Billing Details'!J:J,FALSE)</f>
        <v>1000</v>
      </c>
    </row>
    <row r="19" spans="1:22" x14ac:dyDescent="0.35">
      <c r="A19" s="2" t="s">
        <v>63</v>
      </c>
      <c r="B19">
        <f>_xlfn.XLOOKUP(A19,'Patient Demographics'!A:A,'Billing Details'!J:J,FALSE)</f>
        <v>40000</v>
      </c>
      <c r="C19" t="str">
        <f>_xlfn.XLOOKUP(A19,'Patient Demographics'!A:A,'Patient Demographics'!N:N,FALSE)</f>
        <v>South</v>
      </c>
      <c r="D19">
        <f>_xlfn.XLOOKUP(A19,'Patient Demographics'!A:A,'Patient Demographics'!I:I,FALSE)</f>
        <v>58</v>
      </c>
      <c r="E19" t="str">
        <f>_xlfn.XLOOKUP(A19,'Patient Demographics'!A:A,'Patient Demographics'!J:J,FALSE)</f>
        <v>Senior</v>
      </c>
      <c r="F19">
        <f>_xlfn.XLOOKUP(A19,'Billing Details'!A:A,'Billing Details'!U:U,FALSE)</f>
        <v>21677.3</v>
      </c>
      <c r="G19">
        <f>_xlfn.XLOOKUP(A19,'Patient Health Records'!A:A,'Patient Health Records'!E:E,FALSE)</f>
        <v>93.5</v>
      </c>
      <c r="H19" t="str">
        <f>_xlfn.XLOOKUP(A19,'Patient Health Records'!A:A,'Patient Health Records'!B:B,FALSE)</f>
        <v>O+</v>
      </c>
      <c r="I19" t="b">
        <f>_xlfn.XLOOKUP(A19,'Patient Health Records'!A:A,'Patient Health Records'!J:J,FALSE)</f>
        <v>0</v>
      </c>
      <c r="J19" t="b">
        <f>_xlfn.XLOOKUP(A19,'Patient Health Records'!A:A,'Patient Health Records'!P:P,FALSE)</f>
        <v>0</v>
      </c>
      <c r="K19" s="68">
        <f>_xlfn.XLOOKUP(A19,'Patient Health Records'!A:A,'Patient Health Records'!F:F,FALSE)</f>
        <v>33.525762845566355</v>
      </c>
      <c r="L19" s="22" t="b">
        <f>_xlfn.XLOOKUP(A19,'Patient Health Records'!A:A,'Patient Health Records'!AD:AD,FALSE)</f>
        <v>1</v>
      </c>
      <c r="M19">
        <f>_xlfn.XLOOKUP(A19,'Patient Demographics'!A:A,'Patient Demographics'!K:K,FALSE)</f>
        <v>3</v>
      </c>
      <c r="N19" t="b">
        <f>_xlfn.XLOOKUP(A19,'Billing Details'!A:A,'Billing Details'!T:T,FALSE)</f>
        <v>1</v>
      </c>
      <c r="O19" t="str">
        <f>_xlfn.XLOOKUP(A19,'Patient Health Records'!A:A,'Patient Health Records'!AF:AF,FALSE)</f>
        <v>Childbirth</v>
      </c>
      <c r="P19" t="b">
        <f>_xlfn.XLOOKUP(A19,'Patient Health Records'!A:A,'Patient Health Records'!X:X,FALSE)</f>
        <v>0</v>
      </c>
      <c r="Q19" t="b">
        <f>_xlfn.XLOOKUP(A19,'Patient Health Records'!A:A,'Patient Health Records'!S:S,FALSE)</f>
        <v>1</v>
      </c>
      <c r="R19" t="b">
        <f>_xlfn.XLOOKUP(A19,'Patient Health Records'!A:A,'Patient Health Records'!AA:AA,FALSE)</f>
        <v>0</v>
      </c>
      <c r="S19" t="str">
        <f>_xlfn.XLOOKUP(A19,'Patient Demographics'!A:A,'Patient Demographics'!E:E,FALSE)</f>
        <v>Female</v>
      </c>
      <c r="T19" t="str">
        <f>_xlfn.XLOOKUP(A19,'Patient Education'!A:A,'Patient Education'!B:B,FALSE)</f>
        <v>Master's Degree</v>
      </c>
      <c r="U19" t="str">
        <f>_xlfn.XLOOKUP('Combined Sheet'!A19,'Patient Education'!A:A,'Patient Education'!C:C,FALSE)</f>
        <v>Doctor</v>
      </c>
      <c r="V19">
        <f>_xlfn.XLOOKUP(A19,'Billing Details'!A:A,'Billing Details'!J:J,FALSE)</f>
        <v>40000</v>
      </c>
    </row>
    <row r="20" spans="1:22" x14ac:dyDescent="0.35">
      <c r="A20" s="2" t="s">
        <v>66</v>
      </c>
      <c r="B20">
        <f>_xlfn.XLOOKUP(A20,'Patient Demographics'!A:A,'Billing Details'!J:J,FALSE)</f>
        <v>500</v>
      </c>
      <c r="C20" t="str">
        <f>_xlfn.XLOOKUP(A20,'Patient Demographics'!A:A,'Patient Demographics'!N:N,FALSE)</f>
        <v>South</v>
      </c>
      <c r="D20">
        <f>_xlfn.XLOOKUP(A20,'Patient Demographics'!A:A,'Patient Demographics'!I:I,FALSE)</f>
        <v>45</v>
      </c>
      <c r="E20" t="str">
        <f>_xlfn.XLOOKUP(A20,'Patient Demographics'!A:A,'Patient Demographics'!J:J,FALSE)</f>
        <v>Adult</v>
      </c>
      <c r="F20">
        <f>_xlfn.XLOOKUP(A20,'Billing Details'!A:A,'Billing Details'!U:U,FALSE)</f>
        <v>399.98</v>
      </c>
      <c r="G20">
        <f>_xlfn.XLOOKUP(A20,'Patient Health Records'!A:A,'Patient Health Records'!E:E,FALSE)</f>
        <v>99</v>
      </c>
      <c r="H20" t="str">
        <f>_xlfn.XLOOKUP(A20,'Patient Health Records'!A:A,'Patient Health Records'!B:B,FALSE)</f>
        <v>O+</v>
      </c>
      <c r="I20" t="b">
        <f>_xlfn.XLOOKUP(A20,'Patient Health Records'!A:A,'Patient Health Records'!J:J,FALSE)</f>
        <v>1</v>
      </c>
      <c r="J20" t="b">
        <f>_xlfn.XLOOKUP(A20,'Patient Health Records'!A:A,'Patient Health Records'!P:P,FALSE)</f>
        <v>0</v>
      </c>
      <c r="K20" s="68">
        <f>_xlfn.XLOOKUP(A20,'Patient Health Records'!A:A,'Patient Health Records'!F:F,FALSE)</f>
        <v>33.856571252693136</v>
      </c>
      <c r="L20" s="22" t="b">
        <f>_xlfn.XLOOKUP(A20,'Patient Health Records'!A:A,'Patient Health Records'!AD:AD,FALSE)</f>
        <v>1</v>
      </c>
      <c r="M20">
        <f>_xlfn.XLOOKUP(A20,'Patient Demographics'!A:A,'Patient Demographics'!K:K,FALSE)</f>
        <v>4</v>
      </c>
      <c r="N20" t="b">
        <f>_xlfn.XLOOKUP(A20,'Billing Details'!A:A,'Billing Details'!T:T,FALSE)</f>
        <v>1</v>
      </c>
      <c r="O20" t="str">
        <f>_xlfn.XLOOKUP(A20,'Patient Health Records'!A:A,'Patient Health Records'!AF:AF,FALSE)</f>
        <v>Allergic Reaction</v>
      </c>
      <c r="P20" t="b">
        <f>_xlfn.XLOOKUP(A20,'Patient Health Records'!A:A,'Patient Health Records'!X:X,FALSE)</f>
        <v>0</v>
      </c>
      <c r="Q20" t="b">
        <f>_xlfn.XLOOKUP(A20,'Patient Health Records'!A:A,'Patient Health Records'!S:S,FALSE)</f>
        <v>0</v>
      </c>
      <c r="R20" t="b">
        <f>_xlfn.XLOOKUP(A20,'Patient Health Records'!A:A,'Patient Health Records'!AA:AA,FALSE)</f>
        <v>1</v>
      </c>
      <c r="S20" t="str">
        <f>_xlfn.XLOOKUP(A20,'Patient Demographics'!A:A,'Patient Demographics'!E:E,FALSE)</f>
        <v>Female</v>
      </c>
      <c r="T20" t="str">
        <f>_xlfn.XLOOKUP(A20,'Patient Education'!A:A,'Patient Education'!B:B,FALSE)</f>
        <v>School</v>
      </c>
      <c r="U20" t="str">
        <f>_xlfn.XLOOKUP('Combined Sheet'!A20,'Patient Education'!A:A,'Patient Education'!C:C,FALSE)</f>
        <v>Retail Worker</v>
      </c>
      <c r="V20">
        <f>_xlfn.XLOOKUP(A20,'Billing Details'!A:A,'Billing Details'!J:J,FALSE)</f>
        <v>500</v>
      </c>
    </row>
    <row r="21" spans="1:22" x14ac:dyDescent="0.35">
      <c r="A21" s="2" t="s">
        <v>68</v>
      </c>
      <c r="B21">
        <f>_xlfn.XLOOKUP(A21,'Patient Demographics'!A:A,'Billing Details'!J:J,FALSE)</f>
        <v>24000</v>
      </c>
      <c r="C21" t="str">
        <f>_xlfn.XLOOKUP(A21,'Patient Demographics'!A:A,'Patient Demographics'!N:N,FALSE)</f>
        <v>West</v>
      </c>
      <c r="D21">
        <f>_xlfn.XLOOKUP(A21,'Patient Demographics'!A:A,'Patient Demographics'!I:I,FALSE)</f>
        <v>58</v>
      </c>
      <c r="E21" t="str">
        <f>_xlfn.XLOOKUP(A21,'Patient Demographics'!A:A,'Patient Demographics'!J:J,FALSE)</f>
        <v>Senior</v>
      </c>
      <c r="F21">
        <f>_xlfn.XLOOKUP(A21,'Billing Details'!A:A,'Billing Details'!U:U,FALSE)</f>
        <v>12575.07</v>
      </c>
      <c r="G21">
        <f>_xlfn.XLOOKUP(A21,'Patient Health Records'!A:A,'Patient Health Records'!E:E,FALSE)</f>
        <v>73.7</v>
      </c>
      <c r="H21" t="str">
        <f>_xlfn.XLOOKUP(A21,'Patient Health Records'!A:A,'Patient Health Records'!B:B,FALSE)</f>
        <v>A-</v>
      </c>
      <c r="I21" t="b">
        <f>_xlfn.XLOOKUP(A21,'Patient Health Records'!A:A,'Patient Health Records'!J:J,FALSE)</f>
        <v>0</v>
      </c>
      <c r="J21" t="b">
        <f>_xlfn.XLOOKUP(A21,'Patient Health Records'!A:A,'Patient Health Records'!P:P,FALSE)</f>
        <v>0</v>
      </c>
      <c r="K21" s="68">
        <f>_xlfn.XLOOKUP(A21,'Patient Health Records'!A:A,'Patient Health Records'!F:F,FALSE)</f>
        <v>28.432545040700589</v>
      </c>
      <c r="L21" s="22" t="b">
        <f>_xlfn.XLOOKUP(A21,'Patient Health Records'!A:A,'Patient Health Records'!AD:AD,FALSE)</f>
        <v>1</v>
      </c>
      <c r="M21">
        <f>_xlfn.XLOOKUP(A21,'Patient Demographics'!A:A,'Patient Demographics'!K:K,FALSE)</f>
        <v>15</v>
      </c>
      <c r="N21" t="b">
        <f>_xlfn.XLOOKUP(A21,'Billing Details'!A:A,'Billing Details'!T:T,FALSE)</f>
        <v>1</v>
      </c>
      <c r="O21" t="str">
        <f>_xlfn.XLOOKUP(A21,'Patient Health Records'!A:A,'Patient Health Records'!AF:AF,FALSE)</f>
        <v>Respiratory Infection</v>
      </c>
      <c r="P21" t="b">
        <f>_xlfn.XLOOKUP(A21,'Patient Health Records'!A:A,'Patient Health Records'!X:X,FALSE)</f>
        <v>0</v>
      </c>
      <c r="Q21" t="b">
        <f>_xlfn.XLOOKUP(A21,'Patient Health Records'!A:A,'Patient Health Records'!S:S,FALSE)</f>
        <v>1</v>
      </c>
      <c r="R21" t="b">
        <f>_xlfn.XLOOKUP(A21,'Patient Health Records'!A:A,'Patient Health Records'!AA:AA,FALSE)</f>
        <v>1</v>
      </c>
      <c r="S21" t="str">
        <f>_xlfn.XLOOKUP(A21,'Patient Demographics'!A:A,'Patient Demographics'!E:E,FALSE)</f>
        <v>Male</v>
      </c>
      <c r="T21" t="str">
        <f>_xlfn.XLOOKUP(A21,'Patient Education'!A:A,'Patient Education'!B:B,FALSE)</f>
        <v>Bachelor's Degree</v>
      </c>
      <c r="U21" t="str">
        <f>_xlfn.XLOOKUP('Combined Sheet'!A21,'Patient Education'!A:A,'Patient Education'!C:C,FALSE)</f>
        <v>Junior Executive</v>
      </c>
      <c r="V21">
        <f>_xlfn.XLOOKUP(A21,'Billing Details'!A:A,'Billing Details'!J:J,FALSE)</f>
        <v>24000</v>
      </c>
    </row>
    <row r="22" spans="1:22" x14ac:dyDescent="0.35">
      <c r="A22" s="2" t="s">
        <v>72</v>
      </c>
      <c r="B22">
        <f>_xlfn.XLOOKUP(A22,'Patient Demographics'!A:A,'Billing Details'!J:J,FALSE)</f>
        <v>24000</v>
      </c>
      <c r="C22" t="str">
        <f>_xlfn.XLOOKUP(A22,'Patient Demographics'!A:A,'Patient Demographics'!N:N,FALSE)</f>
        <v>North</v>
      </c>
      <c r="D22">
        <f>_xlfn.XLOOKUP(A22,'Patient Demographics'!A:A,'Patient Demographics'!I:I,FALSE)</f>
        <v>46</v>
      </c>
      <c r="E22" t="str">
        <f>_xlfn.XLOOKUP(A22,'Patient Demographics'!A:A,'Patient Demographics'!J:J,FALSE)</f>
        <v>Senior</v>
      </c>
      <c r="F22">
        <f>_xlfn.XLOOKUP(A22,'Billing Details'!A:A,'Billing Details'!U:U,FALSE)</f>
        <v>19464.48</v>
      </c>
      <c r="G22">
        <f>_xlfn.XLOOKUP(A22,'Patient Health Records'!A:A,'Patient Health Records'!E:E,FALSE)</f>
        <v>54</v>
      </c>
      <c r="H22" t="str">
        <f>_xlfn.XLOOKUP(A22,'Patient Health Records'!A:A,'Patient Health Records'!B:B,FALSE)</f>
        <v>A-</v>
      </c>
      <c r="I22" t="b">
        <f>_xlfn.XLOOKUP(A22,'Patient Health Records'!A:A,'Patient Health Records'!J:J,FALSE)</f>
        <v>0</v>
      </c>
      <c r="J22" t="b">
        <f>_xlfn.XLOOKUP(A22,'Patient Health Records'!A:A,'Patient Health Records'!P:P,FALSE)</f>
        <v>1</v>
      </c>
      <c r="K22" s="68">
        <f>_xlfn.XLOOKUP(A22,'Patient Health Records'!A:A,'Patient Health Records'!F:F,FALSE)</f>
        <v>20.832529609197174</v>
      </c>
      <c r="L22" s="22" t="b">
        <f>_xlfn.XLOOKUP(A22,'Patient Health Records'!A:A,'Patient Health Records'!AD:AD,FALSE)</f>
        <v>0</v>
      </c>
      <c r="M22">
        <f>_xlfn.XLOOKUP(A22,'Patient Demographics'!A:A,'Patient Demographics'!K:K,FALSE)</f>
        <v>30</v>
      </c>
      <c r="N22" t="b">
        <f>_xlfn.XLOOKUP(A22,'Billing Details'!A:A,'Billing Details'!T:T,FALSE)</f>
        <v>1</v>
      </c>
      <c r="O22" t="str">
        <f>_xlfn.XLOOKUP(A22,'Patient Health Records'!A:A,'Patient Health Records'!AF:AF,FALSE)</f>
        <v>Kidney Stones</v>
      </c>
      <c r="P22" t="b">
        <f>_xlfn.XLOOKUP(A22,'Patient Health Records'!A:A,'Patient Health Records'!X:X,FALSE)</f>
        <v>0</v>
      </c>
      <c r="Q22" t="b">
        <f>_xlfn.XLOOKUP(A22,'Patient Health Records'!A:A,'Patient Health Records'!S:S,FALSE)</f>
        <v>0</v>
      </c>
      <c r="R22" t="b">
        <f>_xlfn.XLOOKUP(A22,'Patient Health Records'!A:A,'Patient Health Records'!AA:AA,FALSE)</f>
        <v>0</v>
      </c>
      <c r="S22" t="str">
        <f>_xlfn.XLOOKUP(A22,'Patient Demographics'!A:A,'Patient Demographics'!E:E,FALSE)</f>
        <v>Female</v>
      </c>
      <c r="T22" t="str">
        <f>_xlfn.XLOOKUP(A22,'Patient Education'!A:A,'Patient Education'!B:B,FALSE)</f>
        <v>High School</v>
      </c>
      <c r="U22" t="str">
        <f>_xlfn.XLOOKUP('Combined Sheet'!A22,'Patient Education'!A:A,'Patient Education'!C:C,FALSE)</f>
        <v>Unemployed</v>
      </c>
      <c r="V22">
        <f>_xlfn.XLOOKUP(A22,'Billing Details'!A:A,'Billing Details'!J:J,FALSE)</f>
        <v>24000</v>
      </c>
    </row>
    <row r="23" spans="1:22" x14ac:dyDescent="0.35">
      <c r="A23" s="2" t="s">
        <v>75</v>
      </c>
      <c r="B23">
        <f>_xlfn.XLOOKUP(A23,'Patient Demographics'!A:A,'Billing Details'!J:J,FALSE)</f>
        <v>20000</v>
      </c>
      <c r="C23" t="str">
        <f>_xlfn.XLOOKUP(A23,'Patient Demographics'!A:A,'Patient Demographics'!N:N,FALSE)</f>
        <v>South</v>
      </c>
      <c r="D23">
        <f>_xlfn.XLOOKUP(A23,'Patient Demographics'!A:A,'Patient Demographics'!I:I,FALSE)</f>
        <v>48</v>
      </c>
      <c r="E23" t="str">
        <f>_xlfn.XLOOKUP(A23,'Patient Demographics'!A:A,'Patient Demographics'!J:J,FALSE)</f>
        <v>Senior</v>
      </c>
      <c r="F23">
        <f>_xlfn.XLOOKUP(A23,'Billing Details'!A:A,'Billing Details'!U:U,FALSE)</f>
        <v>15581.86</v>
      </c>
      <c r="G23">
        <f>_xlfn.XLOOKUP(A23,'Patient Health Records'!A:A,'Patient Health Records'!E:E,FALSE)</f>
        <v>76</v>
      </c>
      <c r="H23" t="str">
        <f>_xlfn.XLOOKUP(A23,'Patient Health Records'!A:A,'Patient Health Records'!B:B,FALSE)</f>
        <v>B-</v>
      </c>
      <c r="I23" t="b">
        <f>_xlfn.XLOOKUP(A23,'Patient Health Records'!A:A,'Patient Health Records'!J:J,FALSE)</f>
        <v>0</v>
      </c>
      <c r="J23" t="b">
        <f>_xlfn.XLOOKUP(A23,'Patient Health Records'!A:A,'Patient Health Records'!P:P,FALSE)</f>
        <v>0</v>
      </c>
      <c r="K23" s="68">
        <f>_xlfn.XLOOKUP(A23,'Patient Health Records'!A:A,'Patient Health Records'!F:F,FALSE)</f>
        <v>25.689561925365066</v>
      </c>
      <c r="L23" s="22" t="b">
        <f>_xlfn.XLOOKUP(A23,'Patient Health Records'!A:A,'Patient Health Records'!AD:AD,FALSE)</f>
        <v>0</v>
      </c>
      <c r="M23">
        <f>_xlfn.XLOOKUP(A23,'Patient Demographics'!A:A,'Patient Demographics'!K:K,FALSE)</f>
        <v>2</v>
      </c>
      <c r="N23" t="b">
        <f>_xlfn.XLOOKUP(A23,'Billing Details'!A:A,'Billing Details'!T:T,FALSE)</f>
        <v>1</v>
      </c>
      <c r="O23" t="str">
        <f>_xlfn.XLOOKUP(A23,'Patient Health Records'!A:A,'Patient Health Records'!AF:AF,FALSE)</f>
        <v>Fractured Leg</v>
      </c>
      <c r="P23" t="b">
        <f>_xlfn.XLOOKUP(A23,'Patient Health Records'!A:A,'Patient Health Records'!X:X,FALSE)</f>
        <v>0</v>
      </c>
      <c r="Q23" t="b">
        <f>_xlfn.XLOOKUP(A23,'Patient Health Records'!A:A,'Patient Health Records'!S:S,FALSE)</f>
        <v>0</v>
      </c>
      <c r="R23" t="b">
        <f>_xlfn.XLOOKUP(A23,'Patient Health Records'!A:A,'Patient Health Records'!AA:AA,FALSE)</f>
        <v>0</v>
      </c>
      <c r="S23" t="str">
        <f>_xlfn.XLOOKUP(A23,'Patient Demographics'!A:A,'Patient Demographics'!E:E,FALSE)</f>
        <v>Female</v>
      </c>
      <c r="T23" t="str">
        <f>_xlfn.XLOOKUP(A23,'Patient Education'!A:A,'Patient Education'!B:B,FALSE)</f>
        <v>Master's Degree</v>
      </c>
      <c r="U23" t="str">
        <f>_xlfn.XLOOKUP('Combined Sheet'!A23,'Patient Education'!A:A,'Patient Education'!C:C,FALSE)</f>
        <v>Senior Executive</v>
      </c>
      <c r="V23">
        <f>_xlfn.XLOOKUP(A23,'Billing Details'!A:A,'Billing Details'!J:J,FALSE)</f>
        <v>20000</v>
      </c>
    </row>
    <row r="24" spans="1:22" x14ac:dyDescent="0.35">
      <c r="A24" s="2" t="s">
        <v>77</v>
      </c>
      <c r="B24">
        <f>_xlfn.XLOOKUP(A24,'Patient Demographics'!A:A,'Billing Details'!J:J,FALSE)</f>
        <v>240000</v>
      </c>
      <c r="C24" t="str">
        <f>_xlfn.XLOOKUP(A24,'Patient Demographics'!A:A,'Patient Demographics'!N:N,FALSE)</f>
        <v>South</v>
      </c>
      <c r="D24">
        <f>_xlfn.XLOOKUP(A24,'Patient Demographics'!A:A,'Patient Demographics'!I:I,FALSE)</f>
        <v>58</v>
      </c>
      <c r="E24" t="str">
        <f>_xlfn.XLOOKUP(A24,'Patient Demographics'!A:A,'Patient Demographics'!J:J,FALSE)</f>
        <v>Senior</v>
      </c>
      <c r="F24" t="str">
        <f>_xlfn.XLOOKUP(A24,'Billing Details'!A:A,'Billing Details'!U:U,FALSE)</f>
        <v/>
      </c>
      <c r="G24">
        <f>_xlfn.XLOOKUP(A24,'Patient Health Records'!A:A,'Patient Health Records'!E:E,FALSE)</f>
        <v>86.3</v>
      </c>
      <c r="H24" t="str">
        <f>_xlfn.XLOOKUP(A24,'Patient Health Records'!A:A,'Patient Health Records'!B:B,FALSE)</f>
        <v>A-</v>
      </c>
      <c r="I24" t="b">
        <f>_xlfn.XLOOKUP(A24,'Patient Health Records'!A:A,'Patient Health Records'!J:J,FALSE)</f>
        <v>0</v>
      </c>
      <c r="J24" t="b">
        <f>_xlfn.XLOOKUP(A24,'Patient Health Records'!A:A,'Patient Health Records'!P:P,FALSE)</f>
        <v>0</v>
      </c>
      <c r="K24" s="68">
        <f>_xlfn.XLOOKUP(A24,'Patient Health Records'!A:A,'Patient Health Records'!F:F,FALSE)</f>
        <v>30.216028850530446</v>
      </c>
      <c r="L24" s="22" t="b">
        <f>_xlfn.XLOOKUP(A24,'Patient Health Records'!A:A,'Patient Health Records'!AD:AD,FALSE)</f>
        <v>1</v>
      </c>
      <c r="M24">
        <f>_xlfn.XLOOKUP(A24,'Patient Demographics'!A:A,'Patient Demographics'!K:K,FALSE)</f>
        <v>40</v>
      </c>
      <c r="N24" t="b">
        <f>_xlfn.XLOOKUP(A24,'Billing Details'!A:A,'Billing Details'!T:T,FALSE)</f>
        <v>0</v>
      </c>
      <c r="O24" t="str">
        <f>_xlfn.XLOOKUP(A24,'Patient Health Records'!A:A,'Patient Health Records'!AF:AF,FALSE)</f>
        <v>Kidney Stones</v>
      </c>
      <c r="P24" t="b">
        <f>_xlfn.XLOOKUP(A24,'Patient Health Records'!A:A,'Patient Health Records'!X:X,FALSE)</f>
        <v>0</v>
      </c>
      <c r="Q24" t="b">
        <f>_xlfn.XLOOKUP(A24,'Patient Health Records'!A:A,'Patient Health Records'!S:S,FALSE)</f>
        <v>0</v>
      </c>
      <c r="R24" t="b">
        <f>_xlfn.XLOOKUP(A24,'Patient Health Records'!A:A,'Patient Health Records'!AA:AA,FALSE)</f>
        <v>1</v>
      </c>
      <c r="S24" t="str">
        <f>_xlfn.XLOOKUP(A24,'Patient Demographics'!A:A,'Patient Demographics'!E:E,FALSE)</f>
        <v>Male</v>
      </c>
      <c r="T24" t="str">
        <f>_xlfn.XLOOKUP(A24,'Patient Education'!A:A,'Patient Education'!B:B,FALSE)</f>
        <v>PhD</v>
      </c>
      <c r="U24" t="str">
        <f>_xlfn.XLOOKUP('Combined Sheet'!A24,'Patient Education'!A:A,'Patient Education'!C:C,FALSE)</f>
        <v>Scientist</v>
      </c>
      <c r="V24">
        <f>_xlfn.XLOOKUP(A24,'Billing Details'!A:A,'Billing Details'!J:J,FALSE)</f>
        <v>240000</v>
      </c>
    </row>
    <row r="25" spans="1:22" x14ac:dyDescent="0.35">
      <c r="A25" s="2" t="s">
        <v>79</v>
      </c>
      <c r="B25">
        <f>_xlfn.XLOOKUP(A25,'Patient Demographics'!A:A,'Billing Details'!J:J,FALSE)</f>
        <v>60000</v>
      </c>
      <c r="C25" t="str">
        <f>_xlfn.XLOOKUP(A25,'Patient Demographics'!A:A,'Patient Demographics'!N:N,FALSE)</f>
        <v>West</v>
      </c>
      <c r="D25">
        <f>_xlfn.XLOOKUP(A25,'Patient Demographics'!A:A,'Patient Demographics'!I:I,FALSE)</f>
        <v>62</v>
      </c>
      <c r="E25" t="str">
        <f>_xlfn.XLOOKUP(A25,'Patient Demographics'!A:A,'Patient Demographics'!J:J,FALSE)</f>
        <v>super senior</v>
      </c>
      <c r="F25" t="str">
        <f>_xlfn.XLOOKUP(A25,'Billing Details'!A:A,'Billing Details'!U:U,FALSE)</f>
        <v/>
      </c>
      <c r="G25">
        <f>_xlfn.XLOOKUP(A25,'Patient Health Records'!A:A,'Patient Health Records'!E:E,FALSE)</f>
        <v>64.2</v>
      </c>
      <c r="H25" t="str">
        <f>_xlfn.XLOOKUP(A25,'Patient Health Records'!A:A,'Patient Health Records'!B:B,FALSE)</f>
        <v>O-</v>
      </c>
      <c r="I25" t="b">
        <f>_xlfn.XLOOKUP(A25,'Patient Health Records'!A:A,'Patient Health Records'!J:J,FALSE)</f>
        <v>0</v>
      </c>
      <c r="J25" t="b">
        <f>_xlfn.XLOOKUP(A25,'Patient Health Records'!A:A,'Patient Health Records'!P:P,FALSE)</f>
        <v>0</v>
      </c>
      <c r="K25" s="68">
        <f>_xlfn.XLOOKUP(A25,'Patient Health Records'!A:A,'Patient Health Records'!F:F,FALSE)</f>
        <v>24.16349881440777</v>
      </c>
      <c r="L25" s="22" t="b">
        <f>_xlfn.XLOOKUP(A25,'Patient Health Records'!A:A,'Patient Health Records'!AD:AD,FALSE)</f>
        <v>0</v>
      </c>
      <c r="M25">
        <f>_xlfn.XLOOKUP(A25,'Patient Demographics'!A:A,'Patient Demographics'!K:K,FALSE)</f>
        <v>15</v>
      </c>
      <c r="N25" t="b">
        <f>_xlfn.XLOOKUP(A25,'Billing Details'!A:A,'Billing Details'!T:T,FALSE)</f>
        <v>0</v>
      </c>
      <c r="O25" t="str">
        <f>_xlfn.XLOOKUP(A25,'Patient Health Records'!A:A,'Patient Health Records'!AF:AF,FALSE)</f>
        <v>Diabetes</v>
      </c>
      <c r="P25" t="b">
        <f>_xlfn.XLOOKUP(A25,'Patient Health Records'!A:A,'Patient Health Records'!X:X,FALSE)</f>
        <v>0</v>
      </c>
      <c r="Q25" t="b">
        <f>_xlfn.XLOOKUP(A25,'Patient Health Records'!A:A,'Patient Health Records'!S:S,FALSE)</f>
        <v>0</v>
      </c>
      <c r="R25" t="b">
        <f>_xlfn.XLOOKUP(A25,'Patient Health Records'!A:A,'Patient Health Records'!AA:AA,FALSE)</f>
        <v>0</v>
      </c>
      <c r="S25" t="str">
        <f>_xlfn.XLOOKUP(A25,'Patient Demographics'!A:A,'Patient Demographics'!E:E,FALSE)</f>
        <v>Male</v>
      </c>
      <c r="T25" t="str">
        <f>_xlfn.XLOOKUP(A25,'Patient Education'!A:A,'Patient Education'!B:B,FALSE)</f>
        <v>Master's Degree</v>
      </c>
      <c r="U25" t="str">
        <f>_xlfn.XLOOKUP('Combined Sheet'!A25,'Patient Education'!A:A,'Patient Education'!C:C,FALSE)</f>
        <v>Software Engineer</v>
      </c>
      <c r="V25">
        <f>_xlfn.XLOOKUP(A25,'Billing Details'!A:A,'Billing Details'!J:J,FALSE)</f>
        <v>60000</v>
      </c>
    </row>
    <row r="26" spans="1:22" x14ac:dyDescent="0.35">
      <c r="A26" s="2" t="s">
        <v>81</v>
      </c>
      <c r="B26">
        <f>_xlfn.XLOOKUP(A26,'Patient Demographics'!A:A,'Billing Details'!J:J,FALSE)</f>
        <v>3000</v>
      </c>
      <c r="C26" t="str">
        <f>_xlfn.XLOOKUP(A26,'Patient Demographics'!A:A,'Patient Demographics'!N:N,FALSE)</f>
        <v>West</v>
      </c>
      <c r="D26">
        <f>_xlfn.XLOOKUP(A26,'Patient Demographics'!A:A,'Patient Demographics'!I:I,FALSE)</f>
        <v>38</v>
      </c>
      <c r="E26" t="str">
        <f>_xlfn.XLOOKUP(A26,'Patient Demographics'!A:A,'Patient Demographics'!J:J,FALSE)</f>
        <v>Adult</v>
      </c>
      <c r="F26">
        <f>_xlfn.XLOOKUP(A26,'Billing Details'!A:A,'Billing Details'!U:U,FALSE)</f>
        <v>2157.69</v>
      </c>
      <c r="G26">
        <f>_xlfn.XLOOKUP(A26,'Patient Health Records'!A:A,'Patient Health Records'!E:E,FALSE)</f>
        <v>61.5</v>
      </c>
      <c r="H26" t="str">
        <f>_xlfn.XLOOKUP(A26,'Patient Health Records'!A:A,'Patient Health Records'!B:B,FALSE)</f>
        <v>B+</v>
      </c>
      <c r="I26" t="b">
        <f>_xlfn.XLOOKUP(A26,'Patient Health Records'!A:A,'Patient Health Records'!J:J,FALSE)</f>
        <v>0</v>
      </c>
      <c r="J26" t="b">
        <f>_xlfn.XLOOKUP(A26,'Patient Health Records'!A:A,'Patient Health Records'!P:P,FALSE)</f>
        <v>0</v>
      </c>
      <c r="K26" s="68">
        <f>_xlfn.XLOOKUP(A26,'Patient Health Records'!A:A,'Patient Health Records'!F:F,FALSE)</f>
        <v>20.081632653061224</v>
      </c>
      <c r="L26" s="22" t="b">
        <f>_xlfn.XLOOKUP(A26,'Patient Health Records'!A:A,'Patient Health Records'!AD:AD,FALSE)</f>
        <v>0</v>
      </c>
      <c r="M26">
        <f>_xlfn.XLOOKUP(A26,'Patient Demographics'!A:A,'Patient Demographics'!K:K,FALSE)</f>
        <v>12</v>
      </c>
      <c r="N26" t="b">
        <f>_xlfn.XLOOKUP(A26,'Billing Details'!A:A,'Billing Details'!T:T,FALSE)</f>
        <v>1</v>
      </c>
      <c r="O26" t="str">
        <f>_xlfn.XLOOKUP(A26,'Patient Health Records'!A:A,'Patient Health Records'!AF:AF,FALSE)</f>
        <v>Osteoarthritis</v>
      </c>
      <c r="P26" t="b">
        <f>_xlfn.XLOOKUP(A26,'Patient Health Records'!A:A,'Patient Health Records'!X:X,FALSE)</f>
        <v>0</v>
      </c>
      <c r="Q26" t="b">
        <f>_xlfn.XLOOKUP(A26,'Patient Health Records'!A:A,'Patient Health Records'!S:S,FALSE)</f>
        <v>0</v>
      </c>
      <c r="R26" t="b">
        <f>_xlfn.XLOOKUP(A26,'Patient Health Records'!A:A,'Patient Health Records'!AA:AA,FALSE)</f>
        <v>0</v>
      </c>
      <c r="S26" t="str">
        <f>_xlfn.XLOOKUP(A26,'Patient Demographics'!A:A,'Patient Demographics'!E:E,FALSE)</f>
        <v>Male</v>
      </c>
      <c r="T26" t="str">
        <f>_xlfn.XLOOKUP(A26,'Patient Education'!A:A,'Patient Education'!B:B,FALSE)</f>
        <v>School</v>
      </c>
      <c r="U26" t="str">
        <f>_xlfn.XLOOKUP('Combined Sheet'!A26,'Patient Education'!A:A,'Patient Education'!C:C,FALSE)</f>
        <v>Retail Worker</v>
      </c>
      <c r="V26">
        <f>_xlfn.XLOOKUP(A26,'Billing Details'!A:A,'Billing Details'!J:J,FALSE)</f>
        <v>3000</v>
      </c>
    </row>
    <row r="27" spans="1:22" x14ac:dyDescent="0.35">
      <c r="A27" s="2" t="s">
        <v>83</v>
      </c>
      <c r="B27">
        <f>_xlfn.XLOOKUP(A27,'Patient Demographics'!A:A,'Billing Details'!J:J,FALSE)</f>
        <v>72000</v>
      </c>
      <c r="C27" t="str">
        <f>_xlfn.XLOOKUP(A27,'Patient Demographics'!A:A,'Patient Demographics'!N:N,FALSE)</f>
        <v>North</v>
      </c>
      <c r="D27">
        <f>_xlfn.XLOOKUP(A27,'Patient Demographics'!A:A,'Patient Demographics'!I:I,FALSE)</f>
        <v>58</v>
      </c>
      <c r="E27" t="str">
        <f>_xlfn.XLOOKUP(A27,'Patient Demographics'!A:A,'Patient Demographics'!J:J,FALSE)</f>
        <v>Senior</v>
      </c>
      <c r="F27">
        <f>_xlfn.XLOOKUP(A27,'Billing Details'!A:A,'Billing Details'!U:U,FALSE)</f>
        <v>42165.48</v>
      </c>
      <c r="G27">
        <f>_xlfn.XLOOKUP(A27,'Patient Health Records'!A:A,'Patient Health Records'!E:E,FALSE)</f>
        <v>68.400000000000006</v>
      </c>
      <c r="H27" t="str">
        <f>_xlfn.XLOOKUP(A27,'Patient Health Records'!A:A,'Patient Health Records'!B:B,FALSE)</f>
        <v>AB+</v>
      </c>
      <c r="I27" t="b">
        <f>_xlfn.XLOOKUP(A27,'Patient Health Records'!A:A,'Patient Health Records'!J:J,FALSE)</f>
        <v>0</v>
      </c>
      <c r="J27" t="b">
        <f>_xlfn.XLOOKUP(A27,'Patient Health Records'!A:A,'Patient Health Records'!P:P,FALSE)</f>
        <v>0</v>
      </c>
      <c r="K27" s="68">
        <f>_xlfn.XLOOKUP(A27,'Patient Health Records'!A:A,'Patient Health Records'!F:F,FALSE)</f>
        <v>30.400000000000002</v>
      </c>
      <c r="L27" s="22" t="b">
        <f>_xlfn.XLOOKUP(A27,'Patient Health Records'!A:A,'Patient Health Records'!AD:AD,FALSE)</f>
        <v>1</v>
      </c>
      <c r="M27">
        <f>_xlfn.XLOOKUP(A27,'Patient Demographics'!A:A,'Patient Demographics'!K:K,FALSE)</f>
        <v>2</v>
      </c>
      <c r="N27" t="b">
        <f>_xlfn.XLOOKUP(A27,'Billing Details'!A:A,'Billing Details'!T:T,FALSE)</f>
        <v>1</v>
      </c>
      <c r="O27" t="str">
        <f>_xlfn.XLOOKUP(A27,'Patient Health Records'!A:A,'Patient Health Records'!AF:AF,FALSE)</f>
        <v>Kidney Stones</v>
      </c>
      <c r="P27" t="b">
        <f>_xlfn.XLOOKUP(A27,'Patient Health Records'!A:A,'Patient Health Records'!X:X,FALSE)</f>
        <v>0</v>
      </c>
      <c r="Q27" t="b">
        <f>_xlfn.XLOOKUP(A27,'Patient Health Records'!A:A,'Patient Health Records'!S:S,FALSE)</f>
        <v>1</v>
      </c>
      <c r="R27" t="b">
        <f>_xlfn.XLOOKUP(A27,'Patient Health Records'!A:A,'Patient Health Records'!AA:AA,FALSE)</f>
        <v>0</v>
      </c>
      <c r="S27" t="str">
        <f>_xlfn.XLOOKUP(A27,'Patient Demographics'!A:A,'Patient Demographics'!E:E,FALSE)</f>
        <v>Female</v>
      </c>
      <c r="T27" t="str">
        <f>_xlfn.XLOOKUP(A27,'Patient Education'!A:A,'Patient Education'!B:B,FALSE)</f>
        <v>School</v>
      </c>
      <c r="U27" t="str">
        <f>_xlfn.XLOOKUP('Combined Sheet'!A27,'Patient Education'!A:A,'Patient Education'!C:C,FALSE)</f>
        <v>Driver</v>
      </c>
      <c r="V27">
        <f>_xlfn.XLOOKUP(A27,'Billing Details'!A:A,'Billing Details'!J:J,FALSE)</f>
        <v>72000</v>
      </c>
    </row>
    <row r="28" spans="1:22" x14ac:dyDescent="0.35">
      <c r="A28" s="2" t="s">
        <v>85</v>
      </c>
      <c r="B28">
        <f>_xlfn.XLOOKUP(A28,'Patient Demographics'!A:A,'Billing Details'!J:J,FALSE)</f>
        <v>48000</v>
      </c>
      <c r="C28" t="str">
        <f>_xlfn.XLOOKUP(A28,'Patient Demographics'!A:A,'Patient Demographics'!N:N,FALSE)</f>
        <v>West</v>
      </c>
      <c r="D28">
        <f>_xlfn.XLOOKUP(A28,'Patient Demographics'!A:A,'Patient Demographics'!I:I,FALSE)</f>
        <v>48</v>
      </c>
      <c r="E28" t="str">
        <f>_xlfn.XLOOKUP(A28,'Patient Demographics'!A:A,'Patient Demographics'!J:J,FALSE)</f>
        <v>Senior</v>
      </c>
      <c r="F28" t="str">
        <f>_xlfn.XLOOKUP(A28,'Billing Details'!A:A,'Billing Details'!U:U,FALSE)</f>
        <v/>
      </c>
      <c r="G28">
        <f>_xlfn.XLOOKUP(A28,'Patient Health Records'!A:A,'Patient Health Records'!E:E,FALSE)</f>
        <v>70.099999999999994</v>
      </c>
      <c r="H28" t="str">
        <f>_xlfn.XLOOKUP(A28,'Patient Health Records'!A:A,'Patient Health Records'!B:B,FALSE)</f>
        <v>A+</v>
      </c>
      <c r="I28" t="b">
        <f>_xlfn.XLOOKUP(A28,'Patient Health Records'!A:A,'Patient Health Records'!J:J,FALSE)</f>
        <v>0</v>
      </c>
      <c r="J28" t="b">
        <f>_xlfn.XLOOKUP(A28,'Patient Health Records'!A:A,'Patient Health Records'!P:P,FALSE)</f>
        <v>0</v>
      </c>
      <c r="K28" s="68">
        <f>_xlfn.XLOOKUP(A28,'Patient Health Records'!A:A,'Patient Health Records'!F:F,FALSE)</f>
        <v>24.543958544868879</v>
      </c>
      <c r="L28" s="22" t="str">
        <f>_xlfn.XLOOKUP(A28,'Patient Health Records'!A:A,'Patient Health Records'!AD:AD,FALSE)</f>
        <v>FALSE</v>
      </c>
      <c r="M28">
        <f>_xlfn.XLOOKUP(A28,'Patient Demographics'!A:A,'Patient Demographics'!K:K,FALSE)</f>
        <v>0</v>
      </c>
      <c r="N28" t="b">
        <f>_xlfn.XLOOKUP(A28,'Billing Details'!A:A,'Billing Details'!T:T,FALSE)</f>
        <v>0</v>
      </c>
      <c r="O28" t="str">
        <f>_xlfn.XLOOKUP(A28,'Patient Health Records'!A:A,'Patient Health Records'!AF:AF,FALSE)</f>
        <v>Osteoarthritis</v>
      </c>
      <c r="P28" t="b">
        <f>_xlfn.XLOOKUP(A28,'Patient Health Records'!A:A,'Patient Health Records'!X:X,FALSE)</f>
        <v>0</v>
      </c>
      <c r="Q28" t="b">
        <f>_xlfn.XLOOKUP(A28,'Patient Health Records'!A:A,'Patient Health Records'!S:S,FALSE)</f>
        <v>0</v>
      </c>
      <c r="R28" t="b">
        <f>_xlfn.XLOOKUP(A28,'Patient Health Records'!A:A,'Patient Health Records'!AA:AA,FALSE)</f>
        <v>0</v>
      </c>
      <c r="S28" t="str">
        <f>_xlfn.XLOOKUP(A28,'Patient Demographics'!A:A,'Patient Demographics'!E:E,FALSE)</f>
        <v>Female</v>
      </c>
      <c r="T28" t="str">
        <f>_xlfn.XLOOKUP(A28,'Patient Education'!A:A,'Patient Education'!B:B,FALSE)</f>
        <v>High School</v>
      </c>
      <c r="U28" t="str">
        <f>_xlfn.XLOOKUP('Combined Sheet'!A28,'Patient Education'!A:A,'Patient Education'!C:C,FALSE)</f>
        <v>Unemployed</v>
      </c>
      <c r="V28">
        <f>_xlfn.XLOOKUP(A28,'Billing Details'!A:A,'Billing Details'!J:J,FALSE)</f>
        <v>48000</v>
      </c>
    </row>
    <row r="29" spans="1:22" x14ac:dyDescent="0.35">
      <c r="A29" s="2" t="s">
        <v>88</v>
      </c>
      <c r="B29">
        <f>_xlfn.XLOOKUP(A29,'Patient Demographics'!A:A,'Billing Details'!J:J,FALSE)</f>
        <v>45000</v>
      </c>
      <c r="C29" t="str">
        <f>_xlfn.XLOOKUP(A29,'Patient Demographics'!A:A,'Patient Demographics'!N:N,FALSE)</f>
        <v>South</v>
      </c>
      <c r="D29">
        <f>_xlfn.XLOOKUP(A29,'Patient Demographics'!A:A,'Patient Demographics'!I:I,FALSE)</f>
        <v>33</v>
      </c>
      <c r="E29" t="str">
        <f>_xlfn.XLOOKUP(A29,'Patient Demographics'!A:A,'Patient Demographics'!J:J,FALSE)</f>
        <v>Adult</v>
      </c>
      <c r="F29">
        <f>_xlfn.XLOOKUP(A29,'Billing Details'!A:A,'Billing Details'!U:U,FALSE)</f>
        <v>22743.989999999998</v>
      </c>
      <c r="G29">
        <f>_xlfn.XLOOKUP(A29,'Patient Health Records'!A:A,'Patient Health Records'!E:E,FALSE)</f>
        <v>54.5</v>
      </c>
      <c r="H29" t="str">
        <f>_xlfn.XLOOKUP(A29,'Patient Health Records'!A:A,'Patient Health Records'!B:B,FALSE)</f>
        <v>O-</v>
      </c>
      <c r="I29" t="b">
        <f>_xlfn.XLOOKUP(A29,'Patient Health Records'!A:A,'Patient Health Records'!J:J,FALSE)</f>
        <v>1</v>
      </c>
      <c r="J29" t="b">
        <f>_xlfn.XLOOKUP(A29,'Patient Health Records'!A:A,'Patient Health Records'!P:P,FALSE)</f>
        <v>0</v>
      </c>
      <c r="K29" s="68">
        <f>_xlfn.XLOOKUP(A29,'Patient Health Records'!A:A,'Patient Health Records'!F:F,FALSE)</f>
        <v>20.512627498212204</v>
      </c>
      <c r="L29" s="22" t="b">
        <f>_xlfn.XLOOKUP(A29,'Patient Health Records'!A:A,'Patient Health Records'!AD:AD,FALSE)</f>
        <v>0</v>
      </c>
      <c r="M29">
        <f>_xlfn.XLOOKUP(A29,'Patient Demographics'!A:A,'Patient Demographics'!K:K,FALSE)</f>
        <v>25</v>
      </c>
      <c r="N29" t="b">
        <f>_xlfn.XLOOKUP(A29,'Billing Details'!A:A,'Billing Details'!T:T,FALSE)</f>
        <v>1</v>
      </c>
      <c r="O29" t="str">
        <f>_xlfn.XLOOKUP(A29,'Patient Health Records'!A:A,'Patient Health Records'!AF:AF,FALSE)</f>
        <v>Cancer</v>
      </c>
      <c r="P29" t="b">
        <f>_xlfn.XLOOKUP(A29,'Patient Health Records'!A:A,'Patient Health Records'!X:X,FALSE)</f>
        <v>0</v>
      </c>
      <c r="Q29" t="b">
        <f>_xlfn.XLOOKUP(A29,'Patient Health Records'!A:A,'Patient Health Records'!S:S,FALSE)</f>
        <v>0</v>
      </c>
      <c r="R29" t="b">
        <f>_xlfn.XLOOKUP(A29,'Patient Health Records'!A:A,'Patient Health Records'!AA:AA,FALSE)</f>
        <v>0</v>
      </c>
      <c r="S29" t="str">
        <f>_xlfn.XLOOKUP(A29,'Patient Demographics'!A:A,'Patient Demographics'!E:E,FALSE)</f>
        <v>Male</v>
      </c>
      <c r="T29" t="str">
        <f>_xlfn.XLOOKUP(A29,'Patient Education'!A:A,'Patient Education'!B:B,FALSE)</f>
        <v>Post-graduate</v>
      </c>
      <c r="U29" t="str">
        <f>_xlfn.XLOOKUP('Combined Sheet'!A29,'Patient Education'!A:A,'Patient Education'!C:C,FALSE)</f>
        <v>Scientist</v>
      </c>
      <c r="V29">
        <f>_xlfn.XLOOKUP(A29,'Billing Details'!A:A,'Billing Details'!J:J,FALSE)</f>
        <v>45000</v>
      </c>
    </row>
    <row r="30" spans="1:22" x14ac:dyDescent="0.35">
      <c r="A30" s="2" t="s">
        <v>90</v>
      </c>
      <c r="B30">
        <f>_xlfn.XLOOKUP(A30,'Patient Demographics'!A:A,'Billing Details'!J:J,FALSE)</f>
        <v>16000</v>
      </c>
      <c r="C30" t="str">
        <f>_xlfn.XLOOKUP(A30,'Patient Demographics'!A:A,'Patient Demographics'!N:N,FALSE)</f>
        <v>North</v>
      </c>
      <c r="D30">
        <f>_xlfn.XLOOKUP(A30,'Patient Demographics'!A:A,'Patient Demographics'!I:I,FALSE)</f>
        <v>38</v>
      </c>
      <c r="E30" t="str">
        <f>_xlfn.XLOOKUP(A30,'Patient Demographics'!A:A,'Patient Demographics'!J:J,FALSE)</f>
        <v>Adult</v>
      </c>
      <c r="F30" t="str">
        <f>_xlfn.XLOOKUP(A30,'Billing Details'!A:A,'Billing Details'!U:U,FALSE)</f>
        <v/>
      </c>
      <c r="G30">
        <f>_xlfn.XLOOKUP(A30,'Patient Health Records'!A:A,'Patient Health Records'!E:E,FALSE)</f>
        <v>95</v>
      </c>
      <c r="H30" t="str">
        <f>_xlfn.XLOOKUP(A30,'Patient Health Records'!A:A,'Patient Health Records'!B:B,FALSE)</f>
        <v>A-</v>
      </c>
      <c r="I30" t="b">
        <f>_xlfn.XLOOKUP(A30,'Patient Health Records'!A:A,'Patient Health Records'!J:J,FALSE)</f>
        <v>1</v>
      </c>
      <c r="J30" t="b">
        <f>_xlfn.XLOOKUP(A30,'Patient Health Records'!A:A,'Patient Health Records'!P:P,FALSE)</f>
        <v>1</v>
      </c>
      <c r="K30" s="68">
        <f>_xlfn.XLOOKUP(A30,'Patient Health Records'!A:A,'Patient Health Records'!F:F,FALSE)</f>
        <v>34.475250399187111</v>
      </c>
      <c r="L30" s="22" t="b">
        <f>_xlfn.XLOOKUP(A30,'Patient Health Records'!A:A,'Patient Health Records'!AD:AD,FALSE)</f>
        <v>1</v>
      </c>
      <c r="M30">
        <f>_xlfn.XLOOKUP(A30,'Patient Demographics'!A:A,'Patient Demographics'!K:K,FALSE)</f>
        <v>2</v>
      </c>
      <c r="N30" t="b">
        <f>_xlfn.XLOOKUP(A30,'Billing Details'!A:A,'Billing Details'!T:T,FALSE)</f>
        <v>0</v>
      </c>
      <c r="O30" t="str">
        <f>_xlfn.XLOOKUP(A30,'Patient Health Records'!A:A,'Patient Health Records'!AF:AF,FALSE)</f>
        <v>Prostate Cancer</v>
      </c>
      <c r="P30" t="b">
        <f>_xlfn.XLOOKUP(A30,'Patient Health Records'!A:A,'Patient Health Records'!X:X,FALSE)</f>
        <v>0</v>
      </c>
      <c r="Q30" t="b">
        <f>_xlfn.XLOOKUP(A30,'Patient Health Records'!A:A,'Patient Health Records'!S:S,FALSE)</f>
        <v>1</v>
      </c>
      <c r="R30" t="b">
        <f>_xlfn.XLOOKUP(A30,'Patient Health Records'!A:A,'Patient Health Records'!AA:AA,FALSE)</f>
        <v>0</v>
      </c>
      <c r="S30" t="str">
        <f>_xlfn.XLOOKUP(A30,'Patient Demographics'!A:A,'Patient Demographics'!E:E,FALSE)</f>
        <v>Male</v>
      </c>
      <c r="T30" t="str">
        <f>_xlfn.XLOOKUP(A30,'Patient Education'!A:A,'Patient Education'!B:B,FALSE)</f>
        <v>Master's Degree</v>
      </c>
      <c r="U30" t="str">
        <f>_xlfn.XLOOKUP('Combined Sheet'!A30,'Patient Education'!A:A,'Patient Education'!C:C,FALSE)</f>
        <v>Manager</v>
      </c>
      <c r="V30">
        <f>_xlfn.XLOOKUP(A30,'Billing Details'!A:A,'Billing Details'!J:J,FALSE)</f>
        <v>16000</v>
      </c>
    </row>
    <row r="31" spans="1:22" x14ac:dyDescent="0.35">
      <c r="A31" s="2" t="s">
        <v>92</v>
      </c>
      <c r="B31">
        <f>_xlfn.XLOOKUP(A31,'Patient Demographics'!A:A,'Billing Details'!J:J,FALSE)</f>
        <v>60000</v>
      </c>
      <c r="C31" t="str">
        <f>_xlfn.XLOOKUP(A31,'Patient Demographics'!A:A,'Patient Demographics'!N:N,FALSE)</f>
        <v>North</v>
      </c>
      <c r="D31">
        <f>_xlfn.XLOOKUP(A31,'Patient Demographics'!A:A,'Patient Demographics'!I:I,FALSE)</f>
        <v>28</v>
      </c>
      <c r="E31" t="str">
        <f>_xlfn.XLOOKUP(A31,'Patient Demographics'!A:A,'Patient Demographics'!J:J,FALSE)</f>
        <v>Young adult</v>
      </c>
      <c r="F31">
        <f>_xlfn.XLOOKUP(A31,'Billing Details'!A:A,'Billing Details'!U:U,FALSE)</f>
        <v>32726.639999999999</v>
      </c>
      <c r="G31">
        <f>_xlfn.XLOOKUP(A31,'Patient Health Records'!A:A,'Patient Health Records'!E:E,FALSE)</f>
        <v>73.900000000000006</v>
      </c>
      <c r="H31" t="str">
        <f>_xlfn.XLOOKUP(A31,'Patient Health Records'!A:A,'Patient Health Records'!B:B,FALSE)</f>
        <v>B-</v>
      </c>
      <c r="I31" t="b">
        <f>_xlfn.XLOOKUP(A31,'Patient Health Records'!A:A,'Patient Health Records'!J:J,FALSE)</f>
        <v>0</v>
      </c>
      <c r="J31" t="b">
        <f>_xlfn.XLOOKUP(A31,'Patient Health Records'!A:A,'Patient Health Records'!P:P,FALSE)</f>
        <v>0</v>
      </c>
      <c r="K31" s="68">
        <f>_xlfn.XLOOKUP(A31,'Patient Health Records'!A:A,'Patient Health Records'!F:F,FALSE)</f>
        <v>26.818115836841343</v>
      </c>
      <c r="L31" s="22" t="b">
        <f>_xlfn.XLOOKUP(A31,'Patient Health Records'!A:A,'Patient Health Records'!AD:AD,FALSE)</f>
        <v>0</v>
      </c>
      <c r="M31">
        <f>_xlfn.XLOOKUP(A31,'Patient Demographics'!A:A,'Patient Demographics'!K:K,FALSE)</f>
        <v>30</v>
      </c>
      <c r="N31" t="b">
        <f>_xlfn.XLOOKUP(A31,'Billing Details'!A:A,'Billing Details'!T:T,FALSE)</f>
        <v>1</v>
      </c>
      <c r="O31" t="str">
        <f>_xlfn.XLOOKUP(A31,'Patient Health Records'!A:A,'Patient Health Records'!AF:AF,FALSE)</f>
        <v>Allergic Reaction</v>
      </c>
      <c r="P31" t="b">
        <f>_xlfn.XLOOKUP(A31,'Patient Health Records'!A:A,'Patient Health Records'!X:X,FALSE)</f>
        <v>0</v>
      </c>
      <c r="Q31" t="b">
        <f>_xlfn.XLOOKUP(A31,'Patient Health Records'!A:A,'Patient Health Records'!S:S,FALSE)</f>
        <v>0</v>
      </c>
      <c r="R31" t="b">
        <f>_xlfn.XLOOKUP(A31,'Patient Health Records'!A:A,'Patient Health Records'!AA:AA,FALSE)</f>
        <v>0</v>
      </c>
      <c r="S31" t="str">
        <f>_xlfn.XLOOKUP(A31,'Patient Demographics'!A:A,'Patient Demographics'!E:E,FALSE)</f>
        <v>Female</v>
      </c>
      <c r="T31" t="str">
        <f>_xlfn.XLOOKUP(A31,'Patient Education'!A:A,'Patient Education'!B:B,FALSE)</f>
        <v>School</v>
      </c>
      <c r="U31" t="str">
        <f>_xlfn.XLOOKUP('Combined Sheet'!A31,'Patient Education'!A:A,'Patient Education'!C:C,FALSE)</f>
        <v>Driver</v>
      </c>
      <c r="V31">
        <f>_xlfn.XLOOKUP(A31,'Billing Details'!A:A,'Billing Details'!J:J,FALSE)</f>
        <v>60000</v>
      </c>
    </row>
    <row r="32" spans="1:22" x14ac:dyDescent="0.35">
      <c r="A32" s="2" t="s">
        <v>94</v>
      </c>
      <c r="B32">
        <f>_xlfn.XLOOKUP(A32,'Patient Demographics'!A:A,'Billing Details'!J:J,FALSE)</f>
        <v>21000</v>
      </c>
      <c r="C32" t="str">
        <f>_xlfn.XLOOKUP(A32,'Patient Demographics'!A:A,'Patient Demographics'!N:N,FALSE)</f>
        <v>North</v>
      </c>
      <c r="D32">
        <f>_xlfn.XLOOKUP(A32,'Patient Demographics'!A:A,'Patient Demographics'!I:I,FALSE)</f>
        <v>45</v>
      </c>
      <c r="E32" t="str">
        <f>_xlfn.XLOOKUP(A32,'Patient Demographics'!A:A,'Patient Demographics'!J:J,FALSE)</f>
        <v>Adult</v>
      </c>
      <c r="F32">
        <f>_xlfn.XLOOKUP(A32,'Billing Details'!A:A,'Billing Details'!U:U,FALSE)</f>
        <v>15341.69</v>
      </c>
      <c r="G32">
        <f>_xlfn.XLOOKUP(A32,'Patient Health Records'!A:A,'Patient Health Records'!E:E,FALSE)</f>
        <v>59.4</v>
      </c>
      <c r="H32" t="str">
        <f>_xlfn.XLOOKUP(A32,'Patient Health Records'!A:A,'Patient Health Records'!B:B,FALSE)</f>
        <v>A+</v>
      </c>
      <c r="I32" t="b">
        <f>_xlfn.XLOOKUP(A32,'Patient Health Records'!A:A,'Patient Health Records'!J:J,FALSE)</f>
        <v>1</v>
      </c>
      <c r="J32" t="b">
        <f>_xlfn.XLOOKUP(A32,'Patient Health Records'!A:A,'Patient Health Records'!P:P,FALSE)</f>
        <v>1</v>
      </c>
      <c r="K32" s="68">
        <f>_xlfn.XLOOKUP(A32,'Patient Health Records'!A:A,'Patient Health Records'!F:F,FALSE)</f>
        <v>22.915782570116889</v>
      </c>
      <c r="L32" s="22" t="b">
        <f>_xlfn.XLOOKUP(A32,'Patient Health Records'!A:A,'Patient Health Records'!AD:AD,FALSE)</f>
        <v>0</v>
      </c>
      <c r="M32">
        <f>_xlfn.XLOOKUP(A32,'Patient Demographics'!A:A,'Patient Demographics'!K:K,FALSE)</f>
        <v>1</v>
      </c>
      <c r="N32" t="b">
        <f>_xlfn.XLOOKUP(A32,'Billing Details'!A:A,'Billing Details'!T:T,FALSE)</f>
        <v>1</v>
      </c>
      <c r="O32" t="str">
        <f>_xlfn.XLOOKUP(A32,'Patient Health Records'!A:A,'Patient Health Records'!AF:AF,FALSE)</f>
        <v>Cancer</v>
      </c>
      <c r="P32" t="b">
        <f>_xlfn.XLOOKUP(A32,'Patient Health Records'!A:A,'Patient Health Records'!X:X,FALSE)</f>
        <v>0</v>
      </c>
      <c r="Q32" t="b">
        <f>_xlfn.XLOOKUP(A32,'Patient Health Records'!A:A,'Patient Health Records'!S:S,FALSE)</f>
        <v>0</v>
      </c>
      <c r="R32" t="b">
        <f>_xlfn.XLOOKUP(A32,'Patient Health Records'!A:A,'Patient Health Records'!AA:AA,FALSE)</f>
        <v>0</v>
      </c>
      <c r="S32" t="str">
        <f>_xlfn.XLOOKUP(A32,'Patient Demographics'!A:A,'Patient Demographics'!E:E,FALSE)</f>
        <v>Female</v>
      </c>
      <c r="T32" t="str">
        <f>_xlfn.XLOOKUP(A32,'Patient Education'!A:A,'Patient Education'!B:B,FALSE)</f>
        <v>Master's Degree</v>
      </c>
      <c r="U32" t="str">
        <f>_xlfn.XLOOKUP('Combined Sheet'!A32,'Patient Education'!A:A,'Patient Education'!C:C,FALSE)</f>
        <v>Doctor</v>
      </c>
      <c r="V32">
        <f>_xlfn.XLOOKUP(A32,'Billing Details'!A:A,'Billing Details'!J:J,FALSE)</f>
        <v>21000</v>
      </c>
    </row>
    <row r="33" spans="1:22" x14ac:dyDescent="0.35">
      <c r="A33" s="2" t="s">
        <v>95</v>
      </c>
      <c r="B33">
        <f>_xlfn.XLOOKUP(A33,'Patient Demographics'!A:A,'Billing Details'!J:J,FALSE)</f>
        <v>45000</v>
      </c>
      <c r="C33" t="str">
        <f>_xlfn.XLOOKUP(A33,'Patient Demographics'!A:A,'Patient Demographics'!N:N,FALSE)</f>
        <v>South</v>
      </c>
      <c r="D33">
        <f>_xlfn.XLOOKUP(A33,'Patient Demographics'!A:A,'Patient Demographics'!I:I,FALSE)</f>
        <v>53</v>
      </c>
      <c r="E33" t="str">
        <f>_xlfn.XLOOKUP(A33,'Patient Demographics'!A:A,'Patient Demographics'!J:J,FALSE)</f>
        <v>Senior</v>
      </c>
      <c r="F33" t="str">
        <f>_xlfn.XLOOKUP(A33,'Billing Details'!A:A,'Billing Details'!U:U,FALSE)</f>
        <v/>
      </c>
      <c r="G33">
        <f>_xlfn.XLOOKUP(A33,'Patient Health Records'!A:A,'Patient Health Records'!E:E,FALSE)</f>
        <v>59.4</v>
      </c>
      <c r="H33" t="str">
        <f>_xlfn.XLOOKUP(A33,'Patient Health Records'!A:A,'Patient Health Records'!B:B,FALSE)</f>
        <v>A-</v>
      </c>
      <c r="I33" t="b">
        <f>_xlfn.XLOOKUP(A33,'Patient Health Records'!A:A,'Patient Health Records'!J:J,FALSE)</f>
        <v>0</v>
      </c>
      <c r="J33" t="b">
        <f>_xlfn.XLOOKUP(A33,'Patient Health Records'!A:A,'Patient Health Records'!P:P,FALSE)</f>
        <v>1</v>
      </c>
      <c r="K33" s="68">
        <f>_xlfn.XLOOKUP(A33,'Patient Health Records'!A:A,'Patient Health Records'!F:F,FALSE)</f>
        <v>24.408284023668635</v>
      </c>
      <c r="L33" s="22" t="b">
        <f>_xlfn.XLOOKUP(A33,'Patient Health Records'!A:A,'Patient Health Records'!AD:AD,FALSE)</f>
        <v>0</v>
      </c>
      <c r="M33">
        <f>_xlfn.XLOOKUP(A33,'Patient Demographics'!A:A,'Patient Demographics'!K:K,FALSE)</f>
        <v>9</v>
      </c>
      <c r="N33" t="b">
        <f>_xlfn.XLOOKUP(A33,'Billing Details'!A:A,'Billing Details'!T:T,FALSE)</f>
        <v>0</v>
      </c>
      <c r="O33" t="str">
        <f>_xlfn.XLOOKUP(A33,'Patient Health Records'!A:A,'Patient Health Records'!AF:AF,FALSE)</f>
        <v>Prostate Cancer</v>
      </c>
      <c r="P33" t="b">
        <f>_xlfn.XLOOKUP(A33,'Patient Health Records'!A:A,'Patient Health Records'!X:X,FALSE)</f>
        <v>0</v>
      </c>
      <c r="Q33" t="b">
        <f>_xlfn.XLOOKUP(A33,'Patient Health Records'!A:A,'Patient Health Records'!S:S,FALSE)</f>
        <v>0</v>
      </c>
      <c r="R33" t="b">
        <f>_xlfn.XLOOKUP(A33,'Patient Health Records'!A:A,'Patient Health Records'!AA:AA,FALSE)</f>
        <v>0</v>
      </c>
      <c r="S33" t="str">
        <f>_xlfn.XLOOKUP(A33,'Patient Demographics'!A:A,'Patient Demographics'!E:E,FALSE)</f>
        <v>Female</v>
      </c>
      <c r="T33" t="str">
        <f>_xlfn.XLOOKUP(A33,'Patient Education'!A:A,'Patient Education'!B:B,FALSE)</f>
        <v>Master's Degree</v>
      </c>
      <c r="U33" t="str">
        <f>_xlfn.XLOOKUP('Combined Sheet'!A33,'Patient Education'!A:A,'Patient Education'!C:C,FALSE)</f>
        <v>Manager</v>
      </c>
      <c r="V33">
        <f>_xlfn.XLOOKUP(A33,'Billing Details'!A:A,'Billing Details'!J:J,FALSE)</f>
        <v>45000</v>
      </c>
    </row>
    <row r="34" spans="1:22" x14ac:dyDescent="0.35">
      <c r="A34" s="2" t="s">
        <v>97</v>
      </c>
      <c r="B34">
        <f>_xlfn.XLOOKUP(A34,'Patient Demographics'!A:A,'Billing Details'!J:J,FALSE)</f>
        <v>32000</v>
      </c>
      <c r="C34" t="str">
        <f>_xlfn.XLOOKUP(A34,'Patient Demographics'!A:A,'Patient Demographics'!N:N,FALSE)</f>
        <v>West</v>
      </c>
      <c r="D34">
        <f>_xlfn.XLOOKUP(A34,'Patient Demographics'!A:A,'Patient Demographics'!I:I,FALSE)</f>
        <v>28</v>
      </c>
      <c r="E34" t="str">
        <f>_xlfn.XLOOKUP(A34,'Patient Demographics'!A:A,'Patient Demographics'!J:J,FALSE)</f>
        <v>Young adult</v>
      </c>
      <c r="F34">
        <f>_xlfn.XLOOKUP(A34,'Billing Details'!A:A,'Billing Details'!U:U,FALSE)</f>
        <v>17963.439999999999</v>
      </c>
      <c r="G34">
        <f>_xlfn.XLOOKUP(A34,'Patient Health Records'!A:A,'Patient Health Records'!E:E,FALSE)</f>
        <v>73.7</v>
      </c>
      <c r="H34" t="str">
        <f>_xlfn.XLOOKUP(A34,'Patient Health Records'!A:A,'Patient Health Records'!B:B,FALSE)</f>
        <v>A+</v>
      </c>
      <c r="I34" t="b">
        <f>_xlfn.XLOOKUP(A34,'Patient Health Records'!A:A,'Patient Health Records'!J:J,FALSE)</f>
        <v>0</v>
      </c>
      <c r="J34" t="b">
        <f>_xlfn.XLOOKUP(A34,'Patient Health Records'!A:A,'Patient Health Records'!P:P,FALSE)</f>
        <v>1</v>
      </c>
      <c r="K34" s="68">
        <f>_xlfn.XLOOKUP(A34,'Patient Health Records'!A:A,'Patient Health Records'!F:F,FALSE)</f>
        <v>25.501730103806231</v>
      </c>
      <c r="L34" s="22" t="b">
        <f>_xlfn.XLOOKUP(A34,'Patient Health Records'!A:A,'Patient Health Records'!AD:AD,FALSE)</f>
        <v>0</v>
      </c>
      <c r="M34">
        <f>_xlfn.XLOOKUP(A34,'Patient Demographics'!A:A,'Patient Demographics'!K:K,FALSE)</f>
        <v>15</v>
      </c>
      <c r="N34" t="b">
        <f>_xlfn.XLOOKUP(A34,'Billing Details'!A:A,'Billing Details'!T:T,FALSE)</f>
        <v>1</v>
      </c>
      <c r="O34" t="str">
        <f>_xlfn.XLOOKUP(A34,'Patient Health Records'!A:A,'Patient Health Records'!AF:AF,FALSE)</f>
        <v>Stroke</v>
      </c>
      <c r="P34" t="b">
        <f>_xlfn.XLOOKUP(A34,'Patient Health Records'!A:A,'Patient Health Records'!X:X,FALSE)</f>
        <v>0</v>
      </c>
      <c r="Q34" t="b">
        <f>_xlfn.XLOOKUP(A34,'Patient Health Records'!A:A,'Patient Health Records'!S:S,FALSE)</f>
        <v>0</v>
      </c>
      <c r="R34" t="b">
        <f>_xlfn.XLOOKUP(A34,'Patient Health Records'!A:A,'Patient Health Records'!AA:AA,FALSE)</f>
        <v>0</v>
      </c>
      <c r="S34" t="str">
        <f>_xlfn.XLOOKUP(A34,'Patient Demographics'!A:A,'Patient Demographics'!E:E,FALSE)</f>
        <v>Female</v>
      </c>
      <c r="T34" t="str">
        <f>_xlfn.XLOOKUP(A34,'Patient Education'!A:A,'Patient Education'!B:B,FALSE)</f>
        <v>Bachelor's Degree</v>
      </c>
      <c r="U34" t="str">
        <f>_xlfn.XLOOKUP('Combined Sheet'!A34,'Patient Education'!A:A,'Patient Education'!C:C,FALSE)</f>
        <v>Engineer</v>
      </c>
      <c r="V34">
        <f>_xlfn.XLOOKUP(A34,'Billing Details'!A:A,'Billing Details'!J:J,FALSE)</f>
        <v>32000</v>
      </c>
    </row>
    <row r="35" spans="1:22" x14ac:dyDescent="0.35">
      <c r="A35" s="2" t="s">
        <v>99</v>
      </c>
      <c r="B35">
        <f>_xlfn.XLOOKUP(A35,'Patient Demographics'!A:A,'Billing Details'!J:J,FALSE)</f>
        <v>3000</v>
      </c>
      <c r="C35" t="str">
        <f>_xlfn.XLOOKUP(A35,'Patient Demographics'!A:A,'Patient Demographics'!N:N,FALSE)</f>
        <v>North</v>
      </c>
      <c r="D35">
        <f>_xlfn.XLOOKUP(A35,'Patient Demographics'!A:A,'Patient Demographics'!I:I,FALSE)</f>
        <v>42</v>
      </c>
      <c r="E35" t="str">
        <f>_xlfn.XLOOKUP(A35,'Patient Demographics'!A:A,'Patient Demographics'!J:J,FALSE)</f>
        <v>Adult</v>
      </c>
      <c r="F35" t="str">
        <f>_xlfn.XLOOKUP(A35,'Billing Details'!A:A,'Billing Details'!U:U,FALSE)</f>
        <v/>
      </c>
      <c r="G35">
        <f>_xlfn.XLOOKUP(A35,'Patient Health Records'!A:A,'Patient Health Records'!E:E,FALSE)</f>
        <v>95.2</v>
      </c>
      <c r="H35" t="str">
        <f>_xlfn.XLOOKUP(A35,'Patient Health Records'!A:A,'Patient Health Records'!B:B,FALSE)</f>
        <v>A-</v>
      </c>
      <c r="I35" t="b">
        <f>_xlfn.XLOOKUP(A35,'Patient Health Records'!A:A,'Patient Health Records'!J:J,FALSE)</f>
        <v>0</v>
      </c>
      <c r="J35" t="b">
        <f>_xlfn.XLOOKUP(A35,'Patient Health Records'!A:A,'Patient Health Records'!P:P,FALSE)</f>
        <v>0</v>
      </c>
      <c r="K35" s="68">
        <f>_xlfn.XLOOKUP(A35,'Patient Health Records'!A:A,'Patient Health Records'!F:F,FALSE)</f>
        <v>31.808613719135288</v>
      </c>
      <c r="L35" s="22" t="b">
        <f>_xlfn.XLOOKUP(A35,'Patient Health Records'!A:A,'Patient Health Records'!AD:AD,FALSE)</f>
        <v>1</v>
      </c>
      <c r="M35">
        <f>_xlfn.XLOOKUP(A35,'Patient Demographics'!A:A,'Patient Demographics'!K:K,FALSE)</f>
        <v>15</v>
      </c>
      <c r="N35" t="b">
        <f>_xlfn.XLOOKUP(A35,'Billing Details'!A:A,'Billing Details'!T:T,FALSE)</f>
        <v>0</v>
      </c>
      <c r="O35" t="str">
        <f>_xlfn.XLOOKUP(A35,'Patient Health Records'!A:A,'Patient Health Records'!AF:AF,FALSE)</f>
        <v>Allergic Reaction</v>
      </c>
      <c r="P35" t="b">
        <f>_xlfn.XLOOKUP(A35,'Patient Health Records'!A:A,'Patient Health Records'!X:X,FALSE)</f>
        <v>0</v>
      </c>
      <c r="Q35" t="b">
        <f>_xlfn.XLOOKUP(A35,'Patient Health Records'!A:A,'Patient Health Records'!S:S,FALSE)</f>
        <v>1</v>
      </c>
      <c r="R35" t="b">
        <f>_xlfn.XLOOKUP(A35,'Patient Health Records'!A:A,'Patient Health Records'!AA:AA,FALSE)</f>
        <v>0</v>
      </c>
      <c r="S35" t="str">
        <f>_xlfn.XLOOKUP(A35,'Patient Demographics'!A:A,'Patient Demographics'!E:E,FALSE)</f>
        <v>Male</v>
      </c>
      <c r="T35" t="str">
        <f>_xlfn.XLOOKUP(A35,'Patient Education'!A:A,'Patient Education'!B:B,FALSE)</f>
        <v>School</v>
      </c>
      <c r="U35" t="str">
        <f>_xlfn.XLOOKUP('Combined Sheet'!A35,'Patient Education'!A:A,'Patient Education'!C:C,FALSE)</f>
        <v>Retail Worker</v>
      </c>
      <c r="V35">
        <f>_xlfn.XLOOKUP(A35,'Billing Details'!A:A,'Billing Details'!J:J,FALSE)</f>
        <v>3000</v>
      </c>
    </row>
    <row r="36" spans="1:22" x14ac:dyDescent="0.35">
      <c r="A36" s="2" t="s">
        <v>101</v>
      </c>
      <c r="B36">
        <f>_xlfn.XLOOKUP(A36,'Patient Demographics'!A:A,'Billing Details'!J:J,FALSE)</f>
        <v>14000</v>
      </c>
      <c r="C36" t="str">
        <f>_xlfn.XLOOKUP(A36,'Patient Demographics'!A:A,'Patient Demographics'!N:N,FALSE)</f>
        <v>North</v>
      </c>
      <c r="D36">
        <f>_xlfn.XLOOKUP(A36,'Patient Demographics'!A:A,'Patient Demographics'!I:I,FALSE)</f>
        <v>50</v>
      </c>
      <c r="E36" t="str">
        <f>_xlfn.XLOOKUP(A36,'Patient Demographics'!A:A,'Patient Demographics'!J:J,FALSE)</f>
        <v>Senior</v>
      </c>
      <c r="F36">
        <f>_xlfn.XLOOKUP(A36,'Billing Details'!A:A,'Billing Details'!U:U,FALSE)</f>
        <v>7827.47</v>
      </c>
      <c r="G36">
        <f>_xlfn.XLOOKUP(A36,'Patient Health Records'!A:A,'Patient Health Records'!E:E,FALSE)</f>
        <v>78.099999999999994</v>
      </c>
      <c r="H36" t="str">
        <f>_xlfn.XLOOKUP(A36,'Patient Health Records'!A:A,'Patient Health Records'!B:B,FALSE)</f>
        <v>O-</v>
      </c>
      <c r="I36" t="b">
        <f>_xlfn.XLOOKUP(A36,'Patient Health Records'!A:A,'Patient Health Records'!J:J,FALSE)</f>
        <v>0</v>
      </c>
      <c r="J36" t="b">
        <f>_xlfn.XLOOKUP(A36,'Patient Health Records'!A:A,'Patient Health Records'!P:P,FALSE)</f>
        <v>0</v>
      </c>
      <c r="K36" s="68">
        <f>_xlfn.XLOOKUP(A36,'Patient Health Records'!A:A,'Patient Health Records'!F:F,FALSE)</f>
        <v>28.686868686868689</v>
      </c>
      <c r="L36" s="22" t="b">
        <f>_xlfn.XLOOKUP(A36,'Patient Health Records'!A:A,'Patient Health Records'!AD:AD,FALSE)</f>
        <v>1</v>
      </c>
      <c r="M36">
        <f>_xlfn.XLOOKUP(A36,'Patient Demographics'!A:A,'Patient Demographics'!K:K,FALSE)</f>
        <v>2</v>
      </c>
      <c r="N36" t="b">
        <f>_xlfn.XLOOKUP(A36,'Billing Details'!A:A,'Billing Details'!T:T,FALSE)</f>
        <v>1</v>
      </c>
      <c r="O36" t="str">
        <f>_xlfn.XLOOKUP(A36,'Patient Health Records'!A:A,'Patient Health Records'!AF:AF,FALSE)</f>
        <v>Cancer</v>
      </c>
      <c r="P36" t="b">
        <f>_xlfn.XLOOKUP(A36,'Patient Health Records'!A:A,'Patient Health Records'!X:X,FALSE)</f>
        <v>0</v>
      </c>
      <c r="Q36" t="b">
        <f>_xlfn.XLOOKUP(A36,'Patient Health Records'!A:A,'Patient Health Records'!S:S,FALSE)</f>
        <v>0</v>
      </c>
      <c r="R36" t="b">
        <f>_xlfn.XLOOKUP(A36,'Patient Health Records'!A:A,'Patient Health Records'!AA:AA,FALSE)</f>
        <v>1</v>
      </c>
      <c r="S36" t="str">
        <f>_xlfn.XLOOKUP(A36,'Patient Demographics'!A:A,'Patient Demographics'!E:E,FALSE)</f>
        <v>Male</v>
      </c>
      <c r="T36" t="str">
        <f>_xlfn.XLOOKUP(A36,'Patient Education'!A:A,'Patient Education'!B:B,FALSE)</f>
        <v>Bachelor's Degree</v>
      </c>
      <c r="U36" t="str">
        <f>_xlfn.XLOOKUP('Combined Sheet'!A36,'Patient Education'!A:A,'Patient Education'!C:C,FALSE)</f>
        <v>Teacher</v>
      </c>
      <c r="V36">
        <f>_xlfn.XLOOKUP(A36,'Billing Details'!A:A,'Billing Details'!J:J,FALSE)</f>
        <v>14000</v>
      </c>
    </row>
    <row r="37" spans="1:22" x14ac:dyDescent="0.35">
      <c r="A37" s="2" t="s">
        <v>103</v>
      </c>
      <c r="B37">
        <f>_xlfn.XLOOKUP(A37,'Patient Demographics'!A:A,'Billing Details'!J:J,FALSE)</f>
        <v>18000</v>
      </c>
      <c r="C37" t="str">
        <f>_xlfn.XLOOKUP(A37,'Patient Demographics'!A:A,'Patient Demographics'!N:N,FALSE)</f>
        <v>North</v>
      </c>
      <c r="D37">
        <f>_xlfn.XLOOKUP(A37,'Patient Demographics'!A:A,'Patient Demographics'!I:I,FALSE)</f>
        <v>58</v>
      </c>
      <c r="E37" t="str">
        <f>_xlfn.XLOOKUP(A37,'Patient Demographics'!A:A,'Patient Demographics'!J:J,FALSE)</f>
        <v>Senior</v>
      </c>
      <c r="F37">
        <f>_xlfn.XLOOKUP(A37,'Billing Details'!A:A,'Billing Details'!U:U,FALSE)</f>
        <v>13659.84</v>
      </c>
      <c r="G37">
        <f>_xlfn.XLOOKUP(A37,'Patient Health Records'!A:A,'Patient Health Records'!E:E,FALSE)</f>
        <v>78.2</v>
      </c>
      <c r="H37" t="str">
        <f>_xlfn.XLOOKUP(A37,'Patient Health Records'!A:A,'Patient Health Records'!B:B,FALSE)</f>
        <v>B+</v>
      </c>
      <c r="I37" t="b">
        <f>_xlfn.XLOOKUP(A37,'Patient Health Records'!A:A,'Patient Health Records'!J:J,FALSE)</f>
        <v>0</v>
      </c>
      <c r="J37" t="b">
        <f>_xlfn.XLOOKUP(A37,'Patient Health Records'!A:A,'Patient Health Records'!P:P,FALSE)</f>
        <v>0</v>
      </c>
      <c r="K37" s="68">
        <f>_xlfn.XLOOKUP(A37,'Patient Health Records'!A:A,'Patient Health Records'!F:F,FALSE)</f>
        <v>30.168589174800353</v>
      </c>
      <c r="L37" s="22" t="b">
        <f>_xlfn.XLOOKUP(A37,'Patient Health Records'!A:A,'Patient Health Records'!AD:AD,FALSE)</f>
        <v>1</v>
      </c>
      <c r="M37">
        <f>_xlfn.XLOOKUP(A37,'Patient Demographics'!A:A,'Patient Demographics'!K:K,FALSE)</f>
        <v>4</v>
      </c>
      <c r="N37" t="b">
        <f>_xlfn.XLOOKUP(A37,'Billing Details'!A:A,'Billing Details'!T:T,FALSE)</f>
        <v>1</v>
      </c>
      <c r="O37" t="str">
        <f>_xlfn.XLOOKUP(A37,'Patient Health Records'!A:A,'Patient Health Records'!AF:AF,FALSE)</f>
        <v>Cancer</v>
      </c>
      <c r="P37" t="b">
        <f>_xlfn.XLOOKUP(A37,'Patient Health Records'!A:A,'Patient Health Records'!X:X,FALSE)</f>
        <v>0</v>
      </c>
      <c r="Q37" t="b">
        <f>_xlfn.XLOOKUP(A37,'Patient Health Records'!A:A,'Patient Health Records'!S:S,FALSE)</f>
        <v>0</v>
      </c>
      <c r="R37" t="b">
        <f>_xlfn.XLOOKUP(A37,'Patient Health Records'!A:A,'Patient Health Records'!AA:AA,FALSE)</f>
        <v>1</v>
      </c>
      <c r="S37" t="str">
        <f>_xlfn.XLOOKUP(A37,'Patient Demographics'!A:A,'Patient Demographics'!E:E,FALSE)</f>
        <v>Female</v>
      </c>
      <c r="T37" t="str">
        <f>_xlfn.XLOOKUP(A37,'Patient Education'!A:A,'Patient Education'!B:B,FALSE)</f>
        <v>Master's Degree</v>
      </c>
      <c r="U37" t="str">
        <f>_xlfn.XLOOKUP('Combined Sheet'!A37,'Patient Education'!A:A,'Patient Education'!C:C,FALSE)</f>
        <v>Manager</v>
      </c>
      <c r="V37">
        <f>_xlfn.XLOOKUP(A37,'Billing Details'!A:A,'Billing Details'!J:J,FALSE)</f>
        <v>18000</v>
      </c>
    </row>
    <row r="38" spans="1:22" x14ac:dyDescent="0.35">
      <c r="A38" s="2" t="s">
        <v>105</v>
      </c>
      <c r="B38">
        <f>_xlfn.XLOOKUP(A38,'Patient Demographics'!A:A,'Billing Details'!J:J,FALSE)</f>
        <v>30000</v>
      </c>
      <c r="C38" t="str">
        <f>_xlfn.XLOOKUP(A38,'Patient Demographics'!A:A,'Patient Demographics'!N:N,FALSE)</f>
        <v>West</v>
      </c>
      <c r="D38">
        <f>_xlfn.XLOOKUP(A38,'Patient Demographics'!A:A,'Patient Demographics'!I:I,FALSE)</f>
        <v>62</v>
      </c>
      <c r="E38" t="str">
        <f>_xlfn.XLOOKUP(A38,'Patient Demographics'!A:A,'Patient Demographics'!J:J,FALSE)</f>
        <v>super senior</v>
      </c>
      <c r="F38">
        <f>_xlfn.XLOOKUP(A38,'Billing Details'!A:A,'Billing Details'!U:U,FALSE)</f>
        <v>23257.38</v>
      </c>
      <c r="G38">
        <f>_xlfn.XLOOKUP(A38,'Patient Health Records'!A:A,'Patient Health Records'!E:E,FALSE)</f>
        <v>60.6</v>
      </c>
      <c r="H38" t="str">
        <f>_xlfn.XLOOKUP(A38,'Patient Health Records'!A:A,'Patient Health Records'!B:B,FALSE)</f>
        <v>O+</v>
      </c>
      <c r="I38" t="b">
        <f>_xlfn.XLOOKUP(A38,'Patient Health Records'!A:A,'Patient Health Records'!J:J,FALSE)</f>
        <v>0</v>
      </c>
      <c r="J38" t="b">
        <f>_xlfn.XLOOKUP(A38,'Patient Health Records'!A:A,'Patient Health Records'!P:P,FALSE)</f>
        <v>1</v>
      </c>
      <c r="K38" s="68">
        <f>_xlfn.XLOOKUP(A38,'Patient Health Records'!A:A,'Patient Health Records'!F:F,FALSE)</f>
        <v>24.901380670611438</v>
      </c>
      <c r="L38" s="22" t="b">
        <f>_xlfn.XLOOKUP(A38,'Patient Health Records'!A:A,'Patient Health Records'!AD:AD,FALSE)</f>
        <v>0</v>
      </c>
      <c r="M38">
        <f>_xlfn.XLOOKUP(A38,'Patient Demographics'!A:A,'Patient Demographics'!K:K,FALSE)</f>
        <v>5</v>
      </c>
      <c r="N38" t="b">
        <f>_xlfn.XLOOKUP(A38,'Billing Details'!A:A,'Billing Details'!T:T,FALSE)</f>
        <v>1</v>
      </c>
      <c r="O38" t="str">
        <f>_xlfn.XLOOKUP(A38,'Patient Health Records'!A:A,'Patient Health Records'!AF:AF,FALSE)</f>
        <v>Appendicitis</v>
      </c>
      <c r="P38" t="b">
        <f>_xlfn.XLOOKUP(A38,'Patient Health Records'!A:A,'Patient Health Records'!X:X,FALSE)</f>
        <v>0</v>
      </c>
      <c r="Q38" t="b">
        <f>_xlfn.XLOOKUP(A38,'Patient Health Records'!A:A,'Patient Health Records'!S:S,FALSE)</f>
        <v>0</v>
      </c>
      <c r="R38" t="b">
        <f>_xlfn.XLOOKUP(A38,'Patient Health Records'!A:A,'Patient Health Records'!AA:AA,FALSE)</f>
        <v>0</v>
      </c>
      <c r="S38" t="str">
        <f>_xlfn.XLOOKUP(A38,'Patient Demographics'!A:A,'Patient Demographics'!E:E,FALSE)</f>
        <v>Female</v>
      </c>
      <c r="T38" t="str">
        <f>_xlfn.XLOOKUP(A38,'Patient Education'!A:A,'Patient Education'!B:B,FALSE)</f>
        <v>Bachelor's Degree</v>
      </c>
      <c r="U38" t="str">
        <f>_xlfn.XLOOKUP('Combined Sheet'!A38,'Patient Education'!A:A,'Patient Education'!C:C,FALSE)</f>
        <v>Nurse</v>
      </c>
      <c r="V38">
        <f>_xlfn.XLOOKUP(A38,'Billing Details'!A:A,'Billing Details'!J:J,FALSE)</f>
        <v>30000</v>
      </c>
    </row>
    <row r="39" spans="1:22" x14ac:dyDescent="0.35">
      <c r="A39" s="2" t="s">
        <v>107</v>
      </c>
      <c r="B39">
        <f>_xlfn.XLOOKUP(A39,'Patient Demographics'!A:A,'Billing Details'!J:J,FALSE)</f>
        <v>20000</v>
      </c>
      <c r="C39" t="str">
        <f>_xlfn.XLOOKUP(A39,'Patient Demographics'!A:A,'Patient Demographics'!N:N,FALSE)</f>
        <v>South</v>
      </c>
      <c r="D39">
        <f>_xlfn.XLOOKUP(A39,'Patient Demographics'!A:A,'Patient Demographics'!I:I,FALSE)</f>
        <v>38</v>
      </c>
      <c r="E39" t="str">
        <f>_xlfn.XLOOKUP(A39,'Patient Demographics'!A:A,'Patient Demographics'!J:J,FALSE)</f>
        <v>Adult</v>
      </c>
      <c r="F39">
        <f>_xlfn.XLOOKUP(A39,'Billing Details'!A:A,'Billing Details'!U:U,FALSE)</f>
        <v>15921.2</v>
      </c>
      <c r="G39">
        <f>_xlfn.XLOOKUP(A39,'Patient Health Records'!A:A,'Patient Health Records'!E:E,FALSE)</f>
        <v>99.2</v>
      </c>
      <c r="H39" t="str">
        <f>_xlfn.XLOOKUP(A39,'Patient Health Records'!A:A,'Patient Health Records'!B:B,FALSE)</f>
        <v>O+</v>
      </c>
      <c r="I39" t="b">
        <f>_xlfn.XLOOKUP(A39,'Patient Health Records'!A:A,'Patient Health Records'!J:J,FALSE)</f>
        <v>1</v>
      </c>
      <c r="J39" t="b">
        <f>_xlfn.XLOOKUP(A39,'Patient Health Records'!A:A,'Patient Health Records'!P:P,FALSE)</f>
        <v>0</v>
      </c>
      <c r="K39" s="68">
        <f>_xlfn.XLOOKUP(A39,'Patient Health Records'!A:A,'Patient Health Records'!F:F,FALSE)</f>
        <v>34.732677427260953</v>
      </c>
      <c r="L39" s="22" t="b">
        <f>_xlfn.XLOOKUP(A39,'Patient Health Records'!A:A,'Patient Health Records'!AD:AD,FALSE)</f>
        <v>1</v>
      </c>
      <c r="M39">
        <f>_xlfn.XLOOKUP(A39,'Patient Demographics'!A:A,'Patient Demographics'!K:K,FALSE)</f>
        <v>15</v>
      </c>
      <c r="N39" t="b">
        <f>_xlfn.XLOOKUP(A39,'Billing Details'!A:A,'Billing Details'!T:T,FALSE)</f>
        <v>1</v>
      </c>
      <c r="O39" t="str">
        <f>_xlfn.XLOOKUP(A39,'Patient Health Records'!A:A,'Patient Health Records'!AF:AF,FALSE)</f>
        <v>Allergic Reaction</v>
      </c>
      <c r="P39" t="b">
        <f>_xlfn.XLOOKUP(A39,'Patient Health Records'!A:A,'Patient Health Records'!X:X,FALSE)</f>
        <v>0</v>
      </c>
      <c r="Q39" t="b">
        <f>_xlfn.XLOOKUP(A39,'Patient Health Records'!A:A,'Patient Health Records'!S:S,FALSE)</f>
        <v>1</v>
      </c>
      <c r="R39" t="b">
        <f>_xlfn.XLOOKUP(A39,'Patient Health Records'!A:A,'Patient Health Records'!AA:AA,FALSE)</f>
        <v>1</v>
      </c>
      <c r="S39" t="str">
        <f>_xlfn.XLOOKUP(A39,'Patient Demographics'!A:A,'Patient Demographics'!E:E,FALSE)</f>
        <v>Male</v>
      </c>
      <c r="T39" t="str">
        <f>_xlfn.XLOOKUP(A39,'Patient Education'!A:A,'Patient Education'!B:B,FALSE)</f>
        <v>Master's Degree</v>
      </c>
      <c r="U39" t="str">
        <f>_xlfn.XLOOKUP('Combined Sheet'!A39,'Patient Education'!A:A,'Patient Education'!C:C,FALSE)</f>
        <v>Senior Executive</v>
      </c>
      <c r="V39">
        <f>_xlfn.XLOOKUP(A39,'Billing Details'!A:A,'Billing Details'!J:J,FALSE)</f>
        <v>20000</v>
      </c>
    </row>
    <row r="40" spans="1:22" x14ac:dyDescent="0.35">
      <c r="A40" s="2" t="s">
        <v>110</v>
      </c>
      <c r="B40">
        <f>_xlfn.XLOOKUP(A40,'Patient Demographics'!A:A,'Billing Details'!J:J,FALSE)</f>
        <v>200000</v>
      </c>
      <c r="C40" t="str">
        <f>_xlfn.XLOOKUP(A40,'Patient Demographics'!A:A,'Patient Demographics'!N:N,FALSE)</f>
        <v>West</v>
      </c>
      <c r="D40">
        <f>_xlfn.XLOOKUP(A40,'Patient Demographics'!A:A,'Patient Demographics'!I:I,FALSE)</f>
        <v>53</v>
      </c>
      <c r="E40" t="str">
        <f>_xlfn.XLOOKUP(A40,'Patient Demographics'!A:A,'Patient Demographics'!J:J,FALSE)</f>
        <v>Senior</v>
      </c>
      <c r="F40" t="str">
        <f>_xlfn.XLOOKUP(A40,'Billing Details'!A:A,'Billing Details'!U:U,FALSE)</f>
        <v/>
      </c>
      <c r="G40">
        <f>_xlfn.XLOOKUP(A40,'Patient Health Records'!A:A,'Patient Health Records'!E:E,FALSE)</f>
        <v>58.9</v>
      </c>
      <c r="H40" t="str">
        <f>_xlfn.XLOOKUP(A40,'Patient Health Records'!A:A,'Patient Health Records'!B:B,FALSE)</f>
        <v>O+</v>
      </c>
      <c r="I40" t="b">
        <f>_xlfn.XLOOKUP(A40,'Patient Health Records'!A:A,'Patient Health Records'!J:J,FALSE)</f>
        <v>0</v>
      </c>
      <c r="J40" t="b">
        <f>_xlfn.XLOOKUP(A40,'Patient Health Records'!A:A,'Patient Health Records'!P:P,FALSE)</f>
        <v>0</v>
      </c>
      <c r="K40" s="68">
        <f>_xlfn.XLOOKUP(A40,'Patient Health Records'!A:A,'Patient Health Records'!F:F,FALSE)</f>
        <v>23.2981290297061</v>
      </c>
      <c r="L40" s="22" t="b">
        <f>_xlfn.XLOOKUP(A40,'Patient Health Records'!A:A,'Patient Health Records'!AD:AD,FALSE)</f>
        <v>0</v>
      </c>
      <c r="M40">
        <f>_xlfn.XLOOKUP(A40,'Patient Demographics'!A:A,'Patient Demographics'!K:K,FALSE)</f>
        <v>25</v>
      </c>
      <c r="N40" t="b">
        <f>_xlfn.XLOOKUP(A40,'Billing Details'!A:A,'Billing Details'!T:T,FALSE)</f>
        <v>0</v>
      </c>
      <c r="O40" t="str">
        <f>_xlfn.XLOOKUP(A40,'Patient Health Records'!A:A,'Patient Health Records'!AF:AF,FALSE)</f>
        <v>Cancer</v>
      </c>
      <c r="P40" t="b">
        <f>_xlfn.XLOOKUP(A40,'Patient Health Records'!A:A,'Patient Health Records'!X:X,FALSE)</f>
        <v>0</v>
      </c>
      <c r="Q40" t="b">
        <f>_xlfn.XLOOKUP(A40,'Patient Health Records'!A:A,'Patient Health Records'!S:S,FALSE)</f>
        <v>0</v>
      </c>
      <c r="R40" t="b">
        <f>_xlfn.XLOOKUP(A40,'Patient Health Records'!A:A,'Patient Health Records'!AA:AA,FALSE)</f>
        <v>0</v>
      </c>
      <c r="S40" t="str">
        <f>_xlfn.XLOOKUP(A40,'Patient Demographics'!A:A,'Patient Demographics'!E:E,FALSE)</f>
        <v>Female</v>
      </c>
      <c r="T40" t="str">
        <f>_xlfn.XLOOKUP(A40,'Patient Education'!A:A,'Patient Education'!B:B,FALSE)</f>
        <v>Master's Degree</v>
      </c>
      <c r="U40" t="str">
        <f>_xlfn.XLOOKUP('Combined Sheet'!A40,'Patient Education'!A:A,'Patient Education'!C:C,FALSE)</f>
        <v>Software Engineer</v>
      </c>
      <c r="V40">
        <f>_xlfn.XLOOKUP(A40,'Billing Details'!A:A,'Billing Details'!J:J,FALSE)</f>
        <v>200000</v>
      </c>
    </row>
    <row r="41" spans="1:22" x14ac:dyDescent="0.35">
      <c r="A41" s="2" t="s">
        <v>112</v>
      </c>
      <c r="B41">
        <f>_xlfn.XLOOKUP(A41,'Patient Demographics'!A:A,'Billing Details'!J:J,FALSE)</f>
        <v>20000</v>
      </c>
      <c r="C41" t="str">
        <f>_xlfn.XLOOKUP(A41,'Patient Demographics'!A:A,'Patient Demographics'!N:N,FALSE)</f>
        <v>South</v>
      </c>
      <c r="D41">
        <f>_xlfn.XLOOKUP(A41,'Patient Demographics'!A:A,'Patient Demographics'!I:I,FALSE)</f>
        <v>45</v>
      </c>
      <c r="E41" t="str">
        <f>_xlfn.XLOOKUP(A41,'Patient Demographics'!A:A,'Patient Demographics'!J:J,FALSE)</f>
        <v>Adult</v>
      </c>
      <c r="F41">
        <f>_xlfn.XLOOKUP(A41,'Billing Details'!A:A,'Billing Details'!U:U,FALSE)</f>
        <v>13998.94</v>
      </c>
      <c r="G41">
        <f>_xlfn.XLOOKUP(A41,'Patient Health Records'!A:A,'Patient Health Records'!E:E,FALSE)</f>
        <v>79.099999999999994</v>
      </c>
      <c r="H41" t="str">
        <f>_xlfn.XLOOKUP(A41,'Patient Health Records'!A:A,'Patient Health Records'!B:B,FALSE)</f>
        <v>O+</v>
      </c>
      <c r="I41" t="b">
        <f>_xlfn.XLOOKUP(A41,'Patient Health Records'!A:A,'Patient Health Records'!J:J,FALSE)</f>
        <v>1</v>
      </c>
      <c r="J41" t="b">
        <f>_xlfn.XLOOKUP(A41,'Patient Health Records'!A:A,'Patient Health Records'!P:P,FALSE)</f>
        <v>0</v>
      </c>
      <c r="K41" s="68">
        <f>_xlfn.XLOOKUP(A41,'Patient Health Records'!A:A,'Patient Health Records'!F:F,FALSE)</f>
        <v>30.515798001620301</v>
      </c>
      <c r="L41" s="22" t="b">
        <f>_xlfn.XLOOKUP(A41,'Patient Health Records'!A:A,'Patient Health Records'!AD:AD,FALSE)</f>
        <v>1</v>
      </c>
      <c r="M41">
        <f>_xlfn.XLOOKUP(A41,'Patient Demographics'!A:A,'Patient Demographics'!K:K,FALSE)</f>
        <v>30</v>
      </c>
      <c r="N41" t="b">
        <f>_xlfn.XLOOKUP(A41,'Billing Details'!A:A,'Billing Details'!T:T,FALSE)</f>
        <v>1</v>
      </c>
      <c r="O41" t="str">
        <f>_xlfn.XLOOKUP(A41,'Patient Health Records'!A:A,'Patient Health Records'!AF:AF,FALSE)</f>
        <v>Prostate Cancer</v>
      </c>
      <c r="P41" t="b">
        <f>_xlfn.XLOOKUP(A41,'Patient Health Records'!A:A,'Patient Health Records'!X:X,FALSE)</f>
        <v>0</v>
      </c>
      <c r="Q41" t="b">
        <f>_xlfn.XLOOKUP(A41,'Patient Health Records'!A:A,'Patient Health Records'!S:S,FALSE)</f>
        <v>1</v>
      </c>
      <c r="R41" t="b">
        <f>_xlfn.XLOOKUP(A41,'Patient Health Records'!A:A,'Patient Health Records'!AA:AA,FALSE)</f>
        <v>0</v>
      </c>
      <c r="S41" t="str">
        <f>_xlfn.XLOOKUP(A41,'Patient Demographics'!A:A,'Patient Demographics'!E:E,FALSE)</f>
        <v>Male</v>
      </c>
      <c r="T41" t="str">
        <f>_xlfn.XLOOKUP(A41,'Patient Education'!A:A,'Patient Education'!B:B,FALSE)</f>
        <v>Post-graduate</v>
      </c>
      <c r="U41" t="str">
        <f>_xlfn.XLOOKUP('Combined Sheet'!A41,'Patient Education'!A:A,'Patient Education'!C:C,FALSE)</f>
        <v>Scientist</v>
      </c>
      <c r="V41">
        <f>_xlfn.XLOOKUP(A41,'Billing Details'!A:A,'Billing Details'!J:J,FALSE)</f>
        <v>20000</v>
      </c>
    </row>
    <row r="42" spans="1:22" x14ac:dyDescent="0.35">
      <c r="A42" s="2" t="s">
        <v>115</v>
      </c>
      <c r="B42">
        <f>_xlfn.XLOOKUP(A42,'Patient Demographics'!A:A,'Billing Details'!J:J,FALSE)</f>
        <v>240000</v>
      </c>
      <c r="C42" t="str">
        <f>_xlfn.XLOOKUP(A42,'Patient Demographics'!A:A,'Patient Demographics'!N:N,FALSE)</f>
        <v>West</v>
      </c>
      <c r="D42">
        <f>_xlfn.XLOOKUP(A42,'Patient Demographics'!A:A,'Patient Demographics'!I:I,FALSE)</f>
        <v>53</v>
      </c>
      <c r="E42" t="str">
        <f>_xlfn.XLOOKUP(A42,'Patient Demographics'!A:A,'Patient Demographics'!J:J,FALSE)</f>
        <v>Senior</v>
      </c>
      <c r="F42">
        <f>_xlfn.XLOOKUP(A42,'Billing Details'!A:A,'Billing Details'!U:U,FALSE)</f>
        <v>148902.72</v>
      </c>
      <c r="G42">
        <f>_xlfn.XLOOKUP(A42,'Patient Health Records'!A:A,'Patient Health Records'!E:E,FALSE)</f>
        <v>77.400000000000006</v>
      </c>
      <c r="H42" t="str">
        <f>_xlfn.XLOOKUP(A42,'Patient Health Records'!A:A,'Patient Health Records'!B:B,FALSE)</f>
        <v>A+</v>
      </c>
      <c r="I42" t="b">
        <f>_xlfn.XLOOKUP(A42,'Patient Health Records'!A:A,'Patient Health Records'!J:J,FALSE)</f>
        <v>0</v>
      </c>
      <c r="J42" t="b">
        <f>_xlfn.XLOOKUP(A42,'Patient Health Records'!A:A,'Patient Health Records'!P:P,FALSE)</f>
        <v>0</v>
      </c>
      <c r="K42" s="68">
        <f>_xlfn.XLOOKUP(A42,'Patient Health Records'!A:A,'Patient Health Records'!F:F,FALSE)</f>
        <v>28.429752066115707</v>
      </c>
      <c r="L42" s="22" t="b">
        <f>_xlfn.XLOOKUP(A42,'Patient Health Records'!A:A,'Patient Health Records'!AD:AD,FALSE)</f>
        <v>1</v>
      </c>
      <c r="M42">
        <f>_xlfn.XLOOKUP(A42,'Patient Demographics'!A:A,'Patient Demographics'!K:K,FALSE)</f>
        <v>7</v>
      </c>
      <c r="N42" t="b">
        <f>_xlfn.XLOOKUP(A42,'Billing Details'!A:A,'Billing Details'!T:T,FALSE)</f>
        <v>1</v>
      </c>
      <c r="O42" t="str">
        <f>_xlfn.XLOOKUP(A42,'Patient Health Records'!A:A,'Patient Health Records'!AF:AF,FALSE)</f>
        <v>Osteoarthritis</v>
      </c>
      <c r="P42" t="b">
        <f>_xlfn.XLOOKUP(A42,'Patient Health Records'!A:A,'Patient Health Records'!X:X,FALSE)</f>
        <v>0</v>
      </c>
      <c r="Q42" t="b">
        <f>_xlfn.XLOOKUP(A42,'Patient Health Records'!A:A,'Patient Health Records'!S:S,FALSE)</f>
        <v>1</v>
      </c>
      <c r="R42" t="b">
        <f>_xlfn.XLOOKUP(A42,'Patient Health Records'!A:A,'Patient Health Records'!AA:AA,FALSE)</f>
        <v>0</v>
      </c>
      <c r="S42" t="str">
        <f>_xlfn.XLOOKUP(A42,'Patient Demographics'!A:A,'Patient Demographics'!E:E,FALSE)</f>
        <v>Female</v>
      </c>
      <c r="T42" t="str">
        <f>_xlfn.XLOOKUP(A42,'Patient Education'!A:A,'Patient Education'!B:B,FALSE)</f>
        <v>Master's Degree</v>
      </c>
      <c r="U42" t="str">
        <f>_xlfn.XLOOKUP('Combined Sheet'!A42,'Patient Education'!A:A,'Patient Education'!C:C,FALSE)</f>
        <v>Doctor</v>
      </c>
      <c r="V42">
        <f>_xlfn.XLOOKUP(A42,'Billing Details'!A:A,'Billing Details'!J:J,FALSE)</f>
        <v>240000</v>
      </c>
    </row>
    <row r="43" spans="1:22" x14ac:dyDescent="0.35">
      <c r="A43" s="2" t="s">
        <v>117</v>
      </c>
      <c r="B43">
        <f>_xlfn.XLOOKUP(A43,'Patient Demographics'!A:A,'Billing Details'!J:J,FALSE)</f>
        <v>72000</v>
      </c>
      <c r="C43" t="str">
        <f>_xlfn.XLOOKUP(A43,'Patient Demographics'!A:A,'Patient Demographics'!N:N,FALSE)</f>
        <v>West</v>
      </c>
      <c r="D43">
        <f>_xlfn.XLOOKUP(A43,'Patient Demographics'!A:A,'Patient Demographics'!I:I,FALSE)</f>
        <v>62</v>
      </c>
      <c r="E43" t="str">
        <f>_xlfn.XLOOKUP(A43,'Patient Demographics'!A:A,'Patient Demographics'!J:J,FALSE)</f>
        <v>super senior</v>
      </c>
      <c r="F43">
        <f>_xlfn.XLOOKUP(A43,'Billing Details'!A:A,'Billing Details'!U:U,FALSE)</f>
        <v>50448.4</v>
      </c>
      <c r="G43">
        <f>_xlfn.XLOOKUP(A43,'Patient Health Records'!A:A,'Patient Health Records'!E:E,FALSE)</f>
        <v>80.099999999999994</v>
      </c>
      <c r="H43" t="str">
        <f>_xlfn.XLOOKUP(A43,'Patient Health Records'!A:A,'Patient Health Records'!B:B,FALSE)</f>
        <v>AB+</v>
      </c>
      <c r="I43" t="b">
        <f>_xlfn.XLOOKUP(A43,'Patient Health Records'!A:A,'Patient Health Records'!J:J,FALSE)</f>
        <v>0</v>
      </c>
      <c r="J43" t="b">
        <f>_xlfn.XLOOKUP(A43,'Patient Health Records'!A:A,'Patient Health Records'!P:P,FALSE)</f>
        <v>0</v>
      </c>
      <c r="K43" s="68">
        <f>_xlfn.XLOOKUP(A43,'Patient Health Records'!A:A,'Patient Health Records'!F:F,FALSE)</f>
        <v>32.914201183431949</v>
      </c>
      <c r="L43" s="22" t="b">
        <f>_xlfn.XLOOKUP(A43,'Patient Health Records'!A:A,'Patient Health Records'!AD:AD,FALSE)</f>
        <v>1</v>
      </c>
      <c r="M43">
        <f>_xlfn.XLOOKUP(A43,'Patient Demographics'!A:A,'Patient Demographics'!K:K,FALSE)</f>
        <v>12</v>
      </c>
      <c r="N43" t="b">
        <f>_xlfn.XLOOKUP(A43,'Billing Details'!A:A,'Billing Details'!T:T,FALSE)</f>
        <v>1</v>
      </c>
      <c r="O43" t="str">
        <f>_xlfn.XLOOKUP(A43,'Patient Health Records'!A:A,'Patient Health Records'!AF:AF,FALSE)</f>
        <v>Prostate Cancer</v>
      </c>
      <c r="P43" t="b">
        <f>_xlfn.XLOOKUP(A43,'Patient Health Records'!A:A,'Patient Health Records'!X:X,FALSE)</f>
        <v>0</v>
      </c>
      <c r="Q43" t="b">
        <f>_xlfn.XLOOKUP(A43,'Patient Health Records'!A:A,'Patient Health Records'!S:S,FALSE)</f>
        <v>0</v>
      </c>
      <c r="R43" t="b">
        <f>_xlfn.XLOOKUP(A43,'Patient Health Records'!A:A,'Patient Health Records'!AA:AA,FALSE)</f>
        <v>1</v>
      </c>
      <c r="S43" t="str">
        <f>_xlfn.XLOOKUP(A43,'Patient Demographics'!A:A,'Patient Demographics'!E:E,FALSE)</f>
        <v>Female</v>
      </c>
      <c r="T43" t="str">
        <f>_xlfn.XLOOKUP(A43,'Patient Education'!A:A,'Patient Education'!B:B,FALSE)</f>
        <v>Master's Degree</v>
      </c>
      <c r="U43" t="str">
        <f>_xlfn.XLOOKUP('Combined Sheet'!A43,'Patient Education'!A:A,'Patient Education'!C:C,FALSE)</f>
        <v>Senior Executive</v>
      </c>
      <c r="V43">
        <f>_xlfn.XLOOKUP(A43,'Billing Details'!A:A,'Billing Details'!J:J,FALSE)</f>
        <v>72000</v>
      </c>
    </row>
    <row r="44" spans="1:22" x14ac:dyDescent="0.35">
      <c r="A44" s="2" t="s">
        <v>119</v>
      </c>
      <c r="B44">
        <f>_xlfn.XLOOKUP(A44,'Patient Demographics'!A:A,'Billing Details'!J:J,FALSE)</f>
        <v>90000</v>
      </c>
      <c r="C44" t="str">
        <f>_xlfn.XLOOKUP(A44,'Patient Demographics'!A:A,'Patient Demographics'!N:N,FALSE)</f>
        <v>East</v>
      </c>
      <c r="D44">
        <f>_xlfn.XLOOKUP(A44,'Patient Demographics'!A:A,'Patient Demographics'!I:I,FALSE)</f>
        <v>48</v>
      </c>
      <c r="E44" t="str">
        <f>_xlfn.XLOOKUP(A44,'Patient Demographics'!A:A,'Patient Demographics'!J:J,FALSE)</f>
        <v>Senior</v>
      </c>
      <c r="F44">
        <f>_xlfn.XLOOKUP(A44,'Billing Details'!A:A,'Billing Details'!U:U,FALSE)</f>
        <v>69839.149999999994</v>
      </c>
      <c r="G44">
        <f>_xlfn.XLOOKUP(A44,'Patient Health Records'!A:A,'Patient Health Records'!E:E,FALSE)</f>
        <v>81.2</v>
      </c>
      <c r="H44" t="str">
        <f>_xlfn.XLOOKUP(A44,'Patient Health Records'!A:A,'Patient Health Records'!B:B,FALSE)</f>
        <v>O+</v>
      </c>
      <c r="I44" t="b">
        <f>_xlfn.XLOOKUP(A44,'Patient Health Records'!A:A,'Patient Health Records'!J:J,FALSE)</f>
        <v>0</v>
      </c>
      <c r="J44" t="b">
        <f>_xlfn.XLOOKUP(A44,'Patient Health Records'!A:A,'Patient Health Records'!P:P,FALSE)</f>
        <v>0</v>
      </c>
      <c r="K44" s="68">
        <f>_xlfn.XLOOKUP(A44,'Patient Health Records'!A:A,'Patient Health Records'!F:F,FALSE)</f>
        <v>31.718749999999996</v>
      </c>
      <c r="L44" s="22" t="b">
        <f>_xlfn.XLOOKUP(A44,'Patient Health Records'!A:A,'Patient Health Records'!AD:AD,FALSE)</f>
        <v>1</v>
      </c>
      <c r="M44">
        <f>_xlfn.XLOOKUP(A44,'Patient Demographics'!A:A,'Patient Demographics'!K:K,FALSE)</f>
        <v>5</v>
      </c>
      <c r="N44" t="b">
        <f>_xlfn.XLOOKUP(A44,'Billing Details'!A:A,'Billing Details'!T:T,FALSE)</f>
        <v>1</v>
      </c>
      <c r="O44" t="str">
        <f>_xlfn.XLOOKUP(A44,'Patient Health Records'!A:A,'Patient Health Records'!AF:AF,FALSE)</f>
        <v>Fractured Leg</v>
      </c>
      <c r="P44" t="b">
        <f>_xlfn.XLOOKUP(A44,'Patient Health Records'!A:A,'Patient Health Records'!X:X,FALSE)</f>
        <v>0</v>
      </c>
      <c r="Q44" t="b">
        <f>_xlfn.XLOOKUP(A44,'Patient Health Records'!A:A,'Patient Health Records'!S:S,FALSE)</f>
        <v>0</v>
      </c>
      <c r="R44" t="b">
        <f>_xlfn.XLOOKUP(A44,'Patient Health Records'!A:A,'Patient Health Records'!AA:AA,FALSE)</f>
        <v>1</v>
      </c>
      <c r="S44" t="str">
        <f>_xlfn.XLOOKUP(A44,'Patient Demographics'!A:A,'Patient Demographics'!E:E,FALSE)</f>
        <v>Female</v>
      </c>
      <c r="T44" t="str">
        <f>_xlfn.XLOOKUP(A44,'Patient Education'!A:A,'Patient Education'!B:B,FALSE)</f>
        <v>Master's Degree</v>
      </c>
      <c r="U44" t="str">
        <f>_xlfn.XLOOKUP('Combined Sheet'!A44,'Patient Education'!A:A,'Patient Education'!C:C,FALSE)</f>
        <v>Software Engineer</v>
      </c>
      <c r="V44">
        <f>_xlfn.XLOOKUP(A44,'Billing Details'!A:A,'Billing Details'!J:J,FALSE)</f>
        <v>90000</v>
      </c>
    </row>
    <row r="45" spans="1:22" x14ac:dyDescent="0.35">
      <c r="A45" s="2" t="s">
        <v>120</v>
      </c>
      <c r="B45">
        <f>_xlfn.XLOOKUP(A45,'Patient Demographics'!A:A,'Billing Details'!J:J,FALSE)</f>
        <v>24000</v>
      </c>
      <c r="C45" t="str">
        <f>_xlfn.XLOOKUP(A45,'Patient Demographics'!A:A,'Patient Demographics'!N:N,FALSE)</f>
        <v>West</v>
      </c>
      <c r="D45">
        <f>_xlfn.XLOOKUP(A45,'Patient Demographics'!A:A,'Patient Demographics'!I:I,FALSE)</f>
        <v>33</v>
      </c>
      <c r="E45" t="str">
        <f>_xlfn.XLOOKUP(A45,'Patient Demographics'!A:A,'Patient Demographics'!J:J,FALSE)</f>
        <v>Adult</v>
      </c>
      <c r="F45">
        <f>_xlfn.XLOOKUP(A45,'Billing Details'!A:A,'Billing Details'!U:U,FALSE)</f>
        <v>20413.2</v>
      </c>
      <c r="G45">
        <f>_xlfn.XLOOKUP(A45,'Patient Health Records'!A:A,'Patient Health Records'!E:E,FALSE)</f>
        <v>85.2</v>
      </c>
      <c r="H45" t="str">
        <f>_xlfn.XLOOKUP(A45,'Patient Health Records'!A:A,'Patient Health Records'!B:B,FALSE)</f>
        <v>O-</v>
      </c>
      <c r="I45" t="b">
        <f>_xlfn.XLOOKUP(A45,'Patient Health Records'!A:A,'Patient Health Records'!J:J,FALSE)</f>
        <v>1</v>
      </c>
      <c r="J45" t="b">
        <f>_xlfn.XLOOKUP(A45,'Patient Health Records'!A:A,'Patient Health Records'!P:P,FALSE)</f>
        <v>0</v>
      </c>
      <c r="K45" s="68">
        <f>_xlfn.XLOOKUP(A45,'Patient Health Records'!A:A,'Patient Health Records'!F:F,FALSE)</f>
        <v>29.137170411408643</v>
      </c>
      <c r="L45" s="22" t="b">
        <f>_xlfn.XLOOKUP(A45,'Patient Health Records'!A:A,'Patient Health Records'!AD:AD,FALSE)</f>
        <v>1</v>
      </c>
      <c r="M45">
        <f>_xlfn.XLOOKUP(A45,'Patient Demographics'!A:A,'Patient Demographics'!K:K,FALSE)</f>
        <v>12</v>
      </c>
      <c r="N45" t="b">
        <f>_xlfn.XLOOKUP(A45,'Billing Details'!A:A,'Billing Details'!T:T,FALSE)</f>
        <v>1</v>
      </c>
      <c r="O45" t="str">
        <f>_xlfn.XLOOKUP(A45,'Patient Health Records'!A:A,'Patient Health Records'!AF:AF,FALSE)</f>
        <v>Appendicitis</v>
      </c>
      <c r="P45" t="b">
        <f>_xlfn.XLOOKUP(A45,'Patient Health Records'!A:A,'Patient Health Records'!X:X,FALSE)</f>
        <v>0</v>
      </c>
      <c r="Q45" t="b">
        <f>_xlfn.XLOOKUP(A45,'Patient Health Records'!A:A,'Patient Health Records'!S:S,FALSE)</f>
        <v>1</v>
      </c>
      <c r="R45" t="b">
        <f>_xlfn.XLOOKUP(A45,'Patient Health Records'!A:A,'Patient Health Records'!AA:AA,FALSE)</f>
        <v>0</v>
      </c>
      <c r="S45" t="str">
        <f>_xlfn.XLOOKUP(A45,'Patient Demographics'!A:A,'Patient Demographics'!E:E,FALSE)</f>
        <v>Female</v>
      </c>
      <c r="T45" t="str">
        <f>_xlfn.XLOOKUP(A45,'Patient Education'!A:A,'Patient Education'!B:B,FALSE)</f>
        <v>Bachelor's Degree</v>
      </c>
      <c r="U45" t="str">
        <f>_xlfn.XLOOKUP('Combined Sheet'!A45,'Patient Education'!A:A,'Patient Education'!C:C,FALSE)</f>
        <v>Junior Executive</v>
      </c>
      <c r="V45">
        <f>_xlfn.XLOOKUP(A45,'Billing Details'!A:A,'Billing Details'!J:J,FALSE)</f>
        <v>24000</v>
      </c>
    </row>
    <row r="46" spans="1:22" x14ac:dyDescent="0.35">
      <c r="A46" s="2" t="s">
        <v>123</v>
      </c>
      <c r="B46">
        <f>_xlfn.XLOOKUP(A46,'Patient Demographics'!A:A,'Billing Details'!J:J,FALSE)</f>
        <v>21000</v>
      </c>
      <c r="C46" t="str">
        <f>_xlfn.XLOOKUP(A46,'Patient Demographics'!A:A,'Patient Demographics'!N:N,FALSE)</f>
        <v>North</v>
      </c>
      <c r="D46">
        <f>_xlfn.XLOOKUP(A46,'Patient Demographics'!A:A,'Patient Demographics'!I:I,FALSE)</f>
        <v>73</v>
      </c>
      <c r="E46" t="str">
        <f>_xlfn.XLOOKUP(A46,'Patient Demographics'!A:A,'Patient Demographics'!J:J,FALSE)</f>
        <v>super senior</v>
      </c>
      <c r="F46">
        <f>_xlfn.XLOOKUP(A46,'Billing Details'!A:A,'Billing Details'!U:U,FALSE)</f>
        <v>15544.83</v>
      </c>
      <c r="G46">
        <f>_xlfn.XLOOKUP(A46,'Patient Health Records'!A:A,'Patient Health Records'!E:E,FALSE)</f>
        <v>74.900000000000006</v>
      </c>
      <c r="H46" t="str">
        <f>_xlfn.XLOOKUP(A46,'Patient Health Records'!A:A,'Patient Health Records'!B:B,FALSE)</f>
        <v>B+</v>
      </c>
      <c r="I46" t="b">
        <f>_xlfn.XLOOKUP(A46,'Patient Health Records'!A:A,'Patient Health Records'!J:J,FALSE)</f>
        <v>0</v>
      </c>
      <c r="J46" t="b">
        <f>_xlfn.XLOOKUP(A46,'Patient Health Records'!A:A,'Patient Health Records'!P:P,FALSE)</f>
        <v>0</v>
      </c>
      <c r="K46" s="68">
        <f>_xlfn.XLOOKUP(A46,'Patient Health Records'!A:A,'Patient Health Records'!F:F,FALSE)</f>
        <v>31.582054309327042</v>
      </c>
      <c r="L46" s="22" t="b">
        <f>_xlfn.XLOOKUP(A46,'Patient Health Records'!A:A,'Patient Health Records'!AD:AD,FALSE)</f>
        <v>1</v>
      </c>
      <c r="M46">
        <f>_xlfn.XLOOKUP(A46,'Patient Demographics'!A:A,'Patient Demographics'!K:K,FALSE)</f>
        <v>2</v>
      </c>
      <c r="N46" t="b">
        <f>_xlfn.XLOOKUP(A46,'Billing Details'!A:A,'Billing Details'!T:T,FALSE)</f>
        <v>1</v>
      </c>
      <c r="O46" t="str">
        <f>_xlfn.XLOOKUP(A46,'Patient Health Records'!A:A,'Patient Health Records'!AF:AF,FALSE)</f>
        <v>Heart Attack</v>
      </c>
      <c r="P46" t="b">
        <f>_xlfn.XLOOKUP(A46,'Patient Health Records'!A:A,'Patient Health Records'!X:X,FALSE)</f>
        <v>0</v>
      </c>
      <c r="Q46" t="b">
        <f>_xlfn.XLOOKUP(A46,'Patient Health Records'!A:A,'Patient Health Records'!S:S,FALSE)</f>
        <v>1</v>
      </c>
      <c r="R46" t="b">
        <f>_xlfn.XLOOKUP(A46,'Patient Health Records'!A:A,'Patient Health Records'!AA:AA,FALSE)</f>
        <v>1</v>
      </c>
      <c r="S46" t="str">
        <f>_xlfn.XLOOKUP(A46,'Patient Demographics'!A:A,'Patient Demographics'!E:E,FALSE)</f>
        <v>Male</v>
      </c>
      <c r="T46" t="str">
        <f>_xlfn.XLOOKUP(A46,'Patient Education'!A:A,'Patient Education'!B:B,FALSE)</f>
        <v>Post-graduate</v>
      </c>
      <c r="U46" t="str">
        <f>_xlfn.XLOOKUP('Combined Sheet'!A46,'Patient Education'!A:A,'Patient Education'!C:C,FALSE)</f>
        <v>Professor</v>
      </c>
      <c r="V46">
        <f>_xlfn.XLOOKUP(A46,'Billing Details'!A:A,'Billing Details'!J:J,FALSE)</f>
        <v>21000</v>
      </c>
    </row>
    <row r="47" spans="1:22" x14ac:dyDescent="0.35">
      <c r="A47" s="2" t="s">
        <v>125</v>
      </c>
      <c r="B47">
        <f>_xlfn.XLOOKUP(A47,'Patient Demographics'!A:A,'Billing Details'!J:J,FALSE)</f>
        <v>24000</v>
      </c>
      <c r="C47" t="str">
        <f>_xlfn.XLOOKUP(A47,'Patient Demographics'!A:A,'Patient Demographics'!N:N,FALSE)</f>
        <v>South</v>
      </c>
      <c r="D47">
        <f>_xlfn.XLOOKUP(A47,'Patient Demographics'!A:A,'Patient Demographics'!I:I,FALSE)</f>
        <v>41</v>
      </c>
      <c r="E47" t="str">
        <f>_xlfn.XLOOKUP(A47,'Patient Demographics'!A:A,'Patient Demographics'!J:J,FALSE)</f>
        <v>Adult</v>
      </c>
      <c r="F47">
        <f>_xlfn.XLOOKUP(A47,'Billing Details'!A:A,'Billing Details'!U:U,FALSE)</f>
        <v>16811.099999999999</v>
      </c>
      <c r="G47">
        <f>_xlfn.XLOOKUP(A47,'Patient Health Records'!A:A,'Patient Health Records'!E:E,FALSE)</f>
        <v>90.2</v>
      </c>
      <c r="H47" t="str">
        <f>_xlfn.XLOOKUP(A47,'Patient Health Records'!A:A,'Patient Health Records'!B:B,FALSE)</f>
        <v>O-</v>
      </c>
      <c r="I47" t="b">
        <f>_xlfn.XLOOKUP(A47,'Patient Health Records'!A:A,'Patient Health Records'!J:J,FALSE)</f>
        <v>0</v>
      </c>
      <c r="J47" t="b">
        <f>_xlfn.XLOOKUP(A47,'Patient Health Records'!A:A,'Patient Health Records'!P:P,FALSE)</f>
        <v>1</v>
      </c>
      <c r="K47" s="68">
        <f>_xlfn.XLOOKUP(A47,'Patient Health Records'!A:A,'Patient Health Records'!F:F,FALSE)</f>
        <v>30.847098252453751</v>
      </c>
      <c r="L47" s="22" t="b">
        <f>_xlfn.XLOOKUP(A47,'Patient Health Records'!A:A,'Patient Health Records'!AD:AD,FALSE)</f>
        <v>1</v>
      </c>
      <c r="M47">
        <f>_xlfn.XLOOKUP(A47,'Patient Demographics'!A:A,'Patient Demographics'!K:K,FALSE)</f>
        <v>30</v>
      </c>
      <c r="N47" t="b">
        <f>_xlfn.XLOOKUP(A47,'Billing Details'!A:A,'Billing Details'!T:T,FALSE)</f>
        <v>1</v>
      </c>
      <c r="O47" t="str">
        <f>_xlfn.XLOOKUP(A47,'Patient Health Records'!A:A,'Patient Health Records'!AF:AF,FALSE)</f>
        <v>Heart Attack</v>
      </c>
      <c r="P47" t="b">
        <f>_xlfn.XLOOKUP(A47,'Patient Health Records'!A:A,'Patient Health Records'!X:X,FALSE)</f>
        <v>0</v>
      </c>
      <c r="Q47" t="b">
        <f>_xlfn.XLOOKUP(A47,'Patient Health Records'!A:A,'Patient Health Records'!S:S,FALSE)</f>
        <v>0</v>
      </c>
      <c r="R47" t="b">
        <f>_xlfn.XLOOKUP(A47,'Patient Health Records'!A:A,'Patient Health Records'!AA:AA,FALSE)</f>
        <v>0</v>
      </c>
      <c r="S47" t="str">
        <f>_xlfn.XLOOKUP(A47,'Patient Demographics'!A:A,'Patient Demographics'!E:E,FALSE)</f>
        <v>Female</v>
      </c>
      <c r="T47" t="str">
        <f>_xlfn.XLOOKUP(A47,'Patient Education'!A:A,'Patient Education'!B:B,FALSE)</f>
        <v>Master's Degree</v>
      </c>
      <c r="U47" t="str">
        <f>_xlfn.XLOOKUP('Combined Sheet'!A47,'Patient Education'!A:A,'Patient Education'!C:C,FALSE)</f>
        <v>Doctor</v>
      </c>
      <c r="V47">
        <f>_xlfn.XLOOKUP(A47,'Billing Details'!A:A,'Billing Details'!J:J,FALSE)</f>
        <v>24000</v>
      </c>
    </row>
    <row r="48" spans="1:22" x14ac:dyDescent="0.35">
      <c r="A48" s="2" t="s">
        <v>128</v>
      </c>
      <c r="B48">
        <f>_xlfn.XLOOKUP(A48,'Patient Demographics'!A:A,'Billing Details'!J:J,FALSE)</f>
        <v>800</v>
      </c>
      <c r="C48" t="str">
        <f>_xlfn.XLOOKUP(A48,'Patient Demographics'!A:A,'Patient Demographics'!N:N,FALSE)</f>
        <v>South</v>
      </c>
      <c r="D48">
        <f>_xlfn.XLOOKUP(A48,'Patient Demographics'!A:A,'Patient Demographics'!I:I,FALSE)</f>
        <v>33</v>
      </c>
      <c r="E48" t="str">
        <f>_xlfn.XLOOKUP(A48,'Patient Demographics'!A:A,'Patient Demographics'!J:J,FALSE)</f>
        <v>Adult</v>
      </c>
      <c r="F48">
        <f>_xlfn.XLOOKUP(A48,'Billing Details'!A:A,'Billing Details'!U:U,FALSE)</f>
        <v>621.45000000000005</v>
      </c>
      <c r="G48">
        <f>_xlfn.XLOOKUP(A48,'Patient Health Records'!A:A,'Patient Health Records'!E:E,FALSE)</f>
        <v>76.5</v>
      </c>
      <c r="H48" t="str">
        <f>_xlfn.XLOOKUP(A48,'Patient Health Records'!A:A,'Patient Health Records'!B:B,FALSE)</f>
        <v>AB-</v>
      </c>
      <c r="I48" t="b">
        <f>_xlfn.XLOOKUP(A48,'Patient Health Records'!A:A,'Patient Health Records'!J:J,FALSE)</f>
        <v>0</v>
      </c>
      <c r="J48" t="b">
        <f>_xlfn.XLOOKUP(A48,'Patient Health Records'!A:A,'Patient Health Records'!P:P,FALSE)</f>
        <v>0</v>
      </c>
      <c r="K48" s="68">
        <f>_xlfn.XLOOKUP(A48,'Patient Health Records'!A:A,'Patient Health Records'!F:F,FALSE)</f>
        <v>24.144678702184066</v>
      </c>
      <c r="L48" s="22" t="b">
        <f>_xlfn.XLOOKUP(A48,'Patient Health Records'!A:A,'Patient Health Records'!AD:AD,FALSE)</f>
        <v>0</v>
      </c>
      <c r="M48">
        <f>_xlfn.XLOOKUP(A48,'Patient Demographics'!A:A,'Patient Demographics'!K:K,FALSE)</f>
        <v>300</v>
      </c>
      <c r="N48" t="b">
        <f>_xlfn.XLOOKUP(A48,'Billing Details'!A:A,'Billing Details'!T:T,FALSE)</f>
        <v>1</v>
      </c>
      <c r="O48" t="str">
        <f>_xlfn.XLOOKUP(A48,'Patient Health Records'!A:A,'Patient Health Records'!AF:AF,FALSE)</f>
        <v>Cancer</v>
      </c>
      <c r="P48" t="b">
        <f>_xlfn.XLOOKUP(A48,'Patient Health Records'!A:A,'Patient Health Records'!X:X,FALSE)</f>
        <v>0</v>
      </c>
      <c r="Q48" t="b">
        <f>_xlfn.XLOOKUP(A48,'Patient Health Records'!A:A,'Patient Health Records'!S:S,FALSE)</f>
        <v>0</v>
      </c>
      <c r="R48" t="b">
        <f>_xlfn.XLOOKUP(A48,'Patient Health Records'!A:A,'Patient Health Records'!AA:AA,FALSE)</f>
        <v>0</v>
      </c>
      <c r="S48" t="str">
        <f>_xlfn.XLOOKUP(A48,'Patient Demographics'!A:A,'Patient Demographics'!E:E,FALSE)</f>
        <v>Male</v>
      </c>
      <c r="T48" t="str">
        <f>_xlfn.XLOOKUP(A48,'Patient Education'!A:A,'Patient Education'!B:B,FALSE)</f>
        <v>Master's Degree</v>
      </c>
      <c r="U48" t="str">
        <f>_xlfn.XLOOKUP('Combined Sheet'!A48,'Patient Education'!A:A,'Patient Education'!C:C,FALSE)</f>
        <v>Doctor</v>
      </c>
      <c r="V48">
        <f>_xlfn.XLOOKUP(A48,'Billing Details'!A:A,'Billing Details'!J:J,FALSE)</f>
        <v>800</v>
      </c>
    </row>
    <row r="49" spans="1:22" x14ac:dyDescent="0.35">
      <c r="A49" s="2" t="s">
        <v>130</v>
      </c>
      <c r="B49">
        <f>_xlfn.XLOOKUP(A49,'Patient Demographics'!A:A,'Billing Details'!J:J,FALSE)</f>
        <v>300000</v>
      </c>
      <c r="C49" t="str">
        <f>_xlfn.XLOOKUP(A49,'Patient Demographics'!A:A,'Patient Demographics'!N:N,FALSE)</f>
        <v>West</v>
      </c>
      <c r="D49">
        <f>_xlfn.XLOOKUP(A49,'Patient Demographics'!A:A,'Patient Demographics'!I:I,FALSE)</f>
        <v>38</v>
      </c>
      <c r="E49" t="str">
        <f>_xlfn.XLOOKUP(A49,'Patient Demographics'!A:A,'Patient Demographics'!J:J,FALSE)</f>
        <v>Adult</v>
      </c>
      <c r="F49">
        <f>_xlfn.XLOOKUP(A49,'Billing Details'!A:A,'Billing Details'!U:U,FALSE)</f>
        <v>189845.84999999998</v>
      </c>
      <c r="G49">
        <f>_xlfn.XLOOKUP(A49,'Patient Health Records'!A:A,'Patient Health Records'!E:E,FALSE)</f>
        <v>88.1</v>
      </c>
      <c r="H49" t="str">
        <f>_xlfn.XLOOKUP(A49,'Patient Health Records'!A:A,'Patient Health Records'!B:B,FALSE)</f>
        <v>B-</v>
      </c>
      <c r="I49" t="b">
        <f>_xlfn.XLOOKUP(A49,'Patient Health Records'!A:A,'Patient Health Records'!J:J,FALSE)</f>
        <v>0</v>
      </c>
      <c r="J49" t="b">
        <f>_xlfn.XLOOKUP(A49,'Patient Health Records'!A:A,'Patient Health Records'!P:P,FALSE)</f>
        <v>0</v>
      </c>
      <c r="K49" s="68">
        <f>_xlfn.XLOOKUP(A49,'Patient Health Records'!A:A,'Patient Health Records'!F:F,FALSE)</f>
        <v>28.441373966942148</v>
      </c>
      <c r="L49" s="22" t="b">
        <f>_xlfn.XLOOKUP(A49,'Patient Health Records'!A:A,'Patient Health Records'!AD:AD,FALSE)</f>
        <v>1</v>
      </c>
      <c r="M49">
        <f>_xlfn.XLOOKUP(A49,'Patient Demographics'!A:A,'Patient Demographics'!K:K,FALSE)</f>
        <v>25</v>
      </c>
      <c r="N49" t="b">
        <f>_xlfn.XLOOKUP(A49,'Billing Details'!A:A,'Billing Details'!T:T,FALSE)</f>
        <v>1</v>
      </c>
      <c r="O49" t="str">
        <f>_xlfn.XLOOKUP(A49,'Patient Health Records'!A:A,'Patient Health Records'!AF:AF,FALSE)</f>
        <v>Stroke</v>
      </c>
      <c r="P49" t="b">
        <f>_xlfn.XLOOKUP(A49,'Patient Health Records'!A:A,'Patient Health Records'!X:X,FALSE)</f>
        <v>0</v>
      </c>
      <c r="Q49" t="b">
        <f>_xlfn.XLOOKUP(A49,'Patient Health Records'!A:A,'Patient Health Records'!S:S,FALSE)</f>
        <v>0</v>
      </c>
      <c r="R49" t="b">
        <f>_xlfn.XLOOKUP(A49,'Patient Health Records'!A:A,'Patient Health Records'!AA:AA,FALSE)</f>
        <v>1</v>
      </c>
      <c r="S49" t="str">
        <f>_xlfn.XLOOKUP(A49,'Patient Demographics'!A:A,'Patient Demographics'!E:E,FALSE)</f>
        <v>Female</v>
      </c>
      <c r="T49" t="str">
        <f>_xlfn.XLOOKUP(A49,'Patient Education'!A:A,'Patient Education'!B:B,FALSE)</f>
        <v>Master's Degree</v>
      </c>
      <c r="U49" t="str">
        <f>_xlfn.XLOOKUP('Combined Sheet'!A49,'Patient Education'!A:A,'Patient Education'!C:C,FALSE)</f>
        <v>Senior Executive</v>
      </c>
      <c r="V49">
        <f>_xlfn.XLOOKUP(A49,'Billing Details'!A:A,'Billing Details'!J:J,FALSE)</f>
        <v>300000</v>
      </c>
    </row>
    <row r="50" spans="1:22" x14ac:dyDescent="0.35">
      <c r="A50" s="2" t="s">
        <v>132</v>
      </c>
      <c r="B50">
        <f>_xlfn.XLOOKUP(A50,'Patient Demographics'!A:A,'Billing Details'!J:J,FALSE)</f>
        <v>1600</v>
      </c>
      <c r="C50" t="str">
        <f>_xlfn.XLOOKUP(A50,'Patient Demographics'!A:A,'Patient Demographics'!N:N,FALSE)</f>
        <v>South</v>
      </c>
      <c r="D50">
        <f>_xlfn.XLOOKUP(A50,'Patient Demographics'!A:A,'Patient Demographics'!I:I,FALSE)</f>
        <v>53</v>
      </c>
      <c r="E50" t="str">
        <f>_xlfn.XLOOKUP(A50,'Patient Demographics'!A:A,'Patient Demographics'!J:J,FALSE)</f>
        <v>Senior</v>
      </c>
      <c r="F50">
        <f>_xlfn.XLOOKUP(A50,'Billing Details'!A:A,'Billing Details'!U:U,FALSE)</f>
        <v>1130.5999999999999</v>
      </c>
      <c r="G50">
        <f>_xlfn.XLOOKUP(A50,'Patient Health Records'!A:A,'Patient Health Records'!E:E,FALSE)</f>
        <v>48.2</v>
      </c>
      <c r="H50" t="str">
        <f>_xlfn.XLOOKUP(A50,'Patient Health Records'!A:A,'Patient Health Records'!B:B,FALSE)</f>
        <v>A-</v>
      </c>
      <c r="I50" t="b">
        <f>_xlfn.XLOOKUP(A50,'Patient Health Records'!A:A,'Patient Health Records'!J:J,FALSE)</f>
        <v>1</v>
      </c>
      <c r="J50" t="b">
        <f>_xlfn.XLOOKUP(A50,'Patient Health Records'!A:A,'Patient Health Records'!P:P,FALSE)</f>
        <v>0</v>
      </c>
      <c r="K50" s="68">
        <f>_xlfn.XLOOKUP(A50,'Patient Health Records'!A:A,'Patient Health Records'!F:F,FALSE)</f>
        <v>20.590371224742622</v>
      </c>
      <c r="L50" s="22" t="b">
        <f>_xlfn.XLOOKUP(A50,'Patient Health Records'!A:A,'Patient Health Records'!AD:AD,FALSE)</f>
        <v>0</v>
      </c>
      <c r="M50">
        <f>_xlfn.XLOOKUP(A50,'Patient Demographics'!A:A,'Patient Demographics'!K:K,FALSE)</f>
        <v>20</v>
      </c>
      <c r="N50" t="b">
        <f>_xlfn.XLOOKUP(A50,'Billing Details'!A:A,'Billing Details'!T:T,FALSE)</f>
        <v>1</v>
      </c>
      <c r="O50" t="str">
        <f>_xlfn.XLOOKUP(A50,'Patient Health Records'!A:A,'Patient Health Records'!AF:AF,FALSE)</f>
        <v>Prostate Cancer</v>
      </c>
      <c r="P50" t="b">
        <f>_xlfn.XLOOKUP(A50,'Patient Health Records'!A:A,'Patient Health Records'!X:X,FALSE)</f>
        <v>0</v>
      </c>
      <c r="Q50" t="b">
        <f>_xlfn.XLOOKUP(A50,'Patient Health Records'!A:A,'Patient Health Records'!S:S,FALSE)</f>
        <v>0</v>
      </c>
      <c r="R50" t="b">
        <f>_xlfn.XLOOKUP(A50,'Patient Health Records'!A:A,'Patient Health Records'!AA:AA,FALSE)</f>
        <v>0</v>
      </c>
      <c r="S50" t="str">
        <f>_xlfn.XLOOKUP(A50,'Patient Demographics'!A:A,'Patient Demographics'!E:E,FALSE)</f>
        <v>Male</v>
      </c>
      <c r="T50" t="str">
        <f>_xlfn.XLOOKUP(A50,'Patient Education'!A:A,'Patient Education'!B:B,FALSE)</f>
        <v>Post-graduate</v>
      </c>
      <c r="U50" t="str">
        <f>_xlfn.XLOOKUP('Combined Sheet'!A50,'Patient Education'!A:A,'Patient Education'!C:C,FALSE)</f>
        <v>Professor</v>
      </c>
      <c r="V50">
        <f>_xlfn.XLOOKUP(A50,'Billing Details'!A:A,'Billing Details'!J:J,FALSE)</f>
        <v>1600</v>
      </c>
    </row>
    <row r="51" spans="1:22" x14ac:dyDescent="0.35">
      <c r="A51" s="2" t="s">
        <v>134</v>
      </c>
      <c r="B51">
        <f>_xlfn.XLOOKUP(A51,'Patient Demographics'!A:A,'Billing Details'!J:J,FALSE)</f>
        <v>60000</v>
      </c>
      <c r="C51" t="str">
        <f>_xlfn.XLOOKUP(A51,'Patient Demographics'!A:A,'Patient Demographics'!N:N,FALSE)</f>
        <v>East</v>
      </c>
      <c r="D51">
        <f>_xlfn.XLOOKUP(A51,'Patient Demographics'!A:A,'Patient Demographics'!I:I,FALSE)</f>
        <v>58</v>
      </c>
      <c r="E51" t="str">
        <f>_xlfn.XLOOKUP(A51,'Patient Demographics'!A:A,'Patient Demographics'!J:J,FALSE)</f>
        <v>Senior</v>
      </c>
      <c r="F51">
        <f>_xlfn.XLOOKUP(A51,'Billing Details'!A:A,'Billing Details'!U:U,FALSE)</f>
        <v>43051.95</v>
      </c>
      <c r="G51">
        <f>_xlfn.XLOOKUP(A51,'Patient Health Records'!A:A,'Patient Health Records'!E:E,FALSE)</f>
        <v>91.1</v>
      </c>
      <c r="H51" t="str">
        <f>_xlfn.XLOOKUP(A51,'Patient Health Records'!A:A,'Patient Health Records'!B:B,FALSE)</f>
        <v>B-</v>
      </c>
      <c r="I51" t="b">
        <f>_xlfn.XLOOKUP(A51,'Patient Health Records'!A:A,'Patient Health Records'!J:J,FALSE)</f>
        <v>0</v>
      </c>
      <c r="J51" t="b">
        <f>_xlfn.XLOOKUP(A51,'Patient Health Records'!A:A,'Patient Health Records'!P:P,FALSE)</f>
        <v>0</v>
      </c>
      <c r="K51" s="68">
        <f>_xlfn.XLOOKUP(A51,'Patient Health Records'!A:A,'Patient Health Records'!F:F,FALSE)</f>
        <v>33.461891643709826</v>
      </c>
      <c r="L51" s="22" t="b">
        <f>_xlfn.XLOOKUP(A51,'Patient Health Records'!A:A,'Patient Health Records'!AD:AD,FALSE)</f>
        <v>1</v>
      </c>
      <c r="M51">
        <f>_xlfn.XLOOKUP(A51,'Patient Demographics'!A:A,'Patient Demographics'!K:K,FALSE)</f>
        <v>4</v>
      </c>
      <c r="N51" t="b">
        <f>_xlfn.XLOOKUP(A51,'Billing Details'!A:A,'Billing Details'!T:T,FALSE)</f>
        <v>1</v>
      </c>
      <c r="O51" t="str">
        <f>_xlfn.XLOOKUP(A51,'Patient Health Records'!A:A,'Patient Health Records'!AF:AF,FALSE)</f>
        <v>Respiratory Infection</v>
      </c>
      <c r="P51" t="b">
        <f>_xlfn.XLOOKUP(A51,'Patient Health Records'!A:A,'Patient Health Records'!X:X,FALSE)</f>
        <v>0</v>
      </c>
      <c r="Q51" t="b">
        <f>_xlfn.XLOOKUP(A51,'Patient Health Records'!A:A,'Patient Health Records'!S:S,FALSE)</f>
        <v>1</v>
      </c>
      <c r="R51" t="b">
        <f>_xlfn.XLOOKUP(A51,'Patient Health Records'!A:A,'Patient Health Records'!AA:AA,FALSE)</f>
        <v>0</v>
      </c>
      <c r="S51" t="str">
        <f>_xlfn.XLOOKUP(A51,'Patient Demographics'!A:A,'Patient Demographics'!E:E,FALSE)</f>
        <v>Female</v>
      </c>
      <c r="T51" t="str">
        <f>_xlfn.XLOOKUP(A51,'Patient Education'!A:A,'Patient Education'!B:B,FALSE)</f>
        <v>Bachelor's Degree</v>
      </c>
      <c r="U51" t="str">
        <f>_xlfn.XLOOKUP('Combined Sheet'!A51,'Patient Education'!A:A,'Patient Education'!C:C,FALSE)</f>
        <v>Nurse</v>
      </c>
      <c r="V51">
        <f>_xlfn.XLOOKUP(A51,'Billing Details'!A:A,'Billing Details'!J:J,FALSE)</f>
        <v>60000</v>
      </c>
    </row>
    <row r="52" spans="1:22" x14ac:dyDescent="0.35">
      <c r="A52" s="2" t="s">
        <v>135</v>
      </c>
      <c r="B52">
        <f>_xlfn.XLOOKUP(A52,'Patient Demographics'!A:A,'Billing Details'!J:J,FALSE)</f>
        <v>72000</v>
      </c>
      <c r="C52" t="str">
        <f>_xlfn.XLOOKUP(A52,'Patient Demographics'!A:A,'Patient Demographics'!N:N,FALSE)</f>
        <v>West</v>
      </c>
      <c r="D52">
        <f>_xlfn.XLOOKUP(A52,'Patient Demographics'!A:A,'Patient Demographics'!I:I,FALSE)</f>
        <v>62</v>
      </c>
      <c r="E52" t="str">
        <f>_xlfn.XLOOKUP(A52,'Patient Demographics'!A:A,'Patient Demographics'!J:J,FALSE)</f>
        <v>super senior</v>
      </c>
      <c r="F52">
        <f>_xlfn.XLOOKUP(A52,'Billing Details'!A:A,'Billing Details'!U:U,FALSE)</f>
        <v>48472.959999999999</v>
      </c>
      <c r="G52">
        <f>_xlfn.XLOOKUP(A52,'Patient Health Records'!A:A,'Patient Health Records'!E:E,FALSE)</f>
        <v>64.900000000000006</v>
      </c>
      <c r="H52" t="str">
        <f>_xlfn.XLOOKUP(A52,'Patient Health Records'!A:A,'Patient Health Records'!B:B,FALSE)</f>
        <v>O+</v>
      </c>
      <c r="I52" t="b">
        <f>_xlfn.XLOOKUP(A52,'Patient Health Records'!A:A,'Patient Health Records'!J:J,FALSE)</f>
        <v>0</v>
      </c>
      <c r="J52" t="b">
        <f>_xlfn.XLOOKUP(A52,'Patient Health Records'!A:A,'Patient Health Records'!P:P,FALSE)</f>
        <v>0</v>
      </c>
      <c r="K52" s="68">
        <f>_xlfn.XLOOKUP(A52,'Patient Health Records'!A:A,'Patient Health Records'!F:F,FALSE)</f>
        <v>25.997436308283927</v>
      </c>
      <c r="L52" s="22" t="b">
        <f>_xlfn.XLOOKUP(A52,'Patient Health Records'!A:A,'Patient Health Records'!AD:AD,FALSE)</f>
        <v>0</v>
      </c>
      <c r="M52">
        <f>_xlfn.XLOOKUP(A52,'Patient Demographics'!A:A,'Patient Demographics'!K:K,FALSE)</f>
        <v>9</v>
      </c>
      <c r="N52" t="b">
        <f>_xlfn.XLOOKUP(A52,'Billing Details'!A:A,'Billing Details'!T:T,FALSE)</f>
        <v>1</v>
      </c>
      <c r="O52" t="str">
        <f>_xlfn.XLOOKUP(A52,'Patient Health Records'!A:A,'Patient Health Records'!AF:AF,FALSE)</f>
        <v>Prostate Cancer</v>
      </c>
      <c r="P52" t="b">
        <f>_xlfn.XLOOKUP(A52,'Patient Health Records'!A:A,'Patient Health Records'!X:X,FALSE)</f>
        <v>0</v>
      </c>
      <c r="Q52" t="b">
        <f>_xlfn.XLOOKUP(A52,'Patient Health Records'!A:A,'Patient Health Records'!S:S,FALSE)</f>
        <v>0</v>
      </c>
      <c r="R52" t="b">
        <f>_xlfn.XLOOKUP(A52,'Patient Health Records'!A:A,'Patient Health Records'!AA:AA,FALSE)</f>
        <v>0</v>
      </c>
      <c r="S52" t="str">
        <f>_xlfn.XLOOKUP(A52,'Patient Demographics'!A:A,'Patient Demographics'!E:E,FALSE)</f>
        <v>Male</v>
      </c>
      <c r="T52" t="str">
        <f>_xlfn.XLOOKUP(A52,'Patient Education'!A:A,'Patient Education'!B:B,FALSE)</f>
        <v>Bachelor's Degree</v>
      </c>
      <c r="U52" t="str">
        <f>_xlfn.XLOOKUP('Combined Sheet'!A52,'Patient Education'!A:A,'Patient Education'!C:C,FALSE)</f>
        <v>Nurse</v>
      </c>
      <c r="V52">
        <f>_xlfn.XLOOKUP(A52,'Billing Details'!A:A,'Billing Details'!J:J,FALSE)</f>
        <v>72000</v>
      </c>
    </row>
    <row r="53" spans="1:22" x14ac:dyDescent="0.35">
      <c r="A53" s="2" t="s">
        <v>138</v>
      </c>
      <c r="B53">
        <f>_xlfn.XLOOKUP(A53,'Patient Demographics'!A:A,'Billing Details'!J:J,FALSE)</f>
        <v>100</v>
      </c>
      <c r="C53" t="str">
        <f>_xlfn.XLOOKUP(A53,'Patient Demographics'!A:A,'Patient Demographics'!N:N,FALSE)</f>
        <v>West</v>
      </c>
      <c r="D53">
        <f>_xlfn.XLOOKUP(A53,'Patient Demographics'!A:A,'Patient Demographics'!I:I,FALSE)</f>
        <v>62</v>
      </c>
      <c r="E53" t="str">
        <f>_xlfn.XLOOKUP(A53,'Patient Demographics'!A:A,'Patient Demographics'!J:J,FALSE)</f>
        <v>super senior</v>
      </c>
      <c r="F53">
        <f>_xlfn.XLOOKUP(A53,'Billing Details'!A:A,'Billing Details'!U:U,FALSE)</f>
        <v>81.36</v>
      </c>
      <c r="G53">
        <f>_xlfn.XLOOKUP(A53,'Patient Health Records'!A:A,'Patient Health Records'!E:E,FALSE)</f>
        <v>87.1</v>
      </c>
      <c r="H53" t="str">
        <f>_xlfn.XLOOKUP(A53,'Patient Health Records'!A:A,'Patient Health Records'!B:B,FALSE)</f>
        <v>O-</v>
      </c>
      <c r="I53" t="b">
        <f>_xlfn.XLOOKUP(A53,'Patient Health Records'!A:A,'Patient Health Records'!J:J,FALSE)</f>
        <v>0</v>
      </c>
      <c r="J53" t="b">
        <f>_xlfn.XLOOKUP(A53,'Patient Health Records'!A:A,'Patient Health Records'!P:P,FALSE)</f>
        <v>0</v>
      </c>
      <c r="K53" s="68">
        <f>_xlfn.XLOOKUP(A53,'Patient Health Records'!A:A,'Patient Health Records'!F:F,FALSE)</f>
        <v>31.230951271110474</v>
      </c>
      <c r="L53" s="22" t="b">
        <f>_xlfn.XLOOKUP(A53,'Patient Health Records'!A:A,'Patient Health Records'!AD:AD,FALSE)</f>
        <v>1</v>
      </c>
      <c r="M53">
        <f>_xlfn.XLOOKUP(A53,'Patient Demographics'!A:A,'Patient Demographics'!K:K,FALSE)</f>
        <v>25</v>
      </c>
      <c r="N53" t="b">
        <f>_xlfn.XLOOKUP(A53,'Billing Details'!A:A,'Billing Details'!T:T,FALSE)</f>
        <v>1</v>
      </c>
      <c r="O53" t="str">
        <f>_xlfn.XLOOKUP(A53,'Patient Health Records'!A:A,'Patient Health Records'!AF:AF,FALSE)</f>
        <v>Heart Disease</v>
      </c>
      <c r="P53" t="b">
        <f>_xlfn.XLOOKUP(A53,'Patient Health Records'!A:A,'Patient Health Records'!X:X,FALSE)</f>
        <v>0</v>
      </c>
      <c r="Q53" t="b">
        <f>_xlfn.XLOOKUP(A53,'Patient Health Records'!A:A,'Patient Health Records'!S:S,FALSE)</f>
        <v>0</v>
      </c>
      <c r="R53" t="b">
        <f>_xlfn.XLOOKUP(A53,'Patient Health Records'!A:A,'Patient Health Records'!AA:AA,FALSE)</f>
        <v>1</v>
      </c>
      <c r="S53" t="str">
        <f>_xlfn.XLOOKUP(A53,'Patient Demographics'!A:A,'Patient Demographics'!E:E,FALSE)</f>
        <v>Male</v>
      </c>
      <c r="T53" t="str">
        <f>_xlfn.XLOOKUP(A53,'Patient Education'!A:A,'Patient Education'!B:B,FALSE)</f>
        <v>Master's Degree</v>
      </c>
      <c r="U53" t="str">
        <f>_xlfn.XLOOKUP('Combined Sheet'!A53,'Patient Education'!A:A,'Patient Education'!C:C,FALSE)</f>
        <v>Senior Executive</v>
      </c>
      <c r="V53">
        <f>_xlfn.XLOOKUP(A53,'Billing Details'!A:A,'Billing Details'!J:J,FALSE)</f>
        <v>100</v>
      </c>
    </row>
    <row r="54" spans="1:22" x14ac:dyDescent="0.35">
      <c r="A54" s="2" t="s">
        <v>140</v>
      </c>
      <c r="B54">
        <f>_xlfn.XLOOKUP(A54,'Patient Demographics'!A:A,'Billing Details'!J:J,FALSE)</f>
        <v>24000</v>
      </c>
      <c r="C54" t="str">
        <f>_xlfn.XLOOKUP(A54,'Patient Demographics'!A:A,'Patient Demographics'!N:N,FALSE)</f>
        <v>West</v>
      </c>
      <c r="D54">
        <f>_xlfn.XLOOKUP(A54,'Patient Demographics'!A:A,'Patient Demographics'!I:I,FALSE)</f>
        <v>62</v>
      </c>
      <c r="E54" t="str">
        <f>_xlfn.XLOOKUP(A54,'Patient Demographics'!A:A,'Patient Demographics'!J:J,FALSE)</f>
        <v>super senior</v>
      </c>
      <c r="F54">
        <f>_xlfn.XLOOKUP(A54,'Billing Details'!A:A,'Billing Details'!U:U,FALSE)</f>
        <v>19986.12</v>
      </c>
      <c r="G54">
        <f>_xlfn.XLOOKUP(A54,'Patient Health Records'!A:A,'Patient Health Records'!E:E,FALSE)</f>
        <v>72.099999999999994</v>
      </c>
      <c r="H54" t="str">
        <f>_xlfn.XLOOKUP(A54,'Patient Health Records'!A:A,'Patient Health Records'!B:B,FALSE)</f>
        <v>B+</v>
      </c>
      <c r="I54" t="b">
        <f>_xlfn.XLOOKUP(A54,'Patient Health Records'!A:A,'Patient Health Records'!J:J,FALSE)</f>
        <v>1</v>
      </c>
      <c r="J54" t="b">
        <f>_xlfn.XLOOKUP(A54,'Patient Health Records'!A:A,'Patient Health Records'!P:P,FALSE)</f>
        <v>0</v>
      </c>
      <c r="K54" s="68">
        <f>_xlfn.XLOOKUP(A54,'Patient Health Records'!A:A,'Patient Health Records'!F:F,FALSE)</f>
        <v>28.164062499999993</v>
      </c>
      <c r="L54" s="22" t="b">
        <f>_xlfn.XLOOKUP(A54,'Patient Health Records'!A:A,'Patient Health Records'!AD:AD,FALSE)</f>
        <v>1</v>
      </c>
      <c r="M54">
        <f>_xlfn.XLOOKUP(A54,'Patient Demographics'!A:A,'Patient Demographics'!K:K,FALSE)</f>
        <v>300</v>
      </c>
      <c r="N54" t="b">
        <f>_xlfn.XLOOKUP(A54,'Billing Details'!A:A,'Billing Details'!T:T,FALSE)</f>
        <v>1</v>
      </c>
      <c r="O54" t="str">
        <f>_xlfn.XLOOKUP(A54,'Patient Health Records'!A:A,'Patient Health Records'!AF:AF,FALSE)</f>
        <v>Respiratory Infection</v>
      </c>
      <c r="P54" t="b">
        <f>_xlfn.XLOOKUP(A54,'Patient Health Records'!A:A,'Patient Health Records'!X:X,FALSE)</f>
        <v>0</v>
      </c>
      <c r="Q54" t="b">
        <f>_xlfn.XLOOKUP(A54,'Patient Health Records'!A:A,'Patient Health Records'!S:S,FALSE)</f>
        <v>1</v>
      </c>
      <c r="R54" t="b">
        <f>_xlfn.XLOOKUP(A54,'Patient Health Records'!A:A,'Patient Health Records'!AA:AA,FALSE)</f>
        <v>0</v>
      </c>
      <c r="S54" t="str">
        <f>_xlfn.XLOOKUP(A54,'Patient Demographics'!A:A,'Patient Demographics'!E:E,FALSE)</f>
        <v>Female</v>
      </c>
      <c r="T54" t="str">
        <f>_xlfn.XLOOKUP(A54,'Patient Education'!A:A,'Patient Education'!B:B,FALSE)</f>
        <v>Master's Degree</v>
      </c>
      <c r="U54" t="str">
        <f>_xlfn.XLOOKUP('Combined Sheet'!A54,'Patient Education'!A:A,'Patient Education'!C:C,FALSE)</f>
        <v>Doctor</v>
      </c>
      <c r="V54">
        <f>_xlfn.XLOOKUP(A54,'Billing Details'!A:A,'Billing Details'!J:J,FALSE)</f>
        <v>24000</v>
      </c>
    </row>
    <row r="55" spans="1:22" x14ac:dyDescent="0.35">
      <c r="A55" s="2" t="s">
        <v>141</v>
      </c>
      <c r="B55">
        <f>_xlfn.XLOOKUP(A55,'Patient Demographics'!A:A,'Billing Details'!J:J,FALSE)</f>
        <v>100</v>
      </c>
      <c r="C55" t="str">
        <f>_xlfn.XLOOKUP(A55,'Patient Demographics'!A:A,'Patient Demographics'!N:N,FALSE)</f>
        <v>West</v>
      </c>
      <c r="D55">
        <f>_xlfn.XLOOKUP(A55,'Patient Demographics'!A:A,'Patient Demographics'!I:I,FALSE)</f>
        <v>42</v>
      </c>
      <c r="E55" t="str">
        <f>_xlfn.XLOOKUP(A55,'Patient Demographics'!A:A,'Patient Demographics'!J:J,FALSE)</f>
        <v>Adult</v>
      </c>
      <c r="F55">
        <f>_xlfn.XLOOKUP(A55,'Billing Details'!A:A,'Billing Details'!U:U,FALSE)</f>
        <v>74.3</v>
      </c>
      <c r="G55">
        <f>_xlfn.XLOOKUP(A55,'Patient Health Records'!A:A,'Patient Health Records'!E:E,FALSE)</f>
        <v>93.1</v>
      </c>
      <c r="H55" t="str">
        <f>_xlfn.XLOOKUP(A55,'Patient Health Records'!A:A,'Patient Health Records'!B:B,FALSE)</f>
        <v>AB-</v>
      </c>
      <c r="I55" t="b">
        <f>_xlfn.XLOOKUP(A55,'Patient Health Records'!A:A,'Patient Health Records'!J:J,FALSE)</f>
        <v>0</v>
      </c>
      <c r="J55" t="b">
        <f>_xlfn.XLOOKUP(A55,'Patient Health Records'!A:A,'Patient Health Records'!P:P,FALSE)</f>
        <v>0</v>
      </c>
      <c r="K55" s="68">
        <f>_xlfn.XLOOKUP(A55,'Patient Health Records'!A:A,'Patient Health Records'!F:F,FALSE)</f>
        <v>33.382337122162859</v>
      </c>
      <c r="L55" s="22" t="b">
        <f>_xlfn.XLOOKUP(A55,'Patient Health Records'!A:A,'Patient Health Records'!AD:AD,FALSE)</f>
        <v>1</v>
      </c>
      <c r="M55">
        <f>_xlfn.XLOOKUP(A55,'Patient Demographics'!A:A,'Patient Demographics'!K:K,FALSE)</f>
        <v>0</v>
      </c>
      <c r="N55" t="b">
        <f>_xlfn.XLOOKUP(A55,'Billing Details'!A:A,'Billing Details'!T:T,FALSE)</f>
        <v>1</v>
      </c>
      <c r="O55" t="str">
        <f>_xlfn.XLOOKUP(A55,'Patient Health Records'!A:A,'Patient Health Records'!AF:AF,FALSE)</f>
        <v>Hypertension</v>
      </c>
      <c r="P55" t="b">
        <f>_xlfn.XLOOKUP(A55,'Patient Health Records'!A:A,'Patient Health Records'!X:X,FALSE)</f>
        <v>0</v>
      </c>
      <c r="Q55" t="b">
        <f>_xlfn.XLOOKUP(A55,'Patient Health Records'!A:A,'Patient Health Records'!S:S,FALSE)</f>
        <v>0</v>
      </c>
      <c r="R55" t="b">
        <f>_xlfn.XLOOKUP(A55,'Patient Health Records'!A:A,'Patient Health Records'!AA:AA,FALSE)</f>
        <v>1</v>
      </c>
      <c r="S55" t="str">
        <f>_xlfn.XLOOKUP(A55,'Patient Demographics'!A:A,'Patient Demographics'!E:E,FALSE)</f>
        <v>Male</v>
      </c>
      <c r="T55" t="str">
        <f>_xlfn.XLOOKUP(A55,'Patient Education'!A:A,'Patient Education'!B:B,FALSE)</f>
        <v>Master's Degree</v>
      </c>
      <c r="U55" t="str">
        <f>_xlfn.XLOOKUP('Combined Sheet'!A55,'Patient Education'!A:A,'Patient Education'!C:C,FALSE)</f>
        <v>Software Engineer</v>
      </c>
      <c r="V55">
        <f>_xlfn.XLOOKUP(A55,'Billing Details'!A:A,'Billing Details'!J:J,FALSE)</f>
        <v>100</v>
      </c>
    </row>
    <row r="56" spans="1:22" x14ac:dyDescent="0.35">
      <c r="A56" s="2" t="s">
        <v>143</v>
      </c>
      <c r="B56">
        <f>_xlfn.XLOOKUP(A56,'Patient Demographics'!A:A,'Billing Details'!J:J,FALSE)</f>
        <v>60000</v>
      </c>
      <c r="C56" t="str">
        <f>_xlfn.XLOOKUP(A56,'Patient Demographics'!A:A,'Patient Demographics'!N:N,FALSE)</f>
        <v>North</v>
      </c>
      <c r="D56">
        <f>_xlfn.XLOOKUP(A56,'Patient Demographics'!A:A,'Patient Demographics'!I:I,FALSE)</f>
        <v>48</v>
      </c>
      <c r="E56" t="str">
        <f>_xlfn.XLOOKUP(A56,'Patient Demographics'!A:A,'Patient Demographics'!J:J,FALSE)</f>
        <v>Senior</v>
      </c>
      <c r="F56">
        <f>_xlfn.XLOOKUP(A56,'Billing Details'!A:A,'Billing Details'!U:U,FALSE)</f>
        <v>49152.200000000004</v>
      </c>
      <c r="G56">
        <f>_xlfn.XLOOKUP(A56,'Patient Health Records'!A:A,'Patient Health Records'!E:E,FALSE)</f>
        <v>75.400000000000006</v>
      </c>
      <c r="H56" t="str">
        <f>_xlfn.XLOOKUP(A56,'Patient Health Records'!A:A,'Patient Health Records'!B:B,FALSE)</f>
        <v>AB+</v>
      </c>
      <c r="I56" t="b">
        <f>_xlfn.XLOOKUP(A56,'Patient Health Records'!A:A,'Patient Health Records'!J:J,FALSE)</f>
        <v>0</v>
      </c>
      <c r="J56" t="b">
        <f>_xlfn.XLOOKUP(A56,'Patient Health Records'!A:A,'Patient Health Records'!P:P,FALSE)</f>
        <v>0</v>
      </c>
      <c r="K56" s="68">
        <f>_xlfn.XLOOKUP(A56,'Patient Health Records'!A:A,'Patient Health Records'!F:F,FALSE)</f>
        <v>23.532349177616183</v>
      </c>
      <c r="L56" s="22" t="b">
        <f>_xlfn.XLOOKUP(A56,'Patient Health Records'!A:A,'Patient Health Records'!AD:AD,FALSE)</f>
        <v>0</v>
      </c>
      <c r="M56">
        <f>_xlfn.XLOOKUP(A56,'Patient Demographics'!A:A,'Patient Demographics'!K:K,FALSE)</f>
        <v>4</v>
      </c>
      <c r="N56" t="b">
        <f>_xlfn.XLOOKUP(A56,'Billing Details'!A:A,'Billing Details'!T:T,FALSE)</f>
        <v>1</v>
      </c>
      <c r="O56" t="str">
        <f>_xlfn.XLOOKUP(A56,'Patient Health Records'!A:A,'Patient Health Records'!AF:AF,FALSE)</f>
        <v>Kidney Stones</v>
      </c>
      <c r="P56" t="b">
        <f>_xlfn.XLOOKUP(A56,'Patient Health Records'!A:A,'Patient Health Records'!X:X,FALSE)</f>
        <v>0</v>
      </c>
      <c r="Q56" t="b">
        <f>_xlfn.XLOOKUP(A56,'Patient Health Records'!A:A,'Patient Health Records'!S:S,FALSE)</f>
        <v>0</v>
      </c>
      <c r="R56" t="b">
        <f>_xlfn.XLOOKUP(A56,'Patient Health Records'!A:A,'Patient Health Records'!AA:AA,FALSE)</f>
        <v>0</v>
      </c>
      <c r="S56" t="str">
        <f>_xlfn.XLOOKUP(A56,'Patient Demographics'!A:A,'Patient Demographics'!E:E,FALSE)</f>
        <v>Female</v>
      </c>
      <c r="T56" t="str">
        <f>_xlfn.XLOOKUP(A56,'Patient Education'!A:A,'Patient Education'!B:B,FALSE)</f>
        <v>Bachelor's Degree</v>
      </c>
      <c r="U56" t="str">
        <f>_xlfn.XLOOKUP('Combined Sheet'!A56,'Patient Education'!A:A,'Patient Education'!C:C,FALSE)</f>
        <v>Engineer</v>
      </c>
      <c r="V56">
        <f>_xlfn.XLOOKUP(A56,'Billing Details'!A:A,'Billing Details'!J:J,FALSE)</f>
        <v>60000</v>
      </c>
    </row>
    <row r="57" spans="1:22" x14ac:dyDescent="0.35">
      <c r="A57" s="2" t="s">
        <v>145</v>
      </c>
      <c r="B57">
        <f>_xlfn.XLOOKUP(A57,'Patient Demographics'!A:A,'Billing Details'!J:J,FALSE)</f>
        <v>48000</v>
      </c>
      <c r="C57" t="str">
        <f>_xlfn.XLOOKUP(A57,'Patient Demographics'!A:A,'Patient Demographics'!N:N,FALSE)</f>
        <v>North</v>
      </c>
      <c r="D57">
        <f>_xlfn.XLOOKUP(A57,'Patient Demographics'!A:A,'Patient Demographics'!I:I,FALSE)</f>
        <v>62</v>
      </c>
      <c r="E57" t="str">
        <f>_xlfn.XLOOKUP(A57,'Patient Demographics'!A:A,'Patient Demographics'!J:J,FALSE)</f>
        <v>super senior</v>
      </c>
      <c r="F57" t="str">
        <f>_xlfn.XLOOKUP(A57,'Billing Details'!A:A,'Billing Details'!U:U,FALSE)</f>
        <v/>
      </c>
      <c r="G57">
        <f>_xlfn.XLOOKUP(A57,'Patient Health Records'!A:A,'Patient Health Records'!E:E,FALSE)</f>
        <v>57.7</v>
      </c>
      <c r="H57" t="str">
        <f>_xlfn.XLOOKUP(A57,'Patient Health Records'!A:A,'Patient Health Records'!B:B,FALSE)</f>
        <v>AB-</v>
      </c>
      <c r="I57" t="b">
        <f>_xlfn.XLOOKUP(A57,'Patient Health Records'!A:A,'Patient Health Records'!J:J,FALSE)</f>
        <v>0</v>
      </c>
      <c r="J57" t="b">
        <f>_xlfn.XLOOKUP(A57,'Patient Health Records'!A:A,'Patient Health Records'!P:P,FALSE)</f>
        <v>1</v>
      </c>
      <c r="K57" s="68">
        <f>_xlfn.XLOOKUP(A57,'Patient Health Records'!A:A,'Patient Health Records'!F:F,FALSE)</f>
        <v>22.259943675012536</v>
      </c>
      <c r="L57" s="22" t="b">
        <f>_xlfn.XLOOKUP(A57,'Patient Health Records'!A:A,'Patient Health Records'!AD:AD,FALSE)</f>
        <v>0</v>
      </c>
      <c r="M57">
        <f>_xlfn.XLOOKUP(A57,'Patient Demographics'!A:A,'Patient Demographics'!K:K,FALSE)</f>
        <v>2</v>
      </c>
      <c r="N57" t="b">
        <f>_xlfn.XLOOKUP(A57,'Billing Details'!A:A,'Billing Details'!T:T,FALSE)</f>
        <v>0</v>
      </c>
      <c r="O57" t="str">
        <f>_xlfn.XLOOKUP(A57,'Patient Health Records'!A:A,'Patient Health Records'!AF:AF,FALSE)</f>
        <v>Fractured Leg</v>
      </c>
      <c r="P57" t="b">
        <f>_xlfn.XLOOKUP(A57,'Patient Health Records'!A:A,'Patient Health Records'!X:X,FALSE)</f>
        <v>0</v>
      </c>
      <c r="Q57" t="b">
        <f>_xlfn.XLOOKUP(A57,'Patient Health Records'!A:A,'Patient Health Records'!S:S,FALSE)</f>
        <v>0</v>
      </c>
      <c r="R57" t="b">
        <f>_xlfn.XLOOKUP(A57,'Patient Health Records'!A:A,'Patient Health Records'!AA:AA,FALSE)</f>
        <v>0</v>
      </c>
      <c r="S57" t="str">
        <f>_xlfn.XLOOKUP(A57,'Patient Demographics'!A:A,'Patient Demographics'!E:E,FALSE)</f>
        <v>Female</v>
      </c>
      <c r="T57" t="str">
        <f>_xlfn.XLOOKUP(A57,'Patient Education'!A:A,'Patient Education'!B:B,FALSE)</f>
        <v>Bachelor's Degree</v>
      </c>
      <c r="U57" t="str">
        <f>_xlfn.XLOOKUP('Combined Sheet'!A57,'Patient Education'!A:A,'Patient Education'!C:C,FALSE)</f>
        <v>Teacher</v>
      </c>
      <c r="V57">
        <f>_xlfn.XLOOKUP(A57,'Billing Details'!A:A,'Billing Details'!J:J,FALSE)</f>
        <v>48000</v>
      </c>
    </row>
    <row r="58" spans="1:22" x14ac:dyDescent="0.35">
      <c r="A58" s="2" t="s">
        <v>146</v>
      </c>
      <c r="B58">
        <f>_xlfn.XLOOKUP(A58,'Patient Demographics'!A:A,'Billing Details'!J:J,FALSE)</f>
        <v>500</v>
      </c>
      <c r="C58" t="str">
        <f>_xlfn.XLOOKUP(A58,'Patient Demographics'!A:A,'Patient Demographics'!N:N,FALSE)</f>
        <v>North</v>
      </c>
      <c r="D58">
        <f>_xlfn.XLOOKUP(A58,'Patient Demographics'!A:A,'Patient Demographics'!I:I,FALSE)</f>
        <v>54</v>
      </c>
      <c r="E58" t="str">
        <f>_xlfn.XLOOKUP(A58,'Patient Demographics'!A:A,'Patient Demographics'!J:J,FALSE)</f>
        <v>Senior</v>
      </c>
      <c r="F58">
        <f>_xlfn.XLOOKUP(A58,'Billing Details'!A:A,'Billing Details'!U:U,FALSE)</f>
        <v>301.31</v>
      </c>
      <c r="G58">
        <f>_xlfn.XLOOKUP(A58,'Patient Health Records'!A:A,'Patient Health Records'!E:E,FALSE)</f>
        <v>62.6</v>
      </c>
      <c r="H58" t="str">
        <f>_xlfn.XLOOKUP(A58,'Patient Health Records'!A:A,'Patient Health Records'!B:B,FALSE)</f>
        <v>O+</v>
      </c>
      <c r="I58" t="b">
        <f>_xlfn.XLOOKUP(A58,'Patient Health Records'!A:A,'Patient Health Records'!J:J,FALSE)</f>
        <v>0</v>
      </c>
      <c r="J58" t="b">
        <f>_xlfn.XLOOKUP(A58,'Patient Health Records'!A:A,'Patient Health Records'!P:P,FALSE)</f>
        <v>0</v>
      </c>
      <c r="K58" s="68">
        <f>_xlfn.XLOOKUP(A58,'Patient Health Records'!A:A,'Patient Health Records'!F:F,FALSE)</f>
        <v>23.274836406900658</v>
      </c>
      <c r="L58" s="22" t="str">
        <f>_xlfn.XLOOKUP(A58,'Patient Health Records'!A:A,'Patient Health Records'!AD:AD,FALSE)</f>
        <v>FALSE</v>
      </c>
      <c r="M58">
        <f>_xlfn.XLOOKUP(A58,'Patient Demographics'!A:A,'Patient Demographics'!K:K,FALSE)</f>
        <v>2</v>
      </c>
      <c r="N58" t="b">
        <f>_xlfn.XLOOKUP(A58,'Billing Details'!A:A,'Billing Details'!T:T,FALSE)</f>
        <v>1</v>
      </c>
      <c r="O58" t="str">
        <f>_xlfn.XLOOKUP(A58,'Patient Health Records'!A:A,'Patient Health Records'!AF:AF,FALSE)</f>
        <v>Cancer</v>
      </c>
      <c r="P58" t="b">
        <f>_xlfn.XLOOKUP(A58,'Patient Health Records'!A:A,'Patient Health Records'!X:X,FALSE)</f>
        <v>0</v>
      </c>
      <c r="Q58" t="b">
        <f>_xlfn.XLOOKUP(A58,'Patient Health Records'!A:A,'Patient Health Records'!S:S,FALSE)</f>
        <v>0</v>
      </c>
      <c r="R58" t="b">
        <f>_xlfn.XLOOKUP(A58,'Patient Health Records'!A:A,'Patient Health Records'!AA:AA,FALSE)</f>
        <v>0</v>
      </c>
      <c r="S58" t="str">
        <f>_xlfn.XLOOKUP(A58,'Patient Demographics'!A:A,'Patient Demographics'!E:E,FALSE)</f>
        <v>Male</v>
      </c>
      <c r="T58" t="str">
        <f>_xlfn.XLOOKUP(A58,'Patient Education'!A:A,'Patient Education'!B:B,FALSE)</f>
        <v>Master's Degree</v>
      </c>
      <c r="U58" t="str">
        <f>_xlfn.XLOOKUP('Combined Sheet'!A58,'Patient Education'!A:A,'Patient Education'!C:C,FALSE)</f>
        <v>Manager</v>
      </c>
      <c r="V58">
        <f>_xlfn.XLOOKUP(A58,'Billing Details'!A:A,'Billing Details'!J:J,FALSE)</f>
        <v>500</v>
      </c>
    </row>
    <row r="59" spans="1:22" x14ac:dyDescent="0.35">
      <c r="A59" s="2" t="s">
        <v>149</v>
      </c>
      <c r="B59">
        <f>_xlfn.XLOOKUP(A59,'Patient Demographics'!A:A,'Billing Details'!J:J,FALSE)</f>
        <v>90000</v>
      </c>
      <c r="C59" t="str">
        <f>_xlfn.XLOOKUP(A59,'Patient Demographics'!A:A,'Patient Demographics'!N:N,FALSE)</f>
        <v>South</v>
      </c>
      <c r="D59">
        <f>_xlfn.XLOOKUP(A59,'Patient Demographics'!A:A,'Patient Demographics'!I:I,FALSE)</f>
        <v>41</v>
      </c>
      <c r="E59" t="str">
        <f>_xlfn.XLOOKUP(A59,'Patient Demographics'!A:A,'Patient Demographics'!J:J,FALSE)</f>
        <v>Adult</v>
      </c>
      <c r="F59">
        <f>_xlfn.XLOOKUP(A59,'Billing Details'!A:A,'Billing Details'!U:U,FALSE)</f>
        <v>55462.05</v>
      </c>
      <c r="G59">
        <f>_xlfn.XLOOKUP(A59,'Patient Health Records'!A:A,'Patient Health Records'!E:E,FALSE)</f>
        <v>63.5</v>
      </c>
      <c r="H59" t="str">
        <f>_xlfn.XLOOKUP(A59,'Patient Health Records'!A:A,'Patient Health Records'!B:B,FALSE)</f>
        <v>AB-</v>
      </c>
      <c r="I59" t="b">
        <f>_xlfn.XLOOKUP(A59,'Patient Health Records'!A:A,'Patient Health Records'!J:J,FALSE)</f>
        <v>1</v>
      </c>
      <c r="J59" t="b">
        <f>_xlfn.XLOOKUP(A59,'Patient Health Records'!A:A,'Patient Health Records'!P:P,FALSE)</f>
        <v>0</v>
      </c>
      <c r="K59" s="68">
        <f>_xlfn.XLOOKUP(A59,'Patient Health Records'!A:A,'Patient Health Records'!F:F,FALSE)</f>
        <v>23.900033874063759</v>
      </c>
      <c r="L59" s="22" t="b">
        <f>_xlfn.XLOOKUP(A59,'Patient Health Records'!A:A,'Patient Health Records'!AD:AD,FALSE)</f>
        <v>0</v>
      </c>
      <c r="M59">
        <f>_xlfn.XLOOKUP(A59,'Patient Demographics'!A:A,'Patient Demographics'!K:K,FALSE)</f>
        <v>5</v>
      </c>
      <c r="N59" t="b">
        <f>_xlfn.XLOOKUP(A59,'Billing Details'!A:A,'Billing Details'!T:T,FALSE)</f>
        <v>1</v>
      </c>
      <c r="O59" t="str">
        <f>_xlfn.XLOOKUP(A59,'Patient Health Records'!A:A,'Patient Health Records'!AF:AF,FALSE)</f>
        <v>Fractured Leg</v>
      </c>
      <c r="P59" t="b">
        <f>_xlfn.XLOOKUP(A59,'Patient Health Records'!A:A,'Patient Health Records'!X:X,FALSE)</f>
        <v>0</v>
      </c>
      <c r="Q59" t="b">
        <f>_xlfn.XLOOKUP(A59,'Patient Health Records'!A:A,'Patient Health Records'!S:S,FALSE)</f>
        <v>0</v>
      </c>
      <c r="R59" t="b">
        <f>_xlfn.XLOOKUP(A59,'Patient Health Records'!A:A,'Patient Health Records'!AA:AA,FALSE)</f>
        <v>0</v>
      </c>
      <c r="S59" t="str">
        <f>_xlfn.XLOOKUP(A59,'Patient Demographics'!A:A,'Patient Demographics'!E:E,FALSE)</f>
        <v>Male</v>
      </c>
      <c r="T59" t="str">
        <f>_xlfn.XLOOKUP(A59,'Patient Education'!A:A,'Patient Education'!B:B,FALSE)</f>
        <v>Bachelor's Degree</v>
      </c>
      <c r="U59" t="str">
        <f>_xlfn.XLOOKUP('Combined Sheet'!A59,'Patient Education'!A:A,'Patient Education'!C:C,FALSE)</f>
        <v>Nurse</v>
      </c>
      <c r="V59">
        <f>_xlfn.XLOOKUP(A59,'Billing Details'!A:A,'Billing Details'!J:J,FALSE)</f>
        <v>90000</v>
      </c>
    </row>
    <row r="60" spans="1:22" x14ac:dyDescent="0.35">
      <c r="A60" s="2" t="s">
        <v>151</v>
      </c>
      <c r="B60">
        <f>_xlfn.XLOOKUP(A60,'Patient Demographics'!A:A,'Billing Details'!J:J,FALSE)</f>
        <v>72000</v>
      </c>
      <c r="C60" t="str">
        <f>_xlfn.XLOOKUP(A60,'Patient Demographics'!A:A,'Patient Demographics'!N:N,FALSE)</f>
        <v>South</v>
      </c>
      <c r="D60">
        <f>_xlfn.XLOOKUP(A60,'Patient Demographics'!A:A,'Patient Demographics'!I:I,FALSE)</f>
        <v>48</v>
      </c>
      <c r="E60" t="str">
        <f>_xlfn.XLOOKUP(A60,'Patient Demographics'!A:A,'Patient Demographics'!J:J,FALSE)</f>
        <v>Senior</v>
      </c>
      <c r="F60">
        <f>_xlfn.XLOOKUP(A60,'Billing Details'!A:A,'Billing Details'!U:U,FALSE)</f>
        <v>51611.56</v>
      </c>
      <c r="G60">
        <f>_xlfn.XLOOKUP(A60,'Patient Health Records'!A:A,'Patient Health Records'!E:E,FALSE)</f>
        <v>71.7</v>
      </c>
      <c r="H60" t="str">
        <f>_xlfn.XLOOKUP(A60,'Patient Health Records'!A:A,'Patient Health Records'!B:B,FALSE)</f>
        <v>B+</v>
      </c>
      <c r="I60" t="b">
        <f>_xlfn.XLOOKUP(A60,'Patient Health Records'!A:A,'Patient Health Records'!J:J,FALSE)</f>
        <v>1</v>
      </c>
      <c r="J60" t="b">
        <f>_xlfn.XLOOKUP(A60,'Patient Health Records'!A:A,'Patient Health Records'!P:P,FALSE)</f>
        <v>0</v>
      </c>
      <c r="K60" s="68">
        <f>_xlfn.XLOOKUP(A60,'Patient Health Records'!A:A,'Patient Health Records'!F:F,FALSE)</f>
        <v>24.236073553272043</v>
      </c>
      <c r="L60" s="22" t="b">
        <f>_xlfn.XLOOKUP(A60,'Patient Health Records'!A:A,'Patient Health Records'!AD:AD,FALSE)</f>
        <v>0</v>
      </c>
      <c r="M60">
        <f>_xlfn.XLOOKUP(A60,'Patient Demographics'!A:A,'Patient Demographics'!K:K,FALSE)</f>
        <v>20</v>
      </c>
      <c r="N60" t="b">
        <f>_xlfn.XLOOKUP(A60,'Billing Details'!A:A,'Billing Details'!T:T,FALSE)</f>
        <v>1</v>
      </c>
      <c r="O60" t="str">
        <f>_xlfn.XLOOKUP(A60,'Patient Health Records'!A:A,'Patient Health Records'!AF:AF,FALSE)</f>
        <v>Kidney Stones</v>
      </c>
      <c r="P60" t="b">
        <f>_xlfn.XLOOKUP(A60,'Patient Health Records'!A:A,'Patient Health Records'!X:X,FALSE)</f>
        <v>0</v>
      </c>
      <c r="Q60" t="b">
        <f>_xlfn.XLOOKUP(A60,'Patient Health Records'!A:A,'Patient Health Records'!S:S,FALSE)</f>
        <v>0</v>
      </c>
      <c r="R60" t="b">
        <f>_xlfn.XLOOKUP(A60,'Patient Health Records'!A:A,'Patient Health Records'!AA:AA,FALSE)</f>
        <v>0</v>
      </c>
      <c r="S60" t="str">
        <f>_xlfn.XLOOKUP(A60,'Patient Demographics'!A:A,'Patient Demographics'!E:E,FALSE)</f>
        <v>Female</v>
      </c>
      <c r="T60" t="str">
        <f>_xlfn.XLOOKUP(A60,'Patient Education'!A:A,'Patient Education'!B:B,FALSE)</f>
        <v>School</v>
      </c>
      <c r="U60" t="str">
        <f>_xlfn.XLOOKUP('Combined Sheet'!A60,'Patient Education'!A:A,'Patient Education'!C:C,FALSE)</f>
        <v>Clerical Staff</v>
      </c>
      <c r="V60">
        <f>_xlfn.XLOOKUP(A60,'Billing Details'!A:A,'Billing Details'!J:J,FALSE)</f>
        <v>72000</v>
      </c>
    </row>
    <row r="61" spans="1:22" x14ac:dyDescent="0.35">
      <c r="A61" s="2" t="s">
        <v>153</v>
      </c>
      <c r="B61">
        <f>_xlfn.XLOOKUP(A61,'Patient Demographics'!A:A,'Billing Details'!J:J,FALSE)</f>
        <v>800</v>
      </c>
      <c r="C61" t="str">
        <f>_xlfn.XLOOKUP(A61,'Patient Demographics'!A:A,'Patient Demographics'!N:N,FALSE)</f>
        <v>North</v>
      </c>
      <c r="D61">
        <f>_xlfn.XLOOKUP(A61,'Patient Demographics'!A:A,'Patient Demographics'!I:I,FALSE)</f>
        <v>42</v>
      </c>
      <c r="E61" t="str">
        <f>_xlfn.XLOOKUP(A61,'Patient Demographics'!A:A,'Patient Demographics'!J:J,FALSE)</f>
        <v>Adult</v>
      </c>
      <c r="F61" t="str">
        <f>_xlfn.XLOOKUP(A61,'Billing Details'!A:A,'Billing Details'!U:U,FALSE)</f>
        <v/>
      </c>
      <c r="G61">
        <f>_xlfn.XLOOKUP(A61,'Patient Health Records'!A:A,'Patient Health Records'!E:E,FALSE)</f>
        <v>104</v>
      </c>
      <c r="H61" t="str">
        <f>_xlfn.XLOOKUP(A61,'Patient Health Records'!A:A,'Patient Health Records'!B:B,FALSE)</f>
        <v>B-</v>
      </c>
      <c r="I61" t="b">
        <f>_xlfn.XLOOKUP(A61,'Patient Health Records'!A:A,'Patient Health Records'!J:J,FALSE)</f>
        <v>0</v>
      </c>
      <c r="J61" t="b">
        <f>_xlfn.XLOOKUP(A61,'Patient Health Records'!A:A,'Patient Health Records'!P:P,FALSE)</f>
        <v>0</v>
      </c>
      <c r="K61" s="68">
        <f>_xlfn.XLOOKUP(A61,'Patient Health Records'!A:A,'Patient Health Records'!F:F,FALSE)</f>
        <v>32.824138366367883</v>
      </c>
      <c r="L61" s="22" t="b">
        <f>_xlfn.XLOOKUP(A61,'Patient Health Records'!A:A,'Patient Health Records'!AD:AD,FALSE)</f>
        <v>1</v>
      </c>
      <c r="M61">
        <f>_xlfn.XLOOKUP(A61,'Patient Demographics'!A:A,'Patient Demographics'!K:K,FALSE)</f>
        <v>1</v>
      </c>
      <c r="N61" t="b">
        <f>_xlfn.XLOOKUP(A61,'Billing Details'!A:A,'Billing Details'!T:T,FALSE)</f>
        <v>0</v>
      </c>
      <c r="O61" t="str">
        <f>_xlfn.XLOOKUP(A61,'Patient Health Records'!A:A,'Patient Health Records'!AF:AF,FALSE)</f>
        <v>Heart Attack</v>
      </c>
      <c r="P61" t="b">
        <f>_xlfn.XLOOKUP(A61,'Patient Health Records'!A:A,'Patient Health Records'!X:X,FALSE)</f>
        <v>0</v>
      </c>
      <c r="Q61" t="b">
        <f>_xlfn.XLOOKUP(A61,'Patient Health Records'!A:A,'Patient Health Records'!S:S,FALSE)</f>
        <v>0</v>
      </c>
      <c r="R61" t="b">
        <f>_xlfn.XLOOKUP(A61,'Patient Health Records'!A:A,'Patient Health Records'!AA:AA,FALSE)</f>
        <v>0</v>
      </c>
      <c r="S61" t="str">
        <f>_xlfn.XLOOKUP(A61,'Patient Demographics'!A:A,'Patient Demographics'!E:E,FALSE)</f>
        <v>Male</v>
      </c>
      <c r="T61" t="str">
        <f>_xlfn.XLOOKUP(A61,'Patient Education'!A:A,'Patient Education'!B:B,FALSE)</f>
        <v>Bachelor's Degree</v>
      </c>
      <c r="U61" t="str">
        <f>_xlfn.XLOOKUP('Combined Sheet'!A61,'Patient Education'!A:A,'Patient Education'!C:C,FALSE)</f>
        <v>Junior Executive</v>
      </c>
      <c r="V61">
        <f>_xlfn.XLOOKUP(A61,'Billing Details'!A:A,'Billing Details'!J:J,FALSE)</f>
        <v>800</v>
      </c>
    </row>
    <row r="62" spans="1:22" x14ac:dyDescent="0.35">
      <c r="A62" s="2" t="s">
        <v>156</v>
      </c>
      <c r="B62">
        <f>_xlfn.XLOOKUP(A62,'Patient Demographics'!A:A,'Billing Details'!J:J,FALSE)</f>
        <v>14000</v>
      </c>
      <c r="C62" t="str">
        <f>_xlfn.XLOOKUP(A62,'Patient Demographics'!A:A,'Patient Demographics'!N:N,FALSE)</f>
        <v>North</v>
      </c>
      <c r="D62">
        <f>_xlfn.XLOOKUP(A62,'Patient Demographics'!A:A,'Patient Demographics'!I:I,FALSE)</f>
        <v>38</v>
      </c>
      <c r="E62" t="str">
        <f>_xlfn.XLOOKUP(A62,'Patient Demographics'!A:A,'Patient Demographics'!J:J,FALSE)</f>
        <v>Adult</v>
      </c>
      <c r="F62">
        <f>_xlfn.XLOOKUP(A62,'Billing Details'!A:A,'Billing Details'!U:U,FALSE)</f>
        <v>8311.31</v>
      </c>
      <c r="G62">
        <f>_xlfn.XLOOKUP(A62,'Patient Health Records'!A:A,'Patient Health Records'!E:E,FALSE)</f>
        <v>95.7</v>
      </c>
      <c r="H62" t="str">
        <f>_xlfn.XLOOKUP(A62,'Patient Health Records'!A:A,'Patient Health Records'!B:B,FALSE)</f>
        <v>B-</v>
      </c>
      <c r="I62" t="b">
        <f>_xlfn.XLOOKUP(A62,'Patient Health Records'!A:A,'Patient Health Records'!J:J,FALSE)</f>
        <v>1</v>
      </c>
      <c r="J62" t="b">
        <f>_xlfn.XLOOKUP(A62,'Patient Health Records'!A:A,'Patient Health Records'!P:P,FALSE)</f>
        <v>1</v>
      </c>
      <c r="K62" s="68">
        <f>_xlfn.XLOOKUP(A62,'Patient Health Records'!A:A,'Patient Health Records'!F:F,FALSE)</f>
        <v>30.894886363636367</v>
      </c>
      <c r="L62" s="22" t="b">
        <f>_xlfn.XLOOKUP(A62,'Patient Health Records'!A:A,'Patient Health Records'!AD:AD,FALSE)</f>
        <v>1</v>
      </c>
      <c r="M62">
        <f>_xlfn.XLOOKUP(A62,'Patient Demographics'!A:A,'Patient Demographics'!K:K,FALSE)</f>
        <v>15</v>
      </c>
      <c r="N62" t="b">
        <f>_xlfn.XLOOKUP(A62,'Billing Details'!A:A,'Billing Details'!T:T,FALSE)</f>
        <v>1</v>
      </c>
      <c r="O62" t="str">
        <f>_xlfn.XLOOKUP(A62,'Patient Health Records'!A:A,'Patient Health Records'!AF:AF,FALSE)</f>
        <v>Heart Attack</v>
      </c>
      <c r="P62" t="b">
        <f>_xlfn.XLOOKUP(A62,'Patient Health Records'!A:A,'Patient Health Records'!X:X,FALSE)</f>
        <v>0</v>
      </c>
      <c r="Q62" t="b">
        <f>_xlfn.XLOOKUP(A62,'Patient Health Records'!A:A,'Patient Health Records'!S:S,FALSE)</f>
        <v>0</v>
      </c>
      <c r="R62" t="b">
        <f>_xlfn.XLOOKUP(A62,'Patient Health Records'!A:A,'Patient Health Records'!AA:AA,FALSE)</f>
        <v>0</v>
      </c>
      <c r="S62" t="str">
        <f>_xlfn.XLOOKUP(A62,'Patient Demographics'!A:A,'Patient Demographics'!E:E,FALSE)</f>
        <v>Male</v>
      </c>
      <c r="T62" t="str">
        <f>_xlfn.XLOOKUP(A62,'Patient Education'!A:A,'Patient Education'!B:B,FALSE)</f>
        <v>Bachelor's Degree</v>
      </c>
      <c r="U62" t="str">
        <f>_xlfn.XLOOKUP('Combined Sheet'!A62,'Patient Education'!A:A,'Patient Education'!C:C,FALSE)</f>
        <v>Teacher</v>
      </c>
      <c r="V62">
        <f>_xlfn.XLOOKUP(A62,'Billing Details'!A:A,'Billing Details'!J:J,FALSE)</f>
        <v>14000</v>
      </c>
    </row>
    <row r="63" spans="1:22" x14ac:dyDescent="0.35">
      <c r="A63" s="2" t="s">
        <v>157</v>
      </c>
      <c r="B63">
        <f>_xlfn.XLOOKUP(A63,'Patient Demographics'!A:A,'Billing Details'!J:J,FALSE)</f>
        <v>75000</v>
      </c>
      <c r="C63" t="str">
        <f>_xlfn.XLOOKUP(A63,'Patient Demographics'!A:A,'Patient Demographics'!N:N,FALSE)</f>
        <v>North</v>
      </c>
      <c r="D63">
        <f>_xlfn.XLOOKUP(A63,'Patient Demographics'!A:A,'Patient Demographics'!I:I,FALSE)</f>
        <v>32</v>
      </c>
      <c r="E63" t="str">
        <f>_xlfn.XLOOKUP(A63,'Patient Demographics'!A:A,'Patient Demographics'!J:J,FALSE)</f>
        <v>Adult</v>
      </c>
      <c r="F63">
        <f>_xlfn.XLOOKUP(A63,'Billing Details'!A:A,'Billing Details'!U:U,FALSE)</f>
        <v>67475.95</v>
      </c>
      <c r="G63">
        <f>_xlfn.XLOOKUP(A63,'Patient Health Records'!A:A,'Patient Health Records'!E:E,FALSE)</f>
        <v>86.7</v>
      </c>
      <c r="H63" t="str">
        <f>_xlfn.XLOOKUP(A63,'Patient Health Records'!A:A,'Patient Health Records'!B:B,FALSE)</f>
        <v>B-</v>
      </c>
      <c r="I63" t="b">
        <f>_xlfn.XLOOKUP(A63,'Patient Health Records'!A:A,'Patient Health Records'!J:J,FALSE)</f>
        <v>0</v>
      </c>
      <c r="J63" t="b">
        <f>_xlfn.XLOOKUP(A63,'Patient Health Records'!A:A,'Patient Health Records'!P:P,FALSE)</f>
        <v>1</v>
      </c>
      <c r="K63" s="68">
        <f>_xlfn.XLOOKUP(A63,'Patient Health Records'!A:A,'Patient Health Records'!F:F,FALSE)</f>
        <v>30.356079969188759</v>
      </c>
      <c r="L63" s="22" t="b">
        <f>_xlfn.XLOOKUP(A63,'Patient Health Records'!A:A,'Patient Health Records'!AD:AD,FALSE)</f>
        <v>1</v>
      </c>
      <c r="M63">
        <f>_xlfn.XLOOKUP(A63,'Patient Demographics'!A:A,'Patient Demographics'!K:K,FALSE)</f>
        <v>2</v>
      </c>
      <c r="N63" t="b">
        <f>_xlfn.XLOOKUP(A63,'Billing Details'!A:A,'Billing Details'!T:T,FALSE)</f>
        <v>1</v>
      </c>
      <c r="O63" t="str">
        <f>_xlfn.XLOOKUP(A63,'Patient Health Records'!A:A,'Patient Health Records'!AF:AF,FALSE)</f>
        <v>Appendicitis</v>
      </c>
      <c r="P63" t="b">
        <f>_xlfn.XLOOKUP(A63,'Patient Health Records'!A:A,'Patient Health Records'!X:X,FALSE)</f>
        <v>0</v>
      </c>
      <c r="Q63" t="b">
        <f>_xlfn.XLOOKUP(A63,'Patient Health Records'!A:A,'Patient Health Records'!S:S,FALSE)</f>
        <v>0</v>
      </c>
      <c r="R63" t="b">
        <f>_xlfn.XLOOKUP(A63,'Patient Health Records'!A:A,'Patient Health Records'!AA:AA,FALSE)</f>
        <v>1</v>
      </c>
      <c r="S63" t="str">
        <f>_xlfn.XLOOKUP(A63,'Patient Demographics'!A:A,'Patient Demographics'!E:E,FALSE)</f>
        <v>Female</v>
      </c>
      <c r="T63" t="str">
        <f>_xlfn.XLOOKUP(A63,'Patient Education'!A:A,'Patient Education'!B:B,FALSE)</f>
        <v>Master's Degree</v>
      </c>
      <c r="U63" t="str">
        <f>_xlfn.XLOOKUP('Combined Sheet'!A63,'Patient Education'!A:A,'Patient Education'!C:C,FALSE)</f>
        <v>Doctor</v>
      </c>
      <c r="V63">
        <f>_xlfn.XLOOKUP(A63,'Billing Details'!A:A,'Billing Details'!J:J,FALSE)</f>
        <v>75000</v>
      </c>
    </row>
    <row r="64" spans="1:22" x14ac:dyDescent="0.35">
      <c r="A64" s="2" t="s">
        <v>159</v>
      </c>
      <c r="B64">
        <f>_xlfn.XLOOKUP(A64,'Patient Demographics'!A:A,'Billing Details'!J:J,FALSE)</f>
        <v>45000</v>
      </c>
      <c r="C64" t="str">
        <f>_xlfn.XLOOKUP(A64,'Patient Demographics'!A:A,'Patient Demographics'!N:N,FALSE)</f>
        <v>West</v>
      </c>
      <c r="D64">
        <f>_xlfn.XLOOKUP(A64,'Patient Demographics'!A:A,'Patient Demographics'!I:I,FALSE)</f>
        <v>42</v>
      </c>
      <c r="E64" t="str">
        <f>_xlfn.XLOOKUP(A64,'Patient Demographics'!A:A,'Patient Demographics'!J:J,FALSE)</f>
        <v>Adult</v>
      </c>
      <c r="F64">
        <f>_xlfn.XLOOKUP(A64,'Billing Details'!A:A,'Billing Details'!U:U,FALSE)</f>
        <v>24489.69</v>
      </c>
      <c r="G64">
        <f>_xlfn.XLOOKUP(A64,'Patient Health Records'!A:A,'Patient Health Records'!E:E,FALSE)</f>
        <v>105.9</v>
      </c>
      <c r="H64" t="str">
        <f>_xlfn.XLOOKUP(A64,'Patient Health Records'!A:A,'Patient Health Records'!B:B,FALSE)</f>
        <v>O+</v>
      </c>
      <c r="I64" t="b">
        <f>_xlfn.XLOOKUP(A64,'Patient Health Records'!A:A,'Patient Health Records'!J:J,FALSE)</f>
        <v>0</v>
      </c>
      <c r="J64" t="b">
        <f>_xlfn.XLOOKUP(A64,'Patient Health Records'!A:A,'Patient Health Records'!P:P,FALSE)</f>
        <v>0</v>
      </c>
      <c r="K64" s="68">
        <f>_xlfn.XLOOKUP(A64,'Patient Health Records'!A:A,'Patient Health Records'!F:F,FALSE)</f>
        <v>34.187758264462815</v>
      </c>
      <c r="L64" s="22" t="b">
        <f>_xlfn.XLOOKUP(A64,'Patient Health Records'!A:A,'Patient Health Records'!AD:AD,FALSE)</f>
        <v>1</v>
      </c>
      <c r="M64">
        <f>_xlfn.XLOOKUP(A64,'Patient Demographics'!A:A,'Patient Demographics'!K:K,FALSE)</f>
        <v>40</v>
      </c>
      <c r="N64" t="b">
        <f>_xlfn.XLOOKUP(A64,'Billing Details'!A:A,'Billing Details'!T:T,FALSE)</f>
        <v>1</v>
      </c>
      <c r="O64" t="str">
        <f>_xlfn.XLOOKUP(A64,'Patient Health Records'!A:A,'Patient Health Records'!AF:AF,FALSE)</f>
        <v>Hypertension</v>
      </c>
      <c r="P64" t="b">
        <f>_xlfn.XLOOKUP(A64,'Patient Health Records'!A:A,'Patient Health Records'!X:X,FALSE)</f>
        <v>0</v>
      </c>
      <c r="Q64" t="b">
        <f>_xlfn.XLOOKUP(A64,'Patient Health Records'!A:A,'Patient Health Records'!S:S,FALSE)</f>
        <v>1</v>
      </c>
      <c r="R64" t="b">
        <f>_xlfn.XLOOKUP(A64,'Patient Health Records'!A:A,'Patient Health Records'!AA:AA,FALSE)</f>
        <v>0</v>
      </c>
      <c r="S64" t="str">
        <f>_xlfn.XLOOKUP(A64,'Patient Demographics'!A:A,'Patient Demographics'!E:E,FALSE)</f>
        <v>Male</v>
      </c>
      <c r="T64" t="str">
        <f>_xlfn.XLOOKUP(A64,'Patient Education'!A:A,'Patient Education'!B:B,FALSE)</f>
        <v>High School</v>
      </c>
      <c r="U64" t="str">
        <f>_xlfn.XLOOKUP('Combined Sheet'!A64,'Patient Education'!A:A,'Patient Education'!C:C,FALSE)</f>
        <v>Unemployed</v>
      </c>
      <c r="V64">
        <f>_xlfn.XLOOKUP(A64,'Billing Details'!A:A,'Billing Details'!J:J,FALSE)</f>
        <v>45000</v>
      </c>
    </row>
    <row r="65" spans="1:22" x14ac:dyDescent="0.35">
      <c r="A65" s="2" t="s">
        <v>160</v>
      </c>
      <c r="B65">
        <f>_xlfn.XLOOKUP(A65,'Patient Demographics'!A:A,'Billing Details'!J:J,FALSE)</f>
        <v>100</v>
      </c>
      <c r="C65" t="str">
        <f>_xlfn.XLOOKUP(A65,'Patient Demographics'!A:A,'Patient Demographics'!N:N,FALSE)</f>
        <v>West</v>
      </c>
      <c r="D65">
        <f>_xlfn.XLOOKUP(A65,'Patient Demographics'!A:A,'Patient Demographics'!I:I,FALSE)</f>
        <v>41</v>
      </c>
      <c r="E65" t="str">
        <f>_xlfn.XLOOKUP(A65,'Patient Demographics'!A:A,'Patient Demographics'!J:J,FALSE)</f>
        <v>Adult</v>
      </c>
      <c r="F65">
        <f>_xlfn.XLOOKUP(A65,'Billing Details'!A:A,'Billing Details'!U:U,FALSE)</f>
        <v>53.04</v>
      </c>
      <c r="G65">
        <f>_xlfn.XLOOKUP(A65,'Patient Health Records'!A:A,'Patient Health Records'!E:E,FALSE)</f>
        <v>87.1</v>
      </c>
      <c r="H65" t="str">
        <f>_xlfn.XLOOKUP(A65,'Patient Health Records'!A:A,'Patient Health Records'!B:B,FALSE)</f>
        <v>A+</v>
      </c>
      <c r="I65" t="b">
        <f>_xlfn.XLOOKUP(A65,'Patient Health Records'!A:A,'Patient Health Records'!J:J,FALSE)</f>
        <v>0</v>
      </c>
      <c r="J65" t="b">
        <f>_xlfn.XLOOKUP(A65,'Patient Health Records'!A:A,'Patient Health Records'!P:P,FALSE)</f>
        <v>0</v>
      </c>
      <c r="K65" s="68">
        <f>_xlfn.XLOOKUP(A65,'Patient Health Records'!A:A,'Patient Health Records'!F:F,FALSE)</f>
        <v>31.608361155465236</v>
      </c>
      <c r="L65" s="22" t="b">
        <f>_xlfn.XLOOKUP(A65,'Patient Health Records'!A:A,'Patient Health Records'!AD:AD,FALSE)</f>
        <v>1</v>
      </c>
      <c r="M65">
        <f>_xlfn.XLOOKUP(A65,'Patient Demographics'!A:A,'Patient Demographics'!K:K,FALSE)</f>
        <v>40</v>
      </c>
      <c r="N65" t="b">
        <f>_xlfn.XLOOKUP(A65,'Billing Details'!A:A,'Billing Details'!T:T,FALSE)</f>
        <v>1</v>
      </c>
      <c r="O65" t="str">
        <f>_xlfn.XLOOKUP(A65,'Patient Health Records'!A:A,'Patient Health Records'!AF:AF,FALSE)</f>
        <v>Heart Disease</v>
      </c>
      <c r="P65" t="b">
        <f>_xlfn.XLOOKUP(A65,'Patient Health Records'!A:A,'Patient Health Records'!X:X,FALSE)</f>
        <v>0</v>
      </c>
      <c r="Q65" t="b">
        <f>_xlfn.XLOOKUP(A65,'Patient Health Records'!A:A,'Patient Health Records'!S:S,FALSE)</f>
        <v>0</v>
      </c>
      <c r="R65" t="b">
        <f>_xlfn.XLOOKUP(A65,'Patient Health Records'!A:A,'Patient Health Records'!AA:AA,FALSE)</f>
        <v>0</v>
      </c>
      <c r="S65" t="str">
        <f>_xlfn.XLOOKUP(A65,'Patient Demographics'!A:A,'Patient Demographics'!E:E,FALSE)</f>
        <v>Female</v>
      </c>
      <c r="T65" t="str">
        <f>_xlfn.XLOOKUP(A65,'Patient Education'!A:A,'Patient Education'!B:B,FALSE)</f>
        <v>PhD</v>
      </c>
      <c r="U65" t="str">
        <f>_xlfn.XLOOKUP('Combined Sheet'!A65,'Patient Education'!A:A,'Patient Education'!C:C,FALSE)</f>
        <v>Consultant</v>
      </c>
      <c r="V65">
        <f>_xlfn.XLOOKUP(A65,'Billing Details'!A:A,'Billing Details'!J:J,FALSE)</f>
        <v>100</v>
      </c>
    </row>
    <row r="66" spans="1:22" x14ac:dyDescent="0.35">
      <c r="A66" s="2" t="s">
        <v>162</v>
      </c>
      <c r="B66">
        <f>_xlfn.XLOOKUP(A66,'Patient Demographics'!A:A,'Billing Details'!J:J,FALSE)</f>
        <v>32000</v>
      </c>
      <c r="C66" t="str">
        <f>_xlfn.XLOOKUP(A66,'Patient Demographics'!A:A,'Patient Demographics'!N:N,FALSE)</f>
        <v>West</v>
      </c>
      <c r="D66">
        <f>_xlfn.XLOOKUP(A66,'Patient Demographics'!A:A,'Patient Demographics'!I:I,FALSE)</f>
        <v>68</v>
      </c>
      <c r="E66" t="str">
        <f>_xlfn.XLOOKUP(A66,'Patient Demographics'!A:A,'Patient Demographics'!J:J,FALSE)</f>
        <v>super senior</v>
      </c>
      <c r="F66">
        <f>_xlfn.XLOOKUP(A66,'Billing Details'!A:A,'Billing Details'!U:U,FALSE)</f>
        <v>18466.8</v>
      </c>
      <c r="G66">
        <f>_xlfn.XLOOKUP(A66,'Patient Health Records'!A:A,'Patient Health Records'!E:E,FALSE)</f>
        <v>60.7</v>
      </c>
      <c r="H66" t="str">
        <f>_xlfn.XLOOKUP(A66,'Patient Health Records'!A:A,'Patient Health Records'!B:B,FALSE)</f>
        <v>AB+</v>
      </c>
      <c r="I66" t="b">
        <f>_xlfn.XLOOKUP(A66,'Patient Health Records'!A:A,'Patient Health Records'!J:J,FALSE)</f>
        <v>0</v>
      </c>
      <c r="J66" t="b">
        <f>_xlfn.XLOOKUP(A66,'Patient Health Records'!A:A,'Patient Health Records'!P:P,FALSE)</f>
        <v>1</v>
      </c>
      <c r="K66" s="68">
        <f>_xlfn.XLOOKUP(A66,'Patient Health Records'!A:A,'Patient Health Records'!F:F,FALSE)</f>
        <v>23.12909617436366</v>
      </c>
      <c r="L66" s="22" t="b">
        <f>_xlfn.XLOOKUP(A66,'Patient Health Records'!A:A,'Patient Health Records'!AD:AD,FALSE)</f>
        <v>0</v>
      </c>
      <c r="M66">
        <f>_xlfn.XLOOKUP(A66,'Patient Demographics'!A:A,'Patient Demographics'!K:K,FALSE)</f>
        <v>12</v>
      </c>
      <c r="N66" t="b">
        <f>_xlfn.XLOOKUP(A66,'Billing Details'!A:A,'Billing Details'!T:T,FALSE)</f>
        <v>1</v>
      </c>
      <c r="O66" t="str">
        <f>_xlfn.XLOOKUP(A66,'Patient Health Records'!A:A,'Patient Health Records'!AF:AF,FALSE)</f>
        <v>Allergic Reaction</v>
      </c>
      <c r="P66" t="b">
        <f>_xlfn.XLOOKUP(A66,'Patient Health Records'!A:A,'Patient Health Records'!X:X,FALSE)</f>
        <v>0</v>
      </c>
      <c r="Q66" t="b">
        <f>_xlfn.XLOOKUP(A66,'Patient Health Records'!A:A,'Patient Health Records'!S:S,FALSE)</f>
        <v>0</v>
      </c>
      <c r="R66" t="b">
        <f>_xlfn.XLOOKUP(A66,'Patient Health Records'!A:A,'Patient Health Records'!AA:AA,FALSE)</f>
        <v>0</v>
      </c>
      <c r="S66" t="str">
        <f>_xlfn.XLOOKUP(A66,'Patient Demographics'!A:A,'Patient Demographics'!E:E,FALSE)</f>
        <v>Male</v>
      </c>
      <c r="T66" t="str">
        <f>_xlfn.XLOOKUP(A66,'Patient Education'!A:A,'Patient Education'!B:B,FALSE)</f>
        <v>Bachelor's Degree</v>
      </c>
      <c r="U66" t="str">
        <f>_xlfn.XLOOKUP('Combined Sheet'!A66,'Patient Education'!A:A,'Patient Education'!C:C,FALSE)</f>
        <v>Engineer</v>
      </c>
      <c r="V66">
        <f>_xlfn.XLOOKUP(A66,'Billing Details'!A:A,'Billing Details'!J:J,FALSE)</f>
        <v>32000</v>
      </c>
    </row>
    <row r="67" spans="1:22" x14ac:dyDescent="0.35">
      <c r="A67" s="2" t="s">
        <v>165</v>
      </c>
      <c r="B67">
        <f>_xlfn.XLOOKUP(A67,'Patient Demographics'!A:A,'Billing Details'!J:J,FALSE)</f>
        <v>18000</v>
      </c>
      <c r="C67" t="str">
        <f>_xlfn.XLOOKUP(A67,'Patient Demographics'!A:A,'Patient Demographics'!N:N,FALSE)</f>
        <v>West</v>
      </c>
      <c r="D67">
        <f>_xlfn.XLOOKUP(A67,'Patient Demographics'!A:A,'Patient Demographics'!I:I,FALSE)</f>
        <v>38</v>
      </c>
      <c r="E67" t="str">
        <f>_xlfn.XLOOKUP(A67,'Patient Demographics'!A:A,'Patient Demographics'!J:J,FALSE)</f>
        <v>Adult</v>
      </c>
      <c r="F67">
        <f>_xlfn.XLOOKUP(A67,'Billing Details'!A:A,'Billing Details'!U:U,FALSE)</f>
        <v>13355.64</v>
      </c>
      <c r="G67">
        <f>_xlfn.XLOOKUP(A67,'Patient Health Records'!A:A,'Patient Health Records'!E:E,FALSE)</f>
        <v>65.599999999999994</v>
      </c>
      <c r="H67" t="str">
        <f>_xlfn.XLOOKUP(A67,'Patient Health Records'!A:A,'Patient Health Records'!B:B,FALSE)</f>
        <v>AB-</v>
      </c>
      <c r="I67" t="b">
        <f>_xlfn.XLOOKUP(A67,'Patient Health Records'!A:A,'Patient Health Records'!J:J,FALSE)</f>
        <v>0</v>
      </c>
      <c r="J67" t="b">
        <f>_xlfn.XLOOKUP(A67,'Patient Health Records'!A:A,'Patient Health Records'!P:P,FALSE)</f>
        <v>0</v>
      </c>
      <c r="K67" s="68">
        <f>_xlfn.XLOOKUP(A67,'Patient Health Records'!A:A,'Patient Health Records'!F:F,FALSE)</f>
        <v>24.095500459136822</v>
      </c>
      <c r="L67" s="22" t="b">
        <f>_xlfn.XLOOKUP(A67,'Patient Health Records'!A:A,'Patient Health Records'!AD:AD,FALSE)</f>
        <v>0</v>
      </c>
      <c r="M67">
        <f>_xlfn.XLOOKUP(A67,'Patient Demographics'!A:A,'Patient Demographics'!K:K,FALSE)</f>
        <v>20</v>
      </c>
      <c r="N67" t="b">
        <f>_xlfn.XLOOKUP(A67,'Billing Details'!A:A,'Billing Details'!T:T,FALSE)</f>
        <v>1</v>
      </c>
      <c r="O67" t="str">
        <f>_xlfn.XLOOKUP(A67,'Patient Health Records'!A:A,'Patient Health Records'!AF:AF,FALSE)</f>
        <v>Osteoarthritis</v>
      </c>
      <c r="P67" t="b">
        <f>_xlfn.XLOOKUP(A67,'Patient Health Records'!A:A,'Patient Health Records'!X:X,FALSE)</f>
        <v>0</v>
      </c>
      <c r="Q67" t="b">
        <f>_xlfn.XLOOKUP(A67,'Patient Health Records'!A:A,'Patient Health Records'!S:S,FALSE)</f>
        <v>0</v>
      </c>
      <c r="R67" t="b">
        <f>_xlfn.XLOOKUP(A67,'Patient Health Records'!A:A,'Patient Health Records'!AA:AA,FALSE)</f>
        <v>0</v>
      </c>
      <c r="S67" t="str">
        <f>_xlfn.XLOOKUP(A67,'Patient Demographics'!A:A,'Patient Demographics'!E:E,FALSE)</f>
        <v>Female</v>
      </c>
      <c r="T67" t="str">
        <f>_xlfn.XLOOKUP(A67,'Patient Education'!A:A,'Patient Education'!B:B,FALSE)</f>
        <v>Master's Degree</v>
      </c>
      <c r="U67" t="str">
        <f>_xlfn.XLOOKUP('Combined Sheet'!A67,'Patient Education'!A:A,'Patient Education'!C:C,FALSE)</f>
        <v>Software Engineer</v>
      </c>
      <c r="V67">
        <f>_xlfn.XLOOKUP(A67,'Billing Details'!A:A,'Billing Details'!J:J,FALSE)</f>
        <v>18000</v>
      </c>
    </row>
    <row r="68" spans="1:22" x14ac:dyDescent="0.35">
      <c r="A68" s="2" t="s">
        <v>166</v>
      </c>
      <c r="B68">
        <f>_xlfn.XLOOKUP(A68,'Patient Demographics'!A:A,'Billing Details'!J:J,FALSE)</f>
        <v>200000</v>
      </c>
      <c r="C68" t="str">
        <f>_xlfn.XLOOKUP(A68,'Patient Demographics'!A:A,'Patient Demographics'!N:N,FALSE)</f>
        <v>North</v>
      </c>
      <c r="D68">
        <f>_xlfn.XLOOKUP(A68,'Patient Demographics'!A:A,'Patient Demographics'!I:I,FALSE)</f>
        <v>88</v>
      </c>
      <c r="E68" t="str">
        <f>_xlfn.XLOOKUP(A68,'Patient Demographics'!A:A,'Patient Demographics'!J:J,FALSE)</f>
        <v>super senior</v>
      </c>
      <c r="F68" t="str">
        <f>_xlfn.XLOOKUP(A68,'Billing Details'!A:A,'Billing Details'!U:U,FALSE)</f>
        <v/>
      </c>
      <c r="G68">
        <f>_xlfn.XLOOKUP(A68,'Patient Health Records'!A:A,'Patient Health Records'!E:E,FALSE)</f>
        <v>69</v>
      </c>
      <c r="H68" t="str">
        <f>_xlfn.XLOOKUP(A68,'Patient Health Records'!A:A,'Patient Health Records'!B:B,FALSE)</f>
        <v>A+</v>
      </c>
      <c r="I68" t="b">
        <f>_xlfn.XLOOKUP(A68,'Patient Health Records'!A:A,'Patient Health Records'!J:J,FALSE)</f>
        <v>0</v>
      </c>
      <c r="J68" t="b">
        <f>_xlfn.XLOOKUP(A68,'Patient Health Records'!A:A,'Patient Health Records'!P:P,FALSE)</f>
        <v>0</v>
      </c>
      <c r="K68" s="68">
        <f>_xlfn.XLOOKUP(A68,'Patient Health Records'!A:A,'Patient Health Records'!F:F,FALSE)</f>
        <v>30.666666666666668</v>
      </c>
      <c r="L68" s="22" t="b">
        <f>_xlfn.XLOOKUP(A68,'Patient Health Records'!A:A,'Patient Health Records'!AD:AD,FALSE)</f>
        <v>1</v>
      </c>
      <c r="M68">
        <f>_xlfn.XLOOKUP(A68,'Patient Demographics'!A:A,'Patient Demographics'!K:K,FALSE)</f>
        <v>4</v>
      </c>
      <c r="N68" t="b">
        <f>_xlfn.XLOOKUP(A68,'Billing Details'!A:A,'Billing Details'!T:T,FALSE)</f>
        <v>0</v>
      </c>
      <c r="O68" t="str">
        <f>_xlfn.XLOOKUP(A68,'Patient Health Records'!A:A,'Patient Health Records'!AF:AF,FALSE)</f>
        <v>Childbirth</v>
      </c>
      <c r="P68" t="b">
        <f>_xlfn.XLOOKUP(A68,'Patient Health Records'!A:A,'Patient Health Records'!X:X,FALSE)</f>
        <v>0</v>
      </c>
      <c r="Q68" t="b">
        <f>_xlfn.XLOOKUP(A68,'Patient Health Records'!A:A,'Patient Health Records'!S:S,FALSE)</f>
        <v>1</v>
      </c>
      <c r="R68" t="b">
        <f>_xlfn.XLOOKUP(A68,'Patient Health Records'!A:A,'Patient Health Records'!AA:AA,FALSE)</f>
        <v>0</v>
      </c>
      <c r="S68" t="str">
        <f>_xlfn.XLOOKUP(A68,'Patient Demographics'!A:A,'Patient Demographics'!E:E,FALSE)</f>
        <v>Male</v>
      </c>
      <c r="T68" t="str">
        <f>_xlfn.XLOOKUP(A68,'Patient Education'!A:A,'Patient Education'!B:B,FALSE)</f>
        <v>Post-graduate</v>
      </c>
      <c r="U68" t="str">
        <f>_xlfn.XLOOKUP('Combined Sheet'!A68,'Patient Education'!A:A,'Patient Education'!C:C,FALSE)</f>
        <v>Consultant</v>
      </c>
      <c r="V68">
        <f>_xlfn.XLOOKUP(A68,'Billing Details'!A:A,'Billing Details'!J:J,FALSE)</f>
        <v>200000</v>
      </c>
    </row>
    <row r="69" spans="1:22" x14ac:dyDescent="0.35">
      <c r="A69" s="2" t="s">
        <v>168</v>
      </c>
      <c r="B69">
        <f>_xlfn.XLOOKUP(A69,'Patient Demographics'!A:A,'Billing Details'!J:J,FALSE)</f>
        <v>20000</v>
      </c>
      <c r="C69" t="str">
        <f>_xlfn.XLOOKUP(A69,'Patient Demographics'!A:A,'Patient Demographics'!N:N,FALSE)</f>
        <v>South</v>
      </c>
      <c r="D69">
        <f>_xlfn.XLOOKUP(A69,'Patient Demographics'!A:A,'Patient Demographics'!I:I,FALSE)</f>
        <v>58</v>
      </c>
      <c r="E69" t="str">
        <f>_xlfn.XLOOKUP(A69,'Patient Demographics'!A:A,'Patient Demographics'!J:J,FALSE)</f>
        <v>Senior</v>
      </c>
      <c r="F69">
        <f>_xlfn.XLOOKUP(A69,'Billing Details'!A:A,'Billing Details'!U:U,FALSE)</f>
        <v>17169.96</v>
      </c>
      <c r="G69">
        <f>_xlfn.XLOOKUP(A69,'Patient Health Records'!A:A,'Patient Health Records'!E:E,FALSE)</f>
        <v>67.900000000000006</v>
      </c>
      <c r="H69" t="str">
        <f>_xlfn.XLOOKUP(A69,'Patient Health Records'!A:A,'Patient Health Records'!B:B,FALSE)</f>
        <v>AB+</v>
      </c>
      <c r="I69" t="b">
        <f>_xlfn.XLOOKUP(A69,'Patient Health Records'!A:A,'Patient Health Records'!J:J,FALSE)</f>
        <v>0</v>
      </c>
      <c r="J69" t="b">
        <f>_xlfn.XLOOKUP(A69,'Patient Health Records'!A:A,'Patient Health Records'!P:P,FALSE)</f>
        <v>1</v>
      </c>
      <c r="K69" s="68">
        <f>_xlfn.XLOOKUP(A69,'Patient Health Records'!A:A,'Patient Health Records'!F:F,FALSE)</f>
        <v>23.773677392248175</v>
      </c>
      <c r="L69" s="22" t="str">
        <f>_xlfn.XLOOKUP(A69,'Patient Health Records'!A:A,'Patient Health Records'!AD:AD,FALSE)</f>
        <v>FALSE</v>
      </c>
      <c r="M69">
        <f>_xlfn.XLOOKUP(A69,'Patient Demographics'!A:A,'Patient Demographics'!K:K,FALSE)</f>
        <v>5</v>
      </c>
      <c r="N69" t="b">
        <f>_xlfn.XLOOKUP(A69,'Billing Details'!A:A,'Billing Details'!T:T,FALSE)</f>
        <v>1</v>
      </c>
      <c r="O69" t="str">
        <f>_xlfn.XLOOKUP(A69,'Patient Health Records'!A:A,'Patient Health Records'!AF:AF,FALSE)</f>
        <v>Allergic Reaction</v>
      </c>
      <c r="P69" t="b">
        <f>_xlfn.XLOOKUP(A69,'Patient Health Records'!A:A,'Patient Health Records'!X:X,FALSE)</f>
        <v>0</v>
      </c>
      <c r="Q69" t="b">
        <f>_xlfn.XLOOKUP(A69,'Patient Health Records'!A:A,'Patient Health Records'!S:S,FALSE)</f>
        <v>0</v>
      </c>
      <c r="R69" t="b">
        <f>_xlfn.XLOOKUP(A69,'Patient Health Records'!A:A,'Patient Health Records'!AA:AA,FALSE)</f>
        <v>0</v>
      </c>
      <c r="S69" t="str">
        <f>_xlfn.XLOOKUP(A69,'Patient Demographics'!A:A,'Patient Demographics'!E:E,FALSE)</f>
        <v>Male</v>
      </c>
      <c r="T69" t="str">
        <f>_xlfn.XLOOKUP(A69,'Patient Education'!A:A,'Patient Education'!B:B,FALSE)</f>
        <v>Master's Degree</v>
      </c>
      <c r="U69" t="str">
        <f>_xlfn.XLOOKUP('Combined Sheet'!A69,'Patient Education'!A:A,'Patient Education'!C:C,FALSE)</f>
        <v>Manager</v>
      </c>
      <c r="V69">
        <f>_xlfn.XLOOKUP(A69,'Billing Details'!A:A,'Billing Details'!J:J,FALSE)</f>
        <v>20000</v>
      </c>
    </row>
    <row r="70" spans="1:22" x14ac:dyDescent="0.35">
      <c r="A70" s="2" t="s">
        <v>170</v>
      </c>
      <c r="B70">
        <f>_xlfn.XLOOKUP(A70,'Patient Demographics'!A:A,'Billing Details'!J:J,FALSE)</f>
        <v>250000</v>
      </c>
      <c r="C70" t="str">
        <f>_xlfn.XLOOKUP(A70,'Patient Demographics'!A:A,'Patient Demographics'!N:N,FALSE)</f>
        <v>West</v>
      </c>
      <c r="D70">
        <f>_xlfn.XLOOKUP(A70,'Patient Demographics'!A:A,'Patient Demographics'!I:I,FALSE)</f>
        <v>62</v>
      </c>
      <c r="E70" t="str">
        <f>_xlfn.XLOOKUP(A70,'Patient Demographics'!A:A,'Patient Demographics'!J:J,FALSE)</f>
        <v>super senior</v>
      </c>
      <c r="F70">
        <f>_xlfn.XLOOKUP(A70,'Billing Details'!A:A,'Billing Details'!U:U,FALSE)</f>
        <v>174255.5</v>
      </c>
      <c r="G70">
        <f>_xlfn.XLOOKUP(A70,'Patient Health Records'!A:A,'Patient Health Records'!E:E,FALSE)</f>
        <v>78.8</v>
      </c>
      <c r="H70" t="str">
        <f>_xlfn.XLOOKUP(A70,'Patient Health Records'!A:A,'Patient Health Records'!B:B,FALSE)</f>
        <v>B-</v>
      </c>
      <c r="I70" t="b">
        <f>_xlfn.XLOOKUP(A70,'Patient Health Records'!A:A,'Patient Health Records'!J:J,FALSE)</f>
        <v>0</v>
      </c>
      <c r="J70" t="b">
        <f>_xlfn.XLOOKUP(A70,'Patient Health Records'!A:A,'Patient Health Records'!P:P,FALSE)</f>
        <v>0</v>
      </c>
      <c r="K70" s="68">
        <f>_xlfn.XLOOKUP(A70,'Patient Health Records'!A:A,'Patient Health Records'!F:F,FALSE)</f>
        <v>31.565454254125935</v>
      </c>
      <c r="L70" s="22" t="b">
        <f>_xlfn.XLOOKUP(A70,'Patient Health Records'!A:A,'Patient Health Records'!AD:AD,FALSE)</f>
        <v>1</v>
      </c>
      <c r="M70">
        <f>_xlfn.XLOOKUP(A70,'Patient Demographics'!A:A,'Patient Demographics'!K:K,FALSE)</f>
        <v>50</v>
      </c>
      <c r="N70" t="b">
        <f>_xlfn.XLOOKUP(A70,'Billing Details'!A:A,'Billing Details'!T:T,FALSE)</f>
        <v>1</v>
      </c>
      <c r="O70" t="str">
        <f>_xlfn.XLOOKUP(A70,'Patient Health Records'!A:A,'Patient Health Records'!AF:AF,FALSE)</f>
        <v>Cancer</v>
      </c>
      <c r="P70" t="b">
        <f>_xlfn.XLOOKUP(A70,'Patient Health Records'!A:A,'Patient Health Records'!X:X,FALSE)</f>
        <v>0</v>
      </c>
      <c r="Q70" t="b">
        <f>_xlfn.XLOOKUP(A70,'Patient Health Records'!A:A,'Patient Health Records'!S:S,FALSE)</f>
        <v>0</v>
      </c>
      <c r="R70" t="b">
        <f>_xlfn.XLOOKUP(A70,'Patient Health Records'!A:A,'Patient Health Records'!AA:AA,FALSE)</f>
        <v>1</v>
      </c>
      <c r="S70" t="str">
        <f>_xlfn.XLOOKUP(A70,'Patient Demographics'!A:A,'Patient Demographics'!E:E,FALSE)</f>
        <v>Female</v>
      </c>
      <c r="T70" t="str">
        <f>_xlfn.XLOOKUP(A70,'Patient Education'!A:A,'Patient Education'!B:B,FALSE)</f>
        <v>School</v>
      </c>
      <c r="U70" t="str">
        <f>_xlfn.XLOOKUP('Combined Sheet'!A70,'Patient Education'!A:A,'Patient Education'!C:C,FALSE)</f>
        <v>Driver</v>
      </c>
      <c r="V70">
        <f>_xlfn.XLOOKUP(A70,'Billing Details'!A:A,'Billing Details'!J:J,FALSE)</f>
        <v>250000</v>
      </c>
    </row>
    <row r="71" spans="1:22" x14ac:dyDescent="0.35">
      <c r="A71" s="2" t="s">
        <v>172</v>
      </c>
      <c r="B71">
        <f>_xlfn.XLOOKUP(A71,'Patient Demographics'!A:A,'Billing Details'!J:J,FALSE)</f>
        <v>240000</v>
      </c>
      <c r="C71" t="str">
        <f>_xlfn.XLOOKUP(A71,'Patient Demographics'!A:A,'Patient Demographics'!N:N,FALSE)</f>
        <v>North</v>
      </c>
      <c r="D71">
        <f>_xlfn.XLOOKUP(A71,'Patient Demographics'!A:A,'Patient Demographics'!I:I,FALSE)</f>
        <v>33</v>
      </c>
      <c r="E71" t="str">
        <f>_xlfn.XLOOKUP(A71,'Patient Demographics'!A:A,'Patient Demographics'!J:J,FALSE)</f>
        <v>Adult</v>
      </c>
      <c r="F71">
        <f>_xlfn.XLOOKUP(A71,'Billing Details'!A:A,'Billing Details'!U:U,FALSE)</f>
        <v>208135.44</v>
      </c>
      <c r="G71">
        <f>_xlfn.XLOOKUP(A71,'Patient Health Records'!A:A,'Patient Health Records'!E:E,FALSE)</f>
        <v>89.6</v>
      </c>
      <c r="H71" t="str">
        <f>_xlfn.XLOOKUP(A71,'Patient Health Records'!A:A,'Patient Health Records'!B:B,FALSE)</f>
        <v>O-</v>
      </c>
      <c r="I71" t="b">
        <f>_xlfn.XLOOKUP(A71,'Patient Health Records'!A:A,'Patient Health Records'!J:J,FALSE)</f>
        <v>0</v>
      </c>
      <c r="J71" t="b">
        <f>_xlfn.XLOOKUP(A71,'Patient Health Records'!A:A,'Patient Health Records'!P:P,FALSE)</f>
        <v>1</v>
      </c>
      <c r="K71" s="68">
        <f>_xlfn.XLOOKUP(A71,'Patient Health Records'!A:A,'Patient Health Records'!F:F,FALSE)</f>
        <v>32.910927456382005</v>
      </c>
      <c r="L71" s="22" t="b">
        <f>_xlfn.XLOOKUP(A71,'Patient Health Records'!A:A,'Patient Health Records'!AD:AD,FALSE)</f>
        <v>1</v>
      </c>
      <c r="M71">
        <f>_xlfn.XLOOKUP(A71,'Patient Demographics'!A:A,'Patient Demographics'!K:K,FALSE)</f>
        <v>0.5</v>
      </c>
      <c r="N71" t="b">
        <f>_xlfn.XLOOKUP(A71,'Billing Details'!A:A,'Billing Details'!T:T,FALSE)</f>
        <v>1</v>
      </c>
      <c r="O71" t="str">
        <f>_xlfn.XLOOKUP(A71,'Patient Health Records'!A:A,'Patient Health Records'!AF:AF,FALSE)</f>
        <v>Childbirth</v>
      </c>
      <c r="P71" t="b">
        <f>_xlfn.XLOOKUP(A71,'Patient Health Records'!A:A,'Patient Health Records'!X:X,FALSE)</f>
        <v>0</v>
      </c>
      <c r="Q71" t="b">
        <f>_xlfn.XLOOKUP(A71,'Patient Health Records'!A:A,'Patient Health Records'!S:S,FALSE)</f>
        <v>0</v>
      </c>
      <c r="R71" t="b">
        <f>_xlfn.XLOOKUP(A71,'Patient Health Records'!A:A,'Patient Health Records'!AA:AA,FALSE)</f>
        <v>1</v>
      </c>
      <c r="S71" t="str">
        <f>_xlfn.XLOOKUP(A71,'Patient Demographics'!A:A,'Patient Demographics'!E:E,FALSE)</f>
        <v>Female</v>
      </c>
      <c r="T71" t="str">
        <f>_xlfn.XLOOKUP(A71,'Patient Education'!A:A,'Patient Education'!B:B,FALSE)</f>
        <v>Bachelor's Degree</v>
      </c>
      <c r="U71" t="str">
        <f>_xlfn.XLOOKUP('Combined Sheet'!A71,'Patient Education'!A:A,'Patient Education'!C:C,FALSE)</f>
        <v>Engineer</v>
      </c>
      <c r="V71">
        <f>_xlfn.XLOOKUP(A71,'Billing Details'!A:A,'Billing Details'!J:J,FALSE)</f>
        <v>240000</v>
      </c>
    </row>
    <row r="72" spans="1:22" x14ac:dyDescent="0.35">
      <c r="A72" s="2" t="s">
        <v>174</v>
      </c>
      <c r="B72">
        <f>_xlfn.XLOOKUP(A72,'Patient Demographics'!A:A,'Billing Details'!J:J,FALSE)</f>
        <v>100</v>
      </c>
      <c r="C72" t="str">
        <f>_xlfn.XLOOKUP(A72,'Patient Demographics'!A:A,'Patient Demographics'!N:N,FALSE)</f>
        <v>South</v>
      </c>
      <c r="D72">
        <f>_xlfn.XLOOKUP(A72,'Patient Demographics'!A:A,'Patient Demographics'!I:I,FALSE)</f>
        <v>62</v>
      </c>
      <c r="E72" t="str">
        <f>_xlfn.XLOOKUP(A72,'Patient Demographics'!A:A,'Patient Demographics'!J:J,FALSE)</f>
        <v>super senior</v>
      </c>
      <c r="F72">
        <f>_xlfn.XLOOKUP(A72,'Billing Details'!A:A,'Billing Details'!U:U,FALSE)</f>
        <v>77.959999999999994</v>
      </c>
      <c r="G72">
        <f>_xlfn.XLOOKUP(A72,'Patient Health Records'!A:A,'Patient Health Records'!E:E,FALSE)</f>
        <v>72.8</v>
      </c>
      <c r="H72" t="str">
        <f>_xlfn.XLOOKUP(A72,'Patient Health Records'!A:A,'Patient Health Records'!B:B,FALSE)</f>
        <v>AB+</v>
      </c>
      <c r="I72" t="b">
        <f>_xlfn.XLOOKUP(A72,'Patient Health Records'!A:A,'Patient Health Records'!J:J,FALSE)</f>
        <v>1</v>
      </c>
      <c r="J72" t="b">
        <f>_xlfn.XLOOKUP(A72,'Patient Health Records'!A:A,'Patient Health Records'!P:P,FALSE)</f>
        <v>0</v>
      </c>
      <c r="K72" s="68">
        <f>_xlfn.XLOOKUP(A72,'Patient Health Records'!A:A,'Patient Health Records'!F:F,FALSE)</f>
        <v>29.161993270309239</v>
      </c>
      <c r="L72" s="22" t="b">
        <f>_xlfn.XLOOKUP(A72,'Patient Health Records'!A:A,'Patient Health Records'!AD:AD,FALSE)</f>
        <v>1</v>
      </c>
      <c r="M72">
        <f>_xlfn.XLOOKUP(A72,'Patient Demographics'!A:A,'Patient Demographics'!K:K,FALSE)</f>
        <v>15</v>
      </c>
      <c r="N72" t="b">
        <f>_xlfn.XLOOKUP(A72,'Billing Details'!A:A,'Billing Details'!T:T,FALSE)</f>
        <v>1</v>
      </c>
      <c r="O72" t="str">
        <f>_xlfn.XLOOKUP(A72,'Patient Health Records'!A:A,'Patient Health Records'!AF:AF,FALSE)</f>
        <v>Childbirth</v>
      </c>
      <c r="P72" t="b">
        <f>_xlfn.XLOOKUP(A72,'Patient Health Records'!A:A,'Patient Health Records'!X:X,FALSE)</f>
        <v>0</v>
      </c>
      <c r="Q72" t="b">
        <f>_xlfn.XLOOKUP(A72,'Patient Health Records'!A:A,'Patient Health Records'!S:S,FALSE)</f>
        <v>1</v>
      </c>
      <c r="R72" t="b">
        <f>_xlfn.XLOOKUP(A72,'Patient Health Records'!A:A,'Patient Health Records'!AA:AA,FALSE)</f>
        <v>0</v>
      </c>
      <c r="S72" t="str">
        <f>_xlfn.XLOOKUP(A72,'Patient Demographics'!A:A,'Patient Demographics'!E:E,FALSE)</f>
        <v>Male</v>
      </c>
      <c r="T72" t="str">
        <f>_xlfn.XLOOKUP(A72,'Patient Education'!A:A,'Patient Education'!B:B,FALSE)</f>
        <v>Bachelor's Degree</v>
      </c>
      <c r="U72" t="str">
        <f>_xlfn.XLOOKUP('Combined Sheet'!A72,'Patient Education'!A:A,'Patient Education'!C:C,FALSE)</f>
        <v>Nurse</v>
      </c>
      <c r="V72">
        <f>_xlfn.XLOOKUP(A72,'Billing Details'!A:A,'Billing Details'!J:J,FALSE)</f>
        <v>100</v>
      </c>
    </row>
    <row r="73" spans="1:22" x14ac:dyDescent="0.35">
      <c r="A73" s="2" t="s">
        <v>176</v>
      </c>
      <c r="B73">
        <f>_xlfn.XLOOKUP(A73,'Patient Demographics'!A:A,'Billing Details'!J:J,FALSE)</f>
        <v>18000</v>
      </c>
      <c r="C73" t="str">
        <f>_xlfn.XLOOKUP(A73,'Patient Demographics'!A:A,'Patient Demographics'!N:N,FALSE)</f>
        <v>West</v>
      </c>
      <c r="D73">
        <f>_xlfn.XLOOKUP(A73,'Patient Demographics'!A:A,'Patient Demographics'!I:I,FALSE)</f>
        <v>32</v>
      </c>
      <c r="E73" t="str">
        <f>_xlfn.XLOOKUP(A73,'Patient Demographics'!A:A,'Patient Demographics'!J:J,FALSE)</f>
        <v>Adult</v>
      </c>
      <c r="F73">
        <f>_xlfn.XLOOKUP(A73,'Billing Details'!A:A,'Billing Details'!U:U,FALSE)</f>
        <v>10770.36</v>
      </c>
      <c r="G73">
        <f>_xlfn.XLOOKUP(A73,'Patient Health Records'!A:A,'Patient Health Records'!E:E,FALSE)</f>
        <v>60</v>
      </c>
      <c r="H73" t="str">
        <f>_xlfn.XLOOKUP(A73,'Patient Health Records'!A:A,'Patient Health Records'!B:B,FALSE)</f>
        <v>A+</v>
      </c>
      <c r="I73" t="b">
        <f>_xlfn.XLOOKUP(A73,'Patient Health Records'!A:A,'Patient Health Records'!J:J,FALSE)</f>
        <v>0</v>
      </c>
      <c r="J73" t="b">
        <f>_xlfn.XLOOKUP(A73,'Patient Health Records'!A:A,'Patient Health Records'!P:P,FALSE)</f>
        <v>0</v>
      </c>
      <c r="K73" s="68">
        <f>_xlfn.XLOOKUP(A73,'Patient Health Records'!A:A,'Patient Health Records'!F:F,FALSE)</f>
        <v>22.582709172343712</v>
      </c>
      <c r="L73" s="22" t="b">
        <f>_xlfn.XLOOKUP(A73,'Patient Health Records'!A:A,'Patient Health Records'!AD:AD,FALSE)</f>
        <v>0</v>
      </c>
      <c r="M73">
        <f>_xlfn.XLOOKUP(A73,'Patient Demographics'!A:A,'Patient Demographics'!K:K,FALSE)</f>
        <v>7</v>
      </c>
      <c r="N73" t="b">
        <f>_xlfn.XLOOKUP(A73,'Billing Details'!A:A,'Billing Details'!T:T,FALSE)</f>
        <v>1</v>
      </c>
      <c r="O73" t="str">
        <f>_xlfn.XLOOKUP(A73,'Patient Health Records'!A:A,'Patient Health Records'!AF:AF,FALSE)</f>
        <v>Hypertension</v>
      </c>
      <c r="P73" t="b">
        <f>_xlfn.XLOOKUP(A73,'Patient Health Records'!A:A,'Patient Health Records'!X:X,FALSE)</f>
        <v>0</v>
      </c>
      <c r="Q73" t="b">
        <f>_xlfn.XLOOKUP(A73,'Patient Health Records'!A:A,'Patient Health Records'!S:S,FALSE)</f>
        <v>0</v>
      </c>
      <c r="R73" t="b">
        <f>_xlfn.XLOOKUP(A73,'Patient Health Records'!A:A,'Patient Health Records'!AA:AA,FALSE)</f>
        <v>0</v>
      </c>
      <c r="S73" t="str">
        <f>_xlfn.XLOOKUP(A73,'Patient Demographics'!A:A,'Patient Demographics'!E:E,FALSE)</f>
        <v>Female</v>
      </c>
      <c r="T73" t="str">
        <f>_xlfn.XLOOKUP(A73,'Patient Education'!A:A,'Patient Education'!B:B,FALSE)</f>
        <v>Master's Degree</v>
      </c>
      <c r="U73" t="str">
        <f>_xlfn.XLOOKUP('Combined Sheet'!A73,'Patient Education'!A:A,'Patient Education'!C:C,FALSE)</f>
        <v>Manager</v>
      </c>
      <c r="V73">
        <f>_xlfn.XLOOKUP(A73,'Billing Details'!A:A,'Billing Details'!J:J,FALSE)</f>
        <v>18000</v>
      </c>
    </row>
    <row r="74" spans="1:22" x14ac:dyDescent="0.35">
      <c r="A74" s="2" t="s">
        <v>178</v>
      </c>
      <c r="B74">
        <f>_xlfn.XLOOKUP(A74,'Patient Demographics'!A:A,'Billing Details'!J:J,FALSE)</f>
        <v>60000</v>
      </c>
      <c r="C74" t="str">
        <f>_xlfn.XLOOKUP(A74,'Patient Demographics'!A:A,'Patient Demographics'!N:N,FALSE)</f>
        <v>West</v>
      </c>
      <c r="D74">
        <f>_xlfn.XLOOKUP(A74,'Patient Demographics'!A:A,'Patient Demographics'!I:I,FALSE)</f>
        <v>28</v>
      </c>
      <c r="E74" t="str">
        <f>_xlfn.XLOOKUP(A74,'Patient Demographics'!A:A,'Patient Demographics'!J:J,FALSE)</f>
        <v>Young adult</v>
      </c>
      <c r="F74">
        <f>_xlfn.XLOOKUP(A74,'Billing Details'!A:A,'Billing Details'!U:U,FALSE)</f>
        <v>30738.95</v>
      </c>
      <c r="G74">
        <f>_xlfn.XLOOKUP(A74,'Patient Health Records'!A:A,'Patient Health Records'!E:E,FALSE)</f>
        <v>99.8</v>
      </c>
      <c r="H74" t="str">
        <f>_xlfn.XLOOKUP(A74,'Patient Health Records'!A:A,'Patient Health Records'!B:B,FALSE)</f>
        <v>A+</v>
      </c>
      <c r="I74" t="b">
        <f>_xlfn.XLOOKUP(A74,'Patient Health Records'!A:A,'Patient Health Records'!J:J,FALSE)</f>
        <v>0</v>
      </c>
      <c r="J74" t="b">
        <f>_xlfn.XLOOKUP(A74,'Patient Health Records'!A:A,'Patient Health Records'!P:P,FALSE)</f>
        <v>0</v>
      </c>
      <c r="K74" s="68">
        <f>_xlfn.XLOOKUP(A74,'Patient Health Records'!A:A,'Patient Health Records'!F:F,FALSE)</f>
        <v>33.345584550101904</v>
      </c>
      <c r="L74" s="22" t="b">
        <f>_xlfn.XLOOKUP(A74,'Patient Health Records'!A:A,'Patient Health Records'!AD:AD,FALSE)</f>
        <v>1</v>
      </c>
      <c r="M74">
        <f>_xlfn.XLOOKUP(A74,'Patient Demographics'!A:A,'Patient Demographics'!K:K,FALSE)</f>
        <v>15</v>
      </c>
      <c r="N74" t="b">
        <f>_xlfn.XLOOKUP(A74,'Billing Details'!A:A,'Billing Details'!T:T,FALSE)</f>
        <v>1</v>
      </c>
      <c r="O74" t="str">
        <f>_xlfn.XLOOKUP(A74,'Patient Health Records'!A:A,'Patient Health Records'!AF:AF,FALSE)</f>
        <v>Stroke</v>
      </c>
      <c r="P74" t="b">
        <f>_xlfn.XLOOKUP(A74,'Patient Health Records'!A:A,'Patient Health Records'!X:X,FALSE)</f>
        <v>0</v>
      </c>
      <c r="Q74" t="b">
        <f>_xlfn.XLOOKUP(A74,'Patient Health Records'!A:A,'Patient Health Records'!S:S,FALSE)</f>
        <v>1</v>
      </c>
      <c r="R74" t="b">
        <f>_xlfn.XLOOKUP(A74,'Patient Health Records'!A:A,'Patient Health Records'!AA:AA,FALSE)</f>
        <v>1</v>
      </c>
      <c r="S74" t="str">
        <f>_xlfn.XLOOKUP(A74,'Patient Demographics'!A:A,'Patient Demographics'!E:E,FALSE)</f>
        <v>Female</v>
      </c>
      <c r="T74" t="str">
        <f>_xlfn.XLOOKUP(A74,'Patient Education'!A:A,'Patient Education'!B:B,FALSE)</f>
        <v>Bachelor's Degree</v>
      </c>
      <c r="U74" t="str">
        <f>_xlfn.XLOOKUP('Combined Sheet'!A74,'Patient Education'!A:A,'Patient Education'!C:C,FALSE)</f>
        <v>Nurse</v>
      </c>
      <c r="V74">
        <f>_xlfn.XLOOKUP(A74,'Billing Details'!A:A,'Billing Details'!J:J,FALSE)</f>
        <v>60000</v>
      </c>
    </row>
    <row r="75" spans="1:22" x14ac:dyDescent="0.35">
      <c r="A75" s="2" t="s">
        <v>179</v>
      </c>
      <c r="B75">
        <f>_xlfn.XLOOKUP(A75,'Patient Demographics'!A:A,'Billing Details'!J:J,FALSE)</f>
        <v>100</v>
      </c>
      <c r="C75" t="str">
        <f>_xlfn.XLOOKUP(A75,'Patient Demographics'!A:A,'Patient Demographics'!N:N,FALSE)</f>
        <v>South</v>
      </c>
      <c r="D75">
        <f>_xlfn.XLOOKUP(A75,'Patient Demographics'!A:A,'Patient Demographics'!I:I,FALSE)</f>
        <v>58</v>
      </c>
      <c r="E75" t="str">
        <f>_xlfn.XLOOKUP(A75,'Patient Demographics'!A:A,'Patient Demographics'!J:J,FALSE)</f>
        <v>Senior</v>
      </c>
      <c r="F75">
        <f>_xlfn.XLOOKUP(A75,'Billing Details'!A:A,'Billing Details'!U:U,FALSE)</f>
        <v>56.05</v>
      </c>
      <c r="G75">
        <f>_xlfn.XLOOKUP(A75,'Patient Health Records'!A:A,'Patient Health Records'!E:E,FALSE)</f>
        <v>73.7</v>
      </c>
      <c r="H75" t="str">
        <f>_xlfn.XLOOKUP(A75,'Patient Health Records'!A:A,'Patient Health Records'!B:B,FALSE)</f>
        <v>B+</v>
      </c>
      <c r="I75" t="b">
        <f>_xlfn.XLOOKUP(A75,'Patient Health Records'!A:A,'Patient Health Records'!J:J,FALSE)</f>
        <v>0</v>
      </c>
      <c r="J75" t="b">
        <f>_xlfn.XLOOKUP(A75,'Patient Health Records'!A:A,'Patient Health Records'!P:P,FALSE)</f>
        <v>1</v>
      </c>
      <c r="K75" s="68">
        <f>_xlfn.XLOOKUP(A75,'Patient Health Records'!A:A,'Patient Health Records'!F:F,FALSE)</f>
        <v>28.082609358329517</v>
      </c>
      <c r="L75" s="22" t="b">
        <f>_xlfn.XLOOKUP(A75,'Patient Health Records'!A:A,'Patient Health Records'!AD:AD,FALSE)</f>
        <v>1</v>
      </c>
      <c r="M75">
        <f>_xlfn.XLOOKUP(A75,'Patient Demographics'!A:A,'Patient Demographics'!K:K,FALSE)</f>
        <v>25</v>
      </c>
      <c r="N75" t="b">
        <f>_xlfn.XLOOKUP(A75,'Billing Details'!A:A,'Billing Details'!T:T,FALSE)</f>
        <v>1</v>
      </c>
      <c r="O75" t="str">
        <f>_xlfn.XLOOKUP(A75,'Patient Health Records'!A:A,'Patient Health Records'!AF:AF,FALSE)</f>
        <v>Osteoarthritis</v>
      </c>
      <c r="P75" t="b">
        <f>_xlfn.XLOOKUP(A75,'Patient Health Records'!A:A,'Patient Health Records'!X:X,FALSE)</f>
        <v>0</v>
      </c>
      <c r="Q75" t="b">
        <f>_xlfn.XLOOKUP(A75,'Patient Health Records'!A:A,'Patient Health Records'!S:S,FALSE)</f>
        <v>1</v>
      </c>
      <c r="R75" t="b">
        <f>_xlfn.XLOOKUP(A75,'Patient Health Records'!A:A,'Patient Health Records'!AA:AA,FALSE)</f>
        <v>0</v>
      </c>
      <c r="S75" t="str">
        <f>_xlfn.XLOOKUP(A75,'Patient Demographics'!A:A,'Patient Demographics'!E:E,FALSE)</f>
        <v>Male</v>
      </c>
      <c r="T75" t="str">
        <f>_xlfn.XLOOKUP(A75,'Patient Education'!A:A,'Patient Education'!B:B,FALSE)</f>
        <v>High School</v>
      </c>
      <c r="U75" t="str">
        <f>_xlfn.XLOOKUP('Combined Sheet'!A75,'Patient Education'!A:A,'Patient Education'!C:C,FALSE)</f>
        <v>Unemployed</v>
      </c>
      <c r="V75">
        <f>_xlfn.XLOOKUP(A75,'Billing Details'!A:A,'Billing Details'!J:J,FALSE)</f>
        <v>100</v>
      </c>
    </row>
    <row r="76" spans="1:22" x14ac:dyDescent="0.35">
      <c r="A76" s="2" t="s">
        <v>180</v>
      </c>
      <c r="B76">
        <f>_xlfn.XLOOKUP(A76,'Patient Demographics'!A:A,'Billing Details'!J:J,FALSE)</f>
        <v>48000</v>
      </c>
      <c r="C76" t="str">
        <f>_xlfn.XLOOKUP(A76,'Patient Demographics'!A:A,'Patient Demographics'!N:N,FALSE)</f>
        <v>South</v>
      </c>
      <c r="D76">
        <f>_xlfn.XLOOKUP(A76,'Patient Demographics'!A:A,'Patient Demographics'!I:I,FALSE)</f>
        <v>58</v>
      </c>
      <c r="E76" t="str">
        <f>_xlfn.XLOOKUP(A76,'Patient Demographics'!A:A,'Patient Demographics'!J:J,FALSE)</f>
        <v>Senior</v>
      </c>
      <c r="F76" t="str">
        <f>_xlfn.XLOOKUP(A76,'Billing Details'!A:A,'Billing Details'!U:U,FALSE)</f>
        <v/>
      </c>
      <c r="G76">
        <f>_xlfn.XLOOKUP(A76,'Patient Health Records'!A:A,'Patient Health Records'!E:E,FALSE)</f>
        <v>60.2</v>
      </c>
      <c r="H76" t="str">
        <f>_xlfn.XLOOKUP(A76,'Patient Health Records'!A:A,'Patient Health Records'!B:B,FALSE)</f>
        <v>B-</v>
      </c>
      <c r="I76" t="b">
        <f>_xlfn.XLOOKUP(A76,'Patient Health Records'!A:A,'Patient Health Records'!J:J,FALSE)</f>
        <v>1</v>
      </c>
      <c r="J76" t="b">
        <f>_xlfn.XLOOKUP(A76,'Patient Health Records'!A:A,'Patient Health Records'!P:P,FALSE)</f>
        <v>0</v>
      </c>
      <c r="K76" s="68">
        <f>_xlfn.XLOOKUP(A76,'Patient Health Records'!A:A,'Patient Health Records'!F:F,FALSE)</f>
        <v>26.056094182825486</v>
      </c>
      <c r="L76" s="22" t="b">
        <f>_xlfn.XLOOKUP(A76,'Patient Health Records'!A:A,'Patient Health Records'!AD:AD,FALSE)</f>
        <v>0</v>
      </c>
      <c r="M76">
        <f>_xlfn.XLOOKUP(A76,'Patient Demographics'!A:A,'Patient Demographics'!K:K,FALSE)</f>
        <v>2</v>
      </c>
      <c r="N76" t="b">
        <f>_xlfn.XLOOKUP(A76,'Billing Details'!A:A,'Billing Details'!T:T,FALSE)</f>
        <v>0</v>
      </c>
      <c r="O76" t="str">
        <f>_xlfn.XLOOKUP(A76,'Patient Health Records'!A:A,'Patient Health Records'!AF:AF,FALSE)</f>
        <v>Kidney Stones</v>
      </c>
      <c r="P76" t="b">
        <f>_xlfn.XLOOKUP(A76,'Patient Health Records'!A:A,'Patient Health Records'!X:X,FALSE)</f>
        <v>0</v>
      </c>
      <c r="Q76" t="b">
        <f>_xlfn.XLOOKUP(A76,'Patient Health Records'!A:A,'Patient Health Records'!S:S,FALSE)</f>
        <v>0</v>
      </c>
      <c r="R76" t="b">
        <f>_xlfn.XLOOKUP(A76,'Patient Health Records'!A:A,'Patient Health Records'!AA:AA,FALSE)</f>
        <v>0</v>
      </c>
      <c r="S76" t="str">
        <f>_xlfn.XLOOKUP(A76,'Patient Demographics'!A:A,'Patient Demographics'!E:E,FALSE)</f>
        <v>Male</v>
      </c>
      <c r="T76" t="str">
        <f>_xlfn.XLOOKUP(A76,'Patient Education'!A:A,'Patient Education'!B:B,FALSE)</f>
        <v>High School</v>
      </c>
      <c r="U76" t="str">
        <f>_xlfn.XLOOKUP('Combined Sheet'!A76,'Patient Education'!A:A,'Patient Education'!C:C,FALSE)</f>
        <v>Unemployed</v>
      </c>
      <c r="V76">
        <f>_xlfn.XLOOKUP(A76,'Billing Details'!A:A,'Billing Details'!J:J,FALSE)</f>
        <v>48000</v>
      </c>
    </row>
    <row r="77" spans="1:22" x14ac:dyDescent="0.35">
      <c r="A77" s="2" t="s">
        <v>182</v>
      </c>
      <c r="B77">
        <f>_xlfn.XLOOKUP(A77,'Patient Demographics'!A:A,'Billing Details'!J:J,FALSE)</f>
        <v>300000</v>
      </c>
      <c r="C77" t="str">
        <f>_xlfn.XLOOKUP(A77,'Patient Demographics'!A:A,'Patient Demographics'!N:N,FALSE)</f>
        <v>East</v>
      </c>
      <c r="D77">
        <f>_xlfn.XLOOKUP(A77,'Patient Demographics'!A:A,'Patient Demographics'!I:I,FALSE)</f>
        <v>48</v>
      </c>
      <c r="E77" t="str">
        <f>_xlfn.XLOOKUP(A77,'Patient Demographics'!A:A,'Patient Demographics'!J:J,FALSE)</f>
        <v>Senior</v>
      </c>
      <c r="F77">
        <f>_xlfn.XLOOKUP(A77,'Billing Details'!A:A,'Billing Details'!U:U,FALSE)</f>
        <v>174141.6</v>
      </c>
      <c r="G77">
        <f>_xlfn.XLOOKUP(A77,'Patient Health Records'!A:A,'Patient Health Records'!E:E,FALSE)</f>
        <v>81.2</v>
      </c>
      <c r="H77" t="str">
        <f>_xlfn.XLOOKUP(A77,'Patient Health Records'!A:A,'Patient Health Records'!B:B,FALSE)</f>
        <v>AB-</v>
      </c>
      <c r="I77" t="b">
        <f>_xlfn.XLOOKUP(A77,'Patient Health Records'!A:A,'Patient Health Records'!J:J,FALSE)</f>
        <v>1</v>
      </c>
      <c r="J77" t="b">
        <f>_xlfn.XLOOKUP(A77,'Patient Health Records'!A:A,'Patient Health Records'!P:P,FALSE)</f>
        <v>1</v>
      </c>
      <c r="K77" s="68">
        <f>_xlfn.XLOOKUP(A77,'Patient Health Records'!A:A,'Patient Health Records'!F:F,FALSE)</f>
        <v>26.213842975206614</v>
      </c>
      <c r="L77" s="22" t="str">
        <f>_xlfn.XLOOKUP(A77,'Patient Health Records'!A:A,'Patient Health Records'!AD:AD,FALSE)</f>
        <v>FALSE</v>
      </c>
      <c r="M77">
        <f>_xlfn.XLOOKUP(A77,'Patient Demographics'!A:A,'Patient Demographics'!K:K,FALSE)</f>
        <v>20</v>
      </c>
      <c r="N77" t="b">
        <f>_xlfn.XLOOKUP(A77,'Billing Details'!A:A,'Billing Details'!T:T,FALSE)</f>
        <v>1</v>
      </c>
      <c r="O77" t="str">
        <f>_xlfn.XLOOKUP(A77,'Patient Health Records'!A:A,'Patient Health Records'!AF:AF,FALSE)</f>
        <v>Allergic Reaction</v>
      </c>
      <c r="P77" t="b">
        <f>_xlfn.XLOOKUP(A77,'Patient Health Records'!A:A,'Patient Health Records'!X:X,FALSE)</f>
        <v>0</v>
      </c>
      <c r="Q77" t="b">
        <f>_xlfn.XLOOKUP(A77,'Patient Health Records'!A:A,'Patient Health Records'!S:S,FALSE)</f>
        <v>0</v>
      </c>
      <c r="R77" t="b">
        <f>_xlfn.XLOOKUP(A77,'Patient Health Records'!A:A,'Patient Health Records'!AA:AA,FALSE)</f>
        <v>0</v>
      </c>
      <c r="S77" t="str">
        <f>_xlfn.XLOOKUP(A77,'Patient Demographics'!A:A,'Patient Demographics'!E:E,FALSE)</f>
        <v>Male</v>
      </c>
      <c r="T77" t="str">
        <f>_xlfn.XLOOKUP(A77,'Patient Education'!A:A,'Patient Education'!B:B,FALSE)</f>
        <v>Master's Degree</v>
      </c>
      <c r="U77" t="str">
        <f>_xlfn.XLOOKUP('Combined Sheet'!A77,'Patient Education'!A:A,'Patient Education'!C:C,FALSE)</f>
        <v>Doctor</v>
      </c>
      <c r="V77">
        <f>_xlfn.XLOOKUP(A77,'Billing Details'!A:A,'Billing Details'!J:J,FALSE)</f>
        <v>300000</v>
      </c>
    </row>
    <row r="78" spans="1:22" x14ac:dyDescent="0.35">
      <c r="A78" s="2" t="s">
        <v>184</v>
      </c>
      <c r="B78">
        <f>_xlfn.XLOOKUP(A78,'Patient Demographics'!A:A,'Billing Details'!J:J,FALSE)</f>
        <v>300000</v>
      </c>
      <c r="C78" t="str">
        <f>_xlfn.XLOOKUP(A78,'Patient Demographics'!A:A,'Patient Demographics'!N:N,FALSE)</f>
        <v>South</v>
      </c>
      <c r="D78">
        <f>_xlfn.XLOOKUP(A78,'Patient Demographics'!A:A,'Patient Demographics'!I:I,FALSE)</f>
        <v>38</v>
      </c>
      <c r="E78" t="str">
        <f>_xlfn.XLOOKUP(A78,'Patient Demographics'!A:A,'Patient Demographics'!J:J,FALSE)</f>
        <v>Adult</v>
      </c>
      <c r="F78">
        <f>_xlfn.XLOOKUP(A78,'Billing Details'!A:A,'Billing Details'!U:U,FALSE)</f>
        <v>217453.08000000002</v>
      </c>
      <c r="G78">
        <f>_xlfn.XLOOKUP(A78,'Patient Health Records'!A:A,'Patient Health Records'!E:E,FALSE)</f>
        <v>83.4</v>
      </c>
      <c r="H78" t="str">
        <f>_xlfn.XLOOKUP(A78,'Patient Health Records'!A:A,'Patient Health Records'!B:B,FALSE)</f>
        <v>AB-</v>
      </c>
      <c r="I78" t="b">
        <f>_xlfn.XLOOKUP(A78,'Patient Health Records'!A:A,'Patient Health Records'!J:J,FALSE)</f>
        <v>0</v>
      </c>
      <c r="J78" t="b">
        <f>_xlfn.XLOOKUP(A78,'Patient Health Records'!A:A,'Patient Health Records'!P:P,FALSE)</f>
        <v>0</v>
      </c>
      <c r="K78" s="68">
        <f>_xlfn.XLOOKUP(A78,'Patient Health Records'!A:A,'Patient Health Records'!F:F,FALSE)</f>
        <v>31.008328375966695</v>
      </c>
      <c r="L78" s="22" t="b">
        <f>_xlfn.XLOOKUP(A78,'Patient Health Records'!A:A,'Patient Health Records'!AD:AD,FALSE)</f>
        <v>1</v>
      </c>
      <c r="M78">
        <f>_xlfn.XLOOKUP(A78,'Patient Demographics'!A:A,'Patient Demographics'!K:K,FALSE)</f>
        <v>4</v>
      </c>
      <c r="N78" t="b">
        <f>_xlfn.XLOOKUP(A78,'Billing Details'!A:A,'Billing Details'!T:T,FALSE)</f>
        <v>1</v>
      </c>
      <c r="O78" t="str">
        <f>_xlfn.XLOOKUP(A78,'Patient Health Records'!A:A,'Patient Health Records'!AF:AF,FALSE)</f>
        <v>Respiratory Infection</v>
      </c>
      <c r="P78" t="b">
        <f>_xlfn.XLOOKUP(A78,'Patient Health Records'!A:A,'Patient Health Records'!X:X,FALSE)</f>
        <v>0</v>
      </c>
      <c r="Q78" t="b">
        <f>_xlfn.XLOOKUP(A78,'Patient Health Records'!A:A,'Patient Health Records'!S:S,FALSE)</f>
        <v>1</v>
      </c>
      <c r="R78" t="b">
        <f>_xlfn.XLOOKUP(A78,'Patient Health Records'!A:A,'Patient Health Records'!AA:AA,FALSE)</f>
        <v>0</v>
      </c>
      <c r="S78" t="str">
        <f>_xlfn.XLOOKUP(A78,'Patient Demographics'!A:A,'Patient Demographics'!E:E,FALSE)</f>
        <v>Female</v>
      </c>
      <c r="T78" t="str">
        <f>_xlfn.XLOOKUP(A78,'Patient Education'!A:A,'Patient Education'!B:B,FALSE)</f>
        <v>PhD</v>
      </c>
      <c r="U78" t="str">
        <f>_xlfn.XLOOKUP('Combined Sheet'!A78,'Patient Education'!A:A,'Patient Education'!C:C,FALSE)</f>
        <v>Consultant</v>
      </c>
      <c r="V78">
        <f>_xlfn.XLOOKUP(A78,'Billing Details'!A:A,'Billing Details'!J:J,FALSE)</f>
        <v>300000</v>
      </c>
    </row>
    <row r="79" spans="1:22" x14ac:dyDescent="0.35">
      <c r="A79" s="2" t="s">
        <v>185</v>
      </c>
      <c r="B79">
        <f>_xlfn.XLOOKUP(A79,'Patient Demographics'!A:A,'Billing Details'!J:J,FALSE)</f>
        <v>100</v>
      </c>
      <c r="C79" t="str">
        <f>_xlfn.XLOOKUP(A79,'Patient Demographics'!A:A,'Patient Demographics'!N:N,FALSE)</f>
        <v>North</v>
      </c>
      <c r="D79">
        <f>_xlfn.XLOOKUP(A79,'Patient Demographics'!A:A,'Patient Demographics'!I:I,FALSE)</f>
        <v>38</v>
      </c>
      <c r="E79" t="str">
        <f>_xlfn.XLOOKUP(A79,'Patient Demographics'!A:A,'Patient Demographics'!J:J,FALSE)</f>
        <v>Adult</v>
      </c>
      <c r="F79" t="str">
        <f>_xlfn.XLOOKUP(A79,'Billing Details'!A:A,'Billing Details'!U:U,FALSE)</f>
        <v/>
      </c>
      <c r="G79">
        <f>_xlfn.XLOOKUP(A79,'Patient Health Records'!A:A,'Patient Health Records'!E:E,FALSE)</f>
        <v>86.7</v>
      </c>
      <c r="H79" t="str">
        <f>_xlfn.XLOOKUP(A79,'Patient Health Records'!A:A,'Patient Health Records'!B:B,FALSE)</f>
        <v>O-</v>
      </c>
      <c r="I79" t="b">
        <f>_xlfn.XLOOKUP(A79,'Patient Health Records'!A:A,'Patient Health Records'!J:J,FALSE)</f>
        <v>0</v>
      </c>
      <c r="J79" t="b">
        <f>_xlfn.XLOOKUP(A79,'Patient Health Records'!A:A,'Patient Health Records'!P:P,FALSE)</f>
        <v>0</v>
      </c>
      <c r="K79" s="68">
        <f>_xlfn.XLOOKUP(A79,'Patient Health Records'!A:A,'Patient Health Records'!F:F,FALSE)</f>
        <v>30.356079969188759</v>
      </c>
      <c r="L79" s="22" t="b">
        <f>_xlfn.XLOOKUP(A79,'Patient Health Records'!A:A,'Patient Health Records'!AD:AD,FALSE)</f>
        <v>1</v>
      </c>
      <c r="M79">
        <f>_xlfn.XLOOKUP(A79,'Patient Demographics'!A:A,'Patient Demographics'!K:K,FALSE)</f>
        <v>2</v>
      </c>
      <c r="N79" t="b">
        <f>_xlfn.XLOOKUP(A79,'Billing Details'!A:A,'Billing Details'!T:T,FALSE)</f>
        <v>0</v>
      </c>
      <c r="O79" t="str">
        <f>_xlfn.XLOOKUP(A79,'Patient Health Records'!A:A,'Patient Health Records'!AF:AF,FALSE)</f>
        <v>Osteoarthritis</v>
      </c>
      <c r="P79" t="b">
        <f>_xlfn.XLOOKUP(A79,'Patient Health Records'!A:A,'Patient Health Records'!X:X,FALSE)</f>
        <v>0</v>
      </c>
      <c r="Q79" t="b">
        <f>_xlfn.XLOOKUP(A79,'Patient Health Records'!A:A,'Patient Health Records'!S:S,FALSE)</f>
        <v>1</v>
      </c>
      <c r="R79" t="b">
        <f>_xlfn.XLOOKUP(A79,'Patient Health Records'!A:A,'Patient Health Records'!AA:AA,FALSE)</f>
        <v>0</v>
      </c>
      <c r="S79" t="str">
        <f>_xlfn.XLOOKUP(A79,'Patient Demographics'!A:A,'Patient Demographics'!E:E,FALSE)</f>
        <v>Female</v>
      </c>
      <c r="T79" t="str">
        <f>_xlfn.XLOOKUP(A79,'Patient Education'!A:A,'Patient Education'!B:B,FALSE)</f>
        <v>Bachelor's Degree</v>
      </c>
      <c r="U79" t="str">
        <f>_xlfn.XLOOKUP('Combined Sheet'!A79,'Patient Education'!A:A,'Patient Education'!C:C,FALSE)</f>
        <v>Teacher</v>
      </c>
      <c r="V79">
        <f>_xlfn.XLOOKUP(A79,'Billing Details'!A:A,'Billing Details'!J:J,FALSE)</f>
        <v>100</v>
      </c>
    </row>
    <row r="80" spans="1:22" x14ac:dyDescent="0.35">
      <c r="A80" s="2" t="s">
        <v>187</v>
      </c>
      <c r="B80">
        <f>_xlfn.XLOOKUP(A80,'Patient Demographics'!A:A,'Billing Details'!J:J,FALSE)</f>
        <v>18000</v>
      </c>
      <c r="C80" t="str">
        <f>_xlfn.XLOOKUP(A80,'Patient Demographics'!A:A,'Patient Demographics'!N:N,FALSE)</f>
        <v>North</v>
      </c>
      <c r="D80">
        <f>_xlfn.XLOOKUP(A80,'Patient Demographics'!A:A,'Patient Demographics'!I:I,FALSE)</f>
        <v>33</v>
      </c>
      <c r="E80" t="str">
        <f>_xlfn.XLOOKUP(A80,'Patient Demographics'!A:A,'Patient Demographics'!J:J,FALSE)</f>
        <v>Adult</v>
      </c>
      <c r="F80">
        <f>_xlfn.XLOOKUP(A80,'Billing Details'!A:A,'Billing Details'!U:U,FALSE)</f>
        <v>14773.74</v>
      </c>
      <c r="G80">
        <f>_xlfn.XLOOKUP(A80,'Patient Health Records'!A:A,'Patient Health Records'!E:E,FALSE)</f>
        <v>86.5</v>
      </c>
      <c r="H80" t="str">
        <f>_xlfn.XLOOKUP(A80,'Patient Health Records'!A:A,'Patient Health Records'!B:B,FALSE)</f>
        <v>B-</v>
      </c>
      <c r="I80" t="b">
        <f>_xlfn.XLOOKUP(A80,'Patient Health Records'!A:A,'Patient Health Records'!J:J,FALSE)</f>
        <v>0</v>
      </c>
      <c r="J80" t="b">
        <f>_xlfn.XLOOKUP(A80,'Patient Health Records'!A:A,'Patient Health Records'!P:P,FALSE)</f>
        <v>1</v>
      </c>
      <c r="K80" s="68">
        <f>_xlfn.XLOOKUP(A80,'Patient Health Records'!A:A,'Patient Health Records'!F:F,FALSE)</f>
        <v>29.238777717685238</v>
      </c>
      <c r="L80" s="22" t="b">
        <f>_xlfn.XLOOKUP(A80,'Patient Health Records'!A:A,'Patient Health Records'!AD:AD,FALSE)</f>
        <v>1</v>
      </c>
      <c r="M80">
        <f>_xlfn.XLOOKUP(A80,'Patient Demographics'!A:A,'Patient Demographics'!K:K,FALSE)</f>
        <v>4</v>
      </c>
      <c r="N80" t="b">
        <f>_xlfn.XLOOKUP(A80,'Billing Details'!A:A,'Billing Details'!T:T,FALSE)</f>
        <v>1</v>
      </c>
      <c r="O80" t="str">
        <f>_xlfn.XLOOKUP(A80,'Patient Health Records'!A:A,'Patient Health Records'!AF:AF,FALSE)</f>
        <v>Heart Attack</v>
      </c>
      <c r="P80" t="b">
        <f>_xlfn.XLOOKUP(A80,'Patient Health Records'!A:A,'Patient Health Records'!X:X,FALSE)</f>
        <v>0</v>
      </c>
      <c r="Q80" t="b">
        <f>_xlfn.XLOOKUP(A80,'Patient Health Records'!A:A,'Patient Health Records'!S:S,FALSE)</f>
        <v>0</v>
      </c>
      <c r="R80" t="b">
        <f>_xlfn.XLOOKUP(A80,'Patient Health Records'!A:A,'Patient Health Records'!AA:AA,FALSE)</f>
        <v>1</v>
      </c>
      <c r="S80" t="str">
        <f>_xlfn.XLOOKUP(A80,'Patient Demographics'!A:A,'Patient Demographics'!E:E,FALSE)</f>
        <v>Female</v>
      </c>
      <c r="T80" t="str">
        <f>_xlfn.XLOOKUP(A80,'Patient Education'!A:A,'Patient Education'!B:B,FALSE)</f>
        <v>Post-graduate</v>
      </c>
      <c r="U80" t="str">
        <f>_xlfn.XLOOKUP('Combined Sheet'!A80,'Patient Education'!A:A,'Patient Education'!C:C,FALSE)</f>
        <v>Professor</v>
      </c>
      <c r="V80">
        <f>_xlfn.XLOOKUP(A80,'Billing Details'!A:A,'Billing Details'!J:J,FALSE)</f>
        <v>18000</v>
      </c>
    </row>
    <row r="81" spans="1:22" x14ac:dyDescent="0.35">
      <c r="A81" s="2" t="s">
        <v>189</v>
      </c>
      <c r="B81">
        <f>_xlfn.XLOOKUP(A81,'Patient Demographics'!A:A,'Billing Details'!J:J,FALSE)</f>
        <v>75000</v>
      </c>
      <c r="C81" t="str">
        <f>_xlfn.XLOOKUP(A81,'Patient Demographics'!A:A,'Patient Demographics'!N:N,FALSE)</f>
        <v>West</v>
      </c>
      <c r="D81">
        <f>_xlfn.XLOOKUP(A81,'Patient Demographics'!A:A,'Patient Demographics'!I:I,FALSE)</f>
        <v>38</v>
      </c>
      <c r="E81" t="str">
        <f>_xlfn.XLOOKUP(A81,'Patient Demographics'!A:A,'Patient Demographics'!J:J,FALSE)</f>
        <v>Adult</v>
      </c>
      <c r="F81">
        <f>_xlfn.XLOOKUP(A81,'Billing Details'!A:A,'Billing Details'!U:U,FALSE)</f>
        <v>44458.25</v>
      </c>
      <c r="G81">
        <f>_xlfn.XLOOKUP(A81,'Patient Health Records'!A:A,'Patient Health Records'!E:E,FALSE)</f>
        <v>94.6</v>
      </c>
      <c r="H81" t="str">
        <f>_xlfn.XLOOKUP(A81,'Patient Health Records'!A:A,'Patient Health Records'!B:B,FALSE)</f>
        <v>B+</v>
      </c>
      <c r="I81" t="b">
        <f>_xlfn.XLOOKUP(A81,'Patient Health Records'!A:A,'Patient Health Records'!J:J,FALSE)</f>
        <v>1</v>
      </c>
      <c r="J81" t="b">
        <f>_xlfn.XLOOKUP(A81,'Patient Health Records'!A:A,'Patient Health Records'!P:P,FALSE)</f>
        <v>1</v>
      </c>
      <c r="K81" s="68">
        <f>_xlfn.XLOOKUP(A81,'Patient Health Records'!A:A,'Patient Health Records'!F:F,FALSE)</f>
        <v>30.539772727272727</v>
      </c>
      <c r="L81" s="22" t="b">
        <f>_xlfn.XLOOKUP(A81,'Patient Health Records'!A:A,'Patient Health Records'!AD:AD,FALSE)</f>
        <v>1</v>
      </c>
      <c r="M81">
        <f>_xlfn.XLOOKUP(A81,'Patient Demographics'!A:A,'Patient Demographics'!K:K,FALSE)</f>
        <v>12</v>
      </c>
      <c r="N81" t="b">
        <f>_xlfn.XLOOKUP(A81,'Billing Details'!A:A,'Billing Details'!T:T,FALSE)</f>
        <v>1</v>
      </c>
      <c r="O81" t="str">
        <f>_xlfn.XLOOKUP(A81,'Patient Health Records'!A:A,'Patient Health Records'!AF:AF,FALSE)</f>
        <v>Hypertension</v>
      </c>
      <c r="P81" t="b">
        <f>_xlfn.XLOOKUP(A81,'Patient Health Records'!A:A,'Patient Health Records'!X:X,FALSE)</f>
        <v>0</v>
      </c>
      <c r="Q81" t="b">
        <f>_xlfn.XLOOKUP(A81,'Patient Health Records'!A:A,'Patient Health Records'!S:S,FALSE)</f>
        <v>1</v>
      </c>
      <c r="R81" t="b">
        <f>_xlfn.XLOOKUP(A81,'Patient Health Records'!A:A,'Patient Health Records'!AA:AA,FALSE)</f>
        <v>0</v>
      </c>
      <c r="S81" t="str">
        <f>_xlfn.XLOOKUP(A81,'Patient Demographics'!A:A,'Patient Demographics'!E:E,FALSE)</f>
        <v>Male</v>
      </c>
      <c r="T81" t="str">
        <f>_xlfn.XLOOKUP(A81,'Patient Education'!A:A,'Patient Education'!B:B,FALSE)</f>
        <v>Master's Degree</v>
      </c>
      <c r="U81" t="str">
        <f>_xlfn.XLOOKUP('Combined Sheet'!A81,'Patient Education'!A:A,'Patient Education'!C:C,FALSE)</f>
        <v>Software Engineer</v>
      </c>
      <c r="V81">
        <f>_xlfn.XLOOKUP(A81,'Billing Details'!A:A,'Billing Details'!J:J,FALSE)</f>
        <v>75000</v>
      </c>
    </row>
    <row r="82" spans="1:22" x14ac:dyDescent="0.35">
      <c r="A82" s="2" t="s">
        <v>191</v>
      </c>
      <c r="B82">
        <f>_xlfn.XLOOKUP(A82,'Patient Demographics'!A:A,'Billing Details'!J:J,FALSE)</f>
        <v>45000</v>
      </c>
      <c r="C82" t="str">
        <f>_xlfn.XLOOKUP(A82,'Patient Demographics'!A:A,'Patient Demographics'!N:N,FALSE)</f>
        <v>South</v>
      </c>
      <c r="D82">
        <f>_xlfn.XLOOKUP(A82,'Patient Demographics'!A:A,'Patient Demographics'!I:I,FALSE)</f>
        <v>62</v>
      </c>
      <c r="E82" t="str">
        <f>_xlfn.XLOOKUP(A82,'Patient Demographics'!A:A,'Patient Demographics'!J:J,FALSE)</f>
        <v>super senior</v>
      </c>
      <c r="F82">
        <f>_xlfn.XLOOKUP(A82,'Billing Details'!A:A,'Billing Details'!U:U,FALSE)</f>
        <v>28657.98</v>
      </c>
      <c r="G82">
        <f>_xlfn.XLOOKUP(A82,'Patient Health Records'!A:A,'Patient Health Records'!E:E,FALSE)</f>
        <v>87</v>
      </c>
      <c r="H82" t="str">
        <f>_xlfn.XLOOKUP(A82,'Patient Health Records'!A:A,'Patient Health Records'!B:B,FALSE)</f>
        <v>O-</v>
      </c>
      <c r="I82" t="b">
        <f>_xlfn.XLOOKUP(A82,'Patient Health Records'!A:A,'Patient Health Records'!J:J,FALSE)</f>
        <v>1</v>
      </c>
      <c r="J82" t="b">
        <f>_xlfn.XLOOKUP(A82,'Patient Health Records'!A:A,'Patient Health Records'!P:P,FALSE)</f>
        <v>1</v>
      </c>
      <c r="K82" s="68">
        <f>_xlfn.XLOOKUP(A82,'Patient Health Records'!A:A,'Patient Health Records'!F:F,FALSE)</f>
        <v>30.824829931972793</v>
      </c>
      <c r="L82" s="22" t="b">
        <f>_xlfn.XLOOKUP(A82,'Patient Health Records'!A:A,'Patient Health Records'!AD:AD,FALSE)</f>
        <v>1</v>
      </c>
      <c r="M82">
        <f>_xlfn.XLOOKUP(A82,'Patient Demographics'!A:A,'Patient Demographics'!K:K,FALSE)</f>
        <v>20</v>
      </c>
      <c r="N82" t="b">
        <f>_xlfn.XLOOKUP(A82,'Billing Details'!A:A,'Billing Details'!T:T,FALSE)</f>
        <v>1</v>
      </c>
      <c r="O82" t="str">
        <f>_xlfn.XLOOKUP(A82,'Patient Health Records'!A:A,'Patient Health Records'!AF:AF,FALSE)</f>
        <v>Heart Attack</v>
      </c>
      <c r="P82" t="b">
        <f>_xlfn.XLOOKUP(A82,'Patient Health Records'!A:A,'Patient Health Records'!X:X,FALSE)</f>
        <v>0</v>
      </c>
      <c r="Q82" t="b">
        <f>_xlfn.XLOOKUP(A82,'Patient Health Records'!A:A,'Patient Health Records'!S:S,FALSE)</f>
        <v>0</v>
      </c>
      <c r="R82" t="b">
        <f>_xlfn.XLOOKUP(A82,'Patient Health Records'!A:A,'Patient Health Records'!AA:AA,FALSE)</f>
        <v>0</v>
      </c>
      <c r="S82" t="str">
        <f>_xlfn.XLOOKUP(A82,'Patient Demographics'!A:A,'Patient Demographics'!E:E,FALSE)</f>
        <v>Male</v>
      </c>
      <c r="T82" t="str">
        <f>_xlfn.XLOOKUP(A82,'Patient Education'!A:A,'Patient Education'!B:B,FALSE)</f>
        <v>Bachelor's Degree</v>
      </c>
      <c r="U82" t="str">
        <f>_xlfn.XLOOKUP('Combined Sheet'!A82,'Patient Education'!A:A,'Patient Education'!C:C,FALSE)</f>
        <v>Teacher</v>
      </c>
      <c r="V82">
        <f>_xlfn.XLOOKUP(A82,'Billing Details'!A:A,'Billing Details'!J:J,FALSE)</f>
        <v>45000</v>
      </c>
    </row>
    <row r="83" spans="1:22" x14ac:dyDescent="0.35">
      <c r="A83" s="2" t="s">
        <v>192</v>
      </c>
      <c r="B83">
        <f>_xlfn.XLOOKUP(A83,'Patient Demographics'!A:A,'Billing Details'!J:J,FALSE)</f>
        <v>250000</v>
      </c>
      <c r="C83" t="str">
        <f>_xlfn.XLOOKUP(A83,'Patient Demographics'!A:A,'Patient Demographics'!N:N,FALSE)</f>
        <v>East</v>
      </c>
      <c r="D83">
        <f>_xlfn.XLOOKUP(A83,'Patient Demographics'!A:A,'Patient Demographics'!I:I,FALSE)</f>
        <v>68</v>
      </c>
      <c r="E83" t="str">
        <f>_xlfn.XLOOKUP(A83,'Patient Demographics'!A:A,'Patient Demographics'!J:J,FALSE)</f>
        <v>super senior</v>
      </c>
      <c r="F83" t="str">
        <f>_xlfn.XLOOKUP(A83,'Billing Details'!A:A,'Billing Details'!U:U,FALSE)</f>
        <v/>
      </c>
      <c r="G83">
        <f>_xlfn.XLOOKUP(A83,'Patient Health Records'!A:A,'Patient Health Records'!E:E,FALSE)</f>
        <v>61.7</v>
      </c>
      <c r="H83" t="str">
        <f>_xlfn.XLOOKUP(A83,'Patient Health Records'!A:A,'Patient Health Records'!B:B,FALSE)</f>
        <v>A-</v>
      </c>
      <c r="I83" t="b">
        <f>_xlfn.XLOOKUP(A83,'Patient Health Records'!A:A,'Patient Health Records'!J:J,FALSE)</f>
        <v>0</v>
      </c>
      <c r="J83" t="b">
        <f>_xlfn.XLOOKUP(A83,'Patient Health Records'!A:A,'Patient Health Records'!P:P,FALSE)</f>
        <v>0</v>
      </c>
      <c r="K83" s="68">
        <f>_xlfn.XLOOKUP(A83,'Patient Health Records'!A:A,'Patient Health Records'!F:F,FALSE)</f>
        <v>22.940214158239147</v>
      </c>
      <c r="L83" s="22" t="b">
        <f>_xlfn.XLOOKUP(A83,'Patient Health Records'!A:A,'Patient Health Records'!AD:AD,FALSE)</f>
        <v>0</v>
      </c>
      <c r="M83">
        <f>_xlfn.XLOOKUP(A83,'Patient Demographics'!A:A,'Patient Demographics'!K:K,FALSE)</f>
        <v>15</v>
      </c>
      <c r="N83" t="b">
        <f>_xlfn.XLOOKUP(A83,'Billing Details'!A:A,'Billing Details'!T:T,FALSE)</f>
        <v>0</v>
      </c>
      <c r="O83" t="str">
        <f>_xlfn.XLOOKUP(A83,'Patient Health Records'!A:A,'Patient Health Records'!AF:AF,FALSE)</f>
        <v>Hypertension</v>
      </c>
      <c r="P83" t="b">
        <f>_xlfn.XLOOKUP(A83,'Patient Health Records'!A:A,'Patient Health Records'!X:X,FALSE)</f>
        <v>0</v>
      </c>
      <c r="Q83" t="b">
        <f>_xlfn.XLOOKUP(A83,'Patient Health Records'!A:A,'Patient Health Records'!S:S,FALSE)</f>
        <v>0</v>
      </c>
      <c r="R83" t="b">
        <f>_xlfn.XLOOKUP(A83,'Patient Health Records'!A:A,'Patient Health Records'!AA:AA,FALSE)</f>
        <v>0</v>
      </c>
      <c r="S83" t="str">
        <f>_xlfn.XLOOKUP(A83,'Patient Demographics'!A:A,'Patient Demographics'!E:E,FALSE)</f>
        <v>Female</v>
      </c>
      <c r="T83" t="str">
        <f>_xlfn.XLOOKUP(A83,'Patient Education'!A:A,'Patient Education'!B:B,FALSE)</f>
        <v>Bachelor's Degree</v>
      </c>
      <c r="U83" t="str">
        <f>_xlfn.XLOOKUP('Combined Sheet'!A83,'Patient Education'!A:A,'Patient Education'!C:C,FALSE)</f>
        <v>Teacher</v>
      </c>
      <c r="V83">
        <f>_xlfn.XLOOKUP(A83,'Billing Details'!A:A,'Billing Details'!J:J,FALSE)</f>
        <v>250000</v>
      </c>
    </row>
    <row r="84" spans="1:22" x14ac:dyDescent="0.35">
      <c r="A84" s="2" t="s">
        <v>193</v>
      </c>
      <c r="B84">
        <f>_xlfn.XLOOKUP(A84,'Patient Demographics'!A:A,'Billing Details'!J:J,FALSE)</f>
        <v>100</v>
      </c>
      <c r="C84" t="str">
        <f>_xlfn.XLOOKUP(A84,'Patient Demographics'!A:A,'Patient Demographics'!N:N,FALSE)</f>
        <v>South</v>
      </c>
      <c r="D84">
        <f>_xlfn.XLOOKUP(A84,'Patient Demographics'!A:A,'Patient Demographics'!I:I,FALSE)</f>
        <v>38</v>
      </c>
      <c r="E84" t="str">
        <f>_xlfn.XLOOKUP(A84,'Patient Demographics'!A:A,'Patient Demographics'!J:J,FALSE)</f>
        <v>Adult</v>
      </c>
      <c r="F84">
        <f>_xlfn.XLOOKUP(A84,'Billing Details'!A:A,'Billing Details'!U:U,FALSE)</f>
        <v>88.17</v>
      </c>
      <c r="G84">
        <f>_xlfn.XLOOKUP(A84,'Patient Health Records'!A:A,'Patient Health Records'!E:E,FALSE)</f>
        <v>76.2</v>
      </c>
      <c r="H84" t="str">
        <f>_xlfn.XLOOKUP(A84,'Patient Health Records'!A:A,'Patient Health Records'!B:B,FALSE)</f>
        <v>AB-</v>
      </c>
      <c r="I84" t="b">
        <f>_xlfn.XLOOKUP(A84,'Patient Health Records'!A:A,'Patient Health Records'!J:J,FALSE)</f>
        <v>0</v>
      </c>
      <c r="J84" t="b">
        <f>_xlfn.XLOOKUP(A84,'Patient Health Records'!A:A,'Patient Health Records'!P:P,FALSE)</f>
        <v>0</v>
      </c>
      <c r="K84" s="68">
        <f>_xlfn.XLOOKUP(A84,'Patient Health Records'!A:A,'Patient Health Records'!F:F,FALSE)</f>
        <v>29.035208047553724</v>
      </c>
      <c r="L84" s="22" t="b">
        <f>_xlfn.XLOOKUP(A84,'Patient Health Records'!A:A,'Patient Health Records'!AD:AD,FALSE)</f>
        <v>1</v>
      </c>
      <c r="M84">
        <f>_xlfn.XLOOKUP(A84,'Patient Demographics'!A:A,'Patient Demographics'!K:K,FALSE)</f>
        <v>40</v>
      </c>
      <c r="N84" t="b">
        <f>_xlfn.XLOOKUP(A84,'Billing Details'!A:A,'Billing Details'!T:T,FALSE)</f>
        <v>1</v>
      </c>
      <c r="O84" t="str">
        <f>_xlfn.XLOOKUP(A84,'Patient Health Records'!A:A,'Patient Health Records'!AF:AF,FALSE)</f>
        <v>Respiratory Infection</v>
      </c>
      <c r="P84" t="b">
        <f>_xlfn.XLOOKUP(A84,'Patient Health Records'!A:A,'Patient Health Records'!X:X,FALSE)</f>
        <v>0</v>
      </c>
      <c r="Q84" t="b">
        <f>_xlfn.XLOOKUP(A84,'Patient Health Records'!A:A,'Patient Health Records'!S:S,FALSE)</f>
        <v>1</v>
      </c>
      <c r="R84" t="b">
        <f>_xlfn.XLOOKUP(A84,'Patient Health Records'!A:A,'Patient Health Records'!AA:AA,FALSE)</f>
        <v>1</v>
      </c>
      <c r="S84" t="str">
        <f>_xlfn.XLOOKUP(A84,'Patient Demographics'!A:A,'Patient Demographics'!E:E,FALSE)</f>
        <v>Male</v>
      </c>
      <c r="T84" t="str">
        <f>_xlfn.XLOOKUP(A84,'Patient Education'!A:A,'Patient Education'!B:B,FALSE)</f>
        <v>Master's Degree</v>
      </c>
      <c r="U84" t="str">
        <f>_xlfn.XLOOKUP('Combined Sheet'!A84,'Patient Education'!A:A,'Patient Education'!C:C,FALSE)</f>
        <v>Doctor</v>
      </c>
      <c r="V84">
        <f>_xlfn.XLOOKUP(A84,'Billing Details'!A:A,'Billing Details'!J:J,FALSE)</f>
        <v>100</v>
      </c>
    </row>
    <row r="85" spans="1:22" x14ac:dyDescent="0.35">
      <c r="A85" s="2" t="s">
        <v>195</v>
      </c>
      <c r="B85">
        <f>_xlfn.XLOOKUP(A85,'Patient Demographics'!A:A,'Billing Details'!J:J,FALSE)</f>
        <v>3000</v>
      </c>
      <c r="C85" t="str">
        <f>_xlfn.XLOOKUP(A85,'Patient Demographics'!A:A,'Patient Demographics'!N:N,FALSE)</f>
        <v>South</v>
      </c>
      <c r="D85">
        <f>_xlfn.XLOOKUP(A85,'Patient Demographics'!A:A,'Patient Demographics'!I:I,FALSE)</f>
        <v>68</v>
      </c>
      <c r="E85" t="str">
        <f>_xlfn.XLOOKUP(A85,'Patient Demographics'!A:A,'Patient Demographics'!J:J,FALSE)</f>
        <v>super senior</v>
      </c>
      <c r="F85">
        <f>_xlfn.XLOOKUP(A85,'Billing Details'!A:A,'Billing Details'!U:U,FALSE)</f>
        <v>1770.5099999999998</v>
      </c>
      <c r="G85">
        <f>_xlfn.XLOOKUP(A85,'Patient Health Records'!A:A,'Patient Health Records'!E:E,FALSE)</f>
        <v>54.5</v>
      </c>
      <c r="H85" t="str">
        <f>_xlfn.XLOOKUP(A85,'Patient Health Records'!A:A,'Patient Health Records'!B:B,FALSE)</f>
        <v>B+</v>
      </c>
      <c r="I85" t="b">
        <f>_xlfn.XLOOKUP(A85,'Patient Health Records'!A:A,'Patient Health Records'!J:J,FALSE)</f>
        <v>0</v>
      </c>
      <c r="J85" t="b">
        <f>_xlfn.XLOOKUP(A85,'Patient Health Records'!A:A,'Patient Health Records'!P:P,FALSE)</f>
        <v>0</v>
      </c>
      <c r="K85" s="68">
        <f>_xlfn.XLOOKUP(A85,'Patient Health Records'!A:A,'Patient Health Records'!F:F,FALSE)</f>
        <v>21.557691547011586</v>
      </c>
      <c r="L85" s="22" t="b">
        <f>_xlfn.XLOOKUP(A85,'Patient Health Records'!A:A,'Patient Health Records'!AD:AD,FALSE)</f>
        <v>0</v>
      </c>
      <c r="M85">
        <f>_xlfn.XLOOKUP(A85,'Patient Demographics'!A:A,'Patient Demographics'!K:K,FALSE)</f>
        <v>40</v>
      </c>
      <c r="N85" t="b">
        <f>_xlfn.XLOOKUP(A85,'Billing Details'!A:A,'Billing Details'!T:T,FALSE)</f>
        <v>1</v>
      </c>
      <c r="O85" t="str">
        <f>_xlfn.XLOOKUP(A85,'Patient Health Records'!A:A,'Patient Health Records'!AF:AF,FALSE)</f>
        <v>Childbirth</v>
      </c>
      <c r="P85" t="b">
        <f>_xlfn.XLOOKUP(A85,'Patient Health Records'!A:A,'Patient Health Records'!X:X,FALSE)</f>
        <v>0</v>
      </c>
      <c r="Q85" t="b">
        <f>_xlfn.XLOOKUP(A85,'Patient Health Records'!A:A,'Patient Health Records'!S:S,FALSE)</f>
        <v>0</v>
      </c>
      <c r="R85" t="b">
        <f>_xlfn.XLOOKUP(A85,'Patient Health Records'!A:A,'Patient Health Records'!AA:AA,FALSE)</f>
        <v>0</v>
      </c>
      <c r="S85" t="str">
        <f>_xlfn.XLOOKUP(A85,'Patient Demographics'!A:A,'Patient Demographics'!E:E,FALSE)</f>
        <v>Female</v>
      </c>
      <c r="T85" t="str">
        <f>_xlfn.XLOOKUP(A85,'Patient Education'!A:A,'Patient Education'!B:B,FALSE)</f>
        <v>School</v>
      </c>
      <c r="U85" t="str">
        <f>_xlfn.XLOOKUP('Combined Sheet'!A85,'Patient Education'!A:A,'Patient Education'!C:C,FALSE)</f>
        <v>Clerical Staff</v>
      </c>
      <c r="V85">
        <f>_xlfn.XLOOKUP(A85,'Billing Details'!A:A,'Billing Details'!J:J,FALSE)</f>
        <v>3000</v>
      </c>
    </row>
    <row r="86" spans="1:22" x14ac:dyDescent="0.35">
      <c r="A86" s="2" t="s">
        <v>197</v>
      </c>
      <c r="B86">
        <f>_xlfn.XLOOKUP(A86,'Patient Demographics'!A:A,'Billing Details'!J:J,FALSE)</f>
        <v>14000</v>
      </c>
      <c r="C86" t="str">
        <f>_xlfn.XLOOKUP(A86,'Patient Demographics'!A:A,'Patient Demographics'!N:N,FALSE)</f>
        <v>South</v>
      </c>
      <c r="D86">
        <f>_xlfn.XLOOKUP(A86,'Patient Demographics'!A:A,'Patient Demographics'!I:I,FALSE)</f>
        <v>54</v>
      </c>
      <c r="E86" t="str">
        <f>_xlfn.XLOOKUP(A86,'Patient Demographics'!A:A,'Patient Demographics'!J:J,FALSE)</f>
        <v>Senior</v>
      </c>
      <c r="F86">
        <f>_xlfn.XLOOKUP(A86,'Billing Details'!A:A,'Billing Details'!U:U,FALSE)</f>
        <v>8718.2200000000012</v>
      </c>
      <c r="G86">
        <f>_xlfn.XLOOKUP(A86,'Patient Health Records'!A:A,'Patient Health Records'!E:E,FALSE)</f>
        <v>69.7</v>
      </c>
      <c r="H86" t="str">
        <f>_xlfn.XLOOKUP(A86,'Patient Health Records'!A:A,'Patient Health Records'!B:B,FALSE)</f>
        <v>B-</v>
      </c>
      <c r="I86" t="b">
        <f>_xlfn.XLOOKUP(A86,'Patient Health Records'!A:A,'Patient Health Records'!J:J,FALSE)</f>
        <v>1</v>
      </c>
      <c r="J86" t="b">
        <f>_xlfn.XLOOKUP(A86,'Patient Health Records'!A:A,'Patient Health Records'!P:P,FALSE)</f>
        <v>1</v>
      </c>
      <c r="K86" s="68">
        <f>_xlfn.XLOOKUP(A86,'Patient Health Records'!A:A,'Patient Health Records'!F:F,FALSE)</f>
        <v>25.601469237832877</v>
      </c>
      <c r="L86" s="22" t="b">
        <f>_xlfn.XLOOKUP(A86,'Patient Health Records'!A:A,'Patient Health Records'!AD:AD,FALSE)</f>
        <v>0</v>
      </c>
      <c r="M86">
        <f>_xlfn.XLOOKUP(A86,'Patient Demographics'!A:A,'Patient Demographics'!K:K,FALSE)</f>
        <v>12</v>
      </c>
      <c r="N86" t="b">
        <f>_xlfn.XLOOKUP(A86,'Billing Details'!A:A,'Billing Details'!T:T,FALSE)</f>
        <v>1</v>
      </c>
      <c r="O86" t="str">
        <f>_xlfn.XLOOKUP(A86,'Patient Health Records'!A:A,'Patient Health Records'!AF:AF,FALSE)</f>
        <v>Appendicitis</v>
      </c>
      <c r="P86" t="b">
        <f>_xlfn.XLOOKUP(A86,'Patient Health Records'!A:A,'Patient Health Records'!X:X,FALSE)</f>
        <v>0</v>
      </c>
      <c r="Q86" t="b">
        <f>_xlfn.XLOOKUP(A86,'Patient Health Records'!A:A,'Patient Health Records'!S:S,FALSE)</f>
        <v>0</v>
      </c>
      <c r="R86" t="b">
        <f>_xlfn.XLOOKUP(A86,'Patient Health Records'!A:A,'Patient Health Records'!AA:AA,FALSE)</f>
        <v>0</v>
      </c>
      <c r="S86" t="str">
        <f>_xlfn.XLOOKUP(A86,'Patient Demographics'!A:A,'Patient Demographics'!E:E,FALSE)</f>
        <v>Male</v>
      </c>
      <c r="T86" t="str">
        <f>_xlfn.XLOOKUP(A86,'Patient Education'!A:A,'Patient Education'!B:B,FALSE)</f>
        <v>Master's Degree</v>
      </c>
      <c r="U86" t="str">
        <f>_xlfn.XLOOKUP('Combined Sheet'!A86,'Patient Education'!A:A,'Patient Education'!C:C,FALSE)</f>
        <v>Senior Executive</v>
      </c>
      <c r="V86">
        <f>_xlfn.XLOOKUP(A86,'Billing Details'!A:A,'Billing Details'!J:J,FALSE)</f>
        <v>14000</v>
      </c>
    </row>
    <row r="87" spans="1:22" x14ac:dyDescent="0.35">
      <c r="A87" s="2" t="s">
        <v>200</v>
      </c>
      <c r="B87">
        <f>_xlfn.XLOOKUP(A87,'Patient Demographics'!A:A,'Billing Details'!J:J,FALSE)</f>
        <v>32000</v>
      </c>
      <c r="C87" t="str">
        <f>_xlfn.XLOOKUP(A87,'Patient Demographics'!A:A,'Patient Demographics'!N:N,FALSE)</f>
        <v>West</v>
      </c>
      <c r="D87">
        <f>_xlfn.XLOOKUP(A87,'Patient Demographics'!A:A,'Patient Demographics'!I:I,FALSE)</f>
        <v>38</v>
      </c>
      <c r="E87" t="str">
        <f>_xlfn.XLOOKUP(A87,'Patient Demographics'!A:A,'Patient Demographics'!J:J,FALSE)</f>
        <v>Adult</v>
      </c>
      <c r="F87" t="str">
        <f>_xlfn.XLOOKUP(A87,'Billing Details'!A:A,'Billing Details'!U:U,FALSE)</f>
        <v/>
      </c>
      <c r="G87">
        <f>_xlfn.XLOOKUP(A87,'Patient Health Records'!A:A,'Patient Health Records'!E:E,FALSE)</f>
        <v>89.6</v>
      </c>
      <c r="H87" t="str">
        <f>_xlfn.XLOOKUP(A87,'Patient Health Records'!A:A,'Patient Health Records'!B:B,FALSE)</f>
        <v>A+</v>
      </c>
      <c r="I87" t="b">
        <f>_xlfn.XLOOKUP(A87,'Patient Health Records'!A:A,'Patient Health Records'!J:J,FALSE)</f>
        <v>0</v>
      </c>
      <c r="J87" t="b">
        <f>_xlfn.XLOOKUP(A87,'Patient Health Records'!A:A,'Patient Health Records'!P:P,FALSE)</f>
        <v>1</v>
      </c>
      <c r="K87" s="68">
        <f>_xlfn.XLOOKUP(A87,'Patient Health Records'!A:A,'Patient Health Records'!F:F,FALSE)</f>
        <v>29.257142857142856</v>
      </c>
      <c r="L87" s="22" t="b">
        <f>_xlfn.XLOOKUP(A87,'Patient Health Records'!A:A,'Patient Health Records'!AD:AD,FALSE)</f>
        <v>1</v>
      </c>
      <c r="M87">
        <f>_xlfn.XLOOKUP(A87,'Patient Demographics'!A:A,'Patient Demographics'!K:K,FALSE)</f>
        <v>200</v>
      </c>
      <c r="N87" t="b">
        <f>_xlfn.XLOOKUP(A87,'Billing Details'!A:A,'Billing Details'!T:T,FALSE)</f>
        <v>0</v>
      </c>
      <c r="O87" t="str">
        <f>_xlfn.XLOOKUP(A87,'Patient Health Records'!A:A,'Patient Health Records'!AF:AF,FALSE)</f>
        <v>Appendicitis</v>
      </c>
      <c r="P87" t="b">
        <f>_xlfn.XLOOKUP(A87,'Patient Health Records'!A:A,'Patient Health Records'!X:X,FALSE)</f>
        <v>0</v>
      </c>
      <c r="Q87" t="b">
        <f>_xlfn.XLOOKUP(A87,'Patient Health Records'!A:A,'Patient Health Records'!S:S,FALSE)</f>
        <v>1</v>
      </c>
      <c r="R87" t="b">
        <f>_xlfn.XLOOKUP(A87,'Patient Health Records'!A:A,'Patient Health Records'!AA:AA,FALSE)</f>
        <v>1</v>
      </c>
      <c r="S87" t="str">
        <f>_xlfn.XLOOKUP(A87,'Patient Demographics'!A:A,'Patient Demographics'!E:E,FALSE)</f>
        <v>Male</v>
      </c>
      <c r="T87" t="str">
        <f>_xlfn.XLOOKUP(A87,'Patient Education'!A:A,'Patient Education'!B:B,FALSE)</f>
        <v>Bachelor's Degree</v>
      </c>
      <c r="U87" t="str">
        <f>_xlfn.XLOOKUP('Combined Sheet'!A87,'Patient Education'!A:A,'Patient Education'!C:C,FALSE)</f>
        <v>Junior Executive</v>
      </c>
      <c r="V87">
        <f>_xlfn.XLOOKUP(A87,'Billing Details'!A:A,'Billing Details'!J:J,FALSE)</f>
        <v>32000</v>
      </c>
    </row>
    <row r="88" spans="1:22" x14ac:dyDescent="0.35">
      <c r="A88" s="2" t="s">
        <v>202</v>
      </c>
      <c r="B88">
        <f>_xlfn.XLOOKUP(A88,'Patient Demographics'!A:A,'Billing Details'!J:J,FALSE)</f>
        <v>250000</v>
      </c>
      <c r="C88" t="str">
        <f>_xlfn.XLOOKUP(A88,'Patient Demographics'!A:A,'Patient Demographics'!N:N,FALSE)</f>
        <v>North</v>
      </c>
      <c r="D88">
        <f>_xlfn.XLOOKUP(A88,'Patient Demographics'!A:A,'Patient Demographics'!I:I,FALSE)</f>
        <v>53</v>
      </c>
      <c r="E88" t="str">
        <f>_xlfn.XLOOKUP(A88,'Patient Demographics'!A:A,'Patient Demographics'!J:J,FALSE)</f>
        <v>Senior</v>
      </c>
      <c r="F88">
        <f>_xlfn.XLOOKUP(A88,'Billing Details'!A:A,'Billing Details'!U:U,FALSE)</f>
        <v>125433.3</v>
      </c>
      <c r="G88">
        <f>_xlfn.XLOOKUP(A88,'Patient Health Records'!A:A,'Patient Health Records'!E:E,FALSE)</f>
        <v>73</v>
      </c>
      <c r="H88" t="str">
        <f>_xlfn.XLOOKUP(A88,'Patient Health Records'!A:A,'Patient Health Records'!B:B,FALSE)</f>
        <v>B-</v>
      </c>
      <c r="I88" t="b">
        <f>_xlfn.XLOOKUP(A88,'Patient Health Records'!A:A,'Patient Health Records'!J:J,FALSE)</f>
        <v>1</v>
      </c>
      <c r="J88" t="b">
        <f>_xlfn.XLOOKUP(A88,'Patient Health Records'!A:A,'Patient Health Records'!P:P,FALSE)</f>
        <v>0</v>
      </c>
      <c r="K88" s="68">
        <f>_xlfn.XLOOKUP(A88,'Patient Health Records'!A:A,'Patient Health Records'!F:F,FALSE)</f>
        <v>30.780907404284029</v>
      </c>
      <c r="L88" s="22" t="b">
        <f>_xlfn.XLOOKUP(A88,'Patient Health Records'!A:A,'Patient Health Records'!AD:AD,FALSE)</f>
        <v>1</v>
      </c>
      <c r="M88">
        <f>_xlfn.XLOOKUP(A88,'Patient Demographics'!A:A,'Patient Demographics'!K:K,FALSE)</f>
        <v>12</v>
      </c>
      <c r="N88" t="b">
        <f>_xlfn.XLOOKUP(A88,'Billing Details'!A:A,'Billing Details'!T:T,FALSE)</f>
        <v>1</v>
      </c>
      <c r="O88" t="str">
        <f>_xlfn.XLOOKUP(A88,'Patient Health Records'!A:A,'Patient Health Records'!AF:AF,FALSE)</f>
        <v>Diabetes</v>
      </c>
      <c r="P88" t="b">
        <f>_xlfn.XLOOKUP(A88,'Patient Health Records'!A:A,'Patient Health Records'!X:X,FALSE)</f>
        <v>0</v>
      </c>
      <c r="Q88" t="b">
        <f>_xlfn.XLOOKUP(A88,'Patient Health Records'!A:A,'Patient Health Records'!S:S,FALSE)</f>
        <v>0</v>
      </c>
      <c r="R88" t="b">
        <f>_xlfn.XLOOKUP(A88,'Patient Health Records'!A:A,'Patient Health Records'!AA:AA,FALSE)</f>
        <v>1</v>
      </c>
      <c r="S88" t="str">
        <f>_xlfn.XLOOKUP(A88,'Patient Demographics'!A:A,'Patient Demographics'!E:E,FALSE)</f>
        <v>Male</v>
      </c>
      <c r="T88" t="str">
        <f>_xlfn.XLOOKUP(A88,'Patient Education'!A:A,'Patient Education'!B:B,FALSE)</f>
        <v>Bachelor's Degree</v>
      </c>
      <c r="U88" t="str">
        <f>_xlfn.XLOOKUP('Combined Sheet'!A88,'Patient Education'!A:A,'Patient Education'!C:C,FALSE)</f>
        <v>Nurse</v>
      </c>
      <c r="V88">
        <f>_xlfn.XLOOKUP(A88,'Billing Details'!A:A,'Billing Details'!J:J,FALSE)</f>
        <v>250000</v>
      </c>
    </row>
    <row r="89" spans="1:22" x14ac:dyDescent="0.35">
      <c r="A89" s="2" t="s">
        <v>204</v>
      </c>
      <c r="B89">
        <f>_xlfn.XLOOKUP(A89,'Patient Demographics'!A:A,'Billing Details'!J:J,FALSE)</f>
        <v>800</v>
      </c>
      <c r="C89" t="str">
        <f>_xlfn.XLOOKUP(A89,'Patient Demographics'!A:A,'Patient Demographics'!N:N,FALSE)</f>
        <v>South</v>
      </c>
      <c r="D89">
        <f>_xlfn.XLOOKUP(A89,'Patient Demographics'!A:A,'Patient Demographics'!I:I,FALSE)</f>
        <v>33</v>
      </c>
      <c r="E89" t="str">
        <f>_xlfn.XLOOKUP(A89,'Patient Demographics'!A:A,'Patient Demographics'!J:J,FALSE)</f>
        <v>Adult</v>
      </c>
      <c r="F89">
        <f>_xlfn.XLOOKUP(A89,'Billing Details'!A:A,'Billing Details'!U:U,FALSE)</f>
        <v>714.99</v>
      </c>
      <c r="G89">
        <f>_xlfn.XLOOKUP(A89,'Patient Health Records'!A:A,'Patient Health Records'!E:E,FALSE)</f>
        <v>94.2</v>
      </c>
      <c r="H89" t="str">
        <f>_xlfn.XLOOKUP(A89,'Patient Health Records'!A:A,'Patient Health Records'!B:B,FALSE)</f>
        <v>B-</v>
      </c>
      <c r="I89" t="b">
        <f>_xlfn.XLOOKUP(A89,'Patient Health Records'!A:A,'Patient Health Records'!J:J,FALSE)</f>
        <v>0</v>
      </c>
      <c r="J89" t="b">
        <f>_xlfn.XLOOKUP(A89,'Patient Health Records'!A:A,'Patient Health Records'!P:P,FALSE)</f>
        <v>1</v>
      </c>
      <c r="K89" s="68">
        <f>_xlfn.XLOOKUP(A89,'Patient Health Records'!A:A,'Patient Health Records'!F:F,FALSE)</f>
        <v>31.113753468093538</v>
      </c>
      <c r="L89" s="22" t="b">
        <f>_xlfn.XLOOKUP(A89,'Patient Health Records'!A:A,'Patient Health Records'!AD:AD,FALSE)</f>
        <v>1</v>
      </c>
      <c r="M89">
        <f>_xlfn.XLOOKUP(A89,'Patient Demographics'!A:A,'Patient Demographics'!K:K,FALSE)</f>
        <v>25</v>
      </c>
      <c r="N89" t="b">
        <f>_xlfn.XLOOKUP(A89,'Billing Details'!A:A,'Billing Details'!T:T,FALSE)</f>
        <v>1</v>
      </c>
      <c r="O89" t="str">
        <f>_xlfn.XLOOKUP(A89,'Patient Health Records'!A:A,'Patient Health Records'!AF:AF,FALSE)</f>
        <v>Fractured Leg</v>
      </c>
      <c r="P89" t="b">
        <f>_xlfn.XLOOKUP(A89,'Patient Health Records'!A:A,'Patient Health Records'!X:X,FALSE)</f>
        <v>0</v>
      </c>
      <c r="Q89" t="b">
        <f>_xlfn.XLOOKUP(A89,'Patient Health Records'!A:A,'Patient Health Records'!S:S,FALSE)</f>
        <v>1</v>
      </c>
      <c r="R89" t="b">
        <f>_xlfn.XLOOKUP(A89,'Patient Health Records'!A:A,'Patient Health Records'!AA:AA,FALSE)</f>
        <v>1</v>
      </c>
      <c r="S89" t="str">
        <f>_xlfn.XLOOKUP(A89,'Patient Demographics'!A:A,'Patient Demographics'!E:E,FALSE)</f>
        <v>Female</v>
      </c>
      <c r="T89" t="str">
        <f>_xlfn.XLOOKUP(A89,'Patient Education'!A:A,'Patient Education'!B:B,FALSE)</f>
        <v>Bachelor's Degree</v>
      </c>
      <c r="U89" t="str">
        <f>_xlfn.XLOOKUP('Combined Sheet'!A89,'Patient Education'!A:A,'Patient Education'!C:C,FALSE)</f>
        <v>Engineer</v>
      </c>
      <c r="V89">
        <f>_xlfn.XLOOKUP(A89,'Billing Details'!A:A,'Billing Details'!J:J,FALSE)</f>
        <v>800</v>
      </c>
    </row>
    <row r="90" spans="1:22" x14ac:dyDescent="0.35">
      <c r="A90" s="2" t="s">
        <v>206</v>
      </c>
      <c r="B90">
        <f>_xlfn.XLOOKUP(A90,'Patient Demographics'!A:A,'Billing Details'!J:J,FALSE)</f>
        <v>72000</v>
      </c>
      <c r="C90" t="str">
        <f>_xlfn.XLOOKUP(A90,'Patient Demographics'!A:A,'Patient Demographics'!N:N,FALSE)</f>
        <v>North</v>
      </c>
      <c r="D90">
        <f>_xlfn.XLOOKUP(A90,'Patient Demographics'!A:A,'Patient Demographics'!I:I,FALSE)</f>
        <v>38</v>
      </c>
      <c r="E90" t="str">
        <f>_xlfn.XLOOKUP(A90,'Patient Demographics'!A:A,'Patient Demographics'!J:J,FALSE)</f>
        <v>Adult</v>
      </c>
      <c r="F90">
        <f>_xlfn.XLOOKUP(A90,'Billing Details'!A:A,'Billing Details'!U:U,FALSE)</f>
        <v>57203.6</v>
      </c>
      <c r="G90">
        <f>_xlfn.XLOOKUP(A90,'Patient Health Records'!A:A,'Patient Health Records'!E:E,FALSE)</f>
        <v>89.9</v>
      </c>
      <c r="H90" t="str">
        <f>_xlfn.XLOOKUP(A90,'Patient Health Records'!A:A,'Patient Health Records'!B:B,FALSE)</f>
        <v>AB+</v>
      </c>
      <c r="I90" t="b">
        <f>_xlfn.XLOOKUP(A90,'Patient Health Records'!A:A,'Patient Health Records'!J:J,FALSE)</f>
        <v>1</v>
      </c>
      <c r="J90" t="b">
        <f>_xlfn.XLOOKUP(A90,'Patient Health Records'!A:A,'Patient Health Records'!P:P,FALSE)</f>
        <v>0</v>
      </c>
      <c r="K90" s="68">
        <f>_xlfn.XLOOKUP(A90,'Patient Health Records'!A:A,'Patient Health Records'!F:F,FALSE)</f>
        <v>29.022469008264466</v>
      </c>
      <c r="L90" s="22" t="b">
        <f>_xlfn.XLOOKUP(A90,'Patient Health Records'!A:A,'Patient Health Records'!AD:AD,FALSE)</f>
        <v>1</v>
      </c>
      <c r="M90">
        <f>_xlfn.XLOOKUP(A90,'Patient Demographics'!A:A,'Patient Demographics'!K:K,FALSE)</f>
        <v>40</v>
      </c>
      <c r="N90" t="b">
        <f>_xlfn.XLOOKUP(A90,'Billing Details'!A:A,'Billing Details'!T:T,FALSE)</f>
        <v>1</v>
      </c>
      <c r="O90" t="str">
        <f>_xlfn.XLOOKUP(A90,'Patient Health Records'!A:A,'Patient Health Records'!AF:AF,FALSE)</f>
        <v>Appendicitis</v>
      </c>
      <c r="P90" t="b">
        <f>_xlfn.XLOOKUP(A90,'Patient Health Records'!A:A,'Patient Health Records'!X:X,FALSE)</f>
        <v>0</v>
      </c>
      <c r="Q90" t="b">
        <f>_xlfn.XLOOKUP(A90,'Patient Health Records'!A:A,'Patient Health Records'!S:S,FALSE)</f>
        <v>0</v>
      </c>
      <c r="R90" t="b">
        <f>_xlfn.XLOOKUP(A90,'Patient Health Records'!A:A,'Patient Health Records'!AA:AA,FALSE)</f>
        <v>1</v>
      </c>
      <c r="S90" t="str">
        <f>_xlfn.XLOOKUP(A90,'Patient Demographics'!A:A,'Patient Demographics'!E:E,FALSE)</f>
        <v>Male</v>
      </c>
      <c r="T90" t="str">
        <f>_xlfn.XLOOKUP(A90,'Patient Education'!A:A,'Patient Education'!B:B,FALSE)</f>
        <v>School</v>
      </c>
      <c r="U90" t="str">
        <f>_xlfn.XLOOKUP('Combined Sheet'!A90,'Patient Education'!A:A,'Patient Education'!C:C,FALSE)</f>
        <v>Driver</v>
      </c>
      <c r="V90">
        <f>_xlfn.XLOOKUP(A90,'Billing Details'!A:A,'Billing Details'!J:J,FALSE)</f>
        <v>72000</v>
      </c>
    </row>
    <row r="91" spans="1:22" x14ac:dyDescent="0.35">
      <c r="A91" s="2" t="s">
        <v>208</v>
      </c>
      <c r="B91">
        <f>_xlfn.XLOOKUP(A91,'Patient Demographics'!A:A,'Billing Details'!J:J,FALSE)</f>
        <v>20000</v>
      </c>
      <c r="C91" t="str">
        <f>_xlfn.XLOOKUP(A91,'Patient Demographics'!A:A,'Patient Demographics'!N:N,FALSE)</f>
        <v>South</v>
      </c>
      <c r="D91">
        <f>_xlfn.XLOOKUP(A91,'Patient Demographics'!A:A,'Patient Demographics'!I:I,FALSE)</f>
        <v>45</v>
      </c>
      <c r="E91" t="str">
        <f>_xlfn.XLOOKUP(A91,'Patient Demographics'!A:A,'Patient Demographics'!J:J,FALSE)</f>
        <v>Adult</v>
      </c>
      <c r="F91">
        <f>_xlfn.XLOOKUP(A91,'Billing Details'!A:A,'Billing Details'!U:U,FALSE)</f>
        <v>10879.14</v>
      </c>
      <c r="G91">
        <f>_xlfn.XLOOKUP(A91,'Patient Health Records'!A:A,'Patient Health Records'!E:E,FALSE)</f>
        <v>67.900000000000006</v>
      </c>
      <c r="H91" t="str">
        <f>_xlfn.XLOOKUP(A91,'Patient Health Records'!A:A,'Patient Health Records'!B:B,FALSE)</f>
        <v>B+</v>
      </c>
      <c r="I91" t="b">
        <f>_xlfn.XLOOKUP(A91,'Patient Health Records'!A:A,'Patient Health Records'!J:J,FALSE)</f>
        <v>1</v>
      </c>
      <c r="J91" t="b">
        <f>_xlfn.XLOOKUP(A91,'Patient Health Records'!A:A,'Patient Health Records'!P:P,FALSE)</f>
        <v>1</v>
      </c>
      <c r="K91" s="68">
        <f>_xlfn.XLOOKUP(A91,'Patient Health Records'!A:A,'Patient Health Records'!F:F,FALSE)</f>
        <v>24.346516547742841</v>
      </c>
      <c r="L91" s="22" t="b">
        <f>_xlfn.XLOOKUP(A91,'Patient Health Records'!A:A,'Patient Health Records'!AD:AD,FALSE)</f>
        <v>0</v>
      </c>
      <c r="M91">
        <f>_xlfn.XLOOKUP(A91,'Patient Demographics'!A:A,'Patient Demographics'!K:K,FALSE)</f>
        <v>7</v>
      </c>
      <c r="N91" t="b">
        <f>_xlfn.XLOOKUP(A91,'Billing Details'!A:A,'Billing Details'!T:T,FALSE)</f>
        <v>1</v>
      </c>
      <c r="O91" t="str">
        <f>_xlfn.XLOOKUP(A91,'Patient Health Records'!A:A,'Patient Health Records'!AF:AF,FALSE)</f>
        <v>Allergic Reaction</v>
      </c>
      <c r="P91" t="b">
        <f>_xlfn.XLOOKUP(A91,'Patient Health Records'!A:A,'Patient Health Records'!X:X,FALSE)</f>
        <v>0</v>
      </c>
      <c r="Q91" t="b">
        <f>_xlfn.XLOOKUP(A91,'Patient Health Records'!A:A,'Patient Health Records'!S:S,FALSE)</f>
        <v>0</v>
      </c>
      <c r="R91" t="b">
        <f>_xlfn.XLOOKUP(A91,'Patient Health Records'!A:A,'Patient Health Records'!AA:AA,FALSE)</f>
        <v>0</v>
      </c>
      <c r="S91" t="str">
        <f>_xlfn.XLOOKUP(A91,'Patient Demographics'!A:A,'Patient Demographics'!E:E,FALSE)</f>
        <v>Female</v>
      </c>
      <c r="T91" t="str">
        <f>_xlfn.XLOOKUP(A91,'Patient Education'!A:A,'Patient Education'!B:B,FALSE)</f>
        <v>PhD</v>
      </c>
      <c r="U91" t="str">
        <f>_xlfn.XLOOKUP('Combined Sheet'!A91,'Patient Education'!A:A,'Patient Education'!C:C,FALSE)</f>
        <v>Scientist</v>
      </c>
      <c r="V91">
        <f>_xlfn.XLOOKUP(A91,'Billing Details'!A:A,'Billing Details'!J:J,FALSE)</f>
        <v>20000</v>
      </c>
    </row>
    <row r="92" spans="1:22" x14ac:dyDescent="0.35">
      <c r="A92" s="2" t="s">
        <v>210</v>
      </c>
      <c r="B92">
        <f>_xlfn.XLOOKUP(A92,'Patient Demographics'!A:A,'Billing Details'!J:J,FALSE)</f>
        <v>500</v>
      </c>
      <c r="C92" t="str">
        <f>_xlfn.XLOOKUP(A92,'Patient Demographics'!A:A,'Patient Demographics'!N:N,FALSE)</f>
        <v>West</v>
      </c>
      <c r="D92">
        <f>_xlfn.XLOOKUP(A92,'Patient Demographics'!A:A,'Patient Demographics'!I:I,FALSE)</f>
        <v>33</v>
      </c>
      <c r="E92" t="str">
        <f>_xlfn.XLOOKUP(A92,'Patient Demographics'!A:A,'Patient Demographics'!J:J,FALSE)</f>
        <v>Adult</v>
      </c>
      <c r="F92">
        <f>_xlfn.XLOOKUP(A92,'Billing Details'!A:A,'Billing Details'!U:U,FALSE)</f>
        <v>372.41</v>
      </c>
      <c r="G92">
        <f>_xlfn.XLOOKUP(A92,'Patient Health Records'!A:A,'Patient Health Records'!E:E,FALSE)</f>
        <v>91.7</v>
      </c>
      <c r="H92" t="str">
        <f>_xlfn.XLOOKUP(A92,'Patient Health Records'!A:A,'Patient Health Records'!B:B,FALSE)</f>
        <v>B-</v>
      </c>
      <c r="I92" t="b">
        <f>_xlfn.XLOOKUP(A92,'Patient Health Records'!A:A,'Patient Health Records'!J:J,FALSE)</f>
        <v>0</v>
      </c>
      <c r="J92" t="b">
        <f>_xlfn.XLOOKUP(A92,'Patient Health Records'!A:A,'Patient Health Records'!P:P,FALSE)</f>
        <v>0</v>
      </c>
      <c r="K92" s="68">
        <f>_xlfn.XLOOKUP(A92,'Patient Health Records'!A:A,'Patient Health Records'!F:F,FALSE)</f>
        <v>31.360076604767283</v>
      </c>
      <c r="L92" s="22" t="b">
        <f>_xlfn.XLOOKUP(A92,'Patient Health Records'!A:A,'Patient Health Records'!AD:AD,FALSE)</f>
        <v>1</v>
      </c>
      <c r="M92">
        <f>_xlfn.XLOOKUP(A92,'Patient Demographics'!A:A,'Patient Demographics'!K:K,FALSE)</f>
        <v>7</v>
      </c>
      <c r="N92" t="b">
        <f>_xlfn.XLOOKUP(A92,'Billing Details'!A:A,'Billing Details'!T:T,FALSE)</f>
        <v>1</v>
      </c>
      <c r="O92" t="str">
        <f>_xlfn.XLOOKUP(A92,'Patient Health Records'!A:A,'Patient Health Records'!AF:AF,FALSE)</f>
        <v>Appendicitis</v>
      </c>
      <c r="P92" t="b">
        <f>_xlfn.XLOOKUP(A92,'Patient Health Records'!A:A,'Patient Health Records'!X:X,FALSE)</f>
        <v>0</v>
      </c>
      <c r="Q92" t="b">
        <f>_xlfn.XLOOKUP(A92,'Patient Health Records'!A:A,'Patient Health Records'!S:S,FALSE)</f>
        <v>1</v>
      </c>
      <c r="R92" t="b">
        <f>_xlfn.XLOOKUP(A92,'Patient Health Records'!A:A,'Patient Health Records'!AA:AA,FALSE)</f>
        <v>0</v>
      </c>
      <c r="S92" t="str">
        <f>_xlfn.XLOOKUP(A92,'Patient Demographics'!A:A,'Patient Demographics'!E:E,FALSE)</f>
        <v>Male</v>
      </c>
      <c r="T92" t="str">
        <f>_xlfn.XLOOKUP(A92,'Patient Education'!A:A,'Patient Education'!B:B,FALSE)</f>
        <v>PhD</v>
      </c>
      <c r="U92" t="str">
        <f>_xlfn.XLOOKUP('Combined Sheet'!A92,'Patient Education'!A:A,'Patient Education'!C:C,FALSE)</f>
        <v>Scientist</v>
      </c>
      <c r="V92">
        <f>_xlfn.XLOOKUP(A92,'Billing Details'!A:A,'Billing Details'!J:J,FALSE)</f>
        <v>500</v>
      </c>
    </row>
    <row r="93" spans="1:22" x14ac:dyDescent="0.35">
      <c r="A93" s="2" t="s">
        <v>212</v>
      </c>
      <c r="B93">
        <f>_xlfn.XLOOKUP(A93,'Patient Demographics'!A:A,'Billing Details'!J:J,FALSE)</f>
        <v>18000</v>
      </c>
      <c r="C93" t="str">
        <f>_xlfn.XLOOKUP(A93,'Patient Demographics'!A:A,'Patient Demographics'!N:N,FALSE)</f>
        <v>North</v>
      </c>
      <c r="D93">
        <f>_xlfn.XLOOKUP(A93,'Patient Demographics'!A:A,'Patient Demographics'!I:I,FALSE)</f>
        <v>68</v>
      </c>
      <c r="E93" t="str">
        <f>_xlfn.XLOOKUP(A93,'Patient Demographics'!A:A,'Patient Demographics'!J:J,FALSE)</f>
        <v>super senior</v>
      </c>
      <c r="F93" t="str">
        <f>_xlfn.XLOOKUP(A93,'Billing Details'!A:A,'Billing Details'!U:U,FALSE)</f>
        <v/>
      </c>
      <c r="G93">
        <f>_xlfn.XLOOKUP(A93,'Patient Health Records'!A:A,'Patient Health Records'!E:E,FALSE)</f>
        <v>60.4</v>
      </c>
      <c r="H93" t="str">
        <f>_xlfn.XLOOKUP(A93,'Patient Health Records'!A:A,'Patient Health Records'!B:B,FALSE)</f>
        <v>O-</v>
      </c>
      <c r="I93" t="b">
        <f>_xlfn.XLOOKUP(A93,'Patient Health Records'!A:A,'Patient Health Records'!J:J,FALSE)</f>
        <v>0</v>
      </c>
      <c r="J93" t="b">
        <f>_xlfn.XLOOKUP(A93,'Patient Health Records'!A:A,'Patient Health Records'!P:P,FALSE)</f>
        <v>0</v>
      </c>
      <c r="K93" s="68">
        <f>_xlfn.XLOOKUP(A93,'Patient Health Records'!A:A,'Patient Health Records'!F:F,FALSE)</f>
        <v>21.919001306430541</v>
      </c>
      <c r="L93" s="22" t="b">
        <f>_xlfn.XLOOKUP(A93,'Patient Health Records'!A:A,'Patient Health Records'!AD:AD,FALSE)</f>
        <v>0</v>
      </c>
      <c r="M93">
        <f>_xlfn.XLOOKUP(A93,'Patient Demographics'!A:A,'Patient Demographics'!K:K,FALSE)</f>
        <v>3</v>
      </c>
      <c r="N93" t="b">
        <f>_xlfn.XLOOKUP(A93,'Billing Details'!A:A,'Billing Details'!T:T,FALSE)</f>
        <v>0</v>
      </c>
      <c r="O93" t="str">
        <f>_xlfn.XLOOKUP(A93,'Patient Health Records'!A:A,'Patient Health Records'!AF:AF,FALSE)</f>
        <v>Appendicitis</v>
      </c>
      <c r="P93" t="b">
        <f>_xlfn.XLOOKUP(A93,'Patient Health Records'!A:A,'Patient Health Records'!X:X,FALSE)</f>
        <v>0</v>
      </c>
      <c r="Q93" t="b">
        <f>_xlfn.XLOOKUP(A93,'Patient Health Records'!A:A,'Patient Health Records'!S:S,FALSE)</f>
        <v>0</v>
      </c>
      <c r="R93" t="b">
        <f>_xlfn.XLOOKUP(A93,'Patient Health Records'!A:A,'Patient Health Records'!AA:AA,FALSE)</f>
        <v>0</v>
      </c>
      <c r="S93" t="str">
        <f>_xlfn.XLOOKUP(A93,'Patient Demographics'!A:A,'Patient Demographics'!E:E,FALSE)</f>
        <v>Male</v>
      </c>
      <c r="T93" t="str">
        <f>_xlfn.XLOOKUP(A93,'Patient Education'!A:A,'Patient Education'!B:B,FALSE)</f>
        <v>Master's Degree</v>
      </c>
      <c r="U93" t="str">
        <f>_xlfn.XLOOKUP('Combined Sheet'!A93,'Patient Education'!A:A,'Patient Education'!C:C,FALSE)</f>
        <v>Manager</v>
      </c>
      <c r="V93">
        <f>_xlfn.XLOOKUP(A93,'Billing Details'!A:A,'Billing Details'!J:J,FALSE)</f>
        <v>18000</v>
      </c>
    </row>
    <row r="94" spans="1:22" x14ac:dyDescent="0.35">
      <c r="A94" s="2" t="s">
        <v>214</v>
      </c>
      <c r="B94">
        <f>_xlfn.XLOOKUP(A94,'Patient Demographics'!A:A,'Billing Details'!J:J,FALSE)</f>
        <v>10000</v>
      </c>
      <c r="C94" t="str">
        <f>_xlfn.XLOOKUP(A94,'Patient Demographics'!A:A,'Patient Demographics'!N:N,FALSE)</f>
        <v>North</v>
      </c>
      <c r="D94">
        <f>_xlfn.XLOOKUP(A94,'Patient Demographics'!A:A,'Patient Demographics'!I:I,FALSE)</f>
        <v>33</v>
      </c>
      <c r="E94" t="str">
        <f>_xlfn.XLOOKUP(A94,'Patient Demographics'!A:A,'Patient Demographics'!J:J,FALSE)</f>
        <v>Adult</v>
      </c>
      <c r="F94">
        <f>_xlfn.XLOOKUP(A94,'Billing Details'!A:A,'Billing Details'!U:U,FALSE)</f>
        <v>5506.4</v>
      </c>
      <c r="G94">
        <f>_xlfn.XLOOKUP(A94,'Patient Health Records'!A:A,'Patient Health Records'!E:E,FALSE)</f>
        <v>58.7</v>
      </c>
      <c r="H94" t="str">
        <f>_xlfn.XLOOKUP(A94,'Patient Health Records'!A:A,'Patient Health Records'!B:B,FALSE)</f>
        <v>B+</v>
      </c>
      <c r="I94" t="b">
        <f>_xlfn.XLOOKUP(A94,'Patient Health Records'!A:A,'Patient Health Records'!J:J,FALSE)</f>
        <v>1</v>
      </c>
      <c r="J94" t="b">
        <f>_xlfn.XLOOKUP(A94,'Patient Health Records'!A:A,'Patient Health Records'!P:P,FALSE)</f>
        <v>0</v>
      </c>
      <c r="K94" s="68">
        <f>_xlfn.XLOOKUP(A94,'Patient Health Records'!A:A,'Patient Health Records'!F:F,FALSE)</f>
        <v>20.311418685121112</v>
      </c>
      <c r="L94" s="22" t="b">
        <f>_xlfn.XLOOKUP(A94,'Patient Health Records'!A:A,'Patient Health Records'!AD:AD,FALSE)</f>
        <v>0</v>
      </c>
      <c r="M94">
        <f>_xlfn.XLOOKUP(A94,'Patient Demographics'!A:A,'Patient Demographics'!K:K,FALSE)</f>
        <v>1</v>
      </c>
      <c r="N94" t="b">
        <f>_xlfn.XLOOKUP(A94,'Billing Details'!A:A,'Billing Details'!T:T,FALSE)</f>
        <v>1</v>
      </c>
      <c r="O94" t="str">
        <f>_xlfn.XLOOKUP(A94,'Patient Health Records'!A:A,'Patient Health Records'!AF:AF,FALSE)</f>
        <v>Allergic Reaction</v>
      </c>
      <c r="P94" t="b">
        <f>_xlfn.XLOOKUP(A94,'Patient Health Records'!A:A,'Patient Health Records'!X:X,FALSE)</f>
        <v>0</v>
      </c>
      <c r="Q94" t="b">
        <f>_xlfn.XLOOKUP(A94,'Patient Health Records'!A:A,'Patient Health Records'!S:S,FALSE)</f>
        <v>0</v>
      </c>
      <c r="R94" t="b">
        <f>_xlfn.XLOOKUP(A94,'Patient Health Records'!A:A,'Patient Health Records'!AA:AA,FALSE)</f>
        <v>0</v>
      </c>
      <c r="S94" t="str">
        <f>_xlfn.XLOOKUP(A94,'Patient Demographics'!A:A,'Patient Demographics'!E:E,FALSE)</f>
        <v>Male</v>
      </c>
      <c r="T94" t="str">
        <f>_xlfn.XLOOKUP(A94,'Patient Education'!A:A,'Patient Education'!B:B,FALSE)</f>
        <v>Bachelor's Degree</v>
      </c>
      <c r="U94" t="str">
        <f>_xlfn.XLOOKUP('Combined Sheet'!A94,'Patient Education'!A:A,'Patient Education'!C:C,FALSE)</f>
        <v>Engineer</v>
      </c>
      <c r="V94">
        <f>_xlfn.XLOOKUP(A94,'Billing Details'!A:A,'Billing Details'!J:J,FALSE)</f>
        <v>10000</v>
      </c>
    </row>
    <row r="95" spans="1:22" x14ac:dyDescent="0.35">
      <c r="A95" s="2" t="s">
        <v>216</v>
      </c>
      <c r="B95">
        <f>_xlfn.XLOOKUP(A95,'Patient Demographics'!A:A,'Billing Details'!J:J,FALSE)</f>
        <v>48000</v>
      </c>
      <c r="C95" t="str">
        <f>_xlfn.XLOOKUP(A95,'Patient Demographics'!A:A,'Patient Demographics'!N:N,FALSE)</f>
        <v>North</v>
      </c>
      <c r="D95">
        <f>_xlfn.XLOOKUP(A95,'Patient Demographics'!A:A,'Patient Demographics'!I:I,FALSE)</f>
        <v>38</v>
      </c>
      <c r="E95" t="str">
        <f>_xlfn.XLOOKUP(A95,'Patient Demographics'!A:A,'Patient Demographics'!J:J,FALSE)</f>
        <v>Adult</v>
      </c>
      <c r="F95">
        <f>_xlfn.XLOOKUP(A95,'Billing Details'!A:A,'Billing Details'!U:U,FALSE)</f>
        <v>38250.120000000003</v>
      </c>
      <c r="G95">
        <f>_xlfn.XLOOKUP(A95,'Patient Health Records'!A:A,'Patient Health Records'!E:E,FALSE)</f>
        <v>86.8</v>
      </c>
      <c r="H95" t="str">
        <f>_xlfn.XLOOKUP(A95,'Patient Health Records'!A:A,'Patient Health Records'!B:B,FALSE)</f>
        <v>A+</v>
      </c>
      <c r="I95" t="b">
        <f>_xlfn.XLOOKUP(A95,'Patient Health Records'!A:A,'Patient Health Records'!J:J,FALSE)</f>
        <v>0</v>
      </c>
      <c r="J95" t="b">
        <f>_xlfn.XLOOKUP(A95,'Patient Health Records'!A:A,'Patient Health Records'!P:P,FALSE)</f>
        <v>0</v>
      </c>
      <c r="K95" s="68">
        <f>_xlfn.XLOOKUP(A95,'Patient Health Records'!A:A,'Patient Health Records'!F:F,FALSE)</f>
        <v>31.123381978557855</v>
      </c>
      <c r="L95" s="22" t="b">
        <f>_xlfn.XLOOKUP(A95,'Patient Health Records'!A:A,'Patient Health Records'!AD:AD,FALSE)</f>
        <v>1</v>
      </c>
      <c r="M95">
        <f>_xlfn.XLOOKUP(A95,'Patient Demographics'!A:A,'Patient Demographics'!K:K,FALSE)</f>
        <v>20</v>
      </c>
      <c r="N95" t="b">
        <f>_xlfn.XLOOKUP(A95,'Billing Details'!A:A,'Billing Details'!T:T,FALSE)</f>
        <v>1</v>
      </c>
      <c r="O95" t="str">
        <f>_xlfn.XLOOKUP(A95,'Patient Health Records'!A:A,'Patient Health Records'!AF:AF,FALSE)</f>
        <v>Allergic Reaction</v>
      </c>
      <c r="P95" t="b">
        <f>_xlfn.XLOOKUP(A95,'Patient Health Records'!A:A,'Patient Health Records'!X:X,FALSE)</f>
        <v>0</v>
      </c>
      <c r="Q95" t="b">
        <f>_xlfn.XLOOKUP(A95,'Patient Health Records'!A:A,'Patient Health Records'!S:S,FALSE)</f>
        <v>0</v>
      </c>
      <c r="R95" t="b">
        <f>_xlfn.XLOOKUP(A95,'Patient Health Records'!A:A,'Patient Health Records'!AA:AA,FALSE)</f>
        <v>1</v>
      </c>
      <c r="S95" t="str">
        <f>_xlfn.XLOOKUP(A95,'Patient Demographics'!A:A,'Patient Demographics'!E:E,FALSE)</f>
        <v>Female</v>
      </c>
      <c r="T95" t="str">
        <f>_xlfn.XLOOKUP(A95,'Patient Education'!A:A,'Patient Education'!B:B,FALSE)</f>
        <v>Bachelor's Degree</v>
      </c>
      <c r="U95" t="str">
        <f>_xlfn.XLOOKUP('Combined Sheet'!A95,'Patient Education'!A:A,'Patient Education'!C:C,FALSE)</f>
        <v>Engineer</v>
      </c>
      <c r="V95">
        <f>_xlfn.XLOOKUP(A95,'Billing Details'!A:A,'Billing Details'!J:J,FALSE)</f>
        <v>48000</v>
      </c>
    </row>
    <row r="96" spans="1:22" x14ac:dyDescent="0.35">
      <c r="A96" s="2" t="s">
        <v>217</v>
      </c>
      <c r="B96">
        <f>_xlfn.XLOOKUP(A96,'Patient Demographics'!A:A,'Billing Details'!J:J,FALSE)</f>
        <v>10000</v>
      </c>
      <c r="C96" t="str">
        <f>_xlfn.XLOOKUP(A96,'Patient Demographics'!A:A,'Patient Demographics'!N:N,FALSE)</f>
        <v>East</v>
      </c>
      <c r="D96">
        <f>_xlfn.XLOOKUP(A96,'Patient Demographics'!A:A,'Patient Demographics'!I:I,FALSE)</f>
        <v>62</v>
      </c>
      <c r="E96" t="str">
        <f>_xlfn.XLOOKUP(A96,'Patient Demographics'!A:A,'Patient Demographics'!J:J,FALSE)</f>
        <v>super senior</v>
      </c>
      <c r="F96">
        <f>_xlfn.XLOOKUP(A96,'Billing Details'!A:A,'Billing Details'!U:U,FALSE)</f>
        <v>7114.0499999999993</v>
      </c>
      <c r="G96">
        <f>_xlfn.XLOOKUP(A96,'Patient Health Records'!A:A,'Patient Health Records'!E:E,FALSE)</f>
        <v>87.2</v>
      </c>
      <c r="H96" t="str">
        <f>_xlfn.XLOOKUP(A96,'Patient Health Records'!A:A,'Patient Health Records'!B:B,FALSE)</f>
        <v>AB-</v>
      </c>
      <c r="I96" t="b">
        <f>_xlfn.XLOOKUP(A96,'Patient Health Records'!A:A,'Patient Health Records'!J:J,FALSE)</f>
        <v>0</v>
      </c>
      <c r="J96" t="b">
        <f>_xlfn.XLOOKUP(A96,'Patient Health Records'!A:A,'Patient Health Records'!P:P,FALSE)</f>
        <v>0</v>
      </c>
      <c r="K96" s="68">
        <f>_xlfn.XLOOKUP(A96,'Patient Health Records'!A:A,'Patient Health Records'!F:F,FALSE)</f>
        <v>30.89569160997733</v>
      </c>
      <c r="L96" s="22" t="b">
        <f>_xlfn.XLOOKUP(A96,'Patient Health Records'!A:A,'Patient Health Records'!AD:AD,FALSE)</f>
        <v>1</v>
      </c>
      <c r="M96">
        <f>_xlfn.XLOOKUP(A96,'Patient Demographics'!A:A,'Patient Demographics'!K:K,FALSE)</f>
        <v>20</v>
      </c>
      <c r="N96" t="b">
        <f>_xlfn.XLOOKUP(A96,'Billing Details'!A:A,'Billing Details'!T:T,FALSE)</f>
        <v>1</v>
      </c>
      <c r="O96" t="str">
        <f>_xlfn.XLOOKUP(A96,'Patient Health Records'!A:A,'Patient Health Records'!AF:AF,FALSE)</f>
        <v>Heart Disease</v>
      </c>
      <c r="P96" t="b">
        <f>_xlfn.XLOOKUP(A96,'Patient Health Records'!A:A,'Patient Health Records'!X:X,FALSE)</f>
        <v>0</v>
      </c>
      <c r="Q96" t="b">
        <f>_xlfn.XLOOKUP(A96,'Patient Health Records'!A:A,'Patient Health Records'!S:S,FALSE)</f>
        <v>1</v>
      </c>
      <c r="R96" t="b">
        <f>_xlfn.XLOOKUP(A96,'Patient Health Records'!A:A,'Patient Health Records'!AA:AA,FALSE)</f>
        <v>0</v>
      </c>
      <c r="S96" t="str">
        <f>_xlfn.XLOOKUP(A96,'Patient Demographics'!A:A,'Patient Demographics'!E:E,FALSE)</f>
        <v>Female</v>
      </c>
      <c r="T96" t="str">
        <f>_xlfn.XLOOKUP(A96,'Patient Education'!A:A,'Patient Education'!B:B,FALSE)</f>
        <v>PhD</v>
      </c>
      <c r="U96" t="str">
        <f>_xlfn.XLOOKUP('Combined Sheet'!A96,'Patient Education'!A:A,'Patient Education'!C:C,FALSE)</f>
        <v>Consultant</v>
      </c>
      <c r="V96">
        <f>_xlfn.XLOOKUP(A96,'Billing Details'!A:A,'Billing Details'!J:J,FALSE)</f>
        <v>10000</v>
      </c>
    </row>
    <row r="97" spans="1:22" x14ac:dyDescent="0.35">
      <c r="A97" s="2" t="s">
        <v>218</v>
      </c>
      <c r="B97">
        <f>_xlfn.XLOOKUP(A97,'Patient Demographics'!A:A,'Billing Details'!J:J,FALSE)</f>
        <v>20000</v>
      </c>
      <c r="C97" t="str">
        <f>_xlfn.XLOOKUP(A97,'Patient Demographics'!A:A,'Patient Demographics'!N:N,FALSE)</f>
        <v>West</v>
      </c>
      <c r="D97">
        <f>_xlfn.XLOOKUP(A97,'Patient Demographics'!A:A,'Patient Demographics'!I:I,FALSE)</f>
        <v>58</v>
      </c>
      <c r="E97" t="str">
        <f>_xlfn.XLOOKUP(A97,'Patient Demographics'!A:A,'Patient Demographics'!J:J,FALSE)</f>
        <v>Senior</v>
      </c>
      <c r="F97">
        <f>_xlfn.XLOOKUP(A97,'Billing Details'!A:A,'Billing Details'!U:U,FALSE)</f>
        <v>14220.48</v>
      </c>
      <c r="G97">
        <f>_xlfn.XLOOKUP(A97,'Patient Health Records'!A:A,'Patient Health Records'!E:E,FALSE)</f>
        <v>77.3</v>
      </c>
      <c r="H97" t="str">
        <f>_xlfn.XLOOKUP(A97,'Patient Health Records'!A:A,'Patient Health Records'!B:B,FALSE)</f>
        <v>O-</v>
      </c>
      <c r="I97" t="b">
        <f>_xlfn.XLOOKUP(A97,'Patient Health Records'!A:A,'Patient Health Records'!J:J,FALSE)</f>
        <v>1</v>
      </c>
      <c r="J97" t="b">
        <f>_xlfn.XLOOKUP(A97,'Patient Health Records'!A:A,'Patient Health Records'!P:P,FALSE)</f>
        <v>0</v>
      </c>
      <c r="K97" s="68">
        <f>_xlfn.XLOOKUP(A97,'Patient Health Records'!A:A,'Patient Health Records'!F:F,FALSE)</f>
        <v>31.763642340565415</v>
      </c>
      <c r="L97" s="22" t="b">
        <f>_xlfn.XLOOKUP(A97,'Patient Health Records'!A:A,'Patient Health Records'!AD:AD,FALSE)</f>
        <v>1</v>
      </c>
      <c r="M97">
        <f>_xlfn.XLOOKUP(A97,'Patient Demographics'!A:A,'Patient Demographics'!K:K,FALSE)</f>
        <v>5</v>
      </c>
      <c r="N97" t="b">
        <f>_xlfn.XLOOKUP(A97,'Billing Details'!A:A,'Billing Details'!T:T,FALSE)</f>
        <v>1</v>
      </c>
      <c r="O97" t="str">
        <f>_xlfn.XLOOKUP(A97,'Patient Health Records'!A:A,'Patient Health Records'!AF:AF,FALSE)</f>
        <v>Cancer</v>
      </c>
      <c r="P97" t="b">
        <f>_xlfn.XLOOKUP(A97,'Patient Health Records'!A:A,'Patient Health Records'!X:X,FALSE)</f>
        <v>0</v>
      </c>
      <c r="Q97" t="b">
        <f>_xlfn.XLOOKUP(A97,'Patient Health Records'!A:A,'Patient Health Records'!S:S,FALSE)</f>
        <v>1</v>
      </c>
      <c r="R97" t="b">
        <f>_xlfn.XLOOKUP(A97,'Patient Health Records'!A:A,'Patient Health Records'!AA:AA,FALSE)</f>
        <v>0</v>
      </c>
      <c r="S97" t="str">
        <f>_xlfn.XLOOKUP(A97,'Patient Demographics'!A:A,'Patient Demographics'!E:E,FALSE)</f>
        <v>Female</v>
      </c>
      <c r="T97" t="str">
        <f>_xlfn.XLOOKUP(A97,'Patient Education'!A:A,'Patient Education'!B:B,FALSE)</f>
        <v>High School</v>
      </c>
      <c r="U97" t="str">
        <f>_xlfn.XLOOKUP('Combined Sheet'!A97,'Patient Education'!A:A,'Patient Education'!C:C,FALSE)</f>
        <v>Unemployed</v>
      </c>
      <c r="V97">
        <f>_xlfn.XLOOKUP(A97,'Billing Details'!A:A,'Billing Details'!J:J,FALSE)</f>
        <v>20000</v>
      </c>
    </row>
    <row r="98" spans="1:22" x14ac:dyDescent="0.35">
      <c r="A98" s="2" t="s">
        <v>220</v>
      </c>
      <c r="B98">
        <f>_xlfn.XLOOKUP(A98,'Patient Demographics'!A:A,'Billing Details'!J:J,FALSE)</f>
        <v>200</v>
      </c>
      <c r="C98" t="str">
        <f>_xlfn.XLOOKUP(A98,'Patient Demographics'!A:A,'Patient Demographics'!N:N,FALSE)</f>
        <v>South</v>
      </c>
      <c r="D98">
        <f>_xlfn.XLOOKUP(A98,'Patient Demographics'!A:A,'Patient Demographics'!I:I,FALSE)</f>
        <v>42</v>
      </c>
      <c r="E98" t="str">
        <f>_xlfn.XLOOKUP(A98,'Patient Demographics'!A:A,'Patient Demographics'!J:J,FALSE)</f>
        <v>Adult</v>
      </c>
      <c r="F98">
        <f>_xlfn.XLOOKUP(A98,'Billing Details'!A:A,'Billing Details'!U:U,FALSE)</f>
        <v>116.84</v>
      </c>
      <c r="G98">
        <f>_xlfn.XLOOKUP(A98,'Patient Health Records'!A:A,'Patient Health Records'!E:E,FALSE)</f>
        <v>86.2</v>
      </c>
      <c r="H98" t="str">
        <f>_xlfn.XLOOKUP(A98,'Patient Health Records'!A:A,'Patient Health Records'!B:B,FALSE)</f>
        <v>AB+</v>
      </c>
      <c r="I98" t="b">
        <f>_xlfn.XLOOKUP(A98,'Patient Health Records'!A:A,'Patient Health Records'!J:J,FALSE)</f>
        <v>0</v>
      </c>
      <c r="J98" t="b">
        <f>_xlfn.XLOOKUP(A98,'Patient Health Records'!A:A,'Patient Health Records'!P:P,FALSE)</f>
        <v>0</v>
      </c>
      <c r="K98" s="68">
        <f>_xlfn.XLOOKUP(A98,'Patient Health Records'!A:A,'Patient Health Records'!F:F,FALSE)</f>
        <v>33.671874999999993</v>
      </c>
      <c r="L98" s="22" t="b">
        <f>_xlfn.XLOOKUP(A98,'Patient Health Records'!A:A,'Patient Health Records'!AD:AD,FALSE)</f>
        <v>1</v>
      </c>
      <c r="M98">
        <f>_xlfn.XLOOKUP(A98,'Patient Demographics'!A:A,'Patient Demographics'!K:K,FALSE)</f>
        <v>40</v>
      </c>
      <c r="N98" t="b">
        <f>_xlfn.XLOOKUP(A98,'Billing Details'!A:A,'Billing Details'!T:T,FALSE)</f>
        <v>1</v>
      </c>
      <c r="O98" t="str">
        <f>_xlfn.XLOOKUP(A98,'Patient Health Records'!A:A,'Patient Health Records'!AF:AF,FALSE)</f>
        <v>Diabetes</v>
      </c>
      <c r="P98" t="b">
        <f>_xlfn.XLOOKUP(A98,'Patient Health Records'!A:A,'Patient Health Records'!X:X,FALSE)</f>
        <v>0</v>
      </c>
      <c r="Q98" t="b">
        <f>_xlfn.XLOOKUP(A98,'Patient Health Records'!A:A,'Patient Health Records'!S:S,FALSE)</f>
        <v>1</v>
      </c>
      <c r="R98" t="b">
        <f>_xlfn.XLOOKUP(A98,'Patient Health Records'!A:A,'Patient Health Records'!AA:AA,FALSE)</f>
        <v>1</v>
      </c>
      <c r="S98" t="str">
        <f>_xlfn.XLOOKUP(A98,'Patient Demographics'!A:A,'Patient Demographics'!E:E,FALSE)</f>
        <v>Female</v>
      </c>
      <c r="T98" t="str">
        <f>_xlfn.XLOOKUP(A98,'Patient Education'!A:A,'Patient Education'!B:B,FALSE)</f>
        <v>Master's Degree</v>
      </c>
      <c r="U98" t="str">
        <f>_xlfn.XLOOKUP('Combined Sheet'!A98,'Patient Education'!A:A,'Patient Education'!C:C,FALSE)</f>
        <v>Senior Executive</v>
      </c>
      <c r="V98">
        <f>_xlfn.XLOOKUP(A98,'Billing Details'!A:A,'Billing Details'!J:J,FALSE)</f>
        <v>200</v>
      </c>
    </row>
    <row r="99" spans="1:22" x14ac:dyDescent="0.35">
      <c r="A99" s="2" t="s">
        <v>222</v>
      </c>
      <c r="B99">
        <f>_xlfn.XLOOKUP(A99,'Patient Demographics'!A:A,'Billing Details'!J:J,FALSE)</f>
        <v>21000</v>
      </c>
      <c r="C99" t="str">
        <f>_xlfn.XLOOKUP(A99,'Patient Demographics'!A:A,'Patient Demographics'!N:N,FALSE)</f>
        <v>South</v>
      </c>
      <c r="D99">
        <f>_xlfn.XLOOKUP(A99,'Patient Demographics'!A:A,'Patient Demographics'!I:I,FALSE)</f>
        <v>58</v>
      </c>
      <c r="E99" t="str">
        <f>_xlfn.XLOOKUP(A99,'Patient Demographics'!A:A,'Patient Demographics'!J:J,FALSE)</f>
        <v>Senior</v>
      </c>
      <c r="F99">
        <f>_xlfn.XLOOKUP(A99,'Billing Details'!A:A,'Billing Details'!U:U,FALSE)</f>
        <v>17306.52</v>
      </c>
      <c r="G99">
        <f>_xlfn.XLOOKUP(A99,'Patient Health Records'!A:A,'Patient Health Records'!E:E,FALSE)</f>
        <v>92.9</v>
      </c>
      <c r="H99" t="str">
        <f>_xlfn.XLOOKUP(A99,'Patient Health Records'!A:A,'Patient Health Records'!B:B,FALSE)</f>
        <v>A-</v>
      </c>
      <c r="I99" t="b">
        <f>_xlfn.XLOOKUP(A99,'Patient Health Records'!A:A,'Patient Health Records'!J:J,FALSE)</f>
        <v>0</v>
      </c>
      <c r="J99" t="b">
        <f>_xlfn.XLOOKUP(A99,'Patient Health Records'!A:A,'Patient Health Records'!P:P,FALSE)</f>
        <v>1</v>
      </c>
      <c r="K99" s="68">
        <f>_xlfn.XLOOKUP(A99,'Patient Health Records'!A:A,'Patient Health Records'!F:F,FALSE)</f>
        <v>33.310624260461118</v>
      </c>
      <c r="L99" s="22" t="b">
        <f>_xlfn.XLOOKUP(A99,'Patient Health Records'!A:A,'Patient Health Records'!AD:AD,FALSE)</f>
        <v>1</v>
      </c>
      <c r="M99">
        <f>_xlfn.XLOOKUP(A99,'Patient Demographics'!A:A,'Patient Demographics'!K:K,FALSE)</f>
        <v>9</v>
      </c>
      <c r="N99" t="b">
        <f>_xlfn.XLOOKUP(A99,'Billing Details'!A:A,'Billing Details'!T:T,FALSE)</f>
        <v>1</v>
      </c>
      <c r="O99" t="str">
        <f>_xlfn.XLOOKUP(A99,'Patient Health Records'!A:A,'Patient Health Records'!AF:AF,FALSE)</f>
        <v>Osteoarthritis</v>
      </c>
      <c r="P99" t="b">
        <f>_xlfn.XLOOKUP(A99,'Patient Health Records'!A:A,'Patient Health Records'!X:X,FALSE)</f>
        <v>0</v>
      </c>
      <c r="Q99" t="b">
        <f>_xlfn.XLOOKUP(A99,'Patient Health Records'!A:A,'Patient Health Records'!S:S,FALSE)</f>
        <v>1</v>
      </c>
      <c r="R99" t="b">
        <f>_xlfn.XLOOKUP(A99,'Patient Health Records'!A:A,'Patient Health Records'!AA:AA,FALSE)</f>
        <v>1</v>
      </c>
      <c r="S99" t="str">
        <f>_xlfn.XLOOKUP(A99,'Patient Demographics'!A:A,'Patient Demographics'!E:E,FALSE)</f>
        <v>Female</v>
      </c>
      <c r="T99" t="str">
        <f>_xlfn.XLOOKUP(A99,'Patient Education'!A:A,'Patient Education'!B:B,FALSE)</f>
        <v>Master's Degree</v>
      </c>
      <c r="U99" t="str">
        <f>_xlfn.XLOOKUP('Combined Sheet'!A99,'Patient Education'!A:A,'Patient Education'!C:C,FALSE)</f>
        <v>Doctor</v>
      </c>
      <c r="V99">
        <f>_xlfn.XLOOKUP(A99,'Billing Details'!A:A,'Billing Details'!J:J,FALSE)</f>
        <v>21000</v>
      </c>
    </row>
    <row r="100" spans="1:22" x14ac:dyDescent="0.35">
      <c r="A100" s="2" t="s">
        <v>223</v>
      </c>
      <c r="B100">
        <f>_xlfn.XLOOKUP(A100,'Patient Demographics'!A:A,'Billing Details'!J:J,FALSE)</f>
        <v>18000</v>
      </c>
      <c r="C100" t="str">
        <f>_xlfn.XLOOKUP(A100,'Patient Demographics'!A:A,'Patient Demographics'!N:N,FALSE)</f>
        <v>North</v>
      </c>
      <c r="D100">
        <f>_xlfn.XLOOKUP(A100,'Patient Demographics'!A:A,'Patient Demographics'!I:I,FALSE)</f>
        <v>38</v>
      </c>
      <c r="E100" t="str">
        <f>_xlfn.XLOOKUP(A100,'Patient Demographics'!A:A,'Patient Demographics'!J:J,FALSE)</f>
        <v>Adult</v>
      </c>
      <c r="F100">
        <f>_xlfn.XLOOKUP(A100,'Billing Details'!A:A,'Billing Details'!U:U,FALSE)</f>
        <v>14155.89</v>
      </c>
      <c r="G100">
        <f>_xlfn.XLOOKUP(A100,'Patient Health Records'!A:A,'Patient Health Records'!E:E,FALSE)</f>
        <v>92.2</v>
      </c>
      <c r="H100" t="str">
        <f>_xlfn.XLOOKUP(A100,'Patient Health Records'!A:A,'Patient Health Records'!B:B,FALSE)</f>
        <v>A-</v>
      </c>
      <c r="I100" t="b">
        <f>_xlfn.XLOOKUP(A100,'Patient Health Records'!A:A,'Patient Health Records'!J:J,FALSE)</f>
        <v>1</v>
      </c>
      <c r="J100" t="b">
        <f>_xlfn.XLOOKUP(A100,'Patient Health Records'!A:A,'Patient Health Records'!P:P,FALSE)</f>
        <v>1</v>
      </c>
      <c r="K100" s="68">
        <f>_xlfn.XLOOKUP(A100,'Patient Health Records'!A:A,'Patient Health Records'!F:F,FALSE)</f>
        <v>32.667233560090708</v>
      </c>
      <c r="L100" s="22" t="b">
        <f>_xlfn.XLOOKUP(A100,'Patient Health Records'!A:A,'Patient Health Records'!AD:AD,FALSE)</f>
        <v>1</v>
      </c>
      <c r="M100">
        <f>_xlfn.XLOOKUP(A100,'Patient Demographics'!A:A,'Patient Demographics'!K:K,FALSE)</f>
        <v>15</v>
      </c>
      <c r="N100" t="b">
        <f>_xlfn.XLOOKUP(A100,'Billing Details'!A:A,'Billing Details'!T:T,FALSE)</f>
        <v>1</v>
      </c>
      <c r="O100" t="str">
        <f>_xlfn.XLOOKUP(A100,'Patient Health Records'!A:A,'Patient Health Records'!AF:AF,FALSE)</f>
        <v>Fractured Leg</v>
      </c>
      <c r="P100" t="b">
        <f>_xlfn.XLOOKUP(A100,'Patient Health Records'!A:A,'Patient Health Records'!X:X,FALSE)</f>
        <v>0</v>
      </c>
      <c r="Q100" t="b">
        <f>_xlfn.XLOOKUP(A100,'Patient Health Records'!A:A,'Patient Health Records'!S:S,FALSE)</f>
        <v>0</v>
      </c>
      <c r="R100" t="b">
        <f>_xlfn.XLOOKUP(A100,'Patient Health Records'!A:A,'Patient Health Records'!AA:AA,FALSE)</f>
        <v>1</v>
      </c>
      <c r="S100" t="str">
        <f>_xlfn.XLOOKUP(A100,'Patient Demographics'!A:A,'Patient Demographics'!E:E,FALSE)</f>
        <v>Male</v>
      </c>
      <c r="T100" t="str">
        <f>_xlfn.XLOOKUP(A100,'Patient Education'!A:A,'Patient Education'!B:B,FALSE)</f>
        <v>PhD</v>
      </c>
      <c r="U100" t="str">
        <f>_xlfn.XLOOKUP('Combined Sheet'!A100,'Patient Education'!A:A,'Patient Education'!C:C,FALSE)</f>
        <v>Professor</v>
      </c>
      <c r="V100">
        <f>_xlfn.XLOOKUP(A100,'Billing Details'!A:A,'Billing Details'!J:J,FALSE)</f>
        <v>18000</v>
      </c>
    </row>
    <row r="101" spans="1:22" x14ac:dyDescent="0.35">
      <c r="A101" s="2" t="s">
        <v>225</v>
      </c>
      <c r="B101">
        <f>_xlfn.XLOOKUP(A101,'Patient Demographics'!A:A,'Billing Details'!J:J,FALSE)</f>
        <v>3000</v>
      </c>
      <c r="C101" t="str">
        <f>_xlfn.XLOOKUP(A101,'Patient Demographics'!A:A,'Patient Demographics'!N:N,FALSE)</f>
        <v>West</v>
      </c>
      <c r="D101">
        <f>_xlfn.XLOOKUP(A101,'Patient Demographics'!A:A,'Patient Demographics'!I:I,FALSE)</f>
        <v>38</v>
      </c>
      <c r="E101" t="str">
        <f>_xlfn.XLOOKUP(A101,'Patient Demographics'!A:A,'Patient Demographics'!J:J,FALSE)</f>
        <v>Adult</v>
      </c>
      <c r="F101">
        <f>_xlfn.XLOOKUP(A101,'Billing Details'!A:A,'Billing Details'!U:U,FALSE)</f>
        <v>1695.5099999999998</v>
      </c>
      <c r="G101">
        <f>_xlfn.XLOOKUP(A101,'Patient Health Records'!A:A,'Patient Health Records'!E:E,FALSE)</f>
        <v>97.1</v>
      </c>
      <c r="H101" t="str">
        <f>_xlfn.XLOOKUP(A101,'Patient Health Records'!A:A,'Patient Health Records'!B:B,FALSE)</f>
        <v>O+</v>
      </c>
      <c r="I101" t="b">
        <f>_xlfn.XLOOKUP(A101,'Patient Health Records'!A:A,'Patient Health Records'!J:J,FALSE)</f>
        <v>0</v>
      </c>
      <c r="J101" t="b">
        <f>_xlfn.XLOOKUP(A101,'Patient Health Records'!A:A,'Patient Health Records'!P:P,FALSE)</f>
        <v>0</v>
      </c>
      <c r="K101" s="68">
        <f>_xlfn.XLOOKUP(A101,'Patient Health Records'!A:A,'Patient Health Records'!F:F,FALSE)</f>
        <v>34.816594356197783</v>
      </c>
      <c r="L101" s="22" t="b">
        <f>_xlfn.XLOOKUP(A101,'Patient Health Records'!A:A,'Patient Health Records'!AD:AD,FALSE)</f>
        <v>1</v>
      </c>
      <c r="M101">
        <f>_xlfn.XLOOKUP(A101,'Patient Demographics'!A:A,'Patient Demographics'!K:K,FALSE)</f>
        <v>20</v>
      </c>
      <c r="N101" t="b">
        <f>_xlfn.XLOOKUP(A101,'Billing Details'!A:A,'Billing Details'!T:T,FALSE)</f>
        <v>1</v>
      </c>
      <c r="O101" t="str">
        <f>_xlfn.XLOOKUP(A101,'Patient Health Records'!A:A,'Patient Health Records'!AF:AF,FALSE)</f>
        <v>Heart Disease</v>
      </c>
      <c r="P101" t="b">
        <f>_xlfn.XLOOKUP(A101,'Patient Health Records'!A:A,'Patient Health Records'!X:X,FALSE)</f>
        <v>0</v>
      </c>
      <c r="Q101" t="b">
        <f>_xlfn.XLOOKUP(A101,'Patient Health Records'!A:A,'Patient Health Records'!S:S,FALSE)</f>
        <v>1</v>
      </c>
      <c r="R101" t="b">
        <f>_xlfn.XLOOKUP(A101,'Patient Health Records'!A:A,'Patient Health Records'!AA:AA,FALSE)</f>
        <v>0</v>
      </c>
      <c r="S101" t="str">
        <f>_xlfn.XLOOKUP(A101,'Patient Demographics'!A:A,'Patient Demographics'!E:E,FALSE)</f>
        <v>Male</v>
      </c>
      <c r="T101" t="str">
        <f>_xlfn.XLOOKUP(A101,'Patient Education'!A:A,'Patient Education'!B:B,FALSE)</f>
        <v>Bachelor's Degree</v>
      </c>
      <c r="U101" t="str">
        <f>_xlfn.XLOOKUP('Combined Sheet'!A101,'Patient Education'!A:A,'Patient Education'!C:C,FALSE)</f>
        <v>Junior Executive</v>
      </c>
      <c r="V101">
        <f>_xlfn.XLOOKUP(A101,'Billing Details'!A:A,'Billing Details'!J:J,FALSE)</f>
        <v>3000</v>
      </c>
    </row>
    <row r="102" spans="1:22" x14ac:dyDescent="0.35">
      <c r="A102" s="2" t="s">
        <v>227</v>
      </c>
      <c r="B102">
        <f>_xlfn.XLOOKUP(A102,'Patient Demographics'!A:A,'Billing Details'!J:J,FALSE)</f>
        <v>240000</v>
      </c>
      <c r="C102" t="str">
        <f>_xlfn.XLOOKUP(A102,'Patient Demographics'!A:A,'Patient Demographics'!N:N,FALSE)</f>
        <v>West</v>
      </c>
      <c r="D102">
        <f>_xlfn.XLOOKUP(A102,'Patient Demographics'!A:A,'Patient Demographics'!I:I,FALSE)</f>
        <v>33</v>
      </c>
      <c r="E102" t="str">
        <f>_xlfn.XLOOKUP(A102,'Patient Demographics'!A:A,'Patient Demographics'!J:J,FALSE)</f>
        <v>Adult</v>
      </c>
      <c r="F102">
        <f>_xlfn.XLOOKUP(A102,'Billing Details'!A:A,'Billing Details'!U:U,FALSE)</f>
        <v>169589.52</v>
      </c>
      <c r="G102">
        <f>_xlfn.XLOOKUP(A102,'Patient Health Records'!A:A,'Patient Health Records'!E:E,FALSE)</f>
        <v>79.8</v>
      </c>
      <c r="H102" t="str">
        <f>_xlfn.XLOOKUP(A102,'Patient Health Records'!A:A,'Patient Health Records'!B:B,FALSE)</f>
        <v>O+</v>
      </c>
      <c r="I102" t="b">
        <f>_xlfn.XLOOKUP(A102,'Patient Health Records'!A:A,'Patient Health Records'!J:J,FALSE)</f>
        <v>0</v>
      </c>
      <c r="J102" t="b">
        <f>_xlfn.XLOOKUP(A102,'Patient Health Records'!A:A,'Patient Health Records'!P:P,FALSE)</f>
        <v>1</v>
      </c>
      <c r="K102" s="68">
        <f>_xlfn.XLOOKUP(A102,'Patient Health Records'!A:A,'Patient Health Records'!F:F,FALSE)</f>
        <v>28.273809523809526</v>
      </c>
      <c r="L102" s="22" t="b">
        <f>_xlfn.XLOOKUP(A102,'Patient Health Records'!A:A,'Patient Health Records'!AD:AD,FALSE)</f>
        <v>1</v>
      </c>
      <c r="M102">
        <f>_xlfn.XLOOKUP(A102,'Patient Demographics'!A:A,'Patient Demographics'!K:K,FALSE)</f>
        <v>25</v>
      </c>
      <c r="N102" t="b">
        <f>_xlfn.XLOOKUP(A102,'Billing Details'!A:A,'Billing Details'!T:T,FALSE)</f>
        <v>1</v>
      </c>
      <c r="O102" t="str">
        <f>_xlfn.XLOOKUP(A102,'Patient Health Records'!A:A,'Patient Health Records'!AF:AF,FALSE)</f>
        <v>Prostate Cancer</v>
      </c>
      <c r="P102" t="b">
        <f>_xlfn.XLOOKUP(A102,'Patient Health Records'!A:A,'Patient Health Records'!X:X,FALSE)</f>
        <v>0</v>
      </c>
      <c r="Q102" t="b">
        <f>_xlfn.XLOOKUP(A102,'Patient Health Records'!A:A,'Patient Health Records'!S:S,FALSE)</f>
        <v>1</v>
      </c>
      <c r="R102" t="b">
        <f>_xlfn.XLOOKUP(A102,'Patient Health Records'!A:A,'Patient Health Records'!AA:AA,FALSE)</f>
        <v>1</v>
      </c>
      <c r="S102" t="str">
        <f>_xlfn.XLOOKUP(A102,'Patient Demographics'!A:A,'Patient Demographics'!E:E,FALSE)</f>
        <v>Male</v>
      </c>
      <c r="T102" t="str">
        <f>_xlfn.XLOOKUP(A102,'Patient Education'!A:A,'Patient Education'!B:B,FALSE)</f>
        <v>Master's Degree</v>
      </c>
      <c r="U102" t="str">
        <f>_xlfn.XLOOKUP('Combined Sheet'!A102,'Patient Education'!A:A,'Patient Education'!C:C,FALSE)</f>
        <v>Software Engineer</v>
      </c>
      <c r="V102">
        <f>_xlfn.XLOOKUP(A102,'Billing Details'!A:A,'Billing Details'!J:J,FALSE)</f>
        <v>240000</v>
      </c>
    </row>
    <row r="103" spans="1:22" x14ac:dyDescent="0.35">
      <c r="A103" s="2" t="s">
        <v>229</v>
      </c>
      <c r="B103">
        <f>_xlfn.XLOOKUP(A103,'Patient Demographics'!A:A,'Billing Details'!J:J,FALSE)</f>
        <v>72000</v>
      </c>
      <c r="C103" t="str">
        <f>_xlfn.XLOOKUP(A103,'Patient Demographics'!A:A,'Patient Demographics'!N:N,FALSE)</f>
        <v>West</v>
      </c>
      <c r="D103">
        <f>_xlfn.XLOOKUP(A103,'Patient Demographics'!A:A,'Patient Demographics'!I:I,FALSE)</f>
        <v>33</v>
      </c>
      <c r="E103" t="str">
        <f>_xlfn.XLOOKUP(A103,'Patient Demographics'!A:A,'Patient Demographics'!J:J,FALSE)</f>
        <v>Adult</v>
      </c>
      <c r="F103">
        <f>_xlfn.XLOOKUP(A103,'Billing Details'!A:A,'Billing Details'!U:U,FALSE)</f>
        <v>57341.56</v>
      </c>
      <c r="G103">
        <f>_xlfn.XLOOKUP(A103,'Patient Health Records'!A:A,'Patient Health Records'!E:E,FALSE)</f>
        <v>65.8</v>
      </c>
      <c r="H103" t="str">
        <f>_xlfn.XLOOKUP(A103,'Patient Health Records'!A:A,'Patient Health Records'!B:B,FALSE)</f>
        <v>O+</v>
      </c>
      <c r="I103" t="b">
        <f>_xlfn.XLOOKUP(A103,'Patient Health Records'!A:A,'Patient Health Records'!J:J,FALSE)</f>
        <v>0</v>
      </c>
      <c r="J103" t="b">
        <f>_xlfn.XLOOKUP(A103,'Patient Health Records'!A:A,'Patient Health Records'!P:P,FALSE)</f>
        <v>1</v>
      </c>
      <c r="K103" s="68">
        <f>_xlfn.XLOOKUP(A103,'Patient Health Records'!A:A,'Patient Health Records'!F:F,FALSE)</f>
        <v>20.767579851028909</v>
      </c>
      <c r="L103" s="22" t="b">
        <f>_xlfn.XLOOKUP(A103,'Patient Health Records'!A:A,'Patient Health Records'!AD:AD,FALSE)</f>
        <v>0</v>
      </c>
      <c r="M103">
        <f>_xlfn.XLOOKUP(A103,'Patient Demographics'!A:A,'Patient Demographics'!K:K,FALSE)</f>
        <v>7</v>
      </c>
      <c r="N103" t="b">
        <f>_xlfn.XLOOKUP(A103,'Billing Details'!A:A,'Billing Details'!T:T,FALSE)</f>
        <v>1</v>
      </c>
      <c r="O103" t="str">
        <f>_xlfn.XLOOKUP(A103,'Patient Health Records'!A:A,'Patient Health Records'!AF:AF,FALSE)</f>
        <v>Kidney Stones</v>
      </c>
      <c r="P103" t="b">
        <f>_xlfn.XLOOKUP(A103,'Patient Health Records'!A:A,'Patient Health Records'!X:X,FALSE)</f>
        <v>0</v>
      </c>
      <c r="Q103" t="b">
        <f>_xlfn.XLOOKUP(A103,'Patient Health Records'!A:A,'Patient Health Records'!S:S,FALSE)</f>
        <v>0</v>
      </c>
      <c r="R103" t="b">
        <f>_xlfn.XLOOKUP(A103,'Patient Health Records'!A:A,'Patient Health Records'!AA:AA,FALSE)</f>
        <v>0</v>
      </c>
      <c r="S103" t="str">
        <f>_xlfn.XLOOKUP(A103,'Patient Demographics'!A:A,'Patient Demographics'!E:E,FALSE)</f>
        <v>Female</v>
      </c>
      <c r="T103" t="str">
        <f>_xlfn.XLOOKUP(A103,'Patient Education'!A:A,'Patient Education'!B:B,FALSE)</f>
        <v>Bachelor's Degree</v>
      </c>
      <c r="U103" t="str">
        <f>_xlfn.XLOOKUP('Combined Sheet'!A103,'Patient Education'!A:A,'Patient Education'!C:C,FALSE)</f>
        <v>Junior Executive</v>
      </c>
      <c r="V103">
        <f>_xlfn.XLOOKUP(A103,'Billing Details'!A:A,'Billing Details'!J:J,FALSE)</f>
        <v>72000</v>
      </c>
    </row>
    <row r="104" spans="1:22" x14ac:dyDescent="0.35">
      <c r="A104" s="2" t="s">
        <v>231</v>
      </c>
      <c r="B104">
        <f>_xlfn.XLOOKUP(A104,'Patient Demographics'!A:A,'Billing Details'!J:J,FALSE)</f>
        <v>18000</v>
      </c>
      <c r="C104" t="str">
        <f>_xlfn.XLOOKUP(A104,'Patient Demographics'!A:A,'Patient Demographics'!N:N,FALSE)</f>
        <v>South</v>
      </c>
      <c r="D104">
        <f>_xlfn.XLOOKUP(A104,'Patient Demographics'!A:A,'Patient Demographics'!I:I,FALSE)</f>
        <v>73</v>
      </c>
      <c r="E104" t="str">
        <f>_xlfn.XLOOKUP(A104,'Patient Demographics'!A:A,'Patient Demographics'!J:J,FALSE)</f>
        <v>super senior</v>
      </c>
      <c r="F104" t="str">
        <f>_xlfn.XLOOKUP(A104,'Billing Details'!A:A,'Billing Details'!U:U,FALSE)</f>
        <v/>
      </c>
      <c r="G104">
        <f>_xlfn.XLOOKUP(A104,'Patient Health Records'!A:A,'Patient Health Records'!E:E,FALSE)</f>
        <v>68.3</v>
      </c>
      <c r="H104" t="str">
        <f>_xlfn.XLOOKUP(A104,'Patient Health Records'!A:A,'Patient Health Records'!B:B,FALSE)</f>
        <v>O-</v>
      </c>
      <c r="I104" t="b">
        <f>_xlfn.XLOOKUP(A104,'Patient Health Records'!A:A,'Patient Health Records'!J:J,FALSE)</f>
        <v>0</v>
      </c>
      <c r="J104" t="b">
        <f>_xlfn.XLOOKUP(A104,'Patient Health Records'!A:A,'Patient Health Records'!P:P,FALSE)</f>
        <v>1</v>
      </c>
      <c r="K104" s="68">
        <f>_xlfn.XLOOKUP(A104,'Patient Health Records'!A:A,'Patient Health Records'!F:F,FALSE)</f>
        <v>24.199263038548754</v>
      </c>
      <c r="L104" s="22" t="b">
        <f>_xlfn.XLOOKUP(A104,'Patient Health Records'!A:A,'Patient Health Records'!AD:AD,FALSE)</f>
        <v>0</v>
      </c>
      <c r="M104">
        <f>_xlfn.XLOOKUP(A104,'Patient Demographics'!A:A,'Patient Demographics'!K:K,FALSE)</f>
        <v>5</v>
      </c>
      <c r="N104" t="b">
        <f>_xlfn.XLOOKUP(A104,'Billing Details'!A:A,'Billing Details'!T:T,FALSE)</f>
        <v>0</v>
      </c>
      <c r="O104" t="str">
        <f>_xlfn.XLOOKUP(A104,'Patient Health Records'!A:A,'Patient Health Records'!AF:AF,FALSE)</f>
        <v>Allergic Reaction</v>
      </c>
      <c r="P104" t="b">
        <f>_xlfn.XLOOKUP(A104,'Patient Health Records'!A:A,'Patient Health Records'!X:X,FALSE)</f>
        <v>0</v>
      </c>
      <c r="Q104" t="b">
        <f>_xlfn.XLOOKUP(A104,'Patient Health Records'!A:A,'Patient Health Records'!S:S,FALSE)</f>
        <v>0</v>
      </c>
      <c r="R104" t="b">
        <f>_xlfn.XLOOKUP(A104,'Patient Health Records'!A:A,'Patient Health Records'!AA:AA,FALSE)</f>
        <v>0</v>
      </c>
      <c r="S104" t="str">
        <f>_xlfn.XLOOKUP(A104,'Patient Demographics'!A:A,'Patient Demographics'!E:E,FALSE)</f>
        <v>Female</v>
      </c>
      <c r="T104" t="str">
        <f>_xlfn.XLOOKUP(A104,'Patient Education'!A:A,'Patient Education'!B:B,FALSE)</f>
        <v>Master's Degree</v>
      </c>
      <c r="U104" t="str">
        <f>_xlfn.XLOOKUP('Combined Sheet'!A104,'Patient Education'!A:A,'Patient Education'!C:C,FALSE)</f>
        <v>Senior Executive</v>
      </c>
      <c r="V104">
        <f>_xlfn.XLOOKUP(A104,'Billing Details'!A:A,'Billing Details'!J:J,FALSE)</f>
        <v>18000</v>
      </c>
    </row>
    <row r="105" spans="1:22" x14ac:dyDescent="0.35">
      <c r="A105" s="2" t="s">
        <v>232</v>
      </c>
      <c r="B105">
        <f>_xlfn.XLOOKUP(A105,'Patient Demographics'!A:A,'Billing Details'!J:J,FALSE)</f>
        <v>40000</v>
      </c>
      <c r="C105" t="str">
        <f>_xlfn.XLOOKUP(A105,'Patient Demographics'!A:A,'Patient Demographics'!N:N,FALSE)</f>
        <v>East</v>
      </c>
      <c r="D105">
        <f>_xlfn.XLOOKUP(A105,'Patient Demographics'!A:A,'Patient Demographics'!I:I,FALSE)</f>
        <v>41</v>
      </c>
      <c r="E105" t="str">
        <f>_xlfn.XLOOKUP(A105,'Patient Demographics'!A:A,'Patient Demographics'!J:J,FALSE)</f>
        <v>Adult</v>
      </c>
      <c r="F105">
        <f>_xlfn.XLOOKUP(A105,'Billing Details'!A:A,'Billing Details'!U:U,FALSE)</f>
        <v>35432.600000000006</v>
      </c>
      <c r="G105">
        <f>_xlfn.XLOOKUP(A105,'Patient Health Records'!A:A,'Patient Health Records'!E:E,FALSE)</f>
        <v>103.9</v>
      </c>
      <c r="H105" t="str">
        <f>_xlfn.XLOOKUP(A105,'Patient Health Records'!A:A,'Patient Health Records'!B:B,FALSE)</f>
        <v>AB-</v>
      </c>
      <c r="I105" t="b">
        <f>_xlfn.XLOOKUP(A105,'Patient Health Records'!A:A,'Patient Health Records'!J:J,FALSE)</f>
        <v>0</v>
      </c>
      <c r="J105" t="b">
        <f>_xlfn.XLOOKUP(A105,'Patient Health Records'!A:A,'Patient Health Records'!P:P,FALSE)</f>
        <v>1</v>
      </c>
      <c r="K105" s="68">
        <f>_xlfn.XLOOKUP(A105,'Patient Health Records'!A:A,'Patient Health Records'!F:F,FALSE)</f>
        <v>33.164161000989495</v>
      </c>
      <c r="L105" s="22" t="b">
        <f>_xlfn.XLOOKUP(A105,'Patient Health Records'!A:A,'Patient Health Records'!AD:AD,FALSE)</f>
        <v>1</v>
      </c>
      <c r="M105">
        <f>_xlfn.XLOOKUP(A105,'Patient Demographics'!A:A,'Patient Demographics'!K:K,FALSE)</f>
        <v>12</v>
      </c>
      <c r="N105" t="b">
        <f>_xlfn.XLOOKUP(A105,'Billing Details'!A:A,'Billing Details'!T:T,FALSE)</f>
        <v>1</v>
      </c>
      <c r="O105" t="str">
        <f>_xlfn.XLOOKUP(A105,'Patient Health Records'!A:A,'Patient Health Records'!AF:AF,FALSE)</f>
        <v>Respiratory Infection</v>
      </c>
      <c r="P105" t="b">
        <f>_xlfn.XLOOKUP(A105,'Patient Health Records'!A:A,'Patient Health Records'!X:X,FALSE)</f>
        <v>0</v>
      </c>
      <c r="Q105" t="b">
        <f>_xlfn.XLOOKUP(A105,'Patient Health Records'!A:A,'Patient Health Records'!S:S,FALSE)</f>
        <v>1</v>
      </c>
      <c r="R105" t="b">
        <f>_xlfn.XLOOKUP(A105,'Patient Health Records'!A:A,'Patient Health Records'!AA:AA,FALSE)</f>
        <v>0</v>
      </c>
      <c r="S105" t="str">
        <f>_xlfn.XLOOKUP(A105,'Patient Demographics'!A:A,'Patient Demographics'!E:E,FALSE)</f>
        <v>Male</v>
      </c>
      <c r="T105" t="str">
        <f>_xlfn.XLOOKUP(A105,'Patient Education'!A:A,'Patient Education'!B:B,FALSE)</f>
        <v>Bachelor's Degree</v>
      </c>
      <c r="U105" t="str">
        <f>_xlfn.XLOOKUP('Combined Sheet'!A105,'Patient Education'!A:A,'Patient Education'!C:C,FALSE)</f>
        <v>Junior Executive</v>
      </c>
      <c r="V105">
        <f>_xlfn.XLOOKUP(A105,'Billing Details'!A:A,'Billing Details'!J:J,FALSE)</f>
        <v>40000</v>
      </c>
    </row>
    <row r="106" spans="1:22" x14ac:dyDescent="0.35">
      <c r="A106" s="2" t="s">
        <v>233</v>
      </c>
      <c r="B106">
        <f>_xlfn.XLOOKUP(A106,'Patient Demographics'!A:A,'Billing Details'!J:J,FALSE)</f>
        <v>10000</v>
      </c>
      <c r="C106" t="str">
        <f>_xlfn.XLOOKUP(A106,'Patient Demographics'!A:A,'Patient Demographics'!N:N,FALSE)</f>
        <v>West</v>
      </c>
      <c r="D106">
        <f>_xlfn.XLOOKUP(A106,'Patient Demographics'!A:A,'Patient Demographics'!I:I,FALSE)</f>
        <v>62</v>
      </c>
      <c r="E106" t="str">
        <f>_xlfn.XLOOKUP(A106,'Patient Demographics'!A:A,'Patient Demographics'!J:J,FALSE)</f>
        <v>super senior</v>
      </c>
      <c r="F106">
        <f>_xlfn.XLOOKUP(A106,'Billing Details'!A:A,'Billing Details'!U:U,FALSE)</f>
        <v>8403.3000000000011</v>
      </c>
      <c r="G106">
        <f>_xlfn.XLOOKUP(A106,'Patient Health Records'!A:A,'Patient Health Records'!E:E,FALSE)</f>
        <v>80</v>
      </c>
      <c r="H106" t="str">
        <f>_xlfn.XLOOKUP(A106,'Patient Health Records'!A:A,'Patient Health Records'!B:B,FALSE)</f>
        <v>O+</v>
      </c>
      <c r="I106" t="b">
        <f>_xlfn.XLOOKUP(A106,'Patient Health Records'!A:A,'Patient Health Records'!J:J,FALSE)</f>
        <v>0</v>
      </c>
      <c r="J106" t="b">
        <f>_xlfn.XLOOKUP(A106,'Patient Health Records'!A:A,'Patient Health Records'!P:P,FALSE)</f>
        <v>1</v>
      </c>
      <c r="K106" s="68">
        <f>_xlfn.XLOOKUP(A106,'Patient Health Records'!A:A,'Patient Health Records'!F:F,FALSE)</f>
        <v>34.626038781163437</v>
      </c>
      <c r="L106" s="22" t="b">
        <f>_xlfn.XLOOKUP(A106,'Patient Health Records'!A:A,'Patient Health Records'!AD:AD,FALSE)</f>
        <v>1</v>
      </c>
      <c r="M106">
        <f>_xlfn.XLOOKUP(A106,'Patient Demographics'!A:A,'Patient Demographics'!K:K,FALSE)</f>
        <v>7</v>
      </c>
      <c r="N106" t="b">
        <f>_xlfn.XLOOKUP(A106,'Billing Details'!A:A,'Billing Details'!T:T,FALSE)</f>
        <v>1</v>
      </c>
      <c r="O106" t="str">
        <f>_xlfn.XLOOKUP(A106,'Patient Health Records'!A:A,'Patient Health Records'!AF:AF,FALSE)</f>
        <v>Heart Disease</v>
      </c>
      <c r="P106" t="b">
        <f>_xlfn.XLOOKUP(A106,'Patient Health Records'!A:A,'Patient Health Records'!X:X,FALSE)</f>
        <v>0</v>
      </c>
      <c r="Q106" t="b">
        <f>_xlfn.XLOOKUP(A106,'Patient Health Records'!A:A,'Patient Health Records'!S:S,FALSE)</f>
        <v>0</v>
      </c>
      <c r="R106" t="b">
        <f>_xlfn.XLOOKUP(A106,'Patient Health Records'!A:A,'Patient Health Records'!AA:AA,FALSE)</f>
        <v>1</v>
      </c>
      <c r="S106" t="str">
        <f>_xlfn.XLOOKUP(A106,'Patient Demographics'!A:A,'Patient Demographics'!E:E,FALSE)</f>
        <v>Female</v>
      </c>
      <c r="T106" t="str">
        <f>_xlfn.XLOOKUP(A106,'Patient Education'!A:A,'Patient Education'!B:B,FALSE)</f>
        <v>Master's Degree</v>
      </c>
      <c r="U106" t="str">
        <f>_xlfn.XLOOKUP('Combined Sheet'!A106,'Patient Education'!A:A,'Patient Education'!C:C,FALSE)</f>
        <v>Senior Executive</v>
      </c>
      <c r="V106">
        <f>_xlfn.XLOOKUP(A106,'Billing Details'!A:A,'Billing Details'!J:J,FALSE)</f>
        <v>10000</v>
      </c>
    </row>
    <row r="107" spans="1:22" x14ac:dyDescent="0.35">
      <c r="A107" s="2" t="s">
        <v>235</v>
      </c>
      <c r="B107">
        <f>_xlfn.XLOOKUP(A107,'Patient Demographics'!A:A,'Billing Details'!J:J,FALSE)</f>
        <v>32000</v>
      </c>
      <c r="C107" t="str">
        <f>_xlfn.XLOOKUP(A107,'Patient Demographics'!A:A,'Patient Demographics'!N:N,FALSE)</f>
        <v>North</v>
      </c>
      <c r="D107">
        <f>_xlfn.XLOOKUP(A107,'Patient Demographics'!A:A,'Patient Demographics'!I:I,FALSE)</f>
        <v>48</v>
      </c>
      <c r="E107" t="str">
        <f>_xlfn.XLOOKUP(A107,'Patient Demographics'!A:A,'Patient Demographics'!J:J,FALSE)</f>
        <v>Senior</v>
      </c>
      <c r="F107">
        <f>_xlfn.XLOOKUP(A107,'Billing Details'!A:A,'Billing Details'!U:U,FALSE)</f>
        <v>24816.48</v>
      </c>
      <c r="G107">
        <f>_xlfn.XLOOKUP(A107,'Patient Health Records'!A:A,'Patient Health Records'!E:E,FALSE)</f>
        <v>81</v>
      </c>
      <c r="H107" t="str">
        <f>_xlfn.XLOOKUP(A107,'Patient Health Records'!A:A,'Patient Health Records'!B:B,FALSE)</f>
        <v>AB+</v>
      </c>
      <c r="I107" t="b">
        <f>_xlfn.XLOOKUP(A107,'Patient Health Records'!A:A,'Patient Health Records'!J:J,FALSE)</f>
        <v>0</v>
      </c>
      <c r="J107" t="b">
        <f>_xlfn.XLOOKUP(A107,'Patient Health Records'!A:A,'Patient Health Records'!P:P,FALSE)</f>
        <v>0</v>
      </c>
      <c r="K107" s="68">
        <f>_xlfn.XLOOKUP(A107,'Patient Health Records'!A:A,'Patient Health Records'!F:F,FALSE)</f>
        <v>29.3946871824648</v>
      </c>
      <c r="L107" s="22" t="b">
        <f>_xlfn.XLOOKUP(A107,'Patient Health Records'!A:A,'Patient Health Records'!AD:AD,FALSE)</f>
        <v>1</v>
      </c>
      <c r="M107">
        <f>_xlfn.XLOOKUP(A107,'Patient Demographics'!A:A,'Patient Demographics'!K:K,FALSE)</f>
        <v>40</v>
      </c>
      <c r="N107" t="b">
        <f>_xlfn.XLOOKUP(A107,'Billing Details'!A:A,'Billing Details'!T:T,FALSE)</f>
        <v>1</v>
      </c>
      <c r="O107" t="str">
        <f>_xlfn.XLOOKUP(A107,'Patient Health Records'!A:A,'Patient Health Records'!AF:AF,FALSE)</f>
        <v>Appendicitis</v>
      </c>
      <c r="P107" t="b">
        <f>_xlfn.XLOOKUP(A107,'Patient Health Records'!A:A,'Patient Health Records'!X:X,FALSE)</f>
        <v>0</v>
      </c>
      <c r="Q107" t="b">
        <f>_xlfn.XLOOKUP(A107,'Patient Health Records'!A:A,'Patient Health Records'!S:S,FALSE)</f>
        <v>1</v>
      </c>
      <c r="R107" t="b">
        <f>_xlfn.XLOOKUP(A107,'Patient Health Records'!A:A,'Patient Health Records'!AA:AA,FALSE)</f>
        <v>1</v>
      </c>
      <c r="S107" t="str">
        <f>_xlfn.XLOOKUP(A107,'Patient Demographics'!A:A,'Patient Demographics'!E:E,FALSE)</f>
        <v>Female</v>
      </c>
      <c r="T107" t="str">
        <f>_xlfn.XLOOKUP(A107,'Patient Education'!A:A,'Patient Education'!B:B,FALSE)</f>
        <v>Bachelor's Degree</v>
      </c>
      <c r="U107" t="str">
        <f>_xlfn.XLOOKUP('Combined Sheet'!A107,'Patient Education'!A:A,'Patient Education'!C:C,FALSE)</f>
        <v>Teacher</v>
      </c>
      <c r="V107">
        <f>_xlfn.XLOOKUP(A107,'Billing Details'!A:A,'Billing Details'!J:J,FALSE)</f>
        <v>32000</v>
      </c>
    </row>
    <row r="108" spans="1:22" x14ac:dyDescent="0.35">
      <c r="A108" s="2" t="s">
        <v>236</v>
      </c>
      <c r="B108">
        <f>_xlfn.XLOOKUP(A108,'Patient Demographics'!A:A,'Billing Details'!J:J,FALSE)</f>
        <v>200000</v>
      </c>
      <c r="C108" t="str">
        <f>_xlfn.XLOOKUP(A108,'Patient Demographics'!A:A,'Patient Demographics'!N:N,FALSE)</f>
        <v>West</v>
      </c>
      <c r="D108">
        <f>_xlfn.XLOOKUP(A108,'Patient Demographics'!A:A,'Patient Demographics'!I:I,FALSE)</f>
        <v>33</v>
      </c>
      <c r="E108" t="str">
        <f>_xlfn.XLOOKUP(A108,'Patient Demographics'!A:A,'Patient Demographics'!J:J,FALSE)</f>
        <v>Adult</v>
      </c>
      <c r="F108">
        <f>_xlfn.XLOOKUP(A108,'Billing Details'!A:A,'Billing Details'!U:U,FALSE)</f>
        <v>153134.96</v>
      </c>
      <c r="G108">
        <f>_xlfn.XLOOKUP(A108,'Patient Health Records'!A:A,'Patient Health Records'!E:E,FALSE)</f>
        <v>64.099999999999994</v>
      </c>
      <c r="H108" t="str">
        <f>_xlfn.XLOOKUP(A108,'Patient Health Records'!A:A,'Patient Health Records'!B:B,FALSE)</f>
        <v>O+</v>
      </c>
      <c r="I108" t="b">
        <f>_xlfn.XLOOKUP(A108,'Patient Health Records'!A:A,'Patient Health Records'!J:J,FALSE)</f>
        <v>0</v>
      </c>
      <c r="J108" t="b">
        <f>_xlfn.XLOOKUP(A108,'Patient Health Records'!A:A,'Patient Health Records'!P:P,FALSE)</f>
        <v>0</v>
      </c>
      <c r="K108" s="68">
        <f>_xlfn.XLOOKUP(A108,'Patient Health Records'!A:A,'Patient Health Records'!F:F,FALSE)</f>
        <v>20.460276421207183</v>
      </c>
      <c r="L108" s="22" t="b">
        <f>_xlfn.XLOOKUP(A108,'Patient Health Records'!A:A,'Patient Health Records'!AD:AD,FALSE)</f>
        <v>0</v>
      </c>
      <c r="M108">
        <f>_xlfn.XLOOKUP(A108,'Patient Demographics'!A:A,'Patient Demographics'!K:K,FALSE)</f>
        <v>9</v>
      </c>
      <c r="N108" t="b">
        <f>_xlfn.XLOOKUP(A108,'Billing Details'!A:A,'Billing Details'!T:T,FALSE)</f>
        <v>1</v>
      </c>
      <c r="O108" t="str">
        <f>_xlfn.XLOOKUP(A108,'Patient Health Records'!A:A,'Patient Health Records'!AF:AF,FALSE)</f>
        <v>Fractured Arm</v>
      </c>
      <c r="P108" t="b">
        <f>_xlfn.XLOOKUP(A108,'Patient Health Records'!A:A,'Patient Health Records'!X:X,FALSE)</f>
        <v>0</v>
      </c>
      <c r="Q108" t="b">
        <f>_xlfn.XLOOKUP(A108,'Patient Health Records'!A:A,'Patient Health Records'!S:S,FALSE)</f>
        <v>0</v>
      </c>
      <c r="R108" t="b">
        <f>_xlfn.XLOOKUP(A108,'Patient Health Records'!A:A,'Patient Health Records'!AA:AA,FALSE)</f>
        <v>0</v>
      </c>
      <c r="S108" t="str">
        <f>_xlfn.XLOOKUP(A108,'Patient Demographics'!A:A,'Patient Demographics'!E:E,FALSE)</f>
        <v>Male</v>
      </c>
      <c r="T108" t="str">
        <f>_xlfn.XLOOKUP(A108,'Patient Education'!A:A,'Patient Education'!B:B,FALSE)</f>
        <v>High School</v>
      </c>
      <c r="U108" t="str">
        <f>_xlfn.XLOOKUP('Combined Sheet'!A108,'Patient Education'!A:A,'Patient Education'!C:C,FALSE)</f>
        <v>Unemployed</v>
      </c>
      <c r="V108">
        <f>_xlfn.XLOOKUP(A108,'Billing Details'!A:A,'Billing Details'!J:J,FALSE)</f>
        <v>200000</v>
      </c>
    </row>
    <row r="109" spans="1:22" x14ac:dyDescent="0.35">
      <c r="A109" s="2" t="s">
        <v>238</v>
      </c>
      <c r="B109">
        <f>_xlfn.XLOOKUP(A109,'Patient Demographics'!A:A,'Billing Details'!J:J,FALSE)</f>
        <v>24000</v>
      </c>
      <c r="C109" t="str">
        <f>_xlfn.XLOOKUP(A109,'Patient Demographics'!A:A,'Patient Demographics'!N:N,FALSE)</f>
        <v>West</v>
      </c>
      <c r="D109">
        <f>_xlfn.XLOOKUP(A109,'Patient Demographics'!A:A,'Patient Demographics'!I:I,FALSE)</f>
        <v>42</v>
      </c>
      <c r="E109" t="str">
        <f>_xlfn.XLOOKUP(A109,'Patient Demographics'!A:A,'Patient Demographics'!J:J,FALSE)</f>
        <v>Adult</v>
      </c>
      <c r="F109">
        <f>_xlfn.XLOOKUP(A109,'Billing Details'!A:A,'Billing Details'!U:U,FALSE)</f>
        <v>20927.52</v>
      </c>
      <c r="G109">
        <f>_xlfn.XLOOKUP(A109,'Patient Health Records'!A:A,'Patient Health Records'!E:E,FALSE)</f>
        <v>91</v>
      </c>
      <c r="H109" t="str">
        <f>_xlfn.XLOOKUP(A109,'Patient Health Records'!A:A,'Patient Health Records'!B:B,FALSE)</f>
        <v>A-</v>
      </c>
      <c r="I109" t="b">
        <f>_xlfn.XLOOKUP(A109,'Patient Health Records'!A:A,'Patient Health Records'!J:J,FALSE)</f>
        <v>0</v>
      </c>
      <c r="J109" t="b">
        <f>_xlfn.XLOOKUP(A109,'Patient Health Records'!A:A,'Patient Health Records'!P:P,FALSE)</f>
        <v>1</v>
      </c>
      <c r="K109" s="68">
        <f>_xlfn.XLOOKUP(A109,'Patient Health Records'!A:A,'Patient Health Records'!F:F,FALSE)</f>
        <v>30.759870200108171</v>
      </c>
      <c r="L109" s="22" t="b">
        <f>_xlfn.XLOOKUP(A109,'Patient Health Records'!A:A,'Patient Health Records'!AD:AD,FALSE)</f>
        <v>1</v>
      </c>
      <c r="M109">
        <f>_xlfn.XLOOKUP(A109,'Patient Demographics'!A:A,'Patient Demographics'!K:K,FALSE)</f>
        <v>50</v>
      </c>
      <c r="N109" t="b">
        <f>_xlfn.XLOOKUP(A109,'Billing Details'!A:A,'Billing Details'!T:T,FALSE)</f>
        <v>1</v>
      </c>
      <c r="O109" t="str">
        <f>_xlfn.XLOOKUP(A109,'Patient Health Records'!A:A,'Patient Health Records'!AF:AF,FALSE)</f>
        <v>Heart Attack</v>
      </c>
      <c r="P109" t="b">
        <f>_xlfn.XLOOKUP(A109,'Patient Health Records'!A:A,'Patient Health Records'!X:X,FALSE)</f>
        <v>0</v>
      </c>
      <c r="Q109" t="b">
        <f>_xlfn.XLOOKUP(A109,'Patient Health Records'!A:A,'Patient Health Records'!S:S,FALSE)</f>
        <v>1</v>
      </c>
      <c r="R109" t="b">
        <f>_xlfn.XLOOKUP(A109,'Patient Health Records'!A:A,'Patient Health Records'!AA:AA,FALSE)</f>
        <v>0</v>
      </c>
      <c r="S109" t="str">
        <f>_xlfn.XLOOKUP(A109,'Patient Demographics'!A:A,'Patient Demographics'!E:E,FALSE)</f>
        <v>Female</v>
      </c>
      <c r="T109" t="str">
        <f>_xlfn.XLOOKUP(A109,'Patient Education'!A:A,'Patient Education'!B:B,FALSE)</f>
        <v>Master's Degree</v>
      </c>
      <c r="U109" t="str">
        <f>_xlfn.XLOOKUP('Combined Sheet'!A109,'Patient Education'!A:A,'Patient Education'!C:C,FALSE)</f>
        <v>Doctor</v>
      </c>
      <c r="V109">
        <f>_xlfn.XLOOKUP(A109,'Billing Details'!A:A,'Billing Details'!J:J,FALSE)</f>
        <v>24000</v>
      </c>
    </row>
    <row r="110" spans="1:22" x14ac:dyDescent="0.35">
      <c r="A110" s="2" t="s">
        <v>240</v>
      </c>
      <c r="B110">
        <f>_xlfn.XLOOKUP(A110,'Patient Demographics'!A:A,'Billing Details'!J:J,FALSE)</f>
        <v>240000</v>
      </c>
      <c r="C110" t="str">
        <f>_xlfn.XLOOKUP(A110,'Patient Demographics'!A:A,'Patient Demographics'!N:N,FALSE)</f>
        <v>North</v>
      </c>
      <c r="D110">
        <f>_xlfn.XLOOKUP(A110,'Patient Demographics'!A:A,'Patient Demographics'!I:I,FALSE)</f>
        <v>48</v>
      </c>
      <c r="E110" t="str">
        <f>_xlfn.XLOOKUP(A110,'Patient Demographics'!A:A,'Patient Demographics'!J:J,FALSE)</f>
        <v>Senior</v>
      </c>
      <c r="F110" t="str">
        <f>_xlfn.XLOOKUP(A110,'Billing Details'!A:A,'Billing Details'!U:U,FALSE)</f>
        <v/>
      </c>
      <c r="G110">
        <f>_xlfn.XLOOKUP(A110,'Patient Health Records'!A:A,'Patient Health Records'!E:E,FALSE)</f>
        <v>79.900000000000006</v>
      </c>
      <c r="H110" t="str">
        <f>_xlfn.XLOOKUP(A110,'Patient Health Records'!A:A,'Patient Health Records'!B:B,FALSE)</f>
        <v>O-</v>
      </c>
      <c r="I110" t="b">
        <f>_xlfn.XLOOKUP(A110,'Patient Health Records'!A:A,'Patient Health Records'!J:J,FALSE)</f>
        <v>0</v>
      </c>
      <c r="J110" t="b">
        <f>_xlfn.XLOOKUP(A110,'Patient Health Records'!A:A,'Patient Health Records'!P:P,FALSE)</f>
        <v>0</v>
      </c>
      <c r="K110" s="68">
        <f>_xlfn.XLOOKUP(A110,'Patient Health Records'!A:A,'Patient Health Records'!F:F,FALSE)</f>
        <v>31.210937499999996</v>
      </c>
      <c r="L110" s="22" t="b">
        <f>_xlfn.XLOOKUP(A110,'Patient Health Records'!A:A,'Patient Health Records'!AD:AD,FALSE)</f>
        <v>1</v>
      </c>
      <c r="M110">
        <f>_xlfn.XLOOKUP(A110,'Patient Demographics'!A:A,'Patient Demographics'!K:K,FALSE)</f>
        <v>2</v>
      </c>
      <c r="N110" t="b">
        <f>_xlfn.XLOOKUP(A110,'Billing Details'!A:A,'Billing Details'!T:T,FALSE)</f>
        <v>0</v>
      </c>
      <c r="O110" t="str">
        <f>_xlfn.XLOOKUP(A110,'Patient Health Records'!A:A,'Patient Health Records'!AF:AF,FALSE)</f>
        <v>Fractured Leg</v>
      </c>
      <c r="P110" t="b">
        <f>_xlfn.XLOOKUP(A110,'Patient Health Records'!A:A,'Patient Health Records'!X:X,FALSE)</f>
        <v>0</v>
      </c>
      <c r="Q110" t="b">
        <f>_xlfn.XLOOKUP(A110,'Patient Health Records'!A:A,'Patient Health Records'!S:S,FALSE)</f>
        <v>1</v>
      </c>
      <c r="R110" t="b">
        <f>_xlfn.XLOOKUP(A110,'Patient Health Records'!A:A,'Patient Health Records'!AA:AA,FALSE)</f>
        <v>0</v>
      </c>
      <c r="S110" t="str">
        <f>_xlfn.XLOOKUP(A110,'Patient Demographics'!A:A,'Patient Demographics'!E:E,FALSE)</f>
        <v>Male</v>
      </c>
      <c r="T110" t="str">
        <f>_xlfn.XLOOKUP(A110,'Patient Education'!A:A,'Patient Education'!B:B,FALSE)</f>
        <v>High School</v>
      </c>
      <c r="U110" t="str">
        <f>_xlfn.XLOOKUP('Combined Sheet'!A110,'Patient Education'!A:A,'Patient Education'!C:C,FALSE)</f>
        <v>Unemployed</v>
      </c>
      <c r="V110">
        <f>_xlfn.XLOOKUP(A110,'Billing Details'!A:A,'Billing Details'!J:J,FALSE)</f>
        <v>240000</v>
      </c>
    </row>
    <row r="111" spans="1:22" x14ac:dyDescent="0.35">
      <c r="A111" s="2" t="s">
        <v>241</v>
      </c>
      <c r="B111">
        <f>_xlfn.XLOOKUP(A111,'Patient Demographics'!A:A,'Billing Details'!J:J,FALSE)</f>
        <v>18000</v>
      </c>
      <c r="C111" t="str">
        <f>_xlfn.XLOOKUP(A111,'Patient Demographics'!A:A,'Patient Demographics'!N:N,FALSE)</f>
        <v>South</v>
      </c>
      <c r="D111">
        <f>_xlfn.XLOOKUP(A111,'Patient Demographics'!A:A,'Patient Demographics'!I:I,FALSE)</f>
        <v>45</v>
      </c>
      <c r="E111" t="str">
        <f>_xlfn.XLOOKUP(A111,'Patient Demographics'!A:A,'Patient Demographics'!J:J,FALSE)</f>
        <v>Adult</v>
      </c>
      <c r="F111">
        <f>_xlfn.XLOOKUP(A111,'Billing Details'!A:A,'Billing Details'!U:U,FALSE)</f>
        <v>12518.82</v>
      </c>
      <c r="G111">
        <f>_xlfn.XLOOKUP(A111,'Patient Health Records'!A:A,'Patient Health Records'!E:E,FALSE)</f>
        <v>65.3</v>
      </c>
      <c r="H111" t="str">
        <f>_xlfn.XLOOKUP(A111,'Patient Health Records'!A:A,'Patient Health Records'!B:B,FALSE)</f>
        <v>A-</v>
      </c>
      <c r="I111" t="b">
        <f>_xlfn.XLOOKUP(A111,'Patient Health Records'!A:A,'Patient Health Records'!J:J,FALSE)</f>
        <v>0</v>
      </c>
      <c r="J111" t="b">
        <f>_xlfn.XLOOKUP(A111,'Patient Health Records'!A:A,'Patient Health Records'!P:P,FALSE)</f>
        <v>0</v>
      </c>
      <c r="K111" s="68">
        <f>_xlfn.XLOOKUP(A111,'Patient Health Records'!A:A,'Patient Health Records'!F:F,FALSE)</f>
        <v>24.57751514923407</v>
      </c>
      <c r="L111" s="22" t="b">
        <f>_xlfn.XLOOKUP(A111,'Patient Health Records'!A:A,'Patient Health Records'!AD:AD,FALSE)</f>
        <v>0</v>
      </c>
      <c r="M111">
        <f>_xlfn.XLOOKUP(A111,'Patient Demographics'!A:A,'Patient Demographics'!K:K,FALSE)</f>
        <v>30</v>
      </c>
      <c r="N111" t="b">
        <f>_xlfn.XLOOKUP(A111,'Billing Details'!A:A,'Billing Details'!T:T,FALSE)</f>
        <v>1</v>
      </c>
      <c r="O111" t="str">
        <f>_xlfn.XLOOKUP(A111,'Patient Health Records'!A:A,'Patient Health Records'!AF:AF,FALSE)</f>
        <v>Diabetes</v>
      </c>
      <c r="P111" t="b">
        <f>_xlfn.XLOOKUP(A111,'Patient Health Records'!A:A,'Patient Health Records'!X:X,FALSE)</f>
        <v>0</v>
      </c>
      <c r="Q111" t="b">
        <f>_xlfn.XLOOKUP(A111,'Patient Health Records'!A:A,'Patient Health Records'!S:S,FALSE)</f>
        <v>0</v>
      </c>
      <c r="R111" t="b">
        <f>_xlfn.XLOOKUP(A111,'Patient Health Records'!A:A,'Patient Health Records'!AA:AA,FALSE)</f>
        <v>0</v>
      </c>
      <c r="S111" t="str">
        <f>_xlfn.XLOOKUP(A111,'Patient Demographics'!A:A,'Patient Demographics'!E:E,FALSE)</f>
        <v>Male</v>
      </c>
      <c r="T111" t="str">
        <f>_xlfn.XLOOKUP(A111,'Patient Education'!A:A,'Patient Education'!B:B,FALSE)</f>
        <v>PhD</v>
      </c>
      <c r="U111" t="str">
        <f>_xlfn.XLOOKUP('Combined Sheet'!A111,'Patient Education'!A:A,'Patient Education'!C:C,FALSE)</f>
        <v>Consultant</v>
      </c>
      <c r="V111">
        <f>_xlfn.XLOOKUP(A111,'Billing Details'!A:A,'Billing Details'!J:J,FALSE)</f>
        <v>18000</v>
      </c>
    </row>
    <row r="112" spans="1:22" x14ac:dyDescent="0.35">
      <c r="A112" s="2" t="s">
        <v>242</v>
      </c>
      <c r="B112">
        <f>_xlfn.XLOOKUP(A112,'Patient Demographics'!A:A,'Billing Details'!J:J,FALSE)</f>
        <v>24000</v>
      </c>
      <c r="C112" t="str">
        <f>_xlfn.XLOOKUP(A112,'Patient Demographics'!A:A,'Patient Demographics'!N:N,FALSE)</f>
        <v>West</v>
      </c>
      <c r="D112">
        <f>_xlfn.XLOOKUP(A112,'Patient Demographics'!A:A,'Patient Demographics'!I:I,FALSE)</f>
        <v>42</v>
      </c>
      <c r="E112" t="str">
        <f>_xlfn.XLOOKUP(A112,'Patient Demographics'!A:A,'Patient Demographics'!J:J,FALSE)</f>
        <v>Adult</v>
      </c>
      <c r="F112">
        <f>_xlfn.XLOOKUP(A112,'Billing Details'!A:A,'Billing Details'!U:U,FALSE)</f>
        <v>12412.04</v>
      </c>
      <c r="G112">
        <f>_xlfn.XLOOKUP(A112,'Patient Health Records'!A:A,'Patient Health Records'!E:E,FALSE)</f>
        <v>85.9</v>
      </c>
      <c r="H112" t="str">
        <f>_xlfn.XLOOKUP(A112,'Patient Health Records'!A:A,'Patient Health Records'!B:B,FALSE)</f>
        <v>B+</v>
      </c>
      <c r="I112" t="b">
        <f>_xlfn.XLOOKUP(A112,'Patient Health Records'!A:A,'Patient Health Records'!J:J,FALSE)</f>
        <v>1</v>
      </c>
      <c r="J112" t="b">
        <f>_xlfn.XLOOKUP(A112,'Patient Health Records'!A:A,'Patient Health Records'!P:P,FALSE)</f>
        <v>1</v>
      </c>
      <c r="K112" s="68">
        <f>_xlfn.XLOOKUP(A112,'Patient Health Records'!A:A,'Patient Health Records'!F:F,FALSE)</f>
        <v>29.723183391003467</v>
      </c>
      <c r="L112" s="22" t="b">
        <f>_xlfn.XLOOKUP(A112,'Patient Health Records'!A:A,'Patient Health Records'!AD:AD,FALSE)</f>
        <v>1</v>
      </c>
      <c r="M112">
        <f>_xlfn.XLOOKUP(A112,'Patient Demographics'!A:A,'Patient Demographics'!K:K,FALSE)</f>
        <v>0</v>
      </c>
      <c r="N112" t="b">
        <f>_xlfn.XLOOKUP(A112,'Billing Details'!A:A,'Billing Details'!T:T,FALSE)</f>
        <v>1</v>
      </c>
      <c r="O112" t="str">
        <f>_xlfn.XLOOKUP(A112,'Patient Health Records'!A:A,'Patient Health Records'!AF:AF,FALSE)</f>
        <v>Heart Disease</v>
      </c>
      <c r="P112" t="b">
        <f>_xlfn.XLOOKUP(A112,'Patient Health Records'!A:A,'Patient Health Records'!X:X,FALSE)</f>
        <v>0</v>
      </c>
      <c r="Q112" t="b">
        <f>_xlfn.XLOOKUP(A112,'Patient Health Records'!A:A,'Patient Health Records'!S:S,FALSE)</f>
        <v>0</v>
      </c>
      <c r="R112" t="b">
        <f>_xlfn.XLOOKUP(A112,'Patient Health Records'!A:A,'Patient Health Records'!AA:AA,FALSE)</f>
        <v>1</v>
      </c>
      <c r="S112" t="str">
        <f>_xlfn.XLOOKUP(A112,'Patient Demographics'!A:A,'Patient Demographics'!E:E,FALSE)</f>
        <v>Female</v>
      </c>
      <c r="T112" t="str">
        <f>_xlfn.XLOOKUP(A112,'Patient Education'!A:A,'Patient Education'!B:B,FALSE)</f>
        <v>Master's Degree</v>
      </c>
      <c r="U112" t="str">
        <f>_xlfn.XLOOKUP('Combined Sheet'!A112,'Patient Education'!A:A,'Patient Education'!C:C,FALSE)</f>
        <v>Software Engineer</v>
      </c>
      <c r="V112">
        <f>_xlfn.XLOOKUP(A112,'Billing Details'!A:A,'Billing Details'!J:J,FALSE)</f>
        <v>24000</v>
      </c>
    </row>
    <row r="113" spans="1:22" x14ac:dyDescent="0.35">
      <c r="A113" s="2" t="s">
        <v>244</v>
      </c>
      <c r="B113">
        <f>_xlfn.XLOOKUP(A113,'Patient Demographics'!A:A,'Billing Details'!J:J,FALSE)</f>
        <v>240000</v>
      </c>
      <c r="C113" t="str">
        <f>_xlfn.XLOOKUP(A113,'Patient Demographics'!A:A,'Patient Demographics'!N:N,FALSE)</f>
        <v>East</v>
      </c>
      <c r="D113">
        <f>_xlfn.XLOOKUP(A113,'Patient Demographics'!A:A,'Patient Demographics'!I:I,FALSE)</f>
        <v>73</v>
      </c>
      <c r="E113" t="str">
        <f>_xlfn.XLOOKUP(A113,'Patient Demographics'!A:A,'Patient Demographics'!J:J,FALSE)</f>
        <v>super senior</v>
      </c>
      <c r="F113">
        <f>_xlfn.XLOOKUP(A113,'Billing Details'!A:A,'Billing Details'!U:U,FALSE)</f>
        <v>179908.08000000002</v>
      </c>
      <c r="G113">
        <f>_xlfn.XLOOKUP(A113,'Patient Health Records'!A:A,'Patient Health Records'!E:E,FALSE)</f>
        <v>85.3</v>
      </c>
      <c r="H113" t="str">
        <f>_xlfn.XLOOKUP(A113,'Patient Health Records'!A:A,'Patient Health Records'!B:B,FALSE)</f>
        <v>A+</v>
      </c>
      <c r="I113" t="b">
        <f>_xlfn.XLOOKUP(A113,'Patient Health Records'!A:A,'Patient Health Records'!J:J,FALSE)</f>
        <v>0</v>
      </c>
      <c r="J113" t="b">
        <f>_xlfn.XLOOKUP(A113,'Patient Health Records'!A:A,'Patient Health Records'!P:P,FALSE)</f>
        <v>0</v>
      </c>
      <c r="K113" s="68">
        <f>_xlfn.XLOOKUP(A113,'Patient Health Records'!A:A,'Patient Health Records'!F:F,FALSE)</f>
        <v>33.740753925873179</v>
      </c>
      <c r="L113" s="22" t="b">
        <f>_xlfn.XLOOKUP(A113,'Patient Health Records'!A:A,'Patient Health Records'!AD:AD,FALSE)</f>
        <v>1</v>
      </c>
      <c r="M113">
        <f>_xlfn.XLOOKUP(A113,'Patient Demographics'!A:A,'Patient Demographics'!K:K,FALSE)</f>
        <v>20</v>
      </c>
      <c r="N113" t="b">
        <f>_xlfn.XLOOKUP(A113,'Billing Details'!A:A,'Billing Details'!T:T,FALSE)</f>
        <v>1</v>
      </c>
      <c r="O113" t="str">
        <f>_xlfn.XLOOKUP(A113,'Patient Health Records'!A:A,'Patient Health Records'!AF:AF,FALSE)</f>
        <v>Diabetes</v>
      </c>
      <c r="P113" t="b">
        <f>_xlfn.XLOOKUP(A113,'Patient Health Records'!A:A,'Patient Health Records'!X:X,FALSE)</f>
        <v>0</v>
      </c>
      <c r="Q113" t="b">
        <f>_xlfn.XLOOKUP(A113,'Patient Health Records'!A:A,'Patient Health Records'!S:S,FALSE)</f>
        <v>1</v>
      </c>
      <c r="R113" t="b">
        <f>_xlfn.XLOOKUP(A113,'Patient Health Records'!A:A,'Patient Health Records'!AA:AA,FALSE)</f>
        <v>0</v>
      </c>
      <c r="S113" t="str">
        <f>_xlfn.XLOOKUP(A113,'Patient Demographics'!A:A,'Patient Demographics'!E:E,FALSE)</f>
        <v>Female</v>
      </c>
      <c r="T113" t="str">
        <f>_xlfn.XLOOKUP(A113,'Patient Education'!A:A,'Patient Education'!B:B,FALSE)</f>
        <v>Bachelor's Degree</v>
      </c>
      <c r="U113" t="str">
        <f>_xlfn.XLOOKUP('Combined Sheet'!A113,'Patient Education'!A:A,'Patient Education'!C:C,FALSE)</f>
        <v>Teacher</v>
      </c>
      <c r="V113">
        <f>_xlfn.XLOOKUP(A113,'Billing Details'!A:A,'Billing Details'!J:J,FALSE)</f>
        <v>240000</v>
      </c>
    </row>
    <row r="114" spans="1:22" x14ac:dyDescent="0.35">
      <c r="A114" s="2" t="s">
        <v>245</v>
      </c>
      <c r="B114">
        <f>_xlfn.XLOOKUP(A114,'Patient Demographics'!A:A,'Billing Details'!J:J,FALSE)</f>
        <v>800</v>
      </c>
      <c r="C114" t="str">
        <f>_xlfn.XLOOKUP(A114,'Patient Demographics'!A:A,'Patient Demographics'!N:N,FALSE)</f>
        <v>West</v>
      </c>
      <c r="D114">
        <f>_xlfn.XLOOKUP(A114,'Patient Demographics'!A:A,'Patient Demographics'!I:I,FALSE)</f>
        <v>62</v>
      </c>
      <c r="E114" t="str">
        <f>_xlfn.XLOOKUP(A114,'Patient Demographics'!A:A,'Patient Demographics'!J:J,FALSE)</f>
        <v>super senior</v>
      </c>
      <c r="F114">
        <f>_xlfn.XLOOKUP(A114,'Billing Details'!A:A,'Billing Details'!U:U,FALSE)</f>
        <v>678.92</v>
      </c>
      <c r="G114">
        <f>_xlfn.XLOOKUP(A114,'Patient Health Records'!A:A,'Patient Health Records'!E:E,FALSE)</f>
        <v>84.7</v>
      </c>
      <c r="H114" t="str">
        <f>_xlfn.XLOOKUP(A114,'Patient Health Records'!A:A,'Patient Health Records'!B:B,FALSE)</f>
        <v>AB-</v>
      </c>
      <c r="I114" t="b">
        <f>_xlfn.XLOOKUP(A114,'Patient Health Records'!A:A,'Patient Health Records'!J:J,FALSE)</f>
        <v>0</v>
      </c>
      <c r="J114" t="b">
        <f>_xlfn.XLOOKUP(A114,'Patient Health Records'!A:A,'Patient Health Records'!P:P,FALSE)</f>
        <v>0</v>
      </c>
      <c r="K114" s="68">
        <f>_xlfn.XLOOKUP(A114,'Patient Health Records'!A:A,'Patient Health Records'!F:F,FALSE)</f>
        <v>30.737407461169983</v>
      </c>
      <c r="L114" s="22" t="b">
        <f>_xlfn.XLOOKUP(A114,'Patient Health Records'!A:A,'Patient Health Records'!AD:AD,FALSE)</f>
        <v>1</v>
      </c>
      <c r="M114">
        <f>_xlfn.XLOOKUP(A114,'Patient Demographics'!A:A,'Patient Demographics'!K:K,FALSE)</f>
        <v>5</v>
      </c>
      <c r="N114" t="b">
        <f>_xlfn.XLOOKUP(A114,'Billing Details'!A:A,'Billing Details'!T:T,FALSE)</f>
        <v>1</v>
      </c>
      <c r="O114" t="str">
        <f>_xlfn.XLOOKUP(A114,'Patient Health Records'!A:A,'Patient Health Records'!AF:AF,FALSE)</f>
        <v>Heart Disease</v>
      </c>
      <c r="P114" t="b">
        <f>_xlfn.XLOOKUP(A114,'Patient Health Records'!A:A,'Patient Health Records'!X:X,FALSE)</f>
        <v>0</v>
      </c>
      <c r="Q114" t="b">
        <f>_xlfn.XLOOKUP(A114,'Patient Health Records'!A:A,'Patient Health Records'!S:S,FALSE)</f>
        <v>0</v>
      </c>
      <c r="R114" t="b">
        <f>_xlfn.XLOOKUP(A114,'Patient Health Records'!A:A,'Patient Health Records'!AA:AA,FALSE)</f>
        <v>0</v>
      </c>
      <c r="S114" t="str">
        <f>_xlfn.XLOOKUP(A114,'Patient Demographics'!A:A,'Patient Demographics'!E:E,FALSE)</f>
        <v>Female</v>
      </c>
      <c r="T114" t="str">
        <f>_xlfn.XLOOKUP(A114,'Patient Education'!A:A,'Patient Education'!B:B,FALSE)</f>
        <v>Bachelor's Degree</v>
      </c>
      <c r="U114" t="str">
        <f>_xlfn.XLOOKUP('Combined Sheet'!A114,'Patient Education'!A:A,'Patient Education'!C:C,FALSE)</f>
        <v>Engineer</v>
      </c>
      <c r="V114">
        <f>_xlfn.XLOOKUP(A114,'Billing Details'!A:A,'Billing Details'!J:J,FALSE)</f>
        <v>800</v>
      </c>
    </row>
    <row r="115" spans="1:22" x14ac:dyDescent="0.35">
      <c r="A115" s="2" t="s">
        <v>247</v>
      </c>
      <c r="B115">
        <f>_xlfn.XLOOKUP(A115,'Patient Demographics'!A:A,'Billing Details'!J:J,FALSE)</f>
        <v>90000</v>
      </c>
      <c r="C115" t="str">
        <f>_xlfn.XLOOKUP(A115,'Patient Demographics'!A:A,'Patient Demographics'!N:N,FALSE)</f>
        <v>South</v>
      </c>
      <c r="D115">
        <f>_xlfn.XLOOKUP(A115,'Patient Demographics'!A:A,'Patient Demographics'!I:I,FALSE)</f>
        <v>53</v>
      </c>
      <c r="E115" t="str">
        <f>_xlfn.XLOOKUP(A115,'Patient Demographics'!A:A,'Patient Demographics'!J:J,FALSE)</f>
        <v>Senior</v>
      </c>
      <c r="F115" t="str">
        <f>_xlfn.XLOOKUP(A115,'Billing Details'!A:A,'Billing Details'!U:U,FALSE)</f>
        <v/>
      </c>
      <c r="G115">
        <f>_xlfn.XLOOKUP(A115,'Patient Health Records'!A:A,'Patient Health Records'!E:E,FALSE)</f>
        <v>77.3</v>
      </c>
      <c r="H115" t="str">
        <f>_xlfn.XLOOKUP(A115,'Patient Health Records'!A:A,'Patient Health Records'!B:B,FALSE)</f>
        <v>A+</v>
      </c>
      <c r="I115" t="b">
        <f>_xlfn.XLOOKUP(A115,'Patient Health Records'!A:A,'Patient Health Records'!J:J,FALSE)</f>
        <v>0</v>
      </c>
      <c r="J115" t="b">
        <f>_xlfn.XLOOKUP(A115,'Patient Health Records'!A:A,'Patient Health Records'!P:P,FALSE)</f>
        <v>0</v>
      </c>
      <c r="K115" s="68">
        <f>_xlfn.XLOOKUP(A115,'Patient Health Records'!A:A,'Patient Health Records'!F:F,FALSE)</f>
        <v>33.902021841147317</v>
      </c>
      <c r="L115" s="22" t="b">
        <f>_xlfn.XLOOKUP(A115,'Patient Health Records'!A:A,'Patient Health Records'!AD:AD,FALSE)</f>
        <v>1</v>
      </c>
      <c r="M115">
        <f>_xlfn.XLOOKUP(A115,'Patient Demographics'!A:A,'Patient Demographics'!K:K,FALSE)</f>
        <v>12</v>
      </c>
      <c r="N115" t="b">
        <f>_xlfn.XLOOKUP(A115,'Billing Details'!A:A,'Billing Details'!T:T,FALSE)</f>
        <v>0</v>
      </c>
      <c r="O115" t="str">
        <f>_xlfn.XLOOKUP(A115,'Patient Health Records'!A:A,'Patient Health Records'!AF:AF,FALSE)</f>
        <v>Prostate Cancer</v>
      </c>
      <c r="P115" t="b">
        <f>_xlfn.XLOOKUP(A115,'Patient Health Records'!A:A,'Patient Health Records'!X:X,FALSE)</f>
        <v>0</v>
      </c>
      <c r="Q115" t="b">
        <f>_xlfn.XLOOKUP(A115,'Patient Health Records'!A:A,'Patient Health Records'!S:S,FALSE)</f>
        <v>0</v>
      </c>
      <c r="R115" t="b">
        <f>_xlfn.XLOOKUP(A115,'Patient Health Records'!A:A,'Patient Health Records'!AA:AA,FALSE)</f>
        <v>1</v>
      </c>
      <c r="S115" t="str">
        <f>_xlfn.XLOOKUP(A115,'Patient Demographics'!A:A,'Patient Demographics'!E:E,FALSE)</f>
        <v>Female</v>
      </c>
      <c r="T115" t="str">
        <f>_xlfn.XLOOKUP(A115,'Patient Education'!A:A,'Patient Education'!B:B,FALSE)</f>
        <v>PhD</v>
      </c>
      <c r="U115" t="str">
        <f>_xlfn.XLOOKUP('Combined Sheet'!A115,'Patient Education'!A:A,'Patient Education'!C:C,FALSE)</f>
        <v>CEO</v>
      </c>
      <c r="V115">
        <f>_xlfn.XLOOKUP(A115,'Billing Details'!A:A,'Billing Details'!J:J,FALSE)</f>
        <v>90000</v>
      </c>
    </row>
    <row r="116" spans="1:22" x14ac:dyDescent="0.35">
      <c r="A116" s="2" t="s">
        <v>249</v>
      </c>
      <c r="B116">
        <f>_xlfn.XLOOKUP(A116,'Patient Demographics'!A:A,'Billing Details'!J:J,FALSE)</f>
        <v>100</v>
      </c>
      <c r="C116" t="str">
        <f>_xlfn.XLOOKUP(A116,'Patient Demographics'!A:A,'Patient Demographics'!N:N,FALSE)</f>
        <v>West</v>
      </c>
      <c r="D116">
        <f>_xlfn.XLOOKUP(A116,'Patient Demographics'!A:A,'Patient Demographics'!I:I,FALSE)</f>
        <v>33</v>
      </c>
      <c r="E116" t="str">
        <f>_xlfn.XLOOKUP(A116,'Patient Demographics'!A:A,'Patient Demographics'!J:J,FALSE)</f>
        <v>Adult</v>
      </c>
      <c r="F116" t="str">
        <f>_xlfn.XLOOKUP(A116,'Billing Details'!A:A,'Billing Details'!U:U,FALSE)</f>
        <v/>
      </c>
      <c r="G116">
        <f>_xlfn.XLOOKUP(A116,'Patient Health Records'!A:A,'Patient Health Records'!E:E,FALSE)</f>
        <v>84.1</v>
      </c>
      <c r="H116" t="str">
        <f>_xlfn.XLOOKUP(A116,'Patient Health Records'!A:A,'Patient Health Records'!B:B,FALSE)</f>
        <v>O-</v>
      </c>
      <c r="I116" t="b">
        <f>_xlfn.XLOOKUP(A116,'Patient Health Records'!A:A,'Patient Health Records'!J:J,FALSE)</f>
        <v>1</v>
      </c>
      <c r="J116" t="b">
        <f>_xlfn.XLOOKUP(A116,'Patient Health Records'!A:A,'Patient Health Records'!P:P,FALSE)</f>
        <v>0</v>
      </c>
      <c r="K116" s="68">
        <f>_xlfn.XLOOKUP(A116,'Patient Health Records'!A:A,'Patient Health Records'!F:F,FALSE)</f>
        <v>28.427528393726341</v>
      </c>
      <c r="L116" s="22" t="b">
        <f>_xlfn.XLOOKUP(A116,'Patient Health Records'!A:A,'Patient Health Records'!AD:AD,FALSE)</f>
        <v>1</v>
      </c>
      <c r="M116">
        <f>_xlfn.XLOOKUP(A116,'Patient Demographics'!A:A,'Patient Demographics'!K:K,FALSE)</f>
        <v>5</v>
      </c>
      <c r="N116" t="b">
        <f>_xlfn.XLOOKUP(A116,'Billing Details'!A:A,'Billing Details'!T:T,FALSE)</f>
        <v>0</v>
      </c>
      <c r="O116" t="str">
        <f>_xlfn.XLOOKUP(A116,'Patient Health Records'!A:A,'Patient Health Records'!AF:AF,FALSE)</f>
        <v>Fractured Arm</v>
      </c>
      <c r="P116" t="b">
        <f>_xlfn.XLOOKUP(A116,'Patient Health Records'!A:A,'Patient Health Records'!X:X,FALSE)</f>
        <v>0</v>
      </c>
      <c r="Q116" t="b">
        <f>_xlfn.XLOOKUP(A116,'Patient Health Records'!A:A,'Patient Health Records'!S:S,FALSE)</f>
        <v>1</v>
      </c>
      <c r="R116" t="b">
        <f>_xlfn.XLOOKUP(A116,'Patient Health Records'!A:A,'Patient Health Records'!AA:AA,FALSE)</f>
        <v>0</v>
      </c>
      <c r="S116" t="str">
        <f>_xlfn.XLOOKUP(A116,'Patient Demographics'!A:A,'Patient Demographics'!E:E,FALSE)</f>
        <v>Female</v>
      </c>
      <c r="T116" t="str">
        <f>_xlfn.XLOOKUP(A116,'Patient Education'!A:A,'Patient Education'!B:B,FALSE)</f>
        <v>Master's Degree</v>
      </c>
      <c r="U116" t="str">
        <f>_xlfn.XLOOKUP('Combined Sheet'!A116,'Patient Education'!A:A,'Patient Education'!C:C,FALSE)</f>
        <v>Senior Executive</v>
      </c>
      <c r="V116">
        <f>_xlfn.XLOOKUP(A116,'Billing Details'!A:A,'Billing Details'!J:J,FALSE)</f>
        <v>100</v>
      </c>
    </row>
    <row r="117" spans="1:22" x14ac:dyDescent="0.35">
      <c r="A117" s="2" t="s">
        <v>250</v>
      </c>
      <c r="B117">
        <f>_xlfn.XLOOKUP(A117,'Patient Demographics'!A:A,'Billing Details'!J:J,FALSE)</f>
        <v>800</v>
      </c>
      <c r="C117" t="str">
        <f>_xlfn.XLOOKUP(A117,'Patient Demographics'!A:A,'Patient Demographics'!N:N,FALSE)</f>
        <v>South</v>
      </c>
      <c r="D117">
        <f>_xlfn.XLOOKUP(A117,'Patient Demographics'!A:A,'Patient Demographics'!I:I,FALSE)</f>
        <v>41</v>
      </c>
      <c r="E117" t="str">
        <f>_xlfn.XLOOKUP(A117,'Patient Demographics'!A:A,'Patient Demographics'!J:J,FALSE)</f>
        <v>Adult</v>
      </c>
      <c r="F117">
        <f>_xlfn.XLOOKUP(A117,'Billing Details'!A:A,'Billing Details'!U:U,FALSE)</f>
        <v>411.43</v>
      </c>
      <c r="G117">
        <f>_xlfn.XLOOKUP(A117,'Patient Health Records'!A:A,'Patient Health Records'!E:E,FALSE)</f>
        <v>68.099999999999994</v>
      </c>
      <c r="H117" t="str">
        <f>_xlfn.XLOOKUP(A117,'Patient Health Records'!A:A,'Patient Health Records'!B:B,FALSE)</f>
        <v>B+</v>
      </c>
      <c r="I117" t="b">
        <f>_xlfn.XLOOKUP(A117,'Patient Health Records'!A:A,'Patient Health Records'!J:J,FALSE)</f>
        <v>1</v>
      </c>
      <c r="J117" t="b">
        <f>_xlfn.XLOOKUP(A117,'Patient Health Records'!A:A,'Patient Health Records'!P:P,FALSE)</f>
        <v>0</v>
      </c>
      <c r="K117" s="68">
        <f>_xlfn.XLOOKUP(A117,'Patient Health Records'!A:A,'Patient Health Records'!F:F,FALSE)</f>
        <v>24.713311075627811</v>
      </c>
      <c r="L117" s="22" t="b">
        <f>_xlfn.XLOOKUP(A117,'Patient Health Records'!A:A,'Patient Health Records'!AD:AD,FALSE)</f>
        <v>0</v>
      </c>
      <c r="M117">
        <f>_xlfn.XLOOKUP(A117,'Patient Demographics'!A:A,'Patient Demographics'!K:K,FALSE)</f>
        <v>12</v>
      </c>
      <c r="N117" t="b">
        <f>_xlfn.XLOOKUP(A117,'Billing Details'!A:A,'Billing Details'!T:T,FALSE)</f>
        <v>1</v>
      </c>
      <c r="O117" t="str">
        <f>_xlfn.XLOOKUP(A117,'Patient Health Records'!A:A,'Patient Health Records'!AF:AF,FALSE)</f>
        <v>Cancer</v>
      </c>
      <c r="P117" t="b">
        <f>_xlfn.XLOOKUP(A117,'Patient Health Records'!A:A,'Patient Health Records'!X:X,FALSE)</f>
        <v>0</v>
      </c>
      <c r="Q117" t="b">
        <f>_xlfn.XLOOKUP(A117,'Patient Health Records'!A:A,'Patient Health Records'!S:S,FALSE)</f>
        <v>0</v>
      </c>
      <c r="R117" t="b">
        <f>_xlfn.XLOOKUP(A117,'Patient Health Records'!A:A,'Patient Health Records'!AA:AA,FALSE)</f>
        <v>0</v>
      </c>
      <c r="S117" t="str">
        <f>_xlfn.XLOOKUP(A117,'Patient Demographics'!A:A,'Patient Demographics'!E:E,FALSE)</f>
        <v>Male</v>
      </c>
      <c r="T117" t="str">
        <f>_xlfn.XLOOKUP(A117,'Patient Education'!A:A,'Patient Education'!B:B,FALSE)</f>
        <v>Post-graduate</v>
      </c>
      <c r="U117" t="str">
        <f>_xlfn.XLOOKUP('Combined Sheet'!A117,'Patient Education'!A:A,'Patient Education'!C:C,FALSE)</f>
        <v>Professor</v>
      </c>
      <c r="V117">
        <f>_xlfn.XLOOKUP(A117,'Billing Details'!A:A,'Billing Details'!J:J,FALSE)</f>
        <v>800</v>
      </c>
    </row>
    <row r="118" spans="1:22" x14ac:dyDescent="0.35">
      <c r="A118" s="2" t="s">
        <v>252</v>
      </c>
      <c r="B118">
        <f>_xlfn.XLOOKUP(A118,'Patient Demographics'!A:A,'Billing Details'!J:J,FALSE)</f>
        <v>48000</v>
      </c>
      <c r="C118" t="str">
        <f>_xlfn.XLOOKUP(A118,'Patient Demographics'!A:A,'Patient Demographics'!N:N,FALSE)</f>
        <v>West</v>
      </c>
      <c r="D118">
        <f>_xlfn.XLOOKUP(A118,'Patient Demographics'!A:A,'Patient Demographics'!I:I,FALSE)</f>
        <v>58</v>
      </c>
      <c r="E118" t="str">
        <f>_xlfn.XLOOKUP(A118,'Patient Demographics'!A:A,'Patient Demographics'!J:J,FALSE)</f>
        <v>Senior</v>
      </c>
      <c r="F118">
        <f>_xlfn.XLOOKUP(A118,'Billing Details'!A:A,'Billing Details'!U:U,FALSE)</f>
        <v>25741.52</v>
      </c>
      <c r="G118">
        <f>_xlfn.XLOOKUP(A118,'Patient Health Records'!A:A,'Patient Health Records'!E:E,FALSE)</f>
        <v>56.9</v>
      </c>
      <c r="H118" t="str">
        <f>_xlfn.XLOOKUP(A118,'Patient Health Records'!A:A,'Patient Health Records'!B:B,FALSE)</f>
        <v>O+</v>
      </c>
      <c r="I118" t="b">
        <f>_xlfn.XLOOKUP(A118,'Patient Health Records'!A:A,'Patient Health Records'!J:J,FALSE)</f>
        <v>1</v>
      </c>
      <c r="J118" t="b">
        <f>_xlfn.XLOOKUP(A118,'Patient Health Records'!A:A,'Patient Health Records'!P:P,FALSE)</f>
        <v>1</v>
      </c>
      <c r="K118" s="68">
        <f>_xlfn.XLOOKUP(A118,'Patient Health Records'!A:A,'Patient Health Records'!F:F,FALSE)</f>
        <v>20.899908172635445</v>
      </c>
      <c r="L118" s="22" t="b">
        <f>_xlfn.XLOOKUP(A118,'Patient Health Records'!A:A,'Patient Health Records'!AD:AD,FALSE)</f>
        <v>0</v>
      </c>
      <c r="M118">
        <f>_xlfn.XLOOKUP(A118,'Patient Demographics'!A:A,'Patient Demographics'!K:K,FALSE)</f>
        <v>7</v>
      </c>
      <c r="N118" t="b">
        <f>_xlfn.XLOOKUP(A118,'Billing Details'!A:A,'Billing Details'!T:T,FALSE)</f>
        <v>1</v>
      </c>
      <c r="O118" t="str">
        <f>_xlfn.XLOOKUP(A118,'Patient Health Records'!A:A,'Patient Health Records'!AF:AF,FALSE)</f>
        <v>Allergic Reaction</v>
      </c>
      <c r="P118" t="b">
        <f>_xlfn.XLOOKUP(A118,'Patient Health Records'!A:A,'Patient Health Records'!X:X,FALSE)</f>
        <v>0</v>
      </c>
      <c r="Q118" t="b">
        <f>_xlfn.XLOOKUP(A118,'Patient Health Records'!A:A,'Patient Health Records'!S:S,FALSE)</f>
        <v>0</v>
      </c>
      <c r="R118" t="b">
        <f>_xlfn.XLOOKUP(A118,'Patient Health Records'!A:A,'Patient Health Records'!AA:AA,FALSE)</f>
        <v>0</v>
      </c>
      <c r="S118" t="str">
        <f>_xlfn.XLOOKUP(A118,'Patient Demographics'!A:A,'Patient Demographics'!E:E,FALSE)</f>
        <v>Female</v>
      </c>
      <c r="T118" t="str">
        <f>_xlfn.XLOOKUP(A118,'Patient Education'!A:A,'Patient Education'!B:B,FALSE)</f>
        <v>PhD</v>
      </c>
      <c r="U118" t="str">
        <f>_xlfn.XLOOKUP('Combined Sheet'!A118,'Patient Education'!A:A,'Patient Education'!C:C,FALSE)</f>
        <v>Scientist</v>
      </c>
      <c r="V118">
        <f>_xlfn.XLOOKUP(A118,'Billing Details'!A:A,'Billing Details'!J:J,FALSE)</f>
        <v>48000</v>
      </c>
    </row>
    <row r="119" spans="1:22" x14ac:dyDescent="0.35">
      <c r="A119" s="2" t="s">
        <v>254</v>
      </c>
      <c r="B119">
        <f>_xlfn.XLOOKUP(A119,'Patient Demographics'!A:A,'Billing Details'!J:J,FALSE)</f>
        <v>500</v>
      </c>
      <c r="C119" t="str">
        <f>_xlfn.XLOOKUP(A119,'Patient Demographics'!A:A,'Patient Demographics'!N:N,FALSE)</f>
        <v>South</v>
      </c>
      <c r="D119">
        <f>_xlfn.XLOOKUP(A119,'Patient Demographics'!A:A,'Patient Demographics'!I:I,FALSE)</f>
        <v>73</v>
      </c>
      <c r="E119" t="str">
        <f>_xlfn.XLOOKUP(A119,'Patient Demographics'!A:A,'Patient Demographics'!J:J,FALSE)</f>
        <v>super senior</v>
      </c>
      <c r="F119" t="str">
        <f>_xlfn.XLOOKUP(A119,'Billing Details'!A:A,'Billing Details'!U:U,FALSE)</f>
        <v/>
      </c>
      <c r="G119">
        <f>_xlfn.XLOOKUP(A119,'Patient Health Records'!A:A,'Patient Health Records'!E:E,FALSE)</f>
        <v>53</v>
      </c>
      <c r="H119" t="str">
        <f>_xlfn.XLOOKUP(A119,'Patient Health Records'!A:A,'Patient Health Records'!B:B,FALSE)</f>
        <v>B-</v>
      </c>
      <c r="I119" t="b">
        <f>_xlfn.XLOOKUP(A119,'Patient Health Records'!A:A,'Patient Health Records'!J:J,FALSE)</f>
        <v>1</v>
      </c>
      <c r="J119" t="b">
        <f>_xlfn.XLOOKUP(A119,'Patient Health Records'!A:A,'Patient Health Records'!P:P,FALSE)</f>
        <v>0</v>
      </c>
      <c r="K119" s="68">
        <f>_xlfn.XLOOKUP(A119,'Patient Health Records'!A:A,'Patient Health Records'!F:F,FALSE)</f>
        <v>22.939750692520775</v>
      </c>
      <c r="L119" s="22" t="str">
        <f>_xlfn.XLOOKUP(A119,'Patient Health Records'!A:A,'Patient Health Records'!AD:AD,FALSE)</f>
        <v>FALSE</v>
      </c>
      <c r="M119">
        <f>_xlfn.XLOOKUP(A119,'Patient Demographics'!A:A,'Patient Demographics'!K:K,FALSE)</f>
        <v>7</v>
      </c>
      <c r="N119" t="b">
        <f>_xlfn.XLOOKUP(A119,'Billing Details'!A:A,'Billing Details'!T:T,FALSE)</f>
        <v>0</v>
      </c>
      <c r="O119" t="str">
        <f>_xlfn.XLOOKUP(A119,'Patient Health Records'!A:A,'Patient Health Records'!AF:AF,FALSE)</f>
        <v>Childbirth</v>
      </c>
      <c r="P119" t="b">
        <f>_xlfn.XLOOKUP(A119,'Patient Health Records'!A:A,'Patient Health Records'!X:X,FALSE)</f>
        <v>0</v>
      </c>
      <c r="Q119" t="b">
        <f>_xlfn.XLOOKUP(A119,'Patient Health Records'!A:A,'Patient Health Records'!S:S,FALSE)</f>
        <v>0</v>
      </c>
      <c r="R119" t="b">
        <f>_xlfn.XLOOKUP(A119,'Patient Health Records'!A:A,'Patient Health Records'!AA:AA,FALSE)</f>
        <v>0</v>
      </c>
      <c r="S119" t="str">
        <f>_xlfn.XLOOKUP(A119,'Patient Demographics'!A:A,'Patient Demographics'!E:E,FALSE)</f>
        <v>Male</v>
      </c>
      <c r="T119" t="str">
        <f>_xlfn.XLOOKUP(A119,'Patient Education'!A:A,'Patient Education'!B:B,FALSE)</f>
        <v>Master's Degree</v>
      </c>
      <c r="U119" t="str">
        <f>_xlfn.XLOOKUP('Combined Sheet'!A119,'Patient Education'!A:A,'Patient Education'!C:C,FALSE)</f>
        <v>Software Engineer</v>
      </c>
      <c r="V119">
        <f>_xlfn.XLOOKUP(A119,'Billing Details'!A:A,'Billing Details'!J:J,FALSE)</f>
        <v>500</v>
      </c>
    </row>
    <row r="120" spans="1:22" x14ac:dyDescent="0.35">
      <c r="A120" s="2" t="s">
        <v>255</v>
      </c>
      <c r="B120">
        <f>_xlfn.XLOOKUP(A120,'Patient Demographics'!A:A,'Billing Details'!J:J,FALSE)</f>
        <v>500</v>
      </c>
      <c r="C120" t="str">
        <f>_xlfn.XLOOKUP(A120,'Patient Demographics'!A:A,'Patient Demographics'!N:N,FALSE)</f>
        <v>East</v>
      </c>
      <c r="D120">
        <f>_xlfn.XLOOKUP(A120,'Patient Demographics'!A:A,'Patient Demographics'!I:I,FALSE)</f>
        <v>58</v>
      </c>
      <c r="E120" t="str">
        <f>_xlfn.XLOOKUP(A120,'Patient Demographics'!A:A,'Patient Demographics'!J:J,FALSE)</f>
        <v>Senior</v>
      </c>
      <c r="F120">
        <f>_xlfn.XLOOKUP(A120,'Billing Details'!A:A,'Billing Details'!U:U,FALSE)</f>
        <v>278.88</v>
      </c>
      <c r="G120">
        <f>_xlfn.XLOOKUP(A120,'Patient Health Records'!A:A,'Patient Health Records'!E:E,FALSE)</f>
        <v>90.9</v>
      </c>
      <c r="H120" t="str">
        <f>_xlfn.XLOOKUP(A120,'Patient Health Records'!A:A,'Patient Health Records'!B:B,FALSE)</f>
        <v>O-</v>
      </c>
      <c r="I120" t="b">
        <f>_xlfn.XLOOKUP(A120,'Patient Health Records'!A:A,'Patient Health Records'!J:J,FALSE)</f>
        <v>0</v>
      </c>
      <c r="J120" t="b">
        <f>_xlfn.XLOOKUP(A120,'Patient Health Records'!A:A,'Patient Health Records'!P:P,FALSE)</f>
        <v>0</v>
      </c>
      <c r="K120" s="68">
        <f>_xlfn.XLOOKUP(A120,'Patient Health Records'!A:A,'Patient Health Records'!F:F,FALSE)</f>
        <v>33.796847114812621</v>
      </c>
      <c r="L120" s="22" t="b">
        <f>_xlfn.XLOOKUP(A120,'Patient Health Records'!A:A,'Patient Health Records'!AD:AD,FALSE)</f>
        <v>1</v>
      </c>
      <c r="M120">
        <f>_xlfn.XLOOKUP(A120,'Patient Demographics'!A:A,'Patient Demographics'!K:K,FALSE)</f>
        <v>7</v>
      </c>
      <c r="N120" t="b">
        <f>_xlfn.XLOOKUP(A120,'Billing Details'!A:A,'Billing Details'!T:T,FALSE)</f>
        <v>1</v>
      </c>
      <c r="O120" t="str">
        <f>_xlfn.XLOOKUP(A120,'Patient Health Records'!A:A,'Patient Health Records'!AF:AF,FALSE)</f>
        <v>Hypertension</v>
      </c>
      <c r="P120" t="b">
        <f>_xlfn.XLOOKUP(A120,'Patient Health Records'!A:A,'Patient Health Records'!X:X,FALSE)</f>
        <v>0</v>
      </c>
      <c r="Q120" t="b">
        <f>_xlfn.XLOOKUP(A120,'Patient Health Records'!A:A,'Patient Health Records'!S:S,FALSE)</f>
        <v>1</v>
      </c>
      <c r="R120" t="b">
        <f>_xlfn.XLOOKUP(A120,'Patient Health Records'!A:A,'Patient Health Records'!AA:AA,FALSE)</f>
        <v>0</v>
      </c>
      <c r="S120" t="str">
        <f>_xlfn.XLOOKUP(A120,'Patient Demographics'!A:A,'Patient Demographics'!E:E,FALSE)</f>
        <v>Female</v>
      </c>
      <c r="T120" t="str">
        <f>_xlfn.XLOOKUP(A120,'Patient Education'!A:A,'Patient Education'!B:B,FALSE)</f>
        <v>PhD</v>
      </c>
      <c r="U120" t="str">
        <f>_xlfn.XLOOKUP('Combined Sheet'!A120,'Patient Education'!A:A,'Patient Education'!C:C,FALSE)</f>
        <v>CEO</v>
      </c>
      <c r="V120">
        <f>_xlfn.XLOOKUP(A120,'Billing Details'!A:A,'Billing Details'!J:J,FALSE)</f>
        <v>500</v>
      </c>
    </row>
    <row r="121" spans="1:22" x14ac:dyDescent="0.35">
      <c r="A121" s="2" t="s">
        <v>256</v>
      </c>
      <c r="B121">
        <f>_xlfn.XLOOKUP(A121,'Patient Demographics'!A:A,'Billing Details'!J:J,FALSE)</f>
        <v>18000</v>
      </c>
      <c r="C121" t="str">
        <f>_xlfn.XLOOKUP(A121,'Patient Demographics'!A:A,'Patient Demographics'!N:N,FALSE)</f>
        <v>North</v>
      </c>
      <c r="D121">
        <f>_xlfn.XLOOKUP(A121,'Patient Demographics'!A:A,'Patient Demographics'!I:I,FALSE)</f>
        <v>33</v>
      </c>
      <c r="E121" t="str">
        <f>_xlfn.XLOOKUP(A121,'Patient Demographics'!A:A,'Patient Demographics'!J:J,FALSE)</f>
        <v>Adult</v>
      </c>
      <c r="F121">
        <f>_xlfn.XLOOKUP(A121,'Billing Details'!A:A,'Billing Details'!U:U,FALSE)</f>
        <v>14820.27</v>
      </c>
      <c r="G121">
        <f>_xlfn.XLOOKUP(A121,'Patient Health Records'!A:A,'Patient Health Records'!E:E,FALSE)</f>
        <v>75.7</v>
      </c>
      <c r="H121" t="str">
        <f>_xlfn.XLOOKUP(A121,'Patient Health Records'!A:A,'Patient Health Records'!B:B,FALSE)</f>
        <v>AB+</v>
      </c>
      <c r="I121" t="b">
        <f>_xlfn.XLOOKUP(A121,'Patient Health Records'!A:A,'Patient Health Records'!J:J,FALSE)</f>
        <v>0</v>
      </c>
      <c r="J121" t="b">
        <f>_xlfn.XLOOKUP(A121,'Patient Health Records'!A:A,'Patient Health Records'!P:P,FALSE)</f>
        <v>0</v>
      </c>
      <c r="K121" s="68">
        <f>_xlfn.XLOOKUP(A121,'Patient Health Records'!A:A,'Patient Health Records'!F:F,FALSE)</f>
        <v>29.570312499999996</v>
      </c>
      <c r="L121" s="22" t="b">
        <f>_xlfn.XLOOKUP(A121,'Patient Health Records'!A:A,'Patient Health Records'!AD:AD,FALSE)</f>
        <v>1</v>
      </c>
      <c r="M121">
        <f>_xlfn.XLOOKUP(A121,'Patient Demographics'!A:A,'Patient Demographics'!K:K,FALSE)</f>
        <v>0.5</v>
      </c>
      <c r="N121" t="b">
        <f>_xlfn.XLOOKUP(A121,'Billing Details'!A:A,'Billing Details'!T:T,FALSE)</f>
        <v>1</v>
      </c>
      <c r="O121" t="str">
        <f>_xlfn.XLOOKUP(A121,'Patient Health Records'!A:A,'Patient Health Records'!AF:AF,FALSE)</f>
        <v>Appendicitis</v>
      </c>
      <c r="P121" t="b">
        <f>_xlfn.XLOOKUP(A121,'Patient Health Records'!A:A,'Patient Health Records'!X:X,FALSE)</f>
        <v>0</v>
      </c>
      <c r="Q121" t="b">
        <f>_xlfn.XLOOKUP(A121,'Patient Health Records'!A:A,'Patient Health Records'!S:S,FALSE)</f>
        <v>0</v>
      </c>
      <c r="R121" t="b">
        <f>_xlfn.XLOOKUP(A121,'Patient Health Records'!A:A,'Patient Health Records'!AA:AA,FALSE)</f>
        <v>1</v>
      </c>
      <c r="S121" t="str">
        <f>_xlfn.XLOOKUP(A121,'Patient Demographics'!A:A,'Patient Demographics'!E:E,FALSE)</f>
        <v>Male</v>
      </c>
      <c r="T121" t="str">
        <f>_xlfn.XLOOKUP(A121,'Patient Education'!A:A,'Patient Education'!B:B,FALSE)</f>
        <v>School</v>
      </c>
      <c r="U121" t="str">
        <f>_xlfn.XLOOKUP('Combined Sheet'!A121,'Patient Education'!A:A,'Patient Education'!C:C,FALSE)</f>
        <v>Driver</v>
      </c>
      <c r="V121">
        <f>_xlfn.XLOOKUP(A121,'Billing Details'!A:A,'Billing Details'!J:J,FALSE)</f>
        <v>18000</v>
      </c>
    </row>
    <row r="122" spans="1:22" x14ac:dyDescent="0.35">
      <c r="A122" s="2" t="s">
        <v>258</v>
      </c>
      <c r="B122">
        <f>_xlfn.XLOOKUP(A122,'Patient Demographics'!A:A,'Billing Details'!J:J,FALSE)</f>
        <v>20000</v>
      </c>
      <c r="C122" t="str">
        <f>_xlfn.XLOOKUP(A122,'Patient Demographics'!A:A,'Patient Demographics'!N:N,FALSE)</f>
        <v>West</v>
      </c>
      <c r="D122">
        <f>_xlfn.XLOOKUP(A122,'Patient Demographics'!A:A,'Patient Demographics'!I:I,FALSE)</f>
        <v>33</v>
      </c>
      <c r="E122" t="str">
        <f>_xlfn.XLOOKUP(A122,'Patient Demographics'!A:A,'Patient Demographics'!J:J,FALSE)</f>
        <v>Adult</v>
      </c>
      <c r="F122">
        <f>_xlfn.XLOOKUP(A122,'Billing Details'!A:A,'Billing Details'!U:U,FALSE)</f>
        <v>10985.7</v>
      </c>
      <c r="G122">
        <f>_xlfn.XLOOKUP(A122,'Patient Health Records'!A:A,'Patient Health Records'!E:E,FALSE)</f>
        <v>69.2</v>
      </c>
      <c r="H122" t="str">
        <f>_xlfn.XLOOKUP(A122,'Patient Health Records'!A:A,'Patient Health Records'!B:B,FALSE)</f>
        <v>AB+</v>
      </c>
      <c r="I122" t="b">
        <f>_xlfn.XLOOKUP(A122,'Patient Health Records'!A:A,'Patient Health Records'!J:J,FALSE)</f>
        <v>0</v>
      </c>
      <c r="J122" t="b">
        <f>_xlfn.XLOOKUP(A122,'Patient Health Records'!A:A,'Patient Health Records'!P:P,FALSE)</f>
        <v>1</v>
      </c>
      <c r="K122" s="68">
        <f>_xlfn.XLOOKUP(A122,'Patient Health Records'!A:A,'Patient Health Records'!F:F,FALSE)</f>
        <v>26.696500906600825</v>
      </c>
      <c r="L122" s="22" t="b">
        <f>_xlfn.XLOOKUP(A122,'Patient Health Records'!A:A,'Patient Health Records'!AD:AD,FALSE)</f>
        <v>0</v>
      </c>
      <c r="M122">
        <f>_xlfn.XLOOKUP(A122,'Patient Demographics'!A:A,'Patient Demographics'!K:K,FALSE)</f>
        <v>150</v>
      </c>
      <c r="N122" t="b">
        <f>_xlfn.XLOOKUP(A122,'Billing Details'!A:A,'Billing Details'!T:T,FALSE)</f>
        <v>1</v>
      </c>
      <c r="O122" t="str">
        <f>_xlfn.XLOOKUP(A122,'Patient Health Records'!A:A,'Patient Health Records'!AF:AF,FALSE)</f>
        <v>Prostate Cancer</v>
      </c>
      <c r="P122" t="b">
        <f>_xlfn.XLOOKUP(A122,'Patient Health Records'!A:A,'Patient Health Records'!X:X,FALSE)</f>
        <v>0</v>
      </c>
      <c r="Q122" t="b">
        <f>_xlfn.XLOOKUP(A122,'Patient Health Records'!A:A,'Patient Health Records'!S:S,FALSE)</f>
        <v>0</v>
      </c>
      <c r="R122" t="b">
        <f>_xlfn.XLOOKUP(A122,'Patient Health Records'!A:A,'Patient Health Records'!AA:AA,FALSE)</f>
        <v>0</v>
      </c>
      <c r="S122" t="str">
        <f>_xlfn.XLOOKUP(A122,'Patient Demographics'!A:A,'Patient Demographics'!E:E,FALSE)</f>
        <v>Male</v>
      </c>
      <c r="T122" t="str">
        <f>_xlfn.XLOOKUP(A122,'Patient Education'!A:A,'Patient Education'!B:B,FALSE)</f>
        <v>School</v>
      </c>
      <c r="U122" t="str">
        <f>_xlfn.XLOOKUP('Combined Sheet'!A122,'Patient Education'!A:A,'Patient Education'!C:C,FALSE)</f>
        <v>Driver</v>
      </c>
      <c r="V122">
        <f>_xlfn.XLOOKUP(A122,'Billing Details'!A:A,'Billing Details'!J:J,FALSE)</f>
        <v>20000</v>
      </c>
    </row>
    <row r="123" spans="1:22" x14ac:dyDescent="0.35">
      <c r="A123" s="2" t="s">
        <v>259</v>
      </c>
      <c r="B123">
        <f>_xlfn.XLOOKUP(A123,'Patient Demographics'!A:A,'Billing Details'!J:J,FALSE)</f>
        <v>18000</v>
      </c>
      <c r="C123" t="str">
        <f>_xlfn.XLOOKUP(A123,'Patient Demographics'!A:A,'Patient Demographics'!N:N,FALSE)</f>
        <v>South</v>
      </c>
      <c r="D123">
        <f>_xlfn.XLOOKUP(A123,'Patient Demographics'!A:A,'Patient Demographics'!I:I,FALSE)</f>
        <v>68</v>
      </c>
      <c r="E123" t="str">
        <f>_xlfn.XLOOKUP(A123,'Patient Demographics'!A:A,'Patient Demographics'!J:J,FALSE)</f>
        <v>super senior</v>
      </c>
      <c r="F123">
        <f>_xlfn.XLOOKUP(A123,'Billing Details'!A:A,'Billing Details'!U:U,FALSE)</f>
        <v>10522.68</v>
      </c>
      <c r="G123">
        <f>_xlfn.XLOOKUP(A123,'Patient Health Records'!A:A,'Patient Health Records'!E:E,FALSE)</f>
        <v>66.3</v>
      </c>
      <c r="H123" t="str">
        <f>_xlfn.XLOOKUP(A123,'Patient Health Records'!A:A,'Patient Health Records'!B:B,FALSE)</f>
        <v>AB-</v>
      </c>
      <c r="I123" t="b">
        <f>_xlfn.XLOOKUP(A123,'Patient Health Records'!A:A,'Patient Health Records'!J:J,FALSE)</f>
        <v>0</v>
      </c>
      <c r="J123" t="b">
        <f>_xlfn.XLOOKUP(A123,'Patient Health Records'!A:A,'Patient Health Records'!P:P,FALSE)</f>
        <v>0</v>
      </c>
      <c r="K123" s="68">
        <f>_xlfn.XLOOKUP(A123,'Patient Health Records'!A:A,'Patient Health Records'!F:F,FALSE)</f>
        <v>24.650505651397982</v>
      </c>
      <c r="L123" s="22" t="b">
        <f>_xlfn.XLOOKUP(A123,'Patient Health Records'!A:A,'Patient Health Records'!AD:AD,FALSE)</f>
        <v>0</v>
      </c>
      <c r="M123">
        <f>_xlfn.XLOOKUP(A123,'Patient Demographics'!A:A,'Patient Demographics'!K:K,FALSE)</f>
        <v>3</v>
      </c>
      <c r="N123" t="b">
        <f>_xlfn.XLOOKUP(A123,'Billing Details'!A:A,'Billing Details'!T:T,FALSE)</f>
        <v>1</v>
      </c>
      <c r="O123" t="str">
        <f>_xlfn.XLOOKUP(A123,'Patient Health Records'!A:A,'Patient Health Records'!AF:AF,FALSE)</f>
        <v>Diabetes</v>
      </c>
      <c r="P123" t="b">
        <f>_xlfn.XLOOKUP(A123,'Patient Health Records'!A:A,'Patient Health Records'!X:X,FALSE)</f>
        <v>0</v>
      </c>
      <c r="Q123" t="b">
        <f>_xlfn.XLOOKUP(A123,'Patient Health Records'!A:A,'Patient Health Records'!S:S,FALSE)</f>
        <v>0</v>
      </c>
      <c r="R123" t="b">
        <f>_xlfn.XLOOKUP(A123,'Patient Health Records'!A:A,'Patient Health Records'!AA:AA,FALSE)</f>
        <v>0</v>
      </c>
      <c r="S123" t="str">
        <f>_xlfn.XLOOKUP(A123,'Patient Demographics'!A:A,'Patient Demographics'!E:E,FALSE)</f>
        <v>Female</v>
      </c>
      <c r="T123" t="str">
        <f>_xlfn.XLOOKUP(A123,'Patient Education'!A:A,'Patient Education'!B:B,FALSE)</f>
        <v>School</v>
      </c>
      <c r="U123" t="str">
        <f>_xlfn.XLOOKUP('Combined Sheet'!A123,'Patient Education'!A:A,'Patient Education'!C:C,FALSE)</f>
        <v>Clerical Staff</v>
      </c>
      <c r="V123">
        <f>_xlfn.XLOOKUP(A123,'Billing Details'!A:A,'Billing Details'!J:J,FALSE)</f>
        <v>18000</v>
      </c>
    </row>
    <row r="124" spans="1:22" x14ac:dyDescent="0.35">
      <c r="A124" s="2" t="s">
        <v>261</v>
      </c>
      <c r="B124">
        <f>_xlfn.XLOOKUP(A124,'Patient Demographics'!A:A,'Billing Details'!J:J,FALSE)</f>
        <v>10000</v>
      </c>
      <c r="C124" t="str">
        <f>_xlfn.XLOOKUP(A124,'Patient Demographics'!A:A,'Patient Demographics'!N:N,FALSE)</f>
        <v>South</v>
      </c>
      <c r="D124">
        <f>_xlfn.XLOOKUP(A124,'Patient Demographics'!A:A,'Patient Demographics'!I:I,FALSE)</f>
        <v>33</v>
      </c>
      <c r="E124" t="str">
        <f>_xlfn.XLOOKUP(A124,'Patient Demographics'!A:A,'Patient Demographics'!J:J,FALSE)</f>
        <v>Adult</v>
      </c>
      <c r="F124" t="str">
        <f>_xlfn.XLOOKUP(A124,'Billing Details'!A:A,'Billing Details'!U:U,FALSE)</f>
        <v/>
      </c>
      <c r="G124">
        <f>_xlfn.XLOOKUP(A124,'Patient Health Records'!A:A,'Patient Health Records'!E:E,FALSE)</f>
        <v>59.7</v>
      </c>
      <c r="H124" t="str">
        <f>_xlfn.XLOOKUP(A124,'Patient Health Records'!A:A,'Patient Health Records'!B:B,FALSE)</f>
        <v>B-</v>
      </c>
      <c r="I124" t="b">
        <f>_xlfn.XLOOKUP(A124,'Patient Health Records'!A:A,'Patient Health Records'!J:J,FALSE)</f>
        <v>0</v>
      </c>
      <c r="J124" t="b">
        <f>_xlfn.XLOOKUP(A124,'Patient Health Records'!A:A,'Patient Health Records'!P:P,FALSE)</f>
        <v>0</v>
      </c>
      <c r="K124" s="68">
        <f>_xlfn.XLOOKUP(A124,'Patient Health Records'!A:A,'Patient Health Records'!F:F,FALSE)</f>
        <v>21.664973145594427</v>
      </c>
      <c r="L124" s="22" t="b">
        <f>_xlfn.XLOOKUP(A124,'Patient Health Records'!A:A,'Patient Health Records'!AD:AD,FALSE)</f>
        <v>0</v>
      </c>
      <c r="M124">
        <f>_xlfn.XLOOKUP(A124,'Patient Demographics'!A:A,'Patient Demographics'!K:K,FALSE)</f>
        <v>20</v>
      </c>
      <c r="N124" t="b">
        <f>_xlfn.XLOOKUP(A124,'Billing Details'!A:A,'Billing Details'!T:T,FALSE)</f>
        <v>0</v>
      </c>
      <c r="O124" t="str">
        <f>_xlfn.XLOOKUP(A124,'Patient Health Records'!A:A,'Patient Health Records'!AF:AF,FALSE)</f>
        <v>Fractured Leg</v>
      </c>
      <c r="P124" t="b">
        <f>_xlfn.XLOOKUP(A124,'Patient Health Records'!A:A,'Patient Health Records'!X:X,FALSE)</f>
        <v>0</v>
      </c>
      <c r="Q124" t="b">
        <f>_xlfn.XLOOKUP(A124,'Patient Health Records'!A:A,'Patient Health Records'!S:S,FALSE)</f>
        <v>0</v>
      </c>
      <c r="R124" t="b">
        <f>_xlfn.XLOOKUP(A124,'Patient Health Records'!A:A,'Patient Health Records'!AA:AA,FALSE)</f>
        <v>0</v>
      </c>
      <c r="S124" t="str">
        <f>_xlfn.XLOOKUP(A124,'Patient Demographics'!A:A,'Patient Demographics'!E:E,FALSE)</f>
        <v>Female</v>
      </c>
      <c r="T124" t="str">
        <f>_xlfn.XLOOKUP(A124,'Patient Education'!A:A,'Patient Education'!B:B,FALSE)</f>
        <v>Master's Degree</v>
      </c>
      <c r="U124" t="str">
        <f>_xlfn.XLOOKUP('Combined Sheet'!A124,'Patient Education'!A:A,'Patient Education'!C:C,FALSE)</f>
        <v>Manager</v>
      </c>
      <c r="V124">
        <f>_xlfn.XLOOKUP(A124,'Billing Details'!A:A,'Billing Details'!J:J,FALSE)</f>
        <v>10000</v>
      </c>
    </row>
    <row r="125" spans="1:22" x14ac:dyDescent="0.35">
      <c r="A125" s="2" t="s">
        <v>263</v>
      </c>
      <c r="B125">
        <f>_xlfn.XLOOKUP(A125,'Patient Demographics'!A:A,'Billing Details'!J:J,FALSE)</f>
        <v>90000</v>
      </c>
      <c r="C125" t="str">
        <f>_xlfn.XLOOKUP(A125,'Patient Demographics'!A:A,'Patient Demographics'!N:N,FALSE)</f>
        <v>South</v>
      </c>
      <c r="D125">
        <f>_xlfn.XLOOKUP(A125,'Patient Demographics'!A:A,'Patient Demographics'!I:I,FALSE)</f>
        <v>68</v>
      </c>
      <c r="E125" t="str">
        <f>_xlfn.XLOOKUP(A125,'Patient Demographics'!A:A,'Patient Demographics'!J:J,FALSE)</f>
        <v>super senior</v>
      </c>
      <c r="F125">
        <f>_xlfn.XLOOKUP(A125,'Billing Details'!A:A,'Billing Details'!U:U,FALSE)</f>
        <v>68611.3</v>
      </c>
      <c r="G125">
        <f>_xlfn.XLOOKUP(A125,'Patient Health Records'!A:A,'Patient Health Records'!E:E,FALSE)</f>
        <v>97.6</v>
      </c>
      <c r="H125" t="str">
        <f>_xlfn.XLOOKUP(A125,'Patient Health Records'!A:A,'Patient Health Records'!B:B,FALSE)</f>
        <v>AB+</v>
      </c>
      <c r="I125" t="b">
        <f>_xlfn.XLOOKUP(A125,'Patient Health Records'!A:A,'Patient Health Records'!J:J,FALSE)</f>
        <v>0</v>
      </c>
      <c r="J125" t="b">
        <f>_xlfn.XLOOKUP(A125,'Patient Health Records'!A:A,'Patient Health Records'!P:P,FALSE)</f>
        <v>0</v>
      </c>
      <c r="K125" s="68">
        <f>_xlfn.XLOOKUP(A125,'Patient Health Records'!A:A,'Patient Health Records'!F:F,FALSE)</f>
        <v>34.172472952627714</v>
      </c>
      <c r="L125" s="22" t="b">
        <f>_xlfn.XLOOKUP(A125,'Patient Health Records'!A:A,'Patient Health Records'!AD:AD,FALSE)</f>
        <v>1</v>
      </c>
      <c r="M125">
        <f>_xlfn.XLOOKUP(A125,'Patient Demographics'!A:A,'Patient Demographics'!K:K,FALSE)</f>
        <v>25</v>
      </c>
      <c r="N125" t="b">
        <f>_xlfn.XLOOKUP(A125,'Billing Details'!A:A,'Billing Details'!T:T,FALSE)</f>
        <v>1</v>
      </c>
      <c r="O125" t="str">
        <f>_xlfn.XLOOKUP(A125,'Patient Health Records'!A:A,'Patient Health Records'!AF:AF,FALSE)</f>
        <v>Stroke</v>
      </c>
      <c r="P125" t="b">
        <f>_xlfn.XLOOKUP(A125,'Patient Health Records'!A:A,'Patient Health Records'!X:X,FALSE)</f>
        <v>0</v>
      </c>
      <c r="Q125" t="b">
        <f>_xlfn.XLOOKUP(A125,'Patient Health Records'!A:A,'Patient Health Records'!S:S,FALSE)</f>
        <v>1</v>
      </c>
      <c r="R125" t="b">
        <f>_xlfn.XLOOKUP(A125,'Patient Health Records'!A:A,'Patient Health Records'!AA:AA,FALSE)</f>
        <v>1</v>
      </c>
      <c r="S125" t="str">
        <f>_xlfn.XLOOKUP(A125,'Patient Demographics'!A:A,'Patient Demographics'!E:E,FALSE)</f>
        <v>Male</v>
      </c>
      <c r="T125" t="str">
        <f>_xlfn.XLOOKUP(A125,'Patient Education'!A:A,'Patient Education'!B:B,FALSE)</f>
        <v>PhD</v>
      </c>
      <c r="U125" t="str">
        <f>_xlfn.XLOOKUP('Combined Sheet'!A125,'Patient Education'!A:A,'Patient Education'!C:C,FALSE)</f>
        <v>Scientist</v>
      </c>
      <c r="V125">
        <f>_xlfn.XLOOKUP(A125,'Billing Details'!A:A,'Billing Details'!J:J,FALSE)</f>
        <v>90000</v>
      </c>
    </row>
    <row r="126" spans="1:22" x14ac:dyDescent="0.35">
      <c r="A126" s="2" t="s">
        <v>265</v>
      </c>
      <c r="B126">
        <f>_xlfn.XLOOKUP(A126,'Patient Demographics'!A:A,'Billing Details'!J:J,FALSE)</f>
        <v>18000</v>
      </c>
      <c r="C126" t="str">
        <f>_xlfn.XLOOKUP(A126,'Patient Demographics'!A:A,'Patient Demographics'!N:N,FALSE)</f>
        <v>South</v>
      </c>
      <c r="D126">
        <f>_xlfn.XLOOKUP(A126,'Patient Demographics'!A:A,'Patient Demographics'!I:I,FALSE)</f>
        <v>68</v>
      </c>
      <c r="E126" t="str">
        <f>_xlfn.XLOOKUP(A126,'Patient Demographics'!A:A,'Patient Demographics'!J:J,FALSE)</f>
        <v>super senior</v>
      </c>
      <c r="F126">
        <f>_xlfn.XLOOKUP(A126,'Billing Details'!A:A,'Billing Details'!U:U,FALSE)</f>
        <v>10076.52</v>
      </c>
      <c r="G126">
        <f>_xlfn.XLOOKUP(A126,'Patient Health Records'!A:A,'Patient Health Records'!E:E,FALSE)</f>
        <v>86</v>
      </c>
      <c r="H126" t="str">
        <f>_xlfn.XLOOKUP(A126,'Patient Health Records'!A:A,'Patient Health Records'!B:B,FALSE)</f>
        <v>AB+</v>
      </c>
      <c r="I126" t="b">
        <f>_xlfn.XLOOKUP(A126,'Patient Health Records'!A:A,'Patient Health Records'!J:J,FALSE)</f>
        <v>1</v>
      </c>
      <c r="J126" t="b">
        <f>_xlfn.XLOOKUP(A126,'Patient Health Records'!A:A,'Patient Health Records'!P:P,FALSE)</f>
        <v>0</v>
      </c>
      <c r="K126" s="68">
        <f>_xlfn.XLOOKUP(A126,'Patient Health Records'!A:A,'Patient Health Records'!F:F,FALSE)</f>
        <v>32.368549813692653</v>
      </c>
      <c r="L126" s="22" t="b">
        <f>_xlfn.XLOOKUP(A126,'Patient Health Records'!A:A,'Patient Health Records'!AD:AD,FALSE)</f>
        <v>1</v>
      </c>
      <c r="M126">
        <f>_xlfn.XLOOKUP(A126,'Patient Demographics'!A:A,'Patient Demographics'!K:K,FALSE)</f>
        <v>40</v>
      </c>
      <c r="N126" t="b">
        <f>_xlfn.XLOOKUP(A126,'Billing Details'!A:A,'Billing Details'!T:T,FALSE)</f>
        <v>1</v>
      </c>
      <c r="O126" t="str">
        <f>_xlfn.XLOOKUP(A126,'Patient Health Records'!A:A,'Patient Health Records'!AF:AF,FALSE)</f>
        <v>Fractured Arm</v>
      </c>
      <c r="P126" t="b">
        <f>_xlfn.XLOOKUP(A126,'Patient Health Records'!A:A,'Patient Health Records'!X:X,FALSE)</f>
        <v>0</v>
      </c>
      <c r="Q126" t="b">
        <f>_xlfn.XLOOKUP(A126,'Patient Health Records'!A:A,'Patient Health Records'!S:S,FALSE)</f>
        <v>1</v>
      </c>
      <c r="R126" t="b">
        <f>_xlfn.XLOOKUP(A126,'Patient Health Records'!A:A,'Patient Health Records'!AA:AA,FALSE)</f>
        <v>0</v>
      </c>
      <c r="S126" t="str">
        <f>_xlfn.XLOOKUP(A126,'Patient Demographics'!A:A,'Patient Demographics'!E:E,FALSE)</f>
        <v>Female</v>
      </c>
      <c r="T126" t="str">
        <f>_xlfn.XLOOKUP(A126,'Patient Education'!A:A,'Patient Education'!B:B,FALSE)</f>
        <v>Bachelor's Degree</v>
      </c>
      <c r="U126" t="str">
        <f>_xlfn.XLOOKUP('Combined Sheet'!A126,'Patient Education'!A:A,'Patient Education'!C:C,FALSE)</f>
        <v>Teacher</v>
      </c>
      <c r="V126">
        <f>_xlfn.XLOOKUP(A126,'Billing Details'!A:A,'Billing Details'!J:J,FALSE)</f>
        <v>18000</v>
      </c>
    </row>
    <row r="127" spans="1:22" x14ac:dyDescent="0.35">
      <c r="A127" s="2" t="s">
        <v>266</v>
      </c>
      <c r="B127">
        <f>_xlfn.XLOOKUP(A127,'Patient Demographics'!A:A,'Billing Details'!J:J,FALSE)</f>
        <v>800</v>
      </c>
      <c r="C127" t="str">
        <f>_xlfn.XLOOKUP(A127,'Patient Demographics'!A:A,'Patient Demographics'!N:N,FALSE)</f>
        <v>South</v>
      </c>
      <c r="D127">
        <f>_xlfn.XLOOKUP(A127,'Patient Demographics'!A:A,'Patient Demographics'!I:I,FALSE)</f>
        <v>42</v>
      </c>
      <c r="E127" t="str">
        <f>_xlfn.XLOOKUP(A127,'Patient Demographics'!A:A,'Patient Demographics'!J:J,FALSE)</f>
        <v>Adult</v>
      </c>
      <c r="F127">
        <f>_xlfn.XLOOKUP(A127,'Billing Details'!A:A,'Billing Details'!U:U,FALSE)</f>
        <v>499.21</v>
      </c>
      <c r="G127">
        <f>_xlfn.XLOOKUP(A127,'Patient Health Records'!A:A,'Patient Health Records'!E:E,FALSE)</f>
        <v>71.3</v>
      </c>
      <c r="H127" t="str">
        <f>_xlfn.XLOOKUP(A127,'Patient Health Records'!A:A,'Patient Health Records'!B:B,FALSE)</f>
        <v>A+</v>
      </c>
      <c r="I127" t="b">
        <f>_xlfn.XLOOKUP(A127,'Patient Health Records'!A:A,'Patient Health Records'!J:J,FALSE)</f>
        <v>0</v>
      </c>
      <c r="J127" t="b">
        <f>_xlfn.XLOOKUP(A127,'Patient Health Records'!A:A,'Patient Health Records'!P:P,FALSE)</f>
        <v>1</v>
      </c>
      <c r="K127" s="68">
        <f>_xlfn.XLOOKUP(A127,'Patient Health Records'!A:A,'Patient Health Records'!F:F,FALSE)</f>
        <v>22.758466596444187</v>
      </c>
      <c r="L127" s="22" t="b">
        <f>_xlfn.XLOOKUP(A127,'Patient Health Records'!A:A,'Patient Health Records'!AD:AD,FALSE)</f>
        <v>0</v>
      </c>
      <c r="M127">
        <f>_xlfn.XLOOKUP(A127,'Patient Demographics'!A:A,'Patient Demographics'!K:K,FALSE)</f>
        <v>4</v>
      </c>
      <c r="N127" t="b">
        <f>_xlfn.XLOOKUP(A127,'Billing Details'!A:A,'Billing Details'!T:T,FALSE)</f>
        <v>1</v>
      </c>
      <c r="O127" t="str">
        <f>_xlfn.XLOOKUP(A127,'Patient Health Records'!A:A,'Patient Health Records'!AF:AF,FALSE)</f>
        <v>Prostate Cancer</v>
      </c>
      <c r="P127" t="b">
        <f>_xlfn.XLOOKUP(A127,'Patient Health Records'!A:A,'Patient Health Records'!X:X,FALSE)</f>
        <v>0</v>
      </c>
      <c r="Q127" t="b">
        <f>_xlfn.XLOOKUP(A127,'Patient Health Records'!A:A,'Patient Health Records'!S:S,FALSE)</f>
        <v>0</v>
      </c>
      <c r="R127" t="b">
        <f>_xlfn.XLOOKUP(A127,'Patient Health Records'!A:A,'Patient Health Records'!AA:AA,FALSE)</f>
        <v>0</v>
      </c>
      <c r="S127" t="str">
        <f>_xlfn.XLOOKUP(A127,'Patient Demographics'!A:A,'Patient Demographics'!E:E,FALSE)</f>
        <v>Male</v>
      </c>
      <c r="T127" t="str">
        <f>_xlfn.XLOOKUP(A127,'Patient Education'!A:A,'Patient Education'!B:B,FALSE)</f>
        <v>High School</v>
      </c>
      <c r="U127" t="str">
        <f>_xlfn.XLOOKUP('Combined Sheet'!A127,'Patient Education'!A:A,'Patient Education'!C:C,FALSE)</f>
        <v>Unemployed</v>
      </c>
      <c r="V127">
        <f>_xlfn.XLOOKUP(A127,'Billing Details'!A:A,'Billing Details'!J:J,FALSE)</f>
        <v>800</v>
      </c>
    </row>
    <row r="128" spans="1:22" x14ac:dyDescent="0.35">
      <c r="A128" s="2" t="s">
        <v>268</v>
      </c>
      <c r="B128">
        <f>_xlfn.XLOOKUP(A128,'Patient Demographics'!A:A,'Billing Details'!J:J,FALSE)</f>
        <v>18000</v>
      </c>
      <c r="C128" t="str">
        <f>_xlfn.XLOOKUP(A128,'Patient Demographics'!A:A,'Patient Demographics'!N:N,FALSE)</f>
        <v>South</v>
      </c>
      <c r="D128">
        <f>_xlfn.XLOOKUP(A128,'Patient Demographics'!A:A,'Patient Demographics'!I:I,FALSE)</f>
        <v>53</v>
      </c>
      <c r="E128" t="str">
        <f>_xlfn.XLOOKUP(A128,'Patient Demographics'!A:A,'Patient Demographics'!J:J,FALSE)</f>
        <v>Senior</v>
      </c>
      <c r="F128">
        <f>_xlfn.XLOOKUP(A128,'Billing Details'!A:A,'Billing Details'!U:U,FALSE)</f>
        <v>11448.42</v>
      </c>
      <c r="G128">
        <f>_xlfn.XLOOKUP(A128,'Patient Health Records'!A:A,'Patient Health Records'!E:E,FALSE)</f>
        <v>66</v>
      </c>
      <c r="H128" t="str">
        <f>_xlfn.XLOOKUP(A128,'Patient Health Records'!A:A,'Patient Health Records'!B:B,FALSE)</f>
        <v>AB+</v>
      </c>
      <c r="I128" t="b">
        <f>_xlfn.XLOOKUP(A128,'Patient Health Records'!A:A,'Patient Health Records'!J:J,FALSE)</f>
        <v>0</v>
      </c>
      <c r="J128" t="b">
        <f>_xlfn.XLOOKUP(A128,'Patient Health Records'!A:A,'Patient Health Records'!P:P,FALSE)</f>
        <v>1</v>
      </c>
      <c r="K128" s="68">
        <f>_xlfn.XLOOKUP(A128,'Patient Health Records'!A:A,'Patient Health Records'!F:F,FALSE)</f>
        <v>24.242424242424246</v>
      </c>
      <c r="L128" s="22" t="b">
        <f>_xlfn.XLOOKUP(A128,'Patient Health Records'!A:A,'Patient Health Records'!AD:AD,FALSE)</f>
        <v>0</v>
      </c>
      <c r="M128">
        <f>_xlfn.XLOOKUP(A128,'Patient Demographics'!A:A,'Patient Demographics'!K:K,FALSE)</f>
        <v>4</v>
      </c>
      <c r="N128" t="b">
        <f>_xlfn.XLOOKUP(A128,'Billing Details'!A:A,'Billing Details'!T:T,FALSE)</f>
        <v>1</v>
      </c>
      <c r="O128" t="str">
        <f>_xlfn.XLOOKUP(A128,'Patient Health Records'!A:A,'Patient Health Records'!AF:AF,FALSE)</f>
        <v>Diabetes</v>
      </c>
      <c r="P128" t="b">
        <f>_xlfn.XLOOKUP(A128,'Patient Health Records'!A:A,'Patient Health Records'!X:X,FALSE)</f>
        <v>0</v>
      </c>
      <c r="Q128" t="b">
        <f>_xlfn.XLOOKUP(A128,'Patient Health Records'!A:A,'Patient Health Records'!S:S,FALSE)</f>
        <v>0</v>
      </c>
      <c r="R128" t="b">
        <f>_xlfn.XLOOKUP(A128,'Patient Health Records'!A:A,'Patient Health Records'!AA:AA,FALSE)</f>
        <v>0</v>
      </c>
      <c r="S128" t="str">
        <f>_xlfn.XLOOKUP(A128,'Patient Demographics'!A:A,'Patient Demographics'!E:E,FALSE)</f>
        <v>Male</v>
      </c>
      <c r="T128" t="str">
        <f>_xlfn.XLOOKUP(A128,'Patient Education'!A:A,'Patient Education'!B:B,FALSE)</f>
        <v>Post-graduate</v>
      </c>
      <c r="U128" t="str">
        <f>_xlfn.XLOOKUP('Combined Sheet'!A128,'Patient Education'!A:A,'Patient Education'!C:C,FALSE)</f>
        <v>Consultant</v>
      </c>
      <c r="V128">
        <f>_xlfn.XLOOKUP(A128,'Billing Details'!A:A,'Billing Details'!J:J,FALSE)</f>
        <v>18000</v>
      </c>
    </row>
    <row r="129" spans="1:22" x14ac:dyDescent="0.35">
      <c r="A129" s="2" t="s">
        <v>270</v>
      </c>
      <c r="B129">
        <f>_xlfn.XLOOKUP(A129,'Patient Demographics'!A:A,'Billing Details'!J:J,FALSE)</f>
        <v>250000</v>
      </c>
      <c r="C129" t="str">
        <f>_xlfn.XLOOKUP(A129,'Patient Demographics'!A:A,'Patient Demographics'!N:N,FALSE)</f>
        <v>South</v>
      </c>
      <c r="D129">
        <f>_xlfn.XLOOKUP(A129,'Patient Demographics'!A:A,'Patient Demographics'!I:I,FALSE)</f>
        <v>41</v>
      </c>
      <c r="E129" t="str">
        <f>_xlfn.XLOOKUP(A129,'Patient Demographics'!A:A,'Patient Demographics'!J:J,FALSE)</f>
        <v>Adult</v>
      </c>
      <c r="F129">
        <f>_xlfn.XLOOKUP(A129,'Billing Details'!A:A,'Billing Details'!U:U,FALSE)</f>
        <v>211680</v>
      </c>
      <c r="G129">
        <f>_xlfn.XLOOKUP(A129,'Patient Health Records'!A:A,'Patient Health Records'!E:E,FALSE)</f>
        <v>61.9</v>
      </c>
      <c r="H129" t="str">
        <f>_xlfn.XLOOKUP(A129,'Patient Health Records'!A:A,'Patient Health Records'!B:B,FALSE)</f>
        <v>B-</v>
      </c>
      <c r="I129" t="b">
        <f>_xlfn.XLOOKUP(A129,'Patient Health Records'!A:A,'Patient Health Records'!J:J,FALSE)</f>
        <v>0</v>
      </c>
      <c r="J129" t="b">
        <f>_xlfn.XLOOKUP(A129,'Patient Health Records'!A:A,'Patient Health Records'!P:P,FALSE)</f>
        <v>0</v>
      </c>
      <c r="K129" s="68">
        <f>_xlfn.XLOOKUP(A129,'Patient Health Records'!A:A,'Patient Health Records'!F:F,FALSE)</f>
        <v>20.212244897959184</v>
      </c>
      <c r="L129" s="22" t="b">
        <f>_xlfn.XLOOKUP(A129,'Patient Health Records'!A:A,'Patient Health Records'!AD:AD,FALSE)</f>
        <v>0</v>
      </c>
      <c r="M129">
        <f>_xlfn.XLOOKUP(A129,'Patient Demographics'!A:A,'Patient Demographics'!K:K,FALSE)</f>
        <v>7</v>
      </c>
      <c r="N129" t="b">
        <f>_xlfn.XLOOKUP(A129,'Billing Details'!A:A,'Billing Details'!T:T,FALSE)</f>
        <v>1</v>
      </c>
      <c r="O129" t="str">
        <f>_xlfn.XLOOKUP(A129,'Patient Health Records'!A:A,'Patient Health Records'!AF:AF,FALSE)</f>
        <v>Stroke</v>
      </c>
      <c r="P129" t="b">
        <f>_xlfn.XLOOKUP(A129,'Patient Health Records'!A:A,'Patient Health Records'!X:X,FALSE)</f>
        <v>0</v>
      </c>
      <c r="Q129" t="b">
        <f>_xlfn.XLOOKUP(A129,'Patient Health Records'!A:A,'Patient Health Records'!S:S,FALSE)</f>
        <v>0</v>
      </c>
      <c r="R129" t="b">
        <f>_xlfn.XLOOKUP(A129,'Patient Health Records'!A:A,'Patient Health Records'!AA:AA,FALSE)</f>
        <v>0</v>
      </c>
      <c r="S129" t="str">
        <f>_xlfn.XLOOKUP(A129,'Patient Demographics'!A:A,'Patient Demographics'!E:E,FALSE)</f>
        <v>Male</v>
      </c>
      <c r="T129" t="str">
        <f>_xlfn.XLOOKUP(A129,'Patient Education'!A:A,'Patient Education'!B:B,FALSE)</f>
        <v>Bachelor's Degree</v>
      </c>
      <c r="U129" t="str">
        <f>_xlfn.XLOOKUP('Combined Sheet'!A129,'Patient Education'!A:A,'Patient Education'!C:C,FALSE)</f>
        <v>Nurse</v>
      </c>
      <c r="V129">
        <f>_xlfn.XLOOKUP(A129,'Billing Details'!A:A,'Billing Details'!J:J,FALSE)</f>
        <v>250000</v>
      </c>
    </row>
    <row r="130" spans="1:22" x14ac:dyDescent="0.35">
      <c r="A130" s="2" t="s">
        <v>272</v>
      </c>
      <c r="B130">
        <f>_xlfn.XLOOKUP(A130,'Patient Demographics'!A:A,'Billing Details'!J:J,FALSE)</f>
        <v>40000</v>
      </c>
      <c r="C130" t="str">
        <f>_xlfn.XLOOKUP(A130,'Patient Demographics'!A:A,'Patient Demographics'!N:N,FALSE)</f>
        <v>West</v>
      </c>
      <c r="D130">
        <f>_xlfn.XLOOKUP(A130,'Patient Demographics'!A:A,'Patient Demographics'!I:I,FALSE)</f>
        <v>48</v>
      </c>
      <c r="E130" t="str">
        <f>_xlfn.XLOOKUP(A130,'Patient Demographics'!A:A,'Patient Demographics'!J:J,FALSE)</f>
        <v>Senior</v>
      </c>
      <c r="F130">
        <f>_xlfn.XLOOKUP(A130,'Billing Details'!A:A,'Billing Details'!U:U,FALSE)</f>
        <v>35676.199999999997</v>
      </c>
      <c r="G130">
        <f>_xlfn.XLOOKUP(A130,'Patient Health Records'!A:A,'Patient Health Records'!E:E,FALSE)</f>
        <v>70.8</v>
      </c>
      <c r="H130" t="str">
        <f>_xlfn.XLOOKUP(A130,'Patient Health Records'!A:A,'Patient Health Records'!B:B,FALSE)</f>
        <v>B-</v>
      </c>
      <c r="I130" t="b">
        <f>_xlfn.XLOOKUP(A130,'Patient Health Records'!A:A,'Patient Health Records'!J:J,FALSE)</f>
        <v>0</v>
      </c>
      <c r="J130" t="b">
        <f>_xlfn.XLOOKUP(A130,'Patient Health Records'!A:A,'Patient Health Records'!P:P,FALSE)</f>
        <v>1</v>
      </c>
      <c r="K130" s="68">
        <f>_xlfn.XLOOKUP(A130,'Patient Health Records'!A:A,'Patient Health Records'!F:F,FALSE)</f>
        <v>22.096688617708562</v>
      </c>
      <c r="L130" s="22" t="str">
        <f>_xlfn.XLOOKUP(A130,'Patient Health Records'!A:A,'Patient Health Records'!AD:AD,FALSE)</f>
        <v>FALSE</v>
      </c>
      <c r="M130">
        <f>_xlfn.XLOOKUP(A130,'Patient Demographics'!A:A,'Patient Demographics'!K:K,FALSE)</f>
        <v>20</v>
      </c>
      <c r="N130" t="b">
        <f>_xlfn.XLOOKUP(A130,'Billing Details'!A:A,'Billing Details'!T:T,FALSE)</f>
        <v>1</v>
      </c>
      <c r="O130" t="str">
        <f>_xlfn.XLOOKUP(A130,'Patient Health Records'!A:A,'Patient Health Records'!AF:AF,FALSE)</f>
        <v>Fractured Arm</v>
      </c>
      <c r="P130" t="b">
        <f>_xlfn.XLOOKUP(A130,'Patient Health Records'!A:A,'Patient Health Records'!X:X,FALSE)</f>
        <v>0</v>
      </c>
      <c r="Q130" t="b">
        <f>_xlfn.XLOOKUP(A130,'Patient Health Records'!A:A,'Patient Health Records'!S:S,FALSE)</f>
        <v>0</v>
      </c>
      <c r="R130" t="b">
        <f>_xlfn.XLOOKUP(A130,'Patient Health Records'!A:A,'Patient Health Records'!AA:AA,FALSE)</f>
        <v>0</v>
      </c>
      <c r="S130" t="str">
        <f>_xlfn.XLOOKUP(A130,'Patient Demographics'!A:A,'Patient Demographics'!E:E,FALSE)</f>
        <v>Female</v>
      </c>
      <c r="T130" t="str">
        <f>_xlfn.XLOOKUP(A130,'Patient Education'!A:A,'Patient Education'!B:B,FALSE)</f>
        <v>School</v>
      </c>
      <c r="U130" t="str">
        <f>_xlfn.XLOOKUP('Combined Sheet'!A130,'Patient Education'!A:A,'Patient Education'!C:C,FALSE)</f>
        <v>Driver</v>
      </c>
      <c r="V130">
        <f>_xlfn.XLOOKUP(A130,'Billing Details'!A:A,'Billing Details'!J:J,FALSE)</f>
        <v>40000</v>
      </c>
    </row>
    <row r="131" spans="1:22" x14ac:dyDescent="0.35">
      <c r="A131" s="2" t="s">
        <v>274</v>
      </c>
      <c r="B131">
        <f>_xlfn.XLOOKUP(A131,'Patient Demographics'!A:A,'Billing Details'!J:J,FALSE)</f>
        <v>90000</v>
      </c>
      <c r="C131" t="str">
        <f>_xlfn.XLOOKUP(A131,'Patient Demographics'!A:A,'Patient Demographics'!N:N,FALSE)</f>
        <v>South</v>
      </c>
      <c r="D131">
        <f>_xlfn.XLOOKUP(A131,'Patient Demographics'!A:A,'Patient Demographics'!I:I,FALSE)</f>
        <v>48</v>
      </c>
      <c r="E131" t="str">
        <f>_xlfn.XLOOKUP(A131,'Patient Demographics'!A:A,'Patient Demographics'!J:J,FALSE)</f>
        <v>Senior</v>
      </c>
      <c r="F131">
        <f>_xlfn.XLOOKUP(A131,'Billing Details'!A:A,'Billing Details'!U:U,FALSE)</f>
        <v>73985</v>
      </c>
      <c r="G131">
        <f>_xlfn.XLOOKUP(A131,'Patient Health Records'!A:A,'Patient Health Records'!E:E,FALSE)</f>
        <v>84.6</v>
      </c>
      <c r="H131" t="str">
        <f>_xlfn.XLOOKUP(A131,'Patient Health Records'!A:A,'Patient Health Records'!B:B,FALSE)</f>
        <v>O-</v>
      </c>
      <c r="I131" t="b">
        <f>_xlfn.XLOOKUP(A131,'Patient Health Records'!A:A,'Patient Health Records'!J:J,FALSE)</f>
        <v>0</v>
      </c>
      <c r="J131" t="b">
        <f>_xlfn.XLOOKUP(A131,'Patient Health Records'!A:A,'Patient Health Records'!P:P,FALSE)</f>
        <v>0</v>
      </c>
      <c r="K131" s="68">
        <f>_xlfn.XLOOKUP(A131,'Patient Health Records'!A:A,'Patient Health Records'!F:F,FALSE)</f>
        <v>26.701174094180026</v>
      </c>
      <c r="L131" s="22" t="b">
        <f>_xlfn.XLOOKUP(A131,'Patient Health Records'!A:A,'Patient Health Records'!AD:AD,FALSE)</f>
        <v>0</v>
      </c>
      <c r="M131">
        <f>_xlfn.XLOOKUP(A131,'Patient Demographics'!A:A,'Patient Demographics'!K:K,FALSE)</f>
        <v>50</v>
      </c>
      <c r="N131" t="b">
        <f>_xlfn.XLOOKUP(A131,'Billing Details'!A:A,'Billing Details'!T:T,FALSE)</f>
        <v>1</v>
      </c>
      <c r="O131" t="str">
        <f>_xlfn.XLOOKUP(A131,'Patient Health Records'!A:A,'Patient Health Records'!AF:AF,FALSE)</f>
        <v>Cancer</v>
      </c>
      <c r="P131" t="b">
        <f>_xlfn.XLOOKUP(A131,'Patient Health Records'!A:A,'Patient Health Records'!X:X,FALSE)</f>
        <v>0</v>
      </c>
      <c r="Q131" t="b">
        <f>_xlfn.XLOOKUP(A131,'Patient Health Records'!A:A,'Patient Health Records'!S:S,FALSE)</f>
        <v>0</v>
      </c>
      <c r="R131" t="b">
        <f>_xlfn.XLOOKUP(A131,'Patient Health Records'!A:A,'Patient Health Records'!AA:AA,FALSE)</f>
        <v>0</v>
      </c>
      <c r="S131" t="str">
        <f>_xlfn.XLOOKUP(A131,'Patient Demographics'!A:A,'Patient Demographics'!E:E,FALSE)</f>
        <v>Female</v>
      </c>
      <c r="T131" t="str">
        <f>_xlfn.XLOOKUP(A131,'Patient Education'!A:A,'Patient Education'!B:B,FALSE)</f>
        <v>Bachelor's Degree</v>
      </c>
      <c r="U131" t="str">
        <f>_xlfn.XLOOKUP('Combined Sheet'!A131,'Patient Education'!A:A,'Patient Education'!C:C,FALSE)</f>
        <v>Teacher</v>
      </c>
      <c r="V131">
        <f>_xlfn.XLOOKUP(A131,'Billing Details'!A:A,'Billing Details'!J:J,FALSE)</f>
        <v>90000</v>
      </c>
    </row>
    <row r="132" spans="1:22" x14ac:dyDescent="0.35">
      <c r="A132" s="2" t="s">
        <v>275</v>
      </c>
      <c r="B132">
        <f>_xlfn.XLOOKUP(A132,'Patient Demographics'!A:A,'Billing Details'!J:J,FALSE)</f>
        <v>32000</v>
      </c>
      <c r="C132" t="str">
        <f>_xlfn.XLOOKUP(A132,'Patient Demographics'!A:A,'Patient Demographics'!N:N,FALSE)</f>
        <v>South</v>
      </c>
      <c r="D132">
        <f>_xlfn.XLOOKUP(A132,'Patient Demographics'!A:A,'Patient Demographics'!I:I,FALSE)</f>
        <v>28</v>
      </c>
      <c r="E132" t="str">
        <f>_xlfn.XLOOKUP(A132,'Patient Demographics'!A:A,'Patient Demographics'!J:J,FALSE)</f>
        <v>Young adult</v>
      </c>
      <c r="F132">
        <f>_xlfn.XLOOKUP(A132,'Billing Details'!A:A,'Billing Details'!U:U,FALSE)</f>
        <v>23309.4</v>
      </c>
      <c r="G132">
        <f>_xlfn.XLOOKUP(A132,'Patient Health Records'!A:A,'Patient Health Records'!E:E,FALSE)</f>
        <v>83.6</v>
      </c>
      <c r="H132" t="str">
        <f>_xlfn.XLOOKUP(A132,'Patient Health Records'!A:A,'Patient Health Records'!B:B,FALSE)</f>
        <v>A-</v>
      </c>
      <c r="I132" t="b">
        <f>_xlfn.XLOOKUP(A132,'Patient Health Records'!A:A,'Patient Health Records'!J:J,FALSE)</f>
        <v>1</v>
      </c>
      <c r="J132" t="b">
        <f>_xlfn.XLOOKUP(A132,'Patient Health Records'!A:A,'Patient Health Records'!P:P,FALSE)</f>
        <v>0</v>
      </c>
      <c r="K132" s="68">
        <f>_xlfn.XLOOKUP(A132,'Patient Health Records'!A:A,'Patient Health Records'!F:F,FALSE)</f>
        <v>28.25851811790157</v>
      </c>
      <c r="L132" s="22" t="b">
        <f>_xlfn.XLOOKUP(A132,'Patient Health Records'!A:A,'Patient Health Records'!AD:AD,FALSE)</f>
        <v>1</v>
      </c>
      <c r="M132">
        <f>_xlfn.XLOOKUP(A132,'Patient Demographics'!A:A,'Patient Demographics'!K:K,FALSE)</f>
        <v>2</v>
      </c>
      <c r="N132" t="b">
        <f>_xlfn.XLOOKUP(A132,'Billing Details'!A:A,'Billing Details'!T:T,FALSE)</f>
        <v>1</v>
      </c>
      <c r="O132" t="str">
        <f>_xlfn.XLOOKUP(A132,'Patient Health Records'!A:A,'Patient Health Records'!AF:AF,FALSE)</f>
        <v>Stroke</v>
      </c>
      <c r="P132" t="b">
        <f>_xlfn.XLOOKUP(A132,'Patient Health Records'!A:A,'Patient Health Records'!X:X,FALSE)</f>
        <v>0</v>
      </c>
      <c r="Q132" t="b">
        <f>_xlfn.XLOOKUP(A132,'Patient Health Records'!A:A,'Patient Health Records'!S:S,FALSE)</f>
        <v>1</v>
      </c>
      <c r="R132" t="b">
        <f>_xlfn.XLOOKUP(A132,'Patient Health Records'!A:A,'Patient Health Records'!AA:AA,FALSE)</f>
        <v>1</v>
      </c>
      <c r="S132" t="str">
        <f>_xlfn.XLOOKUP(A132,'Patient Demographics'!A:A,'Patient Demographics'!E:E,FALSE)</f>
        <v>Male</v>
      </c>
      <c r="T132" t="str">
        <f>_xlfn.XLOOKUP(A132,'Patient Education'!A:A,'Patient Education'!B:B,FALSE)</f>
        <v>Post-graduate</v>
      </c>
      <c r="U132" t="str">
        <f>_xlfn.XLOOKUP('Combined Sheet'!A132,'Patient Education'!A:A,'Patient Education'!C:C,FALSE)</f>
        <v>Professor</v>
      </c>
      <c r="V132">
        <f>_xlfn.XLOOKUP(A132,'Billing Details'!A:A,'Billing Details'!J:J,FALSE)</f>
        <v>32000</v>
      </c>
    </row>
    <row r="133" spans="1:22" x14ac:dyDescent="0.35">
      <c r="A133" s="2" t="s">
        <v>276</v>
      </c>
      <c r="B133">
        <f>_xlfn.XLOOKUP(A133,'Patient Demographics'!A:A,'Billing Details'!J:J,FALSE)</f>
        <v>300000</v>
      </c>
      <c r="C133" t="str">
        <f>_xlfn.XLOOKUP(A133,'Patient Demographics'!A:A,'Patient Demographics'!N:N,FALSE)</f>
        <v>East</v>
      </c>
      <c r="D133">
        <f>_xlfn.XLOOKUP(A133,'Patient Demographics'!A:A,'Patient Demographics'!I:I,FALSE)</f>
        <v>53</v>
      </c>
      <c r="E133" t="str">
        <f>_xlfn.XLOOKUP(A133,'Patient Demographics'!A:A,'Patient Demographics'!J:J,FALSE)</f>
        <v>Senior</v>
      </c>
      <c r="F133" t="str">
        <f>_xlfn.XLOOKUP(A133,'Billing Details'!A:A,'Billing Details'!U:U,FALSE)</f>
        <v/>
      </c>
      <c r="G133">
        <f>_xlfn.XLOOKUP(A133,'Patient Health Records'!A:A,'Patient Health Records'!E:E,FALSE)</f>
        <v>78.599999999999994</v>
      </c>
      <c r="H133" t="str">
        <f>_xlfn.XLOOKUP(A133,'Patient Health Records'!A:A,'Patient Health Records'!B:B,FALSE)</f>
        <v>O+</v>
      </c>
      <c r="I133" t="b">
        <f>_xlfn.XLOOKUP(A133,'Patient Health Records'!A:A,'Patient Health Records'!J:J,FALSE)</f>
        <v>0</v>
      </c>
      <c r="J133" t="b">
        <f>_xlfn.XLOOKUP(A133,'Patient Health Records'!A:A,'Patient Health Records'!P:P,FALSE)</f>
        <v>0</v>
      </c>
      <c r="K133" s="68">
        <f>_xlfn.XLOOKUP(A133,'Patient Health Records'!A:A,'Patient Health Records'!F:F,FALSE)</f>
        <v>33.576829424580289</v>
      </c>
      <c r="L133" s="22" t="b">
        <f>_xlfn.XLOOKUP(A133,'Patient Health Records'!A:A,'Patient Health Records'!AD:AD,FALSE)</f>
        <v>1</v>
      </c>
      <c r="M133">
        <f>_xlfn.XLOOKUP(A133,'Patient Demographics'!A:A,'Patient Demographics'!K:K,FALSE)</f>
        <v>70</v>
      </c>
      <c r="N133" t="b">
        <f>_xlfn.XLOOKUP(A133,'Billing Details'!A:A,'Billing Details'!T:T,FALSE)</f>
        <v>0</v>
      </c>
      <c r="O133" t="str">
        <f>_xlfn.XLOOKUP(A133,'Patient Health Records'!A:A,'Patient Health Records'!AF:AF,FALSE)</f>
        <v>Hypertension</v>
      </c>
      <c r="P133" t="b">
        <f>_xlfn.XLOOKUP(A133,'Patient Health Records'!A:A,'Patient Health Records'!X:X,FALSE)</f>
        <v>0</v>
      </c>
      <c r="Q133" t="b">
        <f>_xlfn.XLOOKUP(A133,'Patient Health Records'!A:A,'Patient Health Records'!S:S,FALSE)</f>
        <v>1</v>
      </c>
      <c r="R133" t="b">
        <f>_xlfn.XLOOKUP(A133,'Patient Health Records'!A:A,'Patient Health Records'!AA:AA,FALSE)</f>
        <v>0</v>
      </c>
      <c r="S133" t="str">
        <f>_xlfn.XLOOKUP(A133,'Patient Demographics'!A:A,'Patient Demographics'!E:E,FALSE)</f>
        <v>Male</v>
      </c>
      <c r="T133" t="str">
        <f>_xlfn.XLOOKUP(A133,'Patient Education'!A:A,'Patient Education'!B:B,FALSE)</f>
        <v>PhD</v>
      </c>
      <c r="U133" t="str">
        <f>_xlfn.XLOOKUP('Combined Sheet'!A133,'Patient Education'!A:A,'Patient Education'!C:C,FALSE)</f>
        <v>CEO</v>
      </c>
      <c r="V133">
        <f>_xlfn.XLOOKUP(A133,'Billing Details'!A:A,'Billing Details'!J:J,FALSE)</f>
        <v>300000</v>
      </c>
    </row>
    <row r="134" spans="1:22" x14ac:dyDescent="0.35">
      <c r="A134" s="2" t="s">
        <v>278</v>
      </c>
      <c r="B134">
        <f>_xlfn.XLOOKUP(A134,'Patient Demographics'!A:A,'Billing Details'!J:J,FALSE)</f>
        <v>24000</v>
      </c>
      <c r="C134" t="str">
        <f>_xlfn.XLOOKUP(A134,'Patient Demographics'!A:A,'Patient Demographics'!N:N,FALSE)</f>
        <v>South</v>
      </c>
      <c r="D134">
        <f>_xlfn.XLOOKUP(A134,'Patient Demographics'!A:A,'Patient Demographics'!I:I,FALSE)</f>
        <v>58</v>
      </c>
      <c r="E134" t="str">
        <f>_xlfn.XLOOKUP(A134,'Patient Demographics'!A:A,'Patient Demographics'!J:J,FALSE)</f>
        <v>Senior</v>
      </c>
      <c r="F134">
        <f>_xlfn.XLOOKUP(A134,'Billing Details'!A:A,'Billing Details'!U:U,FALSE)</f>
        <v>19197.150000000001</v>
      </c>
      <c r="G134">
        <f>_xlfn.XLOOKUP(A134,'Patient Health Records'!A:A,'Patient Health Records'!E:E,FALSE)</f>
        <v>61.8</v>
      </c>
      <c r="H134" t="str">
        <f>_xlfn.XLOOKUP(A134,'Patient Health Records'!A:A,'Patient Health Records'!B:B,FALSE)</f>
        <v>B-</v>
      </c>
      <c r="I134" t="b">
        <f>_xlfn.XLOOKUP(A134,'Patient Health Records'!A:A,'Patient Health Records'!J:J,FALSE)</f>
        <v>0</v>
      </c>
      <c r="J134" t="b">
        <f>_xlfn.XLOOKUP(A134,'Patient Health Records'!A:A,'Patient Health Records'!P:P,FALSE)</f>
        <v>0</v>
      </c>
      <c r="K134" s="68">
        <f>_xlfn.XLOOKUP(A134,'Patient Health Records'!A:A,'Patient Health Records'!F:F,FALSE)</f>
        <v>22.977394408090426</v>
      </c>
      <c r="L134" s="22" t="b">
        <f>_xlfn.XLOOKUP(A134,'Patient Health Records'!A:A,'Patient Health Records'!AD:AD,FALSE)</f>
        <v>0</v>
      </c>
      <c r="M134">
        <f>_xlfn.XLOOKUP(A134,'Patient Demographics'!A:A,'Patient Demographics'!K:K,FALSE)</f>
        <v>5</v>
      </c>
      <c r="N134" t="b">
        <f>_xlfn.XLOOKUP(A134,'Billing Details'!A:A,'Billing Details'!T:T,FALSE)</f>
        <v>1</v>
      </c>
      <c r="O134" t="str">
        <f>_xlfn.XLOOKUP(A134,'Patient Health Records'!A:A,'Patient Health Records'!AF:AF,FALSE)</f>
        <v>Cancer</v>
      </c>
      <c r="P134" t="b">
        <f>_xlfn.XLOOKUP(A134,'Patient Health Records'!A:A,'Patient Health Records'!X:X,FALSE)</f>
        <v>0</v>
      </c>
      <c r="Q134" t="b">
        <f>_xlfn.XLOOKUP(A134,'Patient Health Records'!A:A,'Patient Health Records'!S:S,FALSE)</f>
        <v>0</v>
      </c>
      <c r="R134" t="b">
        <f>_xlfn.XLOOKUP(A134,'Patient Health Records'!A:A,'Patient Health Records'!AA:AA,FALSE)</f>
        <v>0</v>
      </c>
      <c r="S134" t="str">
        <f>_xlfn.XLOOKUP(A134,'Patient Demographics'!A:A,'Patient Demographics'!E:E,FALSE)</f>
        <v>Male</v>
      </c>
      <c r="T134" t="str">
        <f>_xlfn.XLOOKUP(A134,'Patient Education'!A:A,'Patient Education'!B:B,FALSE)</f>
        <v>Bachelor's Degree</v>
      </c>
      <c r="U134" t="str">
        <f>_xlfn.XLOOKUP('Combined Sheet'!A134,'Patient Education'!A:A,'Patient Education'!C:C,FALSE)</f>
        <v>Nurse</v>
      </c>
      <c r="V134">
        <f>_xlfn.XLOOKUP(A134,'Billing Details'!A:A,'Billing Details'!J:J,FALSE)</f>
        <v>24000</v>
      </c>
    </row>
    <row r="135" spans="1:22" x14ac:dyDescent="0.35">
      <c r="A135" s="2" t="s">
        <v>279</v>
      </c>
      <c r="B135">
        <f>_xlfn.XLOOKUP(A135,'Patient Demographics'!A:A,'Billing Details'!J:J,FALSE)</f>
        <v>32000</v>
      </c>
      <c r="C135" t="str">
        <f>_xlfn.XLOOKUP(A135,'Patient Demographics'!A:A,'Patient Demographics'!N:N,FALSE)</f>
        <v>South</v>
      </c>
      <c r="D135">
        <f>_xlfn.XLOOKUP(A135,'Patient Demographics'!A:A,'Patient Demographics'!I:I,FALSE)</f>
        <v>53</v>
      </c>
      <c r="E135" t="str">
        <f>_xlfn.XLOOKUP(A135,'Patient Demographics'!A:A,'Patient Demographics'!J:J,FALSE)</f>
        <v>Senior</v>
      </c>
      <c r="F135">
        <f>_xlfn.XLOOKUP(A135,'Billing Details'!A:A,'Billing Details'!U:U,FALSE)</f>
        <v>27759.8</v>
      </c>
      <c r="G135">
        <f>_xlfn.XLOOKUP(A135,'Patient Health Records'!A:A,'Patient Health Records'!E:E,FALSE)</f>
        <v>50.2</v>
      </c>
      <c r="H135" t="str">
        <f>_xlfn.XLOOKUP(A135,'Patient Health Records'!A:A,'Patient Health Records'!B:B,FALSE)</f>
        <v>AB+</v>
      </c>
      <c r="I135" t="b">
        <f>_xlfn.XLOOKUP(A135,'Patient Health Records'!A:A,'Patient Health Records'!J:J,FALSE)</f>
        <v>0</v>
      </c>
      <c r="J135" t="b">
        <f>_xlfn.XLOOKUP(A135,'Patient Health Records'!A:A,'Patient Health Records'!P:P,FALSE)</f>
        <v>0</v>
      </c>
      <c r="K135" s="68">
        <f>_xlfn.XLOOKUP(A135,'Patient Health Records'!A:A,'Patient Health Records'!F:F,FALSE)</f>
        <v>21.167144543767922</v>
      </c>
      <c r="L135" s="22" t="b">
        <f>_xlfn.XLOOKUP(A135,'Patient Health Records'!A:A,'Patient Health Records'!AD:AD,FALSE)</f>
        <v>0</v>
      </c>
      <c r="M135">
        <f>_xlfn.XLOOKUP(A135,'Patient Demographics'!A:A,'Patient Demographics'!K:K,FALSE)</f>
        <v>5</v>
      </c>
      <c r="N135" t="b">
        <f>_xlfn.XLOOKUP(A135,'Billing Details'!A:A,'Billing Details'!T:T,FALSE)</f>
        <v>1</v>
      </c>
      <c r="O135" t="str">
        <f>_xlfn.XLOOKUP(A135,'Patient Health Records'!A:A,'Patient Health Records'!AF:AF,FALSE)</f>
        <v>Childbirth</v>
      </c>
      <c r="P135" t="b">
        <f>_xlfn.XLOOKUP(A135,'Patient Health Records'!A:A,'Patient Health Records'!X:X,FALSE)</f>
        <v>0</v>
      </c>
      <c r="Q135" t="b">
        <f>_xlfn.XLOOKUP(A135,'Patient Health Records'!A:A,'Patient Health Records'!S:S,FALSE)</f>
        <v>0</v>
      </c>
      <c r="R135" t="b">
        <f>_xlfn.XLOOKUP(A135,'Patient Health Records'!A:A,'Patient Health Records'!AA:AA,FALSE)</f>
        <v>0</v>
      </c>
      <c r="S135" t="str">
        <f>_xlfn.XLOOKUP(A135,'Patient Demographics'!A:A,'Patient Demographics'!E:E,FALSE)</f>
        <v>Male</v>
      </c>
      <c r="T135" t="str">
        <f>_xlfn.XLOOKUP(A135,'Patient Education'!A:A,'Patient Education'!B:B,FALSE)</f>
        <v>High School</v>
      </c>
      <c r="U135" t="str">
        <f>_xlfn.XLOOKUP('Combined Sheet'!A135,'Patient Education'!A:A,'Patient Education'!C:C,FALSE)</f>
        <v>Unemployed</v>
      </c>
      <c r="V135">
        <f>_xlfn.XLOOKUP(A135,'Billing Details'!A:A,'Billing Details'!J:J,FALSE)</f>
        <v>32000</v>
      </c>
    </row>
    <row r="136" spans="1:22" x14ac:dyDescent="0.35">
      <c r="A136" s="2" t="s">
        <v>281</v>
      </c>
      <c r="B136">
        <f>_xlfn.XLOOKUP(A136,'Patient Demographics'!A:A,'Billing Details'!J:J,FALSE)</f>
        <v>10000</v>
      </c>
      <c r="C136" t="str">
        <f>_xlfn.XLOOKUP(A136,'Patient Demographics'!A:A,'Patient Demographics'!N:N,FALSE)</f>
        <v>West</v>
      </c>
      <c r="D136">
        <f>_xlfn.XLOOKUP(A136,'Patient Demographics'!A:A,'Patient Demographics'!I:I,FALSE)</f>
        <v>33</v>
      </c>
      <c r="E136" t="str">
        <f>_xlfn.XLOOKUP(A136,'Patient Demographics'!A:A,'Patient Demographics'!J:J,FALSE)</f>
        <v>Adult</v>
      </c>
      <c r="F136" t="str">
        <f>_xlfn.XLOOKUP(A136,'Billing Details'!A:A,'Billing Details'!U:U,FALSE)</f>
        <v/>
      </c>
      <c r="G136">
        <f>_xlfn.XLOOKUP(A136,'Patient Health Records'!A:A,'Patient Health Records'!E:E,FALSE)</f>
        <v>83.4</v>
      </c>
      <c r="H136" t="str">
        <f>_xlfn.XLOOKUP(A136,'Patient Health Records'!A:A,'Patient Health Records'!B:B,FALSE)</f>
        <v>O+</v>
      </c>
      <c r="I136" t="b">
        <f>_xlfn.XLOOKUP(A136,'Patient Health Records'!A:A,'Patient Health Records'!J:J,FALSE)</f>
        <v>0</v>
      </c>
      <c r="J136" t="b">
        <f>_xlfn.XLOOKUP(A136,'Patient Health Records'!A:A,'Patient Health Records'!P:P,FALSE)</f>
        <v>0</v>
      </c>
      <c r="K136" s="68">
        <f>_xlfn.XLOOKUP(A136,'Patient Health Records'!A:A,'Patient Health Records'!F:F,FALSE)</f>
        <v>28.858131487889278</v>
      </c>
      <c r="L136" s="22" t="b">
        <f>_xlfn.XLOOKUP(A136,'Patient Health Records'!A:A,'Patient Health Records'!AD:AD,FALSE)</f>
        <v>1</v>
      </c>
      <c r="M136">
        <f>_xlfn.XLOOKUP(A136,'Patient Demographics'!A:A,'Patient Demographics'!K:K,FALSE)</f>
        <v>7</v>
      </c>
      <c r="N136" t="b">
        <f>_xlfn.XLOOKUP(A136,'Billing Details'!A:A,'Billing Details'!T:T,FALSE)</f>
        <v>0</v>
      </c>
      <c r="O136" t="str">
        <f>_xlfn.XLOOKUP(A136,'Patient Health Records'!A:A,'Patient Health Records'!AF:AF,FALSE)</f>
        <v>Respiratory Infection</v>
      </c>
      <c r="P136" t="b">
        <f>_xlfn.XLOOKUP(A136,'Patient Health Records'!A:A,'Patient Health Records'!X:X,FALSE)</f>
        <v>0</v>
      </c>
      <c r="Q136" t="b">
        <f>_xlfn.XLOOKUP(A136,'Patient Health Records'!A:A,'Patient Health Records'!S:S,FALSE)</f>
        <v>1</v>
      </c>
      <c r="R136" t="b">
        <f>_xlfn.XLOOKUP(A136,'Patient Health Records'!A:A,'Patient Health Records'!AA:AA,FALSE)</f>
        <v>0</v>
      </c>
      <c r="S136" t="str">
        <f>_xlfn.XLOOKUP(A136,'Patient Demographics'!A:A,'Patient Demographics'!E:E,FALSE)</f>
        <v>Male</v>
      </c>
      <c r="T136" t="str">
        <f>_xlfn.XLOOKUP(A136,'Patient Education'!A:A,'Patient Education'!B:B,FALSE)</f>
        <v>Master's Degree</v>
      </c>
      <c r="U136" t="str">
        <f>_xlfn.XLOOKUP('Combined Sheet'!A136,'Patient Education'!A:A,'Patient Education'!C:C,FALSE)</f>
        <v>Senior Executive</v>
      </c>
      <c r="V136">
        <f>_xlfn.XLOOKUP(A136,'Billing Details'!A:A,'Billing Details'!J:J,FALSE)</f>
        <v>10000</v>
      </c>
    </row>
    <row r="137" spans="1:22" x14ac:dyDescent="0.35">
      <c r="A137" s="2" t="s">
        <v>282</v>
      </c>
      <c r="B137">
        <f>_xlfn.XLOOKUP(A137,'Patient Demographics'!A:A,'Billing Details'!J:J,FALSE)</f>
        <v>24000</v>
      </c>
      <c r="C137" t="str">
        <f>_xlfn.XLOOKUP(A137,'Patient Demographics'!A:A,'Patient Demographics'!N:N,FALSE)</f>
        <v>South</v>
      </c>
      <c r="D137">
        <f>_xlfn.XLOOKUP(A137,'Patient Demographics'!A:A,'Patient Demographics'!I:I,FALSE)</f>
        <v>33</v>
      </c>
      <c r="E137" t="str">
        <f>_xlfn.XLOOKUP(A137,'Patient Demographics'!A:A,'Patient Demographics'!J:J,FALSE)</f>
        <v>Adult</v>
      </c>
      <c r="F137" t="str">
        <f>_xlfn.XLOOKUP(A137,'Billing Details'!A:A,'Billing Details'!U:U,FALSE)</f>
        <v/>
      </c>
      <c r="G137">
        <f>_xlfn.XLOOKUP(A137,'Patient Health Records'!A:A,'Patient Health Records'!E:E,FALSE)</f>
        <v>58.8</v>
      </c>
      <c r="H137" t="str">
        <f>_xlfn.XLOOKUP(A137,'Patient Health Records'!A:A,'Patient Health Records'!B:B,FALSE)</f>
        <v>O-</v>
      </c>
      <c r="I137" t="b">
        <f>_xlfn.XLOOKUP(A137,'Patient Health Records'!A:A,'Patient Health Records'!J:J,FALSE)</f>
        <v>0</v>
      </c>
      <c r="J137" t="b">
        <f>_xlfn.XLOOKUP(A137,'Patient Health Records'!A:A,'Patient Health Records'!P:P,FALSE)</f>
        <v>1</v>
      </c>
      <c r="K137" s="68">
        <f>_xlfn.XLOOKUP(A137,'Patient Health Records'!A:A,'Patient Health Records'!F:F,FALSE)</f>
        <v>20.10875141069047</v>
      </c>
      <c r="L137" s="22" t="b">
        <f>_xlfn.XLOOKUP(A137,'Patient Health Records'!A:A,'Patient Health Records'!AD:AD,FALSE)</f>
        <v>0</v>
      </c>
      <c r="M137">
        <f>_xlfn.XLOOKUP(A137,'Patient Demographics'!A:A,'Patient Demographics'!K:K,FALSE)</f>
        <v>4</v>
      </c>
      <c r="N137" t="b">
        <f>_xlfn.XLOOKUP(A137,'Billing Details'!A:A,'Billing Details'!T:T,FALSE)</f>
        <v>0</v>
      </c>
      <c r="O137" t="str">
        <f>_xlfn.XLOOKUP(A137,'Patient Health Records'!A:A,'Patient Health Records'!AF:AF,FALSE)</f>
        <v>Cancer</v>
      </c>
      <c r="P137" t="b">
        <f>_xlfn.XLOOKUP(A137,'Patient Health Records'!A:A,'Patient Health Records'!X:X,FALSE)</f>
        <v>0</v>
      </c>
      <c r="Q137" t="b">
        <f>_xlfn.XLOOKUP(A137,'Patient Health Records'!A:A,'Patient Health Records'!S:S,FALSE)</f>
        <v>0</v>
      </c>
      <c r="R137" t="b">
        <f>_xlfn.XLOOKUP(A137,'Patient Health Records'!A:A,'Patient Health Records'!AA:AA,FALSE)</f>
        <v>0</v>
      </c>
      <c r="S137" t="str">
        <f>_xlfn.XLOOKUP(A137,'Patient Demographics'!A:A,'Patient Demographics'!E:E,FALSE)</f>
        <v>Female</v>
      </c>
      <c r="T137" t="str">
        <f>_xlfn.XLOOKUP(A137,'Patient Education'!A:A,'Patient Education'!B:B,FALSE)</f>
        <v>School</v>
      </c>
      <c r="U137" t="str">
        <f>_xlfn.XLOOKUP('Combined Sheet'!A137,'Patient Education'!A:A,'Patient Education'!C:C,FALSE)</f>
        <v>Driver</v>
      </c>
      <c r="V137">
        <f>_xlfn.XLOOKUP(A137,'Billing Details'!A:A,'Billing Details'!J:J,FALSE)</f>
        <v>24000</v>
      </c>
    </row>
    <row r="138" spans="1:22" x14ac:dyDescent="0.35">
      <c r="A138" s="2" t="s">
        <v>284</v>
      </c>
      <c r="B138">
        <f>_xlfn.XLOOKUP(A138,'Patient Demographics'!A:A,'Billing Details'!J:J,FALSE)</f>
        <v>100</v>
      </c>
      <c r="C138" t="str">
        <f>_xlfn.XLOOKUP(A138,'Patient Demographics'!A:A,'Patient Demographics'!N:N,FALSE)</f>
        <v>West</v>
      </c>
      <c r="D138">
        <f>_xlfn.XLOOKUP(A138,'Patient Demographics'!A:A,'Patient Demographics'!I:I,FALSE)</f>
        <v>41</v>
      </c>
      <c r="E138" t="str">
        <f>_xlfn.XLOOKUP(A138,'Patient Demographics'!A:A,'Patient Demographics'!J:J,FALSE)</f>
        <v>Adult</v>
      </c>
      <c r="F138">
        <f>_xlfn.XLOOKUP(A138,'Billing Details'!A:A,'Billing Details'!U:U,FALSE)</f>
        <v>50.09</v>
      </c>
      <c r="G138">
        <f>_xlfn.XLOOKUP(A138,'Patient Health Records'!A:A,'Patient Health Records'!E:E,FALSE)</f>
        <v>70.599999999999994</v>
      </c>
      <c r="H138" t="str">
        <f>_xlfn.XLOOKUP(A138,'Patient Health Records'!A:A,'Patient Health Records'!B:B,FALSE)</f>
        <v>B-</v>
      </c>
      <c r="I138" t="b">
        <f>_xlfn.XLOOKUP(A138,'Patient Health Records'!A:A,'Patient Health Records'!J:J,FALSE)</f>
        <v>1</v>
      </c>
      <c r="J138" t="b">
        <f>_xlfn.XLOOKUP(A138,'Patient Health Records'!A:A,'Patient Health Records'!P:P,FALSE)</f>
        <v>1</v>
      </c>
      <c r="K138" s="68">
        <f>_xlfn.XLOOKUP(A138,'Patient Health Records'!A:A,'Patient Health Records'!F:F,FALSE)</f>
        <v>23.318800369929974</v>
      </c>
      <c r="L138" s="22" t="b">
        <f>_xlfn.XLOOKUP(A138,'Patient Health Records'!A:A,'Patient Health Records'!AD:AD,FALSE)</f>
        <v>0</v>
      </c>
      <c r="M138">
        <f>_xlfn.XLOOKUP(A138,'Patient Demographics'!A:A,'Patient Demographics'!K:K,FALSE)</f>
        <v>25</v>
      </c>
      <c r="N138" t="b">
        <f>_xlfn.XLOOKUP(A138,'Billing Details'!A:A,'Billing Details'!T:T,FALSE)</f>
        <v>1</v>
      </c>
      <c r="O138" t="str">
        <f>_xlfn.XLOOKUP(A138,'Patient Health Records'!A:A,'Patient Health Records'!AF:AF,FALSE)</f>
        <v>Kidney Stones</v>
      </c>
      <c r="P138" t="b">
        <f>_xlfn.XLOOKUP(A138,'Patient Health Records'!A:A,'Patient Health Records'!X:X,FALSE)</f>
        <v>0</v>
      </c>
      <c r="Q138" t="b">
        <f>_xlfn.XLOOKUP(A138,'Patient Health Records'!A:A,'Patient Health Records'!S:S,FALSE)</f>
        <v>0</v>
      </c>
      <c r="R138" t="b">
        <f>_xlfn.XLOOKUP(A138,'Patient Health Records'!A:A,'Patient Health Records'!AA:AA,FALSE)</f>
        <v>0</v>
      </c>
      <c r="S138" t="str">
        <f>_xlfn.XLOOKUP(A138,'Patient Demographics'!A:A,'Patient Demographics'!E:E,FALSE)</f>
        <v>Male</v>
      </c>
      <c r="T138" t="str">
        <f>_xlfn.XLOOKUP(A138,'Patient Education'!A:A,'Patient Education'!B:B,FALSE)</f>
        <v>Uneducated</v>
      </c>
      <c r="U138" t="str">
        <f>_xlfn.XLOOKUP('Combined Sheet'!A138,'Patient Education'!A:A,'Patient Education'!C:C,FALSE)</f>
        <v>Unemployed</v>
      </c>
      <c r="V138">
        <f>_xlfn.XLOOKUP(A138,'Billing Details'!A:A,'Billing Details'!J:J,FALSE)</f>
        <v>100</v>
      </c>
    </row>
    <row r="139" spans="1:22" x14ac:dyDescent="0.35">
      <c r="A139" s="2" t="s">
        <v>286</v>
      </c>
      <c r="B139">
        <f>_xlfn.XLOOKUP(A139,'Patient Demographics'!A:A,'Billing Details'!J:J,FALSE)</f>
        <v>800</v>
      </c>
      <c r="C139" t="str">
        <f>_xlfn.XLOOKUP(A139,'Patient Demographics'!A:A,'Patient Demographics'!N:N,FALSE)</f>
        <v>East</v>
      </c>
      <c r="D139">
        <f>_xlfn.XLOOKUP(A139,'Patient Demographics'!A:A,'Patient Demographics'!I:I,FALSE)</f>
        <v>53</v>
      </c>
      <c r="E139" t="str">
        <f>_xlfn.XLOOKUP(A139,'Patient Demographics'!A:A,'Patient Demographics'!J:J,FALSE)</f>
        <v>Senior</v>
      </c>
      <c r="F139">
        <f>_xlfn.XLOOKUP(A139,'Billing Details'!A:A,'Billing Details'!U:U,FALSE)</f>
        <v>598.46</v>
      </c>
      <c r="G139">
        <f>_xlfn.XLOOKUP(A139,'Patient Health Records'!A:A,'Patient Health Records'!E:E,FALSE)</f>
        <v>77.8</v>
      </c>
      <c r="H139" t="str">
        <f>_xlfn.XLOOKUP(A139,'Patient Health Records'!A:A,'Patient Health Records'!B:B,FALSE)</f>
        <v>O-</v>
      </c>
      <c r="I139" t="b">
        <f>_xlfn.XLOOKUP(A139,'Patient Health Records'!A:A,'Patient Health Records'!J:J,FALSE)</f>
        <v>0</v>
      </c>
      <c r="J139" t="b">
        <f>_xlfn.XLOOKUP(A139,'Patient Health Records'!A:A,'Patient Health Records'!P:P,FALSE)</f>
        <v>0</v>
      </c>
      <c r="K139" s="68">
        <f>_xlfn.XLOOKUP(A139,'Patient Health Records'!A:A,'Patient Health Records'!F:F,FALSE)</f>
        <v>30.774099125825714</v>
      </c>
      <c r="L139" s="22" t="b">
        <f>_xlfn.XLOOKUP(A139,'Patient Health Records'!A:A,'Patient Health Records'!AD:AD,FALSE)</f>
        <v>1</v>
      </c>
      <c r="M139">
        <f>_xlfn.XLOOKUP(A139,'Patient Demographics'!A:A,'Patient Demographics'!K:K,FALSE)</f>
        <v>20</v>
      </c>
      <c r="N139" t="b">
        <f>_xlfn.XLOOKUP(A139,'Billing Details'!A:A,'Billing Details'!T:T,FALSE)</f>
        <v>1</v>
      </c>
      <c r="O139" t="str">
        <f>_xlfn.XLOOKUP(A139,'Patient Health Records'!A:A,'Patient Health Records'!AF:AF,FALSE)</f>
        <v>Appendicitis</v>
      </c>
      <c r="P139" t="b">
        <f>_xlfn.XLOOKUP(A139,'Patient Health Records'!A:A,'Patient Health Records'!X:X,FALSE)</f>
        <v>0</v>
      </c>
      <c r="Q139" t="b">
        <f>_xlfn.XLOOKUP(A139,'Patient Health Records'!A:A,'Patient Health Records'!S:S,FALSE)</f>
        <v>0</v>
      </c>
      <c r="R139" t="b">
        <f>_xlfn.XLOOKUP(A139,'Patient Health Records'!A:A,'Patient Health Records'!AA:AA,FALSE)</f>
        <v>1</v>
      </c>
      <c r="S139" t="str">
        <f>_xlfn.XLOOKUP(A139,'Patient Demographics'!A:A,'Patient Demographics'!E:E,FALSE)</f>
        <v>Male</v>
      </c>
      <c r="T139" t="str">
        <f>_xlfn.XLOOKUP(A139,'Patient Education'!A:A,'Patient Education'!B:B,FALSE)</f>
        <v>Master's Degree</v>
      </c>
      <c r="U139" t="str">
        <f>_xlfn.XLOOKUP('Combined Sheet'!A139,'Patient Education'!A:A,'Patient Education'!C:C,FALSE)</f>
        <v>Manager</v>
      </c>
      <c r="V139">
        <f>_xlfn.XLOOKUP(A139,'Billing Details'!A:A,'Billing Details'!J:J,FALSE)</f>
        <v>800</v>
      </c>
    </row>
    <row r="140" spans="1:22" x14ac:dyDescent="0.35">
      <c r="A140" s="2" t="s">
        <v>287</v>
      </c>
      <c r="B140">
        <f>_xlfn.XLOOKUP(A140,'Patient Demographics'!A:A,'Billing Details'!J:J,FALSE)</f>
        <v>10000</v>
      </c>
      <c r="C140" t="str">
        <f>_xlfn.XLOOKUP(A140,'Patient Demographics'!A:A,'Patient Demographics'!N:N,FALSE)</f>
        <v>East</v>
      </c>
      <c r="D140">
        <f>_xlfn.XLOOKUP(A140,'Patient Demographics'!A:A,'Patient Demographics'!I:I,FALSE)</f>
        <v>58</v>
      </c>
      <c r="E140" t="str">
        <f>_xlfn.XLOOKUP(A140,'Patient Demographics'!A:A,'Patient Demographics'!J:J,FALSE)</f>
        <v>Senior</v>
      </c>
      <c r="F140" t="str">
        <f>_xlfn.XLOOKUP(A140,'Billing Details'!A:A,'Billing Details'!U:U,FALSE)</f>
        <v/>
      </c>
      <c r="G140">
        <f>_xlfn.XLOOKUP(A140,'Patient Health Records'!A:A,'Patient Health Records'!E:E,FALSE)</f>
        <v>63.1</v>
      </c>
      <c r="H140" t="str">
        <f>_xlfn.XLOOKUP(A140,'Patient Health Records'!A:A,'Patient Health Records'!B:B,FALSE)</f>
        <v>A+</v>
      </c>
      <c r="I140" t="b">
        <f>_xlfn.XLOOKUP(A140,'Patient Health Records'!A:A,'Patient Health Records'!J:J,FALSE)</f>
        <v>0</v>
      </c>
      <c r="J140" t="b">
        <f>_xlfn.XLOOKUP(A140,'Patient Health Records'!A:A,'Patient Health Records'!P:P,FALSE)</f>
        <v>0</v>
      </c>
      <c r="K140" s="68">
        <f>_xlfn.XLOOKUP(A140,'Patient Health Records'!A:A,'Patient Health Records'!F:F,FALSE)</f>
        <v>24.343196635932255</v>
      </c>
      <c r="L140" s="22" t="b">
        <f>_xlfn.XLOOKUP(A140,'Patient Health Records'!A:A,'Patient Health Records'!AD:AD,FALSE)</f>
        <v>0</v>
      </c>
      <c r="M140">
        <f>_xlfn.XLOOKUP(A140,'Patient Demographics'!A:A,'Patient Demographics'!K:K,FALSE)</f>
        <v>12</v>
      </c>
      <c r="N140" t="b">
        <f>_xlfn.XLOOKUP(A140,'Billing Details'!A:A,'Billing Details'!T:T,FALSE)</f>
        <v>0</v>
      </c>
      <c r="O140" t="str">
        <f>_xlfn.XLOOKUP(A140,'Patient Health Records'!A:A,'Patient Health Records'!AF:AF,FALSE)</f>
        <v>Kidney Stones</v>
      </c>
      <c r="P140" t="b">
        <f>_xlfn.XLOOKUP(A140,'Patient Health Records'!A:A,'Patient Health Records'!X:X,FALSE)</f>
        <v>0</v>
      </c>
      <c r="Q140" t="b">
        <f>_xlfn.XLOOKUP(A140,'Patient Health Records'!A:A,'Patient Health Records'!S:S,FALSE)</f>
        <v>0</v>
      </c>
      <c r="R140" t="b">
        <f>_xlfn.XLOOKUP(A140,'Patient Health Records'!A:A,'Patient Health Records'!AA:AA,FALSE)</f>
        <v>0</v>
      </c>
      <c r="S140" t="str">
        <f>_xlfn.XLOOKUP(A140,'Patient Demographics'!A:A,'Patient Demographics'!E:E,FALSE)</f>
        <v>Female</v>
      </c>
      <c r="T140" t="str">
        <f>_xlfn.XLOOKUP(A140,'Patient Education'!A:A,'Patient Education'!B:B,FALSE)</f>
        <v>Master's Degree</v>
      </c>
      <c r="U140" t="str">
        <f>_xlfn.XLOOKUP('Combined Sheet'!A140,'Patient Education'!A:A,'Patient Education'!C:C,FALSE)</f>
        <v>Manager</v>
      </c>
      <c r="V140">
        <f>_xlfn.XLOOKUP(A140,'Billing Details'!A:A,'Billing Details'!J:J,FALSE)</f>
        <v>10000</v>
      </c>
    </row>
    <row r="141" spans="1:22" x14ac:dyDescent="0.35">
      <c r="A141" s="2" t="s">
        <v>288</v>
      </c>
      <c r="B141">
        <f>_xlfn.XLOOKUP(A141,'Patient Demographics'!A:A,'Billing Details'!J:J,FALSE)</f>
        <v>60000</v>
      </c>
      <c r="C141" t="str">
        <f>_xlfn.XLOOKUP(A141,'Patient Demographics'!A:A,'Patient Demographics'!N:N,FALSE)</f>
        <v>South</v>
      </c>
      <c r="D141">
        <f>_xlfn.XLOOKUP(A141,'Patient Demographics'!A:A,'Patient Demographics'!I:I,FALSE)</f>
        <v>48</v>
      </c>
      <c r="E141" t="str">
        <f>_xlfn.XLOOKUP(A141,'Patient Demographics'!A:A,'Patient Demographics'!J:J,FALSE)</f>
        <v>Senior</v>
      </c>
      <c r="F141">
        <f>_xlfn.XLOOKUP(A141,'Billing Details'!A:A,'Billing Details'!U:U,FALSE)</f>
        <v>41536.300000000003</v>
      </c>
      <c r="G141">
        <f>_xlfn.XLOOKUP(A141,'Patient Health Records'!A:A,'Patient Health Records'!E:E,FALSE)</f>
        <v>62.3</v>
      </c>
      <c r="H141" t="str">
        <f>_xlfn.XLOOKUP(A141,'Patient Health Records'!A:A,'Patient Health Records'!B:B,FALSE)</f>
        <v>AB+</v>
      </c>
      <c r="I141" t="b">
        <f>_xlfn.XLOOKUP(A141,'Patient Health Records'!A:A,'Patient Health Records'!J:J,FALSE)</f>
        <v>0</v>
      </c>
      <c r="J141" t="b">
        <f>_xlfn.XLOOKUP(A141,'Patient Health Records'!A:A,'Patient Health Records'!P:P,FALSE)</f>
        <v>1</v>
      </c>
      <c r="K141" s="68">
        <f>_xlfn.XLOOKUP(A141,'Patient Health Records'!A:A,'Patient Health Records'!F:F,FALSE)</f>
        <v>21.812961731031827</v>
      </c>
      <c r="L141" s="22" t="str">
        <f>_xlfn.XLOOKUP(A141,'Patient Health Records'!A:A,'Patient Health Records'!AD:AD,FALSE)</f>
        <v>FALSE</v>
      </c>
      <c r="M141">
        <f>_xlfn.XLOOKUP(A141,'Patient Demographics'!A:A,'Patient Demographics'!K:K,FALSE)</f>
        <v>3</v>
      </c>
      <c r="N141" t="b">
        <f>_xlfn.XLOOKUP(A141,'Billing Details'!A:A,'Billing Details'!T:T,FALSE)</f>
        <v>1</v>
      </c>
      <c r="O141" t="str">
        <f>_xlfn.XLOOKUP(A141,'Patient Health Records'!A:A,'Patient Health Records'!AF:AF,FALSE)</f>
        <v>Hypertension</v>
      </c>
      <c r="P141" t="b">
        <f>_xlfn.XLOOKUP(A141,'Patient Health Records'!A:A,'Patient Health Records'!X:X,FALSE)</f>
        <v>0</v>
      </c>
      <c r="Q141" t="b">
        <f>_xlfn.XLOOKUP(A141,'Patient Health Records'!A:A,'Patient Health Records'!S:S,FALSE)</f>
        <v>0</v>
      </c>
      <c r="R141" t="b">
        <f>_xlfn.XLOOKUP(A141,'Patient Health Records'!A:A,'Patient Health Records'!AA:AA,FALSE)</f>
        <v>0</v>
      </c>
      <c r="S141" t="str">
        <f>_xlfn.XLOOKUP(A141,'Patient Demographics'!A:A,'Patient Demographics'!E:E,FALSE)</f>
        <v>Male</v>
      </c>
      <c r="T141" t="str">
        <f>_xlfn.XLOOKUP(A141,'Patient Education'!A:A,'Patient Education'!B:B,FALSE)</f>
        <v>School</v>
      </c>
      <c r="U141" t="str">
        <f>_xlfn.XLOOKUP('Combined Sheet'!A141,'Patient Education'!A:A,'Patient Education'!C:C,FALSE)</f>
        <v>Retail Worker</v>
      </c>
      <c r="V141">
        <f>_xlfn.XLOOKUP(A141,'Billing Details'!A:A,'Billing Details'!J:J,FALSE)</f>
        <v>60000</v>
      </c>
    </row>
    <row r="142" spans="1:22" x14ac:dyDescent="0.35">
      <c r="A142" s="2" t="s">
        <v>289</v>
      </c>
      <c r="B142">
        <f>_xlfn.XLOOKUP(A142,'Patient Demographics'!A:A,'Billing Details'!J:J,FALSE)</f>
        <v>2000</v>
      </c>
      <c r="C142" t="str">
        <f>_xlfn.XLOOKUP(A142,'Patient Demographics'!A:A,'Patient Demographics'!N:N,FALSE)</f>
        <v>West</v>
      </c>
      <c r="D142">
        <f>_xlfn.XLOOKUP(A142,'Patient Demographics'!A:A,'Patient Demographics'!I:I,FALSE)</f>
        <v>42</v>
      </c>
      <c r="E142" t="str">
        <f>_xlfn.XLOOKUP(A142,'Patient Demographics'!A:A,'Patient Demographics'!J:J,FALSE)</f>
        <v>Adult</v>
      </c>
      <c r="F142">
        <f>_xlfn.XLOOKUP(A142,'Billing Details'!A:A,'Billing Details'!U:U,FALSE)</f>
        <v>1789.7</v>
      </c>
      <c r="G142">
        <f>_xlfn.XLOOKUP(A142,'Patient Health Records'!A:A,'Patient Health Records'!E:E,FALSE)</f>
        <v>90.3</v>
      </c>
      <c r="H142" t="str">
        <f>_xlfn.XLOOKUP(A142,'Patient Health Records'!A:A,'Patient Health Records'!B:B,FALSE)</f>
        <v>A-</v>
      </c>
      <c r="I142" t="b">
        <f>_xlfn.XLOOKUP(A142,'Patient Health Records'!A:A,'Patient Health Records'!J:J,FALSE)</f>
        <v>0</v>
      </c>
      <c r="J142" t="b">
        <f>_xlfn.XLOOKUP(A142,'Patient Health Records'!A:A,'Patient Health Records'!P:P,FALSE)</f>
        <v>0</v>
      </c>
      <c r="K142" s="68">
        <f>_xlfn.XLOOKUP(A142,'Patient Health Records'!A:A,'Patient Health Records'!F:F,FALSE)</f>
        <v>31.245674740484432</v>
      </c>
      <c r="L142" s="22" t="b">
        <f>_xlfn.XLOOKUP(A142,'Patient Health Records'!A:A,'Patient Health Records'!AD:AD,FALSE)</f>
        <v>1</v>
      </c>
      <c r="M142">
        <f>_xlfn.XLOOKUP(A142,'Patient Demographics'!A:A,'Patient Demographics'!K:K,FALSE)</f>
        <v>5</v>
      </c>
      <c r="N142" t="b">
        <f>_xlfn.XLOOKUP(A142,'Billing Details'!A:A,'Billing Details'!T:T,FALSE)</f>
        <v>1</v>
      </c>
      <c r="O142" t="str">
        <f>_xlfn.XLOOKUP(A142,'Patient Health Records'!A:A,'Patient Health Records'!AF:AF,FALSE)</f>
        <v>Appendicitis</v>
      </c>
      <c r="P142" t="b">
        <f>_xlfn.XLOOKUP(A142,'Patient Health Records'!A:A,'Patient Health Records'!X:X,FALSE)</f>
        <v>0</v>
      </c>
      <c r="Q142" t="b">
        <f>_xlfn.XLOOKUP(A142,'Patient Health Records'!A:A,'Patient Health Records'!S:S,FALSE)</f>
        <v>0</v>
      </c>
      <c r="R142" t="b">
        <f>_xlfn.XLOOKUP(A142,'Patient Health Records'!A:A,'Patient Health Records'!AA:AA,FALSE)</f>
        <v>1</v>
      </c>
      <c r="S142" t="str">
        <f>_xlfn.XLOOKUP(A142,'Patient Demographics'!A:A,'Patient Demographics'!E:E,FALSE)</f>
        <v>Male</v>
      </c>
      <c r="T142" t="str">
        <f>_xlfn.XLOOKUP(A142,'Patient Education'!A:A,'Patient Education'!B:B,FALSE)</f>
        <v>Bachelor's Degree</v>
      </c>
      <c r="U142" t="str">
        <f>_xlfn.XLOOKUP('Combined Sheet'!A142,'Patient Education'!A:A,'Patient Education'!C:C,FALSE)</f>
        <v>Teacher</v>
      </c>
      <c r="V142">
        <f>_xlfn.XLOOKUP(A142,'Billing Details'!A:A,'Billing Details'!J:J,FALSE)</f>
        <v>2000</v>
      </c>
    </row>
    <row r="143" spans="1:22" x14ac:dyDescent="0.35">
      <c r="A143" s="2" t="s">
        <v>291</v>
      </c>
      <c r="B143">
        <f>_xlfn.XLOOKUP(A143,'Patient Demographics'!A:A,'Billing Details'!J:J,FALSE)</f>
        <v>32000</v>
      </c>
      <c r="C143" t="str">
        <f>_xlfn.XLOOKUP(A143,'Patient Demographics'!A:A,'Patient Demographics'!N:N,FALSE)</f>
        <v>West</v>
      </c>
      <c r="D143">
        <f>_xlfn.XLOOKUP(A143,'Patient Demographics'!A:A,'Patient Demographics'!I:I,FALSE)</f>
        <v>48</v>
      </c>
      <c r="E143" t="str">
        <f>_xlfn.XLOOKUP(A143,'Patient Demographics'!A:A,'Patient Demographics'!J:J,FALSE)</f>
        <v>Senior</v>
      </c>
      <c r="F143">
        <f>_xlfn.XLOOKUP(A143,'Billing Details'!A:A,'Billing Details'!U:U,FALSE)</f>
        <v>20629.759999999998</v>
      </c>
      <c r="G143">
        <f>_xlfn.XLOOKUP(A143,'Patient Health Records'!A:A,'Patient Health Records'!E:E,FALSE)</f>
        <v>104.7</v>
      </c>
      <c r="H143" t="str">
        <f>_xlfn.XLOOKUP(A143,'Patient Health Records'!A:A,'Patient Health Records'!B:B,FALSE)</f>
        <v>O-</v>
      </c>
      <c r="I143" t="b">
        <f>_xlfn.XLOOKUP(A143,'Patient Health Records'!A:A,'Patient Health Records'!J:J,FALSE)</f>
        <v>1</v>
      </c>
      <c r="J143" t="b">
        <f>_xlfn.XLOOKUP(A143,'Patient Health Records'!A:A,'Patient Health Records'!P:P,FALSE)</f>
        <v>0</v>
      </c>
      <c r="K143" s="68">
        <f>_xlfn.XLOOKUP(A143,'Patient Health Records'!A:A,'Patient Health Records'!F:F,FALSE)</f>
        <v>34.187755102040818</v>
      </c>
      <c r="L143" s="22" t="b">
        <f>_xlfn.XLOOKUP(A143,'Patient Health Records'!A:A,'Patient Health Records'!AD:AD,FALSE)</f>
        <v>1</v>
      </c>
      <c r="M143">
        <f>_xlfn.XLOOKUP(A143,'Patient Demographics'!A:A,'Patient Demographics'!K:K,FALSE)</f>
        <v>20</v>
      </c>
      <c r="N143" t="b">
        <f>_xlfn.XLOOKUP(A143,'Billing Details'!A:A,'Billing Details'!T:T,FALSE)</f>
        <v>1</v>
      </c>
      <c r="O143" t="str">
        <f>_xlfn.XLOOKUP(A143,'Patient Health Records'!A:A,'Patient Health Records'!AF:AF,FALSE)</f>
        <v>Appendicitis</v>
      </c>
      <c r="P143" t="b">
        <f>_xlfn.XLOOKUP(A143,'Patient Health Records'!A:A,'Patient Health Records'!X:X,FALSE)</f>
        <v>0</v>
      </c>
      <c r="Q143" t="b">
        <f>_xlfn.XLOOKUP(A143,'Patient Health Records'!A:A,'Patient Health Records'!S:S,FALSE)</f>
        <v>1</v>
      </c>
      <c r="R143" t="b">
        <f>_xlfn.XLOOKUP(A143,'Patient Health Records'!A:A,'Patient Health Records'!AA:AA,FALSE)</f>
        <v>0</v>
      </c>
      <c r="S143" t="str">
        <f>_xlfn.XLOOKUP(A143,'Patient Demographics'!A:A,'Patient Demographics'!E:E,FALSE)</f>
        <v>Male</v>
      </c>
      <c r="T143" t="str">
        <f>_xlfn.XLOOKUP(A143,'Patient Education'!A:A,'Patient Education'!B:B,FALSE)</f>
        <v>Bachelor's Degree</v>
      </c>
      <c r="U143" t="str">
        <f>_xlfn.XLOOKUP('Combined Sheet'!A143,'Patient Education'!A:A,'Patient Education'!C:C,FALSE)</f>
        <v>Teacher</v>
      </c>
      <c r="V143">
        <f>_xlfn.XLOOKUP(A143,'Billing Details'!A:A,'Billing Details'!J:J,FALSE)</f>
        <v>32000</v>
      </c>
    </row>
    <row r="144" spans="1:22" x14ac:dyDescent="0.35">
      <c r="A144" s="2" t="s">
        <v>293</v>
      </c>
      <c r="B144">
        <f>_xlfn.XLOOKUP(A144,'Patient Demographics'!A:A,'Billing Details'!J:J,FALSE)</f>
        <v>21000</v>
      </c>
      <c r="C144" t="str">
        <f>_xlfn.XLOOKUP(A144,'Patient Demographics'!A:A,'Patient Demographics'!N:N,FALSE)</f>
        <v>South</v>
      </c>
      <c r="D144">
        <f>_xlfn.XLOOKUP(A144,'Patient Demographics'!A:A,'Patient Demographics'!I:I,FALSE)</f>
        <v>58</v>
      </c>
      <c r="E144" t="str">
        <f>_xlfn.XLOOKUP(A144,'Patient Demographics'!A:A,'Patient Demographics'!J:J,FALSE)</f>
        <v>Senior</v>
      </c>
      <c r="F144" t="str">
        <f>_xlfn.XLOOKUP(A144,'Billing Details'!A:A,'Billing Details'!U:U,FALSE)</f>
        <v/>
      </c>
      <c r="G144">
        <f>_xlfn.XLOOKUP(A144,'Patient Health Records'!A:A,'Patient Health Records'!E:E,FALSE)</f>
        <v>70.599999999999994</v>
      </c>
      <c r="H144" t="str">
        <f>_xlfn.XLOOKUP(A144,'Patient Health Records'!A:A,'Patient Health Records'!B:B,FALSE)</f>
        <v>A-</v>
      </c>
      <c r="I144" t="b">
        <f>_xlfn.XLOOKUP(A144,'Patient Health Records'!A:A,'Patient Health Records'!J:J,FALSE)</f>
        <v>0</v>
      </c>
      <c r="J144" t="b">
        <f>_xlfn.XLOOKUP(A144,'Patient Health Records'!A:A,'Patient Health Records'!P:P,FALSE)</f>
        <v>0</v>
      </c>
      <c r="K144" s="68">
        <f>_xlfn.XLOOKUP(A144,'Patient Health Records'!A:A,'Patient Health Records'!F:F,FALSE)</f>
        <v>26.901386983691502</v>
      </c>
      <c r="L144" s="22" t="b">
        <f>_xlfn.XLOOKUP(A144,'Patient Health Records'!A:A,'Patient Health Records'!AD:AD,FALSE)</f>
        <v>0</v>
      </c>
      <c r="M144">
        <f>_xlfn.XLOOKUP(A144,'Patient Demographics'!A:A,'Patient Demographics'!K:K,FALSE)</f>
        <v>12</v>
      </c>
      <c r="N144" t="b">
        <f>_xlfn.XLOOKUP(A144,'Billing Details'!A:A,'Billing Details'!T:T,FALSE)</f>
        <v>0</v>
      </c>
      <c r="O144" t="str">
        <f>_xlfn.XLOOKUP(A144,'Patient Health Records'!A:A,'Patient Health Records'!AF:AF,FALSE)</f>
        <v>Fractured Arm</v>
      </c>
      <c r="P144" t="b">
        <f>_xlfn.XLOOKUP(A144,'Patient Health Records'!A:A,'Patient Health Records'!X:X,FALSE)</f>
        <v>0</v>
      </c>
      <c r="Q144" t="b">
        <f>_xlfn.XLOOKUP(A144,'Patient Health Records'!A:A,'Patient Health Records'!S:S,FALSE)</f>
        <v>0</v>
      </c>
      <c r="R144" t="b">
        <f>_xlfn.XLOOKUP(A144,'Patient Health Records'!A:A,'Patient Health Records'!AA:AA,FALSE)</f>
        <v>0</v>
      </c>
      <c r="S144" t="str">
        <f>_xlfn.XLOOKUP(A144,'Patient Demographics'!A:A,'Patient Demographics'!E:E,FALSE)</f>
        <v>Female</v>
      </c>
      <c r="T144" t="str">
        <f>_xlfn.XLOOKUP(A144,'Patient Education'!A:A,'Patient Education'!B:B,FALSE)</f>
        <v>Bachelor's Degree</v>
      </c>
      <c r="U144" t="str">
        <f>_xlfn.XLOOKUP('Combined Sheet'!A144,'Patient Education'!A:A,'Patient Education'!C:C,FALSE)</f>
        <v>Teacher</v>
      </c>
      <c r="V144">
        <f>_xlfn.XLOOKUP(A144,'Billing Details'!A:A,'Billing Details'!J:J,FALSE)</f>
        <v>21000</v>
      </c>
    </row>
    <row r="145" spans="1:22" x14ac:dyDescent="0.35">
      <c r="A145" s="2" t="s">
        <v>294</v>
      </c>
      <c r="B145">
        <f>_xlfn.XLOOKUP(A145,'Patient Demographics'!A:A,'Billing Details'!J:J,FALSE)</f>
        <v>100</v>
      </c>
      <c r="C145" t="str">
        <f>_xlfn.XLOOKUP(A145,'Patient Demographics'!A:A,'Patient Demographics'!N:N,FALSE)</f>
        <v>South</v>
      </c>
      <c r="D145">
        <f>_xlfn.XLOOKUP(A145,'Patient Demographics'!A:A,'Patient Demographics'!I:I,FALSE)</f>
        <v>58</v>
      </c>
      <c r="E145" t="str">
        <f>_xlfn.XLOOKUP(A145,'Patient Demographics'!A:A,'Patient Demographics'!J:J,FALSE)</f>
        <v>Senior</v>
      </c>
      <c r="F145">
        <f>_xlfn.XLOOKUP(A145,'Billing Details'!A:A,'Billing Details'!U:U,FALSE)</f>
        <v>61.54</v>
      </c>
      <c r="G145">
        <f>_xlfn.XLOOKUP(A145,'Patient Health Records'!A:A,'Patient Health Records'!E:E,FALSE)</f>
        <v>66.3</v>
      </c>
      <c r="H145" t="str">
        <f>_xlfn.XLOOKUP(A145,'Patient Health Records'!A:A,'Patient Health Records'!B:B,FALSE)</f>
        <v>AB+</v>
      </c>
      <c r="I145" t="b">
        <f>_xlfn.XLOOKUP(A145,'Patient Health Records'!A:A,'Patient Health Records'!J:J,FALSE)</f>
        <v>0</v>
      </c>
      <c r="J145" t="b">
        <f>_xlfn.XLOOKUP(A145,'Patient Health Records'!A:A,'Patient Health Records'!P:P,FALSE)</f>
        <v>0</v>
      </c>
      <c r="K145" s="68">
        <f>_xlfn.XLOOKUP(A145,'Patient Health Records'!A:A,'Patient Health Records'!F:F,FALSE)</f>
        <v>29.466666666666665</v>
      </c>
      <c r="L145" s="22" t="b">
        <f>_xlfn.XLOOKUP(A145,'Patient Health Records'!A:A,'Patient Health Records'!AD:AD,FALSE)</f>
        <v>1</v>
      </c>
      <c r="M145">
        <f>_xlfn.XLOOKUP(A145,'Patient Demographics'!A:A,'Patient Demographics'!K:K,FALSE)</f>
        <v>3</v>
      </c>
      <c r="N145" t="b">
        <f>_xlfn.XLOOKUP(A145,'Billing Details'!A:A,'Billing Details'!T:T,FALSE)</f>
        <v>1</v>
      </c>
      <c r="O145" t="str">
        <f>_xlfn.XLOOKUP(A145,'Patient Health Records'!A:A,'Patient Health Records'!AF:AF,FALSE)</f>
        <v>Heart Disease</v>
      </c>
      <c r="P145" t="b">
        <f>_xlfn.XLOOKUP(A145,'Patient Health Records'!A:A,'Patient Health Records'!X:X,FALSE)</f>
        <v>0</v>
      </c>
      <c r="Q145" t="b">
        <f>_xlfn.XLOOKUP(A145,'Patient Health Records'!A:A,'Patient Health Records'!S:S,FALSE)</f>
        <v>0</v>
      </c>
      <c r="R145" t="b">
        <f>_xlfn.XLOOKUP(A145,'Patient Health Records'!A:A,'Patient Health Records'!AA:AA,FALSE)</f>
        <v>0</v>
      </c>
      <c r="S145" t="str">
        <f>_xlfn.XLOOKUP(A145,'Patient Demographics'!A:A,'Patient Demographics'!E:E,FALSE)</f>
        <v>Female</v>
      </c>
      <c r="T145" t="str">
        <f>_xlfn.XLOOKUP(A145,'Patient Education'!A:A,'Patient Education'!B:B,FALSE)</f>
        <v>School</v>
      </c>
      <c r="U145" t="str">
        <f>_xlfn.XLOOKUP('Combined Sheet'!A145,'Patient Education'!A:A,'Patient Education'!C:C,FALSE)</f>
        <v>Driver</v>
      </c>
      <c r="V145">
        <f>_xlfn.XLOOKUP(A145,'Billing Details'!A:A,'Billing Details'!J:J,FALSE)</f>
        <v>100</v>
      </c>
    </row>
    <row r="146" spans="1:22" x14ac:dyDescent="0.35">
      <c r="A146" s="2" t="s">
        <v>296</v>
      </c>
      <c r="B146">
        <f>_xlfn.XLOOKUP(A146,'Patient Demographics'!A:A,'Billing Details'!J:J,FALSE)</f>
        <v>40000</v>
      </c>
      <c r="C146" t="str">
        <f>_xlfn.XLOOKUP(A146,'Patient Demographics'!A:A,'Patient Demographics'!N:N,FALSE)</f>
        <v>South</v>
      </c>
      <c r="D146">
        <f>_xlfn.XLOOKUP(A146,'Patient Demographics'!A:A,'Patient Demographics'!I:I,FALSE)</f>
        <v>73</v>
      </c>
      <c r="E146" t="str">
        <f>_xlfn.XLOOKUP(A146,'Patient Demographics'!A:A,'Patient Demographics'!J:J,FALSE)</f>
        <v>super senior</v>
      </c>
      <c r="F146">
        <f>_xlfn.XLOOKUP(A146,'Billing Details'!A:A,'Billing Details'!U:U,FALSE)</f>
        <v>29298.800000000003</v>
      </c>
      <c r="G146">
        <f>_xlfn.XLOOKUP(A146,'Patient Health Records'!A:A,'Patient Health Records'!E:E,FALSE)</f>
        <v>80.400000000000006</v>
      </c>
      <c r="H146" t="str">
        <f>_xlfn.XLOOKUP(A146,'Patient Health Records'!A:A,'Patient Health Records'!B:B,FALSE)</f>
        <v>AB+</v>
      </c>
      <c r="I146" t="b">
        <f>_xlfn.XLOOKUP(A146,'Patient Health Records'!A:A,'Patient Health Records'!J:J,FALSE)</f>
        <v>0</v>
      </c>
      <c r="J146" t="b">
        <f>_xlfn.XLOOKUP(A146,'Patient Health Records'!A:A,'Patient Health Records'!P:P,FALSE)</f>
        <v>1</v>
      </c>
      <c r="K146" s="68">
        <f>_xlfn.XLOOKUP(A146,'Patient Health Records'!A:A,'Patient Health Records'!F:F,FALSE)</f>
        <v>33.901163771293646</v>
      </c>
      <c r="L146" s="22" t="b">
        <f>_xlfn.XLOOKUP(A146,'Patient Health Records'!A:A,'Patient Health Records'!AD:AD,FALSE)</f>
        <v>1</v>
      </c>
      <c r="M146">
        <f>_xlfn.XLOOKUP(A146,'Patient Demographics'!A:A,'Patient Demographics'!K:K,FALSE)</f>
        <v>5</v>
      </c>
      <c r="N146" t="b">
        <f>_xlfn.XLOOKUP(A146,'Billing Details'!A:A,'Billing Details'!T:T,FALSE)</f>
        <v>1</v>
      </c>
      <c r="O146" t="str">
        <f>_xlfn.XLOOKUP(A146,'Patient Health Records'!A:A,'Patient Health Records'!AF:AF,FALSE)</f>
        <v>Heart Attack</v>
      </c>
      <c r="P146" t="b">
        <f>_xlfn.XLOOKUP(A146,'Patient Health Records'!A:A,'Patient Health Records'!X:X,FALSE)</f>
        <v>0</v>
      </c>
      <c r="Q146" t="b">
        <f>_xlfn.XLOOKUP(A146,'Patient Health Records'!A:A,'Patient Health Records'!S:S,FALSE)</f>
        <v>0</v>
      </c>
      <c r="R146" t="b">
        <f>_xlfn.XLOOKUP(A146,'Patient Health Records'!A:A,'Patient Health Records'!AA:AA,FALSE)</f>
        <v>0</v>
      </c>
      <c r="S146" t="str">
        <f>_xlfn.XLOOKUP(A146,'Patient Demographics'!A:A,'Patient Demographics'!E:E,FALSE)</f>
        <v>Male</v>
      </c>
      <c r="T146" t="str">
        <f>_xlfn.XLOOKUP(A146,'Patient Education'!A:A,'Patient Education'!B:B,FALSE)</f>
        <v>Bachelor's Degree</v>
      </c>
      <c r="U146" t="str">
        <f>_xlfn.XLOOKUP('Combined Sheet'!A146,'Patient Education'!A:A,'Patient Education'!C:C,FALSE)</f>
        <v>Engineer</v>
      </c>
      <c r="V146">
        <f>_xlfn.XLOOKUP(A146,'Billing Details'!A:A,'Billing Details'!J:J,FALSE)</f>
        <v>40000</v>
      </c>
    </row>
    <row r="147" spans="1:22" x14ac:dyDescent="0.35">
      <c r="A147" s="2" t="s">
        <v>299</v>
      </c>
      <c r="B147">
        <f>_xlfn.XLOOKUP(A147,'Patient Demographics'!A:A,'Billing Details'!J:J,FALSE)</f>
        <v>2000</v>
      </c>
      <c r="C147" t="str">
        <f>_xlfn.XLOOKUP(A147,'Patient Demographics'!A:A,'Patient Demographics'!N:N,FALSE)</f>
        <v>West</v>
      </c>
      <c r="D147">
        <f>_xlfn.XLOOKUP(A147,'Patient Demographics'!A:A,'Patient Demographics'!I:I,FALSE)</f>
        <v>42</v>
      </c>
      <c r="E147" t="str">
        <f>_xlfn.XLOOKUP(A147,'Patient Demographics'!A:A,'Patient Demographics'!J:J,FALSE)</f>
        <v>Adult</v>
      </c>
      <c r="F147">
        <f>_xlfn.XLOOKUP(A147,'Billing Details'!A:A,'Billing Details'!U:U,FALSE)</f>
        <v>1319.34</v>
      </c>
      <c r="G147">
        <f>_xlfn.XLOOKUP(A147,'Patient Health Records'!A:A,'Patient Health Records'!E:E,FALSE)</f>
        <v>59.7</v>
      </c>
      <c r="H147" t="str">
        <f>_xlfn.XLOOKUP(A147,'Patient Health Records'!A:A,'Patient Health Records'!B:B,FALSE)</f>
        <v>AB+</v>
      </c>
      <c r="I147" t="b">
        <f>_xlfn.XLOOKUP(A147,'Patient Health Records'!A:A,'Patient Health Records'!J:J,FALSE)</f>
        <v>0</v>
      </c>
      <c r="J147" t="b">
        <f>_xlfn.XLOOKUP(A147,'Patient Health Records'!A:A,'Patient Health Records'!P:P,FALSE)</f>
        <v>0</v>
      </c>
      <c r="K147" s="68">
        <f>_xlfn.XLOOKUP(A147,'Patient Health Records'!A:A,'Patient Health Records'!F:F,FALSE)</f>
        <v>21.406289217971246</v>
      </c>
      <c r="L147" s="22" t="b">
        <f>_xlfn.XLOOKUP(A147,'Patient Health Records'!A:A,'Patient Health Records'!AD:AD,FALSE)</f>
        <v>0</v>
      </c>
      <c r="M147">
        <f>_xlfn.XLOOKUP(A147,'Patient Demographics'!A:A,'Patient Demographics'!K:K,FALSE)</f>
        <v>5</v>
      </c>
      <c r="N147" t="b">
        <f>_xlfn.XLOOKUP(A147,'Billing Details'!A:A,'Billing Details'!T:T,FALSE)</f>
        <v>1</v>
      </c>
      <c r="O147" t="str">
        <f>_xlfn.XLOOKUP(A147,'Patient Health Records'!A:A,'Patient Health Records'!AF:AF,FALSE)</f>
        <v>Diabetes</v>
      </c>
      <c r="P147" t="b">
        <f>_xlfn.XLOOKUP(A147,'Patient Health Records'!A:A,'Patient Health Records'!X:X,FALSE)</f>
        <v>0</v>
      </c>
      <c r="Q147" t="b">
        <f>_xlfn.XLOOKUP(A147,'Patient Health Records'!A:A,'Patient Health Records'!S:S,FALSE)</f>
        <v>0</v>
      </c>
      <c r="R147" t="b">
        <f>_xlfn.XLOOKUP(A147,'Patient Health Records'!A:A,'Patient Health Records'!AA:AA,FALSE)</f>
        <v>0</v>
      </c>
      <c r="S147" t="str">
        <f>_xlfn.XLOOKUP(A147,'Patient Demographics'!A:A,'Patient Demographics'!E:E,FALSE)</f>
        <v>Female</v>
      </c>
      <c r="T147" t="str">
        <f>_xlfn.XLOOKUP(A147,'Patient Education'!A:A,'Patient Education'!B:B,FALSE)</f>
        <v>Bachelor's Degree</v>
      </c>
      <c r="U147" t="str">
        <f>_xlfn.XLOOKUP('Combined Sheet'!A147,'Patient Education'!A:A,'Patient Education'!C:C,FALSE)</f>
        <v>Nurse</v>
      </c>
      <c r="V147">
        <f>_xlfn.XLOOKUP(A147,'Billing Details'!A:A,'Billing Details'!J:J,FALSE)</f>
        <v>2000</v>
      </c>
    </row>
    <row r="148" spans="1:22" x14ac:dyDescent="0.35">
      <c r="A148" s="2" t="s">
        <v>301</v>
      </c>
      <c r="B148">
        <f>_xlfn.XLOOKUP(A148,'Patient Demographics'!A:A,'Billing Details'!J:J,FALSE)</f>
        <v>500</v>
      </c>
      <c r="C148" t="str">
        <f>_xlfn.XLOOKUP(A148,'Patient Demographics'!A:A,'Patient Demographics'!N:N,FALSE)</f>
        <v>East</v>
      </c>
      <c r="D148">
        <f>_xlfn.XLOOKUP(A148,'Patient Demographics'!A:A,'Patient Demographics'!I:I,FALSE)</f>
        <v>38</v>
      </c>
      <c r="E148" t="str">
        <f>_xlfn.XLOOKUP(A148,'Patient Demographics'!A:A,'Patient Demographics'!J:J,FALSE)</f>
        <v>Adult</v>
      </c>
      <c r="F148">
        <f>_xlfn.XLOOKUP(A148,'Billing Details'!A:A,'Billing Details'!U:U,FALSE)</f>
        <v>259.10000000000002</v>
      </c>
      <c r="G148">
        <f>_xlfn.XLOOKUP(A148,'Patient Health Records'!A:A,'Patient Health Records'!E:E,FALSE)</f>
        <v>100.2</v>
      </c>
      <c r="H148" t="str">
        <f>_xlfn.XLOOKUP(A148,'Patient Health Records'!A:A,'Patient Health Records'!B:B,FALSE)</f>
        <v>A+</v>
      </c>
      <c r="I148" t="b">
        <f>_xlfn.XLOOKUP(A148,'Patient Health Records'!A:A,'Patient Health Records'!J:J,FALSE)</f>
        <v>0</v>
      </c>
      <c r="J148" t="b">
        <f>_xlfn.XLOOKUP(A148,'Patient Health Records'!A:A,'Patient Health Records'!P:P,FALSE)</f>
        <v>0</v>
      </c>
      <c r="K148" s="68">
        <f>_xlfn.XLOOKUP(A148,'Patient Health Records'!A:A,'Patient Health Records'!F:F,FALSE)</f>
        <v>34.671280276816617</v>
      </c>
      <c r="L148" s="22" t="b">
        <f>_xlfn.XLOOKUP(A148,'Patient Health Records'!A:A,'Patient Health Records'!AD:AD,FALSE)</f>
        <v>1</v>
      </c>
      <c r="M148">
        <f>_xlfn.XLOOKUP(A148,'Patient Demographics'!A:A,'Patient Demographics'!K:K,FALSE)</f>
        <v>150</v>
      </c>
      <c r="N148" t="b">
        <f>_xlfn.XLOOKUP(A148,'Billing Details'!A:A,'Billing Details'!T:T,FALSE)</f>
        <v>1</v>
      </c>
      <c r="O148" t="str">
        <f>_xlfn.XLOOKUP(A148,'Patient Health Records'!A:A,'Patient Health Records'!AF:AF,FALSE)</f>
        <v>Fractured Arm</v>
      </c>
      <c r="P148" t="b">
        <f>_xlfn.XLOOKUP(A148,'Patient Health Records'!A:A,'Patient Health Records'!X:X,FALSE)</f>
        <v>0</v>
      </c>
      <c r="Q148" t="b">
        <f>_xlfn.XLOOKUP(A148,'Patient Health Records'!A:A,'Patient Health Records'!S:S,FALSE)</f>
        <v>1</v>
      </c>
      <c r="R148" t="b">
        <f>_xlfn.XLOOKUP(A148,'Patient Health Records'!A:A,'Patient Health Records'!AA:AA,FALSE)</f>
        <v>0</v>
      </c>
      <c r="S148" t="str">
        <f>_xlfn.XLOOKUP(A148,'Patient Demographics'!A:A,'Patient Demographics'!E:E,FALSE)</f>
        <v>Male</v>
      </c>
      <c r="T148" t="str">
        <f>_xlfn.XLOOKUP(A148,'Patient Education'!A:A,'Patient Education'!B:B,FALSE)</f>
        <v>Master's Degree</v>
      </c>
      <c r="U148" t="str">
        <f>_xlfn.XLOOKUP('Combined Sheet'!A148,'Patient Education'!A:A,'Patient Education'!C:C,FALSE)</f>
        <v>Doctor</v>
      </c>
      <c r="V148">
        <f>_xlfn.XLOOKUP(A148,'Billing Details'!A:A,'Billing Details'!J:J,FALSE)</f>
        <v>500</v>
      </c>
    </row>
    <row r="149" spans="1:22" x14ac:dyDescent="0.35">
      <c r="A149" s="2" t="s">
        <v>303</v>
      </c>
      <c r="B149">
        <f>_xlfn.XLOOKUP(A149,'Patient Demographics'!A:A,'Billing Details'!J:J,FALSE)</f>
        <v>200000</v>
      </c>
      <c r="C149" t="str">
        <f>_xlfn.XLOOKUP(A149,'Patient Demographics'!A:A,'Patient Demographics'!N:N,FALSE)</f>
        <v>West</v>
      </c>
      <c r="D149">
        <f>_xlfn.XLOOKUP(A149,'Patient Demographics'!A:A,'Patient Demographics'!I:I,FALSE)</f>
        <v>53</v>
      </c>
      <c r="E149" t="str">
        <f>_xlfn.XLOOKUP(A149,'Patient Demographics'!A:A,'Patient Demographics'!J:J,FALSE)</f>
        <v>Senior</v>
      </c>
      <c r="F149">
        <f>_xlfn.XLOOKUP(A149,'Billing Details'!A:A,'Billing Details'!U:U,FALSE)</f>
        <v>106845.8</v>
      </c>
      <c r="G149">
        <f>_xlfn.XLOOKUP(A149,'Patient Health Records'!A:A,'Patient Health Records'!E:E,FALSE)</f>
        <v>84.7</v>
      </c>
      <c r="H149" t="str">
        <f>_xlfn.XLOOKUP(A149,'Patient Health Records'!A:A,'Patient Health Records'!B:B,FALSE)</f>
        <v>AB+</v>
      </c>
      <c r="I149" t="b">
        <f>_xlfn.XLOOKUP(A149,'Patient Health Records'!A:A,'Patient Health Records'!J:J,FALSE)</f>
        <v>1</v>
      </c>
      <c r="J149" t="b">
        <f>_xlfn.XLOOKUP(A149,'Patient Health Records'!A:A,'Patient Health Records'!P:P,FALSE)</f>
        <v>1</v>
      </c>
      <c r="K149" s="68">
        <f>_xlfn.XLOOKUP(A149,'Patient Health Records'!A:A,'Patient Health Records'!F:F,FALSE)</f>
        <v>29.655824375897208</v>
      </c>
      <c r="L149" s="22" t="b">
        <f>_xlfn.XLOOKUP(A149,'Patient Health Records'!A:A,'Patient Health Records'!AD:AD,FALSE)</f>
        <v>1</v>
      </c>
      <c r="M149">
        <f>_xlfn.XLOOKUP(A149,'Patient Demographics'!A:A,'Patient Demographics'!K:K,FALSE)</f>
        <v>5</v>
      </c>
      <c r="N149" t="b">
        <f>_xlfn.XLOOKUP(A149,'Billing Details'!A:A,'Billing Details'!T:T,FALSE)</f>
        <v>1</v>
      </c>
      <c r="O149" t="str">
        <f>_xlfn.XLOOKUP(A149,'Patient Health Records'!A:A,'Patient Health Records'!AF:AF,FALSE)</f>
        <v>Diabetes</v>
      </c>
      <c r="P149" t="b">
        <f>_xlfn.XLOOKUP(A149,'Patient Health Records'!A:A,'Patient Health Records'!X:X,FALSE)</f>
        <v>0</v>
      </c>
      <c r="Q149" t="b">
        <f>_xlfn.XLOOKUP(A149,'Patient Health Records'!A:A,'Patient Health Records'!S:S,FALSE)</f>
        <v>1</v>
      </c>
      <c r="R149" t="b">
        <f>_xlfn.XLOOKUP(A149,'Patient Health Records'!A:A,'Patient Health Records'!AA:AA,FALSE)</f>
        <v>0</v>
      </c>
      <c r="S149" t="str">
        <f>_xlfn.XLOOKUP(A149,'Patient Demographics'!A:A,'Patient Demographics'!E:E,FALSE)</f>
        <v>Male</v>
      </c>
      <c r="T149" t="str">
        <f>_xlfn.XLOOKUP(A149,'Patient Education'!A:A,'Patient Education'!B:B,FALSE)</f>
        <v>Post-graduate</v>
      </c>
      <c r="U149" t="str">
        <f>_xlfn.XLOOKUP('Combined Sheet'!A149,'Patient Education'!A:A,'Patient Education'!C:C,FALSE)</f>
        <v>CEO</v>
      </c>
      <c r="V149">
        <f>_xlfn.XLOOKUP(A149,'Billing Details'!A:A,'Billing Details'!J:J,FALSE)</f>
        <v>200000</v>
      </c>
    </row>
    <row r="150" spans="1:22" x14ac:dyDescent="0.35">
      <c r="A150" s="2" t="s">
        <v>304</v>
      </c>
      <c r="B150">
        <f>_xlfn.XLOOKUP(A150,'Patient Demographics'!A:A,'Billing Details'!J:J,FALSE)</f>
        <v>60000</v>
      </c>
      <c r="C150" t="str">
        <f>_xlfn.XLOOKUP(A150,'Patient Demographics'!A:A,'Patient Demographics'!N:N,FALSE)</f>
        <v>North</v>
      </c>
      <c r="D150">
        <f>_xlfn.XLOOKUP(A150,'Patient Demographics'!A:A,'Patient Demographics'!I:I,FALSE)</f>
        <v>38</v>
      </c>
      <c r="E150" t="str">
        <f>_xlfn.XLOOKUP(A150,'Patient Demographics'!A:A,'Patient Demographics'!J:J,FALSE)</f>
        <v>Adult</v>
      </c>
      <c r="F150">
        <f>_xlfn.XLOOKUP(A150,'Billing Details'!A:A,'Billing Details'!U:U,FALSE)</f>
        <v>51135.96</v>
      </c>
      <c r="G150">
        <f>_xlfn.XLOOKUP(A150,'Patient Health Records'!A:A,'Patient Health Records'!E:E,FALSE)</f>
        <v>64.2</v>
      </c>
      <c r="H150" t="str">
        <f>_xlfn.XLOOKUP(A150,'Patient Health Records'!A:A,'Patient Health Records'!B:B,FALSE)</f>
        <v>B+</v>
      </c>
      <c r="I150" t="b">
        <f>_xlfn.XLOOKUP(A150,'Patient Health Records'!A:A,'Patient Health Records'!J:J,FALSE)</f>
        <v>1</v>
      </c>
      <c r="J150" t="b">
        <f>_xlfn.XLOOKUP(A150,'Patient Health Records'!A:A,'Patient Health Records'!P:P,FALSE)</f>
        <v>0</v>
      </c>
      <c r="K150" s="68">
        <f>_xlfn.XLOOKUP(A150,'Patient Health Records'!A:A,'Patient Health Records'!F:F,FALSE)</f>
        <v>21.95547347901919</v>
      </c>
      <c r="L150" s="22" t="b">
        <f>_xlfn.XLOOKUP(A150,'Patient Health Records'!A:A,'Patient Health Records'!AD:AD,FALSE)</f>
        <v>0</v>
      </c>
      <c r="M150">
        <f>_xlfn.XLOOKUP(A150,'Patient Demographics'!A:A,'Patient Demographics'!K:K,FALSE)</f>
        <v>4</v>
      </c>
      <c r="N150" t="b">
        <f>_xlfn.XLOOKUP(A150,'Billing Details'!A:A,'Billing Details'!T:T,FALSE)</f>
        <v>1</v>
      </c>
      <c r="O150" t="str">
        <f>_xlfn.XLOOKUP(A150,'Patient Health Records'!A:A,'Patient Health Records'!AF:AF,FALSE)</f>
        <v>Cancer</v>
      </c>
      <c r="P150" t="b">
        <f>_xlfn.XLOOKUP(A150,'Patient Health Records'!A:A,'Patient Health Records'!X:X,FALSE)</f>
        <v>0</v>
      </c>
      <c r="Q150" t="b">
        <f>_xlfn.XLOOKUP(A150,'Patient Health Records'!A:A,'Patient Health Records'!S:S,FALSE)</f>
        <v>0</v>
      </c>
      <c r="R150" t="b">
        <f>_xlfn.XLOOKUP(A150,'Patient Health Records'!A:A,'Patient Health Records'!AA:AA,FALSE)</f>
        <v>0</v>
      </c>
      <c r="S150" t="str">
        <f>_xlfn.XLOOKUP(A150,'Patient Demographics'!A:A,'Patient Demographics'!E:E,FALSE)</f>
        <v>Female</v>
      </c>
      <c r="T150" t="str">
        <f>_xlfn.XLOOKUP(A150,'Patient Education'!A:A,'Patient Education'!B:B,FALSE)</f>
        <v>School</v>
      </c>
      <c r="U150" t="str">
        <f>_xlfn.XLOOKUP('Combined Sheet'!A150,'Patient Education'!A:A,'Patient Education'!C:C,FALSE)</f>
        <v>Driver</v>
      </c>
      <c r="V150">
        <f>_xlfn.XLOOKUP(A150,'Billing Details'!A:A,'Billing Details'!J:J,FALSE)</f>
        <v>60000</v>
      </c>
    </row>
    <row r="151" spans="1:22" x14ac:dyDescent="0.35">
      <c r="A151" s="2" t="s">
        <v>305</v>
      </c>
      <c r="B151">
        <f>_xlfn.XLOOKUP(A151,'Patient Demographics'!A:A,'Billing Details'!J:J,FALSE)</f>
        <v>240000</v>
      </c>
      <c r="C151" t="str">
        <f>_xlfn.XLOOKUP(A151,'Patient Demographics'!A:A,'Patient Demographics'!N:N,FALSE)</f>
        <v>North</v>
      </c>
      <c r="D151">
        <f>_xlfn.XLOOKUP(A151,'Patient Demographics'!A:A,'Patient Demographics'!I:I,FALSE)</f>
        <v>48</v>
      </c>
      <c r="E151" t="str">
        <f>_xlfn.XLOOKUP(A151,'Patient Demographics'!A:A,'Patient Demographics'!J:J,FALSE)</f>
        <v>Senior</v>
      </c>
      <c r="F151">
        <f>_xlfn.XLOOKUP(A151,'Billing Details'!A:A,'Billing Details'!U:U,FALSE)</f>
        <v>137764.79999999999</v>
      </c>
      <c r="G151">
        <f>_xlfn.XLOOKUP(A151,'Patient Health Records'!A:A,'Patient Health Records'!E:E,FALSE)</f>
        <v>66.7</v>
      </c>
      <c r="H151" t="str">
        <f>_xlfn.XLOOKUP(A151,'Patient Health Records'!A:A,'Patient Health Records'!B:B,FALSE)</f>
        <v>B+</v>
      </c>
      <c r="I151" t="b">
        <f>_xlfn.XLOOKUP(A151,'Patient Health Records'!A:A,'Patient Health Records'!J:J,FALSE)</f>
        <v>0</v>
      </c>
      <c r="J151" t="b">
        <f>_xlfn.XLOOKUP(A151,'Patient Health Records'!A:A,'Patient Health Records'!P:P,FALSE)</f>
        <v>1</v>
      </c>
      <c r="K151" s="68">
        <f>_xlfn.XLOOKUP(A151,'Patient Health Records'!A:A,'Patient Health Records'!F:F,FALSE)</f>
        <v>25.104445029922093</v>
      </c>
      <c r="L151" s="22" t="b">
        <f>_xlfn.XLOOKUP(A151,'Patient Health Records'!A:A,'Patient Health Records'!AD:AD,FALSE)</f>
        <v>0</v>
      </c>
      <c r="M151">
        <f>_xlfn.XLOOKUP(A151,'Patient Demographics'!A:A,'Patient Demographics'!K:K,FALSE)</f>
        <v>3</v>
      </c>
      <c r="N151" t="b">
        <f>_xlfn.XLOOKUP(A151,'Billing Details'!A:A,'Billing Details'!T:T,FALSE)</f>
        <v>1</v>
      </c>
      <c r="O151" t="str">
        <f>_xlfn.XLOOKUP(A151,'Patient Health Records'!A:A,'Patient Health Records'!AF:AF,FALSE)</f>
        <v>Prostate Cancer</v>
      </c>
      <c r="P151" t="b">
        <f>_xlfn.XLOOKUP(A151,'Patient Health Records'!A:A,'Patient Health Records'!X:X,FALSE)</f>
        <v>0</v>
      </c>
      <c r="Q151" t="b">
        <f>_xlfn.XLOOKUP(A151,'Patient Health Records'!A:A,'Patient Health Records'!S:S,FALSE)</f>
        <v>0</v>
      </c>
      <c r="R151" t="b">
        <f>_xlfn.XLOOKUP(A151,'Patient Health Records'!A:A,'Patient Health Records'!AA:AA,FALSE)</f>
        <v>0</v>
      </c>
      <c r="S151" t="str">
        <f>_xlfn.XLOOKUP(A151,'Patient Demographics'!A:A,'Patient Demographics'!E:E,FALSE)</f>
        <v>Female</v>
      </c>
      <c r="T151" t="str">
        <f>_xlfn.XLOOKUP(A151,'Patient Education'!A:A,'Patient Education'!B:B,FALSE)</f>
        <v>School</v>
      </c>
      <c r="U151" t="str">
        <f>_xlfn.XLOOKUP('Combined Sheet'!A151,'Patient Education'!A:A,'Patient Education'!C:C,FALSE)</f>
        <v>Retail Worker</v>
      </c>
      <c r="V151">
        <f>_xlfn.XLOOKUP(A151,'Billing Details'!A:A,'Billing Details'!J:J,FALSE)</f>
        <v>240000</v>
      </c>
    </row>
    <row r="152" spans="1:22" x14ac:dyDescent="0.35">
      <c r="A152" s="2" t="s">
        <v>307</v>
      </c>
      <c r="B152">
        <f>_xlfn.XLOOKUP(A152,'Patient Demographics'!A:A,'Billing Details'!J:J,FALSE)</f>
        <v>10000</v>
      </c>
      <c r="C152" t="str">
        <f>_xlfn.XLOOKUP(A152,'Patient Demographics'!A:A,'Patient Demographics'!N:N,FALSE)</f>
        <v>South</v>
      </c>
      <c r="D152">
        <f>_xlfn.XLOOKUP(A152,'Patient Demographics'!A:A,'Patient Demographics'!I:I,FALSE)</f>
        <v>58</v>
      </c>
      <c r="E152" t="str">
        <f>_xlfn.XLOOKUP(A152,'Patient Demographics'!A:A,'Patient Demographics'!J:J,FALSE)</f>
        <v>Senior</v>
      </c>
      <c r="F152">
        <f>_xlfn.XLOOKUP(A152,'Billing Details'!A:A,'Billing Details'!U:U,FALSE)</f>
        <v>8622.85</v>
      </c>
      <c r="G152">
        <f>_xlfn.XLOOKUP(A152,'Patient Health Records'!A:A,'Patient Health Records'!E:E,FALSE)</f>
        <v>79.900000000000006</v>
      </c>
      <c r="H152" t="str">
        <f>_xlfn.XLOOKUP(A152,'Patient Health Records'!A:A,'Patient Health Records'!B:B,FALSE)</f>
        <v>B-</v>
      </c>
      <c r="I152" t="b">
        <f>_xlfn.XLOOKUP(A152,'Patient Health Records'!A:A,'Patient Health Records'!J:J,FALSE)</f>
        <v>1</v>
      </c>
      <c r="J152" t="b">
        <f>_xlfn.XLOOKUP(A152,'Patient Health Records'!A:A,'Patient Health Records'!P:P,FALSE)</f>
        <v>0</v>
      </c>
      <c r="K152" s="68">
        <f>_xlfn.XLOOKUP(A152,'Patient Health Records'!A:A,'Patient Health Records'!F:F,FALSE)</f>
        <v>32.415108117976388</v>
      </c>
      <c r="L152" s="22" t="b">
        <f>_xlfn.XLOOKUP(A152,'Patient Health Records'!A:A,'Patient Health Records'!AD:AD,FALSE)</f>
        <v>1</v>
      </c>
      <c r="M152">
        <f>_xlfn.XLOOKUP(A152,'Patient Demographics'!A:A,'Patient Demographics'!K:K,FALSE)</f>
        <v>7</v>
      </c>
      <c r="N152" t="b">
        <f>_xlfn.XLOOKUP(A152,'Billing Details'!A:A,'Billing Details'!T:T,FALSE)</f>
        <v>1</v>
      </c>
      <c r="O152" t="str">
        <f>_xlfn.XLOOKUP(A152,'Patient Health Records'!A:A,'Patient Health Records'!AF:AF,FALSE)</f>
        <v>Fractured Leg</v>
      </c>
      <c r="P152" t="b">
        <f>_xlfn.XLOOKUP(A152,'Patient Health Records'!A:A,'Patient Health Records'!X:X,FALSE)</f>
        <v>0</v>
      </c>
      <c r="Q152" t="b">
        <f>_xlfn.XLOOKUP(A152,'Patient Health Records'!A:A,'Patient Health Records'!S:S,FALSE)</f>
        <v>1</v>
      </c>
      <c r="R152" t="b">
        <f>_xlfn.XLOOKUP(A152,'Patient Health Records'!A:A,'Patient Health Records'!AA:AA,FALSE)</f>
        <v>1</v>
      </c>
      <c r="S152" t="str">
        <f>_xlfn.XLOOKUP(A152,'Patient Demographics'!A:A,'Patient Demographics'!E:E,FALSE)</f>
        <v>Female</v>
      </c>
      <c r="T152" t="str">
        <f>_xlfn.XLOOKUP(A152,'Patient Education'!A:A,'Patient Education'!B:B,FALSE)</f>
        <v>School</v>
      </c>
      <c r="U152" t="str">
        <f>_xlfn.XLOOKUP('Combined Sheet'!A152,'Patient Education'!A:A,'Patient Education'!C:C,FALSE)</f>
        <v>Driver</v>
      </c>
      <c r="V152">
        <f>_xlfn.XLOOKUP(A152,'Billing Details'!A:A,'Billing Details'!J:J,FALSE)</f>
        <v>10000</v>
      </c>
    </row>
    <row r="153" spans="1:22" x14ac:dyDescent="0.35">
      <c r="A153" s="2" t="s">
        <v>309</v>
      </c>
      <c r="B153">
        <f>_xlfn.XLOOKUP(A153,'Patient Demographics'!A:A,'Billing Details'!J:J,FALSE)</f>
        <v>24000</v>
      </c>
      <c r="C153" t="str">
        <f>_xlfn.XLOOKUP(A153,'Patient Demographics'!A:A,'Patient Demographics'!N:N,FALSE)</f>
        <v>West</v>
      </c>
      <c r="D153">
        <f>_xlfn.XLOOKUP(A153,'Patient Demographics'!A:A,'Patient Demographics'!I:I,FALSE)</f>
        <v>32</v>
      </c>
      <c r="E153" t="str">
        <f>_xlfn.XLOOKUP(A153,'Patient Demographics'!A:A,'Patient Demographics'!J:J,FALSE)</f>
        <v>Adult</v>
      </c>
      <c r="F153">
        <f>_xlfn.XLOOKUP(A153,'Billing Details'!A:A,'Billing Details'!U:U,FALSE)</f>
        <v>13038.27</v>
      </c>
      <c r="G153">
        <f>_xlfn.XLOOKUP(A153,'Patient Health Records'!A:A,'Patient Health Records'!E:E,FALSE)</f>
        <v>87.9</v>
      </c>
      <c r="H153" t="str">
        <f>_xlfn.XLOOKUP(A153,'Patient Health Records'!A:A,'Patient Health Records'!B:B,FALSE)</f>
        <v>B+</v>
      </c>
      <c r="I153" t="b">
        <f>_xlfn.XLOOKUP(A153,'Patient Health Records'!A:A,'Patient Health Records'!J:J,FALSE)</f>
        <v>1</v>
      </c>
      <c r="J153" t="b">
        <f>_xlfn.XLOOKUP(A153,'Patient Health Records'!A:A,'Patient Health Records'!P:P,FALSE)</f>
        <v>0</v>
      </c>
      <c r="K153" s="68">
        <f>_xlfn.XLOOKUP(A153,'Patient Health Records'!A:A,'Patient Health Records'!F:F,FALSE)</f>
        <v>29.712006489994597</v>
      </c>
      <c r="L153" s="22" t="b">
        <f>_xlfn.XLOOKUP(A153,'Patient Health Records'!A:A,'Patient Health Records'!AD:AD,FALSE)</f>
        <v>1</v>
      </c>
      <c r="M153">
        <f>_xlfn.XLOOKUP(A153,'Patient Demographics'!A:A,'Patient Demographics'!K:K,FALSE)</f>
        <v>15</v>
      </c>
      <c r="N153" t="b">
        <f>_xlfn.XLOOKUP(A153,'Billing Details'!A:A,'Billing Details'!T:T,FALSE)</f>
        <v>1</v>
      </c>
      <c r="O153" t="str">
        <f>_xlfn.XLOOKUP(A153,'Patient Health Records'!A:A,'Patient Health Records'!AF:AF,FALSE)</f>
        <v>Hypertension</v>
      </c>
      <c r="P153" t="b">
        <f>_xlfn.XLOOKUP(A153,'Patient Health Records'!A:A,'Patient Health Records'!X:X,FALSE)</f>
        <v>0</v>
      </c>
      <c r="Q153" t="b">
        <f>_xlfn.XLOOKUP(A153,'Patient Health Records'!A:A,'Patient Health Records'!S:S,FALSE)</f>
        <v>1</v>
      </c>
      <c r="R153" t="b">
        <f>_xlfn.XLOOKUP(A153,'Patient Health Records'!A:A,'Patient Health Records'!AA:AA,FALSE)</f>
        <v>0</v>
      </c>
      <c r="S153" t="str">
        <f>_xlfn.XLOOKUP(A153,'Patient Demographics'!A:A,'Patient Demographics'!E:E,FALSE)</f>
        <v>Female</v>
      </c>
      <c r="T153" t="str">
        <f>_xlfn.XLOOKUP(A153,'Patient Education'!A:A,'Patient Education'!B:B,FALSE)</f>
        <v>PhD</v>
      </c>
      <c r="U153" t="str">
        <f>_xlfn.XLOOKUP('Combined Sheet'!A153,'Patient Education'!A:A,'Patient Education'!C:C,FALSE)</f>
        <v>Consultant</v>
      </c>
      <c r="V153">
        <f>_xlfn.XLOOKUP(A153,'Billing Details'!A:A,'Billing Details'!J:J,FALSE)</f>
        <v>24000</v>
      </c>
    </row>
    <row r="154" spans="1:22" x14ac:dyDescent="0.35">
      <c r="A154" s="2" t="s">
        <v>311</v>
      </c>
      <c r="B154">
        <f>_xlfn.XLOOKUP(A154,'Patient Demographics'!A:A,'Billing Details'!J:J,FALSE)</f>
        <v>40000</v>
      </c>
      <c r="C154" t="str">
        <f>_xlfn.XLOOKUP(A154,'Patient Demographics'!A:A,'Patient Demographics'!N:N,FALSE)</f>
        <v>East</v>
      </c>
      <c r="D154">
        <f>_xlfn.XLOOKUP(A154,'Patient Demographics'!A:A,'Patient Demographics'!I:I,FALSE)</f>
        <v>62</v>
      </c>
      <c r="E154" t="str">
        <f>_xlfn.XLOOKUP(A154,'Patient Demographics'!A:A,'Patient Demographics'!J:J,FALSE)</f>
        <v>super senior</v>
      </c>
      <c r="F154">
        <f>_xlfn.XLOOKUP(A154,'Billing Details'!A:A,'Billing Details'!U:U,FALSE)</f>
        <v>35399.4</v>
      </c>
      <c r="G154">
        <f>_xlfn.XLOOKUP(A154,'Patient Health Records'!A:A,'Patient Health Records'!E:E,FALSE)</f>
        <v>71</v>
      </c>
      <c r="H154" t="str">
        <f>_xlfn.XLOOKUP(A154,'Patient Health Records'!A:A,'Patient Health Records'!B:B,FALSE)</f>
        <v>A+</v>
      </c>
      <c r="I154" t="b">
        <f>_xlfn.XLOOKUP(A154,'Patient Health Records'!A:A,'Patient Health Records'!J:J,FALSE)</f>
        <v>0</v>
      </c>
      <c r="J154" t="b">
        <f>_xlfn.XLOOKUP(A154,'Patient Health Records'!A:A,'Patient Health Records'!P:P,FALSE)</f>
        <v>1</v>
      </c>
      <c r="K154" s="68">
        <f>_xlfn.XLOOKUP(A154,'Patient Health Records'!A:A,'Patient Health Records'!F:F,FALSE)</f>
        <v>28.440954975164232</v>
      </c>
      <c r="L154" s="22" t="b">
        <f>_xlfn.XLOOKUP(A154,'Patient Health Records'!A:A,'Patient Health Records'!AD:AD,FALSE)</f>
        <v>1</v>
      </c>
      <c r="M154">
        <f>_xlfn.XLOOKUP(A154,'Patient Demographics'!A:A,'Patient Demographics'!K:K,FALSE)</f>
        <v>2</v>
      </c>
      <c r="N154" t="b">
        <f>_xlfn.XLOOKUP(A154,'Billing Details'!A:A,'Billing Details'!T:T,FALSE)</f>
        <v>1</v>
      </c>
      <c r="O154" t="str">
        <f>_xlfn.XLOOKUP(A154,'Patient Health Records'!A:A,'Patient Health Records'!AF:AF,FALSE)</f>
        <v>Diabetes</v>
      </c>
      <c r="P154" t="b">
        <f>_xlfn.XLOOKUP(A154,'Patient Health Records'!A:A,'Patient Health Records'!X:X,FALSE)</f>
        <v>0</v>
      </c>
      <c r="Q154" t="b">
        <f>_xlfn.XLOOKUP(A154,'Patient Health Records'!A:A,'Patient Health Records'!S:S,FALSE)</f>
        <v>0</v>
      </c>
      <c r="R154" t="b">
        <f>_xlfn.XLOOKUP(A154,'Patient Health Records'!A:A,'Patient Health Records'!AA:AA,FALSE)</f>
        <v>1</v>
      </c>
      <c r="S154" t="str">
        <f>_xlfn.XLOOKUP(A154,'Patient Demographics'!A:A,'Patient Demographics'!E:E,FALSE)</f>
        <v>Male</v>
      </c>
      <c r="T154" t="str">
        <f>_xlfn.XLOOKUP(A154,'Patient Education'!A:A,'Patient Education'!B:B,FALSE)</f>
        <v>Master's Degree</v>
      </c>
      <c r="U154" t="str">
        <f>_xlfn.XLOOKUP('Combined Sheet'!A154,'Patient Education'!A:A,'Patient Education'!C:C,FALSE)</f>
        <v>Software Engineer</v>
      </c>
      <c r="V154">
        <f>_xlfn.XLOOKUP(A154,'Billing Details'!A:A,'Billing Details'!J:J,FALSE)</f>
        <v>40000</v>
      </c>
    </row>
    <row r="155" spans="1:22" x14ac:dyDescent="0.35">
      <c r="A155" s="2" t="s">
        <v>312</v>
      </c>
      <c r="B155">
        <f>_xlfn.XLOOKUP(A155,'Patient Demographics'!A:A,'Billing Details'!J:J,FALSE)</f>
        <v>60000</v>
      </c>
      <c r="C155" t="str">
        <f>_xlfn.XLOOKUP(A155,'Patient Demographics'!A:A,'Patient Demographics'!N:N,FALSE)</f>
        <v>South</v>
      </c>
      <c r="D155">
        <f>_xlfn.XLOOKUP(A155,'Patient Demographics'!A:A,'Patient Demographics'!I:I,FALSE)</f>
        <v>41</v>
      </c>
      <c r="E155" t="str">
        <f>_xlfn.XLOOKUP(A155,'Patient Demographics'!A:A,'Patient Demographics'!J:J,FALSE)</f>
        <v>Adult</v>
      </c>
      <c r="F155">
        <f>_xlfn.XLOOKUP(A155,'Billing Details'!A:A,'Billing Details'!U:U,FALSE)</f>
        <v>44585.9</v>
      </c>
      <c r="G155">
        <f>_xlfn.XLOOKUP(A155,'Patient Health Records'!A:A,'Patient Health Records'!E:E,FALSE)</f>
        <v>77</v>
      </c>
      <c r="H155" t="str">
        <f>_xlfn.XLOOKUP(A155,'Patient Health Records'!A:A,'Patient Health Records'!B:B,FALSE)</f>
        <v>B-</v>
      </c>
      <c r="I155" t="b">
        <f>_xlfn.XLOOKUP(A155,'Patient Health Records'!A:A,'Patient Health Records'!J:J,FALSE)</f>
        <v>0</v>
      </c>
      <c r="J155" t="b">
        <f>_xlfn.XLOOKUP(A155,'Patient Health Records'!A:A,'Patient Health Records'!P:P,FALSE)</f>
        <v>0</v>
      </c>
      <c r="K155" s="68">
        <f>_xlfn.XLOOKUP(A155,'Patient Health Records'!A:A,'Patient Health Records'!F:F,FALSE)</f>
        <v>30.078124999999993</v>
      </c>
      <c r="L155" s="22" t="b">
        <f>_xlfn.XLOOKUP(A155,'Patient Health Records'!A:A,'Patient Health Records'!AD:AD,FALSE)</f>
        <v>1</v>
      </c>
      <c r="M155">
        <f>_xlfn.XLOOKUP(A155,'Patient Demographics'!A:A,'Patient Demographics'!K:K,FALSE)</f>
        <v>20</v>
      </c>
      <c r="N155" t="b">
        <f>_xlfn.XLOOKUP(A155,'Billing Details'!A:A,'Billing Details'!T:T,FALSE)</f>
        <v>1</v>
      </c>
      <c r="O155" t="str">
        <f>_xlfn.XLOOKUP(A155,'Patient Health Records'!A:A,'Patient Health Records'!AF:AF,FALSE)</f>
        <v>Stroke</v>
      </c>
      <c r="P155" t="b">
        <f>_xlfn.XLOOKUP(A155,'Patient Health Records'!A:A,'Patient Health Records'!X:X,FALSE)</f>
        <v>0</v>
      </c>
      <c r="Q155" t="b">
        <f>_xlfn.XLOOKUP(A155,'Patient Health Records'!A:A,'Patient Health Records'!S:S,FALSE)</f>
        <v>1</v>
      </c>
      <c r="R155" t="b">
        <f>_xlfn.XLOOKUP(A155,'Patient Health Records'!A:A,'Patient Health Records'!AA:AA,FALSE)</f>
        <v>0</v>
      </c>
      <c r="S155" t="str">
        <f>_xlfn.XLOOKUP(A155,'Patient Demographics'!A:A,'Patient Demographics'!E:E,FALSE)</f>
        <v>Male</v>
      </c>
      <c r="T155" t="str">
        <f>_xlfn.XLOOKUP(A155,'Patient Education'!A:A,'Patient Education'!B:B,FALSE)</f>
        <v>Bachelor's Degree</v>
      </c>
      <c r="U155" t="str">
        <f>_xlfn.XLOOKUP('Combined Sheet'!A155,'Patient Education'!A:A,'Patient Education'!C:C,FALSE)</f>
        <v>Engineer</v>
      </c>
      <c r="V155">
        <f>_xlfn.XLOOKUP(A155,'Billing Details'!A:A,'Billing Details'!J:J,FALSE)</f>
        <v>60000</v>
      </c>
    </row>
    <row r="156" spans="1:22" x14ac:dyDescent="0.35">
      <c r="A156" s="2" t="s">
        <v>313</v>
      </c>
      <c r="B156">
        <f>_xlfn.XLOOKUP(A156,'Patient Demographics'!A:A,'Billing Details'!J:J,FALSE)</f>
        <v>800</v>
      </c>
      <c r="C156" t="str">
        <f>_xlfn.XLOOKUP(A156,'Patient Demographics'!A:A,'Patient Demographics'!N:N,FALSE)</f>
        <v>South</v>
      </c>
      <c r="D156">
        <f>_xlfn.XLOOKUP(A156,'Patient Demographics'!A:A,'Patient Demographics'!I:I,FALSE)</f>
        <v>38</v>
      </c>
      <c r="E156" t="str">
        <f>_xlfn.XLOOKUP(A156,'Patient Demographics'!A:A,'Patient Demographics'!J:J,FALSE)</f>
        <v>Adult</v>
      </c>
      <c r="F156">
        <f>_xlfn.XLOOKUP(A156,'Billing Details'!A:A,'Billing Details'!U:U,FALSE)</f>
        <v>531.89</v>
      </c>
      <c r="G156">
        <f>_xlfn.XLOOKUP(A156,'Patient Health Records'!A:A,'Patient Health Records'!E:E,FALSE)</f>
        <v>88.8</v>
      </c>
      <c r="H156" t="str">
        <f>_xlfn.XLOOKUP(A156,'Patient Health Records'!A:A,'Patient Health Records'!B:B,FALSE)</f>
        <v>AB-</v>
      </c>
      <c r="I156" t="b">
        <f>_xlfn.XLOOKUP(A156,'Patient Health Records'!A:A,'Patient Health Records'!J:J,FALSE)</f>
        <v>0</v>
      </c>
      <c r="J156" t="b">
        <f>_xlfn.XLOOKUP(A156,'Patient Health Records'!A:A,'Patient Health Records'!P:P,FALSE)</f>
        <v>0</v>
      </c>
      <c r="K156" s="68">
        <f>_xlfn.XLOOKUP(A156,'Patient Health Records'!A:A,'Patient Health Records'!F:F,FALSE)</f>
        <v>31.091348342144887</v>
      </c>
      <c r="L156" s="22" t="b">
        <f>_xlfn.XLOOKUP(A156,'Patient Health Records'!A:A,'Patient Health Records'!AD:AD,FALSE)</f>
        <v>1</v>
      </c>
      <c r="M156">
        <f>_xlfn.XLOOKUP(A156,'Patient Demographics'!A:A,'Patient Demographics'!K:K,FALSE)</f>
        <v>3</v>
      </c>
      <c r="N156" t="b">
        <f>_xlfn.XLOOKUP(A156,'Billing Details'!A:A,'Billing Details'!T:T,FALSE)</f>
        <v>1</v>
      </c>
      <c r="O156" t="str">
        <f>_xlfn.XLOOKUP(A156,'Patient Health Records'!A:A,'Patient Health Records'!AF:AF,FALSE)</f>
        <v>Respiratory Infection</v>
      </c>
      <c r="P156" t="b">
        <f>_xlfn.XLOOKUP(A156,'Patient Health Records'!A:A,'Patient Health Records'!X:X,FALSE)</f>
        <v>0</v>
      </c>
      <c r="Q156" t="b">
        <f>_xlfn.XLOOKUP(A156,'Patient Health Records'!A:A,'Patient Health Records'!S:S,FALSE)</f>
        <v>1</v>
      </c>
      <c r="R156" t="b">
        <f>_xlfn.XLOOKUP(A156,'Patient Health Records'!A:A,'Patient Health Records'!AA:AA,FALSE)</f>
        <v>0</v>
      </c>
      <c r="S156" t="str">
        <f>_xlfn.XLOOKUP(A156,'Patient Demographics'!A:A,'Patient Demographics'!E:E,FALSE)</f>
        <v>Male</v>
      </c>
      <c r="T156" t="str">
        <f>_xlfn.XLOOKUP(A156,'Patient Education'!A:A,'Patient Education'!B:B,FALSE)</f>
        <v>School</v>
      </c>
      <c r="U156" t="str">
        <f>_xlfn.XLOOKUP('Combined Sheet'!A156,'Patient Education'!A:A,'Patient Education'!C:C,FALSE)</f>
        <v>Driver</v>
      </c>
      <c r="V156">
        <f>_xlfn.XLOOKUP(A156,'Billing Details'!A:A,'Billing Details'!J:J,FALSE)</f>
        <v>800</v>
      </c>
    </row>
    <row r="157" spans="1:22" x14ac:dyDescent="0.35">
      <c r="A157" s="2" t="s">
        <v>314</v>
      </c>
      <c r="B157">
        <f>_xlfn.XLOOKUP(A157,'Patient Demographics'!A:A,'Billing Details'!J:J,FALSE)</f>
        <v>24000</v>
      </c>
      <c r="C157" t="str">
        <f>_xlfn.XLOOKUP(A157,'Patient Demographics'!A:A,'Patient Demographics'!N:N,FALSE)</f>
        <v>South</v>
      </c>
      <c r="D157">
        <f>_xlfn.XLOOKUP(A157,'Patient Demographics'!A:A,'Patient Demographics'!I:I,FALSE)</f>
        <v>62</v>
      </c>
      <c r="E157" t="str">
        <f>_xlfn.XLOOKUP(A157,'Patient Demographics'!A:A,'Patient Demographics'!J:J,FALSE)</f>
        <v>super senior</v>
      </c>
      <c r="F157">
        <f>_xlfn.XLOOKUP(A157,'Billing Details'!A:A,'Billing Details'!U:U,FALSE)</f>
        <v>20033.97</v>
      </c>
      <c r="G157">
        <f>_xlfn.XLOOKUP(A157,'Patient Health Records'!A:A,'Patient Health Records'!E:E,FALSE)</f>
        <v>76.099999999999994</v>
      </c>
      <c r="H157" t="str">
        <f>_xlfn.XLOOKUP(A157,'Patient Health Records'!A:A,'Patient Health Records'!B:B,FALSE)</f>
        <v>AB+</v>
      </c>
      <c r="I157" t="b">
        <f>_xlfn.XLOOKUP(A157,'Patient Health Records'!A:A,'Patient Health Records'!J:J,FALSE)</f>
        <v>0</v>
      </c>
      <c r="J157" t="b">
        <f>_xlfn.XLOOKUP(A157,'Patient Health Records'!A:A,'Patient Health Records'!P:P,FALSE)</f>
        <v>1</v>
      </c>
      <c r="K157" s="68">
        <f>_xlfn.XLOOKUP(A157,'Patient Health Records'!A:A,'Patient Health Records'!F:F,FALSE)</f>
        <v>26.962868480725625</v>
      </c>
      <c r="L157" s="22" t="b">
        <f>_xlfn.XLOOKUP(A157,'Patient Health Records'!A:A,'Patient Health Records'!AD:AD,FALSE)</f>
        <v>0</v>
      </c>
      <c r="M157">
        <f>_xlfn.XLOOKUP(A157,'Patient Demographics'!A:A,'Patient Demographics'!K:K,FALSE)</f>
        <v>7</v>
      </c>
      <c r="N157" t="b">
        <f>_xlfn.XLOOKUP(A157,'Billing Details'!A:A,'Billing Details'!T:T,FALSE)</f>
        <v>1</v>
      </c>
      <c r="O157" t="str">
        <f>_xlfn.XLOOKUP(A157,'Patient Health Records'!A:A,'Patient Health Records'!AF:AF,FALSE)</f>
        <v>Fractured Leg</v>
      </c>
      <c r="P157" t="b">
        <f>_xlfn.XLOOKUP(A157,'Patient Health Records'!A:A,'Patient Health Records'!X:X,FALSE)</f>
        <v>0</v>
      </c>
      <c r="Q157" t="b">
        <f>_xlfn.XLOOKUP(A157,'Patient Health Records'!A:A,'Patient Health Records'!S:S,FALSE)</f>
        <v>0</v>
      </c>
      <c r="R157" t="b">
        <f>_xlfn.XLOOKUP(A157,'Patient Health Records'!A:A,'Patient Health Records'!AA:AA,FALSE)</f>
        <v>0</v>
      </c>
      <c r="S157" t="str">
        <f>_xlfn.XLOOKUP(A157,'Patient Demographics'!A:A,'Patient Demographics'!E:E,FALSE)</f>
        <v>Male</v>
      </c>
      <c r="T157" t="str">
        <f>_xlfn.XLOOKUP(A157,'Patient Education'!A:A,'Patient Education'!B:B,FALSE)</f>
        <v>Bachelor's Degree</v>
      </c>
      <c r="U157" t="str">
        <f>_xlfn.XLOOKUP('Combined Sheet'!A157,'Patient Education'!A:A,'Patient Education'!C:C,FALSE)</f>
        <v>Engineer</v>
      </c>
      <c r="V157">
        <f>_xlfn.XLOOKUP(A157,'Billing Details'!A:A,'Billing Details'!J:J,FALSE)</f>
        <v>24000</v>
      </c>
    </row>
    <row r="158" spans="1:22" x14ac:dyDescent="0.35">
      <c r="A158" s="2" t="s">
        <v>316</v>
      </c>
      <c r="B158">
        <f>_xlfn.XLOOKUP(A158,'Patient Demographics'!A:A,'Billing Details'!J:J,FALSE)</f>
        <v>24000</v>
      </c>
      <c r="C158" t="str">
        <f>_xlfn.XLOOKUP(A158,'Patient Demographics'!A:A,'Patient Demographics'!N:N,FALSE)</f>
        <v>South</v>
      </c>
      <c r="D158">
        <f>_xlfn.XLOOKUP(A158,'Patient Demographics'!A:A,'Patient Demographics'!I:I,FALSE)</f>
        <v>38</v>
      </c>
      <c r="E158" t="str">
        <f>_xlfn.XLOOKUP(A158,'Patient Demographics'!A:A,'Patient Demographics'!J:J,FALSE)</f>
        <v>Adult</v>
      </c>
      <c r="F158">
        <f>_xlfn.XLOOKUP(A158,'Billing Details'!A:A,'Billing Details'!U:U,FALSE)</f>
        <v>12658.14</v>
      </c>
      <c r="G158">
        <f>_xlfn.XLOOKUP(A158,'Patient Health Records'!A:A,'Patient Health Records'!E:E,FALSE)</f>
        <v>84.9</v>
      </c>
      <c r="H158" t="str">
        <f>_xlfn.XLOOKUP(A158,'Patient Health Records'!A:A,'Patient Health Records'!B:B,FALSE)</f>
        <v>B-</v>
      </c>
      <c r="I158" t="b">
        <f>_xlfn.XLOOKUP(A158,'Patient Health Records'!A:A,'Patient Health Records'!J:J,FALSE)</f>
        <v>0</v>
      </c>
      <c r="J158" t="b">
        <f>_xlfn.XLOOKUP(A158,'Patient Health Records'!A:A,'Patient Health Records'!P:P,FALSE)</f>
        <v>1</v>
      </c>
      <c r="K158" s="68">
        <f>_xlfn.XLOOKUP(A158,'Patient Health Records'!A:A,'Patient Health Records'!F:F,FALSE)</f>
        <v>32.753365996682227</v>
      </c>
      <c r="L158" s="22" t="b">
        <f>_xlfn.XLOOKUP(A158,'Patient Health Records'!A:A,'Patient Health Records'!AD:AD,FALSE)</f>
        <v>1</v>
      </c>
      <c r="M158">
        <f>_xlfn.XLOOKUP(A158,'Patient Demographics'!A:A,'Patient Demographics'!K:K,FALSE)</f>
        <v>50</v>
      </c>
      <c r="N158" t="b">
        <f>_xlfn.XLOOKUP(A158,'Billing Details'!A:A,'Billing Details'!T:T,FALSE)</f>
        <v>1</v>
      </c>
      <c r="O158" t="str">
        <f>_xlfn.XLOOKUP(A158,'Patient Health Records'!A:A,'Patient Health Records'!AF:AF,FALSE)</f>
        <v>Childbirth</v>
      </c>
      <c r="P158" t="b">
        <f>_xlfn.XLOOKUP(A158,'Patient Health Records'!A:A,'Patient Health Records'!X:X,FALSE)</f>
        <v>0</v>
      </c>
      <c r="Q158" t="b">
        <f>_xlfn.XLOOKUP(A158,'Patient Health Records'!A:A,'Patient Health Records'!S:S,FALSE)</f>
        <v>0</v>
      </c>
      <c r="R158" t="b">
        <f>_xlfn.XLOOKUP(A158,'Patient Health Records'!A:A,'Patient Health Records'!AA:AA,FALSE)</f>
        <v>1</v>
      </c>
      <c r="S158" t="str">
        <f>_xlfn.XLOOKUP(A158,'Patient Demographics'!A:A,'Patient Demographics'!E:E,FALSE)</f>
        <v>Female</v>
      </c>
      <c r="T158" t="str">
        <f>_xlfn.XLOOKUP(A158,'Patient Education'!A:A,'Patient Education'!B:B,FALSE)</f>
        <v>Bachelor's Degree</v>
      </c>
      <c r="U158" t="str">
        <f>_xlfn.XLOOKUP('Combined Sheet'!A158,'Patient Education'!A:A,'Patient Education'!C:C,FALSE)</f>
        <v>Engineer</v>
      </c>
      <c r="V158">
        <f>_xlfn.XLOOKUP(A158,'Billing Details'!A:A,'Billing Details'!J:J,FALSE)</f>
        <v>24000</v>
      </c>
    </row>
    <row r="159" spans="1:22" x14ac:dyDescent="0.35">
      <c r="A159" s="2" t="s">
        <v>317</v>
      </c>
      <c r="B159">
        <f>_xlfn.XLOOKUP(A159,'Patient Demographics'!A:A,'Billing Details'!J:J,FALSE)</f>
        <v>100</v>
      </c>
      <c r="C159" t="str">
        <f>_xlfn.XLOOKUP(A159,'Patient Demographics'!A:A,'Patient Demographics'!N:N,FALSE)</f>
        <v>South</v>
      </c>
      <c r="D159">
        <f>_xlfn.XLOOKUP(A159,'Patient Demographics'!A:A,'Patient Demographics'!I:I,FALSE)</f>
        <v>28</v>
      </c>
      <c r="E159" t="str">
        <f>_xlfn.XLOOKUP(A159,'Patient Demographics'!A:A,'Patient Demographics'!J:J,FALSE)</f>
        <v>Young adult</v>
      </c>
      <c r="F159">
        <f>_xlfn.XLOOKUP(A159,'Billing Details'!A:A,'Billing Details'!U:U,FALSE)</f>
        <v>64.28</v>
      </c>
      <c r="G159">
        <f>_xlfn.XLOOKUP(A159,'Patient Health Records'!A:A,'Patient Health Records'!E:E,FALSE)</f>
        <v>98.8</v>
      </c>
      <c r="H159" t="str">
        <f>_xlfn.XLOOKUP(A159,'Patient Health Records'!A:A,'Patient Health Records'!B:B,FALSE)</f>
        <v>AB+</v>
      </c>
      <c r="I159" t="b">
        <f>_xlfn.XLOOKUP(A159,'Patient Health Records'!A:A,'Patient Health Records'!J:J,FALSE)</f>
        <v>1</v>
      </c>
      <c r="J159" t="b">
        <f>_xlfn.XLOOKUP(A159,'Patient Health Records'!A:A,'Patient Health Records'!P:P,FALSE)</f>
        <v>0</v>
      </c>
      <c r="K159" s="68">
        <f>_xlfn.XLOOKUP(A159,'Patient Health Records'!A:A,'Patient Health Records'!F:F,FALSE)</f>
        <v>31.895661157024794</v>
      </c>
      <c r="L159" s="22" t="b">
        <f>_xlfn.XLOOKUP(A159,'Patient Health Records'!A:A,'Patient Health Records'!AD:AD,FALSE)</f>
        <v>1</v>
      </c>
      <c r="M159">
        <f>_xlfn.XLOOKUP(A159,'Patient Demographics'!A:A,'Patient Demographics'!K:K,FALSE)</f>
        <v>7</v>
      </c>
      <c r="N159" t="b">
        <f>_xlfn.XLOOKUP(A159,'Billing Details'!A:A,'Billing Details'!T:T,FALSE)</f>
        <v>1</v>
      </c>
      <c r="O159" t="str">
        <f>_xlfn.XLOOKUP(A159,'Patient Health Records'!A:A,'Patient Health Records'!AF:AF,FALSE)</f>
        <v>Heart Attack</v>
      </c>
      <c r="P159" t="b">
        <f>_xlfn.XLOOKUP(A159,'Patient Health Records'!A:A,'Patient Health Records'!X:X,FALSE)</f>
        <v>0</v>
      </c>
      <c r="Q159" t="b">
        <f>_xlfn.XLOOKUP(A159,'Patient Health Records'!A:A,'Patient Health Records'!S:S,FALSE)</f>
        <v>0</v>
      </c>
      <c r="R159" t="b">
        <f>_xlfn.XLOOKUP(A159,'Patient Health Records'!A:A,'Patient Health Records'!AA:AA,FALSE)</f>
        <v>0</v>
      </c>
      <c r="S159" t="str">
        <f>_xlfn.XLOOKUP(A159,'Patient Demographics'!A:A,'Patient Demographics'!E:E,FALSE)</f>
        <v>Female</v>
      </c>
      <c r="T159" t="str">
        <f>_xlfn.XLOOKUP(A159,'Patient Education'!A:A,'Patient Education'!B:B,FALSE)</f>
        <v>Master's Degree</v>
      </c>
      <c r="U159" t="str">
        <f>_xlfn.XLOOKUP('Combined Sheet'!A159,'Patient Education'!A:A,'Patient Education'!C:C,FALSE)</f>
        <v>Manager</v>
      </c>
      <c r="V159">
        <f>_xlfn.XLOOKUP(A159,'Billing Details'!A:A,'Billing Details'!J:J,FALSE)</f>
        <v>100</v>
      </c>
    </row>
    <row r="160" spans="1:22" x14ac:dyDescent="0.35">
      <c r="A160" s="2" t="s">
        <v>320</v>
      </c>
      <c r="B160">
        <f>_xlfn.XLOOKUP(A160,'Patient Demographics'!A:A,'Billing Details'!J:J,FALSE)</f>
        <v>800</v>
      </c>
      <c r="C160" t="str">
        <f>_xlfn.XLOOKUP(A160,'Patient Demographics'!A:A,'Patient Demographics'!N:N,FALSE)</f>
        <v>East</v>
      </c>
      <c r="D160">
        <f>_xlfn.XLOOKUP(A160,'Patient Demographics'!A:A,'Patient Demographics'!I:I,FALSE)</f>
        <v>62</v>
      </c>
      <c r="E160" t="str">
        <f>_xlfn.XLOOKUP(A160,'Patient Demographics'!A:A,'Patient Demographics'!J:J,FALSE)</f>
        <v>super senior</v>
      </c>
      <c r="F160">
        <f>_xlfn.XLOOKUP(A160,'Billing Details'!A:A,'Billing Details'!U:U,FALSE)</f>
        <v>632.6</v>
      </c>
      <c r="G160">
        <f>_xlfn.XLOOKUP(A160,'Patient Health Records'!A:A,'Patient Health Records'!E:E,FALSE)</f>
        <v>82.7</v>
      </c>
      <c r="H160" t="str">
        <f>_xlfn.XLOOKUP(A160,'Patient Health Records'!A:A,'Patient Health Records'!B:B,FALSE)</f>
        <v>O+</v>
      </c>
      <c r="I160" t="b">
        <f>_xlfn.XLOOKUP(A160,'Patient Health Records'!A:A,'Patient Health Records'!J:J,FALSE)</f>
        <v>1</v>
      </c>
      <c r="J160" t="b">
        <f>_xlfn.XLOOKUP(A160,'Patient Health Records'!A:A,'Patient Health Records'!P:P,FALSE)</f>
        <v>1</v>
      </c>
      <c r="K160" s="68">
        <f>_xlfn.XLOOKUP(A160,'Patient Health Records'!A:A,'Patient Health Records'!F:F,FALSE)</f>
        <v>30.748066627007741</v>
      </c>
      <c r="L160" s="22" t="b">
        <f>_xlfn.XLOOKUP(A160,'Patient Health Records'!A:A,'Patient Health Records'!AD:AD,FALSE)</f>
        <v>1</v>
      </c>
      <c r="M160">
        <f>_xlfn.XLOOKUP(A160,'Patient Demographics'!A:A,'Patient Demographics'!K:K,FALSE)</f>
        <v>25</v>
      </c>
      <c r="N160" t="b">
        <f>_xlfn.XLOOKUP(A160,'Billing Details'!A:A,'Billing Details'!T:T,FALSE)</f>
        <v>1</v>
      </c>
      <c r="O160" t="str">
        <f>_xlfn.XLOOKUP(A160,'Patient Health Records'!A:A,'Patient Health Records'!AF:AF,FALSE)</f>
        <v>Respiratory Infection</v>
      </c>
      <c r="P160" t="b">
        <f>_xlfn.XLOOKUP(A160,'Patient Health Records'!A:A,'Patient Health Records'!X:X,FALSE)</f>
        <v>0</v>
      </c>
      <c r="Q160" t="b">
        <f>_xlfn.XLOOKUP(A160,'Patient Health Records'!A:A,'Patient Health Records'!S:S,FALSE)</f>
        <v>1</v>
      </c>
      <c r="R160" t="b">
        <f>_xlfn.XLOOKUP(A160,'Patient Health Records'!A:A,'Patient Health Records'!AA:AA,FALSE)</f>
        <v>0</v>
      </c>
      <c r="S160" t="str">
        <f>_xlfn.XLOOKUP(A160,'Patient Demographics'!A:A,'Patient Demographics'!E:E,FALSE)</f>
        <v>Male</v>
      </c>
      <c r="T160" t="str">
        <f>_xlfn.XLOOKUP(A160,'Patient Education'!A:A,'Patient Education'!B:B,FALSE)</f>
        <v>Post-graduate</v>
      </c>
      <c r="U160" t="str">
        <f>_xlfn.XLOOKUP('Combined Sheet'!A160,'Patient Education'!A:A,'Patient Education'!C:C,FALSE)</f>
        <v>Scientist</v>
      </c>
      <c r="V160">
        <f>_xlfn.XLOOKUP(A160,'Billing Details'!A:A,'Billing Details'!J:J,FALSE)</f>
        <v>800</v>
      </c>
    </row>
    <row r="161" spans="1:22" x14ac:dyDescent="0.35">
      <c r="A161" s="2" t="s">
        <v>322</v>
      </c>
      <c r="B161">
        <f>_xlfn.XLOOKUP(A161,'Patient Demographics'!A:A,'Billing Details'!J:J,FALSE)</f>
        <v>300000</v>
      </c>
      <c r="C161" t="str">
        <f>_xlfn.XLOOKUP(A161,'Patient Demographics'!A:A,'Patient Demographics'!N:N,FALSE)</f>
        <v>East</v>
      </c>
      <c r="D161">
        <f>_xlfn.XLOOKUP(A161,'Patient Demographics'!A:A,'Patient Demographics'!I:I,FALSE)</f>
        <v>48</v>
      </c>
      <c r="E161" t="str">
        <f>_xlfn.XLOOKUP(A161,'Patient Demographics'!A:A,'Patient Demographics'!J:J,FALSE)</f>
        <v>Senior</v>
      </c>
      <c r="F161">
        <f>_xlfn.XLOOKUP(A161,'Billing Details'!A:A,'Billing Details'!U:U,FALSE)</f>
        <v>198697.35</v>
      </c>
      <c r="G161">
        <f>_xlfn.XLOOKUP(A161,'Patient Health Records'!A:A,'Patient Health Records'!E:E,FALSE)</f>
        <v>76</v>
      </c>
      <c r="H161" t="str">
        <f>_xlfn.XLOOKUP(A161,'Patient Health Records'!A:A,'Patient Health Records'!B:B,FALSE)</f>
        <v>O+</v>
      </c>
      <c r="I161" t="b">
        <f>_xlfn.XLOOKUP(A161,'Patient Health Records'!A:A,'Patient Health Records'!J:J,FALSE)</f>
        <v>0</v>
      </c>
      <c r="J161" t="b">
        <f>_xlfn.XLOOKUP(A161,'Patient Health Records'!A:A,'Patient Health Records'!P:P,FALSE)</f>
        <v>1</v>
      </c>
      <c r="K161" s="68">
        <f>_xlfn.XLOOKUP(A161,'Patient Health Records'!A:A,'Patient Health Records'!F:F,FALSE)</f>
        <v>29.319856487018246</v>
      </c>
      <c r="L161" s="22" t="b">
        <f>_xlfn.XLOOKUP(A161,'Patient Health Records'!A:A,'Patient Health Records'!AD:AD,FALSE)</f>
        <v>1</v>
      </c>
      <c r="M161">
        <f>_xlfn.XLOOKUP(A161,'Patient Demographics'!A:A,'Patient Demographics'!K:K,FALSE)</f>
        <v>9</v>
      </c>
      <c r="N161" t="b">
        <f>_xlfn.XLOOKUP(A161,'Billing Details'!A:A,'Billing Details'!T:T,FALSE)</f>
        <v>1</v>
      </c>
      <c r="O161" t="str">
        <f>_xlfn.XLOOKUP(A161,'Patient Health Records'!A:A,'Patient Health Records'!AF:AF,FALSE)</f>
        <v>Hypertension</v>
      </c>
      <c r="P161" t="b">
        <f>_xlfn.XLOOKUP(A161,'Patient Health Records'!A:A,'Patient Health Records'!X:X,FALSE)</f>
        <v>0</v>
      </c>
      <c r="Q161" t="b">
        <f>_xlfn.XLOOKUP(A161,'Patient Health Records'!A:A,'Patient Health Records'!S:S,FALSE)</f>
        <v>0</v>
      </c>
      <c r="R161" t="b">
        <f>_xlfn.XLOOKUP(A161,'Patient Health Records'!A:A,'Patient Health Records'!AA:AA,FALSE)</f>
        <v>1</v>
      </c>
      <c r="S161" t="str">
        <f>_xlfn.XLOOKUP(A161,'Patient Demographics'!A:A,'Patient Demographics'!E:E,FALSE)</f>
        <v>Female</v>
      </c>
      <c r="T161" t="str">
        <f>_xlfn.XLOOKUP(A161,'Patient Education'!A:A,'Patient Education'!B:B,FALSE)</f>
        <v>Bachelor's Degree</v>
      </c>
      <c r="U161" t="str">
        <f>_xlfn.XLOOKUP('Combined Sheet'!A161,'Patient Education'!A:A,'Patient Education'!C:C,FALSE)</f>
        <v>Junior Executive</v>
      </c>
      <c r="V161">
        <f>_xlfn.XLOOKUP(A161,'Billing Details'!A:A,'Billing Details'!J:J,FALSE)</f>
        <v>300000</v>
      </c>
    </row>
    <row r="162" spans="1:22" x14ac:dyDescent="0.35">
      <c r="A162" s="2" t="s">
        <v>323</v>
      </c>
      <c r="B162">
        <f>_xlfn.XLOOKUP(A162,'Patient Demographics'!A:A,'Billing Details'!J:J,FALSE)</f>
        <v>60000</v>
      </c>
      <c r="C162" t="str">
        <f>_xlfn.XLOOKUP(A162,'Patient Demographics'!A:A,'Patient Demographics'!N:N,FALSE)</f>
        <v>West</v>
      </c>
      <c r="D162">
        <f>_xlfn.XLOOKUP(A162,'Patient Demographics'!A:A,'Patient Demographics'!I:I,FALSE)</f>
        <v>33</v>
      </c>
      <c r="E162" t="str">
        <f>_xlfn.XLOOKUP(A162,'Patient Demographics'!A:A,'Patient Demographics'!J:J,FALSE)</f>
        <v>Adult</v>
      </c>
      <c r="F162">
        <f>_xlfn.XLOOKUP(A162,'Billing Details'!A:A,'Billing Details'!U:U,FALSE)</f>
        <v>47214.76</v>
      </c>
      <c r="G162">
        <f>_xlfn.XLOOKUP(A162,'Patient Health Records'!A:A,'Patient Health Records'!E:E,FALSE)</f>
        <v>72.5</v>
      </c>
      <c r="H162" t="str">
        <f>_xlfn.XLOOKUP(A162,'Patient Health Records'!A:A,'Patient Health Records'!B:B,FALSE)</f>
        <v>A+</v>
      </c>
      <c r="I162" t="b">
        <f>_xlfn.XLOOKUP(A162,'Patient Health Records'!A:A,'Patient Health Records'!J:J,FALSE)</f>
        <v>0</v>
      </c>
      <c r="J162" t="b">
        <f>_xlfn.XLOOKUP(A162,'Patient Health Records'!A:A,'Patient Health Records'!P:P,FALSE)</f>
        <v>0</v>
      </c>
      <c r="K162" s="68">
        <f>_xlfn.XLOOKUP(A162,'Patient Health Records'!A:A,'Patient Health Records'!F:F,FALSE)</f>
        <v>23.673469387755102</v>
      </c>
      <c r="L162" s="22" t="b">
        <f>_xlfn.XLOOKUP(A162,'Patient Health Records'!A:A,'Patient Health Records'!AD:AD,FALSE)</f>
        <v>0</v>
      </c>
      <c r="M162">
        <f>_xlfn.XLOOKUP(A162,'Patient Demographics'!A:A,'Patient Demographics'!K:K,FALSE)</f>
        <v>12</v>
      </c>
      <c r="N162" t="b">
        <f>_xlfn.XLOOKUP(A162,'Billing Details'!A:A,'Billing Details'!T:T,FALSE)</f>
        <v>1</v>
      </c>
      <c r="O162" t="str">
        <f>_xlfn.XLOOKUP(A162,'Patient Health Records'!A:A,'Patient Health Records'!AF:AF,FALSE)</f>
        <v>Appendicitis</v>
      </c>
      <c r="P162" t="b">
        <f>_xlfn.XLOOKUP(A162,'Patient Health Records'!A:A,'Patient Health Records'!X:X,FALSE)</f>
        <v>0</v>
      </c>
      <c r="Q162" t="b">
        <f>_xlfn.XLOOKUP(A162,'Patient Health Records'!A:A,'Patient Health Records'!S:S,FALSE)</f>
        <v>0</v>
      </c>
      <c r="R162" t="b">
        <f>_xlfn.XLOOKUP(A162,'Patient Health Records'!A:A,'Patient Health Records'!AA:AA,FALSE)</f>
        <v>0</v>
      </c>
      <c r="S162" t="str">
        <f>_xlfn.XLOOKUP(A162,'Patient Demographics'!A:A,'Patient Demographics'!E:E,FALSE)</f>
        <v>Male</v>
      </c>
      <c r="T162" t="str">
        <f>_xlfn.XLOOKUP(A162,'Patient Education'!A:A,'Patient Education'!B:B,FALSE)</f>
        <v>School</v>
      </c>
      <c r="U162" t="str">
        <f>_xlfn.XLOOKUP('Combined Sheet'!A162,'Patient Education'!A:A,'Patient Education'!C:C,FALSE)</f>
        <v>Clerical Staff</v>
      </c>
      <c r="V162">
        <f>_xlfn.XLOOKUP(A162,'Billing Details'!A:A,'Billing Details'!J:J,FALSE)</f>
        <v>60000</v>
      </c>
    </row>
    <row r="163" spans="1:22" x14ac:dyDescent="0.35">
      <c r="A163" s="2" t="s">
        <v>325</v>
      </c>
      <c r="B163">
        <f>_xlfn.XLOOKUP(A163,'Patient Demographics'!A:A,'Billing Details'!J:J,FALSE)</f>
        <v>60000</v>
      </c>
      <c r="C163" t="str">
        <f>_xlfn.XLOOKUP(A163,'Patient Demographics'!A:A,'Patient Demographics'!N:N,FALSE)</f>
        <v>South</v>
      </c>
      <c r="D163">
        <f>_xlfn.XLOOKUP(A163,'Patient Demographics'!A:A,'Patient Demographics'!I:I,FALSE)</f>
        <v>62</v>
      </c>
      <c r="E163" t="str">
        <f>_xlfn.XLOOKUP(A163,'Patient Demographics'!A:A,'Patient Demographics'!J:J,FALSE)</f>
        <v>super senior</v>
      </c>
      <c r="F163">
        <f>_xlfn.XLOOKUP(A163,'Billing Details'!A:A,'Billing Details'!U:U,FALSE)</f>
        <v>47381.56</v>
      </c>
      <c r="G163">
        <f>_xlfn.XLOOKUP(A163,'Patient Health Records'!A:A,'Patient Health Records'!E:E,FALSE)</f>
        <v>59.4</v>
      </c>
      <c r="H163" t="str">
        <f>_xlfn.XLOOKUP(A163,'Patient Health Records'!A:A,'Patient Health Records'!B:B,FALSE)</f>
        <v>B+</v>
      </c>
      <c r="I163" t="b">
        <f>_xlfn.XLOOKUP(A163,'Patient Health Records'!A:A,'Patient Health Records'!J:J,FALSE)</f>
        <v>0</v>
      </c>
      <c r="J163" t="b">
        <f>_xlfn.XLOOKUP(A163,'Patient Health Records'!A:A,'Patient Health Records'!P:P,FALSE)</f>
        <v>0</v>
      </c>
      <c r="K163" s="68">
        <f>_xlfn.XLOOKUP(A163,'Patient Health Records'!A:A,'Patient Health Records'!F:F,FALSE)</f>
        <v>22.915782570116889</v>
      </c>
      <c r="L163" s="22" t="str">
        <f>_xlfn.XLOOKUP(A163,'Patient Health Records'!A:A,'Patient Health Records'!AD:AD,FALSE)</f>
        <v>FALSE</v>
      </c>
      <c r="M163">
        <f>_xlfn.XLOOKUP(A163,'Patient Demographics'!A:A,'Patient Demographics'!K:K,FALSE)</f>
        <v>90</v>
      </c>
      <c r="N163" t="b">
        <f>_xlfn.XLOOKUP(A163,'Billing Details'!A:A,'Billing Details'!T:T,FALSE)</f>
        <v>1</v>
      </c>
      <c r="O163" t="str">
        <f>_xlfn.XLOOKUP(A163,'Patient Health Records'!A:A,'Patient Health Records'!AF:AF,FALSE)</f>
        <v>Diabetes</v>
      </c>
      <c r="P163" t="b">
        <f>_xlfn.XLOOKUP(A163,'Patient Health Records'!A:A,'Patient Health Records'!X:X,FALSE)</f>
        <v>0</v>
      </c>
      <c r="Q163" t="b">
        <f>_xlfn.XLOOKUP(A163,'Patient Health Records'!A:A,'Patient Health Records'!S:S,FALSE)</f>
        <v>0</v>
      </c>
      <c r="R163" t="b">
        <f>_xlfn.XLOOKUP(A163,'Patient Health Records'!A:A,'Patient Health Records'!AA:AA,FALSE)</f>
        <v>0</v>
      </c>
      <c r="S163" t="str">
        <f>_xlfn.XLOOKUP(A163,'Patient Demographics'!A:A,'Patient Demographics'!E:E,FALSE)</f>
        <v>Female</v>
      </c>
      <c r="T163" t="str">
        <f>_xlfn.XLOOKUP(A163,'Patient Education'!A:A,'Patient Education'!B:B,FALSE)</f>
        <v>Master's Degree</v>
      </c>
      <c r="U163" t="str">
        <f>_xlfn.XLOOKUP('Combined Sheet'!A163,'Patient Education'!A:A,'Patient Education'!C:C,FALSE)</f>
        <v>Manager</v>
      </c>
      <c r="V163">
        <f>_xlfn.XLOOKUP(A163,'Billing Details'!A:A,'Billing Details'!J:J,FALSE)</f>
        <v>60000</v>
      </c>
    </row>
    <row r="164" spans="1:22" x14ac:dyDescent="0.35">
      <c r="A164" s="2" t="s">
        <v>327</v>
      </c>
      <c r="B164">
        <f>_xlfn.XLOOKUP(A164,'Patient Demographics'!A:A,'Billing Details'!J:J,FALSE)</f>
        <v>24000</v>
      </c>
      <c r="C164" t="str">
        <f>_xlfn.XLOOKUP(A164,'Patient Demographics'!A:A,'Patient Demographics'!N:N,FALSE)</f>
        <v>North</v>
      </c>
      <c r="D164">
        <f>_xlfn.XLOOKUP(A164,'Patient Demographics'!A:A,'Patient Demographics'!I:I,FALSE)</f>
        <v>28</v>
      </c>
      <c r="E164" t="str">
        <f>_xlfn.XLOOKUP(A164,'Patient Demographics'!A:A,'Patient Demographics'!J:J,FALSE)</f>
        <v>Young adult</v>
      </c>
      <c r="F164">
        <f>_xlfn.XLOOKUP(A164,'Billing Details'!A:A,'Billing Details'!U:U,FALSE)</f>
        <v>17921.32</v>
      </c>
      <c r="G164">
        <f>_xlfn.XLOOKUP(A164,'Patient Health Records'!A:A,'Patient Health Records'!E:E,FALSE)</f>
        <v>81.5</v>
      </c>
      <c r="H164" t="str">
        <f>_xlfn.XLOOKUP(A164,'Patient Health Records'!A:A,'Patient Health Records'!B:B,FALSE)</f>
        <v>O+</v>
      </c>
      <c r="I164" t="b">
        <f>_xlfn.XLOOKUP(A164,'Patient Health Records'!A:A,'Patient Health Records'!J:J,FALSE)</f>
        <v>1</v>
      </c>
      <c r="J164" t="b">
        <f>_xlfn.XLOOKUP(A164,'Patient Health Records'!A:A,'Patient Health Records'!P:P,FALSE)</f>
        <v>1</v>
      </c>
      <c r="K164" s="68">
        <f>_xlfn.XLOOKUP(A164,'Patient Health Records'!A:A,'Patient Health Records'!F:F,FALSE)</f>
        <v>26.919011758488573</v>
      </c>
      <c r="L164" s="22" t="b">
        <f>_xlfn.XLOOKUP(A164,'Patient Health Records'!A:A,'Patient Health Records'!AD:AD,FALSE)</f>
        <v>0</v>
      </c>
      <c r="M164">
        <f>_xlfn.XLOOKUP(A164,'Patient Demographics'!A:A,'Patient Demographics'!K:K,FALSE)</f>
        <v>20</v>
      </c>
      <c r="N164" t="b">
        <f>_xlfn.XLOOKUP(A164,'Billing Details'!A:A,'Billing Details'!T:T,FALSE)</f>
        <v>1</v>
      </c>
      <c r="O164" t="str">
        <f>_xlfn.XLOOKUP(A164,'Patient Health Records'!A:A,'Patient Health Records'!AF:AF,FALSE)</f>
        <v>Osteoarthritis</v>
      </c>
      <c r="P164" t="b">
        <f>_xlfn.XLOOKUP(A164,'Patient Health Records'!A:A,'Patient Health Records'!X:X,FALSE)</f>
        <v>0</v>
      </c>
      <c r="Q164" t="b">
        <f>_xlfn.XLOOKUP(A164,'Patient Health Records'!A:A,'Patient Health Records'!S:S,FALSE)</f>
        <v>0</v>
      </c>
      <c r="R164" t="b">
        <f>_xlfn.XLOOKUP(A164,'Patient Health Records'!A:A,'Patient Health Records'!AA:AA,FALSE)</f>
        <v>0</v>
      </c>
      <c r="S164" t="str">
        <f>_xlfn.XLOOKUP(A164,'Patient Demographics'!A:A,'Patient Demographics'!E:E,FALSE)</f>
        <v>Female</v>
      </c>
      <c r="T164" t="str">
        <f>_xlfn.XLOOKUP(A164,'Patient Education'!A:A,'Patient Education'!B:B,FALSE)</f>
        <v>School</v>
      </c>
      <c r="U164" t="str">
        <f>_xlfn.XLOOKUP('Combined Sheet'!A164,'Patient Education'!A:A,'Patient Education'!C:C,FALSE)</f>
        <v>Retail Worker</v>
      </c>
      <c r="V164">
        <f>_xlfn.XLOOKUP(A164,'Billing Details'!A:A,'Billing Details'!J:J,FALSE)</f>
        <v>24000</v>
      </c>
    </row>
    <row r="165" spans="1:22" x14ac:dyDescent="0.35">
      <c r="A165" s="2" t="s">
        <v>328</v>
      </c>
      <c r="B165">
        <f>_xlfn.XLOOKUP(A165,'Patient Demographics'!A:A,'Billing Details'!J:J,FALSE)</f>
        <v>40000</v>
      </c>
      <c r="C165" t="str">
        <f>_xlfn.XLOOKUP(A165,'Patient Demographics'!A:A,'Patient Demographics'!N:N,FALSE)</f>
        <v>East</v>
      </c>
      <c r="D165">
        <f>_xlfn.XLOOKUP(A165,'Patient Demographics'!A:A,'Patient Demographics'!I:I,FALSE)</f>
        <v>38</v>
      </c>
      <c r="E165" t="str">
        <f>_xlfn.XLOOKUP(A165,'Patient Demographics'!A:A,'Patient Demographics'!J:J,FALSE)</f>
        <v>Adult</v>
      </c>
      <c r="F165">
        <f>_xlfn.XLOOKUP(A165,'Billing Details'!A:A,'Billing Details'!U:U,FALSE)</f>
        <v>28057</v>
      </c>
      <c r="G165">
        <f>_xlfn.XLOOKUP(A165,'Patient Health Records'!A:A,'Patient Health Records'!E:E,FALSE)</f>
        <v>85.1</v>
      </c>
      <c r="H165" t="str">
        <f>_xlfn.XLOOKUP(A165,'Patient Health Records'!A:A,'Patient Health Records'!B:B,FALSE)</f>
        <v>O+</v>
      </c>
      <c r="I165" t="b">
        <f>_xlfn.XLOOKUP(A165,'Patient Health Records'!A:A,'Patient Health Records'!J:J,FALSE)</f>
        <v>1</v>
      </c>
      <c r="J165" t="b">
        <f>_xlfn.XLOOKUP(A165,'Patient Health Records'!A:A,'Patient Health Records'!P:P,FALSE)</f>
        <v>0</v>
      </c>
      <c r="K165" s="68">
        <f>_xlfn.XLOOKUP(A165,'Patient Health Records'!A:A,'Patient Health Records'!F:F,FALSE)</f>
        <v>30.513822654093012</v>
      </c>
      <c r="L165" s="22" t="b">
        <f>_xlfn.XLOOKUP(A165,'Patient Health Records'!A:A,'Patient Health Records'!AD:AD,FALSE)</f>
        <v>1</v>
      </c>
      <c r="M165">
        <f>_xlfn.XLOOKUP(A165,'Patient Demographics'!A:A,'Patient Demographics'!K:K,FALSE)</f>
        <v>5</v>
      </c>
      <c r="N165" t="b">
        <f>_xlfn.XLOOKUP(A165,'Billing Details'!A:A,'Billing Details'!T:T,FALSE)</f>
        <v>1</v>
      </c>
      <c r="O165" t="str">
        <f>_xlfn.XLOOKUP(A165,'Patient Health Records'!A:A,'Patient Health Records'!AF:AF,FALSE)</f>
        <v>Hypertension</v>
      </c>
      <c r="P165" t="b">
        <f>_xlfn.XLOOKUP(A165,'Patient Health Records'!A:A,'Patient Health Records'!X:X,FALSE)</f>
        <v>0</v>
      </c>
      <c r="Q165" t="b">
        <f>_xlfn.XLOOKUP(A165,'Patient Health Records'!A:A,'Patient Health Records'!S:S,FALSE)</f>
        <v>0</v>
      </c>
      <c r="R165" t="b">
        <f>_xlfn.XLOOKUP(A165,'Patient Health Records'!A:A,'Patient Health Records'!AA:AA,FALSE)</f>
        <v>1</v>
      </c>
      <c r="S165" t="str">
        <f>_xlfn.XLOOKUP(A165,'Patient Demographics'!A:A,'Patient Demographics'!E:E,FALSE)</f>
        <v>Female</v>
      </c>
      <c r="T165" t="str">
        <f>_xlfn.XLOOKUP(A165,'Patient Education'!A:A,'Patient Education'!B:B,FALSE)</f>
        <v>Post-graduate</v>
      </c>
      <c r="U165" t="str">
        <f>_xlfn.XLOOKUP('Combined Sheet'!A165,'Patient Education'!A:A,'Patient Education'!C:C,FALSE)</f>
        <v>CEO</v>
      </c>
      <c r="V165">
        <f>_xlfn.XLOOKUP(A165,'Billing Details'!A:A,'Billing Details'!J:J,FALSE)</f>
        <v>40000</v>
      </c>
    </row>
    <row r="166" spans="1:22" x14ac:dyDescent="0.35">
      <c r="A166" s="2" t="s">
        <v>330</v>
      </c>
      <c r="B166">
        <f>_xlfn.XLOOKUP(A166,'Patient Demographics'!A:A,'Billing Details'!J:J,FALSE)</f>
        <v>18000</v>
      </c>
      <c r="C166" t="str">
        <f>_xlfn.XLOOKUP(A166,'Patient Demographics'!A:A,'Patient Demographics'!N:N,FALSE)</f>
        <v>South</v>
      </c>
      <c r="D166">
        <f>_xlfn.XLOOKUP(A166,'Patient Demographics'!A:A,'Patient Demographics'!I:I,FALSE)</f>
        <v>48</v>
      </c>
      <c r="E166" t="str">
        <f>_xlfn.XLOOKUP(A166,'Patient Demographics'!A:A,'Patient Demographics'!J:J,FALSE)</f>
        <v>Senior</v>
      </c>
      <c r="F166" t="str">
        <f>_xlfn.XLOOKUP(A166,'Billing Details'!A:A,'Billing Details'!U:U,FALSE)</f>
        <v/>
      </c>
      <c r="G166">
        <f>_xlfn.XLOOKUP(A166,'Patient Health Records'!A:A,'Patient Health Records'!E:E,FALSE)</f>
        <v>100.2</v>
      </c>
      <c r="H166" t="str">
        <f>_xlfn.XLOOKUP(A166,'Patient Health Records'!A:A,'Patient Health Records'!B:B,FALSE)</f>
        <v>AB+</v>
      </c>
      <c r="I166" t="b">
        <f>_xlfn.XLOOKUP(A166,'Patient Health Records'!A:A,'Patient Health Records'!J:J,FALSE)</f>
        <v>0</v>
      </c>
      <c r="J166" t="b">
        <f>_xlfn.XLOOKUP(A166,'Patient Health Records'!A:A,'Patient Health Records'!P:P,FALSE)</f>
        <v>0</v>
      </c>
      <c r="K166" s="68">
        <f>_xlfn.XLOOKUP(A166,'Patient Health Records'!A:A,'Patient Health Records'!F:F,FALSE)</f>
        <v>34.671280276816617</v>
      </c>
      <c r="L166" s="22" t="b">
        <f>_xlfn.XLOOKUP(A166,'Patient Health Records'!A:A,'Patient Health Records'!AD:AD,FALSE)</f>
        <v>1</v>
      </c>
      <c r="M166">
        <f>_xlfn.XLOOKUP(A166,'Patient Demographics'!A:A,'Patient Demographics'!K:K,FALSE)</f>
        <v>30</v>
      </c>
      <c r="N166" t="b">
        <f>_xlfn.XLOOKUP(A166,'Billing Details'!A:A,'Billing Details'!T:T,FALSE)</f>
        <v>0</v>
      </c>
      <c r="O166" t="str">
        <f>_xlfn.XLOOKUP(A166,'Patient Health Records'!A:A,'Patient Health Records'!AF:AF,FALSE)</f>
        <v>Prostate Cancer</v>
      </c>
      <c r="P166" t="b">
        <f>_xlfn.XLOOKUP(A166,'Patient Health Records'!A:A,'Patient Health Records'!X:X,FALSE)</f>
        <v>0</v>
      </c>
      <c r="Q166" t="b">
        <f>_xlfn.XLOOKUP(A166,'Patient Health Records'!A:A,'Patient Health Records'!S:S,FALSE)</f>
        <v>1</v>
      </c>
      <c r="R166" t="b">
        <f>_xlfn.XLOOKUP(A166,'Patient Health Records'!A:A,'Patient Health Records'!AA:AA,FALSE)</f>
        <v>1</v>
      </c>
      <c r="S166" t="str">
        <f>_xlfn.XLOOKUP(A166,'Patient Demographics'!A:A,'Patient Demographics'!E:E,FALSE)</f>
        <v>Male</v>
      </c>
      <c r="T166" t="str">
        <f>_xlfn.XLOOKUP(A166,'Patient Education'!A:A,'Patient Education'!B:B,FALSE)</f>
        <v>School</v>
      </c>
      <c r="U166" t="str">
        <f>_xlfn.XLOOKUP('Combined Sheet'!A166,'Patient Education'!A:A,'Patient Education'!C:C,FALSE)</f>
        <v>Retail Worker</v>
      </c>
      <c r="V166">
        <f>_xlfn.XLOOKUP(A166,'Billing Details'!A:A,'Billing Details'!J:J,FALSE)</f>
        <v>18000</v>
      </c>
    </row>
    <row r="167" spans="1:22" x14ac:dyDescent="0.35">
      <c r="A167" s="2" t="s">
        <v>331</v>
      </c>
      <c r="B167">
        <f>_xlfn.XLOOKUP(A167,'Patient Demographics'!A:A,'Billing Details'!J:J,FALSE)</f>
        <v>20000</v>
      </c>
      <c r="C167" t="str">
        <f>_xlfn.XLOOKUP(A167,'Patient Demographics'!A:A,'Patient Demographics'!N:N,FALSE)</f>
        <v>West</v>
      </c>
      <c r="D167">
        <f>_xlfn.XLOOKUP(A167,'Patient Demographics'!A:A,'Patient Demographics'!I:I,FALSE)</f>
        <v>68</v>
      </c>
      <c r="E167" t="str">
        <f>_xlfn.XLOOKUP(A167,'Patient Demographics'!A:A,'Patient Demographics'!J:J,FALSE)</f>
        <v>super senior</v>
      </c>
      <c r="F167" t="str">
        <f>_xlfn.XLOOKUP(A167,'Billing Details'!A:A,'Billing Details'!U:U,FALSE)</f>
        <v/>
      </c>
      <c r="G167">
        <f>_xlfn.XLOOKUP(A167,'Patient Health Records'!A:A,'Patient Health Records'!E:E,FALSE)</f>
        <v>83.5</v>
      </c>
      <c r="H167" t="str">
        <f>_xlfn.XLOOKUP(A167,'Patient Health Records'!A:A,'Patient Health Records'!B:B,FALSE)</f>
        <v>B+</v>
      </c>
      <c r="I167" t="b">
        <f>_xlfn.XLOOKUP(A167,'Patient Health Records'!A:A,'Patient Health Records'!J:J,FALSE)</f>
        <v>0</v>
      </c>
      <c r="J167" t="b">
        <f>_xlfn.XLOOKUP(A167,'Patient Health Records'!A:A,'Patient Health Records'!P:P,FALSE)</f>
        <v>0</v>
      </c>
      <c r="K167" s="68">
        <f>_xlfn.XLOOKUP(A167,'Patient Health Records'!A:A,'Patient Health Records'!F:F,FALSE)</f>
        <v>34.755463059313215</v>
      </c>
      <c r="L167" s="22" t="b">
        <f>_xlfn.XLOOKUP(A167,'Patient Health Records'!A:A,'Patient Health Records'!AD:AD,FALSE)</f>
        <v>1</v>
      </c>
      <c r="M167">
        <f>_xlfn.XLOOKUP(A167,'Patient Demographics'!A:A,'Patient Demographics'!K:K,FALSE)</f>
        <v>40</v>
      </c>
      <c r="N167" t="b">
        <f>_xlfn.XLOOKUP(A167,'Billing Details'!A:A,'Billing Details'!T:T,FALSE)</f>
        <v>0</v>
      </c>
      <c r="O167" t="str">
        <f>_xlfn.XLOOKUP(A167,'Patient Health Records'!A:A,'Patient Health Records'!AF:AF,FALSE)</f>
        <v>Childbirth</v>
      </c>
      <c r="P167" t="b">
        <f>_xlfn.XLOOKUP(A167,'Patient Health Records'!A:A,'Patient Health Records'!X:X,FALSE)</f>
        <v>0</v>
      </c>
      <c r="Q167" t="b">
        <f>_xlfn.XLOOKUP(A167,'Patient Health Records'!A:A,'Patient Health Records'!S:S,FALSE)</f>
        <v>1</v>
      </c>
      <c r="R167" t="b">
        <f>_xlfn.XLOOKUP(A167,'Patient Health Records'!A:A,'Patient Health Records'!AA:AA,FALSE)</f>
        <v>1</v>
      </c>
      <c r="S167" t="str">
        <f>_xlfn.XLOOKUP(A167,'Patient Demographics'!A:A,'Patient Demographics'!E:E,FALSE)</f>
        <v>Male</v>
      </c>
      <c r="T167" t="str">
        <f>_xlfn.XLOOKUP(A167,'Patient Education'!A:A,'Patient Education'!B:B,FALSE)</f>
        <v>School</v>
      </c>
      <c r="U167" t="str">
        <f>_xlfn.XLOOKUP('Combined Sheet'!A167,'Patient Education'!A:A,'Patient Education'!C:C,FALSE)</f>
        <v>Driver</v>
      </c>
      <c r="V167">
        <f>_xlfn.XLOOKUP(A167,'Billing Details'!A:A,'Billing Details'!J:J,FALSE)</f>
        <v>20000</v>
      </c>
    </row>
    <row r="168" spans="1:22" x14ac:dyDescent="0.35">
      <c r="A168" s="2" t="s">
        <v>332</v>
      </c>
      <c r="B168">
        <f>_xlfn.XLOOKUP(A168,'Patient Demographics'!A:A,'Billing Details'!J:J,FALSE)</f>
        <v>250000</v>
      </c>
      <c r="C168" t="str">
        <f>_xlfn.XLOOKUP(A168,'Patient Demographics'!A:A,'Patient Demographics'!N:N,FALSE)</f>
        <v>East</v>
      </c>
      <c r="D168">
        <f>_xlfn.XLOOKUP(A168,'Patient Demographics'!A:A,'Patient Demographics'!I:I,FALSE)</f>
        <v>62</v>
      </c>
      <c r="E168" t="str">
        <f>_xlfn.XLOOKUP(A168,'Patient Demographics'!A:A,'Patient Demographics'!J:J,FALSE)</f>
        <v>super senior</v>
      </c>
      <c r="F168">
        <f>_xlfn.XLOOKUP(A168,'Billing Details'!A:A,'Billing Details'!U:U,FALSE)</f>
        <v>203806.19999999998</v>
      </c>
      <c r="G168">
        <f>_xlfn.XLOOKUP(A168,'Patient Health Records'!A:A,'Patient Health Records'!E:E,FALSE)</f>
        <v>69.400000000000006</v>
      </c>
      <c r="H168" t="str">
        <f>_xlfn.XLOOKUP(A168,'Patient Health Records'!A:A,'Patient Health Records'!B:B,FALSE)</f>
        <v>O-</v>
      </c>
      <c r="I168" t="b">
        <f>_xlfn.XLOOKUP(A168,'Patient Health Records'!A:A,'Patient Health Records'!J:J,FALSE)</f>
        <v>0</v>
      </c>
      <c r="J168" t="b">
        <f>_xlfn.XLOOKUP(A168,'Patient Health Records'!A:A,'Patient Health Records'!P:P,FALSE)</f>
        <v>1</v>
      </c>
      <c r="K168" s="68">
        <f>_xlfn.XLOOKUP(A168,'Patient Health Records'!A:A,'Patient Health Records'!F:F,FALSE)</f>
        <v>28.517422748191979</v>
      </c>
      <c r="L168" s="22" t="b">
        <f>_xlfn.XLOOKUP(A168,'Patient Health Records'!A:A,'Patient Health Records'!AD:AD,FALSE)</f>
        <v>1</v>
      </c>
      <c r="M168">
        <f>_xlfn.XLOOKUP(A168,'Patient Demographics'!A:A,'Patient Demographics'!K:K,FALSE)</f>
        <v>20</v>
      </c>
      <c r="N168" t="b">
        <f>_xlfn.XLOOKUP(A168,'Billing Details'!A:A,'Billing Details'!T:T,FALSE)</f>
        <v>1</v>
      </c>
      <c r="O168" t="str">
        <f>_xlfn.XLOOKUP(A168,'Patient Health Records'!A:A,'Patient Health Records'!AF:AF,FALSE)</f>
        <v>Heart Disease</v>
      </c>
      <c r="P168" t="b">
        <f>_xlfn.XLOOKUP(A168,'Patient Health Records'!A:A,'Patient Health Records'!X:X,FALSE)</f>
        <v>0</v>
      </c>
      <c r="Q168" t="b">
        <f>_xlfn.XLOOKUP(A168,'Patient Health Records'!A:A,'Patient Health Records'!S:S,FALSE)</f>
        <v>0</v>
      </c>
      <c r="R168" t="b">
        <f>_xlfn.XLOOKUP(A168,'Patient Health Records'!A:A,'Patient Health Records'!AA:AA,FALSE)</f>
        <v>1</v>
      </c>
      <c r="S168" t="str">
        <f>_xlfn.XLOOKUP(A168,'Patient Demographics'!A:A,'Patient Demographics'!E:E,FALSE)</f>
        <v>Male</v>
      </c>
      <c r="T168" t="str">
        <f>_xlfn.XLOOKUP(A168,'Patient Education'!A:A,'Patient Education'!B:B,FALSE)</f>
        <v>PhD</v>
      </c>
      <c r="U168" t="str">
        <f>_xlfn.XLOOKUP('Combined Sheet'!A168,'Patient Education'!A:A,'Patient Education'!C:C,FALSE)</f>
        <v>Consultant</v>
      </c>
      <c r="V168">
        <f>_xlfn.XLOOKUP(A168,'Billing Details'!A:A,'Billing Details'!J:J,FALSE)</f>
        <v>250000</v>
      </c>
    </row>
    <row r="169" spans="1:22" x14ac:dyDescent="0.35">
      <c r="A169" s="2" t="s">
        <v>334</v>
      </c>
      <c r="B169">
        <f>_xlfn.XLOOKUP(A169,'Patient Demographics'!A:A,'Billing Details'!J:J,FALSE)</f>
        <v>100</v>
      </c>
      <c r="C169" t="str">
        <f>_xlfn.XLOOKUP(A169,'Patient Demographics'!A:A,'Patient Demographics'!N:N,FALSE)</f>
        <v>North</v>
      </c>
      <c r="D169">
        <f>_xlfn.XLOOKUP(A169,'Patient Demographics'!A:A,'Patient Demographics'!I:I,FALSE)</f>
        <v>62</v>
      </c>
      <c r="E169" t="str">
        <f>_xlfn.XLOOKUP(A169,'Patient Demographics'!A:A,'Patient Demographics'!J:J,FALSE)</f>
        <v>super senior</v>
      </c>
      <c r="F169">
        <f>_xlfn.XLOOKUP(A169,'Billing Details'!A:A,'Billing Details'!U:U,FALSE)</f>
        <v>72.98</v>
      </c>
      <c r="G169">
        <f>_xlfn.XLOOKUP(A169,'Patient Health Records'!A:A,'Patient Health Records'!E:E,FALSE)</f>
        <v>87.9</v>
      </c>
      <c r="H169" t="str">
        <f>_xlfn.XLOOKUP(A169,'Patient Health Records'!A:A,'Patient Health Records'!B:B,FALSE)</f>
        <v>B+</v>
      </c>
      <c r="I169" t="b">
        <f>_xlfn.XLOOKUP(A169,'Patient Health Records'!A:A,'Patient Health Records'!J:J,FALSE)</f>
        <v>0</v>
      </c>
      <c r="J169" t="b">
        <f>_xlfn.XLOOKUP(A169,'Patient Health Records'!A:A,'Patient Health Records'!P:P,FALSE)</f>
        <v>0</v>
      </c>
      <c r="K169" s="68">
        <f>_xlfn.XLOOKUP(A169,'Patient Health Records'!A:A,'Patient Health Records'!F:F,FALSE)</f>
        <v>33.910728752748732</v>
      </c>
      <c r="L169" s="22" t="b">
        <f>_xlfn.XLOOKUP(A169,'Patient Health Records'!A:A,'Patient Health Records'!AD:AD,FALSE)</f>
        <v>1</v>
      </c>
      <c r="M169">
        <f>_xlfn.XLOOKUP(A169,'Patient Demographics'!A:A,'Patient Demographics'!K:K,FALSE)</f>
        <v>0.5</v>
      </c>
      <c r="N169" t="b">
        <f>_xlfn.XLOOKUP(A169,'Billing Details'!A:A,'Billing Details'!T:T,FALSE)</f>
        <v>1</v>
      </c>
      <c r="O169" t="str">
        <f>_xlfn.XLOOKUP(A169,'Patient Health Records'!A:A,'Patient Health Records'!AF:AF,FALSE)</f>
        <v>Fractured Arm</v>
      </c>
      <c r="P169" t="b">
        <f>_xlfn.XLOOKUP(A169,'Patient Health Records'!A:A,'Patient Health Records'!X:X,FALSE)</f>
        <v>0</v>
      </c>
      <c r="Q169" t="b">
        <f>_xlfn.XLOOKUP(A169,'Patient Health Records'!A:A,'Patient Health Records'!S:S,FALSE)</f>
        <v>1</v>
      </c>
      <c r="R169" t="b">
        <f>_xlfn.XLOOKUP(A169,'Patient Health Records'!A:A,'Patient Health Records'!AA:AA,FALSE)</f>
        <v>1</v>
      </c>
      <c r="S169" t="str">
        <f>_xlfn.XLOOKUP(A169,'Patient Demographics'!A:A,'Patient Demographics'!E:E,FALSE)</f>
        <v>Male</v>
      </c>
      <c r="T169" t="str">
        <f>_xlfn.XLOOKUP(A169,'Patient Education'!A:A,'Patient Education'!B:B,FALSE)</f>
        <v>Master's Degree</v>
      </c>
      <c r="U169" t="str">
        <f>_xlfn.XLOOKUP('Combined Sheet'!A169,'Patient Education'!A:A,'Patient Education'!C:C,FALSE)</f>
        <v>Manager</v>
      </c>
      <c r="V169">
        <f>_xlfn.XLOOKUP(A169,'Billing Details'!A:A,'Billing Details'!J:J,FALSE)</f>
        <v>100</v>
      </c>
    </row>
    <row r="170" spans="1:22" x14ac:dyDescent="0.35">
      <c r="A170" s="2" t="s">
        <v>336</v>
      </c>
      <c r="B170">
        <f>_xlfn.XLOOKUP(A170,'Patient Demographics'!A:A,'Billing Details'!J:J,FALSE)</f>
        <v>21000</v>
      </c>
      <c r="C170" t="str">
        <f>_xlfn.XLOOKUP(A170,'Patient Demographics'!A:A,'Patient Demographics'!N:N,FALSE)</f>
        <v>North</v>
      </c>
      <c r="D170">
        <f>_xlfn.XLOOKUP(A170,'Patient Demographics'!A:A,'Patient Demographics'!I:I,FALSE)</f>
        <v>53</v>
      </c>
      <c r="E170" t="str">
        <f>_xlfn.XLOOKUP(A170,'Patient Demographics'!A:A,'Patient Demographics'!J:J,FALSE)</f>
        <v>Senior</v>
      </c>
      <c r="F170">
        <f>_xlfn.XLOOKUP(A170,'Billing Details'!A:A,'Billing Details'!U:U,FALSE)</f>
        <v>17316.740000000002</v>
      </c>
      <c r="G170">
        <f>_xlfn.XLOOKUP(A170,'Patient Health Records'!A:A,'Patient Health Records'!E:E,FALSE)</f>
        <v>64.099999999999994</v>
      </c>
      <c r="H170" t="str">
        <f>_xlfn.XLOOKUP(A170,'Patient Health Records'!A:A,'Patient Health Records'!B:B,FALSE)</f>
        <v>AB-</v>
      </c>
      <c r="I170" t="b">
        <f>_xlfn.XLOOKUP(A170,'Patient Health Records'!A:A,'Patient Health Records'!J:J,FALSE)</f>
        <v>1</v>
      </c>
      <c r="J170" t="b">
        <f>_xlfn.XLOOKUP(A170,'Patient Health Records'!A:A,'Patient Health Records'!P:P,FALSE)</f>
        <v>1</v>
      </c>
      <c r="K170" s="68">
        <f>_xlfn.XLOOKUP(A170,'Patient Health Records'!A:A,'Patient Health Records'!F:F,FALSE)</f>
        <v>26.339579224194605</v>
      </c>
      <c r="L170" s="22" t="b">
        <f>_xlfn.XLOOKUP(A170,'Patient Health Records'!A:A,'Patient Health Records'!AD:AD,FALSE)</f>
        <v>0</v>
      </c>
      <c r="M170">
        <f>_xlfn.XLOOKUP(A170,'Patient Demographics'!A:A,'Patient Demographics'!K:K,FALSE)</f>
        <v>20</v>
      </c>
      <c r="N170" t="b">
        <f>_xlfn.XLOOKUP(A170,'Billing Details'!A:A,'Billing Details'!T:T,FALSE)</f>
        <v>1</v>
      </c>
      <c r="O170" t="str">
        <f>_xlfn.XLOOKUP(A170,'Patient Health Records'!A:A,'Patient Health Records'!AF:AF,FALSE)</f>
        <v>Kidney Stones</v>
      </c>
      <c r="P170" t="b">
        <f>_xlfn.XLOOKUP(A170,'Patient Health Records'!A:A,'Patient Health Records'!X:X,FALSE)</f>
        <v>0</v>
      </c>
      <c r="Q170" t="b">
        <f>_xlfn.XLOOKUP(A170,'Patient Health Records'!A:A,'Patient Health Records'!S:S,FALSE)</f>
        <v>0</v>
      </c>
      <c r="R170" t="b">
        <f>_xlfn.XLOOKUP(A170,'Patient Health Records'!A:A,'Patient Health Records'!AA:AA,FALSE)</f>
        <v>0</v>
      </c>
      <c r="S170" t="str">
        <f>_xlfn.XLOOKUP(A170,'Patient Demographics'!A:A,'Patient Demographics'!E:E,FALSE)</f>
        <v>Male</v>
      </c>
      <c r="T170" t="str">
        <f>_xlfn.XLOOKUP(A170,'Patient Education'!A:A,'Patient Education'!B:B,FALSE)</f>
        <v>PhD</v>
      </c>
      <c r="U170" t="str">
        <f>_xlfn.XLOOKUP('Combined Sheet'!A170,'Patient Education'!A:A,'Patient Education'!C:C,FALSE)</f>
        <v>Scientist</v>
      </c>
      <c r="V170">
        <f>_xlfn.XLOOKUP(A170,'Billing Details'!A:A,'Billing Details'!J:J,FALSE)</f>
        <v>21000</v>
      </c>
    </row>
    <row r="171" spans="1:22" x14ac:dyDescent="0.35">
      <c r="A171" s="2" t="s">
        <v>337</v>
      </c>
      <c r="B171">
        <f>_xlfn.XLOOKUP(A171,'Patient Demographics'!A:A,'Billing Details'!J:J,FALSE)</f>
        <v>20000</v>
      </c>
      <c r="C171" t="str">
        <f>_xlfn.XLOOKUP(A171,'Patient Demographics'!A:A,'Patient Demographics'!N:N,FALSE)</f>
        <v>West</v>
      </c>
      <c r="D171">
        <f>_xlfn.XLOOKUP(A171,'Patient Demographics'!A:A,'Patient Demographics'!I:I,FALSE)</f>
        <v>58</v>
      </c>
      <c r="E171" t="str">
        <f>_xlfn.XLOOKUP(A171,'Patient Demographics'!A:A,'Patient Demographics'!J:J,FALSE)</f>
        <v>Senior</v>
      </c>
      <c r="F171">
        <f>_xlfn.XLOOKUP(A171,'Billing Details'!A:A,'Billing Details'!U:U,FALSE)</f>
        <v>12759.74</v>
      </c>
      <c r="G171">
        <f>_xlfn.XLOOKUP(A171,'Patient Health Records'!A:A,'Patient Health Records'!E:E,FALSE)</f>
        <v>85.4</v>
      </c>
      <c r="H171" t="str">
        <f>_xlfn.XLOOKUP(A171,'Patient Health Records'!A:A,'Patient Health Records'!B:B,FALSE)</f>
        <v>O+</v>
      </c>
      <c r="I171" t="b">
        <f>_xlfn.XLOOKUP(A171,'Patient Health Records'!A:A,'Patient Health Records'!J:J,FALSE)</f>
        <v>1</v>
      </c>
      <c r="J171" t="b">
        <f>_xlfn.XLOOKUP(A171,'Patient Health Records'!A:A,'Patient Health Records'!P:P,FALSE)</f>
        <v>1</v>
      </c>
      <c r="K171" s="68">
        <f>_xlfn.XLOOKUP(A171,'Patient Health Records'!A:A,'Patient Health Records'!F:F,FALSE)</f>
        <v>34.646435960890912</v>
      </c>
      <c r="L171" s="22" t="b">
        <f>_xlfn.XLOOKUP(A171,'Patient Health Records'!A:A,'Patient Health Records'!AD:AD,FALSE)</f>
        <v>1</v>
      </c>
      <c r="M171">
        <f>_xlfn.XLOOKUP(A171,'Patient Demographics'!A:A,'Patient Demographics'!K:K,FALSE)</f>
        <v>300</v>
      </c>
      <c r="N171" t="b">
        <f>_xlfn.XLOOKUP(A171,'Billing Details'!A:A,'Billing Details'!T:T,FALSE)</f>
        <v>1</v>
      </c>
      <c r="O171" t="str">
        <f>_xlfn.XLOOKUP(A171,'Patient Health Records'!A:A,'Patient Health Records'!AF:AF,FALSE)</f>
        <v>Osteoarthritis</v>
      </c>
      <c r="P171" t="b">
        <f>_xlfn.XLOOKUP(A171,'Patient Health Records'!A:A,'Patient Health Records'!X:X,FALSE)</f>
        <v>0</v>
      </c>
      <c r="Q171" t="b">
        <f>_xlfn.XLOOKUP(A171,'Patient Health Records'!A:A,'Patient Health Records'!S:S,FALSE)</f>
        <v>0</v>
      </c>
      <c r="R171" t="b">
        <f>_xlfn.XLOOKUP(A171,'Patient Health Records'!A:A,'Patient Health Records'!AA:AA,FALSE)</f>
        <v>1</v>
      </c>
      <c r="S171" t="str">
        <f>_xlfn.XLOOKUP(A171,'Patient Demographics'!A:A,'Patient Demographics'!E:E,FALSE)</f>
        <v>Female</v>
      </c>
      <c r="T171" t="str">
        <f>_xlfn.XLOOKUP(A171,'Patient Education'!A:A,'Patient Education'!B:B,FALSE)</f>
        <v>Uneducated</v>
      </c>
      <c r="U171" t="str">
        <f>_xlfn.XLOOKUP('Combined Sheet'!A171,'Patient Education'!A:A,'Patient Education'!C:C,FALSE)</f>
        <v>Farmer</v>
      </c>
      <c r="V171">
        <f>_xlfn.XLOOKUP(A171,'Billing Details'!A:A,'Billing Details'!J:J,FALSE)</f>
        <v>20000</v>
      </c>
    </row>
    <row r="172" spans="1:22" x14ac:dyDescent="0.35">
      <c r="A172" s="2" t="s">
        <v>339</v>
      </c>
      <c r="B172">
        <f>_xlfn.XLOOKUP(A172,'Patient Demographics'!A:A,'Billing Details'!J:J,FALSE)</f>
        <v>100</v>
      </c>
      <c r="C172" t="str">
        <f>_xlfn.XLOOKUP(A172,'Patient Demographics'!A:A,'Patient Demographics'!N:N,FALSE)</f>
        <v>South</v>
      </c>
      <c r="D172">
        <f>_xlfn.XLOOKUP(A172,'Patient Demographics'!A:A,'Patient Demographics'!I:I,FALSE)</f>
        <v>58</v>
      </c>
      <c r="E172" t="str">
        <f>_xlfn.XLOOKUP(A172,'Patient Demographics'!A:A,'Patient Demographics'!J:J,FALSE)</f>
        <v>Senior</v>
      </c>
      <c r="F172">
        <f>_xlfn.XLOOKUP(A172,'Billing Details'!A:A,'Billing Details'!U:U,FALSE)</f>
        <v>83.26</v>
      </c>
      <c r="G172">
        <f>_xlfn.XLOOKUP(A172,'Patient Health Records'!A:A,'Patient Health Records'!E:E,FALSE)</f>
        <v>80.099999999999994</v>
      </c>
      <c r="H172" t="str">
        <f>_xlfn.XLOOKUP(A172,'Patient Health Records'!A:A,'Patient Health Records'!B:B,FALSE)</f>
        <v>AB-</v>
      </c>
      <c r="I172" t="b">
        <f>_xlfn.XLOOKUP(A172,'Patient Health Records'!A:A,'Patient Health Records'!J:J,FALSE)</f>
        <v>0</v>
      </c>
      <c r="J172" t="b">
        <f>_xlfn.XLOOKUP(A172,'Patient Health Records'!A:A,'Patient Health Records'!P:P,FALSE)</f>
        <v>0</v>
      </c>
      <c r="K172" s="68">
        <f>_xlfn.XLOOKUP(A172,'Patient Health Records'!A:A,'Patient Health Records'!F:F,FALSE)</f>
        <v>31.683873264506936</v>
      </c>
      <c r="L172" s="22" t="b">
        <f>_xlfn.XLOOKUP(A172,'Patient Health Records'!A:A,'Patient Health Records'!AD:AD,FALSE)</f>
        <v>1</v>
      </c>
      <c r="M172">
        <f>_xlfn.XLOOKUP(A172,'Patient Demographics'!A:A,'Patient Demographics'!K:K,FALSE)</f>
        <v>9</v>
      </c>
      <c r="N172" t="b">
        <f>_xlfn.XLOOKUP(A172,'Billing Details'!A:A,'Billing Details'!T:T,FALSE)</f>
        <v>1</v>
      </c>
      <c r="O172" t="str">
        <f>_xlfn.XLOOKUP(A172,'Patient Health Records'!A:A,'Patient Health Records'!AF:AF,FALSE)</f>
        <v>Heart Attack</v>
      </c>
      <c r="P172" t="b">
        <f>_xlfn.XLOOKUP(A172,'Patient Health Records'!A:A,'Patient Health Records'!X:X,FALSE)</f>
        <v>0</v>
      </c>
      <c r="Q172" t="b">
        <f>_xlfn.XLOOKUP(A172,'Patient Health Records'!A:A,'Patient Health Records'!S:S,FALSE)</f>
        <v>0</v>
      </c>
      <c r="R172" t="b">
        <f>_xlfn.XLOOKUP(A172,'Patient Health Records'!A:A,'Patient Health Records'!AA:AA,FALSE)</f>
        <v>0</v>
      </c>
      <c r="S172" t="str">
        <f>_xlfn.XLOOKUP(A172,'Patient Demographics'!A:A,'Patient Demographics'!E:E,FALSE)</f>
        <v>Female</v>
      </c>
      <c r="T172" t="str">
        <f>_xlfn.XLOOKUP(A172,'Patient Education'!A:A,'Patient Education'!B:B,FALSE)</f>
        <v>Bachelor's Degree</v>
      </c>
      <c r="U172" t="str">
        <f>_xlfn.XLOOKUP('Combined Sheet'!A172,'Patient Education'!A:A,'Patient Education'!C:C,FALSE)</f>
        <v>Junior Executive</v>
      </c>
      <c r="V172">
        <f>_xlfn.XLOOKUP(A172,'Billing Details'!A:A,'Billing Details'!J:J,FALSE)</f>
        <v>100</v>
      </c>
    </row>
    <row r="173" spans="1:22" x14ac:dyDescent="0.35">
      <c r="A173" s="2" t="s">
        <v>341</v>
      </c>
      <c r="B173">
        <f>_xlfn.XLOOKUP(A173,'Patient Demographics'!A:A,'Billing Details'!J:J,FALSE)</f>
        <v>3000</v>
      </c>
      <c r="C173" t="str">
        <f>_xlfn.XLOOKUP(A173,'Patient Demographics'!A:A,'Patient Demographics'!N:N,FALSE)</f>
        <v>North</v>
      </c>
      <c r="D173">
        <f>_xlfn.XLOOKUP(A173,'Patient Demographics'!A:A,'Patient Demographics'!I:I,FALSE)</f>
        <v>48</v>
      </c>
      <c r="E173" t="str">
        <f>_xlfn.XLOOKUP(A173,'Patient Demographics'!A:A,'Patient Demographics'!J:J,FALSE)</f>
        <v>Senior</v>
      </c>
      <c r="F173" t="str">
        <f>_xlfn.XLOOKUP(A173,'Billing Details'!A:A,'Billing Details'!U:U,FALSE)</f>
        <v/>
      </c>
      <c r="G173">
        <f>_xlfn.XLOOKUP(A173,'Patient Health Records'!A:A,'Patient Health Records'!E:E,FALSE)</f>
        <v>80.099999999999994</v>
      </c>
      <c r="H173" t="str">
        <f>_xlfn.XLOOKUP(A173,'Patient Health Records'!A:A,'Patient Health Records'!B:B,FALSE)</f>
        <v>O+</v>
      </c>
      <c r="I173" t="b">
        <f>_xlfn.XLOOKUP(A173,'Patient Health Records'!A:A,'Patient Health Records'!J:J,FALSE)</f>
        <v>0</v>
      </c>
      <c r="J173" t="b">
        <f>_xlfn.XLOOKUP(A173,'Patient Health Records'!A:A,'Patient Health Records'!P:P,FALSE)</f>
        <v>0</v>
      </c>
      <c r="K173" s="68">
        <f>_xlfn.XLOOKUP(A173,'Patient Health Records'!A:A,'Patient Health Records'!F:F,FALSE)</f>
        <v>29.781380130874481</v>
      </c>
      <c r="L173" s="22" t="b">
        <f>_xlfn.XLOOKUP(A173,'Patient Health Records'!A:A,'Patient Health Records'!AD:AD,FALSE)</f>
        <v>1</v>
      </c>
      <c r="M173">
        <f>_xlfn.XLOOKUP(A173,'Patient Demographics'!A:A,'Patient Demographics'!K:K,FALSE)</f>
        <v>20</v>
      </c>
      <c r="N173" t="b">
        <f>_xlfn.XLOOKUP(A173,'Billing Details'!A:A,'Billing Details'!T:T,FALSE)</f>
        <v>0</v>
      </c>
      <c r="O173" t="str">
        <f>_xlfn.XLOOKUP(A173,'Patient Health Records'!A:A,'Patient Health Records'!AF:AF,FALSE)</f>
        <v>Respiratory Infection</v>
      </c>
      <c r="P173" t="b">
        <f>_xlfn.XLOOKUP(A173,'Patient Health Records'!A:A,'Patient Health Records'!X:X,FALSE)</f>
        <v>0</v>
      </c>
      <c r="Q173" t="b">
        <f>_xlfn.XLOOKUP(A173,'Patient Health Records'!A:A,'Patient Health Records'!S:S,FALSE)</f>
        <v>1</v>
      </c>
      <c r="R173" t="b">
        <f>_xlfn.XLOOKUP(A173,'Patient Health Records'!A:A,'Patient Health Records'!AA:AA,FALSE)</f>
        <v>0</v>
      </c>
      <c r="S173" t="str">
        <f>_xlfn.XLOOKUP(A173,'Patient Demographics'!A:A,'Patient Demographics'!E:E,FALSE)</f>
        <v>Male</v>
      </c>
      <c r="T173" t="str">
        <f>_xlfn.XLOOKUP(A173,'Patient Education'!A:A,'Patient Education'!B:B,FALSE)</f>
        <v>School</v>
      </c>
      <c r="U173" t="str">
        <f>_xlfn.XLOOKUP('Combined Sheet'!A173,'Patient Education'!A:A,'Patient Education'!C:C,FALSE)</f>
        <v>Clerical Staff</v>
      </c>
      <c r="V173">
        <f>_xlfn.XLOOKUP(A173,'Billing Details'!A:A,'Billing Details'!J:J,FALSE)</f>
        <v>3000</v>
      </c>
    </row>
    <row r="174" spans="1:22" x14ac:dyDescent="0.35">
      <c r="A174" s="2" t="s">
        <v>343</v>
      </c>
      <c r="B174">
        <f>_xlfn.XLOOKUP(A174,'Patient Demographics'!A:A,'Billing Details'!J:J,FALSE)</f>
        <v>100</v>
      </c>
      <c r="C174" t="str">
        <f>_xlfn.XLOOKUP(A174,'Patient Demographics'!A:A,'Patient Demographics'!N:N,FALSE)</f>
        <v>West</v>
      </c>
      <c r="D174">
        <f>_xlfn.XLOOKUP(A174,'Patient Demographics'!A:A,'Patient Demographics'!I:I,FALSE)</f>
        <v>68</v>
      </c>
      <c r="E174" t="str">
        <f>_xlfn.XLOOKUP(A174,'Patient Demographics'!A:A,'Patient Demographics'!J:J,FALSE)</f>
        <v>super senior</v>
      </c>
      <c r="F174" t="str">
        <f>_xlfn.XLOOKUP(A174,'Billing Details'!A:A,'Billing Details'!U:U,FALSE)</f>
        <v/>
      </c>
      <c r="G174">
        <f>_xlfn.XLOOKUP(A174,'Patient Health Records'!A:A,'Patient Health Records'!E:E,FALSE)</f>
        <v>87.5</v>
      </c>
      <c r="H174" t="str">
        <f>_xlfn.XLOOKUP(A174,'Patient Health Records'!A:A,'Patient Health Records'!B:B,FALSE)</f>
        <v>A-</v>
      </c>
      <c r="I174" t="b">
        <f>_xlfn.XLOOKUP(A174,'Patient Health Records'!A:A,'Patient Health Records'!J:J,FALSE)</f>
        <v>0</v>
      </c>
      <c r="J174" t="b">
        <f>_xlfn.XLOOKUP(A174,'Patient Health Records'!A:A,'Patient Health Records'!P:P,FALSE)</f>
        <v>0</v>
      </c>
      <c r="K174" s="68">
        <f>_xlfn.XLOOKUP(A174,'Patient Health Records'!A:A,'Patient Health Records'!F:F,FALSE)</f>
        <v>31.753520104514447</v>
      </c>
      <c r="L174" s="22" t="b">
        <f>_xlfn.XLOOKUP(A174,'Patient Health Records'!A:A,'Patient Health Records'!AD:AD,FALSE)</f>
        <v>1</v>
      </c>
      <c r="M174">
        <f>_xlfn.XLOOKUP(A174,'Patient Demographics'!A:A,'Patient Demographics'!K:K,FALSE)</f>
        <v>200</v>
      </c>
      <c r="N174" t="b">
        <f>_xlfn.XLOOKUP(A174,'Billing Details'!A:A,'Billing Details'!T:T,FALSE)</f>
        <v>0</v>
      </c>
      <c r="O174" t="str">
        <f>_xlfn.XLOOKUP(A174,'Patient Health Records'!A:A,'Patient Health Records'!AF:AF,FALSE)</f>
        <v>Diabetes</v>
      </c>
      <c r="P174" t="b">
        <f>_xlfn.XLOOKUP(A174,'Patient Health Records'!A:A,'Patient Health Records'!X:X,FALSE)</f>
        <v>0</v>
      </c>
      <c r="Q174" t="b">
        <f>_xlfn.XLOOKUP(A174,'Patient Health Records'!A:A,'Patient Health Records'!S:S,FALSE)</f>
        <v>0</v>
      </c>
      <c r="R174" t="b">
        <f>_xlfn.XLOOKUP(A174,'Patient Health Records'!A:A,'Patient Health Records'!AA:AA,FALSE)</f>
        <v>1</v>
      </c>
      <c r="S174" t="str">
        <f>_xlfn.XLOOKUP(A174,'Patient Demographics'!A:A,'Patient Demographics'!E:E,FALSE)</f>
        <v>Female</v>
      </c>
      <c r="T174" t="str">
        <f>_xlfn.XLOOKUP(A174,'Patient Education'!A:A,'Patient Education'!B:B,FALSE)</f>
        <v>Master's Degree</v>
      </c>
      <c r="U174" t="str">
        <f>_xlfn.XLOOKUP('Combined Sheet'!A174,'Patient Education'!A:A,'Patient Education'!C:C,FALSE)</f>
        <v>Software Engineer</v>
      </c>
      <c r="V174">
        <f>_xlfn.XLOOKUP(A174,'Billing Details'!A:A,'Billing Details'!J:J,FALSE)</f>
        <v>100</v>
      </c>
    </row>
    <row r="175" spans="1:22" x14ac:dyDescent="0.35">
      <c r="A175" s="2" t="s">
        <v>344</v>
      </c>
      <c r="B175">
        <f>_xlfn.XLOOKUP(A175,'Patient Demographics'!A:A,'Billing Details'!J:J,FALSE)</f>
        <v>3000</v>
      </c>
      <c r="C175" t="str">
        <f>_xlfn.XLOOKUP(A175,'Patient Demographics'!A:A,'Patient Demographics'!N:N,FALSE)</f>
        <v>South</v>
      </c>
      <c r="D175">
        <f>_xlfn.XLOOKUP(A175,'Patient Demographics'!A:A,'Patient Demographics'!I:I,FALSE)</f>
        <v>73</v>
      </c>
      <c r="E175" t="str">
        <f>_xlfn.XLOOKUP(A175,'Patient Demographics'!A:A,'Patient Demographics'!J:J,FALSE)</f>
        <v>super senior</v>
      </c>
      <c r="F175">
        <f>_xlfn.XLOOKUP(A175,'Billing Details'!A:A,'Billing Details'!U:U,FALSE)</f>
        <v>2684.7599999999998</v>
      </c>
      <c r="G175">
        <f>_xlfn.XLOOKUP(A175,'Patient Health Records'!A:A,'Patient Health Records'!E:E,FALSE)</f>
        <v>72.900000000000006</v>
      </c>
      <c r="H175" t="str">
        <f>_xlfn.XLOOKUP(A175,'Patient Health Records'!A:A,'Patient Health Records'!B:B,FALSE)</f>
        <v>O+</v>
      </c>
      <c r="I175" t="b">
        <f>_xlfn.XLOOKUP(A175,'Patient Health Records'!A:A,'Patient Health Records'!J:J,FALSE)</f>
        <v>0</v>
      </c>
      <c r="J175" t="b">
        <f>_xlfn.XLOOKUP(A175,'Patient Health Records'!A:A,'Patient Health Records'!P:P,FALSE)</f>
        <v>0</v>
      </c>
      <c r="K175" s="68">
        <f>_xlfn.XLOOKUP(A175,'Patient Health Records'!A:A,'Patient Health Records'!F:F,FALSE)</f>
        <v>31.552977839335181</v>
      </c>
      <c r="L175" s="22" t="b">
        <f>_xlfn.XLOOKUP(A175,'Patient Health Records'!A:A,'Patient Health Records'!AD:AD,FALSE)</f>
        <v>1</v>
      </c>
      <c r="M175">
        <f>_xlfn.XLOOKUP(A175,'Patient Demographics'!A:A,'Patient Demographics'!K:K,FALSE)</f>
        <v>15</v>
      </c>
      <c r="N175" t="b">
        <f>_xlfn.XLOOKUP(A175,'Billing Details'!A:A,'Billing Details'!T:T,FALSE)</f>
        <v>1</v>
      </c>
      <c r="O175" t="str">
        <f>_xlfn.XLOOKUP(A175,'Patient Health Records'!A:A,'Patient Health Records'!AF:AF,FALSE)</f>
        <v>Stroke</v>
      </c>
      <c r="P175" t="b">
        <f>_xlfn.XLOOKUP(A175,'Patient Health Records'!A:A,'Patient Health Records'!X:X,FALSE)</f>
        <v>0</v>
      </c>
      <c r="Q175" t="b">
        <f>_xlfn.XLOOKUP(A175,'Patient Health Records'!A:A,'Patient Health Records'!S:S,FALSE)</f>
        <v>1</v>
      </c>
      <c r="R175" t="b">
        <f>_xlfn.XLOOKUP(A175,'Patient Health Records'!A:A,'Patient Health Records'!AA:AA,FALSE)</f>
        <v>1</v>
      </c>
      <c r="S175" t="str">
        <f>_xlfn.XLOOKUP(A175,'Patient Demographics'!A:A,'Patient Demographics'!E:E,FALSE)</f>
        <v>Male</v>
      </c>
      <c r="T175" t="str">
        <f>_xlfn.XLOOKUP(A175,'Patient Education'!A:A,'Patient Education'!B:B,FALSE)</f>
        <v>School</v>
      </c>
      <c r="U175" t="str">
        <f>_xlfn.XLOOKUP('Combined Sheet'!A175,'Patient Education'!A:A,'Patient Education'!C:C,FALSE)</f>
        <v>Clerical Staff</v>
      </c>
      <c r="V175">
        <f>_xlfn.XLOOKUP(A175,'Billing Details'!A:A,'Billing Details'!J:J,FALSE)</f>
        <v>3000</v>
      </c>
    </row>
    <row r="176" spans="1:22" x14ac:dyDescent="0.35">
      <c r="A176" s="2" t="s">
        <v>345</v>
      </c>
      <c r="B176">
        <f>_xlfn.XLOOKUP(A176,'Patient Demographics'!A:A,'Billing Details'!J:J,FALSE)</f>
        <v>36000</v>
      </c>
      <c r="C176" t="str">
        <f>_xlfn.XLOOKUP(A176,'Patient Demographics'!A:A,'Patient Demographics'!N:N,FALSE)</f>
        <v>South</v>
      </c>
      <c r="D176">
        <f>_xlfn.XLOOKUP(A176,'Patient Demographics'!A:A,'Patient Demographics'!I:I,FALSE)</f>
        <v>73</v>
      </c>
      <c r="E176" t="str">
        <f>_xlfn.XLOOKUP(A176,'Patient Demographics'!A:A,'Patient Demographics'!J:J,FALSE)</f>
        <v>super senior</v>
      </c>
      <c r="F176">
        <f>_xlfn.XLOOKUP(A176,'Billing Details'!A:A,'Billing Details'!U:U,FALSE)</f>
        <v>29560.29</v>
      </c>
      <c r="G176">
        <f>_xlfn.XLOOKUP(A176,'Patient Health Records'!A:A,'Patient Health Records'!E:E,FALSE)</f>
        <v>72.8</v>
      </c>
      <c r="H176" t="str">
        <f>_xlfn.XLOOKUP(A176,'Patient Health Records'!A:A,'Patient Health Records'!B:B,FALSE)</f>
        <v>AB+</v>
      </c>
      <c r="I176" t="b">
        <f>_xlfn.XLOOKUP(A176,'Patient Health Records'!A:A,'Patient Health Records'!J:J,FALSE)</f>
        <v>0</v>
      </c>
      <c r="J176" t="b">
        <f>_xlfn.XLOOKUP(A176,'Patient Health Records'!A:A,'Patient Health Records'!P:P,FALSE)</f>
        <v>0</v>
      </c>
      <c r="K176" s="68">
        <f>_xlfn.XLOOKUP(A176,'Patient Health Records'!A:A,'Patient Health Records'!F:F,FALSE)</f>
        <v>26.418928726956018</v>
      </c>
      <c r="L176" s="22" t="b">
        <f>_xlfn.XLOOKUP(A176,'Patient Health Records'!A:A,'Patient Health Records'!AD:AD,FALSE)</f>
        <v>0</v>
      </c>
      <c r="M176">
        <f>_xlfn.XLOOKUP(A176,'Patient Demographics'!A:A,'Patient Demographics'!K:K,FALSE)</f>
        <v>7</v>
      </c>
      <c r="N176" t="b">
        <f>_xlfn.XLOOKUP(A176,'Billing Details'!A:A,'Billing Details'!T:T,FALSE)</f>
        <v>1</v>
      </c>
      <c r="O176" t="str">
        <f>_xlfn.XLOOKUP(A176,'Patient Health Records'!A:A,'Patient Health Records'!AF:AF,FALSE)</f>
        <v>Stroke</v>
      </c>
      <c r="P176" t="b">
        <f>_xlfn.XLOOKUP(A176,'Patient Health Records'!A:A,'Patient Health Records'!X:X,FALSE)</f>
        <v>0</v>
      </c>
      <c r="Q176" t="b">
        <f>_xlfn.XLOOKUP(A176,'Patient Health Records'!A:A,'Patient Health Records'!S:S,FALSE)</f>
        <v>0</v>
      </c>
      <c r="R176" t="b">
        <f>_xlfn.XLOOKUP(A176,'Patient Health Records'!A:A,'Patient Health Records'!AA:AA,FALSE)</f>
        <v>0</v>
      </c>
      <c r="S176" t="str">
        <f>_xlfn.XLOOKUP(A176,'Patient Demographics'!A:A,'Patient Demographics'!E:E,FALSE)</f>
        <v>Male</v>
      </c>
      <c r="T176" t="str">
        <f>_xlfn.XLOOKUP(A176,'Patient Education'!A:A,'Patient Education'!B:B,FALSE)</f>
        <v>Bachelor's Degree</v>
      </c>
      <c r="U176" t="str">
        <f>_xlfn.XLOOKUP('Combined Sheet'!A176,'Patient Education'!A:A,'Patient Education'!C:C,FALSE)</f>
        <v>Nurse</v>
      </c>
      <c r="V176">
        <f>_xlfn.XLOOKUP(A176,'Billing Details'!A:A,'Billing Details'!J:J,FALSE)</f>
        <v>36000</v>
      </c>
    </row>
    <row r="177" spans="1:22" x14ac:dyDescent="0.35">
      <c r="A177" s="2" t="s">
        <v>346</v>
      </c>
      <c r="B177">
        <f>_xlfn.XLOOKUP(A177,'Patient Demographics'!A:A,'Billing Details'!J:J,FALSE)</f>
        <v>800</v>
      </c>
      <c r="C177" t="str">
        <f>_xlfn.XLOOKUP(A177,'Patient Demographics'!A:A,'Patient Demographics'!N:N,FALSE)</f>
        <v>East</v>
      </c>
      <c r="D177">
        <f>_xlfn.XLOOKUP(A177,'Patient Demographics'!A:A,'Patient Demographics'!I:I,FALSE)</f>
        <v>62</v>
      </c>
      <c r="E177" t="str">
        <f>_xlfn.XLOOKUP(A177,'Patient Demographics'!A:A,'Patient Demographics'!J:J,FALSE)</f>
        <v>super senior</v>
      </c>
      <c r="F177">
        <f>_xlfn.XLOOKUP(A177,'Billing Details'!A:A,'Billing Details'!U:U,FALSE)</f>
        <v>550.38</v>
      </c>
      <c r="G177">
        <f>_xlfn.XLOOKUP(A177,'Patient Health Records'!A:A,'Patient Health Records'!E:E,FALSE)</f>
        <v>66.3</v>
      </c>
      <c r="H177" t="str">
        <f>_xlfn.XLOOKUP(A177,'Patient Health Records'!A:A,'Patient Health Records'!B:B,FALSE)</f>
        <v>A-</v>
      </c>
      <c r="I177" t="b">
        <f>_xlfn.XLOOKUP(A177,'Patient Health Records'!A:A,'Patient Health Records'!J:J,FALSE)</f>
        <v>0</v>
      </c>
      <c r="J177" t="b">
        <f>_xlfn.XLOOKUP(A177,'Patient Health Records'!A:A,'Patient Health Records'!P:P,FALSE)</f>
        <v>1</v>
      </c>
      <c r="K177" s="68">
        <f>_xlfn.XLOOKUP(A177,'Patient Health Records'!A:A,'Patient Health Records'!F:F,FALSE)</f>
        <v>29.077672031928422</v>
      </c>
      <c r="L177" s="22" t="b">
        <f>_xlfn.XLOOKUP(A177,'Patient Health Records'!A:A,'Patient Health Records'!AD:AD,FALSE)</f>
        <v>1</v>
      </c>
      <c r="M177">
        <f>_xlfn.XLOOKUP(A177,'Patient Demographics'!A:A,'Patient Demographics'!K:K,FALSE)</f>
        <v>12</v>
      </c>
      <c r="N177" t="b">
        <f>_xlfn.XLOOKUP(A177,'Billing Details'!A:A,'Billing Details'!T:T,FALSE)</f>
        <v>1</v>
      </c>
      <c r="O177" t="str">
        <f>_xlfn.XLOOKUP(A177,'Patient Health Records'!A:A,'Patient Health Records'!AF:AF,FALSE)</f>
        <v>Prostate Cancer</v>
      </c>
      <c r="P177" t="b">
        <f>_xlfn.XLOOKUP(A177,'Patient Health Records'!A:A,'Patient Health Records'!X:X,FALSE)</f>
        <v>0</v>
      </c>
      <c r="Q177" t="b">
        <f>_xlfn.XLOOKUP(A177,'Patient Health Records'!A:A,'Patient Health Records'!S:S,FALSE)</f>
        <v>1</v>
      </c>
      <c r="R177" t="b">
        <f>_xlfn.XLOOKUP(A177,'Patient Health Records'!A:A,'Patient Health Records'!AA:AA,FALSE)</f>
        <v>0</v>
      </c>
      <c r="S177" t="str">
        <f>_xlfn.XLOOKUP(A177,'Patient Demographics'!A:A,'Patient Demographics'!E:E,FALSE)</f>
        <v>Male</v>
      </c>
      <c r="T177" t="str">
        <f>_xlfn.XLOOKUP(A177,'Patient Education'!A:A,'Patient Education'!B:B,FALSE)</f>
        <v>Bachelor's Degree</v>
      </c>
      <c r="U177" t="str">
        <f>_xlfn.XLOOKUP('Combined Sheet'!A177,'Patient Education'!A:A,'Patient Education'!C:C,FALSE)</f>
        <v>Junior Executive</v>
      </c>
      <c r="V177">
        <f>_xlfn.XLOOKUP(A177,'Billing Details'!A:A,'Billing Details'!J:J,FALSE)</f>
        <v>800</v>
      </c>
    </row>
    <row r="178" spans="1:22" x14ac:dyDescent="0.35">
      <c r="A178" s="2" t="s">
        <v>348</v>
      </c>
      <c r="B178">
        <f>_xlfn.XLOOKUP(A178,'Patient Demographics'!A:A,'Billing Details'!J:J,FALSE)</f>
        <v>500</v>
      </c>
      <c r="C178" t="str">
        <f>_xlfn.XLOOKUP(A178,'Patient Demographics'!A:A,'Patient Demographics'!N:N,FALSE)</f>
        <v>South</v>
      </c>
      <c r="D178">
        <f>_xlfn.XLOOKUP(A178,'Patient Demographics'!A:A,'Patient Demographics'!I:I,FALSE)</f>
        <v>38</v>
      </c>
      <c r="E178" t="str">
        <f>_xlfn.XLOOKUP(A178,'Patient Demographics'!A:A,'Patient Demographics'!J:J,FALSE)</f>
        <v>Adult</v>
      </c>
      <c r="F178">
        <f>_xlfn.XLOOKUP(A178,'Billing Details'!A:A,'Billing Details'!U:U,FALSE)</f>
        <v>394.97</v>
      </c>
      <c r="G178">
        <f>_xlfn.XLOOKUP(A178,'Patient Health Records'!A:A,'Patient Health Records'!E:E,FALSE)</f>
        <v>108.4</v>
      </c>
      <c r="H178" t="str">
        <f>_xlfn.XLOOKUP(A178,'Patient Health Records'!A:A,'Patient Health Records'!B:B,FALSE)</f>
        <v>AB-</v>
      </c>
      <c r="I178" t="b">
        <f>_xlfn.XLOOKUP(A178,'Patient Health Records'!A:A,'Patient Health Records'!J:J,FALSE)</f>
        <v>0</v>
      </c>
      <c r="J178" t="b">
        <f>_xlfn.XLOOKUP(A178,'Patient Health Records'!A:A,'Patient Health Records'!P:P,FALSE)</f>
        <v>0</v>
      </c>
      <c r="K178" s="68">
        <f>_xlfn.XLOOKUP(A178,'Patient Health Records'!A:A,'Patient Health Records'!F:F,FALSE)</f>
        <v>34.994834710743802</v>
      </c>
      <c r="L178" s="22" t="b">
        <f>_xlfn.XLOOKUP(A178,'Patient Health Records'!A:A,'Patient Health Records'!AD:AD,FALSE)</f>
        <v>1</v>
      </c>
      <c r="M178">
        <f>_xlfn.XLOOKUP(A178,'Patient Demographics'!A:A,'Patient Demographics'!K:K,FALSE)</f>
        <v>12</v>
      </c>
      <c r="N178" t="b">
        <f>_xlfn.XLOOKUP(A178,'Billing Details'!A:A,'Billing Details'!T:T,FALSE)</f>
        <v>1</v>
      </c>
      <c r="O178" t="str">
        <f>_xlfn.XLOOKUP(A178,'Patient Health Records'!A:A,'Patient Health Records'!AF:AF,FALSE)</f>
        <v>Hypertension</v>
      </c>
      <c r="P178" t="b">
        <f>_xlfn.XLOOKUP(A178,'Patient Health Records'!A:A,'Patient Health Records'!X:X,FALSE)</f>
        <v>0</v>
      </c>
      <c r="Q178" t="b">
        <f>_xlfn.XLOOKUP(A178,'Patient Health Records'!A:A,'Patient Health Records'!S:S,FALSE)</f>
        <v>1</v>
      </c>
      <c r="R178" t="b">
        <f>_xlfn.XLOOKUP(A178,'Patient Health Records'!A:A,'Patient Health Records'!AA:AA,FALSE)</f>
        <v>1</v>
      </c>
      <c r="S178" t="str">
        <f>_xlfn.XLOOKUP(A178,'Patient Demographics'!A:A,'Patient Demographics'!E:E,FALSE)</f>
        <v>Female</v>
      </c>
      <c r="T178" t="str">
        <f>_xlfn.XLOOKUP(A178,'Patient Education'!A:A,'Patient Education'!B:B,FALSE)</f>
        <v>School</v>
      </c>
      <c r="U178" t="str">
        <f>_xlfn.XLOOKUP('Combined Sheet'!A178,'Patient Education'!A:A,'Patient Education'!C:C,FALSE)</f>
        <v>Clerical Staff</v>
      </c>
      <c r="V178">
        <f>_xlfn.XLOOKUP(A178,'Billing Details'!A:A,'Billing Details'!J:J,FALSE)</f>
        <v>500</v>
      </c>
    </row>
    <row r="179" spans="1:22" x14ac:dyDescent="0.35">
      <c r="A179" s="2" t="s">
        <v>350</v>
      </c>
      <c r="B179">
        <f>_xlfn.XLOOKUP(A179,'Patient Demographics'!A:A,'Billing Details'!J:J,FALSE)</f>
        <v>32000</v>
      </c>
      <c r="C179" t="str">
        <f>_xlfn.XLOOKUP(A179,'Patient Demographics'!A:A,'Patient Demographics'!N:N,FALSE)</f>
        <v>West</v>
      </c>
      <c r="D179">
        <f>_xlfn.XLOOKUP(A179,'Patient Demographics'!A:A,'Patient Demographics'!I:I,FALSE)</f>
        <v>22</v>
      </c>
      <c r="E179" t="str">
        <f>_xlfn.XLOOKUP(A179,'Patient Demographics'!A:A,'Patient Demographics'!J:J,FALSE)</f>
        <v>Young adult</v>
      </c>
      <c r="F179">
        <f>_xlfn.XLOOKUP(A179,'Billing Details'!A:A,'Billing Details'!U:U,FALSE)</f>
        <v>20010.64</v>
      </c>
      <c r="G179">
        <f>_xlfn.XLOOKUP(A179,'Patient Health Records'!A:A,'Patient Health Records'!E:E,FALSE)</f>
        <v>73.900000000000006</v>
      </c>
      <c r="H179" t="str">
        <f>_xlfn.XLOOKUP(A179,'Patient Health Records'!A:A,'Patient Health Records'!B:B,FALSE)</f>
        <v>B-</v>
      </c>
      <c r="I179" t="b">
        <f>_xlfn.XLOOKUP(A179,'Patient Health Records'!A:A,'Patient Health Records'!J:J,FALSE)</f>
        <v>0</v>
      </c>
      <c r="J179" t="b">
        <f>_xlfn.XLOOKUP(A179,'Patient Health Records'!A:A,'Patient Health Records'!P:P,FALSE)</f>
        <v>0</v>
      </c>
      <c r="K179" s="68">
        <f>_xlfn.XLOOKUP(A179,'Patient Health Records'!A:A,'Patient Health Records'!F:F,FALSE)</f>
        <v>31.569054637105388</v>
      </c>
      <c r="L179" s="22" t="b">
        <f>_xlfn.XLOOKUP(A179,'Patient Health Records'!A:A,'Patient Health Records'!AD:AD,FALSE)</f>
        <v>1</v>
      </c>
      <c r="M179">
        <f>_xlfn.XLOOKUP(A179,'Patient Demographics'!A:A,'Patient Demographics'!K:K,FALSE)</f>
        <v>12</v>
      </c>
      <c r="N179" t="b">
        <f>_xlfn.XLOOKUP(A179,'Billing Details'!A:A,'Billing Details'!T:T,FALSE)</f>
        <v>1</v>
      </c>
      <c r="O179" t="str">
        <f>_xlfn.XLOOKUP(A179,'Patient Health Records'!A:A,'Patient Health Records'!AF:AF,FALSE)</f>
        <v>Heart Attack</v>
      </c>
      <c r="P179" t="b">
        <f>_xlfn.XLOOKUP(A179,'Patient Health Records'!A:A,'Patient Health Records'!X:X,FALSE)</f>
        <v>0</v>
      </c>
      <c r="Q179" t="b">
        <f>_xlfn.XLOOKUP(A179,'Patient Health Records'!A:A,'Patient Health Records'!S:S,FALSE)</f>
        <v>0</v>
      </c>
      <c r="R179" t="b">
        <f>_xlfn.XLOOKUP(A179,'Patient Health Records'!A:A,'Patient Health Records'!AA:AA,FALSE)</f>
        <v>0</v>
      </c>
      <c r="S179" t="str">
        <f>_xlfn.XLOOKUP(A179,'Patient Demographics'!A:A,'Patient Demographics'!E:E,FALSE)</f>
        <v>Female</v>
      </c>
      <c r="T179" t="str">
        <f>_xlfn.XLOOKUP(A179,'Patient Education'!A:A,'Patient Education'!B:B,FALSE)</f>
        <v>Bachelor's Degree</v>
      </c>
      <c r="U179" t="str">
        <f>_xlfn.XLOOKUP('Combined Sheet'!A179,'Patient Education'!A:A,'Patient Education'!C:C,FALSE)</f>
        <v>Engineer</v>
      </c>
      <c r="V179">
        <f>_xlfn.XLOOKUP(A179,'Billing Details'!A:A,'Billing Details'!J:J,FALSE)</f>
        <v>32000</v>
      </c>
    </row>
    <row r="180" spans="1:22" x14ac:dyDescent="0.35">
      <c r="A180" s="2" t="s">
        <v>352</v>
      </c>
      <c r="B180">
        <f>_xlfn.XLOOKUP(A180,'Patient Demographics'!A:A,'Billing Details'!J:J,FALSE)</f>
        <v>3000</v>
      </c>
      <c r="C180" t="str">
        <f>_xlfn.XLOOKUP(A180,'Patient Demographics'!A:A,'Patient Demographics'!N:N,FALSE)</f>
        <v>South</v>
      </c>
      <c r="D180">
        <f>_xlfn.XLOOKUP(A180,'Patient Demographics'!A:A,'Patient Demographics'!I:I,FALSE)</f>
        <v>53</v>
      </c>
      <c r="E180" t="str">
        <f>_xlfn.XLOOKUP(A180,'Patient Demographics'!A:A,'Patient Demographics'!J:J,FALSE)</f>
        <v>Senior</v>
      </c>
      <c r="F180">
        <f>_xlfn.XLOOKUP(A180,'Billing Details'!A:A,'Billing Details'!U:U,FALSE)</f>
        <v>1974.03</v>
      </c>
      <c r="G180">
        <f>_xlfn.XLOOKUP(A180,'Patient Health Records'!A:A,'Patient Health Records'!E:E,FALSE)</f>
        <v>63.3</v>
      </c>
      <c r="H180" t="str">
        <f>_xlfn.XLOOKUP(A180,'Patient Health Records'!A:A,'Patient Health Records'!B:B,FALSE)</f>
        <v>A-</v>
      </c>
      <c r="I180" t="b">
        <f>_xlfn.XLOOKUP(A180,'Patient Health Records'!A:A,'Patient Health Records'!J:J,FALSE)</f>
        <v>0</v>
      </c>
      <c r="J180" t="b">
        <f>_xlfn.XLOOKUP(A180,'Patient Health Records'!A:A,'Patient Health Records'!P:P,FALSE)</f>
        <v>0</v>
      </c>
      <c r="K180" s="68">
        <f>_xlfn.XLOOKUP(A180,'Patient Health Records'!A:A,'Patient Health Records'!F:F,FALSE)</f>
        <v>25.356513379266136</v>
      </c>
      <c r="L180" s="22" t="b">
        <f>_xlfn.XLOOKUP(A180,'Patient Health Records'!A:A,'Patient Health Records'!AD:AD,FALSE)</f>
        <v>0</v>
      </c>
      <c r="M180">
        <f>_xlfn.XLOOKUP(A180,'Patient Demographics'!A:A,'Patient Demographics'!K:K,FALSE)</f>
        <v>40</v>
      </c>
      <c r="N180" t="b">
        <f>_xlfn.XLOOKUP(A180,'Billing Details'!A:A,'Billing Details'!T:T,FALSE)</f>
        <v>1</v>
      </c>
      <c r="O180" t="str">
        <f>_xlfn.XLOOKUP(A180,'Patient Health Records'!A:A,'Patient Health Records'!AF:AF,FALSE)</f>
        <v>Kidney Stones</v>
      </c>
      <c r="P180" t="b">
        <f>_xlfn.XLOOKUP(A180,'Patient Health Records'!A:A,'Patient Health Records'!X:X,FALSE)</f>
        <v>0</v>
      </c>
      <c r="Q180" t="b">
        <f>_xlfn.XLOOKUP(A180,'Patient Health Records'!A:A,'Patient Health Records'!S:S,FALSE)</f>
        <v>0</v>
      </c>
      <c r="R180" t="b">
        <f>_xlfn.XLOOKUP(A180,'Patient Health Records'!A:A,'Patient Health Records'!AA:AA,FALSE)</f>
        <v>0</v>
      </c>
      <c r="S180" t="str">
        <f>_xlfn.XLOOKUP(A180,'Patient Demographics'!A:A,'Patient Demographics'!E:E,FALSE)</f>
        <v>Female</v>
      </c>
      <c r="T180" t="str">
        <f>_xlfn.XLOOKUP(A180,'Patient Education'!A:A,'Patient Education'!B:B,FALSE)</f>
        <v>Post-graduate</v>
      </c>
      <c r="U180" t="str">
        <f>_xlfn.XLOOKUP('Combined Sheet'!A180,'Patient Education'!A:A,'Patient Education'!C:C,FALSE)</f>
        <v>Consultant</v>
      </c>
      <c r="V180">
        <f>_xlfn.XLOOKUP(A180,'Billing Details'!A:A,'Billing Details'!J:J,FALSE)</f>
        <v>3000</v>
      </c>
    </row>
    <row r="181" spans="1:22" x14ac:dyDescent="0.35">
      <c r="A181" s="2" t="s">
        <v>353</v>
      </c>
      <c r="B181">
        <f>_xlfn.XLOOKUP(A181,'Patient Demographics'!A:A,'Billing Details'!J:J,FALSE)</f>
        <v>10000</v>
      </c>
      <c r="C181" t="str">
        <f>_xlfn.XLOOKUP(A181,'Patient Demographics'!A:A,'Patient Demographics'!N:N,FALSE)</f>
        <v>West</v>
      </c>
      <c r="D181">
        <f>_xlfn.XLOOKUP(A181,'Patient Demographics'!A:A,'Patient Demographics'!I:I,FALSE)</f>
        <v>45</v>
      </c>
      <c r="E181" t="str">
        <f>_xlfn.XLOOKUP(A181,'Patient Demographics'!A:A,'Patient Demographics'!J:J,FALSE)</f>
        <v>Adult</v>
      </c>
      <c r="F181" t="str">
        <f>_xlfn.XLOOKUP(A181,'Billing Details'!A:A,'Billing Details'!U:U,FALSE)</f>
        <v/>
      </c>
      <c r="G181">
        <f>_xlfn.XLOOKUP(A181,'Patient Health Records'!A:A,'Patient Health Records'!E:E,FALSE)</f>
        <v>66.3</v>
      </c>
      <c r="H181" t="str">
        <f>_xlfn.XLOOKUP(A181,'Patient Health Records'!A:A,'Patient Health Records'!B:B,FALSE)</f>
        <v>A+</v>
      </c>
      <c r="I181" t="b">
        <f>_xlfn.XLOOKUP(A181,'Patient Health Records'!A:A,'Patient Health Records'!J:J,FALSE)</f>
        <v>0</v>
      </c>
      <c r="J181" t="b">
        <f>_xlfn.XLOOKUP(A181,'Patient Health Records'!A:A,'Patient Health Records'!P:P,FALSE)</f>
        <v>0</v>
      </c>
      <c r="K181" s="68">
        <f>_xlfn.XLOOKUP(A181,'Patient Health Records'!A:A,'Patient Health Records'!F:F,FALSE)</f>
        <v>21.162501196974048</v>
      </c>
      <c r="L181" s="22" t="b">
        <f>_xlfn.XLOOKUP(A181,'Patient Health Records'!A:A,'Patient Health Records'!AD:AD,FALSE)</f>
        <v>0</v>
      </c>
      <c r="M181">
        <f>_xlfn.XLOOKUP(A181,'Patient Demographics'!A:A,'Patient Demographics'!K:K,FALSE)</f>
        <v>12</v>
      </c>
      <c r="N181" t="b">
        <f>_xlfn.XLOOKUP(A181,'Billing Details'!A:A,'Billing Details'!T:T,FALSE)</f>
        <v>0</v>
      </c>
      <c r="O181" t="str">
        <f>_xlfn.XLOOKUP(A181,'Patient Health Records'!A:A,'Patient Health Records'!AF:AF,FALSE)</f>
        <v>Hypertension</v>
      </c>
      <c r="P181" t="b">
        <f>_xlfn.XLOOKUP(A181,'Patient Health Records'!A:A,'Patient Health Records'!X:X,FALSE)</f>
        <v>0</v>
      </c>
      <c r="Q181" t="b">
        <f>_xlfn.XLOOKUP(A181,'Patient Health Records'!A:A,'Patient Health Records'!S:S,FALSE)</f>
        <v>0</v>
      </c>
      <c r="R181" t="b">
        <f>_xlfn.XLOOKUP(A181,'Patient Health Records'!A:A,'Patient Health Records'!AA:AA,FALSE)</f>
        <v>0</v>
      </c>
      <c r="S181" t="str">
        <f>_xlfn.XLOOKUP(A181,'Patient Demographics'!A:A,'Patient Demographics'!E:E,FALSE)</f>
        <v>Female</v>
      </c>
      <c r="T181" t="str">
        <f>_xlfn.XLOOKUP(A181,'Patient Education'!A:A,'Patient Education'!B:B,FALSE)</f>
        <v>Bachelor's Degree</v>
      </c>
      <c r="U181" t="str">
        <f>_xlfn.XLOOKUP('Combined Sheet'!A181,'Patient Education'!A:A,'Patient Education'!C:C,FALSE)</f>
        <v>Teacher</v>
      </c>
      <c r="V181">
        <f>_xlfn.XLOOKUP(A181,'Billing Details'!A:A,'Billing Details'!J:J,FALSE)</f>
        <v>10000</v>
      </c>
    </row>
    <row r="182" spans="1:22" x14ac:dyDescent="0.35">
      <c r="A182" s="2" t="s">
        <v>355</v>
      </c>
      <c r="B182">
        <f>_xlfn.XLOOKUP(A182,'Patient Demographics'!A:A,'Billing Details'!J:J,FALSE)</f>
        <v>200000</v>
      </c>
      <c r="C182" t="str">
        <f>_xlfn.XLOOKUP(A182,'Patient Demographics'!A:A,'Patient Demographics'!N:N,FALSE)</f>
        <v>South</v>
      </c>
      <c r="D182">
        <f>_xlfn.XLOOKUP(A182,'Patient Demographics'!A:A,'Patient Demographics'!I:I,FALSE)</f>
        <v>58</v>
      </c>
      <c r="E182" t="str">
        <f>_xlfn.XLOOKUP(A182,'Patient Demographics'!A:A,'Patient Demographics'!J:J,FALSE)</f>
        <v>Senior</v>
      </c>
      <c r="F182">
        <f>_xlfn.XLOOKUP(A182,'Billing Details'!A:A,'Billing Details'!U:U,FALSE)</f>
        <v>163598.39999999999</v>
      </c>
      <c r="G182">
        <f>_xlfn.XLOOKUP(A182,'Patient Health Records'!A:A,'Patient Health Records'!E:E,FALSE)</f>
        <v>83.1</v>
      </c>
      <c r="H182" t="str">
        <f>_xlfn.XLOOKUP(A182,'Patient Health Records'!A:A,'Patient Health Records'!B:B,FALSE)</f>
        <v>O+</v>
      </c>
      <c r="I182" t="b">
        <f>_xlfn.XLOOKUP(A182,'Patient Health Records'!A:A,'Patient Health Records'!J:J,FALSE)</f>
        <v>0</v>
      </c>
      <c r="J182" t="b">
        <f>_xlfn.XLOOKUP(A182,'Patient Health Records'!A:A,'Patient Health Records'!P:P,FALSE)</f>
        <v>0</v>
      </c>
      <c r="K182" s="68">
        <f>_xlfn.XLOOKUP(A182,'Patient Health Records'!A:A,'Patient Health Records'!F:F,FALSE)</f>
        <v>30.896787626412852</v>
      </c>
      <c r="L182" s="22" t="b">
        <f>_xlfn.XLOOKUP(A182,'Patient Health Records'!A:A,'Patient Health Records'!AD:AD,FALSE)</f>
        <v>1</v>
      </c>
      <c r="M182">
        <f>_xlfn.XLOOKUP(A182,'Patient Demographics'!A:A,'Patient Demographics'!K:K,FALSE)</f>
        <v>12</v>
      </c>
      <c r="N182" t="b">
        <f>_xlfn.XLOOKUP(A182,'Billing Details'!A:A,'Billing Details'!T:T,FALSE)</f>
        <v>1</v>
      </c>
      <c r="O182" t="str">
        <f>_xlfn.XLOOKUP(A182,'Patient Health Records'!A:A,'Patient Health Records'!AF:AF,FALSE)</f>
        <v>Childbirth</v>
      </c>
      <c r="P182" t="b">
        <f>_xlfn.XLOOKUP(A182,'Patient Health Records'!A:A,'Patient Health Records'!X:X,FALSE)</f>
        <v>0</v>
      </c>
      <c r="Q182" t="b">
        <f>_xlfn.XLOOKUP(A182,'Patient Health Records'!A:A,'Patient Health Records'!S:S,FALSE)</f>
        <v>0</v>
      </c>
      <c r="R182" t="b">
        <f>_xlfn.XLOOKUP(A182,'Patient Health Records'!A:A,'Patient Health Records'!AA:AA,FALSE)</f>
        <v>1</v>
      </c>
      <c r="S182" t="str">
        <f>_xlfn.XLOOKUP(A182,'Patient Demographics'!A:A,'Patient Demographics'!E:E,FALSE)</f>
        <v>Female</v>
      </c>
      <c r="T182" t="str">
        <f>_xlfn.XLOOKUP(A182,'Patient Education'!A:A,'Patient Education'!B:B,FALSE)</f>
        <v>School</v>
      </c>
      <c r="U182" t="str">
        <f>_xlfn.XLOOKUP('Combined Sheet'!A182,'Patient Education'!A:A,'Patient Education'!C:C,FALSE)</f>
        <v>Driver</v>
      </c>
      <c r="V182">
        <f>_xlfn.XLOOKUP(A182,'Billing Details'!A:A,'Billing Details'!J:J,FALSE)</f>
        <v>200000</v>
      </c>
    </row>
    <row r="183" spans="1:22" x14ac:dyDescent="0.35">
      <c r="A183" s="2" t="s">
        <v>356</v>
      </c>
      <c r="B183">
        <f>_xlfn.XLOOKUP(A183,'Patient Demographics'!A:A,'Billing Details'!J:J,FALSE)</f>
        <v>60000</v>
      </c>
      <c r="C183" t="str">
        <f>_xlfn.XLOOKUP(A183,'Patient Demographics'!A:A,'Patient Demographics'!N:N,FALSE)</f>
        <v>South</v>
      </c>
      <c r="D183">
        <f>_xlfn.XLOOKUP(A183,'Patient Demographics'!A:A,'Patient Demographics'!I:I,FALSE)</f>
        <v>33</v>
      </c>
      <c r="E183" t="str">
        <f>_xlfn.XLOOKUP(A183,'Patient Demographics'!A:A,'Patient Demographics'!J:J,FALSE)</f>
        <v>Adult</v>
      </c>
      <c r="F183">
        <f>_xlfn.XLOOKUP(A183,'Billing Details'!A:A,'Billing Details'!U:U,FALSE)</f>
        <v>34972.1</v>
      </c>
      <c r="G183">
        <f>_xlfn.XLOOKUP(A183,'Patient Health Records'!A:A,'Patient Health Records'!E:E,FALSE)</f>
        <v>94.2</v>
      </c>
      <c r="H183" t="str">
        <f>_xlfn.XLOOKUP(A183,'Patient Health Records'!A:A,'Patient Health Records'!B:B,FALSE)</f>
        <v>A+</v>
      </c>
      <c r="I183" t="b">
        <f>_xlfn.XLOOKUP(A183,'Patient Health Records'!A:A,'Patient Health Records'!J:J,FALSE)</f>
        <v>0</v>
      </c>
      <c r="J183" t="b">
        <f>_xlfn.XLOOKUP(A183,'Patient Health Records'!A:A,'Patient Health Records'!P:P,FALSE)</f>
        <v>0</v>
      </c>
      <c r="K183" s="68">
        <f>_xlfn.XLOOKUP(A183,'Patient Health Records'!A:A,'Patient Health Records'!F:F,FALSE)</f>
        <v>33.776757861522469</v>
      </c>
      <c r="L183" s="22" t="b">
        <f>_xlfn.XLOOKUP(A183,'Patient Health Records'!A:A,'Patient Health Records'!AD:AD,FALSE)</f>
        <v>1</v>
      </c>
      <c r="M183">
        <f>_xlfn.XLOOKUP(A183,'Patient Demographics'!A:A,'Patient Demographics'!K:K,FALSE)</f>
        <v>120</v>
      </c>
      <c r="N183" t="b">
        <f>_xlfn.XLOOKUP(A183,'Billing Details'!A:A,'Billing Details'!T:T,FALSE)</f>
        <v>1</v>
      </c>
      <c r="O183" t="str">
        <f>_xlfn.XLOOKUP(A183,'Patient Health Records'!A:A,'Patient Health Records'!AF:AF,FALSE)</f>
        <v>Childbirth</v>
      </c>
      <c r="P183" t="b">
        <f>_xlfn.XLOOKUP(A183,'Patient Health Records'!A:A,'Patient Health Records'!X:X,FALSE)</f>
        <v>0</v>
      </c>
      <c r="Q183" t="b">
        <f>_xlfn.XLOOKUP(A183,'Patient Health Records'!A:A,'Patient Health Records'!S:S,FALSE)</f>
        <v>1</v>
      </c>
      <c r="R183" t="b">
        <f>_xlfn.XLOOKUP(A183,'Patient Health Records'!A:A,'Patient Health Records'!AA:AA,FALSE)</f>
        <v>1</v>
      </c>
      <c r="S183" t="str">
        <f>_xlfn.XLOOKUP(A183,'Patient Demographics'!A:A,'Patient Demographics'!E:E,FALSE)</f>
        <v>Male</v>
      </c>
      <c r="T183" t="str">
        <f>_xlfn.XLOOKUP(A183,'Patient Education'!A:A,'Patient Education'!B:B,FALSE)</f>
        <v>High School</v>
      </c>
      <c r="U183" t="str">
        <f>_xlfn.XLOOKUP('Combined Sheet'!A183,'Patient Education'!A:A,'Patient Education'!C:C,FALSE)</f>
        <v>Unemployed</v>
      </c>
      <c r="V183">
        <f>_xlfn.XLOOKUP(A183,'Billing Details'!A:A,'Billing Details'!J:J,FALSE)</f>
        <v>60000</v>
      </c>
    </row>
    <row r="184" spans="1:22" x14ac:dyDescent="0.35">
      <c r="A184" s="2" t="s">
        <v>357</v>
      </c>
      <c r="B184">
        <f>_xlfn.XLOOKUP(A184,'Patient Demographics'!A:A,'Billing Details'!J:J,FALSE)</f>
        <v>18000</v>
      </c>
      <c r="C184" t="str">
        <f>_xlfn.XLOOKUP(A184,'Patient Demographics'!A:A,'Patient Demographics'!N:N,FALSE)</f>
        <v>West</v>
      </c>
      <c r="D184">
        <f>_xlfn.XLOOKUP(A184,'Patient Demographics'!A:A,'Patient Demographics'!I:I,FALSE)</f>
        <v>53</v>
      </c>
      <c r="E184" t="str">
        <f>_xlfn.XLOOKUP(A184,'Patient Demographics'!A:A,'Patient Demographics'!J:J,FALSE)</f>
        <v>Senior</v>
      </c>
      <c r="F184">
        <f>_xlfn.XLOOKUP(A184,'Billing Details'!A:A,'Billing Details'!U:U,FALSE)</f>
        <v>11502.539999999999</v>
      </c>
      <c r="G184">
        <f>_xlfn.XLOOKUP(A184,'Patient Health Records'!A:A,'Patient Health Records'!E:E,FALSE)</f>
        <v>82.8</v>
      </c>
      <c r="H184" t="str">
        <f>_xlfn.XLOOKUP(A184,'Patient Health Records'!A:A,'Patient Health Records'!B:B,FALSE)</f>
        <v>B-</v>
      </c>
      <c r="I184" t="b">
        <f>_xlfn.XLOOKUP(A184,'Patient Health Records'!A:A,'Patient Health Records'!J:J,FALSE)</f>
        <v>1</v>
      </c>
      <c r="J184" t="b">
        <f>_xlfn.XLOOKUP(A184,'Patient Health Records'!A:A,'Patient Health Records'!P:P,FALSE)</f>
        <v>1</v>
      </c>
      <c r="K184" s="68">
        <f>_xlfn.XLOOKUP(A184,'Patient Health Records'!A:A,'Patient Health Records'!F:F,FALSE)</f>
        <v>32.343749999999993</v>
      </c>
      <c r="L184" s="22" t="b">
        <f>_xlfn.XLOOKUP(A184,'Patient Health Records'!A:A,'Patient Health Records'!AD:AD,FALSE)</f>
        <v>1</v>
      </c>
      <c r="M184">
        <f>_xlfn.XLOOKUP(A184,'Patient Demographics'!A:A,'Patient Demographics'!K:K,FALSE)</f>
        <v>12</v>
      </c>
      <c r="N184" t="b">
        <f>_xlfn.XLOOKUP(A184,'Billing Details'!A:A,'Billing Details'!T:T,FALSE)</f>
        <v>1</v>
      </c>
      <c r="O184" t="str">
        <f>_xlfn.XLOOKUP(A184,'Patient Health Records'!A:A,'Patient Health Records'!AF:AF,FALSE)</f>
        <v>Respiratory Infection</v>
      </c>
      <c r="P184" t="b">
        <f>_xlfn.XLOOKUP(A184,'Patient Health Records'!A:A,'Patient Health Records'!X:X,FALSE)</f>
        <v>0</v>
      </c>
      <c r="Q184" t="b">
        <f>_xlfn.XLOOKUP(A184,'Patient Health Records'!A:A,'Patient Health Records'!S:S,FALSE)</f>
        <v>1</v>
      </c>
      <c r="R184" t="b">
        <f>_xlfn.XLOOKUP(A184,'Patient Health Records'!A:A,'Patient Health Records'!AA:AA,FALSE)</f>
        <v>0</v>
      </c>
      <c r="S184" t="str">
        <f>_xlfn.XLOOKUP(A184,'Patient Demographics'!A:A,'Patient Demographics'!E:E,FALSE)</f>
        <v>Male</v>
      </c>
      <c r="T184" t="str">
        <f>_xlfn.XLOOKUP(A184,'Patient Education'!A:A,'Patient Education'!B:B,FALSE)</f>
        <v>Post-graduate</v>
      </c>
      <c r="U184" t="str">
        <f>_xlfn.XLOOKUP('Combined Sheet'!A184,'Patient Education'!A:A,'Patient Education'!C:C,FALSE)</f>
        <v>Scientist</v>
      </c>
      <c r="V184">
        <f>_xlfn.XLOOKUP(A184,'Billing Details'!A:A,'Billing Details'!J:J,FALSE)</f>
        <v>18000</v>
      </c>
    </row>
    <row r="185" spans="1:22" x14ac:dyDescent="0.35">
      <c r="A185" s="2" t="s">
        <v>359</v>
      </c>
      <c r="B185">
        <f>_xlfn.XLOOKUP(A185,'Patient Demographics'!A:A,'Billing Details'!J:J,FALSE)</f>
        <v>240000</v>
      </c>
      <c r="C185" t="str">
        <f>_xlfn.XLOOKUP(A185,'Patient Demographics'!A:A,'Patient Demographics'!N:N,FALSE)</f>
        <v>North</v>
      </c>
      <c r="D185">
        <f>_xlfn.XLOOKUP(A185,'Patient Demographics'!A:A,'Patient Demographics'!I:I,FALSE)</f>
        <v>38</v>
      </c>
      <c r="E185" t="str">
        <f>_xlfn.XLOOKUP(A185,'Patient Demographics'!A:A,'Patient Demographics'!J:J,FALSE)</f>
        <v>Adult</v>
      </c>
      <c r="F185">
        <f>_xlfn.XLOOKUP(A185,'Billing Details'!A:A,'Billing Details'!U:U,FALSE)</f>
        <v>164092.20000000001</v>
      </c>
      <c r="G185">
        <f>_xlfn.XLOOKUP(A185,'Patient Health Records'!A:A,'Patient Health Records'!E:E,FALSE)</f>
        <v>92.6</v>
      </c>
      <c r="H185" t="str">
        <f>_xlfn.XLOOKUP(A185,'Patient Health Records'!A:A,'Patient Health Records'!B:B,FALSE)</f>
        <v>O+</v>
      </c>
      <c r="I185" t="b">
        <f>_xlfn.XLOOKUP(A185,'Patient Health Records'!A:A,'Patient Health Records'!J:J,FALSE)</f>
        <v>0</v>
      </c>
      <c r="J185" t="b">
        <f>_xlfn.XLOOKUP(A185,'Patient Health Records'!A:A,'Patient Health Records'!P:P,FALSE)</f>
        <v>0</v>
      </c>
      <c r="K185" s="68">
        <f>_xlfn.XLOOKUP(A185,'Patient Health Records'!A:A,'Patient Health Records'!F:F,FALSE)</f>
        <v>31.667863616155401</v>
      </c>
      <c r="L185" s="22" t="b">
        <f>_xlfn.XLOOKUP(A185,'Patient Health Records'!A:A,'Patient Health Records'!AD:AD,FALSE)</f>
        <v>1</v>
      </c>
      <c r="M185">
        <f>_xlfn.XLOOKUP(A185,'Patient Demographics'!A:A,'Patient Demographics'!K:K,FALSE)</f>
        <v>7</v>
      </c>
      <c r="N185" t="b">
        <f>_xlfn.XLOOKUP(A185,'Billing Details'!A:A,'Billing Details'!T:T,FALSE)</f>
        <v>1</v>
      </c>
      <c r="O185" t="str">
        <f>_xlfn.XLOOKUP(A185,'Patient Health Records'!A:A,'Patient Health Records'!AF:AF,FALSE)</f>
        <v>Heart Attack</v>
      </c>
      <c r="P185" t="b">
        <f>_xlfn.XLOOKUP(A185,'Patient Health Records'!A:A,'Patient Health Records'!X:X,FALSE)</f>
        <v>0</v>
      </c>
      <c r="Q185" t="b">
        <f>_xlfn.XLOOKUP(A185,'Patient Health Records'!A:A,'Patient Health Records'!S:S,FALSE)</f>
        <v>1</v>
      </c>
      <c r="R185" t="b">
        <f>_xlfn.XLOOKUP(A185,'Patient Health Records'!A:A,'Patient Health Records'!AA:AA,FALSE)</f>
        <v>0</v>
      </c>
      <c r="S185" t="str">
        <f>_xlfn.XLOOKUP(A185,'Patient Demographics'!A:A,'Patient Demographics'!E:E,FALSE)</f>
        <v>Female</v>
      </c>
      <c r="T185" t="str">
        <f>_xlfn.XLOOKUP(A185,'Patient Education'!A:A,'Patient Education'!B:B,FALSE)</f>
        <v>Bachelor's Degree</v>
      </c>
      <c r="U185" t="str">
        <f>_xlfn.XLOOKUP('Combined Sheet'!A185,'Patient Education'!A:A,'Patient Education'!C:C,FALSE)</f>
        <v>Nurse</v>
      </c>
      <c r="V185">
        <f>_xlfn.XLOOKUP(A185,'Billing Details'!A:A,'Billing Details'!J:J,FALSE)</f>
        <v>240000</v>
      </c>
    </row>
    <row r="186" spans="1:22" x14ac:dyDescent="0.35">
      <c r="A186" s="2" t="s">
        <v>360</v>
      </c>
      <c r="B186">
        <f>_xlfn.XLOOKUP(A186,'Patient Demographics'!A:A,'Billing Details'!J:J,FALSE)</f>
        <v>90000</v>
      </c>
      <c r="C186" t="str">
        <f>_xlfn.XLOOKUP(A186,'Patient Demographics'!A:A,'Patient Demographics'!N:N,FALSE)</f>
        <v>South</v>
      </c>
      <c r="D186">
        <f>_xlfn.XLOOKUP(A186,'Patient Demographics'!A:A,'Patient Demographics'!I:I,FALSE)</f>
        <v>33</v>
      </c>
      <c r="E186" t="str">
        <f>_xlfn.XLOOKUP(A186,'Patient Demographics'!A:A,'Patient Demographics'!J:J,FALSE)</f>
        <v>Adult</v>
      </c>
      <c r="F186" t="str">
        <f>_xlfn.XLOOKUP(A186,'Billing Details'!A:A,'Billing Details'!U:U,FALSE)</f>
        <v/>
      </c>
      <c r="G186">
        <f>_xlfn.XLOOKUP(A186,'Patient Health Records'!A:A,'Patient Health Records'!E:E,FALSE)</f>
        <v>64.2</v>
      </c>
      <c r="H186" t="str">
        <f>_xlfn.XLOOKUP(A186,'Patient Health Records'!A:A,'Patient Health Records'!B:B,FALSE)</f>
        <v>AB+</v>
      </c>
      <c r="I186" t="b">
        <f>_xlfn.XLOOKUP(A186,'Patient Health Records'!A:A,'Patient Health Records'!J:J,FALSE)</f>
        <v>0</v>
      </c>
      <c r="J186" t="b">
        <f>_xlfn.XLOOKUP(A186,'Patient Health Records'!A:A,'Patient Health Records'!P:P,FALSE)</f>
        <v>0</v>
      </c>
      <c r="K186" s="68">
        <f>_xlfn.XLOOKUP(A186,'Patient Health Records'!A:A,'Patient Health Records'!F:F,FALSE)</f>
        <v>21.95547347901919</v>
      </c>
      <c r="L186" s="22" t="b">
        <f>_xlfn.XLOOKUP(A186,'Patient Health Records'!A:A,'Patient Health Records'!AD:AD,FALSE)</f>
        <v>0</v>
      </c>
      <c r="M186">
        <f>_xlfn.XLOOKUP(A186,'Patient Demographics'!A:A,'Patient Demographics'!K:K,FALSE)</f>
        <v>5</v>
      </c>
      <c r="N186" t="b">
        <f>_xlfn.XLOOKUP(A186,'Billing Details'!A:A,'Billing Details'!T:T,FALSE)</f>
        <v>0</v>
      </c>
      <c r="O186" t="str">
        <f>_xlfn.XLOOKUP(A186,'Patient Health Records'!A:A,'Patient Health Records'!AF:AF,FALSE)</f>
        <v>Osteoarthritis</v>
      </c>
      <c r="P186" t="b">
        <f>_xlfn.XLOOKUP(A186,'Patient Health Records'!A:A,'Patient Health Records'!X:X,FALSE)</f>
        <v>0</v>
      </c>
      <c r="Q186" t="b">
        <f>_xlfn.XLOOKUP(A186,'Patient Health Records'!A:A,'Patient Health Records'!S:S,FALSE)</f>
        <v>0</v>
      </c>
      <c r="R186" t="b">
        <f>_xlfn.XLOOKUP(A186,'Patient Health Records'!A:A,'Patient Health Records'!AA:AA,FALSE)</f>
        <v>0</v>
      </c>
      <c r="S186" t="str">
        <f>_xlfn.XLOOKUP(A186,'Patient Demographics'!A:A,'Patient Demographics'!E:E,FALSE)</f>
        <v>Female</v>
      </c>
      <c r="T186" t="str">
        <f>_xlfn.XLOOKUP(A186,'Patient Education'!A:A,'Patient Education'!B:B,FALSE)</f>
        <v>Bachelor's Degree</v>
      </c>
      <c r="U186" t="str">
        <f>_xlfn.XLOOKUP('Combined Sheet'!A186,'Patient Education'!A:A,'Patient Education'!C:C,FALSE)</f>
        <v>Teacher</v>
      </c>
      <c r="V186">
        <f>_xlfn.XLOOKUP(A186,'Billing Details'!A:A,'Billing Details'!J:J,FALSE)</f>
        <v>90000</v>
      </c>
    </row>
    <row r="187" spans="1:22" x14ac:dyDescent="0.35">
      <c r="A187" s="2" t="s">
        <v>361</v>
      </c>
      <c r="B187">
        <f>_xlfn.XLOOKUP(A187,'Patient Demographics'!A:A,'Billing Details'!J:J,FALSE)</f>
        <v>300000</v>
      </c>
      <c r="C187" t="str">
        <f>_xlfn.XLOOKUP(A187,'Patient Demographics'!A:A,'Patient Demographics'!N:N,FALSE)</f>
        <v>South</v>
      </c>
      <c r="D187">
        <f>_xlfn.XLOOKUP(A187,'Patient Demographics'!A:A,'Patient Demographics'!I:I,FALSE)</f>
        <v>48</v>
      </c>
      <c r="E187" t="str">
        <f>_xlfn.XLOOKUP(A187,'Patient Demographics'!A:A,'Patient Demographics'!J:J,FALSE)</f>
        <v>Senior</v>
      </c>
      <c r="F187">
        <f>_xlfn.XLOOKUP(A187,'Billing Details'!A:A,'Billing Details'!U:U,FALSE)</f>
        <v>194773.68</v>
      </c>
      <c r="G187">
        <f>_xlfn.XLOOKUP(A187,'Patient Health Records'!A:A,'Patient Health Records'!E:E,FALSE)</f>
        <v>85.3</v>
      </c>
      <c r="H187" t="str">
        <f>_xlfn.XLOOKUP(A187,'Patient Health Records'!A:A,'Patient Health Records'!B:B,FALSE)</f>
        <v>AB-</v>
      </c>
      <c r="I187" t="b">
        <f>_xlfn.XLOOKUP(A187,'Patient Health Records'!A:A,'Patient Health Records'!J:J,FALSE)</f>
        <v>0</v>
      </c>
      <c r="J187" t="b">
        <f>_xlfn.XLOOKUP(A187,'Patient Health Records'!A:A,'Patient Health Records'!P:P,FALSE)</f>
        <v>0</v>
      </c>
      <c r="K187" s="68">
        <f>_xlfn.XLOOKUP(A187,'Patient Health Records'!A:A,'Patient Health Records'!F:F,FALSE)</f>
        <v>31.714753123140991</v>
      </c>
      <c r="L187" s="22" t="b">
        <f>_xlfn.XLOOKUP(A187,'Patient Health Records'!A:A,'Patient Health Records'!AD:AD,FALSE)</f>
        <v>1</v>
      </c>
      <c r="M187">
        <f>_xlfn.XLOOKUP(A187,'Patient Demographics'!A:A,'Patient Demographics'!K:K,FALSE)</f>
        <v>5</v>
      </c>
      <c r="N187" t="b">
        <f>_xlfn.XLOOKUP(A187,'Billing Details'!A:A,'Billing Details'!T:T,FALSE)</f>
        <v>1</v>
      </c>
      <c r="O187" t="str">
        <f>_xlfn.XLOOKUP(A187,'Patient Health Records'!A:A,'Patient Health Records'!AF:AF,FALSE)</f>
        <v>Diabetes</v>
      </c>
      <c r="P187" t="b">
        <f>_xlfn.XLOOKUP(A187,'Patient Health Records'!A:A,'Patient Health Records'!X:X,FALSE)</f>
        <v>0</v>
      </c>
      <c r="Q187" t="b">
        <f>_xlfn.XLOOKUP(A187,'Patient Health Records'!A:A,'Patient Health Records'!S:S,FALSE)</f>
        <v>0</v>
      </c>
      <c r="R187" t="b">
        <f>_xlfn.XLOOKUP(A187,'Patient Health Records'!A:A,'Patient Health Records'!AA:AA,FALSE)</f>
        <v>1</v>
      </c>
      <c r="S187" t="str">
        <f>_xlfn.XLOOKUP(A187,'Patient Demographics'!A:A,'Patient Demographics'!E:E,FALSE)</f>
        <v>Male</v>
      </c>
      <c r="T187" t="str">
        <f>_xlfn.XLOOKUP(A187,'Patient Education'!A:A,'Patient Education'!B:B,FALSE)</f>
        <v>Master's Degree</v>
      </c>
      <c r="U187" t="str">
        <f>_xlfn.XLOOKUP('Combined Sheet'!A187,'Patient Education'!A:A,'Patient Education'!C:C,FALSE)</f>
        <v>Manager</v>
      </c>
      <c r="V187">
        <f>_xlfn.XLOOKUP(A187,'Billing Details'!A:A,'Billing Details'!J:J,FALSE)</f>
        <v>300000</v>
      </c>
    </row>
    <row r="188" spans="1:22" x14ac:dyDescent="0.35">
      <c r="A188" s="2" t="s">
        <v>363</v>
      </c>
      <c r="B188">
        <f>_xlfn.XLOOKUP(A188,'Patient Demographics'!A:A,'Billing Details'!J:J,FALSE)</f>
        <v>100</v>
      </c>
      <c r="C188" t="str">
        <f>_xlfn.XLOOKUP(A188,'Patient Demographics'!A:A,'Patient Demographics'!N:N,FALSE)</f>
        <v>South</v>
      </c>
      <c r="D188">
        <f>_xlfn.XLOOKUP(A188,'Patient Demographics'!A:A,'Patient Demographics'!I:I,FALSE)</f>
        <v>38</v>
      </c>
      <c r="E188" t="str">
        <f>_xlfn.XLOOKUP(A188,'Patient Demographics'!A:A,'Patient Demographics'!J:J,FALSE)</f>
        <v>Adult</v>
      </c>
      <c r="F188">
        <f>_xlfn.XLOOKUP(A188,'Billing Details'!A:A,'Billing Details'!U:U,FALSE)</f>
        <v>60.96</v>
      </c>
      <c r="G188">
        <f>_xlfn.XLOOKUP(A188,'Patient Health Records'!A:A,'Patient Health Records'!E:E,FALSE)</f>
        <v>82.1</v>
      </c>
      <c r="H188" t="str">
        <f>_xlfn.XLOOKUP(A188,'Patient Health Records'!A:A,'Patient Health Records'!B:B,FALSE)</f>
        <v>O-</v>
      </c>
      <c r="I188" t="b">
        <f>_xlfn.XLOOKUP(A188,'Patient Health Records'!A:A,'Patient Health Records'!J:J,FALSE)</f>
        <v>1</v>
      </c>
      <c r="J188" t="b">
        <f>_xlfn.XLOOKUP(A188,'Patient Health Records'!A:A,'Patient Health Records'!P:P,FALSE)</f>
        <v>0</v>
      </c>
      <c r="K188" s="68">
        <f>_xlfn.XLOOKUP(A188,'Patient Health Records'!A:A,'Patient Health Records'!F:F,FALSE)</f>
        <v>25.912132306526949</v>
      </c>
      <c r="L188" s="22" t="b">
        <f>_xlfn.XLOOKUP(A188,'Patient Health Records'!A:A,'Patient Health Records'!AD:AD,FALSE)</f>
        <v>0</v>
      </c>
      <c r="M188">
        <f>_xlfn.XLOOKUP(A188,'Patient Demographics'!A:A,'Patient Demographics'!K:K,FALSE)</f>
        <v>4</v>
      </c>
      <c r="N188" t="b">
        <f>_xlfn.XLOOKUP(A188,'Billing Details'!A:A,'Billing Details'!T:T,FALSE)</f>
        <v>1</v>
      </c>
      <c r="O188" t="str">
        <f>_xlfn.XLOOKUP(A188,'Patient Health Records'!A:A,'Patient Health Records'!AF:AF,FALSE)</f>
        <v>Allergic Reaction</v>
      </c>
      <c r="P188" t="b">
        <f>_xlfn.XLOOKUP(A188,'Patient Health Records'!A:A,'Patient Health Records'!X:X,FALSE)</f>
        <v>0</v>
      </c>
      <c r="Q188" t="b">
        <f>_xlfn.XLOOKUP(A188,'Patient Health Records'!A:A,'Patient Health Records'!S:S,FALSE)</f>
        <v>0</v>
      </c>
      <c r="R188" t="b">
        <f>_xlfn.XLOOKUP(A188,'Patient Health Records'!A:A,'Patient Health Records'!AA:AA,FALSE)</f>
        <v>0</v>
      </c>
      <c r="S188" t="str">
        <f>_xlfn.XLOOKUP(A188,'Patient Demographics'!A:A,'Patient Demographics'!E:E,FALSE)</f>
        <v>Female</v>
      </c>
      <c r="T188" t="str">
        <f>_xlfn.XLOOKUP(A188,'Patient Education'!A:A,'Patient Education'!B:B,FALSE)</f>
        <v>School</v>
      </c>
      <c r="U188" t="str">
        <f>_xlfn.XLOOKUP('Combined Sheet'!A188,'Patient Education'!A:A,'Patient Education'!C:C,FALSE)</f>
        <v>Clerical Staff</v>
      </c>
      <c r="V188">
        <f>_xlfn.XLOOKUP(A188,'Billing Details'!A:A,'Billing Details'!J:J,FALSE)</f>
        <v>100</v>
      </c>
    </row>
    <row r="189" spans="1:22" x14ac:dyDescent="0.35">
      <c r="A189" s="2" t="s">
        <v>365</v>
      </c>
      <c r="B189">
        <f>_xlfn.XLOOKUP(A189,'Patient Demographics'!A:A,'Billing Details'!J:J,FALSE)</f>
        <v>10000</v>
      </c>
      <c r="C189" t="str">
        <f>_xlfn.XLOOKUP(A189,'Patient Demographics'!A:A,'Patient Demographics'!N:N,FALSE)</f>
        <v>North</v>
      </c>
      <c r="D189">
        <f>_xlfn.XLOOKUP(A189,'Patient Demographics'!A:A,'Patient Demographics'!I:I,FALSE)</f>
        <v>38</v>
      </c>
      <c r="E189" t="str">
        <f>_xlfn.XLOOKUP(A189,'Patient Demographics'!A:A,'Patient Demographics'!J:J,FALSE)</f>
        <v>Adult</v>
      </c>
      <c r="F189">
        <f>_xlfn.XLOOKUP(A189,'Billing Details'!A:A,'Billing Details'!U:U,FALSE)</f>
        <v>7939.0999999999995</v>
      </c>
      <c r="G189">
        <f>_xlfn.XLOOKUP(A189,'Patient Health Records'!A:A,'Patient Health Records'!E:E,FALSE)</f>
        <v>96.5</v>
      </c>
      <c r="H189" t="str">
        <f>_xlfn.XLOOKUP(A189,'Patient Health Records'!A:A,'Patient Health Records'!B:B,FALSE)</f>
        <v>A+</v>
      </c>
      <c r="I189" t="b">
        <f>_xlfn.XLOOKUP(A189,'Patient Health Records'!A:A,'Patient Health Records'!J:J,FALSE)</f>
        <v>0</v>
      </c>
      <c r="J189" t="b">
        <f>_xlfn.XLOOKUP(A189,'Patient Health Records'!A:A,'Patient Health Records'!P:P,FALSE)</f>
        <v>0</v>
      </c>
      <c r="K189" s="68">
        <f>_xlfn.XLOOKUP(A189,'Patient Health Records'!A:A,'Patient Health Records'!F:F,FALSE)</f>
        <v>33.787332376317359</v>
      </c>
      <c r="L189" s="22" t="b">
        <f>_xlfn.XLOOKUP(A189,'Patient Health Records'!A:A,'Patient Health Records'!AD:AD,FALSE)</f>
        <v>1</v>
      </c>
      <c r="M189">
        <f>_xlfn.XLOOKUP(A189,'Patient Demographics'!A:A,'Patient Demographics'!K:K,FALSE)</f>
        <v>0</v>
      </c>
      <c r="N189" t="b">
        <f>_xlfn.XLOOKUP(A189,'Billing Details'!A:A,'Billing Details'!T:T,FALSE)</f>
        <v>1</v>
      </c>
      <c r="O189" t="str">
        <f>_xlfn.XLOOKUP(A189,'Patient Health Records'!A:A,'Patient Health Records'!AF:AF,FALSE)</f>
        <v>Heart Disease</v>
      </c>
      <c r="P189" t="b">
        <f>_xlfn.XLOOKUP(A189,'Patient Health Records'!A:A,'Patient Health Records'!X:X,FALSE)</f>
        <v>0</v>
      </c>
      <c r="Q189" t="b">
        <f>_xlfn.XLOOKUP(A189,'Patient Health Records'!A:A,'Patient Health Records'!S:S,FALSE)</f>
        <v>1</v>
      </c>
      <c r="R189" t="b">
        <f>_xlfn.XLOOKUP(A189,'Patient Health Records'!A:A,'Patient Health Records'!AA:AA,FALSE)</f>
        <v>0</v>
      </c>
      <c r="S189" t="str">
        <f>_xlfn.XLOOKUP(A189,'Patient Demographics'!A:A,'Patient Demographics'!E:E,FALSE)</f>
        <v>Male</v>
      </c>
      <c r="T189" t="str">
        <f>_xlfn.XLOOKUP(A189,'Patient Education'!A:A,'Patient Education'!B:B,FALSE)</f>
        <v>Master's Degree</v>
      </c>
      <c r="U189" t="str">
        <f>_xlfn.XLOOKUP('Combined Sheet'!A189,'Patient Education'!A:A,'Patient Education'!C:C,FALSE)</f>
        <v>Software Engineer</v>
      </c>
      <c r="V189">
        <f>_xlfn.XLOOKUP(A189,'Billing Details'!A:A,'Billing Details'!J:J,FALSE)</f>
        <v>10000</v>
      </c>
    </row>
    <row r="190" spans="1:22" x14ac:dyDescent="0.35">
      <c r="A190" s="2" t="s">
        <v>366</v>
      </c>
      <c r="B190">
        <f>_xlfn.XLOOKUP(A190,'Patient Demographics'!A:A,'Billing Details'!J:J,FALSE)</f>
        <v>240000</v>
      </c>
      <c r="C190" t="str">
        <f>_xlfn.XLOOKUP(A190,'Patient Demographics'!A:A,'Patient Demographics'!N:N,FALSE)</f>
        <v>South</v>
      </c>
      <c r="D190">
        <f>_xlfn.XLOOKUP(A190,'Patient Demographics'!A:A,'Patient Demographics'!I:I,FALSE)</f>
        <v>42</v>
      </c>
      <c r="E190" t="str">
        <f>_xlfn.XLOOKUP(A190,'Patient Demographics'!A:A,'Patient Demographics'!J:J,FALSE)</f>
        <v>Adult</v>
      </c>
      <c r="F190">
        <f>_xlfn.XLOOKUP(A190,'Billing Details'!A:A,'Billing Details'!U:U,FALSE)</f>
        <v>214090.32</v>
      </c>
      <c r="G190">
        <f>_xlfn.XLOOKUP(A190,'Patient Health Records'!A:A,'Patient Health Records'!E:E,FALSE)</f>
        <v>61.8</v>
      </c>
      <c r="H190" t="str">
        <f>_xlfn.XLOOKUP(A190,'Patient Health Records'!A:A,'Patient Health Records'!B:B,FALSE)</f>
        <v>AB+</v>
      </c>
      <c r="I190" t="b">
        <f>_xlfn.XLOOKUP(A190,'Patient Health Records'!A:A,'Patient Health Records'!J:J,FALSE)</f>
        <v>1</v>
      </c>
      <c r="J190" t="b">
        <f>_xlfn.XLOOKUP(A190,'Patient Health Records'!A:A,'Patient Health Records'!P:P,FALSE)</f>
        <v>1</v>
      </c>
      <c r="K190" s="68">
        <f>_xlfn.XLOOKUP(A190,'Patient Health Records'!A:A,'Patient Health Records'!F:F,FALSE)</f>
        <v>22.159274265839578</v>
      </c>
      <c r="L190" s="22" t="b">
        <f>_xlfn.XLOOKUP(A190,'Patient Health Records'!A:A,'Patient Health Records'!AD:AD,FALSE)</f>
        <v>0</v>
      </c>
      <c r="M190">
        <f>_xlfn.XLOOKUP(A190,'Patient Demographics'!A:A,'Patient Demographics'!K:K,FALSE)</f>
        <v>20</v>
      </c>
      <c r="N190" t="b">
        <f>_xlfn.XLOOKUP(A190,'Billing Details'!A:A,'Billing Details'!T:T,FALSE)</f>
        <v>1</v>
      </c>
      <c r="O190" t="str">
        <f>_xlfn.XLOOKUP(A190,'Patient Health Records'!A:A,'Patient Health Records'!AF:AF,FALSE)</f>
        <v>Fractured Leg</v>
      </c>
      <c r="P190" t="b">
        <f>_xlfn.XLOOKUP(A190,'Patient Health Records'!A:A,'Patient Health Records'!X:X,FALSE)</f>
        <v>0</v>
      </c>
      <c r="Q190" t="b">
        <f>_xlfn.XLOOKUP(A190,'Patient Health Records'!A:A,'Patient Health Records'!S:S,FALSE)</f>
        <v>0</v>
      </c>
      <c r="R190" t="b">
        <f>_xlfn.XLOOKUP(A190,'Patient Health Records'!A:A,'Patient Health Records'!AA:AA,FALSE)</f>
        <v>0</v>
      </c>
      <c r="S190" t="str">
        <f>_xlfn.XLOOKUP(A190,'Patient Demographics'!A:A,'Patient Demographics'!E:E,FALSE)</f>
        <v>Male</v>
      </c>
      <c r="T190" t="str">
        <f>_xlfn.XLOOKUP(A190,'Patient Education'!A:A,'Patient Education'!B:B,FALSE)</f>
        <v>School</v>
      </c>
      <c r="U190" t="str">
        <f>_xlfn.XLOOKUP('Combined Sheet'!A190,'Patient Education'!A:A,'Patient Education'!C:C,FALSE)</f>
        <v>Driver</v>
      </c>
      <c r="V190">
        <f>_xlfn.XLOOKUP(A190,'Billing Details'!A:A,'Billing Details'!J:J,FALSE)</f>
        <v>240000</v>
      </c>
    </row>
    <row r="191" spans="1:22" x14ac:dyDescent="0.35">
      <c r="A191" s="2" t="s">
        <v>368</v>
      </c>
      <c r="B191">
        <f>_xlfn.XLOOKUP(A191,'Patient Demographics'!A:A,'Billing Details'!J:J,FALSE)</f>
        <v>18000</v>
      </c>
      <c r="C191" t="str">
        <f>_xlfn.XLOOKUP(A191,'Patient Demographics'!A:A,'Patient Demographics'!N:N,FALSE)</f>
        <v>North</v>
      </c>
      <c r="D191">
        <f>_xlfn.XLOOKUP(A191,'Patient Demographics'!A:A,'Patient Demographics'!I:I,FALSE)</f>
        <v>32</v>
      </c>
      <c r="E191" t="str">
        <f>_xlfn.XLOOKUP(A191,'Patient Demographics'!A:A,'Patient Demographics'!J:J,FALSE)</f>
        <v>Adult</v>
      </c>
      <c r="F191">
        <f>_xlfn.XLOOKUP(A191,'Billing Details'!A:A,'Billing Details'!U:U,FALSE)</f>
        <v>12382.380000000001</v>
      </c>
      <c r="G191">
        <f>_xlfn.XLOOKUP(A191,'Patient Health Records'!A:A,'Patient Health Records'!E:E,FALSE)</f>
        <v>96.3</v>
      </c>
      <c r="H191" t="str">
        <f>_xlfn.XLOOKUP(A191,'Patient Health Records'!A:A,'Patient Health Records'!B:B,FALSE)</f>
        <v>B-</v>
      </c>
      <c r="I191" t="b">
        <f>_xlfn.XLOOKUP(A191,'Patient Health Records'!A:A,'Patient Health Records'!J:J,FALSE)</f>
        <v>0</v>
      </c>
      <c r="J191" t="b">
        <f>_xlfn.XLOOKUP(A191,'Patient Health Records'!A:A,'Patient Health Records'!P:P,FALSE)</f>
        <v>0</v>
      </c>
      <c r="K191" s="68">
        <f>_xlfn.XLOOKUP(A191,'Patient Health Records'!A:A,'Patient Health Records'!F:F,FALSE)</f>
        <v>31.088584710743802</v>
      </c>
      <c r="L191" s="22" t="b">
        <f>_xlfn.XLOOKUP(A191,'Patient Health Records'!A:A,'Patient Health Records'!AD:AD,FALSE)</f>
        <v>1</v>
      </c>
      <c r="M191">
        <f>_xlfn.XLOOKUP(A191,'Patient Demographics'!A:A,'Patient Demographics'!K:K,FALSE)</f>
        <v>30</v>
      </c>
      <c r="N191" t="b">
        <f>_xlfn.XLOOKUP(A191,'Billing Details'!A:A,'Billing Details'!T:T,FALSE)</f>
        <v>1</v>
      </c>
      <c r="O191" t="str">
        <f>_xlfn.XLOOKUP(A191,'Patient Health Records'!A:A,'Patient Health Records'!AF:AF,FALSE)</f>
        <v>Heart Disease</v>
      </c>
      <c r="P191" t="b">
        <f>_xlfn.XLOOKUP(A191,'Patient Health Records'!A:A,'Patient Health Records'!X:X,FALSE)</f>
        <v>0</v>
      </c>
      <c r="Q191" t="b">
        <f>_xlfn.XLOOKUP(A191,'Patient Health Records'!A:A,'Patient Health Records'!S:S,FALSE)</f>
        <v>0</v>
      </c>
      <c r="R191" t="b">
        <f>_xlfn.XLOOKUP(A191,'Patient Health Records'!A:A,'Patient Health Records'!AA:AA,FALSE)</f>
        <v>0</v>
      </c>
      <c r="S191" t="str">
        <f>_xlfn.XLOOKUP(A191,'Patient Demographics'!A:A,'Patient Demographics'!E:E,FALSE)</f>
        <v>Female</v>
      </c>
      <c r="T191" t="str">
        <f>_xlfn.XLOOKUP(A191,'Patient Education'!A:A,'Patient Education'!B:B,FALSE)</f>
        <v>Bachelor's Degree</v>
      </c>
      <c r="U191" t="str">
        <f>_xlfn.XLOOKUP('Combined Sheet'!A191,'Patient Education'!A:A,'Patient Education'!C:C,FALSE)</f>
        <v>Engineer</v>
      </c>
      <c r="V191">
        <f>_xlfn.XLOOKUP(A191,'Billing Details'!A:A,'Billing Details'!J:J,FALSE)</f>
        <v>18000</v>
      </c>
    </row>
    <row r="192" spans="1:22" x14ac:dyDescent="0.35">
      <c r="A192" s="2" t="s">
        <v>370</v>
      </c>
      <c r="B192">
        <f>_xlfn.XLOOKUP(A192,'Patient Demographics'!A:A,'Billing Details'!J:J,FALSE)</f>
        <v>75000</v>
      </c>
      <c r="C192" t="str">
        <f>_xlfn.XLOOKUP(A192,'Patient Demographics'!A:A,'Patient Demographics'!N:N,FALSE)</f>
        <v>North</v>
      </c>
      <c r="D192">
        <f>_xlfn.XLOOKUP(A192,'Patient Demographics'!A:A,'Patient Demographics'!I:I,FALSE)</f>
        <v>41</v>
      </c>
      <c r="E192" t="str">
        <f>_xlfn.XLOOKUP(A192,'Patient Demographics'!A:A,'Patient Demographics'!J:J,FALSE)</f>
        <v>Adult</v>
      </c>
      <c r="F192">
        <f>_xlfn.XLOOKUP(A192,'Billing Details'!A:A,'Billing Details'!U:U,FALSE)</f>
        <v>57189.799999999996</v>
      </c>
      <c r="G192">
        <f>_xlfn.XLOOKUP(A192,'Patient Health Records'!A:A,'Patient Health Records'!E:E,FALSE)</f>
        <v>77.900000000000006</v>
      </c>
      <c r="H192" t="str">
        <f>_xlfn.XLOOKUP(A192,'Patient Health Records'!A:A,'Patient Health Records'!B:B,FALSE)</f>
        <v>AB-</v>
      </c>
      <c r="I192" t="b">
        <f>_xlfn.XLOOKUP(A192,'Patient Health Records'!A:A,'Patient Health Records'!J:J,FALSE)</f>
        <v>0</v>
      </c>
      <c r="J192" t="b">
        <f>_xlfn.XLOOKUP(A192,'Patient Health Records'!A:A,'Patient Health Records'!P:P,FALSE)</f>
        <v>0</v>
      </c>
      <c r="K192" s="68">
        <f>_xlfn.XLOOKUP(A192,'Patient Health Records'!A:A,'Patient Health Records'!F:F,FALSE)</f>
        <v>28.96341463414635</v>
      </c>
      <c r="L192" s="22" t="b">
        <f>_xlfn.XLOOKUP(A192,'Patient Health Records'!A:A,'Patient Health Records'!AD:AD,FALSE)</f>
        <v>1</v>
      </c>
      <c r="M192">
        <f>_xlfn.XLOOKUP(A192,'Patient Demographics'!A:A,'Patient Demographics'!K:K,FALSE)</f>
        <v>9</v>
      </c>
      <c r="N192" t="b">
        <f>_xlfn.XLOOKUP(A192,'Billing Details'!A:A,'Billing Details'!T:T,FALSE)</f>
        <v>1</v>
      </c>
      <c r="O192" t="str">
        <f>_xlfn.XLOOKUP(A192,'Patient Health Records'!A:A,'Patient Health Records'!AF:AF,FALSE)</f>
        <v>Heart Attack</v>
      </c>
      <c r="P192" t="b">
        <f>_xlfn.XLOOKUP(A192,'Patient Health Records'!A:A,'Patient Health Records'!X:X,FALSE)</f>
        <v>0</v>
      </c>
      <c r="Q192" t="b">
        <f>_xlfn.XLOOKUP(A192,'Patient Health Records'!A:A,'Patient Health Records'!S:S,FALSE)</f>
        <v>0</v>
      </c>
      <c r="R192" t="b">
        <f>_xlfn.XLOOKUP(A192,'Patient Health Records'!A:A,'Patient Health Records'!AA:AA,FALSE)</f>
        <v>0</v>
      </c>
      <c r="S192" t="str">
        <f>_xlfn.XLOOKUP(A192,'Patient Demographics'!A:A,'Patient Demographics'!E:E,FALSE)</f>
        <v>Female</v>
      </c>
      <c r="T192" t="str">
        <f>_xlfn.XLOOKUP(A192,'Patient Education'!A:A,'Patient Education'!B:B,FALSE)</f>
        <v>Bachelor's Degree</v>
      </c>
      <c r="U192" t="str">
        <f>_xlfn.XLOOKUP('Combined Sheet'!A192,'Patient Education'!A:A,'Patient Education'!C:C,FALSE)</f>
        <v>Engineer</v>
      </c>
      <c r="V192">
        <f>_xlfn.XLOOKUP(A192,'Billing Details'!A:A,'Billing Details'!J:J,FALSE)</f>
        <v>75000</v>
      </c>
    </row>
    <row r="193" spans="1:22" x14ac:dyDescent="0.35">
      <c r="A193" s="2" t="s">
        <v>372</v>
      </c>
      <c r="B193">
        <f>_xlfn.XLOOKUP(A193,'Patient Demographics'!A:A,'Billing Details'!J:J,FALSE)</f>
        <v>2000</v>
      </c>
      <c r="C193" t="str">
        <f>_xlfn.XLOOKUP(A193,'Patient Demographics'!A:A,'Patient Demographics'!N:N,FALSE)</f>
        <v>North</v>
      </c>
      <c r="D193">
        <f>_xlfn.XLOOKUP(A193,'Patient Demographics'!A:A,'Patient Demographics'!I:I,FALSE)</f>
        <v>38</v>
      </c>
      <c r="E193" t="str">
        <f>_xlfn.XLOOKUP(A193,'Patient Demographics'!A:A,'Patient Demographics'!J:J,FALSE)</f>
        <v>Adult</v>
      </c>
      <c r="F193">
        <f>_xlfn.XLOOKUP(A193,'Billing Details'!A:A,'Billing Details'!U:U,FALSE)</f>
        <v>1230.08</v>
      </c>
      <c r="G193">
        <f>_xlfn.XLOOKUP(A193,'Patient Health Records'!A:A,'Patient Health Records'!E:E,FALSE)</f>
        <v>102.1</v>
      </c>
      <c r="H193" t="str">
        <f>_xlfn.XLOOKUP(A193,'Patient Health Records'!A:A,'Patient Health Records'!B:B,FALSE)</f>
        <v>B-</v>
      </c>
      <c r="I193" t="b">
        <f>_xlfn.XLOOKUP(A193,'Patient Health Records'!A:A,'Patient Health Records'!J:J,FALSE)</f>
        <v>1</v>
      </c>
      <c r="J193" t="b">
        <f>_xlfn.XLOOKUP(A193,'Patient Health Records'!A:A,'Patient Health Records'!P:P,FALSE)</f>
        <v>0</v>
      </c>
      <c r="K193" s="68">
        <f>_xlfn.XLOOKUP(A193,'Patient Health Records'!A:A,'Patient Health Records'!F:F,FALSE)</f>
        <v>34.916726514141104</v>
      </c>
      <c r="L193" s="22" t="b">
        <f>_xlfn.XLOOKUP(A193,'Patient Health Records'!A:A,'Patient Health Records'!AD:AD,FALSE)</f>
        <v>1</v>
      </c>
      <c r="M193">
        <f>_xlfn.XLOOKUP(A193,'Patient Demographics'!A:A,'Patient Demographics'!K:K,FALSE)</f>
        <v>4</v>
      </c>
      <c r="N193" t="b">
        <f>_xlfn.XLOOKUP(A193,'Billing Details'!A:A,'Billing Details'!T:T,FALSE)</f>
        <v>1</v>
      </c>
      <c r="O193" t="str">
        <f>_xlfn.XLOOKUP(A193,'Patient Health Records'!A:A,'Patient Health Records'!AF:AF,FALSE)</f>
        <v>Hypertension</v>
      </c>
      <c r="P193" t="b">
        <f>_xlfn.XLOOKUP(A193,'Patient Health Records'!A:A,'Patient Health Records'!X:X,FALSE)</f>
        <v>0</v>
      </c>
      <c r="Q193" t="b">
        <f>_xlfn.XLOOKUP(A193,'Patient Health Records'!A:A,'Patient Health Records'!S:S,FALSE)</f>
        <v>1</v>
      </c>
      <c r="R193" t="b">
        <f>_xlfn.XLOOKUP(A193,'Patient Health Records'!A:A,'Patient Health Records'!AA:AA,FALSE)</f>
        <v>0</v>
      </c>
      <c r="S193" t="str">
        <f>_xlfn.XLOOKUP(A193,'Patient Demographics'!A:A,'Patient Demographics'!E:E,FALSE)</f>
        <v>Female</v>
      </c>
      <c r="T193" t="str">
        <f>_xlfn.XLOOKUP(A193,'Patient Education'!A:A,'Patient Education'!B:B,FALSE)</f>
        <v>Bachelor's Degree</v>
      </c>
      <c r="U193" t="str">
        <f>_xlfn.XLOOKUP('Combined Sheet'!A193,'Patient Education'!A:A,'Patient Education'!C:C,FALSE)</f>
        <v>Teacher</v>
      </c>
      <c r="V193">
        <f>_xlfn.XLOOKUP(A193,'Billing Details'!A:A,'Billing Details'!J:J,FALSE)</f>
        <v>2000</v>
      </c>
    </row>
    <row r="194" spans="1:22" x14ac:dyDescent="0.35">
      <c r="A194" s="2" t="s">
        <v>373</v>
      </c>
      <c r="B194">
        <f>_xlfn.XLOOKUP(A194,'Patient Demographics'!A:A,'Billing Details'!J:J,FALSE)</f>
        <v>3000</v>
      </c>
      <c r="C194" t="str">
        <f>_xlfn.XLOOKUP(A194,'Patient Demographics'!A:A,'Patient Demographics'!N:N,FALSE)</f>
        <v>North</v>
      </c>
      <c r="D194">
        <f>_xlfn.XLOOKUP(A194,'Patient Demographics'!A:A,'Patient Demographics'!I:I,FALSE)</f>
        <v>48</v>
      </c>
      <c r="E194" t="str">
        <f>_xlfn.XLOOKUP(A194,'Patient Demographics'!A:A,'Patient Demographics'!J:J,FALSE)</f>
        <v>Senior</v>
      </c>
      <c r="F194" t="str">
        <f>_xlfn.XLOOKUP(A194,'Billing Details'!A:A,'Billing Details'!U:U,FALSE)</f>
        <v/>
      </c>
      <c r="G194">
        <f>_xlfn.XLOOKUP(A194,'Patient Health Records'!A:A,'Patient Health Records'!E:E,FALSE)</f>
        <v>79.5</v>
      </c>
      <c r="H194" t="str">
        <f>_xlfn.XLOOKUP(A194,'Patient Health Records'!A:A,'Patient Health Records'!B:B,FALSE)</f>
        <v>B-</v>
      </c>
      <c r="I194" t="b">
        <f>_xlfn.XLOOKUP(A194,'Patient Health Records'!A:A,'Patient Health Records'!J:J,FALSE)</f>
        <v>0</v>
      </c>
      <c r="J194" t="b">
        <f>_xlfn.XLOOKUP(A194,'Patient Health Records'!A:A,'Patient Health Records'!P:P,FALSE)</f>
        <v>0</v>
      </c>
      <c r="K194" s="68">
        <f>_xlfn.XLOOKUP(A194,'Patient Health Records'!A:A,'Patient Health Records'!F:F,FALSE)</f>
        <v>30.292638317329668</v>
      </c>
      <c r="L194" s="22" t="b">
        <f>_xlfn.XLOOKUP(A194,'Patient Health Records'!A:A,'Patient Health Records'!AD:AD,FALSE)</f>
        <v>1</v>
      </c>
      <c r="M194">
        <f>_xlfn.XLOOKUP(A194,'Patient Demographics'!A:A,'Patient Demographics'!K:K,FALSE)</f>
        <v>15</v>
      </c>
      <c r="N194" t="b">
        <f>_xlfn.XLOOKUP(A194,'Billing Details'!A:A,'Billing Details'!T:T,FALSE)</f>
        <v>0</v>
      </c>
      <c r="O194" t="str">
        <f>_xlfn.XLOOKUP(A194,'Patient Health Records'!A:A,'Patient Health Records'!AF:AF,FALSE)</f>
        <v>Respiratory Infection</v>
      </c>
      <c r="P194" t="b">
        <f>_xlfn.XLOOKUP(A194,'Patient Health Records'!A:A,'Patient Health Records'!X:X,FALSE)</f>
        <v>0</v>
      </c>
      <c r="Q194" t="b">
        <f>_xlfn.XLOOKUP(A194,'Patient Health Records'!A:A,'Patient Health Records'!S:S,FALSE)</f>
        <v>1</v>
      </c>
      <c r="R194" t="b">
        <f>_xlfn.XLOOKUP(A194,'Patient Health Records'!A:A,'Patient Health Records'!AA:AA,FALSE)</f>
        <v>1</v>
      </c>
      <c r="S194" t="str">
        <f>_xlfn.XLOOKUP(A194,'Patient Demographics'!A:A,'Patient Demographics'!E:E,FALSE)</f>
        <v>Female</v>
      </c>
      <c r="T194" t="str">
        <f>_xlfn.XLOOKUP(A194,'Patient Education'!A:A,'Patient Education'!B:B,FALSE)</f>
        <v>Master's Degree</v>
      </c>
      <c r="U194" t="str">
        <f>_xlfn.XLOOKUP('Combined Sheet'!A194,'Patient Education'!A:A,'Patient Education'!C:C,FALSE)</f>
        <v>Doctor</v>
      </c>
      <c r="V194">
        <f>_xlfn.XLOOKUP(A194,'Billing Details'!A:A,'Billing Details'!J:J,FALSE)</f>
        <v>3000</v>
      </c>
    </row>
    <row r="195" spans="1:22" x14ac:dyDescent="0.35">
      <c r="A195" s="2" t="s">
        <v>374</v>
      </c>
      <c r="B195">
        <f>_xlfn.XLOOKUP(A195,'Patient Demographics'!A:A,'Billing Details'!J:J,FALSE)</f>
        <v>12000</v>
      </c>
      <c r="C195" t="str">
        <f>_xlfn.XLOOKUP(A195,'Patient Demographics'!A:A,'Patient Demographics'!N:N,FALSE)</f>
        <v>West</v>
      </c>
      <c r="D195">
        <f>_xlfn.XLOOKUP(A195,'Patient Demographics'!A:A,'Patient Demographics'!I:I,FALSE)</f>
        <v>58</v>
      </c>
      <c r="E195" t="str">
        <f>_xlfn.XLOOKUP(A195,'Patient Demographics'!A:A,'Patient Demographics'!J:J,FALSE)</f>
        <v>Senior</v>
      </c>
      <c r="F195">
        <f>_xlfn.XLOOKUP(A195,'Billing Details'!A:A,'Billing Details'!U:U,FALSE)</f>
        <v>8360.16</v>
      </c>
      <c r="G195">
        <f>_xlfn.XLOOKUP(A195,'Patient Health Records'!A:A,'Patient Health Records'!E:E,FALSE)</f>
        <v>64.400000000000006</v>
      </c>
      <c r="H195" t="str">
        <f>_xlfn.XLOOKUP(A195,'Patient Health Records'!A:A,'Patient Health Records'!B:B,FALSE)</f>
        <v>AB-</v>
      </c>
      <c r="I195" t="b">
        <f>_xlfn.XLOOKUP(A195,'Patient Health Records'!A:A,'Patient Health Records'!J:J,FALSE)</f>
        <v>0</v>
      </c>
      <c r="J195" t="b">
        <f>_xlfn.XLOOKUP(A195,'Patient Health Records'!A:A,'Patient Health Records'!P:P,FALSE)</f>
        <v>0</v>
      </c>
      <c r="K195" s="68">
        <f>_xlfn.XLOOKUP(A195,'Patient Health Records'!A:A,'Patient Health Records'!F:F,FALSE)</f>
        <v>24.844720496894411</v>
      </c>
      <c r="L195" s="22" t="b">
        <f>_xlfn.XLOOKUP(A195,'Patient Health Records'!A:A,'Patient Health Records'!AD:AD,FALSE)</f>
        <v>0</v>
      </c>
      <c r="M195">
        <f>_xlfn.XLOOKUP(A195,'Patient Demographics'!A:A,'Patient Demographics'!K:K,FALSE)</f>
        <v>5</v>
      </c>
      <c r="N195" t="b">
        <f>_xlfn.XLOOKUP(A195,'Billing Details'!A:A,'Billing Details'!T:T,FALSE)</f>
        <v>1</v>
      </c>
      <c r="O195" t="str">
        <f>_xlfn.XLOOKUP(A195,'Patient Health Records'!A:A,'Patient Health Records'!AF:AF,FALSE)</f>
        <v>Prostate Cancer</v>
      </c>
      <c r="P195" t="b">
        <f>_xlfn.XLOOKUP(A195,'Patient Health Records'!A:A,'Patient Health Records'!X:X,FALSE)</f>
        <v>0</v>
      </c>
      <c r="Q195" t="b">
        <f>_xlfn.XLOOKUP(A195,'Patient Health Records'!A:A,'Patient Health Records'!S:S,FALSE)</f>
        <v>0</v>
      </c>
      <c r="R195" t="b">
        <f>_xlfn.XLOOKUP(A195,'Patient Health Records'!A:A,'Patient Health Records'!AA:AA,FALSE)</f>
        <v>0</v>
      </c>
      <c r="S195" t="str">
        <f>_xlfn.XLOOKUP(A195,'Patient Demographics'!A:A,'Patient Demographics'!E:E,FALSE)</f>
        <v>Female</v>
      </c>
      <c r="T195" t="str">
        <f>_xlfn.XLOOKUP(A195,'Patient Education'!A:A,'Patient Education'!B:B,FALSE)</f>
        <v>Bachelor's Degree</v>
      </c>
      <c r="U195" t="str">
        <f>_xlfn.XLOOKUP('Combined Sheet'!A195,'Patient Education'!A:A,'Patient Education'!C:C,FALSE)</f>
        <v>Junior Executive</v>
      </c>
      <c r="V195">
        <f>_xlfn.XLOOKUP(A195,'Billing Details'!A:A,'Billing Details'!J:J,FALSE)</f>
        <v>12000</v>
      </c>
    </row>
    <row r="196" spans="1:22" x14ac:dyDescent="0.35">
      <c r="A196" s="2" t="s">
        <v>375</v>
      </c>
      <c r="B196">
        <f>_xlfn.XLOOKUP(A196,'Patient Demographics'!A:A,'Billing Details'!J:J,FALSE)</f>
        <v>60000</v>
      </c>
      <c r="C196" t="str">
        <f>_xlfn.XLOOKUP(A196,'Patient Demographics'!A:A,'Patient Demographics'!N:N,FALSE)</f>
        <v>West</v>
      </c>
      <c r="D196">
        <f>_xlfn.XLOOKUP(A196,'Patient Demographics'!A:A,'Patient Demographics'!I:I,FALSE)</f>
        <v>62</v>
      </c>
      <c r="E196" t="str">
        <f>_xlfn.XLOOKUP(A196,'Patient Demographics'!A:A,'Patient Demographics'!J:J,FALSE)</f>
        <v>super senior</v>
      </c>
      <c r="F196" t="str">
        <f>_xlfn.XLOOKUP(A196,'Billing Details'!A:A,'Billing Details'!U:U,FALSE)</f>
        <v/>
      </c>
      <c r="G196">
        <f>_xlfn.XLOOKUP(A196,'Patient Health Records'!A:A,'Patient Health Records'!E:E,FALSE)</f>
        <v>68.7</v>
      </c>
      <c r="H196" t="str">
        <f>_xlfn.XLOOKUP(A196,'Patient Health Records'!A:A,'Patient Health Records'!B:B,FALSE)</f>
        <v>O+</v>
      </c>
      <c r="I196" t="b">
        <f>_xlfn.XLOOKUP(A196,'Patient Health Records'!A:A,'Patient Health Records'!J:J,FALSE)</f>
        <v>0</v>
      </c>
      <c r="J196" t="b">
        <f>_xlfn.XLOOKUP(A196,'Patient Health Records'!A:A,'Patient Health Records'!P:P,FALSE)</f>
        <v>0</v>
      </c>
      <c r="K196" s="68">
        <f>_xlfn.XLOOKUP(A196,'Patient Health Records'!A:A,'Patient Health Records'!F:F,FALSE)</f>
        <v>30.533333333333335</v>
      </c>
      <c r="L196" s="22" t="b">
        <f>_xlfn.XLOOKUP(A196,'Patient Health Records'!A:A,'Patient Health Records'!AD:AD,FALSE)</f>
        <v>1</v>
      </c>
      <c r="M196">
        <f>_xlfn.XLOOKUP(A196,'Patient Demographics'!A:A,'Patient Demographics'!K:K,FALSE)</f>
        <v>12</v>
      </c>
      <c r="N196" t="b">
        <f>_xlfn.XLOOKUP(A196,'Billing Details'!A:A,'Billing Details'!T:T,FALSE)</f>
        <v>0</v>
      </c>
      <c r="O196" t="str">
        <f>_xlfn.XLOOKUP(A196,'Patient Health Records'!A:A,'Patient Health Records'!AF:AF,FALSE)</f>
        <v>Appendicitis</v>
      </c>
      <c r="P196" t="b">
        <f>_xlfn.XLOOKUP(A196,'Patient Health Records'!A:A,'Patient Health Records'!X:X,FALSE)</f>
        <v>0</v>
      </c>
      <c r="Q196" t="b">
        <f>_xlfn.XLOOKUP(A196,'Patient Health Records'!A:A,'Patient Health Records'!S:S,FALSE)</f>
        <v>0</v>
      </c>
      <c r="R196" t="b">
        <f>_xlfn.XLOOKUP(A196,'Patient Health Records'!A:A,'Patient Health Records'!AA:AA,FALSE)</f>
        <v>1</v>
      </c>
      <c r="S196" t="str">
        <f>_xlfn.XLOOKUP(A196,'Patient Demographics'!A:A,'Patient Demographics'!E:E,FALSE)</f>
        <v>Male</v>
      </c>
      <c r="T196" t="str">
        <f>_xlfn.XLOOKUP(A196,'Patient Education'!A:A,'Patient Education'!B:B,FALSE)</f>
        <v>High School</v>
      </c>
      <c r="U196" t="str">
        <f>_xlfn.XLOOKUP('Combined Sheet'!A196,'Patient Education'!A:A,'Patient Education'!C:C,FALSE)</f>
        <v>Unemployed</v>
      </c>
      <c r="V196">
        <f>_xlfn.XLOOKUP(A196,'Billing Details'!A:A,'Billing Details'!J:J,FALSE)</f>
        <v>60000</v>
      </c>
    </row>
    <row r="197" spans="1:22" x14ac:dyDescent="0.35">
      <c r="A197" s="2" t="s">
        <v>377</v>
      </c>
      <c r="B197">
        <f>_xlfn.XLOOKUP(A197,'Patient Demographics'!A:A,'Billing Details'!J:J,FALSE)</f>
        <v>75000</v>
      </c>
      <c r="C197" t="str">
        <f>_xlfn.XLOOKUP(A197,'Patient Demographics'!A:A,'Patient Demographics'!N:N,FALSE)</f>
        <v>West</v>
      </c>
      <c r="D197">
        <f>_xlfn.XLOOKUP(A197,'Patient Demographics'!A:A,'Patient Demographics'!I:I,FALSE)</f>
        <v>45</v>
      </c>
      <c r="E197" t="str">
        <f>_xlfn.XLOOKUP(A197,'Patient Demographics'!A:A,'Patient Demographics'!J:J,FALSE)</f>
        <v>Adult</v>
      </c>
      <c r="F197" t="str">
        <f>_xlfn.XLOOKUP(A197,'Billing Details'!A:A,'Billing Details'!U:U,FALSE)</f>
        <v/>
      </c>
      <c r="G197">
        <f>_xlfn.XLOOKUP(A197,'Patient Health Records'!A:A,'Patient Health Records'!E:E,FALSE)</f>
        <v>88.1</v>
      </c>
      <c r="H197" t="str">
        <f>_xlfn.XLOOKUP(A197,'Patient Health Records'!A:A,'Patient Health Records'!B:B,FALSE)</f>
        <v>B+</v>
      </c>
      <c r="I197" t="b">
        <f>_xlfn.XLOOKUP(A197,'Patient Health Records'!A:A,'Patient Health Records'!J:J,FALSE)</f>
        <v>0</v>
      </c>
      <c r="J197" t="b">
        <f>_xlfn.XLOOKUP(A197,'Patient Health Records'!A:A,'Patient Health Records'!P:P,FALSE)</f>
        <v>0</v>
      </c>
      <c r="K197" s="68">
        <f>_xlfn.XLOOKUP(A197,'Patient Health Records'!A:A,'Patient Health Records'!F:F,FALSE)</f>
        <v>29.436332653947673</v>
      </c>
      <c r="L197" s="22" t="b">
        <f>_xlfn.XLOOKUP(A197,'Patient Health Records'!A:A,'Patient Health Records'!AD:AD,FALSE)</f>
        <v>1</v>
      </c>
      <c r="M197">
        <f>_xlfn.XLOOKUP(A197,'Patient Demographics'!A:A,'Patient Demographics'!K:K,FALSE)</f>
        <v>20</v>
      </c>
      <c r="N197" t="b">
        <f>_xlfn.XLOOKUP(A197,'Billing Details'!A:A,'Billing Details'!T:T,FALSE)</f>
        <v>0</v>
      </c>
      <c r="O197" t="str">
        <f>_xlfn.XLOOKUP(A197,'Patient Health Records'!A:A,'Patient Health Records'!AF:AF,FALSE)</f>
        <v>Osteoarthritis</v>
      </c>
      <c r="P197" t="b">
        <f>_xlfn.XLOOKUP(A197,'Patient Health Records'!A:A,'Patient Health Records'!X:X,FALSE)</f>
        <v>0</v>
      </c>
      <c r="Q197" t="b">
        <f>_xlfn.XLOOKUP(A197,'Patient Health Records'!A:A,'Patient Health Records'!S:S,FALSE)</f>
        <v>1</v>
      </c>
      <c r="R197" t="b">
        <f>_xlfn.XLOOKUP(A197,'Patient Health Records'!A:A,'Patient Health Records'!AA:AA,FALSE)</f>
        <v>0</v>
      </c>
      <c r="S197" t="str">
        <f>_xlfn.XLOOKUP(A197,'Patient Demographics'!A:A,'Patient Demographics'!E:E,FALSE)</f>
        <v>Male</v>
      </c>
      <c r="T197" t="str">
        <f>_xlfn.XLOOKUP(A197,'Patient Education'!A:A,'Patient Education'!B:B,FALSE)</f>
        <v>PhD</v>
      </c>
      <c r="U197" t="str">
        <f>_xlfn.XLOOKUP('Combined Sheet'!A197,'Patient Education'!A:A,'Patient Education'!C:C,FALSE)</f>
        <v>Consultant</v>
      </c>
      <c r="V197">
        <f>_xlfn.XLOOKUP(A197,'Billing Details'!A:A,'Billing Details'!J:J,FALSE)</f>
        <v>75000</v>
      </c>
    </row>
    <row r="198" spans="1:22" x14ac:dyDescent="0.35">
      <c r="A198" s="2" t="s">
        <v>378</v>
      </c>
      <c r="B198">
        <f>_xlfn.XLOOKUP(A198,'Patient Demographics'!A:A,'Billing Details'!J:J,FALSE)</f>
        <v>21000</v>
      </c>
      <c r="C198" t="str">
        <f>_xlfn.XLOOKUP(A198,'Patient Demographics'!A:A,'Patient Demographics'!N:N,FALSE)</f>
        <v>West</v>
      </c>
      <c r="D198">
        <f>_xlfn.XLOOKUP(A198,'Patient Demographics'!A:A,'Patient Demographics'!I:I,FALSE)</f>
        <v>38</v>
      </c>
      <c r="E198" t="str">
        <f>_xlfn.XLOOKUP(A198,'Patient Demographics'!A:A,'Patient Demographics'!J:J,FALSE)</f>
        <v>Adult</v>
      </c>
      <c r="F198">
        <f>_xlfn.XLOOKUP(A198,'Billing Details'!A:A,'Billing Details'!U:U,FALSE)</f>
        <v>13329.75</v>
      </c>
      <c r="G198">
        <f>_xlfn.XLOOKUP(A198,'Patient Health Records'!A:A,'Patient Health Records'!E:E,FALSE)</f>
        <v>78.400000000000006</v>
      </c>
      <c r="H198" t="str">
        <f>_xlfn.XLOOKUP(A198,'Patient Health Records'!A:A,'Patient Health Records'!B:B,FALSE)</f>
        <v>A+</v>
      </c>
      <c r="I198" t="b">
        <f>_xlfn.XLOOKUP(A198,'Patient Health Records'!A:A,'Patient Health Records'!J:J,FALSE)</f>
        <v>0</v>
      </c>
      <c r="J198" t="b">
        <f>_xlfn.XLOOKUP(A198,'Patient Health Records'!A:A,'Patient Health Records'!P:P,FALSE)</f>
        <v>0</v>
      </c>
      <c r="K198" s="68">
        <f>_xlfn.XLOOKUP(A198,'Patient Health Records'!A:A,'Patient Health Records'!F:F,FALSE)</f>
        <v>29.873494894071023</v>
      </c>
      <c r="L198" s="22" t="b">
        <f>_xlfn.XLOOKUP(A198,'Patient Health Records'!A:A,'Patient Health Records'!AD:AD,FALSE)</f>
        <v>1</v>
      </c>
      <c r="M198">
        <f>_xlfn.XLOOKUP(A198,'Patient Demographics'!A:A,'Patient Demographics'!K:K,FALSE)</f>
        <v>9</v>
      </c>
      <c r="N198" t="b">
        <f>_xlfn.XLOOKUP(A198,'Billing Details'!A:A,'Billing Details'!T:T,FALSE)</f>
        <v>1</v>
      </c>
      <c r="O198" t="str">
        <f>_xlfn.XLOOKUP(A198,'Patient Health Records'!A:A,'Patient Health Records'!AF:AF,FALSE)</f>
        <v>Kidney Stones</v>
      </c>
      <c r="P198" t="b">
        <f>_xlfn.XLOOKUP(A198,'Patient Health Records'!A:A,'Patient Health Records'!X:X,FALSE)</f>
        <v>0</v>
      </c>
      <c r="Q198" t="b">
        <f>_xlfn.XLOOKUP(A198,'Patient Health Records'!A:A,'Patient Health Records'!S:S,FALSE)</f>
        <v>1</v>
      </c>
      <c r="R198" t="b">
        <f>_xlfn.XLOOKUP(A198,'Patient Health Records'!A:A,'Patient Health Records'!AA:AA,FALSE)</f>
        <v>0</v>
      </c>
      <c r="S198" t="str">
        <f>_xlfn.XLOOKUP(A198,'Patient Demographics'!A:A,'Patient Demographics'!E:E,FALSE)</f>
        <v>Female</v>
      </c>
      <c r="T198" t="str">
        <f>_xlfn.XLOOKUP(A198,'Patient Education'!A:A,'Patient Education'!B:B,FALSE)</f>
        <v>Uneducated</v>
      </c>
      <c r="U198" t="str">
        <f>_xlfn.XLOOKUP('Combined Sheet'!A198,'Patient Education'!A:A,'Patient Education'!C:C,FALSE)</f>
        <v>Labourer</v>
      </c>
      <c r="V198">
        <f>_xlfn.XLOOKUP(A198,'Billing Details'!A:A,'Billing Details'!J:J,FALSE)</f>
        <v>21000</v>
      </c>
    </row>
    <row r="199" spans="1:22" x14ac:dyDescent="0.35">
      <c r="A199" s="2" t="s">
        <v>380</v>
      </c>
      <c r="B199">
        <f>_xlfn.XLOOKUP(A199,'Patient Demographics'!A:A,'Billing Details'!J:J,FALSE)</f>
        <v>3000</v>
      </c>
      <c r="C199" t="str">
        <f>_xlfn.XLOOKUP(A199,'Patient Demographics'!A:A,'Patient Demographics'!N:N,FALSE)</f>
        <v>North</v>
      </c>
      <c r="D199">
        <f>_xlfn.XLOOKUP(A199,'Patient Demographics'!A:A,'Patient Demographics'!I:I,FALSE)</f>
        <v>33</v>
      </c>
      <c r="E199" t="str">
        <f>_xlfn.XLOOKUP(A199,'Patient Demographics'!A:A,'Patient Demographics'!J:J,FALSE)</f>
        <v>Adult</v>
      </c>
      <c r="F199">
        <f>_xlfn.XLOOKUP(A199,'Billing Details'!A:A,'Billing Details'!U:U,FALSE)</f>
        <v>2153.2200000000003</v>
      </c>
      <c r="G199">
        <f>_xlfn.XLOOKUP(A199,'Patient Health Records'!A:A,'Patient Health Records'!E:E,FALSE)</f>
        <v>62.3</v>
      </c>
      <c r="H199" t="str">
        <f>_xlfn.XLOOKUP(A199,'Patient Health Records'!A:A,'Patient Health Records'!B:B,FALSE)</f>
        <v>O+</v>
      </c>
      <c r="I199" t="b">
        <f>_xlfn.XLOOKUP(A199,'Patient Health Records'!A:A,'Patient Health Records'!J:J,FALSE)</f>
        <v>1</v>
      </c>
      <c r="J199" t="b">
        <f>_xlfn.XLOOKUP(A199,'Patient Health Records'!A:A,'Patient Health Records'!P:P,FALSE)</f>
        <v>1</v>
      </c>
      <c r="K199" s="68">
        <f>_xlfn.XLOOKUP(A199,'Patient Health Records'!A:A,'Patient Health Records'!F:F,FALSE)</f>
        <v>24.335937499999993</v>
      </c>
      <c r="L199" s="22" t="b">
        <f>_xlfn.XLOOKUP(A199,'Patient Health Records'!A:A,'Patient Health Records'!AD:AD,FALSE)</f>
        <v>0</v>
      </c>
      <c r="M199">
        <f>_xlfn.XLOOKUP(A199,'Patient Demographics'!A:A,'Patient Demographics'!K:K,FALSE)</f>
        <v>15</v>
      </c>
      <c r="N199" t="b">
        <f>_xlfn.XLOOKUP(A199,'Billing Details'!A:A,'Billing Details'!T:T,FALSE)</f>
        <v>1</v>
      </c>
      <c r="O199" t="str">
        <f>_xlfn.XLOOKUP(A199,'Patient Health Records'!A:A,'Patient Health Records'!AF:AF,FALSE)</f>
        <v>Kidney Stones</v>
      </c>
      <c r="P199" t="b">
        <f>_xlfn.XLOOKUP(A199,'Patient Health Records'!A:A,'Patient Health Records'!X:X,FALSE)</f>
        <v>0</v>
      </c>
      <c r="Q199" t="b">
        <f>_xlfn.XLOOKUP(A199,'Patient Health Records'!A:A,'Patient Health Records'!S:S,FALSE)</f>
        <v>0</v>
      </c>
      <c r="R199" t="b">
        <f>_xlfn.XLOOKUP(A199,'Patient Health Records'!A:A,'Patient Health Records'!AA:AA,FALSE)</f>
        <v>0</v>
      </c>
      <c r="S199" t="str">
        <f>_xlfn.XLOOKUP(A199,'Patient Demographics'!A:A,'Patient Demographics'!E:E,FALSE)</f>
        <v>Female</v>
      </c>
      <c r="T199" t="str">
        <f>_xlfn.XLOOKUP(A199,'Patient Education'!A:A,'Patient Education'!B:B,FALSE)</f>
        <v>PhD</v>
      </c>
      <c r="U199" t="str">
        <f>_xlfn.XLOOKUP('Combined Sheet'!A199,'Patient Education'!A:A,'Patient Education'!C:C,FALSE)</f>
        <v>Professor</v>
      </c>
      <c r="V199">
        <f>_xlfn.XLOOKUP(A199,'Billing Details'!A:A,'Billing Details'!J:J,FALSE)</f>
        <v>3000</v>
      </c>
    </row>
    <row r="200" spans="1:22" x14ac:dyDescent="0.35">
      <c r="A200" s="2" t="s">
        <v>381</v>
      </c>
      <c r="B200">
        <f>_xlfn.XLOOKUP(A200,'Patient Demographics'!A:A,'Billing Details'!J:J,FALSE)</f>
        <v>45000</v>
      </c>
      <c r="C200" t="str">
        <f>_xlfn.XLOOKUP(A200,'Patient Demographics'!A:A,'Patient Demographics'!N:N,FALSE)</f>
        <v>South</v>
      </c>
      <c r="D200">
        <f>_xlfn.XLOOKUP(A200,'Patient Demographics'!A:A,'Patient Demographics'!I:I,FALSE)</f>
        <v>62</v>
      </c>
      <c r="E200" t="str">
        <f>_xlfn.XLOOKUP(A200,'Patient Demographics'!A:A,'Patient Demographics'!J:J,FALSE)</f>
        <v>super senior</v>
      </c>
      <c r="F200">
        <f>_xlfn.XLOOKUP(A200,'Billing Details'!A:A,'Billing Details'!U:U,FALSE)</f>
        <v>40303.020000000004</v>
      </c>
      <c r="G200">
        <f>_xlfn.XLOOKUP(A200,'Patient Health Records'!A:A,'Patient Health Records'!E:E,FALSE)</f>
        <v>53.7</v>
      </c>
      <c r="H200" t="str">
        <f>_xlfn.XLOOKUP(A200,'Patient Health Records'!A:A,'Patient Health Records'!B:B,FALSE)</f>
        <v>AB+</v>
      </c>
      <c r="I200" t="b">
        <f>_xlfn.XLOOKUP(A200,'Patient Health Records'!A:A,'Patient Health Records'!J:J,FALSE)</f>
        <v>0</v>
      </c>
      <c r="J200" t="b">
        <f>_xlfn.XLOOKUP(A200,'Patient Health Records'!A:A,'Patient Health Records'!P:P,FALSE)</f>
        <v>0</v>
      </c>
      <c r="K200" s="68">
        <f>_xlfn.XLOOKUP(A200,'Patient Health Records'!A:A,'Patient Health Records'!F:F,FALSE)</f>
        <v>20.461819844535892</v>
      </c>
      <c r="L200" s="22" t="str">
        <f>_xlfn.XLOOKUP(A200,'Patient Health Records'!A:A,'Patient Health Records'!AD:AD,FALSE)</f>
        <v>FALSE</v>
      </c>
      <c r="M200">
        <f>_xlfn.XLOOKUP(A200,'Patient Demographics'!A:A,'Patient Demographics'!K:K,FALSE)</f>
        <v>30</v>
      </c>
      <c r="N200" t="b">
        <f>_xlfn.XLOOKUP(A200,'Billing Details'!A:A,'Billing Details'!T:T,FALSE)</f>
        <v>1</v>
      </c>
      <c r="O200" t="str">
        <f>_xlfn.XLOOKUP(A200,'Patient Health Records'!A:A,'Patient Health Records'!AF:AF,FALSE)</f>
        <v>Prostate Cancer</v>
      </c>
      <c r="P200" t="b">
        <f>_xlfn.XLOOKUP(A200,'Patient Health Records'!A:A,'Patient Health Records'!X:X,FALSE)</f>
        <v>0</v>
      </c>
      <c r="Q200" t="b">
        <f>_xlfn.XLOOKUP(A200,'Patient Health Records'!A:A,'Patient Health Records'!S:S,FALSE)</f>
        <v>0</v>
      </c>
      <c r="R200" t="b">
        <f>_xlfn.XLOOKUP(A200,'Patient Health Records'!A:A,'Patient Health Records'!AA:AA,FALSE)</f>
        <v>0</v>
      </c>
      <c r="S200" t="str">
        <f>_xlfn.XLOOKUP(A200,'Patient Demographics'!A:A,'Patient Demographics'!E:E,FALSE)</f>
        <v>Male</v>
      </c>
      <c r="T200" t="str">
        <f>_xlfn.XLOOKUP(A200,'Patient Education'!A:A,'Patient Education'!B:B,FALSE)</f>
        <v>Master's Degree</v>
      </c>
      <c r="U200" t="str">
        <f>_xlfn.XLOOKUP('Combined Sheet'!A200,'Patient Education'!A:A,'Patient Education'!C:C,FALSE)</f>
        <v>Senior Executive</v>
      </c>
      <c r="V200">
        <f>_xlfn.XLOOKUP(A200,'Billing Details'!A:A,'Billing Details'!J:J,FALSE)</f>
        <v>45000</v>
      </c>
    </row>
    <row r="201" spans="1:22" x14ac:dyDescent="0.35">
      <c r="A201" s="2" t="s">
        <v>382</v>
      </c>
      <c r="B201">
        <f>_xlfn.XLOOKUP(A201,'Patient Demographics'!A:A,'Billing Details'!J:J,FALSE)</f>
        <v>1600</v>
      </c>
      <c r="C201" t="str">
        <f>_xlfn.XLOOKUP(A201,'Patient Demographics'!A:A,'Patient Demographics'!N:N,FALSE)</f>
        <v>North</v>
      </c>
      <c r="D201">
        <f>_xlfn.XLOOKUP(A201,'Patient Demographics'!A:A,'Patient Demographics'!I:I,FALSE)</f>
        <v>48</v>
      </c>
      <c r="E201" t="str">
        <f>_xlfn.XLOOKUP(A201,'Patient Demographics'!A:A,'Patient Demographics'!J:J,FALSE)</f>
        <v>Senior</v>
      </c>
      <c r="F201">
        <f>_xlfn.XLOOKUP(A201,'Billing Details'!A:A,'Billing Details'!U:U,FALSE)</f>
        <v>1266.78</v>
      </c>
      <c r="G201">
        <f>_xlfn.XLOOKUP(A201,'Patient Health Records'!A:A,'Patient Health Records'!E:E,FALSE)</f>
        <v>89.2</v>
      </c>
      <c r="H201" t="str">
        <f>_xlfn.XLOOKUP(A201,'Patient Health Records'!A:A,'Patient Health Records'!B:B,FALSE)</f>
        <v>B+</v>
      </c>
      <c r="I201" t="b">
        <f>_xlfn.XLOOKUP(A201,'Patient Health Records'!A:A,'Patient Health Records'!J:J,FALSE)</f>
        <v>0</v>
      </c>
      <c r="J201" t="b">
        <f>_xlfn.XLOOKUP(A201,'Patient Health Records'!A:A,'Patient Health Records'!P:P,FALSE)</f>
        <v>0</v>
      </c>
      <c r="K201" s="68">
        <f>_xlfn.XLOOKUP(A201,'Patient Health Records'!A:A,'Patient Health Records'!F:F,FALSE)</f>
        <v>32.370445637973582</v>
      </c>
      <c r="L201" s="22" t="b">
        <f>_xlfn.XLOOKUP(A201,'Patient Health Records'!A:A,'Patient Health Records'!AD:AD,FALSE)</f>
        <v>1</v>
      </c>
      <c r="M201">
        <f>_xlfn.XLOOKUP(A201,'Patient Demographics'!A:A,'Patient Demographics'!K:K,FALSE)</f>
        <v>0.5</v>
      </c>
      <c r="N201" t="b">
        <f>_xlfn.XLOOKUP(A201,'Billing Details'!A:A,'Billing Details'!T:T,FALSE)</f>
        <v>1</v>
      </c>
      <c r="O201" t="str">
        <f>_xlfn.XLOOKUP(A201,'Patient Health Records'!A:A,'Patient Health Records'!AF:AF,FALSE)</f>
        <v>Respiratory Infection</v>
      </c>
      <c r="P201" t="b">
        <f>_xlfn.XLOOKUP(A201,'Patient Health Records'!A:A,'Patient Health Records'!X:X,FALSE)</f>
        <v>0</v>
      </c>
      <c r="Q201" t="b">
        <f>_xlfn.XLOOKUP(A201,'Patient Health Records'!A:A,'Patient Health Records'!S:S,FALSE)</f>
        <v>1</v>
      </c>
      <c r="R201" t="b">
        <f>_xlfn.XLOOKUP(A201,'Patient Health Records'!A:A,'Patient Health Records'!AA:AA,FALSE)</f>
        <v>0</v>
      </c>
      <c r="S201" t="str">
        <f>_xlfn.XLOOKUP(A201,'Patient Demographics'!A:A,'Patient Demographics'!E:E,FALSE)</f>
        <v>Female</v>
      </c>
      <c r="T201" t="str">
        <f>_xlfn.XLOOKUP(A201,'Patient Education'!A:A,'Patient Education'!B:B,FALSE)</f>
        <v>Post-graduate</v>
      </c>
      <c r="U201" t="str">
        <f>_xlfn.XLOOKUP('Combined Sheet'!A201,'Patient Education'!A:A,'Patient Education'!C:C,FALSE)</f>
        <v>Scientist</v>
      </c>
      <c r="V201">
        <f>_xlfn.XLOOKUP(A201,'Billing Details'!A:A,'Billing Details'!J:J,FALSE)</f>
        <v>1600</v>
      </c>
    </row>
    <row r="202" spans="1:22" x14ac:dyDescent="0.35">
      <c r="A202" s="2" t="s">
        <v>383</v>
      </c>
      <c r="B202">
        <f>_xlfn.XLOOKUP(A202,'Patient Demographics'!A:A,'Billing Details'!J:J,FALSE)</f>
        <v>800</v>
      </c>
      <c r="C202" t="str">
        <f>_xlfn.XLOOKUP(A202,'Patient Demographics'!A:A,'Patient Demographics'!N:N,FALSE)</f>
        <v>South</v>
      </c>
      <c r="D202">
        <f>_xlfn.XLOOKUP(A202,'Patient Demographics'!A:A,'Patient Demographics'!I:I,FALSE)</f>
        <v>54</v>
      </c>
      <c r="E202" t="str">
        <f>_xlfn.XLOOKUP(A202,'Patient Demographics'!A:A,'Patient Demographics'!J:J,FALSE)</f>
        <v>Senior</v>
      </c>
      <c r="F202">
        <f>_xlfn.XLOOKUP(A202,'Billing Details'!A:A,'Billing Details'!U:U,FALSE)</f>
        <v>630.48</v>
      </c>
      <c r="G202">
        <f>_xlfn.XLOOKUP(A202,'Patient Health Records'!A:A,'Patient Health Records'!E:E,FALSE)</f>
        <v>54.1</v>
      </c>
      <c r="H202" t="str">
        <f>_xlfn.XLOOKUP(A202,'Patient Health Records'!A:A,'Patient Health Records'!B:B,FALSE)</f>
        <v>A-</v>
      </c>
      <c r="I202" t="b">
        <f>_xlfn.XLOOKUP(A202,'Patient Health Records'!A:A,'Patient Health Records'!J:J,FALSE)</f>
        <v>0</v>
      </c>
      <c r="J202" t="b">
        <f>_xlfn.XLOOKUP(A202,'Patient Health Records'!A:A,'Patient Health Records'!P:P,FALSE)</f>
        <v>1</v>
      </c>
      <c r="K202" s="68">
        <f>_xlfn.XLOOKUP(A202,'Patient Health Records'!A:A,'Patient Health Records'!F:F,FALSE)</f>
        <v>22.230440499671268</v>
      </c>
      <c r="L202" s="22" t="b">
        <f>_xlfn.XLOOKUP(A202,'Patient Health Records'!A:A,'Patient Health Records'!AD:AD,FALSE)</f>
        <v>0</v>
      </c>
      <c r="M202">
        <f>_xlfn.XLOOKUP(A202,'Patient Demographics'!A:A,'Patient Demographics'!K:K,FALSE)</f>
        <v>50</v>
      </c>
      <c r="N202" t="b">
        <f>_xlfn.XLOOKUP(A202,'Billing Details'!A:A,'Billing Details'!T:T,FALSE)</f>
        <v>1</v>
      </c>
      <c r="O202" t="str">
        <f>_xlfn.XLOOKUP(A202,'Patient Health Records'!A:A,'Patient Health Records'!AF:AF,FALSE)</f>
        <v>Cancer</v>
      </c>
      <c r="P202" t="b">
        <f>_xlfn.XLOOKUP(A202,'Patient Health Records'!A:A,'Patient Health Records'!X:X,FALSE)</f>
        <v>0</v>
      </c>
      <c r="Q202" t="b">
        <f>_xlfn.XLOOKUP(A202,'Patient Health Records'!A:A,'Patient Health Records'!S:S,FALSE)</f>
        <v>0</v>
      </c>
      <c r="R202" t="b">
        <f>_xlfn.XLOOKUP(A202,'Patient Health Records'!A:A,'Patient Health Records'!AA:AA,FALSE)</f>
        <v>0</v>
      </c>
      <c r="S202" t="str">
        <f>_xlfn.XLOOKUP(A202,'Patient Demographics'!A:A,'Patient Demographics'!E:E,FALSE)</f>
        <v>Male</v>
      </c>
      <c r="T202" t="str">
        <f>_xlfn.XLOOKUP(A202,'Patient Education'!A:A,'Patient Education'!B:B,FALSE)</f>
        <v>Master's Degree</v>
      </c>
      <c r="U202" t="str">
        <f>_xlfn.XLOOKUP('Combined Sheet'!A202,'Patient Education'!A:A,'Patient Education'!C:C,FALSE)</f>
        <v>Software Engineer</v>
      </c>
      <c r="V202">
        <f>_xlfn.XLOOKUP(A202,'Billing Details'!A:A,'Billing Details'!J:J,FALSE)</f>
        <v>800</v>
      </c>
    </row>
    <row r="203" spans="1:22" x14ac:dyDescent="0.35">
      <c r="A203" s="2" t="s">
        <v>384</v>
      </c>
      <c r="B203">
        <f>_xlfn.XLOOKUP(A203,'Patient Demographics'!A:A,'Billing Details'!J:J,FALSE)</f>
        <v>100</v>
      </c>
      <c r="C203" t="str">
        <f>_xlfn.XLOOKUP(A203,'Patient Demographics'!A:A,'Patient Demographics'!N:N,FALSE)</f>
        <v>North</v>
      </c>
      <c r="D203">
        <f>_xlfn.XLOOKUP(A203,'Patient Demographics'!A:A,'Patient Demographics'!I:I,FALSE)</f>
        <v>62</v>
      </c>
      <c r="E203" t="str">
        <f>_xlfn.XLOOKUP(A203,'Patient Demographics'!A:A,'Patient Demographics'!J:J,FALSE)</f>
        <v>super senior</v>
      </c>
      <c r="F203" t="str">
        <f>_xlfn.XLOOKUP(A203,'Billing Details'!A:A,'Billing Details'!U:U,FALSE)</f>
        <v/>
      </c>
      <c r="G203">
        <f>_xlfn.XLOOKUP(A203,'Patient Health Records'!A:A,'Patient Health Records'!E:E,FALSE)</f>
        <v>80</v>
      </c>
      <c r="H203" t="str">
        <f>_xlfn.XLOOKUP(A203,'Patient Health Records'!A:A,'Patient Health Records'!B:B,FALSE)</f>
        <v>A-</v>
      </c>
      <c r="I203" t="b">
        <f>_xlfn.XLOOKUP(A203,'Patient Health Records'!A:A,'Patient Health Records'!J:J,FALSE)</f>
        <v>0</v>
      </c>
      <c r="J203" t="b">
        <f>_xlfn.XLOOKUP(A203,'Patient Health Records'!A:A,'Patient Health Records'!P:P,FALSE)</f>
        <v>1</v>
      </c>
      <c r="K203" s="68">
        <f>_xlfn.XLOOKUP(A203,'Patient Health Records'!A:A,'Patient Health Records'!F:F,FALSE)</f>
        <v>33.732501264968796</v>
      </c>
      <c r="L203" s="22" t="b">
        <f>_xlfn.XLOOKUP(A203,'Patient Health Records'!A:A,'Patient Health Records'!AD:AD,FALSE)</f>
        <v>1</v>
      </c>
      <c r="M203">
        <f>_xlfn.XLOOKUP(A203,'Patient Demographics'!A:A,'Patient Demographics'!K:K,FALSE)</f>
        <v>3</v>
      </c>
      <c r="N203" t="b">
        <f>_xlfn.XLOOKUP(A203,'Billing Details'!A:A,'Billing Details'!T:T,FALSE)</f>
        <v>0</v>
      </c>
      <c r="O203" t="str">
        <f>_xlfn.XLOOKUP(A203,'Patient Health Records'!A:A,'Patient Health Records'!AF:AF,FALSE)</f>
        <v>Kidney Stones</v>
      </c>
      <c r="P203" t="b">
        <f>_xlfn.XLOOKUP(A203,'Patient Health Records'!A:A,'Patient Health Records'!X:X,FALSE)</f>
        <v>0</v>
      </c>
      <c r="Q203" t="b">
        <f>_xlfn.XLOOKUP(A203,'Patient Health Records'!A:A,'Patient Health Records'!S:S,FALSE)</f>
        <v>1</v>
      </c>
      <c r="R203" t="b">
        <f>_xlfn.XLOOKUP(A203,'Patient Health Records'!A:A,'Patient Health Records'!AA:AA,FALSE)</f>
        <v>1</v>
      </c>
      <c r="S203" t="str">
        <f>_xlfn.XLOOKUP(A203,'Patient Demographics'!A:A,'Patient Demographics'!E:E,FALSE)</f>
        <v>Male</v>
      </c>
      <c r="T203" t="str">
        <f>_xlfn.XLOOKUP(A203,'Patient Education'!A:A,'Patient Education'!B:B,FALSE)</f>
        <v>Bachelor's Degree</v>
      </c>
      <c r="U203" t="str">
        <f>_xlfn.XLOOKUP('Combined Sheet'!A203,'Patient Education'!A:A,'Patient Education'!C:C,FALSE)</f>
        <v>Nurse</v>
      </c>
      <c r="V203">
        <f>_xlfn.XLOOKUP(A203,'Billing Details'!A:A,'Billing Details'!J:J,FALSE)</f>
        <v>100</v>
      </c>
    </row>
    <row r="204" spans="1:22" x14ac:dyDescent="0.35">
      <c r="A204" s="2" t="s">
        <v>385</v>
      </c>
      <c r="B204">
        <f>_xlfn.XLOOKUP(A204,'Patient Demographics'!A:A,'Billing Details'!J:J,FALSE)</f>
        <v>300000</v>
      </c>
      <c r="C204" t="str">
        <f>_xlfn.XLOOKUP(A204,'Patient Demographics'!A:A,'Patient Demographics'!N:N,FALSE)</f>
        <v>East</v>
      </c>
      <c r="D204">
        <f>_xlfn.XLOOKUP(A204,'Patient Demographics'!A:A,'Patient Demographics'!I:I,FALSE)</f>
        <v>48</v>
      </c>
      <c r="E204" t="str">
        <f>_xlfn.XLOOKUP(A204,'Patient Demographics'!A:A,'Patient Demographics'!J:J,FALSE)</f>
        <v>Senior</v>
      </c>
      <c r="F204">
        <f>_xlfn.XLOOKUP(A204,'Billing Details'!A:A,'Billing Details'!U:U,FALSE)</f>
        <v>233626.56</v>
      </c>
      <c r="G204">
        <f>_xlfn.XLOOKUP(A204,'Patient Health Records'!A:A,'Patient Health Records'!E:E,FALSE)</f>
        <v>90.8</v>
      </c>
      <c r="H204" t="str">
        <f>_xlfn.XLOOKUP(A204,'Patient Health Records'!A:A,'Patient Health Records'!B:B,FALSE)</f>
        <v>O-</v>
      </c>
      <c r="I204" t="b">
        <f>_xlfn.XLOOKUP(A204,'Patient Health Records'!A:A,'Patient Health Records'!J:J,FALSE)</f>
        <v>0</v>
      </c>
      <c r="J204" t="b">
        <f>_xlfn.XLOOKUP(A204,'Patient Health Records'!A:A,'Patient Health Records'!P:P,FALSE)</f>
        <v>0</v>
      </c>
      <c r="K204" s="68">
        <f>_xlfn.XLOOKUP(A204,'Patient Health Records'!A:A,'Patient Health Records'!F:F,FALSE)</f>
        <v>32.171201814058961</v>
      </c>
      <c r="L204" s="22" t="b">
        <f>_xlfn.XLOOKUP(A204,'Patient Health Records'!A:A,'Patient Health Records'!AD:AD,FALSE)</f>
        <v>1</v>
      </c>
      <c r="M204">
        <f>_xlfn.XLOOKUP(A204,'Patient Demographics'!A:A,'Patient Demographics'!K:K,FALSE)</f>
        <v>12</v>
      </c>
      <c r="N204" t="b">
        <f>_xlfn.XLOOKUP(A204,'Billing Details'!A:A,'Billing Details'!T:T,FALSE)</f>
        <v>1</v>
      </c>
      <c r="O204" t="str">
        <f>_xlfn.XLOOKUP(A204,'Patient Health Records'!A:A,'Patient Health Records'!AF:AF,FALSE)</f>
        <v>Kidney Stones</v>
      </c>
      <c r="P204" t="b">
        <f>_xlfn.XLOOKUP(A204,'Patient Health Records'!A:A,'Patient Health Records'!X:X,FALSE)</f>
        <v>0</v>
      </c>
      <c r="Q204" t="b">
        <f>_xlfn.XLOOKUP(A204,'Patient Health Records'!A:A,'Patient Health Records'!S:S,FALSE)</f>
        <v>1</v>
      </c>
      <c r="R204" t="b">
        <f>_xlfn.XLOOKUP(A204,'Patient Health Records'!A:A,'Patient Health Records'!AA:AA,FALSE)</f>
        <v>0</v>
      </c>
      <c r="S204" t="str">
        <f>_xlfn.XLOOKUP(A204,'Patient Demographics'!A:A,'Patient Demographics'!E:E,FALSE)</f>
        <v>Female</v>
      </c>
      <c r="T204" t="str">
        <f>_xlfn.XLOOKUP(A204,'Patient Education'!A:A,'Patient Education'!B:B,FALSE)</f>
        <v>Bachelor's Degree</v>
      </c>
      <c r="U204" t="str">
        <f>_xlfn.XLOOKUP('Combined Sheet'!A204,'Patient Education'!A:A,'Patient Education'!C:C,FALSE)</f>
        <v>Engineer</v>
      </c>
      <c r="V204">
        <f>_xlfn.XLOOKUP(A204,'Billing Details'!A:A,'Billing Details'!J:J,FALSE)</f>
        <v>300000</v>
      </c>
    </row>
    <row r="205" spans="1:22" x14ac:dyDescent="0.35">
      <c r="A205" s="2" t="s">
        <v>387</v>
      </c>
      <c r="B205">
        <f>_xlfn.XLOOKUP(A205,'Patient Demographics'!A:A,'Billing Details'!J:J,FALSE)</f>
        <v>300000</v>
      </c>
      <c r="C205" t="str">
        <f>_xlfn.XLOOKUP(A205,'Patient Demographics'!A:A,'Patient Demographics'!N:N,FALSE)</f>
        <v>East</v>
      </c>
      <c r="D205">
        <f>_xlfn.XLOOKUP(A205,'Patient Demographics'!A:A,'Patient Demographics'!I:I,FALSE)</f>
        <v>33</v>
      </c>
      <c r="E205" t="str">
        <f>_xlfn.XLOOKUP(A205,'Patient Demographics'!A:A,'Patient Demographics'!J:J,FALSE)</f>
        <v>Adult</v>
      </c>
      <c r="F205">
        <f>_xlfn.XLOOKUP(A205,'Billing Details'!A:A,'Billing Details'!U:U,FALSE)</f>
        <v>210807</v>
      </c>
      <c r="G205">
        <f>_xlfn.XLOOKUP(A205,'Patient Health Records'!A:A,'Patient Health Records'!E:E,FALSE)</f>
        <v>72.400000000000006</v>
      </c>
      <c r="H205" t="str">
        <f>_xlfn.XLOOKUP(A205,'Patient Health Records'!A:A,'Patient Health Records'!B:B,FALSE)</f>
        <v>O-</v>
      </c>
      <c r="I205" t="b">
        <f>_xlfn.XLOOKUP(A205,'Patient Health Records'!A:A,'Patient Health Records'!J:J,FALSE)</f>
        <v>0</v>
      </c>
      <c r="J205" t="b">
        <f>_xlfn.XLOOKUP(A205,'Patient Health Records'!A:A,'Patient Health Records'!P:P,FALSE)</f>
        <v>0</v>
      </c>
      <c r="K205" s="68">
        <f>_xlfn.XLOOKUP(A205,'Patient Health Records'!A:A,'Patient Health Records'!F:F,FALSE)</f>
        <v>26.918500892326001</v>
      </c>
      <c r="L205" s="22" t="b">
        <f>_xlfn.XLOOKUP(A205,'Patient Health Records'!A:A,'Patient Health Records'!AD:AD,FALSE)</f>
        <v>0</v>
      </c>
      <c r="M205">
        <f>_xlfn.XLOOKUP(A205,'Patient Demographics'!A:A,'Patient Demographics'!K:K,FALSE)</f>
        <v>20</v>
      </c>
      <c r="N205" t="b">
        <f>_xlfn.XLOOKUP(A205,'Billing Details'!A:A,'Billing Details'!T:T,FALSE)</f>
        <v>1</v>
      </c>
      <c r="O205" t="str">
        <f>_xlfn.XLOOKUP(A205,'Patient Health Records'!A:A,'Patient Health Records'!AF:AF,FALSE)</f>
        <v>Fractured Arm</v>
      </c>
      <c r="P205" t="b">
        <f>_xlfn.XLOOKUP(A205,'Patient Health Records'!A:A,'Patient Health Records'!X:X,FALSE)</f>
        <v>0</v>
      </c>
      <c r="Q205" t="b">
        <f>_xlfn.XLOOKUP(A205,'Patient Health Records'!A:A,'Patient Health Records'!S:S,FALSE)</f>
        <v>0</v>
      </c>
      <c r="R205" t="b">
        <f>_xlfn.XLOOKUP(A205,'Patient Health Records'!A:A,'Patient Health Records'!AA:AA,FALSE)</f>
        <v>0</v>
      </c>
      <c r="S205" t="str">
        <f>_xlfn.XLOOKUP(A205,'Patient Demographics'!A:A,'Patient Demographics'!E:E,FALSE)</f>
        <v>Female</v>
      </c>
      <c r="T205" t="str">
        <f>_xlfn.XLOOKUP(A205,'Patient Education'!A:A,'Patient Education'!B:B,FALSE)</f>
        <v>School</v>
      </c>
      <c r="U205" t="str">
        <f>_xlfn.XLOOKUP('Combined Sheet'!A205,'Patient Education'!A:A,'Patient Education'!C:C,FALSE)</f>
        <v>Driver</v>
      </c>
      <c r="V205">
        <f>_xlfn.XLOOKUP(A205,'Billing Details'!A:A,'Billing Details'!J:J,FALSE)</f>
        <v>300000</v>
      </c>
    </row>
    <row r="206" spans="1:22" x14ac:dyDescent="0.35">
      <c r="A206" s="2" t="s">
        <v>389</v>
      </c>
      <c r="B206">
        <f>_xlfn.XLOOKUP(A206,'Patient Demographics'!A:A,'Billing Details'!J:J,FALSE)</f>
        <v>45000</v>
      </c>
      <c r="C206" t="str">
        <f>_xlfn.XLOOKUP(A206,'Patient Demographics'!A:A,'Patient Demographics'!N:N,FALSE)</f>
        <v>South</v>
      </c>
      <c r="D206">
        <f>_xlfn.XLOOKUP(A206,'Patient Demographics'!A:A,'Patient Demographics'!I:I,FALSE)</f>
        <v>68</v>
      </c>
      <c r="E206" t="str">
        <f>_xlfn.XLOOKUP(A206,'Patient Demographics'!A:A,'Patient Demographics'!J:J,FALSE)</f>
        <v>super senior</v>
      </c>
      <c r="F206">
        <f>_xlfn.XLOOKUP(A206,'Billing Details'!A:A,'Billing Details'!U:U,FALSE)</f>
        <v>36976.979999999996</v>
      </c>
      <c r="G206">
        <f>_xlfn.XLOOKUP(A206,'Patient Health Records'!A:A,'Patient Health Records'!E:E,FALSE)</f>
        <v>60.1</v>
      </c>
      <c r="H206" t="str">
        <f>_xlfn.XLOOKUP(A206,'Patient Health Records'!A:A,'Patient Health Records'!B:B,FALSE)</f>
        <v>B+</v>
      </c>
      <c r="I206" t="b">
        <f>_xlfn.XLOOKUP(A206,'Patient Health Records'!A:A,'Patient Health Records'!J:J,FALSE)</f>
        <v>0</v>
      </c>
      <c r="J206" t="b">
        <f>_xlfn.XLOOKUP(A206,'Patient Health Records'!A:A,'Patient Health Records'!P:P,FALSE)</f>
        <v>0</v>
      </c>
      <c r="K206" s="68">
        <f>_xlfn.XLOOKUP(A206,'Patient Health Records'!A:A,'Patient Health Records'!F:F,FALSE)</f>
        <v>21.810132094643638</v>
      </c>
      <c r="L206" s="22" t="b">
        <f>_xlfn.XLOOKUP(A206,'Patient Health Records'!A:A,'Patient Health Records'!AD:AD,FALSE)</f>
        <v>0</v>
      </c>
      <c r="M206">
        <f>_xlfn.XLOOKUP(A206,'Patient Demographics'!A:A,'Patient Demographics'!K:K,FALSE)</f>
        <v>2</v>
      </c>
      <c r="N206" t="b">
        <f>_xlfn.XLOOKUP(A206,'Billing Details'!A:A,'Billing Details'!T:T,FALSE)</f>
        <v>1</v>
      </c>
      <c r="O206" t="str">
        <f>_xlfn.XLOOKUP(A206,'Patient Health Records'!A:A,'Patient Health Records'!AF:AF,FALSE)</f>
        <v>Fractured Leg</v>
      </c>
      <c r="P206" t="b">
        <f>_xlfn.XLOOKUP(A206,'Patient Health Records'!A:A,'Patient Health Records'!X:X,FALSE)</f>
        <v>0</v>
      </c>
      <c r="Q206" t="b">
        <f>_xlfn.XLOOKUP(A206,'Patient Health Records'!A:A,'Patient Health Records'!S:S,FALSE)</f>
        <v>0</v>
      </c>
      <c r="R206" t="b">
        <f>_xlfn.XLOOKUP(A206,'Patient Health Records'!A:A,'Patient Health Records'!AA:AA,FALSE)</f>
        <v>0</v>
      </c>
      <c r="S206" t="str">
        <f>_xlfn.XLOOKUP(A206,'Patient Demographics'!A:A,'Patient Demographics'!E:E,FALSE)</f>
        <v>Male</v>
      </c>
      <c r="T206" t="str">
        <f>_xlfn.XLOOKUP(A206,'Patient Education'!A:A,'Patient Education'!B:B,FALSE)</f>
        <v>Master's Degree</v>
      </c>
      <c r="U206" t="str">
        <f>_xlfn.XLOOKUP('Combined Sheet'!A206,'Patient Education'!A:A,'Patient Education'!C:C,FALSE)</f>
        <v>Doctor</v>
      </c>
      <c r="V206">
        <f>_xlfn.XLOOKUP(A206,'Billing Details'!A:A,'Billing Details'!J:J,FALSE)</f>
        <v>45000</v>
      </c>
    </row>
    <row r="207" spans="1:22" x14ac:dyDescent="0.35">
      <c r="A207" s="2" t="s">
        <v>391</v>
      </c>
      <c r="B207">
        <f>_xlfn.XLOOKUP(A207,'Patient Demographics'!A:A,'Billing Details'!J:J,FALSE)</f>
        <v>18000</v>
      </c>
      <c r="C207" t="str">
        <f>_xlfn.XLOOKUP(A207,'Patient Demographics'!A:A,'Patient Demographics'!N:N,FALSE)</f>
        <v>North</v>
      </c>
      <c r="D207">
        <f>_xlfn.XLOOKUP(A207,'Patient Demographics'!A:A,'Patient Demographics'!I:I,FALSE)</f>
        <v>45</v>
      </c>
      <c r="E207" t="str">
        <f>_xlfn.XLOOKUP(A207,'Patient Demographics'!A:A,'Patient Demographics'!J:J,FALSE)</f>
        <v>Adult</v>
      </c>
      <c r="F207">
        <f>_xlfn.XLOOKUP(A207,'Billing Details'!A:A,'Billing Details'!U:U,FALSE)</f>
        <v>13231.380000000001</v>
      </c>
      <c r="G207">
        <f>_xlfn.XLOOKUP(A207,'Patient Health Records'!A:A,'Patient Health Records'!E:E,FALSE)</f>
        <v>72.3</v>
      </c>
      <c r="H207" t="str">
        <f>_xlfn.XLOOKUP(A207,'Patient Health Records'!A:A,'Patient Health Records'!B:B,FALSE)</f>
        <v>B-</v>
      </c>
      <c r="I207" t="b">
        <f>_xlfn.XLOOKUP(A207,'Patient Health Records'!A:A,'Patient Health Records'!J:J,FALSE)</f>
        <v>0</v>
      </c>
      <c r="J207" t="b">
        <f>_xlfn.XLOOKUP(A207,'Patient Health Records'!A:A,'Patient Health Records'!P:P,FALSE)</f>
        <v>1</v>
      </c>
      <c r="K207" s="68">
        <f>_xlfn.XLOOKUP(A207,'Patient Health Records'!A:A,'Patient Health Records'!F:F,FALSE)</f>
        <v>25.924199505181253</v>
      </c>
      <c r="L207" s="22" t="b">
        <f>_xlfn.XLOOKUP(A207,'Patient Health Records'!A:A,'Patient Health Records'!AD:AD,FALSE)</f>
        <v>0</v>
      </c>
      <c r="M207">
        <f>_xlfn.XLOOKUP(A207,'Patient Demographics'!A:A,'Patient Demographics'!K:K,FALSE)</f>
        <v>3</v>
      </c>
      <c r="N207" t="b">
        <f>_xlfn.XLOOKUP(A207,'Billing Details'!A:A,'Billing Details'!T:T,FALSE)</f>
        <v>1</v>
      </c>
      <c r="O207" t="str">
        <f>_xlfn.XLOOKUP(A207,'Patient Health Records'!A:A,'Patient Health Records'!AF:AF,FALSE)</f>
        <v>Allergic Reaction</v>
      </c>
      <c r="P207" t="b">
        <f>_xlfn.XLOOKUP(A207,'Patient Health Records'!A:A,'Patient Health Records'!X:X,FALSE)</f>
        <v>0</v>
      </c>
      <c r="Q207" t="b">
        <f>_xlfn.XLOOKUP(A207,'Patient Health Records'!A:A,'Patient Health Records'!S:S,FALSE)</f>
        <v>0</v>
      </c>
      <c r="R207" t="b">
        <f>_xlfn.XLOOKUP(A207,'Patient Health Records'!A:A,'Patient Health Records'!AA:AA,FALSE)</f>
        <v>0</v>
      </c>
      <c r="S207" t="str">
        <f>_xlfn.XLOOKUP(A207,'Patient Demographics'!A:A,'Patient Demographics'!E:E,FALSE)</f>
        <v>Male</v>
      </c>
      <c r="T207" t="str">
        <f>_xlfn.XLOOKUP(A207,'Patient Education'!A:A,'Patient Education'!B:B,FALSE)</f>
        <v>School</v>
      </c>
      <c r="U207" t="str">
        <f>_xlfn.XLOOKUP('Combined Sheet'!A207,'Patient Education'!A:A,'Patient Education'!C:C,FALSE)</f>
        <v>Retail Worker</v>
      </c>
      <c r="V207">
        <f>_xlfn.XLOOKUP(A207,'Billing Details'!A:A,'Billing Details'!J:J,FALSE)</f>
        <v>18000</v>
      </c>
    </row>
    <row r="208" spans="1:22" x14ac:dyDescent="0.35">
      <c r="A208" s="2" t="s">
        <v>393</v>
      </c>
      <c r="B208">
        <f>_xlfn.XLOOKUP(A208,'Patient Demographics'!A:A,'Billing Details'!J:J,FALSE)</f>
        <v>3000</v>
      </c>
      <c r="C208" t="str">
        <f>_xlfn.XLOOKUP(A208,'Patient Demographics'!A:A,'Patient Demographics'!N:N,FALSE)</f>
        <v>South</v>
      </c>
      <c r="D208">
        <f>_xlfn.XLOOKUP(A208,'Patient Demographics'!A:A,'Patient Demographics'!I:I,FALSE)</f>
        <v>33</v>
      </c>
      <c r="E208" t="str">
        <f>_xlfn.XLOOKUP(A208,'Patient Demographics'!A:A,'Patient Demographics'!J:J,FALSE)</f>
        <v>Adult</v>
      </c>
      <c r="F208" t="str">
        <f>_xlfn.XLOOKUP(A208,'Billing Details'!A:A,'Billing Details'!U:U,FALSE)</f>
        <v/>
      </c>
      <c r="G208">
        <f>_xlfn.XLOOKUP(A208,'Patient Health Records'!A:A,'Patient Health Records'!E:E,FALSE)</f>
        <v>90</v>
      </c>
      <c r="H208" t="str">
        <f>_xlfn.XLOOKUP(A208,'Patient Health Records'!A:A,'Patient Health Records'!B:B,FALSE)</f>
        <v>B+</v>
      </c>
      <c r="I208" t="b">
        <f>_xlfn.XLOOKUP(A208,'Patient Health Records'!A:A,'Patient Health Records'!J:J,FALSE)</f>
        <v>0</v>
      </c>
      <c r="J208" t="b">
        <f>_xlfn.XLOOKUP(A208,'Patient Health Records'!A:A,'Patient Health Records'!P:P,FALSE)</f>
        <v>0</v>
      </c>
      <c r="K208" s="68">
        <f>_xlfn.XLOOKUP(A208,'Patient Health Records'!A:A,'Patient Health Records'!F:F,FALSE)</f>
        <v>29.054752066115704</v>
      </c>
      <c r="L208" s="22" t="b">
        <f>_xlfn.XLOOKUP(A208,'Patient Health Records'!A:A,'Patient Health Records'!AD:AD,FALSE)</f>
        <v>1</v>
      </c>
      <c r="M208">
        <f>_xlfn.XLOOKUP(A208,'Patient Demographics'!A:A,'Patient Demographics'!K:K,FALSE)</f>
        <v>25</v>
      </c>
      <c r="N208" t="b">
        <f>_xlfn.XLOOKUP(A208,'Billing Details'!A:A,'Billing Details'!T:T,FALSE)</f>
        <v>0</v>
      </c>
      <c r="O208" t="str">
        <f>_xlfn.XLOOKUP(A208,'Patient Health Records'!A:A,'Patient Health Records'!AF:AF,FALSE)</f>
        <v>Allergic Reaction</v>
      </c>
      <c r="P208" t="b">
        <f>_xlfn.XLOOKUP(A208,'Patient Health Records'!A:A,'Patient Health Records'!X:X,FALSE)</f>
        <v>0</v>
      </c>
      <c r="Q208" t="b">
        <f>_xlfn.XLOOKUP(A208,'Patient Health Records'!A:A,'Patient Health Records'!S:S,FALSE)</f>
        <v>0</v>
      </c>
      <c r="R208" t="b">
        <f>_xlfn.XLOOKUP(A208,'Patient Health Records'!A:A,'Patient Health Records'!AA:AA,FALSE)</f>
        <v>1</v>
      </c>
      <c r="S208" t="str">
        <f>_xlfn.XLOOKUP(A208,'Patient Demographics'!A:A,'Patient Demographics'!E:E,FALSE)</f>
        <v>Female</v>
      </c>
      <c r="T208" t="str">
        <f>_xlfn.XLOOKUP(A208,'Patient Education'!A:A,'Patient Education'!B:B,FALSE)</f>
        <v>Post-graduate</v>
      </c>
      <c r="U208" t="str">
        <f>_xlfn.XLOOKUP('Combined Sheet'!A208,'Patient Education'!A:A,'Patient Education'!C:C,FALSE)</f>
        <v>Professor</v>
      </c>
      <c r="V208">
        <f>_xlfn.XLOOKUP(A208,'Billing Details'!A:A,'Billing Details'!J:J,FALSE)</f>
        <v>3000</v>
      </c>
    </row>
    <row r="209" spans="1:22" x14ac:dyDescent="0.35">
      <c r="A209" s="2" t="s">
        <v>395</v>
      </c>
      <c r="B209">
        <f>_xlfn.XLOOKUP(A209,'Patient Demographics'!A:A,'Billing Details'!J:J,FALSE)</f>
        <v>3000</v>
      </c>
      <c r="C209" t="str">
        <f>_xlfn.XLOOKUP(A209,'Patient Demographics'!A:A,'Patient Demographics'!N:N,FALSE)</f>
        <v>East</v>
      </c>
      <c r="D209">
        <f>_xlfn.XLOOKUP(A209,'Patient Demographics'!A:A,'Patient Demographics'!I:I,FALSE)</f>
        <v>48</v>
      </c>
      <c r="E209" t="str">
        <f>_xlfn.XLOOKUP(A209,'Patient Demographics'!A:A,'Patient Demographics'!J:J,FALSE)</f>
        <v>Senior</v>
      </c>
      <c r="F209" t="str">
        <f>_xlfn.XLOOKUP(A209,'Billing Details'!A:A,'Billing Details'!U:U,FALSE)</f>
        <v/>
      </c>
      <c r="G209">
        <f>_xlfn.XLOOKUP(A209,'Patient Health Records'!A:A,'Patient Health Records'!E:E,FALSE)</f>
        <v>61.1</v>
      </c>
      <c r="H209" t="str">
        <f>_xlfn.XLOOKUP(A209,'Patient Health Records'!A:A,'Patient Health Records'!B:B,FALSE)</f>
        <v>AB-</v>
      </c>
      <c r="I209" t="b">
        <f>_xlfn.XLOOKUP(A209,'Patient Health Records'!A:A,'Patient Health Records'!J:J,FALSE)</f>
        <v>0</v>
      </c>
      <c r="J209" t="b">
        <f>_xlfn.XLOOKUP(A209,'Patient Health Records'!A:A,'Patient Health Records'!P:P,FALSE)</f>
        <v>1</v>
      </c>
      <c r="K209" s="68">
        <f>_xlfn.XLOOKUP(A209,'Patient Health Records'!A:A,'Patient Health Records'!F:F,FALSE)</f>
        <v>23.571621465221249</v>
      </c>
      <c r="L209" s="22" t="b">
        <f>_xlfn.XLOOKUP(A209,'Patient Health Records'!A:A,'Patient Health Records'!AD:AD,FALSE)</f>
        <v>0</v>
      </c>
      <c r="M209">
        <f>_xlfn.XLOOKUP(A209,'Patient Demographics'!A:A,'Patient Demographics'!K:K,FALSE)</f>
        <v>9</v>
      </c>
      <c r="N209" t="b">
        <f>_xlfn.XLOOKUP(A209,'Billing Details'!A:A,'Billing Details'!T:T,FALSE)</f>
        <v>0</v>
      </c>
      <c r="O209" t="str">
        <f>_xlfn.XLOOKUP(A209,'Patient Health Records'!A:A,'Patient Health Records'!AF:AF,FALSE)</f>
        <v>Diabetes</v>
      </c>
      <c r="P209" t="b">
        <f>_xlfn.XLOOKUP(A209,'Patient Health Records'!A:A,'Patient Health Records'!X:X,FALSE)</f>
        <v>0</v>
      </c>
      <c r="Q209" t="b">
        <f>_xlfn.XLOOKUP(A209,'Patient Health Records'!A:A,'Patient Health Records'!S:S,FALSE)</f>
        <v>0</v>
      </c>
      <c r="R209" t="b">
        <f>_xlfn.XLOOKUP(A209,'Patient Health Records'!A:A,'Patient Health Records'!AA:AA,FALSE)</f>
        <v>0</v>
      </c>
      <c r="S209" t="str">
        <f>_xlfn.XLOOKUP(A209,'Patient Demographics'!A:A,'Patient Demographics'!E:E,FALSE)</f>
        <v>Male</v>
      </c>
      <c r="T209" t="str">
        <f>_xlfn.XLOOKUP(A209,'Patient Education'!A:A,'Patient Education'!B:B,FALSE)</f>
        <v>Master's Degree</v>
      </c>
      <c r="U209" t="str">
        <f>_xlfn.XLOOKUP('Combined Sheet'!A209,'Patient Education'!A:A,'Patient Education'!C:C,FALSE)</f>
        <v>Senior Executive</v>
      </c>
      <c r="V209">
        <f>_xlfn.XLOOKUP(A209,'Billing Details'!A:A,'Billing Details'!J:J,FALSE)</f>
        <v>3000</v>
      </c>
    </row>
    <row r="210" spans="1:22" x14ac:dyDescent="0.35">
      <c r="A210" s="2" t="s">
        <v>397</v>
      </c>
      <c r="B210">
        <f>_xlfn.XLOOKUP(A210,'Patient Demographics'!A:A,'Billing Details'!J:J,FALSE)</f>
        <v>75000</v>
      </c>
      <c r="C210" t="str">
        <f>_xlfn.XLOOKUP(A210,'Patient Demographics'!A:A,'Patient Demographics'!N:N,FALSE)</f>
        <v>East</v>
      </c>
      <c r="D210">
        <f>_xlfn.XLOOKUP(A210,'Patient Demographics'!A:A,'Patient Demographics'!I:I,FALSE)</f>
        <v>48</v>
      </c>
      <c r="E210" t="str">
        <f>_xlfn.XLOOKUP(A210,'Patient Demographics'!A:A,'Patient Demographics'!J:J,FALSE)</f>
        <v>Senior</v>
      </c>
      <c r="F210">
        <f>_xlfn.XLOOKUP(A210,'Billing Details'!A:A,'Billing Details'!U:U,FALSE)</f>
        <v>39899.4</v>
      </c>
      <c r="G210">
        <f>_xlfn.XLOOKUP(A210,'Patient Health Records'!A:A,'Patient Health Records'!E:E,FALSE)</f>
        <v>68.8</v>
      </c>
      <c r="H210" t="str">
        <f>_xlfn.XLOOKUP(A210,'Patient Health Records'!A:A,'Patient Health Records'!B:B,FALSE)</f>
        <v>B-</v>
      </c>
      <c r="I210" t="b">
        <f>_xlfn.XLOOKUP(A210,'Patient Health Records'!A:A,'Patient Health Records'!J:J,FALSE)</f>
        <v>0</v>
      </c>
      <c r="J210" t="b">
        <f>_xlfn.XLOOKUP(A210,'Patient Health Records'!A:A,'Patient Health Records'!P:P,FALSE)</f>
        <v>0</v>
      </c>
      <c r="K210" s="68">
        <f>_xlfn.XLOOKUP(A210,'Patient Health Records'!A:A,'Patient Health Records'!F:F,FALSE)</f>
        <v>26.542185872458621</v>
      </c>
      <c r="L210" s="22" t="b">
        <f>_xlfn.XLOOKUP(A210,'Patient Health Records'!A:A,'Patient Health Records'!AD:AD,FALSE)</f>
        <v>0</v>
      </c>
      <c r="M210">
        <f>_xlfn.XLOOKUP(A210,'Patient Demographics'!A:A,'Patient Demographics'!K:K,FALSE)</f>
        <v>9</v>
      </c>
      <c r="N210" t="b">
        <f>_xlfn.XLOOKUP(A210,'Billing Details'!A:A,'Billing Details'!T:T,FALSE)</f>
        <v>1</v>
      </c>
      <c r="O210" t="str">
        <f>_xlfn.XLOOKUP(A210,'Patient Health Records'!A:A,'Patient Health Records'!AF:AF,FALSE)</f>
        <v>Childbirth</v>
      </c>
      <c r="P210" t="b">
        <f>_xlfn.XLOOKUP(A210,'Patient Health Records'!A:A,'Patient Health Records'!X:X,FALSE)</f>
        <v>0</v>
      </c>
      <c r="Q210" t="b">
        <f>_xlfn.XLOOKUP(A210,'Patient Health Records'!A:A,'Patient Health Records'!S:S,FALSE)</f>
        <v>0</v>
      </c>
      <c r="R210" t="b">
        <f>_xlfn.XLOOKUP(A210,'Patient Health Records'!A:A,'Patient Health Records'!AA:AA,FALSE)</f>
        <v>0</v>
      </c>
      <c r="S210" t="str">
        <f>_xlfn.XLOOKUP(A210,'Patient Demographics'!A:A,'Patient Demographics'!E:E,FALSE)</f>
        <v>Male</v>
      </c>
      <c r="T210" t="str">
        <f>_xlfn.XLOOKUP(A210,'Patient Education'!A:A,'Patient Education'!B:B,FALSE)</f>
        <v>Master's Degree</v>
      </c>
      <c r="U210" t="str">
        <f>_xlfn.XLOOKUP('Combined Sheet'!A210,'Patient Education'!A:A,'Patient Education'!C:C,FALSE)</f>
        <v>Software Engineer</v>
      </c>
      <c r="V210">
        <f>_xlfn.XLOOKUP(A210,'Billing Details'!A:A,'Billing Details'!J:J,FALSE)</f>
        <v>75000</v>
      </c>
    </row>
    <row r="211" spans="1:22" x14ac:dyDescent="0.35">
      <c r="A211" s="2" t="s">
        <v>399</v>
      </c>
      <c r="B211">
        <f>_xlfn.XLOOKUP(A211,'Patient Demographics'!A:A,'Billing Details'!J:J,FALSE)</f>
        <v>100</v>
      </c>
      <c r="C211" t="str">
        <f>_xlfn.XLOOKUP(A211,'Patient Demographics'!A:A,'Patient Demographics'!N:N,FALSE)</f>
        <v>North</v>
      </c>
      <c r="D211">
        <f>_xlfn.XLOOKUP(A211,'Patient Demographics'!A:A,'Patient Demographics'!I:I,FALSE)</f>
        <v>62</v>
      </c>
      <c r="E211" t="str">
        <f>_xlfn.XLOOKUP(A211,'Patient Demographics'!A:A,'Patient Demographics'!J:J,FALSE)</f>
        <v>super senior</v>
      </c>
      <c r="F211" t="str">
        <f>_xlfn.XLOOKUP(A211,'Billing Details'!A:A,'Billing Details'!U:U,FALSE)</f>
        <v/>
      </c>
      <c r="G211">
        <f>_xlfn.XLOOKUP(A211,'Patient Health Records'!A:A,'Patient Health Records'!E:E,FALSE)</f>
        <v>51.9</v>
      </c>
      <c r="H211" t="str">
        <f>_xlfn.XLOOKUP(A211,'Patient Health Records'!A:A,'Patient Health Records'!B:B,FALSE)</f>
        <v>AB-</v>
      </c>
      <c r="I211" t="b">
        <f>_xlfn.XLOOKUP(A211,'Patient Health Records'!A:A,'Patient Health Records'!J:J,FALSE)</f>
        <v>0</v>
      </c>
      <c r="J211" t="b">
        <f>_xlfn.XLOOKUP(A211,'Patient Health Records'!A:A,'Patient Health Records'!P:P,FALSE)</f>
        <v>0</v>
      </c>
      <c r="K211" s="68">
        <f>_xlfn.XLOOKUP(A211,'Patient Health Records'!A:A,'Patient Health Records'!F:F,FALSE)</f>
        <v>20.022375679950617</v>
      </c>
      <c r="L211" s="22" t="b">
        <f>_xlfn.XLOOKUP(A211,'Patient Health Records'!A:A,'Patient Health Records'!AD:AD,FALSE)</f>
        <v>0</v>
      </c>
      <c r="M211">
        <f>_xlfn.XLOOKUP(A211,'Patient Demographics'!A:A,'Patient Demographics'!K:K,FALSE)</f>
        <v>250</v>
      </c>
      <c r="N211" t="b">
        <f>_xlfn.XLOOKUP(A211,'Billing Details'!A:A,'Billing Details'!T:T,FALSE)</f>
        <v>0</v>
      </c>
      <c r="O211" t="str">
        <f>_xlfn.XLOOKUP(A211,'Patient Health Records'!A:A,'Patient Health Records'!AF:AF,FALSE)</f>
        <v>Osteoarthritis</v>
      </c>
      <c r="P211" t="b">
        <f>_xlfn.XLOOKUP(A211,'Patient Health Records'!A:A,'Patient Health Records'!X:X,FALSE)</f>
        <v>0</v>
      </c>
      <c r="Q211" t="b">
        <f>_xlfn.XLOOKUP(A211,'Patient Health Records'!A:A,'Patient Health Records'!S:S,FALSE)</f>
        <v>0</v>
      </c>
      <c r="R211" t="b">
        <f>_xlfn.XLOOKUP(A211,'Patient Health Records'!A:A,'Patient Health Records'!AA:AA,FALSE)</f>
        <v>0</v>
      </c>
      <c r="S211" t="str">
        <f>_xlfn.XLOOKUP(A211,'Patient Demographics'!A:A,'Patient Demographics'!E:E,FALSE)</f>
        <v>Male</v>
      </c>
      <c r="T211" t="str">
        <f>_xlfn.XLOOKUP(A211,'Patient Education'!A:A,'Patient Education'!B:B,FALSE)</f>
        <v>School</v>
      </c>
      <c r="U211" t="str">
        <f>_xlfn.XLOOKUP('Combined Sheet'!A211,'Patient Education'!A:A,'Patient Education'!C:C,FALSE)</f>
        <v>Driver</v>
      </c>
      <c r="V211">
        <f>_xlfn.XLOOKUP(A211,'Billing Details'!A:A,'Billing Details'!J:J,FALSE)</f>
        <v>100</v>
      </c>
    </row>
    <row r="212" spans="1:22" x14ac:dyDescent="0.35">
      <c r="A212" s="2" t="s">
        <v>401</v>
      </c>
      <c r="B212">
        <f>_xlfn.XLOOKUP(A212,'Patient Demographics'!A:A,'Billing Details'!J:J,FALSE)</f>
        <v>20000</v>
      </c>
      <c r="C212" t="str">
        <f>_xlfn.XLOOKUP(A212,'Patient Demographics'!A:A,'Patient Demographics'!N:N,FALSE)</f>
        <v>East</v>
      </c>
      <c r="D212">
        <f>_xlfn.XLOOKUP(A212,'Patient Demographics'!A:A,'Patient Demographics'!I:I,FALSE)</f>
        <v>58</v>
      </c>
      <c r="E212" t="str">
        <f>_xlfn.XLOOKUP(A212,'Patient Demographics'!A:A,'Patient Demographics'!J:J,FALSE)</f>
        <v>Senior</v>
      </c>
      <c r="F212">
        <f>_xlfn.XLOOKUP(A212,'Billing Details'!A:A,'Billing Details'!U:U,FALSE)</f>
        <v>16134.38</v>
      </c>
      <c r="G212">
        <f>_xlfn.XLOOKUP(A212,'Patient Health Records'!A:A,'Patient Health Records'!E:E,FALSE)</f>
        <v>82.5</v>
      </c>
      <c r="H212" t="str">
        <f>_xlfn.XLOOKUP(A212,'Patient Health Records'!A:A,'Patient Health Records'!B:B,FALSE)</f>
        <v>AB+</v>
      </c>
      <c r="I212" t="b">
        <f>_xlfn.XLOOKUP(A212,'Patient Health Records'!A:A,'Patient Health Records'!J:J,FALSE)</f>
        <v>0</v>
      </c>
      <c r="J212" t="b">
        <f>_xlfn.XLOOKUP(A212,'Patient Health Records'!A:A,'Patient Health Records'!P:P,FALSE)</f>
        <v>0</v>
      </c>
      <c r="K212" s="68">
        <f>_xlfn.XLOOKUP(A212,'Patient Health Records'!A:A,'Patient Health Records'!F:F,FALSE)</f>
        <v>34.786641929499076</v>
      </c>
      <c r="L212" s="22" t="b">
        <f>_xlfn.XLOOKUP(A212,'Patient Health Records'!A:A,'Patient Health Records'!AD:AD,FALSE)</f>
        <v>1</v>
      </c>
      <c r="M212">
        <f>_xlfn.XLOOKUP(A212,'Patient Demographics'!A:A,'Patient Demographics'!K:K,FALSE)</f>
        <v>40</v>
      </c>
      <c r="N212" t="b">
        <f>_xlfn.XLOOKUP(A212,'Billing Details'!A:A,'Billing Details'!T:T,FALSE)</f>
        <v>1</v>
      </c>
      <c r="O212" t="str">
        <f>_xlfn.XLOOKUP(A212,'Patient Health Records'!A:A,'Patient Health Records'!AF:AF,FALSE)</f>
        <v>Heart Disease</v>
      </c>
      <c r="P212" t="b">
        <f>_xlfn.XLOOKUP(A212,'Patient Health Records'!A:A,'Patient Health Records'!X:X,FALSE)</f>
        <v>0</v>
      </c>
      <c r="Q212" t="b">
        <f>_xlfn.XLOOKUP(A212,'Patient Health Records'!A:A,'Patient Health Records'!S:S,FALSE)</f>
        <v>0</v>
      </c>
      <c r="R212" t="b">
        <f>_xlfn.XLOOKUP(A212,'Patient Health Records'!A:A,'Patient Health Records'!AA:AA,FALSE)</f>
        <v>0</v>
      </c>
      <c r="S212" t="str">
        <f>_xlfn.XLOOKUP(A212,'Patient Demographics'!A:A,'Patient Demographics'!E:E,FALSE)</f>
        <v>Male</v>
      </c>
      <c r="T212" t="str">
        <f>_xlfn.XLOOKUP(A212,'Patient Education'!A:A,'Patient Education'!B:B,FALSE)</f>
        <v>School</v>
      </c>
      <c r="U212" t="str">
        <f>_xlfn.XLOOKUP('Combined Sheet'!A212,'Patient Education'!A:A,'Patient Education'!C:C,FALSE)</f>
        <v>Driver</v>
      </c>
      <c r="V212">
        <f>_xlfn.XLOOKUP(A212,'Billing Details'!A:A,'Billing Details'!J:J,FALSE)</f>
        <v>20000</v>
      </c>
    </row>
    <row r="213" spans="1:22" x14ac:dyDescent="0.35">
      <c r="A213" s="2" t="s">
        <v>403</v>
      </c>
      <c r="B213">
        <f>_xlfn.XLOOKUP(A213,'Patient Demographics'!A:A,'Billing Details'!J:J,FALSE)</f>
        <v>60000</v>
      </c>
      <c r="C213" t="str">
        <f>_xlfn.XLOOKUP(A213,'Patient Demographics'!A:A,'Patient Demographics'!N:N,FALSE)</f>
        <v>South</v>
      </c>
      <c r="D213">
        <f>_xlfn.XLOOKUP(A213,'Patient Demographics'!A:A,'Patient Demographics'!I:I,FALSE)</f>
        <v>48</v>
      </c>
      <c r="E213" t="str">
        <f>_xlfn.XLOOKUP(A213,'Patient Demographics'!A:A,'Patient Demographics'!J:J,FALSE)</f>
        <v>Senior</v>
      </c>
      <c r="F213">
        <f>_xlfn.XLOOKUP(A213,'Billing Details'!A:A,'Billing Details'!U:U,FALSE)</f>
        <v>38509.85</v>
      </c>
      <c r="G213">
        <f>_xlfn.XLOOKUP(A213,'Patient Health Records'!A:A,'Patient Health Records'!E:E,FALSE)</f>
        <v>100.5</v>
      </c>
      <c r="H213" t="str">
        <f>_xlfn.XLOOKUP(A213,'Patient Health Records'!A:A,'Patient Health Records'!B:B,FALSE)</f>
        <v>O-</v>
      </c>
      <c r="I213" t="b">
        <f>_xlfn.XLOOKUP(A213,'Patient Health Records'!A:A,'Patient Health Records'!J:J,FALSE)</f>
        <v>0</v>
      </c>
      <c r="J213" t="b">
        <f>_xlfn.XLOOKUP(A213,'Patient Health Records'!A:A,'Patient Health Records'!P:P,FALSE)</f>
        <v>1</v>
      </c>
      <c r="K213" s="68">
        <f>_xlfn.XLOOKUP(A213,'Patient Health Records'!A:A,'Patient Health Records'!F:F,FALSE)</f>
        <v>34.775086505190316</v>
      </c>
      <c r="L213" s="22" t="b">
        <f>_xlfn.XLOOKUP(A213,'Patient Health Records'!A:A,'Patient Health Records'!AD:AD,FALSE)</f>
        <v>1</v>
      </c>
      <c r="M213">
        <f>_xlfn.XLOOKUP(A213,'Patient Demographics'!A:A,'Patient Demographics'!K:K,FALSE)</f>
        <v>15</v>
      </c>
      <c r="N213" t="b">
        <f>_xlfn.XLOOKUP(A213,'Billing Details'!A:A,'Billing Details'!T:T,FALSE)</f>
        <v>1</v>
      </c>
      <c r="O213" t="str">
        <f>_xlfn.XLOOKUP(A213,'Patient Health Records'!A:A,'Patient Health Records'!AF:AF,FALSE)</f>
        <v>Fractured Arm</v>
      </c>
      <c r="P213" t="b">
        <f>_xlfn.XLOOKUP(A213,'Patient Health Records'!A:A,'Patient Health Records'!X:X,FALSE)</f>
        <v>0</v>
      </c>
      <c r="Q213" t="b">
        <f>_xlfn.XLOOKUP(A213,'Patient Health Records'!A:A,'Patient Health Records'!S:S,FALSE)</f>
        <v>0</v>
      </c>
      <c r="R213" t="b">
        <f>_xlfn.XLOOKUP(A213,'Patient Health Records'!A:A,'Patient Health Records'!AA:AA,FALSE)</f>
        <v>1</v>
      </c>
      <c r="S213" t="str">
        <f>_xlfn.XLOOKUP(A213,'Patient Demographics'!A:A,'Patient Demographics'!E:E,FALSE)</f>
        <v>Female</v>
      </c>
      <c r="T213" t="str">
        <f>_xlfn.XLOOKUP(A213,'Patient Education'!A:A,'Patient Education'!B:B,FALSE)</f>
        <v>Bachelor's Degree</v>
      </c>
      <c r="U213" t="str">
        <f>_xlfn.XLOOKUP('Combined Sheet'!A213,'Patient Education'!A:A,'Patient Education'!C:C,FALSE)</f>
        <v>Teacher</v>
      </c>
      <c r="V213">
        <f>_xlfn.XLOOKUP(A213,'Billing Details'!A:A,'Billing Details'!J:J,FALSE)</f>
        <v>60000</v>
      </c>
    </row>
    <row r="214" spans="1:22" x14ac:dyDescent="0.35">
      <c r="A214" s="2" t="s">
        <v>404</v>
      </c>
      <c r="B214">
        <f>_xlfn.XLOOKUP(A214,'Patient Demographics'!A:A,'Billing Details'!J:J,FALSE)</f>
        <v>90000</v>
      </c>
      <c r="C214" t="str">
        <f>_xlfn.XLOOKUP(A214,'Patient Demographics'!A:A,'Patient Demographics'!N:N,FALSE)</f>
        <v>East</v>
      </c>
      <c r="D214">
        <f>_xlfn.XLOOKUP(A214,'Patient Demographics'!A:A,'Patient Demographics'!I:I,FALSE)</f>
        <v>45</v>
      </c>
      <c r="E214" t="str">
        <f>_xlfn.XLOOKUP(A214,'Patient Demographics'!A:A,'Patient Demographics'!J:J,FALSE)</f>
        <v>Adult</v>
      </c>
      <c r="F214">
        <f>_xlfn.XLOOKUP(A214,'Billing Details'!A:A,'Billing Details'!U:U,FALSE)</f>
        <v>51209.85</v>
      </c>
      <c r="G214">
        <f>_xlfn.XLOOKUP(A214,'Patient Health Records'!A:A,'Patient Health Records'!E:E,FALSE)</f>
        <v>93.3</v>
      </c>
      <c r="H214" t="str">
        <f>_xlfn.XLOOKUP(A214,'Patient Health Records'!A:A,'Patient Health Records'!B:B,FALSE)</f>
        <v>B-</v>
      </c>
      <c r="I214" t="b">
        <f>_xlfn.XLOOKUP(A214,'Patient Health Records'!A:A,'Patient Health Records'!J:J,FALSE)</f>
        <v>0</v>
      </c>
      <c r="J214" t="b">
        <f>_xlfn.XLOOKUP(A214,'Patient Health Records'!A:A,'Patient Health Records'!P:P,FALSE)</f>
        <v>1</v>
      </c>
      <c r="K214" s="68">
        <f>_xlfn.XLOOKUP(A214,'Patient Health Records'!A:A,'Patient Health Records'!F:F,FALSE)</f>
        <v>34.269972451790636</v>
      </c>
      <c r="L214" s="22" t="b">
        <f>_xlfn.XLOOKUP(A214,'Patient Health Records'!A:A,'Patient Health Records'!AD:AD,FALSE)</f>
        <v>1</v>
      </c>
      <c r="M214">
        <f>_xlfn.XLOOKUP(A214,'Patient Demographics'!A:A,'Patient Demographics'!K:K,FALSE)</f>
        <v>5</v>
      </c>
      <c r="N214" t="b">
        <f>_xlfn.XLOOKUP(A214,'Billing Details'!A:A,'Billing Details'!T:T,FALSE)</f>
        <v>1</v>
      </c>
      <c r="O214" t="str">
        <f>_xlfn.XLOOKUP(A214,'Patient Health Records'!A:A,'Patient Health Records'!AF:AF,FALSE)</f>
        <v>Heart Disease</v>
      </c>
      <c r="P214" t="b">
        <f>_xlfn.XLOOKUP(A214,'Patient Health Records'!A:A,'Patient Health Records'!X:X,FALSE)</f>
        <v>0</v>
      </c>
      <c r="Q214" t="b">
        <f>_xlfn.XLOOKUP(A214,'Patient Health Records'!A:A,'Patient Health Records'!S:S,FALSE)</f>
        <v>0</v>
      </c>
      <c r="R214" t="b">
        <f>_xlfn.XLOOKUP(A214,'Patient Health Records'!A:A,'Patient Health Records'!AA:AA,FALSE)</f>
        <v>0</v>
      </c>
      <c r="S214" t="str">
        <f>_xlfn.XLOOKUP(A214,'Patient Demographics'!A:A,'Patient Demographics'!E:E,FALSE)</f>
        <v>Female</v>
      </c>
      <c r="T214" t="str">
        <f>_xlfn.XLOOKUP(A214,'Patient Education'!A:A,'Patient Education'!B:B,FALSE)</f>
        <v>Bachelor's Degree</v>
      </c>
      <c r="U214" t="str">
        <f>_xlfn.XLOOKUP('Combined Sheet'!A214,'Patient Education'!A:A,'Patient Education'!C:C,FALSE)</f>
        <v>Engineer</v>
      </c>
      <c r="V214">
        <f>_xlfn.XLOOKUP(A214,'Billing Details'!A:A,'Billing Details'!J:J,FALSE)</f>
        <v>90000</v>
      </c>
    </row>
    <row r="215" spans="1:22" x14ac:dyDescent="0.35">
      <c r="A215" s="2" t="s">
        <v>406</v>
      </c>
      <c r="B215">
        <f>_xlfn.XLOOKUP(A215,'Patient Demographics'!A:A,'Billing Details'!J:J,FALSE)</f>
        <v>32000</v>
      </c>
      <c r="C215" t="str">
        <f>_xlfn.XLOOKUP(A215,'Patient Demographics'!A:A,'Patient Demographics'!N:N,FALSE)</f>
        <v>East</v>
      </c>
      <c r="D215">
        <f>_xlfn.XLOOKUP(A215,'Patient Demographics'!A:A,'Patient Demographics'!I:I,FALSE)</f>
        <v>48</v>
      </c>
      <c r="E215" t="str">
        <f>_xlfn.XLOOKUP(A215,'Patient Demographics'!A:A,'Patient Demographics'!J:J,FALSE)</f>
        <v>Senior</v>
      </c>
      <c r="F215" t="str">
        <f>_xlfn.XLOOKUP(A215,'Billing Details'!A:A,'Billing Details'!U:U,FALSE)</f>
        <v/>
      </c>
      <c r="G215">
        <f>_xlfn.XLOOKUP(A215,'Patient Health Records'!A:A,'Patient Health Records'!E:E,FALSE)</f>
        <v>70.900000000000006</v>
      </c>
      <c r="H215" t="str">
        <f>_xlfn.XLOOKUP(A215,'Patient Health Records'!A:A,'Patient Health Records'!B:B,FALSE)</f>
        <v>O+</v>
      </c>
      <c r="I215" t="b">
        <f>_xlfn.XLOOKUP(A215,'Patient Health Records'!A:A,'Patient Health Records'!J:J,FALSE)</f>
        <v>0</v>
      </c>
      <c r="J215" t="b">
        <f>_xlfn.XLOOKUP(A215,'Patient Health Records'!A:A,'Patient Health Records'!P:P,FALSE)</f>
        <v>0</v>
      </c>
      <c r="K215" s="68">
        <f>_xlfn.XLOOKUP(A215,'Patient Health Records'!A:A,'Patient Health Records'!F:F,FALSE)</f>
        <v>25.422209473269035</v>
      </c>
      <c r="L215" s="22" t="b">
        <f>_xlfn.XLOOKUP(A215,'Patient Health Records'!A:A,'Patient Health Records'!AD:AD,FALSE)</f>
        <v>0</v>
      </c>
      <c r="M215">
        <f>_xlfn.XLOOKUP(A215,'Patient Demographics'!A:A,'Patient Demographics'!K:K,FALSE)</f>
        <v>70</v>
      </c>
      <c r="N215" t="b">
        <f>_xlfn.XLOOKUP(A215,'Billing Details'!A:A,'Billing Details'!T:T,FALSE)</f>
        <v>0</v>
      </c>
      <c r="O215" t="str">
        <f>_xlfn.XLOOKUP(A215,'Patient Health Records'!A:A,'Patient Health Records'!AF:AF,FALSE)</f>
        <v>Diabetes</v>
      </c>
      <c r="P215" t="b">
        <f>_xlfn.XLOOKUP(A215,'Patient Health Records'!A:A,'Patient Health Records'!X:X,FALSE)</f>
        <v>0</v>
      </c>
      <c r="Q215" t="b">
        <f>_xlfn.XLOOKUP(A215,'Patient Health Records'!A:A,'Patient Health Records'!S:S,FALSE)</f>
        <v>0</v>
      </c>
      <c r="R215" t="b">
        <f>_xlfn.XLOOKUP(A215,'Patient Health Records'!A:A,'Patient Health Records'!AA:AA,FALSE)</f>
        <v>0</v>
      </c>
      <c r="S215" t="str">
        <f>_xlfn.XLOOKUP(A215,'Patient Demographics'!A:A,'Patient Demographics'!E:E,FALSE)</f>
        <v>Male</v>
      </c>
      <c r="T215" t="str">
        <f>_xlfn.XLOOKUP(A215,'Patient Education'!A:A,'Patient Education'!B:B,FALSE)</f>
        <v>Bachelor's Degree</v>
      </c>
      <c r="U215" t="str">
        <f>_xlfn.XLOOKUP('Combined Sheet'!A215,'Patient Education'!A:A,'Patient Education'!C:C,FALSE)</f>
        <v>Junior Executive</v>
      </c>
      <c r="V215">
        <f>_xlfn.XLOOKUP(A215,'Billing Details'!A:A,'Billing Details'!J:J,FALSE)</f>
        <v>32000</v>
      </c>
    </row>
    <row r="216" spans="1:22" x14ac:dyDescent="0.35">
      <c r="A216" s="2" t="s">
        <v>407</v>
      </c>
      <c r="B216">
        <f>_xlfn.XLOOKUP(A216,'Patient Demographics'!A:A,'Billing Details'!J:J,FALSE)</f>
        <v>18000</v>
      </c>
      <c r="C216" t="str">
        <f>_xlfn.XLOOKUP(A216,'Patient Demographics'!A:A,'Patient Demographics'!N:N,FALSE)</f>
        <v>North</v>
      </c>
      <c r="D216">
        <f>_xlfn.XLOOKUP(A216,'Patient Demographics'!A:A,'Patient Demographics'!I:I,FALSE)</f>
        <v>48</v>
      </c>
      <c r="E216" t="str">
        <f>_xlfn.XLOOKUP(A216,'Patient Demographics'!A:A,'Patient Demographics'!J:J,FALSE)</f>
        <v>Senior</v>
      </c>
      <c r="F216" t="str">
        <f>_xlfn.XLOOKUP(A216,'Billing Details'!A:A,'Billing Details'!U:U,FALSE)</f>
        <v/>
      </c>
      <c r="G216">
        <f>_xlfn.XLOOKUP(A216,'Patient Health Records'!A:A,'Patient Health Records'!E:E,FALSE)</f>
        <v>105.6</v>
      </c>
      <c r="H216" t="str">
        <f>_xlfn.XLOOKUP(A216,'Patient Health Records'!A:A,'Patient Health Records'!B:B,FALSE)</f>
        <v>AB+</v>
      </c>
      <c r="I216" t="b">
        <f>_xlfn.XLOOKUP(A216,'Patient Health Records'!A:A,'Patient Health Records'!J:J,FALSE)</f>
        <v>0</v>
      </c>
      <c r="J216" t="b">
        <f>_xlfn.XLOOKUP(A216,'Patient Health Records'!A:A,'Patient Health Records'!P:P,FALSE)</f>
        <v>1</v>
      </c>
      <c r="K216" s="68">
        <f>_xlfn.XLOOKUP(A216,'Patient Health Records'!A:A,'Patient Health Records'!F:F,FALSE)</f>
        <v>33.329125110465846</v>
      </c>
      <c r="L216" s="22" t="b">
        <f>_xlfn.XLOOKUP(A216,'Patient Health Records'!A:A,'Patient Health Records'!AD:AD,FALSE)</f>
        <v>1</v>
      </c>
      <c r="M216">
        <f>_xlfn.XLOOKUP(A216,'Patient Demographics'!A:A,'Patient Demographics'!K:K,FALSE)</f>
        <v>2</v>
      </c>
      <c r="N216" t="b">
        <f>_xlfn.XLOOKUP(A216,'Billing Details'!A:A,'Billing Details'!T:T,FALSE)</f>
        <v>0</v>
      </c>
      <c r="O216" t="str">
        <f>_xlfn.XLOOKUP(A216,'Patient Health Records'!A:A,'Patient Health Records'!AF:AF,FALSE)</f>
        <v>Childbirth</v>
      </c>
      <c r="P216" t="b">
        <f>_xlfn.XLOOKUP(A216,'Patient Health Records'!A:A,'Patient Health Records'!X:X,FALSE)</f>
        <v>0</v>
      </c>
      <c r="Q216" t="b">
        <f>_xlfn.XLOOKUP(A216,'Patient Health Records'!A:A,'Patient Health Records'!S:S,FALSE)</f>
        <v>1</v>
      </c>
      <c r="R216" t="b">
        <f>_xlfn.XLOOKUP(A216,'Patient Health Records'!A:A,'Patient Health Records'!AA:AA,FALSE)</f>
        <v>0</v>
      </c>
      <c r="S216" t="str">
        <f>_xlfn.XLOOKUP(A216,'Patient Demographics'!A:A,'Patient Demographics'!E:E,FALSE)</f>
        <v>Male</v>
      </c>
      <c r="T216" t="str">
        <f>_xlfn.XLOOKUP(A216,'Patient Education'!A:A,'Patient Education'!B:B,FALSE)</f>
        <v>Master's Degree</v>
      </c>
      <c r="U216" t="str">
        <f>_xlfn.XLOOKUP('Combined Sheet'!A216,'Patient Education'!A:A,'Patient Education'!C:C,FALSE)</f>
        <v>Doctor</v>
      </c>
      <c r="V216">
        <f>_xlfn.XLOOKUP(A216,'Billing Details'!A:A,'Billing Details'!J:J,FALSE)</f>
        <v>18000</v>
      </c>
    </row>
    <row r="217" spans="1:22" x14ac:dyDescent="0.35">
      <c r="A217" s="2" t="s">
        <v>408</v>
      </c>
      <c r="B217">
        <f>_xlfn.XLOOKUP(A217,'Patient Demographics'!A:A,'Billing Details'!J:J,FALSE)</f>
        <v>12000</v>
      </c>
      <c r="C217" t="str">
        <f>_xlfn.XLOOKUP(A217,'Patient Demographics'!A:A,'Patient Demographics'!N:N,FALSE)</f>
        <v>South</v>
      </c>
      <c r="D217">
        <f>_xlfn.XLOOKUP(A217,'Patient Demographics'!A:A,'Patient Demographics'!I:I,FALSE)</f>
        <v>42</v>
      </c>
      <c r="E217" t="str">
        <f>_xlfn.XLOOKUP(A217,'Patient Demographics'!A:A,'Patient Demographics'!J:J,FALSE)</f>
        <v>Adult</v>
      </c>
      <c r="F217">
        <f>_xlfn.XLOOKUP(A217,'Billing Details'!A:A,'Billing Details'!U:U,FALSE)</f>
        <v>9943.16</v>
      </c>
      <c r="G217">
        <f>_xlfn.XLOOKUP(A217,'Patient Health Records'!A:A,'Patient Health Records'!E:E,FALSE)</f>
        <v>63.3</v>
      </c>
      <c r="H217" t="str">
        <f>_xlfn.XLOOKUP(A217,'Patient Health Records'!A:A,'Patient Health Records'!B:B,FALSE)</f>
        <v>B-</v>
      </c>
      <c r="I217" t="b">
        <f>_xlfn.XLOOKUP(A217,'Patient Health Records'!A:A,'Patient Health Records'!J:J,FALSE)</f>
        <v>1</v>
      </c>
      <c r="J217" t="b">
        <f>_xlfn.XLOOKUP(A217,'Patient Health Records'!A:A,'Patient Health Records'!P:P,FALSE)</f>
        <v>1</v>
      </c>
      <c r="K217" s="68">
        <f>_xlfn.XLOOKUP(A217,'Patient Health Records'!A:A,'Patient Health Records'!F:F,FALSE)</f>
        <v>24.420354153003352</v>
      </c>
      <c r="L217" s="22" t="b">
        <f>_xlfn.XLOOKUP(A217,'Patient Health Records'!A:A,'Patient Health Records'!AD:AD,FALSE)</f>
        <v>0</v>
      </c>
      <c r="M217">
        <f>_xlfn.XLOOKUP(A217,'Patient Demographics'!A:A,'Patient Demographics'!K:K,FALSE)</f>
        <v>12</v>
      </c>
      <c r="N217" t="b">
        <f>_xlfn.XLOOKUP(A217,'Billing Details'!A:A,'Billing Details'!T:T,FALSE)</f>
        <v>1</v>
      </c>
      <c r="O217" t="str">
        <f>_xlfn.XLOOKUP(A217,'Patient Health Records'!A:A,'Patient Health Records'!AF:AF,FALSE)</f>
        <v>Appendicitis</v>
      </c>
      <c r="P217" t="b">
        <f>_xlfn.XLOOKUP(A217,'Patient Health Records'!A:A,'Patient Health Records'!X:X,FALSE)</f>
        <v>0</v>
      </c>
      <c r="Q217" t="b">
        <f>_xlfn.XLOOKUP(A217,'Patient Health Records'!A:A,'Patient Health Records'!S:S,FALSE)</f>
        <v>0</v>
      </c>
      <c r="R217" t="b">
        <f>_xlfn.XLOOKUP(A217,'Patient Health Records'!A:A,'Patient Health Records'!AA:AA,FALSE)</f>
        <v>0</v>
      </c>
      <c r="S217" t="str">
        <f>_xlfn.XLOOKUP(A217,'Patient Demographics'!A:A,'Patient Demographics'!E:E,FALSE)</f>
        <v>Female</v>
      </c>
      <c r="T217" t="str">
        <f>_xlfn.XLOOKUP(A217,'Patient Education'!A:A,'Patient Education'!B:B,FALSE)</f>
        <v>PhD</v>
      </c>
      <c r="U217" t="str">
        <f>_xlfn.XLOOKUP('Combined Sheet'!A217,'Patient Education'!A:A,'Patient Education'!C:C,FALSE)</f>
        <v>Scientist</v>
      </c>
      <c r="V217">
        <f>_xlfn.XLOOKUP(A217,'Billing Details'!A:A,'Billing Details'!J:J,FALSE)</f>
        <v>12000</v>
      </c>
    </row>
    <row r="218" spans="1:22" x14ac:dyDescent="0.35">
      <c r="A218" s="2" t="s">
        <v>409</v>
      </c>
      <c r="B218">
        <f>_xlfn.XLOOKUP(A218,'Patient Demographics'!A:A,'Billing Details'!J:J,FALSE)</f>
        <v>2000</v>
      </c>
      <c r="C218" t="str">
        <f>_xlfn.XLOOKUP(A218,'Patient Demographics'!A:A,'Patient Demographics'!N:N,FALSE)</f>
        <v>North</v>
      </c>
      <c r="D218">
        <f>_xlfn.XLOOKUP(A218,'Patient Demographics'!A:A,'Patient Demographics'!I:I,FALSE)</f>
        <v>33</v>
      </c>
      <c r="E218" t="str">
        <f>_xlfn.XLOOKUP(A218,'Patient Demographics'!A:A,'Patient Demographics'!J:J,FALSE)</f>
        <v>Adult</v>
      </c>
      <c r="F218">
        <f>_xlfn.XLOOKUP(A218,'Billing Details'!A:A,'Billing Details'!U:U,FALSE)</f>
        <v>1476.98</v>
      </c>
      <c r="G218">
        <f>_xlfn.XLOOKUP(A218,'Patient Health Records'!A:A,'Patient Health Records'!E:E,FALSE)</f>
        <v>94.7</v>
      </c>
      <c r="H218" t="str">
        <f>_xlfn.XLOOKUP(A218,'Patient Health Records'!A:A,'Patient Health Records'!B:B,FALSE)</f>
        <v>O-</v>
      </c>
      <c r="I218" t="b">
        <f>_xlfn.XLOOKUP(A218,'Patient Health Records'!A:A,'Patient Health Records'!J:J,FALSE)</f>
        <v>0</v>
      </c>
      <c r="J218" t="b">
        <f>_xlfn.XLOOKUP(A218,'Patient Health Records'!A:A,'Patient Health Records'!P:P,FALSE)</f>
        <v>0</v>
      </c>
      <c r="K218" s="68">
        <f>_xlfn.XLOOKUP(A218,'Patient Health Records'!A:A,'Patient Health Records'!F:F,FALSE)</f>
        <v>32.38603330939435</v>
      </c>
      <c r="L218" s="22" t="b">
        <f>_xlfn.XLOOKUP(A218,'Patient Health Records'!A:A,'Patient Health Records'!AD:AD,FALSE)</f>
        <v>1</v>
      </c>
      <c r="M218">
        <f>_xlfn.XLOOKUP(A218,'Patient Demographics'!A:A,'Patient Demographics'!K:K,FALSE)</f>
        <v>12</v>
      </c>
      <c r="N218" t="b">
        <f>_xlfn.XLOOKUP(A218,'Billing Details'!A:A,'Billing Details'!T:T,FALSE)</f>
        <v>1</v>
      </c>
      <c r="O218" t="str">
        <f>_xlfn.XLOOKUP(A218,'Patient Health Records'!A:A,'Patient Health Records'!AF:AF,FALSE)</f>
        <v>Fractured Arm</v>
      </c>
      <c r="P218" t="b">
        <f>_xlfn.XLOOKUP(A218,'Patient Health Records'!A:A,'Patient Health Records'!X:X,FALSE)</f>
        <v>0</v>
      </c>
      <c r="Q218" t="b">
        <f>_xlfn.XLOOKUP(A218,'Patient Health Records'!A:A,'Patient Health Records'!S:S,FALSE)</f>
        <v>0</v>
      </c>
      <c r="R218" t="b">
        <f>_xlfn.XLOOKUP(A218,'Patient Health Records'!A:A,'Patient Health Records'!AA:AA,FALSE)</f>
        <v>1</v>
      </c>
      <c r="S218" t="str">
        <f>_xlfn.XLOOKUP(A218,'Patient Demographics'!A:A,'Patient Demographics'!E:E,FALSE)</f>
        <v>Female</v>
      </c>
      <c r="T218" t="str">
        <f>_xlfn.XLOOKUP(A218,'Patient Education'!A:A,'Patient Education'!B:B,FALSE)</f>
        <v>Master's Degree</v>
      </c>
      <c r="U218" t="str">
        <f>_xlfn.XLOOKUP('Combined Sheet'!A218,'Patient Education'!A:A,'Patient Education'!C:C,FALSE)</f>
        <v>Senior Executive</v>
      </c>
      <c r="V218">
        <f>_xlfn.XLOOKUP(A218,'Billing Details'!A:A,'Billing Details'!J:J,FALSE)</f>
        <v>2000</v>
      </c>
    </row>
    <row r="219" spans="1:22" x14ac:dyDescent="0.35">
      <c r="A219" s="2" t="s">
        <v>410</v>
      </c>
      <c r="B219">
        <f>_xlfn.XLOOKUP(A219,'Patient Demographics'!A:A,'Billing Details'!J:J,FALSE)</f>
        <v>10000</v>
      </c>
      <c r="C219" t="str">
        <f>_xlfn.XLOOKUP(A219,'Patient Demographics'!A:A,'Patient Demographics'!N:N,FALSE)</f>
        <v>South</v>
      </c>
      <c r="D219">
        <f>_xlfn.XLOOKUP(A219,'Patient Demographics'!A:A,'Patient Demographics'!I:I,FALSE)</f>
        <v>38</v>
      </c>
      <c r="E219" t="str">
        <f>_xlfn.XLOOKUP(A219,'Patient Demographics'!A:A,'Patient Demographics'!J:J,FALSE)</f>
        <v>Adult</v>
      </c>
      <c r="F219">
        <f>_xlfn.XLOOKUP(A219,'Billing Details'!A:A,'Billing Details'!U:U,FALSE)</f>
        <v>8451.7999999999993</v>
      </c>
      <c r="G219">
        <f>_xlfn.XLOOKUP(A219,'Patient Health Records'!A:A,'Patient Health Records'!E:E,FALSE)</f>
        <v>69.3</v>
      </c>
      <c r="H219" t="str">
        <f>_xlfn.XLOOKUP(A219,'Patient Health Records'!A:A,'Patient Health Records'!B:B,FALSE)</f>
        <v>AB+</v>
      </c>
      <c r="I219" t="b">
        <f>_xlfn.XLOOKUP(A219,'Patient Health Records'!A:A,'Patient Health Records'!J:J,FALSE)</f>
        <v>1</v>
      </c>
      <c r="J219" t="b">
        <f>_xlfn.XLOOKUP(A219,'Patient Health Records'!A:A,'Patient Health Records'!P:P,FALSE)</f>
        <v>0</v>
      </c>
      <c r="K219" s="68">
        <f>_xlfn.XLOOKUP(A219,'Patient Health Records'!A:A,'Patient Health Records'!F:F,FALSE)</f>
        <v>26.083029094056986</v>
      </c>
      <c r="L219" s="22" t="str">
        <f>_xlfn.XLOOKUP(A219,'Patient Health Records'!A:A,'Patient Health Records'!AD:AD,FALSE)</f>
        <v>FALSE</v>
      </c>
      <c r="M219">
        <f>_xlfn.XLOOKUP(A219,'Patient Demographics'!A:A,'Patient Demographics'!K:K,FALSE)</f>
        <v>7</v>
      </c>
      <c r="N219" t="b">
        <f>_xlfn.XLOOKUP(A219,'Billing Details'!A:A,'Billing Details'!T:T,FALSE)</f>
        <v>1</v>
      </c>
      <c r="O219" t="str">
        <f>_xlfn.XLOOKUP(A219,'Patient Health Records'!A:A,'Patient Health Records'!AF:AF,FALSE)</f>
        <v>Diabetes</v>
      </c>
      <c r="P219" t="b">
        <f>_xlfn.XLOOKUP(A219,'Patient Health Records'!A:A,'Patient Health Records'!X:X,FALSE)</f>
        <v>0</v>
      </c>
      <c r="Q219" t="b">
        <f>_xlfn.XLOOKUP(A219,'Patient Health Records'!A:A,'Patient Health Records'!S:S,FALSE)</f>
        <v>0</v>
      </c>
      <c r="R219" t="b">
        <f>_xlfn.XLOOKUP(A219,'Patient Health Records'!A:A,'Patient Health Records'!AA:AA,FALSE)</f>
        <v>0</v>
      </c>
      <c r="S219" t="str">
        <f>_xlfn.XLOOKUP(A219,'Patient Demographics'!A:A,'Patient Demographics'!E:E,FALSE)</f>
        <v>Male</v>
      </c>
      <c r="T219" t="str">
        <f>_xlfn.XLOOKUP(A219,'Patient Education'!A:A,'Patient Education'!B:B,FALSE)</f>
        <v>School</v>
      </c>
      <c r="U219" t="str">
        <f>_xlfn.XLOOKUP('Combined Sheet'!A219,'Patient Education'!A:A,'Patient Education'!C:C,FALSE)</f>
        <v>Clerical Staff</v>
      </c>
      <c r="V219">
        <f>_xlfn.XLOOKUP(A219,'Billing Details'!A:A,'Billing Details'!J:J,FALSE)</f>
        <v>10000</v>
      </c>
    </row>
    <row r="220" spans="1:22" x14ac:dyDescent="0.35">
      <c r="A220" s="2" t="s">
        <v>412</v>
      </c>
      <c r="B220">
        <f>_xlfn.XLOOKUP(A220,'Patient Demographics'!A:A,'Billing Details'!J:J,FALSE)</f>
        <v>250000</v>
      </c>
      <c r="C220" t="str">
        <f>_xlfn.XLOOKUP(A220,'Patient Demographics'!A:A,'Patient Demographics'!N:N,FALSE)</f>
        <v>East</v>
      </c>
      <c r="D220">
        <f>_xlfn.XLOOKUP(A220,'Patient Demographics'!A:A,'Patient Demographics'!I:I,FALSE)</f>
        <v>32</v>
      </c>
      <c r="E220" t="str">
        <f>_xlfn.XLOOKUP(A220,'Patient Demographics'!A:A,'Patient Demographics'!J:J,FALSE)</f>
        <v>Adult</v>
      </c>
      <c r="F220">
        <f>_xlfn.XLOOKUP(A220,'Billing Details'!A:A,'Billing Details'!U:U,FALSE)</f>
        <v>165091.4</v>
      </c>
      <c r="G220">
        <f>_xlfn.XLOOKUP(A220,'Patient Health Records'!A:A,'Patient Health Records'!E:E,FALSE)</f>
        <v>99.2</v>
      </c>
      <c r="H220" t="str">
        <f>_xlfn.XLOOKUP(A220,'Patient Health Records'!A:A,'Patient Health Records'!B:B,FALSE)</f>
        <v>A+</v>
      </c>
      <c r="I220" t="b">
        <f>_xlfn.XLOOKUP(A220,'Patient Health Records'!A:A,'Patient Health Records'!J:J,FALSE)</f>
        <v>0</v>
      </c>
      <c r="J220" t="b">
        <f>_xlfn.XLOOKUP(A220,'Patient Health Records'!A:A,'Patient Health Records'!P:P,FALSE)</f>
        <v>0</v>
      </c>
      <c r="K220" s="68">
        <f>_xlfn.XLOOKUP(A220,'Patient Health Records'!A:A,'Patient Health Records'!F:F,FALSE)</f>
        <v>30.960332074529511</v>
      </c>
      <c r="L220" s="22" t="b">
        <f>_xlfn.XLOOKUP(A220,'Patient Health Records'!A:A,'Patient Health Records'!AD:AD,FALSE)</f>
        <v>1</v>
      </c>
      <c r="M220">
        <f>_xlfn.XLOOKUP(A220,'Patient Demographics'!A:A,'Patient Demographics'!K:K,FALSE)</f>
        <v>15</v>
      </c>
      <c r="N220" t="b">
        <f>_xlfn.XLOOKUP(A220,'Billing Details'!A:A,'Billing Details'!T:T,FALSE)</f>
        <v>1</v>
      </c>
      <c r="O220" t="str">
        <f>_xlfn.XLOOKUP(A220,'Patient Health Records'!A:A,'Patient Health Records'!AF:AF,FALSE)</f>
        <v>Osteoarthritis</v>
      </c>
      <c r="P220" t="b">
        <f>_xlfn.XLOOKUP(A220,'Patient Health Records'!A:A,'Patient Health Records'!X:X,FALSE)</f>
        <v>0</v>
      </c>
      <c r="Q220" t="b">
        <f>_xlfn.XLOOKUP(A220,'Patient Health Records'!A:A,'Patient Health Records'!S:S,FALSE)</f>
        <v>1</v>
      </c>
      <c r="R220" t="b">
        <f>_xlfn.XLOOKUP(A220,'Patient Health Records'!A:A,'Patient Health Records'!AA:AA,FALSE)</f>
        <v>0</v>
      </c>
      <c r="S220" t="str">
        <f>_xlfn.XLOOKUP(A220,'Patient Demographics'!A:A,'Patient Demographics'!E:E,FALSE)</f>
        <v>Female</v>
      </c>
      <c r="T220" t="str">
        <f>_xlfn.XLOOKUP(A220,'Patient Education'!A:A,'Patient Education'!B:B,FALSE)</f>
        <v>School</v>
      </c>
      <c r="U220" t="str">
        <f>_xlfn.XLOOKUP('Combined Sheet'!A220,'Patient Education'!A:A,'Patient Education'!C:C,FALSE)</f>
        <v>Driver</v>
      </c>
      <c r="V220">
        <f>_xlfn.XLOOKUP(A220,'Billing Details'!A:A,'Billing Details'!J:J,FALSE)</f>
        <v>250000</v>
      </c>
    </row>
    <row r="221" spans="1:22" x14ac:dyDescent="0.35">
      <c r="A221" s="2" t="s">
        <v>413</v>
      </c>
      <c r="B221">
        <f>_xlfn.XLOOKUP(A221,'Patient Demographics'!A:A,'Billing Details'!J:J,FALSE)</f>
        <v>36000</v>
      </c>
      <c r="C221" t="str">
        <f>_xlfn.XLOOKUP(A221,'Patient Demographics'!A:A,'Patient Demographics'!N:N,FALSE)</f>
        <v>South</v>
      </c>
      <c r="D221">
        <f>_xlfn.XLOOKUP(A221,'Patient Demographics'!A:A,'Patient Demographics'!I:I,FALSE)</f>
        <v>45</v>
      </c>
      <c r="E221" t="str">
        <f>_xlfn.XLOOKUP(A221,'Patient Demographics'!A:A,'Patient Demographics'!J:J,FALSE)</f>
        <v>Adult</v>
      </c>
      <c r="F221">
        <f>_xlfn.XLOOKUP(A221,'Billing Details'!A:A,'Billing Details'!U:U,FALSE)</f>
        <v>32157.69</v>
      </c>
      <c r="G221">
        <f>_xlfn.XLOOKUP(A221,'Patient Health Records'!A:A,'Patient Health Records'!E:E,FALSE)</f>
        <v>94.7</v>
      </c>
      <c r="H221" t="str">
        <f>_xlfn.XLOOKUP(A221,'Patient Health Records'!A:A,'Patient Health Records'!B:B,FALSE)</f>
        <v>AB+</v>
      </c>
      <c r="I221" t="b">
        <f>_xlfn.XLOOKUP(A221,'Patient Health Records'!A:A,'Patient Health Records'!J:J,FALSE)</f>
        <v>1</v>
      </c>
      <c r="J221" t="b">
        <f>_xlfn.XLOOKUP(A221,'Patient Health Records'!A:A,'Patient Health Records'!P:P,FALSE)</f>
        <v>0</v>
      </c>
      <c r="K221" s="68">
        <f>_xlfn.XLOOKUP(A221,'Patient Health Records'!A:A,'Patient Health Records'!F:F,FALSE)</f>
        <v>30.572055785123968</v>
      </c>
      <c r="L221" s="22" t="b">
        <f>_xlfn.XLOOKUP(A221,'Patient Health Records'!A:A,'Patient Health Records'!AD:AD,FALSE)</f>
        <v>1</v>
      </c>
      <c r="M221">
        <f>_xlfn.XLOOKUP(A221,'Patient Demographics'!A:A,'Patient Demographics'!K:K,FALSE)</f>
        <v>5</v>
      </c>
      <c r="N221" t="b">
        <f>_xlfn.XLOOKUP(A221,'Billing Details'!A:A,'Billing Details'!T:T,FALSE)</f>
        <v>1</v>
      </c>
      <c r="O221" t="str">
        <f>_xlfn.XLOOKUP(A221,'Patient Health Records'!A:A,'Patient Health Records'!AF:AF,FALSE)</f>
        <v>Cancer</v>
      </c>
      <c r="P221" t="b">
        <f>_xlfn.XLOOKUP(A221,'Patient Health Records'!A:A,'Patient Health Records'!X:X,FALSE)</f>
        <v>0</v>
      </c>
      <c r="Q221" t="b">
        <f>_xlfn.XLOOKUP(A221,'Patient Health Records'!A:A,'Patient Health Records'!S:S,FALSE)</f>
        <v>0</v>
      </c>
      <c r="R221" t="b">
        <f>_xlfn.XLOOKUP(A221,'Patient Health Records'!A:A,'Patient Health Records'!AA:AA,FALSE)</f>
        <v>1</v>
      </c>
      <c r="S221" t="str">
        <f>_xlfn.XLOOKUP(A221,'Patient Demographics'!A:A,'Patient Demographics'!E:E,FALSE)</f>
        <v>Male</v>
      </c>
      <c r="T221" t="str">
        <f>_xlfn.XLOOKUP(A221,'Patient Education'!A:A,'Patient Education'!B:B,FALSE)</f>
        <v>Master's Degree</v>
      </c>
      <c r="U221" t="str">
        <f>_xlfn.XLOOKUP('Combined Sheet'!A221,'Patient Education'!A:A,'Patient Education'!C:C,FALSE)</f>
        <v>Doctor</v>
      </c>
      <c r="V221">
        <f>_xlfn.XLOOKUP(A221,'Billing Details'!A:A,'Billing Details'!J:J,FALSE)</f>
        <v>36000</v>
      </c>
    </row>
    <row r="222" spans="1:22" x14ac:dyDescent="0.35">
      <c r="A222" s="2" t="s">
        <v>414</v>
      </c>
      <c r="B222">
        <f>_xlfn.XLOOKUP(A222,'Patient Demographics'!A:A,'Billing Details'!J:J,FALSE)</f>
        <v>800</v>
      </c>
      <c r="C222" t="str">
        <f>_xlfn.XLOOKUP(A222,'Patient Demographics'!A:A,'Patient Demographics'!N:N,FALSE)</f>
        <v>South</v>
      </c>
      <c r="D222">
        <f>_xlfn.XLOOKUP(A222,'Patient Demographics'!A:A,'Patient Demographics'!I:I,FALSE)</f>
        <v>42</v>
      </c>
      <c r="E222" t="str">
        <f>_xlfn.XLOOKUP(A222,'Patient Demographics'!A:A,'Patient Demographics'!J:J,FALSE)</f>
        <v>Adult</v>
      </c>
      <c r="F222">
        <f>_xlfn.XLOOKUP(A222,'Billing Details'!A:A,'Billing Details'!U:U,FALSE)</f>
        <v>527.08000000000004</v>
      </c>
      <c r="G222">
        <f>_xlfn.XLOOKUP(A222,'Patient Health Records'!A:A,'Patient Health Records'!E:E,FALSE)</f>
        <v>71.599999999999994</v>
      </c>
      <c r="H222" t="str">
        <f>_xlfn.XLOOKUP(A222,'Patient Health Records'!A:A,'Patient Health Records'!B:B,FALSE)</f>
        <v>AB+</v>
      </c>
      <c r="I222" t="b">
        <f>_xlfn.XLOOKUP(A222,'Patient Health Records'!A:A,'Patient Health Records'!J:J,FALSE)</f>
        <v>0</v>
      </c>
      <c r="J222" t="b">
        <f>_xlfn.XLOOKUP(A222,'Patient Health Records'!A:A,'Patient Health Records'!P:P,FALSE)</f>
        <v>0</v>
      </c>
      <c r="K222" s="68">
        <f>_xlfn.XLOOKUP(A222,'Patient Health Records'!A:A,'Patient Health Records'!F:F,FALSE)</f>
        <v>22.854224520412394</v>
      </c>
      <c r="L222" s="22" t="b">
        <f>_xlfn.XLOOKUP(A222,'Patient Health Records'!A:A,'Patient Health Records'!AD:AD,FALSE)</f>
        <v>0</v>
      </c>
      <c r="M222">
        <f>_xlfn.XLOOKUP(A222,'Patient Demographics'!A:A,'Patient Demographics'!K:K,FALSE)</f>
        <v>30</v>
      </c>
      <c r="N222" t="b">
        <f>_xlfn.XLOOKUP(A222,'Billing Details'!A:A,'Billing Details'!T:T,FALSE)</f>
        <v>1</v>
      </c>
      <c r="O222" t="str">
        <f>_xlfn.XLOOKUP(A222,'Patient Health Records'!A:A,'Patient Health Records'!AF:AF,FALSE)</f>
        <v>Fractured Leg</v>
      </c>
      <c r="P222" t="b">
        <f>_xlfn.XLOOKUP(A222,'Patient Health Records'!A:A,'Patient Health Records'!X:X,FALSE)</f>
        <v>0</v>
      </c>
      <c r="Q222" t="b">
        <f>_xlfn.XLOOKUP(A222,'Patient Health Records'!A:A,'Patient Health Records'!S:S,FALSE)</f>
        <v>0</v>
      </c>
      <c r="R222" t="b">
        <f>_xlfn.XLOOKUP(A222,'Patient Health Records'!A:A,'Patient Health Records'!AA:AA,FALSE)</f>
        <v>0</v>
      </c>
      <c r="S222" t="str">
        <f>_xlfn.XLOOKUP(A222,'Patient Demographics'!A:A,'Patient Demographics'!E:E,FALSE)</f>
        <v>Female</v>
      </c>
      <c r="T222" t="str">
        <f>_xlfn.XLOOKUP(A222,'Patient Education'!A:A,'Patient Education'!B:B,FALSE)</f>
        <v>Post-graduate</v>
      </c>
      <c r="U222" t="str">
        <f>_xlfn.XLOOKUP('Combined Sheet'!A222,'Patient Education'!A:A,'Patient Education'!C:C,FALSE)</f>
        <v>Professor</v>
      </c>
      <c r="V222">
        <f>_xlfn.XLOOKUP(A222,'Billing Details'!A:A,'Billing Details'!J:J,FALSE)</f>
        <v>800</v>
      </c>
    </row>
    <row r="223" spans="1:22" x14ac:dyDescent="0.35">
      <c r="A223" s="2" t="s">
        <v>416</v>
      </c>
      <c r="B223">
        <f>_xlfn.XLOOKUP(A223,'Patient Demographics'!A:A,'Billing Details'!J:J,FALSE)</f>
        <v>20000</v>
      </c>
      <c r="C223" t="str">
        <f>_xlfn.XLOOKUP(A223,'Patient Demographics'!A:A,'Patient Demographics'!N:N,FALSE)</f>
        <v>East</v>
      </c>
      <c r="D223">
        <f>_xlfn.XLOOKUP(A223,'Patient Demographics'!A:A,'Patient Demographics'!I:I,FALSE)</f>
        <v>41</v>
      </c>
      <c r="E223" t="str">
        <f>_xlfn.XLOOKUP(A223,'Patient Demographics'!A:A,'Patient Demographics'!J:J,FALSE)</f>
        <v>Adult</v>
      </c>
      <c r="F223">
        <f>_xlfn.XLOOKUP(A223,'Billing Details'!A:A,'Billing Details'!U:U,FALSE)</f>
        <v>16606.32</v>
      </c>
      <c r="G223">
        <f>_xlfn.XLOOKUP(A223,'Patient Health Records'!A:A,'Patient Health Records'!E:E,FALSE)</f>
        <v>63.8</v>
      </c>
      <c r="H223" t="str">
        <f>_xlfn.XLOOKUP(A223,'Patient Health Records'!A:A,'Patient Health Records'!B:B,FALSE)</f>
        <v>O+</v>
      </c>
      <c r="I223" t="b">
        <f>_xlfn.XLOOKUP(A223,'Patient Health Records'!A:A,'Patient Health Records'!J:J,FALSE)</f>
        <v>0</v>
      </c>
      <c r="J223" t="b">
        <f>_xlfn.XLOOKUP(A223,'Patient Health Records'!A:A,'Patient Health Records'!P:P,FALSE)</f>
        <v>0</v>
      </c>
      <c r="K223" s="68">
        <f>_xlfn.XLOOKUP(A223,'Patient Health Records'!A:A,'Patient Health Records'!F:F,FALSE)</f>
        <v>21.317117177319655</v>
      </c>
      <c r="L223" s="22" t="b">
        <f>_xlfn.XLOOKUP(A223,'Patient Health Records'!A:A,'Patient Health Records'!AD:AD,FALSE)</f>
        <v>0</v>
      </c>
      <c r="M223">
        <f>_xlfn.XLOOKUP(A223,'Patient Demographics'!A:A,'Patient Demographics'!K:K,FALSE)</f>
        <v>0</v>
      </c>
      <c r="N223" t="b">
        <f>_xlfn.XLOOKUP(A223,'Billing Details'!A:A,'Billing Details'!T:T,FALSE)</f>
        <v>1</v>
      </c>
      <c r="O223" t="str">
        <f>_xlfn.XLOOKUP(A223,'Patient Health Records'!A:A,'Patient Health Records'!AF:AF,FALSE)</f>
        <v>Appendicitis</v>
      </c>
      <c r="P223" t="b">
        <f>_xlfn.XLOOKUP(A223,'Patient Health Records'!A:A,'Patient Health Records'!X:X,FALSE)</f>
        <v>0</v>
      </c>
      <c r="Q223" t="b">
        <f>_xlfn.XLOOKUP(A223,'Patient Health Records'!A:A,'Patient Health Records'!S:S,FALSE)</f>
        <v>0</v>
      </c>
      <c r="R223" t="b">
        <f>_xlfn.XLOOKUP(A223,'Patient Health Records'!A:A,'Patient Health Records'!AA:AA,FALSE)</f>
        <v>0</v>
      </c>
      <c r="S223" t="str">
        <f>_xlfn.XLOOKUP(A223,'Patient Demographics'!A:A,'Patient Demographics'!E:E,FALSE)</f>
        <v>Female</v>
      </c>
      <c r="T223" t="str">
        <f>_xlfn.XLOOKUP(A223,'Patient Education'!A:A,'Patient Education'!B:B,FALSE)</f>
        <v>Master's Degree</v>
      </c>
      <c r="U223" t="str">
        <f>_xlfn.XLOOKUP('Combined Sheet'!A223,'Patient Education'!A:A,'Patient Education'!C:C,FALSE)</f>
        <v>Software Engineer</v>
      </c>
      <c r="V223">
        <f>_xlfn.XLOOKUP(A223,'Billing Details'!A:A,'Billing Details'!J:J,FALSE)</f>
        <v>20000</v>
      </c>
    </row>
    <row r="224" spans="1:22" x14ac:dyDescent="0.35">
      <c r="A224" s="2" t="s">
        <v>418</v>
      </c>
      <c r="B224">
        <f>_xlfn.XLOOKUP(A224,'Patient Demographics'!A:A,'Billing Details'!J:J,FALSE)</f>
        <v>250000</v>
      </c>
      <c r="C224" t="str">
        <f>_xlfn.XLOOKUP(A224,'Patient Demographics'!A:A,'Patient Demographics'!N:N,FALSE)</f>
        <v>East</v>
      </c>
      <c r="D224">
        <f>_xlfn.XLOOKUP(A224,'Patient Demographics'!A:A,'Patient Demographics'!I:I,FALSE)</f>
        <v>62</v>
      </c>
      <c r="E224" t="str">
        <f>_xlfn.XLOOKUP(A224,'Patient Demographics'!A:A,'Patient Demographics'!J:J,FALSE)</f>
        <v>super senior</v>
      </c>
      <c r="F224">
        <f>_xlfn.XLOOKUP(A224,'Billing Details'!A:A,'Billing Details'!U:U,FALSE)</f>
        <v>141504.59999999998</v>
      </c>
      <c r="G224">
        <f>_xlfn.XLOOKUP(A224,'Patient Health Records'!A:A,'Patient Health Records'!E:E,FALSE)</f>
        <v>55.1</v>
      </c>
      <c r="H224" t="str">
        <f>_xlfn.XLOOKUP(A224,'Patient Health Records'!A:A,'Patient Health Records'!B:B,FALSE)</f>
        <v>O-</v>
      </c>
      <c r="I224" t="b">
        <f>_xlfn.XLOOKUP(A224,'Patient Health Records'!A:A,'Patient Health Records'!J:J,FALSE)</f>
        <v>0</v>
      </c>
      <c r="J224" t="b">
        <f>_xlfn.XLOOKUP(A224,'Patient Health Records'!A:A,'Patient Health Records'!P:P,FALSE)</f>
        <v>0</v>
      </c>
      <c r="K224" s="68">
        <f>_xlfn.XLOOKUP(A224,'Patient Health Records'!A:A,'Patient Health Records'!F:F,FALSE)</f>
        <v>24.488888888888891</v>
      </c>
      <c r="L224" s="22" t="b">
        <f>_xlfn.XLOOKUP(A224,'Patient Health Records'!A:A,'Patient Health Records'!AD:AD,FALSE)</f>
        <v>0</v>
      </c>
      <c r="M224">
        <f>_xlfn.XLOOKUP(A224,'Patient Demographics'!A:A,'Patient Demographics'!K:K,FALSE)</f>
        <v>4</v>
      </c>
      <c r="N224" t="b">
        <f>_xlfn.XLOOKUP(A224,'Billing Details'!A:A,'Billing Details'!T:T,FALSE)</f>
        <v>1</v>
      </c>
      <c r="O224" t="str">
        <f>_xlfn.XLOOKUP(A224,'Patient Health Records'!A:A,'Patient Health Records'!AF:AF,FALSE)</f>
        <v>Prostate Cancer</v>
      </c>
      <c r="P224" t="b">
        <f>_xlfn.XLOOKUP(A224,'Patient Health Records'!A:A,'Patient Health Records'!X:X,FALSE)</f>
        <v>0</v>
      </c>
      <c r="Q224" t="b">
        <f>_xlfn.XLOOKUP(A224,'Patient Health Records'!A:A,'Patient Health Records'!S:S,FALSE)</f>
        <v>0</v>
      </c>
      <c r="R224" t="b">
        <f>_xlfn.XLOOKUP(A224,'Patient Health Records'!A:A,'Patient Health Records'!AA:AA,FALSE)</f>
        <v>0</v>
      </c>
      <c r="S224" t="str">
        <f>_xlfn.XLOOKUP(A224,'Patient Demographics'!A:A,'Patient Demographics'!E:E,FALSE)</f>
        <v>Female</v>
      </c>
      <c r="T224" t="str">
        <f>_xlfn.XLOOKUP(A224,'Patient Education'!A:A,'Patient Education'!B:B,FALSE)</f>
        <v>Master's Degree</v>
      </c>
      <c r="U224" t="str">
        <f>_xlfn.XLOOKUP('Combined Sheet'!A224,'Patient Education'!A:A,'Patient Education'!C:C,FALSE)</f>
        <v>Manager</v>
      </c>
      <c r="V224">
        <f>_xlfn.XLOOKUP(A224,'Billing Details'!A:A,'Billing Details'!J:J,FALSE)</f>
        <v>250000</v>
      </c>
    </row>
    <row r="225" spans="1:22" x14ac:dyDescent="0.35">
      <c r="A225" s="2" t="s">
        <v>420</v>
      </c>
      <c r="B225">
        <f>_xlfn.XLOOKUP(A225,'Patient Demographics'!A:A,'Billing Details'!J:J,FALSE)</f>
        <v>32000</v>
      </c>
      <c r="C225" t="str">
        <f>_xlfn.XLOOKUP(A225,'Patient Demographics'!A:A,'Patient Demographics'!N:N,FALSE)</f>
        <v>West</v>
      </c>
      <c r="D225">
        <f>_xlfn.XLOOKUP(A225,'Patient Demographics'!A:A,'Patient Demographics'!I:I,FALSE)</f>
        <v>42</v>
      </c>
      <c r="E225" t="str">
        <f>_xlfn.XLOOKUP(A225,'Patient Demographics'!A:A,'Patient Demographics'!J:J,FALSE)</f>
        <v>Adult</v>
      </c>
      <c r="F225">
        <f>_xlfn.XLOOKUP(A225,'Billing Details'!A:A,'Billing Details'!U:U,FALSE)</f>
        <v>28723.52</v>
      </c>
      <c r="G225">
        <f>_xlfn.XLOOKUP(A225,'Patient Health Records'!A:A,'Patient Health Records'!E:E,FALSE)</f>
        <v>64.7</v>
      </c>
      <c r="H225" t="str">
        <f>_xlfn.XLOOKUP(A225,'Patient Health Records'!A:A,'Patient Health Records'!B:B,FALSE)</f>
        <v>A-</v>
      </c>
      <c r="I225" t="b">
        <f>_xlfn.XLOOKUP(A225,'Patient Health Records'!A:A,'Patient Health Records'!J:J,FALSE)</f>
        <v>0</v>
      </c>
      <c r="J225" t="b">
        <f>_xlfn.XLOOKUP(A225,'Patient Health Records'!A:A,'Patient Health Records'!P:P,FALSE)</f>
        <v>0</v>
      </c>
      <c r="K225" s="68">
        <f>_xlfn.XLOOKUP(A225,'Patient Health Records'!A:A,'Patient Health Records'!F:F,FALSE)</f>
        <v>22.653268442981691</v>
      </c>
      <c r="L225" s="22" t="b">
        <f>_xlfn.XLOOKUP(A225,'Patient Health Records'!A:A,'Patient Health Records'!AD:AD,FALSE)</f>
        <v>0</v>
      </c>
      <c r="M225">
        <f>_xlfn.XLOOKUP(A225,'Patient Demographics'!A:A,'Patient Demographics'!K:K,FALSE)</f>
        <v>9</v>
      </c>
      <c r="N225" t="b">
        <f>_xlfn.XLOOKUP(A225,'Billing Details'!A:A,'Billing Details'!T:T,FALSE)</f>
        <v>1</v>
      </c>
      <c r="O225" t="str">
        <f>_xlfn.XLOOKUP(A225,'Patient Health Records'!A:A,'Patient Health Records'!AF:AF,FALSE)</f>
        <v>Cancer</v>
      </c>
      <c r="P225" t="b">
        <f>_xlfn.XLOOKUP(A225,'Patient Health Records'!A:A,'Patient Health Records'!X:X,FALSE)</f>
        <v>0</v>
      </c>
      <c r="Q225" t="b">
        <f>_xlfn.XLOOKUP(A225,'Patient Health Records'!A:A,'Patient Health Records'!S:S,FALSE)</f>
        <v>0</v>
      </c>
      <c r="R225" t="b">
        <f>_xlfn.XLOOKUP(A225,'Patient Health Records'!A:A,'Patient Health Records'!AA:AA,FALSE)</f>
        <v>0</v>
      </c>
      <c r="S225" t="str">
        <f>_xlfn.XLOOKUP(A225,'Patient Demographics'!A:A,'Patient Demographics'!E:E,FALSE)</f>
        <v>Male</v>
      </c>
      <c r="T225" t="str">
        <f>_xlfn.XLOOKUP(A225,'Patient Education'!A:A,'Patient Education'!B:B,FALSE)</f>
        <v>Bachelor's Degree</v>
      </c>
      <c r="U225" t="str">
        <f>_xlfn.XLOOKUP('Combined Sheet'!A225,'Patient Education'!A:A,'Patient Education'!C:C,FALSE)</f>
        <v>Junior Executive</v>
      </c>
      <c r="V225">
        <f>_xlfn.XLOOKUP(A225,'Billing Details'!A:A,'Billing Details'!J:J,FALSE)</f>
        <v>32000</v>
      </c>
    </row>
    <row r="226" spans="1:22" x14ac:dyDescent="0.35">
      <c r="A226" s="2" t="s">
        <v>421</v>
      </c>
      <c r="B226">
        <f>_xlfn.XLOOKUP(A226,'Patient Demographics'!A:A,'Billing Details'!J:J,FALSE)</f>
        <v>240000</v>
      </c>
      <c r="C226" t="str">
        <f>_xlfn.XLOOKUP(A226,'Patient Demographics'!A:A,'Patient Demographics'!N:N,FALSE)</f>
        <v>North</v>
      </c>
      <c r="D226">
        <f>_xlfn.XLOOKUP(A226,'Patient Demographics'!A:A,'Patient Demographics'!I:I,FALSE)</f>
        <v>53</v>
      </c>
      <c r="E226" t="str">
        <f>_xlfn.XLOOKUP(A226,'Patient Demographics'!A:A,'Patient Demographics'!J:J,FALSE)</f>
        <v>Senior</v>
      </c>
      <c r="F226">
        <f>_xlfn.XLOOKUP(A226,'Billing Details'!A:A,'Billing Details'!U:U,FALSE)</f>
        <v>153766.44</v>
      </c>
      <c r="G226">
        <f>_xlfn.XLOOKUP(A226,'Patient Health Records'!A:A,'Patient Health Records'!E:E,FALSE)</f>
        <v>53.6</v>
      </c>
      <c r="H226" t="str">
        <f>_xlfn.XLOOKUP(A226,'Patient Health Records'!A:A,'Patient Health Records'!B:B,FALSE)</f>
        <v>O-</v>
      </c>
      <c r="I226" t="b">
        <f>_xlfn.XLOOKUP(A226,'Patient Health Records'!A:A,'Patient Health Records'!J:J,FALSE)</f>
        <v>0</v>
      </c>
      <c r="J226" t="b">
        <f>_xlfn.XLOOKUP(A226,'Patient Health Records'!A:A,'Patient Health Records'!P:P,FALSE)</f>
        <v>1</v>
      </c>
      <c r="K226" s="68">
        <f>_xlfn.XLOOKUP(A226,'Patient Health Records'!A:A,'Patient Health Records'!F:F,FALSE)</f>
        <v>23.507740888557521</v>
      </c>
      <c r="L226" s="22" t="b">
        <f>_xlfn.XLOOKUP(A226,'Patient Health Records'!A:A,'Patient Health Records'!AD:AD,FALSE)</f>
        <v>0</v>
      </c>
      <c r="M226">
        <f>_xlfn.XLOOKUP(A226,'Patient Demographics'!A:A,'Patient Demographics'!K:K,FALSE)</f>
        <v>2</v>
      </c>
      <c r="N226" t="b">
        <f>_xlfn.XLOOKUP(A226,'Billing Details'!A:A,'Billing Details'!T:T,FALSE)</f>
        <v>1</v>
      </c>
      <c r="O226" t="str">
        <f>_xlfn.XLOOKUP(A226,'Patient Health Records'!A:A,'Patient Health Records'!AF:AF,FALSE)</f>
        <v>Allergic Reaction</v>
      </c>
      <c r="P226" t="b">
        <f>_xlfn.XLOOKUP(A226,'Patient Health Records'!A:A,'Patient Health Records'!X:X,FALSE)</f>
        <v>0</v>
      </c>
      <c r="Q226" t="b">
        <f>_xlfn.XLOOKUP(A226,'Patient Health Records'!A:A,'Patient Health Records'!S:S,FALSE)</f>
        <v>0</v>
      </c>
      <c r="R226" t="b">
        <f>_xlfn.XLOOKUP(A226,'Patient Health Records'!A:A,'Patient Health Records'!AA:AA,FALSE)</f>
        <v>0</v>
      </c>
      <c r="S226" t="str">
        <f>_xlfn.XLOOKUP(A226,'Patient Demographics'!A:A,'Patient Demographics'!E:E,FALSE)</f>
        <v>Male</v>
      </c>
      <c r="T226" t="str">
        <f>_xlfn.XLOOKUP(A226,'Patient Education'!A:A,'Patient Education'!B:B,FALSE)</f>
        <v>Bachelor's Degree</v>
      </c>
      <c r="U226" t="str">
        <f>_xlfn.XLOOKUP('Combined Sheet'!A226,'Patient Education'!A:A,'Patient Education'!C:C,FALSE)</f>
        <v>Nurse</v>
      </c>
      <c r="V226">
        <f>_xlfn.XLOOKUP(A226,'Billing Details'!A:A,'Billing Details'!J:J,FALSE)</f>
        <v>240000</v>
      </c>
    </row>
    <row r="227" spans="1:22" x14ac:dyDescent="0.35">
      <c r="A227" s="2" t="s">
        <v>422</v>
      </c>
      <c r="B227">
        <f>_xlfn.XLOOKUP(A227,'Patient Demographics'!A:A,'Billing Details'!J:J,FALSE)</f>
        <v>20000</v>
      </c>
      <c r="C227" t="str">
        <f>_xlfn.XLOOKUP(A227,'Patient Demographics'!A:A,'Patient Demographics'!N:N,FALSE)</f>
        <v>South</v>
      </c>
      <c r="D227">
        <f>_xlfn.XLOOKUP(A227,'Patient Demographics'!A:A,'Patient Demographics'!I:I,FALSE)</f>
        <v>53</v>
      </c>
      <c r="E227" t="str">
        <f>_xlfn.XLOOKUP(A227,'Patient Demographics'!A:A,'Patient Demographics'!J:J,FALSE)</f>
        <v>Senior</v>
      </c>
      <c r="F227">
        <f>_xlfn.XLOOKUP(A227,'Billing Details'!A:A,'Billing Details'!U:U,FALSE)</f>
        <v>11334.86</v>
      </c>
      <c r="G227">
        <f>_xlfn.XLOOKUP(A227,'Patient Health Records'!A:A,'Patient Health Records'!E:E,FALSE)</f>
        <v>84.1</v>
      </c>
      <c r="H227" t="str">
        <f>_xlfn.XLOOKUP(A227,'Patient Health Records'!A:A,'Patient Health Records'!B:B,FALSE)</f>
        <v>AB+</v>
      </c>
      <c r="I227" t="b">
        <f>_xlfn.XLOOKUP(A227,'Patient Health Records'!A:A,'Patient Health Records'!J:J,FALSE)</f>
        <v>0</v>
      </c>
      <c r="J227" t="b">
        <f>_xlfn.XLOOKUP(A227,'Patient Health Records'!A:A,'Patient Health Records'!P:P,FALSE)</f>
        <v>0</v>
      </c>
      <c r="K227" s="68">
        <f>_xlfn.XLOOKUP(A227,'Patient Health Records'!A:A,'Patient Health Records'!F:F,FALSE)</f>
        <v>31.268590124925641</v>
      </c>
      <c r="L227" s="22" t="b">
        <f>_xlfn.XLOOKUP(A227,'Patient Health Records'!A:A,'Patient Health Records'!AD:AD,FALSE)</f>
        <v>1</v>
      </c>
      <c r="M227">
        <f>_xlfn.XLOOKUP(A227,'Patient Demographics'!A:A,'Patient Demographics'!K:K,FALSE)</f>
        <v>30</v>
      </c>
      <c r="N227" t="b">
        <f>_xlfn.XLOOKUP(A227,'Billing Details'!A:A,'Billing Details'!T:T,FALSE)</f>
        <v>1</v>
      </c>
      <c r="O227" t="str">
        <f>_xlfn.XLOOKUP(A227,'Patient Health Records'!A:A,'Patient Health Records'!AF:AF,FALSE)</f>
        <v>Heart Disease</v>
      </c>
      <c r="P227" t="b">
        <f>_xlfn.XLOOKUP(A227,'Patient Health Records'!A:A,'Patient Health Records'!X:X,FALSE)</f>
        <v>0</v>
      </c>
      <c r="Q227" t="b">
        <f>_xlfn.XLOOKUP(A227,'Patient Health Records'!A:A,'Patient Health Records'!S:S,FALSE)</f>
        <v>0</v>
      </c>
      <c r="R227" t="b">
        <f>_xlfn.XLOOKUP(A227,'Patient Health Records'!A:A,'Patient Health Records'!AA:AA,FALSE)</f>
        <v>1</v>
      </c>
      <c r="S227" t="str">
        <f>_xlfn.XLOOKUP(A227,'Patient Demographics'!A:A,'Patient Demographics'!E:E,FALSE)</f>
        <v>Male</v>
      </c>
      <c r="T227" t="str">
        <f>_xlfn.XLOOKUP(A227,'Patient Education'!A:A,'Patient Education'!B:B,FALSE)</f>
        <v>School</v>
      </c>
      <c r="U227" t="str">
        <f>_xlfn.XLOOKUP('Combined Sheet'!A227,'Patient Education'!A:A,'Patient Education'!C:C,FALSE)</f>
        <v>Driver</v>
      </c>
      <c r="V227">
        <f>_xlfn.XLOOKUP(A227,'Billing Details'!A:A,'Billing Details'!J:J,FALSE)</f>
        <v>20000</v>
      </c>
    </row>
    <row r="228" spans="1:22" x14ac:dyDescent="0.35">
      <c r="A228" s="2" t="s">
        <v>423</v>
      </c>
      <c r="B228">
        <f>_xlfn.XLOOKUP(A228,'Patient Demographics'!A:A,'Billing Details'!J:J,FALSE)</f>
        <v>500</v>
      </c>
      <c r="C228" t="str">
        <f>_xlfn.XLOOKUP(A228,'Patient Demographics'!A:A,'Patient Demographics'!N:N,FALSE)</f>
        <v>South</v>
      </c>
      <c r="D228">
        <f>_xlfn.XLOOKUP(A228,'Patient Demographics'!A:A,'Patient Demographics'!I:I,FALSE)</f>
        <v>62</v>
      </c>
      <c r="E228" t="str">
        <f>_xlfn.XLOOKUP(A228,'Patient Demographics'!A:A,'Patient Demographics'!J:J,FALSE)</f>
        <v>super senior</v>
      </c>
      <c r="F228">
        <f>_xlfn.XLOOKUP(A228,'Billing Details'!A:A,'Billing Details'!U:U,FALSE)</f>
        <v>285.98</v>
      </c>
      <c r="G228">
        <f>_xlfn.XLOOKUP(A228,'Patient Health Records'!A:A,'Patient Health Records'!E:E,FALSE)</f>
        <v>56.4</v>
      </c>
      <c r="H228" t="str">
        <f>_xlfn.XLOOKUP(A228,'Patient Health Records'!A:A,'Patient Health Records'!B:B,FALSE)</f>
        <v>A+</v>
      </c>
      <c r="I228" t="b">
        <f>_xlfn.XLOOKUP(A228,'Patient Health Records'!A:A,'Patient Health Records'!J:J,FALSE)</f>
        <v>1</v>
      </c>
      <c r="J228" t="b">
        <f>_xlfn.XLOOKUP(A228,'Patient Health Records'!A:A,'Patient Health Records'!P:P,FALSE)</f>
        <v>0</v>
      </c>
      <c r="K228" s="68">
        <f>_xlfn.XLOOKUP(A228,'Patient Health Records'!A:A,'Patient Health Records'!F:F,FALSE)</f>
        <v>25.066666666666666</v>
      </c>
      <c r="L228" s="22" t="b">
        <f>_xlfn.XLOOKUP(A228,'Patient Health Records'!A:A,'Patient Health Records'!AD:AD,FALSE)</f>
        <v>0</v>
      </c>
      <c r="M228">
        <f>_xlfn.XLOOKUP(A228,'Patient Demographics'!A:A,'Patient Demographics'!K:K,FALSE)</f>
        <v>25</v>
      </c>
      <c r="N228" t="b">
        <f>_xlfn.XLOOKUP(A228,'Billing Details'!A:A,'Billing Details'!T:T,FALSE)</f>
        <v>1</v>
      </c>
      <c r="O228" t="str">
        <f>_xlfn.XLOOKUP(A228,'Patient Health Records'!A:A,'Patient Health Records'!AF:AF,FALSE)</f>
        <v>Prostate Cancer</v>
      </c>
      <c r="P228" t="b">
        <f>_xlfn.XLOOKUP(A228,'Patient Health Records'!A:A,'Patient Health Records'!X:X,FALSE)</f>
        <v>0</v>
      </c>
      <c r="Q228" t="b">
        <f>_xlfn.XLOOKUP(A228,'Patient Health Records'!A:A,'Patient Health Records'!S:S,FALSE)</f>
        <v>0</v>
      </c>
      <c r="R228" t="b">
        <f>_xlfn.XLOOKUP(A228,'Patient Health Records'!A:A,'Patient Health Records'!AA:AA,FALSE)</f>
        <v>0</v>
      </c>
      <c r="S228" t="str">
        <f>_xlfn.XLOOKUP(A228,'Patient Demographics'!A:A,'Patient Demographics'!E:E,FALSE)</f>
        <v>Male</v>
      </c>
      <c r="T228" t="str">
        <f>_xlfn.XLOOKUP(A228,'Patient Education'!A:A,'Patient Education'!B:B,FALSE)</f>
        <v>PhD</v>
      </c>
      <c r="U228" t="str">
        <f>_xlfn.XLOOKUP('Combined Sheet'!A228,'Patient Education'!A:A,'Patient Education'!C:C,FALSE)</f>
        <v>Scientist</v>
      </c>
      <c r="V228">
        <f>_xlfn.XLOOKUP(A228,'Billing Details'!A:A,'Billing Details'!J:J,FALSE)</f>
        <v>500</v>
      </c>
    </row>
    <row r="229" spans="1:22" x14ac:dyDescent="0.35">
      <c r="A229" s="2" t="s">
        <v>425</v>
      </c>
      <c r="B229">
        <f>_xlfn.XLOOKUP(A229,'Patient Demographics'!A:A,'Billing Details'!J:J,FALSE)</f>
        <v>40000</v>
      </c>
      <c r="C229" t="str">
        <f>_xlfn.XLOOKUP(A229,'Patient Demographics'!A:A,'Patient Demographics'!N:N,FALSE)</f>
        <v>West</v>
      </c>
      <c r="D229">
        <f>_xlfn.XLOOKUP(A229,'Patient Demographics'!A:A,'Patient Demographics'!I:I,FALSE)</f>
        <v>34</v>
      </c>
      <c r="E229" t="str">
        <f>_xlfn.XLOOKUP(A229,'Patient Demographics'!A:A,'Patient Demographics'!J:J,FALSE)</f>
        <v>Adult</v>
      </c>
      <c r="F229">
        <f>_xlfn.XLOOKUP(A229,'Billing Details'!A:A,'Billing Details'!U:U,FALSE)</f>
        <v>34307.72</v>
      </c>
      <c r="G229">
        <f>_xlfn.XLOOKUP(A229,'Patient Health Records'!A:A,'Patient Health Records'!E:E,FALSE)</f>
        <v>81</v>
      </c>
      <c r="H229" t="str">
        <f>_xlfn.XLOOKUP(A229,'Patient Health Records'!A:A,'Patient Health Records'!B:B,FALSE)</f>
        <v>O-</v>
      </c>
      <c r="I229" t="b">
        <f>_xlfn.XLOOKUP(A229,'Patient Health Records'!A:A,'Patient Health Records'!J:J,FALSE)</f>
        <v>0</v>
      </c>
      <c r="J229" t="b">
        <f>_xlfn.XLOOKUP(A229,'Patient Health Records'!A:A,'Patient Health Records'!P:P,FALSE)</f>
        <v>0</v>
      </c>
      <c r="K229" s="68">
        <f>_xlfn.XLOOKUP(A229,'Patient Health Records'!A:A,'Patient Health Records'!F:F,FALSE)</f>
        <v>28.360351528307834</v>
      </c>
      <c r="L229" s="22" t="b">
        <f>_xlfn.XLOOKUP(A229,'Patient Health Records'!A:A,'Patient Health Records'!AD:AD,FALSE)</f>
        <v>1</v>
      </c>
      <c r="M229">
        <f>_xlfn.XLOOKUP(A229,'Patient Demographics'!A:A,'Patient Demographics'!K:K,FALSE)</f>
        <v>150</v>
      </c>
      <c r="N229" t="b">
        <f>_xlfn.XLOOKUP(A229,'Billing Details'!A:A,'Billing Details'!T:T,FALSE)</f>
        <v>1</v>
      </c>
      <c r="O229" t="str">
        <f>_xlfn.XLOOKUP(A229,'Patient Health Records'!A:A,'Patient Health Records'!AF:AF,FALSE)</f>
        <v>Cancer</v>
      </c>
      <c r="P229" t="b">
        <f>_xlfn.XLOOKUP(A229,'Patient Health Records'!A:A,'Patient Health Records'!X:X,FALSE)</f>
        <v>0</v>
      </c>
      <c r="Q229" t="b">
        <f>_xlfn.XLOOKUP(A229,'Patient Health Records'!A:A,'Patient Health Records'!S:S,FALSE)</f>
        <v>0</v>
      </c>
      <c r="R229" t="b">
        <f>_xlfn.XLOOKUP(A229,'Patient Health Records'!A:A,'Patient Health Records'!AA:AA,FALSE)</f>
        <v>1</v>
      </c>
      <c r="S229" t="str">
        <f>_xlfn.XLOOKUP(A229,'Patient Demographics'!A:A,'Patient Demographics'!E:E,FALSE)</f>
        <v>Female</v>
      </c>
      <c r="T229" t="str">
        <f>_xlfn.XLOOKUP(A229,'Patient Education'!A:A,'Patient Education'!B:B,FALSE)</f>
        <v>School</v>
      </c>
      <c r="U229" t="str">
        <f>_xlfn.XLOOKUP('Combined Sheet'!A229,'Patient Education'!A:A,'Patient Education'!C:C,FALSE)</f>
        <v>Retail Worker</v>
      </c>
      <c r="V229">
        <f>_xlfn.XLOOKUP(A229,'Billing Details'!A:A,'Billing Details'!J:J,FALSE)</f>
        <v>40000</v>
      </c>
    </row>
    <row r="230" spans="1:22" x14ac:dyDescent="0.35">
      <c r="A230" s="2" t="s">
        <v>428</v>
      </c>
      <c r="B230">
        <f>_xlfn.XLOOKUP(A230,'Patient Demographics'!A:A,'Billing Details'!J:J,FALSE)</f>
        <v>15000</v>
      </c>
      <c r="C230" t="str">
        <f>_xlfn.XLOOKUP(A230,'Patient Demographics'!A:A,'Patient Demographics'!N:N,FALSE)</f>
        <v>North</v>
      </c>
      <c r="D230">
        <f>_xlfn.XLOOKUP(A230,'Patient Demographics'!A:A,'Patient Demographics'!I:I,FALSE)</f>
        <v>48</v>
      </c>
      <c r="E230" t="str">
        <f>_xlfn.XLOOKUP(A230,'Patient Demographics'!A:A,'Patient Demographics'!J:J,FALSE)</f>
        <v>Senior</v>
      </c>
      <c r="F230">
        <f>_xlfn.XLOOKUP(A230,'Billing Details'!A:A,'Billing Details'!U:U,FALSE)</f>
        <v>11623.199999999999</v>
      </c>
      <c r="G230">
        <f>_xlfn.XLOOKUP(A230,'Patient Health Records'!A:A,'Patient Health Records'!E:E,FALSE)</f>
        <v>70</v>
      </c>
      <c r="H230" t="str">
        <f>_xlfn.XLOOKUP(A230,'Patient Health Records'!A:A,'Patient Health Records'!B:B,FALSE)</f>
        <v>O+</v>
      </c>
      <c r="I230" t="b">
        <f>_xlfn.XLOOKUP(A230,'Patient Health Records'!A:A,'Patient Health Records'!J:J,FALSE)</f>
        <v>0</v>
      </c>
      <c r="J230" t="b">
        <f>_xlfn.XLOOKUP(A230,'Patient Health Records'!A:A,'Patient Health Records'!P:P,FALSE)</f>
        <v>1</v>
      </c>
      <c r="K230" s="68">
        <f>_xlfn.XLOOKUP(A230,'Patient Health Records'!A:A,'Patient Health Records'!F:F,FALSE)</f>
        <v>22.093170054286073</v>
      </c>
      <c r="L230" s="22" t="b">
        <f>_xlfn.XLOOKUP(A230,'Patient Health Records'!A:A,'Patient Health Records'!AD:AD,FALSE)</f>
        <v>0</v>
      </c>
      <c r="M230">
        <f>_xlfn.XLOOKUP(A230,'Patient Demographics'!A:A,'Patient Demographics'!K:K,FALSE)</f>
        <v>15</v>
      </c>
      <c r="N230" t="b">
        <f>_xlfn.XLOOKUP(A230,'Billing Details'!A:A,'Billing Details'!T:T,FALSE)</f>
        <v>1</v>
      </c>
      <c r="O230" t="str">
        <f>_xlfn.XLOOKUP(A230,'Patient Health Records'!A:A,'Patient Health Records'!AF:AF,FALSE)</f>
        <v>Fractured Leg</v>
      </c>
      <c r="P230" t="b">
        <f>_xlfn.XLOOKUP(A230,'Patient Health Records'!A:A,'Patient Health Records'!X:X,FALSE)</f>
        <v>0</v>
      </c>
      <c r="Q230" t="b">
        <f>_xlfn.XLOOKUP(A230,'Patient Health Records'!A:A,'Patient Health Records'!S:S,FALSE)</f>
        <v>0</v>
      </c>
      <c r="R230" t="b">
        <f>_xlfn.XLOOKUP(A230,'Patient Health Records'!A:A,'Patient Health Records'!AA:AA,FALSE)</f>
        <v>0</v>
      </c>
      <c r="S230" t="str">
        <f>_xlfn.XLOOKUP(A230,'Patient Demographics'!A:A,'Patient Demographics'!E:E,FALSE)</f>
        <v>Female</v>
      </c>
      <c r="T230" t="str">
        <f>_xlfn.XLOOKUP(A230,'Patient Education'!A:A,'Patient Education'!B:B,FALSE)</f>
        <v>School</v>
      </c>
      <c r="U230" t="str">
        <f>_xlfn.XLOOKUP('Combined Sheet'!A230,'Patient Education'!A:A,'Patient Education'!C:C,FALSE)</f>
        <v>Clerical Staff</v>
      </c>
      <c r="V230">
        <f>_xlfn.XLOOKUP(A230,'Billing Details'!A:A,'Billing Details'!J:J,FALSE)</f>
        <v>15000</v>
      </c>
    </row>
    <row r="231" spans="1:22" x14ac:dyDescent="0.35">
      <c r="A231" s="2" t="s">
        <v>430</v>
      </c>
      <c r="B231">
        <f>_xlfn.XLOOKUP(A231,'Patient Demographics'!A:A,'Billing Details'!J:J,FALSE)</f>
        <v>40000</v>
      </c>
      <c r="C231" t="str">
        <f>_xlfn.XLOOKUP(A231,'Patient Demographics'!A:A,'Patient Demographics'!N:N,FALSE)</f>
        <v>West</v>
      </c>
      <c r="D231">
        <f>_xlfn.XLOOKUP(A231,'Patient Demographics'!A:A,'Patient Demographics'!I:I,FALSE)</f>
        <v>73</v>
      </c>
      <c r="E231" t="str">
        <f>_xlfn.XLOOKUP(A231,'Patient Demographics'!A:A,'Patient Demographics'!J:J,FALSE)</f>
        <v>super senior</v>
      </c>
      <c r="F231" t="str">
        <f>_xlfn.XLOOKUP(A231,'Billing Details'!A:A,'Billing Details'!U:U,FALSE)</f>
        <v/>
      </c>
      <c r="G231">
        <f>_xlfn.XLOOKUP(A231,'Patient Health Records'!A:A,'Patient Health Records'!E:E,FALSE)</f>
        <v>77.8</v>
      </c>
      <c r="H231" t="str">
        <f>_xlfn.XLOOKUP(A231,'Patient Health Records'!A:A,'Patient Health Records'!B:B,FALSE)</f>
        <v>B-</v>
      </c>
      <c r="I231" t="b">
        <f>_xlfn.XLOOKUP(A231,'Patient Health Records'!A:A,'Patient Health Records'!J:J,FALSE)</f>
        <v>0</v>
      </c>
      <c r="J231" t="b">
        <f>_xlfn.XLOOKUP(A231,'Patient Health Records'!A:A,'Patient Health Records'!P:P,FALSE)</f>
        <v>1</v>
      </c>
      <c r="K231" s="68">
        <f>_xlfn.XLOOKUP(A231,'Patient Health Records'!A:A,'Patient Health Records'!F:F,FALSE)</f>
        <v>30.014274140658149</v>
      </c>
      <c r="L231" s="22" t="b">
        <f>_xlfn.XLOOKUP(A231,'Patient Health Records'!A:A,'Patient Health Records'!AD:AD,FALSE)</f>
        <v>1</v>
      </c>
      <c r="M231">
        <f>_xlfn.XLOOKUP(A231,'Patient Demographics'!A:A,'Patient Demographics'!K:K,FALSE)</f>
        <v>70</v>
      </c>
      <c r="N231" t="b">
        <f>_xlfn.XLOOKUP(A231,'Billing Details'!A:A,'Billing Details'!T:T,FALSE)</f>
        <v>0</v>
      </c>
      <c r="O231" t="str">
        <f>_xlfn.XLOOKUP(A231,'Patient Health Records'!A:A,'Patient Health Records'!AF:AF,FALSE)</f>
        <v>Respiratory Infection</v>
      </c>
      <c r="P231" t="b">
        <f>_xlfn.XLOOKUP(A231,'Patient Health Records'!A:A,'Patient Health Records'!X:X,FALSE)</f>
        <v>0</v>
      </c>
      <c r="Q231" t="b">
        <f>_xlfn.XLOOKUP(A231,'Patient Health Records'!A:A,'Patient Health Records'!S:S,FALSE)</f>
        <v>1</v>
      </c>
      <c r="R231" t="b">
        <f>_xlfn.XLOOKUP(A231,'Patient Health Records'!A:A,'Patient Health Records'!AA:AA,FALSE)</f>
        <v>0</v>
      </c>
      <c r="S231" t="str">
        <f>_xlfn.XLOOKUP(A231,'Patient Demographics'!A:A,'Patient Demographics'!E:E,FALSE)</f>
        <v>Female</v>
      </c>
      <c r="T231" t="str">
        <f>_xlfn.XLOOKUP(A231,'Patient Education'!A:A,'Patient Education'!B:B,FALSE)</f>
        <v>Master's Degree</v>
      </c>
      <c r="U231" t="str">
        <f>_xlfn.XLOOKUP('Combined Sheet'!A231,'Patient Education'!A:A,'Patient Education'!C:C,FALSE)</f>
        <v>Doctor</v>
      </c>
      <c r="V231">
        <f>_xlfn.XLOOKUP(A231,'Billing Details'!A:A,'Billing Details'!J:J,FALSE)</f>
        <v>40000</v>
      </c>
    </row>
    <row r="232" spans="1:22" x14ac:dyDescent="0.35">
      <c r="A232" s="2" t="s">
        <v>432</v>
      </c>
      <c r="B232">
        <f>_xlfn.XLOOKUP(A232,'Patient Demographics'!A:A,'Billing Details'!J:J,FALSE)</f>
        <v>32000</v>
      </c>
      <c r="C232" t="str">
        <f>_xlfn.XLOOKUP(A232,'Patient Demographics'!A:A,'Patient Demographics'!N:N,FALSE)</f>
        <v>West</v>
      </c>
      <c r="D232">
        <f>_xlfn.XLOOKUP(A232,'Patient Demographics'!A:A,'Patient Demographics'!I:I,FALSE)</f>
        <v>38</v>
      </c>
      <c r="E232" t="str">
        <f>_xlfn.XLOOKUP(A232,'Patient Demographics'!A:A,'Patient Demographics'!J:J,FALSE)</f>
        <v>Adult</v>
      </c>
      <c r="F232">
        <f>_xlfn.XLOOKUP(A232,'Billing Details'!A:A,'Billing Details'!U:U,FALSE)</f>
        <v>25580.6</v>
      </c>
      <c r="G232">
        <f>_xlfn.XLOOKUP(A232,'Patient Health Records'!A:A,'Patient Health Records'!E:E,FALSE)</f>
        <v>94.5</v>
      </c>
      <c r="H232" t="str">
        <f>_xlfn.XLOOKUP(A232,'Patient Health Records'!A:A,'Patient Health Records'!B:B,FALSE)</f>
        <v>A-</v>
      </c>
      <c r="I232" t="b">
        <f>_xlfn.XLOOKUP(A232,'Patient Health Records'!A:A,'Patient Health Records'!J:J,FALSE)</f>
        <v>0</v>
      </c>
      <c r="J232" t="b">
        <f>_xlfn.XLOOKUP(A232,'Patient Health Records'!A:A,'Patient Health Records'!P:P,FALSE)</f>
        <v>0</v>
      </c>
      <c r="K232" s="68">
        <f>_xlfn.XLOOKUP(A232,'Patient Health Records'!A:A,'Patient Health Records'!F:F,FALSE)</f>
        <v>33.087076783025807</v>
      </c>
      <c r="L232" s="22" t="b">
        <f>_xlfn.XLOOKUP(A232,'Patient Health Records'!A:A,'Patient Health Records'!AD:AD,FALSE)</f>
        <v>1</v>
      </c>
      <c r="M232">
        <f>_xlfn.XLOOKUP(A232,'Patient Demographics'!A:A,'Patient Demographics'!K:K,FALSE)</f>
        <v>300</v>
      </c>
      <c r="N232" t="b">
        <f>_xlfn.XLOOKUP(A232,'Billing Details'!A:A,'Billing Details'!T:T,FALSE)</f>
        <v>1</v>
      </c>
      <c r="O232" t="str">
        <f>_xlfn.XLOOKUP(A232,'Patient Health Records'!A:A,'Patient Health Records'!AF:AF,FALSE)</f>
        <v>Hypertension</v>
      </c>
      <c r="P232" t="b">
        <f>_xlfn.XLOOKUP(A232,'Patient Health Records'!A:A,'Patient Health Records'!X:X,FALSE)</f>
        <v>0</v>
      </c>
      <c r="Q232" t="b">
        <f>_xlfn.XLOOKUP(A232,'Patient Health Records'!A:A,'Patient Health Records'!S:S,FALSE)</f>
        <v>1</v>
      </c>
      <c r="R232" t="b">
        <f>_xlfn.XLOOKUP(A232,'Patient Health Records'!A:A,'Patient Health Records'!AA:AA,FALSE)</f>
        <v>0</v>
      </c>
      <c r="S232" t="str">
        <f>_xlfn.XLOOKUP(A232,'Patient Demographics'!A:A,'Patient Demographics'!E:E,FALSE)</f>
        <v>Female</v>
      </c>
      <c r="T232" t="str">
        <f>_xlfn.XLOOKUP(A232,'Patient Education'!A:A,'Patient Education'!B:B,FALSE)</f>
        <v>Bachelor's Degree</v>
      </c>
      <c r="U232" t="str">
        <f>_xlfn.XLOOKUP('Combined Sheet'!A232,'Patient Education'!A:A,'Patient Education'!C:C,FALSE)</f>
        <v>Teacher</v>
      </c>
      <c r="V232">
        <f>_xlfn.XLOOKUP(A232,'Billing Details'!A:A,'Billing Details'!J:J,FALSE)</f>
        <v>32000</v>
      </c>
    </row>
    <row r="233" spans="1:22" x14ac:dyDescent="0.35">
      <c r="A233" s="2" t="s">
        <v>433</v>
      </c>
      <c r="B233">
        <f>_xlfn.XLOOKUP(A233,'Patient Demographics'!A:A,'Billing Details'!J:J,FALSE)</f>
        <v>500</v>
      </c>
      <c r="C233" t="str">
        <f>_xlfn.XLOOKUP(A233,'Patient Demographics'!A:A,'Patient Demographics'!N:N,FALSE)</f>
        <v>West</v>
      </c>
      <c r="D233">
        <f>_xlfn.XLOOKUP(A233,'Patient Demographics'!A:A,'Patient Demographics'!I:I,FALSE)</f>
        <v>62</v>
      </c>
      <c r="E233" t="str">
        <f>_xlfn.XLOOKUP(A233,'Patient Demographics'!A:A,'Patient Demographics'!J:J,FALSE)</f>
        <v>super senior</v>
      </c>
      <c r="F233" t="str">
        <f>_xlfn.XLOOKUP(A233,'Billing Details'!A:A,'Billing Details'!U:U,FALSE)</f>
        <v/>
      </c>
      <c r="G233">
        <f>_xlfn.XLOOKUP(A233,'Patient Health Records'!A:A,'Patient Health Records'!E:E,FALSE)</f>
        <v>77.599999999999994</v>
      </c>
      <c r="H233" t="str">
        <f>_xlfn.XLOOKUP(A233,'Patient Health Records'!A:A,'Patient Health Records'!B:B,FALSE)</f>
        <v>O-</v>
      </c>
      <c r="I233" t="b">
        <f>_xlfn.XLOOKUP(A233,'Patient Health Records'!A:A,'Patient Health Records'!J:J,FALSE)</f>
        <v>1</v>
      </c>
      <c r="J233" t="b">
        <f>_xlfn.XLOOKUP(A233,'Patient Health Records'!A:A,'Patient Health Records'!P:P,FALSE)</f>
        <v>1</v>
      </c>
      <c r="K233" s="68">
        <f>_xlfn.XLOOKUP(A233,'Patient Health Records'!A:A,'Patient Health Records'!F:F,FALSE)</f>
        <v>32.720526227019732</v>
      </c>
      <c r="L233" s="22" t="b">
        <f>_xlfn.XLOOKUP(A233,'Patient Health Records'!A:A,'Patient Health Records'!AD:AD,FALSE)</f>
        <v>1</v>
      </c>
      <c r="M233">
        <f>_xlfn.XLOOKUP(A233,'Patient Demographics'!A:A,'Patient Demographics'!K:K,FALSE)</f>
        <v>7</v>
      </c>
      <c r="N233" t="b">
        <f>_xlfn.XLOOKUP(A233,'Billing Details'!A:A,'Billing Details'!T:T,FALSE)</f>
        <v>0</v>
      </c>
      <c r="O233" t="str">
        <f>_xlfn.XLOOKUP(A233,'Patient Health Records'!A:A,'Patient Health Records'!AF:AF,FALSE)</f>
        <v>Heart Disease</v>
      </c>
      <c r="P233" t="b">
        <f>_xlfn.XLOOKUP(A233,'Patient Health Records'!A:A,'Patient Health Records'!X:X,FALSE)</f>
        <v>0</v>
      </c>
      <c r="Q233" t="b">
        <f>_xlfn.XLOOKUP(A233,'Patient Health Records'!A:A,'Patient Health Records'!S:S,FALSE)</f>
        <v>0</v>
      </c>
      <c r="R233" t="b">
        <f>_xlfn.XLOOKUP(A233,'Patient Health Records'!A:A,'Patient Health Records'!AA:AA,FALSE)</f>
        <v>0</v>
      </c>
      <c r="S233" t="str">
        <f>_xlfn.XLOOKUP(A233,'Patient Demographics'!A:A,'Patient Demographics'!E:E,FALSE)</f>
        <v>Male</v>
      </c>
      <c r="T233" t="str">
        <f>_xlfn.XLOOKUP(A233,'Patient Education'!A:A,'Patient Education'!B:B,FALSE)</f>
        <v>Post-graduate</v>
      </c>
      <c r="U233" t="str">
        <f>_xlfn.XLOOKUP('Combined Sheet'!A233,'Patient Education'!A:A,'Patient Education'!C:C,FALSE)</f>
        <v>Professor</v>
      </c>
      <c r="V233">
        <f>_xlfn.XLOOKUP(A233,'Billing Details'!A:A,'Billing Details'!J:J,FALSE)</f>
        <v>500</v>
      </c>
    </row>
    <row r="234" spans="1:22" x14ac:dyDescent="0.35">
      <c r="A234" s="2" t="s">
        <v>434</v>
      </c>
      <c r="B234">
        <f>_xlfn.XLOOKUP(A234,'Patient Demographics'!A:A,'Billing Details'!J:J,FALSE)</f>
        <v>16000</v>
      </c>
      <c r="C234" t="str">
        <f>_xlfn.XLOOKUP(A234,'Patient Demographics'!A:A,'Patient Demographics'!N:N,FALSE)</f>
        <v>South</v>
      </c>
      <c r="D234">
        <f>_xlfn.XLOOKUP(A234,'Patient Demographics'!A:A,'Patient Demographics'!I:I,FALSE)</f>
        <v>42</v>
      </c>
      <c r="E234" t="str">
        <f>_xlfn.XLOOKUP(A234,'Patient Demographics'!A:A,'Patient Demographics'!J:J,FALSE)</f>
        <v>Adult</v>
      </c>
      <c r="F234">
        <f>_xlfn.XLOOKUP(A234,'Billing Details'!A:A,'Billing Details'!U:U,FALSE)</f>
        <v>9525.4599999999991</v>
      </c>
      <c r="G234">
        <f>_xlfn.XLOOKUP(A234,'Patient Health Records'!A:A,'Patient Health Records'!E:E,FALSE)</f>
        <v>57.3</v>
      </c>
      <c r="H234" t="str">
        <f>_xlfn.XLOOKUP(A234,'Patient Health Records'!A:A,'Patient Health Records'!B:B,FALSE)</f>
        <v>A-</v>
      </c>
      <c r="I234" t="b">
        <f>_xlfn.XLOOKUP(A234,'Patient Health Records'!A:A,'Patient Health Records'!J:J,FALSE)</f>
        <v>0</v>
      </c>
      <c r="J234" t="b">
        <f>_xlfn.XLOOKUP(A234,'Patient Health Records'!A:A,'Patient Health Records'!P:P,FALSE)</f>
        <v>0</v>
      </c>
      <c r="K234" s="68">
        <f>_xlfn.XLOOKUP(A234,'Patient Health Records'!A:A,'Patient Health Records'!F:F,FALSE)</f>
        <v>22.382812499999993</v>
      </c>
      <c r="L234" s="22" t="b">
        <f>_xlfn.XLOOKUP(A234,'Patient Health Records'!A:A,'Patient Health Records'!AD:AD,FALSE)</f>
        <v>0</v>
      </c>
      <c r="M234">
        <f>_xlfn.XLOOKUP(A234,'Patient Demographics'!A:A,'Patient Demographics'!K:K,FALSE)</f>
        <v>5</v>
      </c>
      <c r="N234" t="b">
        <f>_xlfn.XLOOKUP(A234,'Billing Details'!A:A,'Billing Details'!T:T,FALSE)</f>
        <v>1</v>
      </c>
      <c r="O234" t="str">
        <f>_xlfn.XLOOKUP(A234,'Patient Health Records'!A:A,'Patient Health Records'!AF:AF,FALSE)</f>
        <v>Fractured Arm</v>
      </c>
      <c r="P234" t="b">
        <f>_xlfn.XLOOKUP(A234,'Patient Health Records'!A:A,'Patient Health Records'!X:X,FALSE)</f>
        <v>0</v>
      </c>
      <c r="Q234" t="b">
        <f>_xlfn.XLOOKUP(A234,'Patient Health Records'!A:A,'Patient Health Records'!S:S,FALSE)</f>
        <v>0</v>
      </c>
      <c r="R234" t="b">
        <f>_xlfn.XLOOKUP(A234,'Patient Health Records'!A:A,'Patient Health Records'!AA:AA,FALSE)</f>
        <v>0</v>
      </c>
      <c r="S234" t="str">
        <f>_xlfn.XLOOKUP(A234,'Patient Demographics'!A:A,'Patient Demographics'!E:E,FALSE)</f>
        <v>Female</v>
      </c>
      <c r="T234" t="str">
        <f>_xlfn.XLOOKUP(A234,'Patient Education'!A:A,'Patient Education'!B:B,FALSE)</f>
        <v>Uneducated</v>
      </c>
      <c r="U234" t="str">
        <f>_xlfn.XLOOKUP('Combined Sheet'!A234,'Patient Education'!A:A,'Patient Education'!C:C,FALSE)</f>
        <v>Unemployed</v>
      </c>
      <c r="V234">
        <f>_xlfn.XLOOKUP(A234,'Billing Details'!A:A,'Billing Details'!J:J,FALSE)</f>
        <v>16000</v>
      </c>
    </row>
    <row r="235" spans="1:22" x14ac:dyDescent="0.35">
      <c r="A235" s="2" t="s">
        <v>435</v>
      </c>
      <c r="B235">
        <f>_xlfn.XLOOKUP(A235,'Patient Demographics'!A:A,'Billing Details'!J:J,FALSE)</f>
        <v>500</v>
      </c>
      <c r="C235" t="str">
        <f>_xlfn.XLOOKUP(A235,'Patient Demographics'!A:A,'Patient Demographics'!N:N,FALSE)</f>
        <v>North</v>
      </c>
      <c r="D235">
        <f>_xlfn.XLOOKUP(A235,'Patient Demographics'!A:A,'Patient Demographics'!I:I,FALSE)</f>
        <v>30</v>
      </c>
      <c r="E235" t="str">
        <f>_xlfn.XLOOKUP(A235,'Patient Demographics'!A:A,'Patient Demographics'!J:J,FALSE)</f>
        <v>Young adult</v>
      </c>
      <c r="F235">
        <f>_xlfn.XLOOKUP(A235,'Billing Details'!A:A,'Billing Details'!U:U,FALSE)</f>
        <v>279.56</v>
      </c>
      <c r="G235">
        <f>_xlfn.XLOOKUP(A235,'Patient Health Records'!A:A,'Patient Health Records'!E:E,FALSE)</f>
        <v>106.4</v>
      </c>
      <c r="H235" t="str">
        <f>_xlfn.XLOOKUP(A235,'Patient Health Records'!A:A,'Patient Health Records'!B:B,FALSE)</f>
        <v>AB+</v>
      </c>
      <c r="I235" t="b">
        <f>_xlfn.XLOOKUP(A235,'Patient Health Records'!A:A,'Patient Health Records'!J:J,FALSE)</f>
        <v>0</v>
      </c>
      <c r="J235" t="b">
        <f>_xlfn.XLOOKUP(A235,'Patient Health Records'!A:A,'Patient Health Records'!P:P,FALSE)</f>
        <v>0</v>
      </c>
      <c r="K235" s="68">
        <f>_xlfn.XLOOKUP(A235,'Patient Health Records'!A:A,'Patient Health Records'!F:F,FALSE)</f>
        <v>34.349173553719012</v>
      </c>
      <c r="L235" s="22" t="b">
        <f>_xlfn.XLOOKUP(A235,'Patient Health Records'!A:A,'Patient Health Records'!AD:AD,FALSE)</f>
        <v>1</v>
      </c>
      <c r="M235">
        <f>_xlfn.XLOOKUP(A235,'Patient Demographics'!A:A,'Patient Demographics'!K:K,FALSE)</f>
        <v>0.5</v>
      </c>
      <c r="N235" t="b">
        <f>_xlfn.XLOOKUP(A235,'Billing Details'!A:A,'Billing Details'!T:T,FALSE)</f>
        <v>1</v>
      </c>
      <c r="O235" t="str">
        <f>_xlfn.XLOOKUP(A235,'Patient Health Records'!A:A,'Patient Health Records'!AF:AF,FALSE)</f>
        <v>Heart Disease</v>
      </c>
      <c r="P235" t="b">
        <f>_xlfn.XLOOKUP(A235,'Patient Health Records'!A:A,'Patient Health Records'!X:X,FALSE)</f>
        <v>0</v>
      </c>
      <c r="Q235" t="b">
        <f>_xlfn.XLOOKUP(A235,'Patient Health Records'!A:A,'Patient Health Records'!S:S,FALSE)</f>
        <v>0</v>
      </c>
      <c r="R235" t="b">
        <f>_xlfn.XLOOKUP(A235,'Patient Health Records'!A:A,'Patient Health Records'!AA:AA,FALSE)</f>
        <v>0</v>
      </c>
      <c r="S235" t="str">
        <f>_xlfn.XLOOKUP(A235,'Patient Demographics'!A:A,'Patient Demographics'!E:E,FALSE)</f>
        <v>Female</v>
      </c>
      <c r="T235" t="str">
        <f>_xlfn.XLOOKUP(A235,'Patient Education'!A:A,'Patient Education'!B:B,FALSE)</f>
        <v>Bachelor's Degree</v>
      </c>
      <c r="U235" t="str">
        <f>_xlfn.XLOOKUP('Combined Sheet'!A235,'Patient Education'!A:A,'Patient Education'!C:C,FALSE)</f>
        <v>Nurse</v>
      </c>
      <c r="V235">
        <f>_xlfn.XLOOKUP(A235,'Billing Details'!A:A,'Billing Details'!J:J,FALSE)</f>
        <v>500</v>
      </c>
    </row>
    <row r="236" spans="1:22" x14ac:dyDescent="0.35">
      <c r="A236" s="2" t="s">
        <v>438</v>
      </c>
      <c r="B236">
        <f>_xlfn.XLOOKUP(A236,'Patient Demographics'!A:A,'Billing Details'!J:J,FALSE)</f>
        <v>60000</v>
      </c>
      <c r="C236" t="str">
        <f>_xlfn.XLOOKUP(A236,'Patient Demographics'!A:A,'Patient Demographics'!N:N,FALSE)</f>
        <v>East</v>
      </c>
      <c r="D236">
        <f>_xlfn.XLOOKUP(A236,'Patient Demographics'!A:A,'Patient Demographics'!I:I,FALSE)</f>
        <v>38</v>
      </c>
      <c r="E236" t="str">
        <f>_xlfn.XLOOKUP(A236,'Patient Demographics'!A:A,'Patient Demographics'!J:J,FALSE)</f>
        <v>Adult</v>
      </c>
      <c r="F236">
        <f>_xlfn.XLOOKUP(A236,'Billing Details'!A:A,'Billing Details'!U:U,FALSE)</f>
        <v>45790.25</v>
      </c>
      <c r="G236">
        <f>_xlfn.XLOOKUP(A236,'Patient Health Records'!A:A,'Patient Health Records'!E:E,FALSE)</f>
        <v>89.6</v>
      </c>
      <c r="H236" t="str">
        <f>_xlfn.XLOOKUP(A236,'Patient Health Records'!A:A,'Patient Health Records'!B:B,FALSE)</f>
        <v>B+</v>
      </c>
      <c r="I236" t="b">
        <f>_xlfn.XLOOKUP(A236,'Patient Health Records'!A:A,'Patient Health Records'!J:J,FALSE)</f>
        <v>0</v>
      </c>
      <c r="J236" t="b">
        <f>_xlfn.XLOOKUP(A236,'Patient Health Records'!A:A,'Patient Health Records'!P:P,FALSE)</f>
        <v>1</v>
      </c>
      <c r="K236" s="68">
        <f>_xlfn.XLOOKUP(A236,'Patient Health Records'!A:A,'Patient Health Records'!F:F,FALSE)</f>
        <v>29.937518794480265</v>
      </c>
      <c r="L236" s="22" t="b">
        <f>_xlfn.XLOOKUP(A236,'Patient Health Records'!A:A,'Patient Health Records'!AD:AD,FALSE)</f>
        <v>1</v>
      </c>
      <c r="M236">
        <f>_xlfn.XLOOKUP(A236,'Patient Demographics'!A:A,'Patient Demographics'!K:K,FALSE)</f>
        <v>40</v>
      </c>
      <c r="N236" t="b">
        <f>_xlfn.XLOOKUP(A236,'Billing Details'!A:A,'Billing Details'!T:T,FALSE)</f>
        <v>1</v>
      </c>
      <c r="O236" t="str">
        <f>_xlfn.XLOOKUP(A236,'Patient Health Records'!A:A,'Patient Health Records'!AF:AF,FALSE)</f>
        <v>Diabetes</v>
      </c>
      <c r="P236" t="b">
        <f>_xlfn.XLOOKUP(A236,'Patient Health Records'!A:A,'Patient Health Records'!X:X,FALSE)</f>
        <v>0</v>
      </c>
      <c r="Q236" t="b">
        <f>_xlfn.XLOOKUP(A236,'Patient Health Records'!A:A,'Patient Health Records'!S:S,FALSE)</f>
        <v>1</v>
      </c>
      <c r="R236" t="b">
        <f>_xlfn.XLOOKUP(A236,'Patient Health Records'!A:A,'Patient Health Records'!AA:AA,FALSE)</f>
        <v>0</v>
      </c>
      <c r="S236" t="str">
        <f>_xlfn.XLOOKUP(A236,'Patient Demographics'!A:A,'Patient Demographics'!E:E,FALSE)</f>
        <v>Female</v>
      </c>
      <c r="T236" t="str">
        <f>_xlfn.XLOOKUP(A236,'Patient Education'!A:A,'Patient Education'!B:B,FALSE)</f>
        <v>Master's Degree</v>
      </c>
      <c r="U236" t="str">
        <f>_xlfn.XLOOKUP('Combined Sheet'!A236,'Patient Education'!A:A,'Patient Education'!C:C,FALSE)</f>
        <v>Senior Executive</v>
      </c>
      <c r="V236">
        <f>_xlfn.XLOOKUP(A236,'Billing Details'!A:A,'Billing Details'!J:J,FALSE)</f>
        <v>60000</v>
      </c>
    </row>
    <row r="237" spans="1:22" x14ac:dyDescent="0.35">
      <c r="A237" s="2" t="s">
        <v>439</v>
      </c>
      <c r="B237">
        <f>_xlfn.XLOOKUP(A237,'Patient Demographics'!A:A,'Billing Details'!J:J,FALSE)</f>
        <v>800</v>
      </c>
      <c r="C237" t="str">
        <f>_xlfn.XLOOKUP(A237,'Patient Demographics'!A:A,'Patient Demographics'!N:N,FALSE)</f>
        <v>West</v>
      </c>
      <c r="D237">
        <f>_xlfn.XLOOKUP(A237,'Patient Demographics'!A:A,'Patient Demographics'!I:I,FALSE)</f>
        <v>82</v>
      </c>
      <c r="E237" t="str">
        <f>_xlfn.XLOOKUP(A237,'Patient Demographics'!A:A,'Patient Demographics'!J:J,FALSE)</f>
        <v>super senior</v>
      </c>
      <c r="F237" t="str">
        <f>_xlfn.XLOOKUP(A237,'Billing Details'!A:A,'Billing Details'!U:U,FALSE)</f>
        <v/>
      </c>
      <c r="G237">
        <f>_xlfn.XLOOKUP(A237,'Patient Health Records'!A:A,'Patient Health Records'!E:E,FALSE)</f>
        <v>48.9</v>
      </c>
      <c r="H237" t="str">
        <f>_xlfn.XLOOKUP(A237,'Patient Health Records'!A:A,'Patient Health Records'!B:B,FALSE)</f>
        <v>B+</v>
      </c>
      <c r="I237" t="b">
        <f>_xlfn.XLOOKUP(A237,'Patient Health Records'!A:A,'Patient Health Records'!J:J,FALSE)</f>
        <v>0</v>
      </c>
      <c r="J237" t="b">
        <f>_xlfn.XLOOKUP(A237,'Patient Health Records'!A:A,'Patient Health Records'!P:P,FALSE)</f>
        <v>0</v>
      </c>
      <c r="K237" s="68">
        <f>_xlfn.XLOOKUP(A237,'Patient Health Records'!A:A,'Patient Health Records'!F:F,FALSE)</f>
        <v>20.353798126951091</v>
      </c>
      <c r="L237" s="22" t="b">
        <f>_xlfn.XLOOKUP(A237,'Patient Health Records'!A:A,'Patient Health Records'!AD:AD,FALSE)</f>
        <v>0</v>
      </c>
      <c r="M237">
        <f>_xlfn.XLOOKUP(A237,'Patient Demographics'!A:A,'Patient Demographics'!K:K,FALSE)</f>
        <v>12</v>
      </c>
      <c r="N237" t="b">
        <f>_xlfn.XLOOKUP(A237,'Billing Details'!A:A,'Billing Details'!T:T,FALSE)</f>
        <v>0</v>
      </c>
      <c r="O237" t="str">
        <f>_xlfn.XLOOKUP(A237,'Patient Health Records'!A:A,'Patient Health Records'!AF:AF,FALSE)</f>
        <v>Childbirth</v>
      </c>
      <c r="P237" t="b">
        <f>_xlfn.XLOOKUP(A237,'Patient Health Records'!A:A,'Patient Health Records'!X:X,FALSE)</f>
        <v>0</v>
      </c>
      <c r="Q237" t="b">
        <f>_xlfn.XLOOKUP(A237,'Patient Health Records'!A:A,'Patient Health Records'!S:S,FALSE)</f>
        <v>0</v>
      </c>
      <c r="R237" t="b">
        <f>_xlfn.XLOOKUP(A237,'Patient Health Records'!A:A,'Patient Health Records'!AA:AA,FALSE)</f>
        <v>0</v>
      </c>
      <c r="S237" t="str">
        <f>_xlfn.XLOOKUP(A237,'Patient Demographics'!A:A,'Patient Demographics'!E:E,FALSE)</f>
        <v>Female</v>
      </c>
      <c r="T237" t="str">
        <f>_xlfn.XLOOKUP(A237,'Patient Education'!A:A,'Patient Education'!B:B,FALSE)</f>
        <v>School</v>
      </c>
      <c r="U237" t="str">
        <f>_xlfn.XLOOKUP('Combined Sheet'!A237,'Patient Education'!A:A,'Patient Education'!C:C,FALSE)</f>
        <v>Retail Worker</v>
      </c>
      <c r="V237">
        <f>_xlfn.XLOOKUP(A237,'Billing Details'!A:A,'Billing Details'!J:J,FALSE)</f>
        <v>800</v>
      </c>
    </row>
    <row r="238" spans="1:22" x14ac:dyDescent="0.35">
      <c r="A238" s="2" t="s">
        <v>442</v>
      </c>
      <c r="B238">
        <f>_xlfn.XLOOKUP(A238,'Patient Demographics'!A:A,'Billing Details'!J:J,FALSE)</f>
        <v>30000</v>
      </c>
      <c r="C238" t="str">
        <f>_xlfn.XLOOKUP(A238,'Patient Demographics'!A:A,'Patient Demographics'!N:N,FALSE)</f>
        <v>West</v>
      </c>
      <c r="D238">
        <f>_xlfn.XLOOKUP(A238,'Patient Demographics'!A:A,'Patient Demographics'!I:I,FALSE)</f>
        <v>68</v>
      </c>
      <c r="E238" t="str">
        <f>_xlfn.XLOOKUP(A238,'Patient Demographics'!A:A,'Patient Demographics'!J:J,FALSE)</f>
        <v>super senior</v>
      </c>
      <c r="F238">
        <f>_xlfn.XLOOKUP(A238,'Billing Details'!A:A,'Billing Details'!U:U,FALSE)</f>
        <v>16813.59</v>
      </c>
      <c r="G238">
        <f>_xlfn.XLOOKUP(A238,'Patient Health Records'!A:A,'Patient Health Records'!E:E,FALSE)</f>
        <v>89.6</v>
      </c>
      <c r="H238" t="str">
        <f>_xlfn.XLOOKUP(A238,'Patient Health Records'!A:A,'Patient Health Records'!B:B,FALSE)</f>
        <v>O+</v>
      </c>
      <c r="I238" t="b">
        <f>_xlfn.XLOOKUP(A238,'Patient Health Records'!A:A,'Patient Health Records'!J:J,FALSE)</f>
        <v>0</v>
      </c>
      <c r="J238" t="b">
        <f>_xlfn.XLOOKUP(A238,'Patient Health Records'!A:A,'Patient Health Records'!P:P,FALSE)</f>
        <v>0</v>
      </c>
      <c r="K238" s="68">
        <f>_xlfn.XLOOKUP(A238,'Patient Health Records'!A:A,'Patient Health Records'!F:F,FALSE)</f>
        <v>34.566567647853084</v>
      </c>
      <c r="L238" s="22" t="b">
        <f>_xlfn.XLOOKUP(A238,'Patient Health Records'!A:A,'Patient Health Records'!AD:AD,FALSE)</f>
        <v>1</v>
      </c>
      <c r="M238">
        <f>_xlfn.XLOOKUP(A238,'Patient Demographics'!A:A,'Patient Demographics'!K:K,FALSE)</f>
        <v>9</v>
      </c>
      <c r="N238" t="b">
        <f>_xlfn.XLOOKUP(A238,'Billing Details'!A:A,'Billing Details'!T:T,FALSE)</f>
        <v>1</v>
      </c>
      <c r="O238" t="str">
        <f>_xlfn.XLOOKUP(A238,'Patient Health Records'!A:A,'Patient Health Records'!AF:AF,FALSE)</f>
        <v>Prostate Cancer</v>
      </c>
      <c r="P238" t="b">
        <f>_xlfn.XLOOKUP(A238,'Patient Health Records'!A:A,'Patient Health Records'!X:X,FALSE)</f>
        <v>0</v>
      </c>
      <c r="Q238" t="b">
        <f>_xlfn.XLOOKUP(A238,'Patient Health Records'!A:A,'Patient Health Records'!S:S,FALSE)</f>
        <v>0</v>
      </c>
      <c r="R238" t="b">
        <f>_xlfn.XLOOKUP(A238,'Patient Health Records'!A:A,'Patient Health Records'!AA:AA,FALSE)</f>
        <v>1</v>
      </c>
      <c r="S238" t="str">
        <f>_xlfn.XLOOKUP(A238,'Patient Demographics'!A:A,'Patient Demographics'!E:E,FALSE)</f>
        <v>Female</v>
      </c>
      <c r="T238" t="str">
        <f>_xlfn.XLOOKUP(A238,'Patient Education'!A:A,'Patient Education'!B:B,FALSE)</f>
        <v>Master's Degree</v>
      </c>
      <c r="U238" t="str">
        <f>_xlfn.XLOOKUP('Combined Sheet'!A238,'Patient Education'!A:A,'Patient Education'!C:C,FALSE)</f>
        <v>Senior Executive</v>
      </c>
      <c r="V238">
        <f>_xlfn.XLOOKUP(A238,'Billing Details'!A:A,'Billing Details'!J:J,FALSE)</f>
        <v>30000</v>
      </c>
    </row>
    <row r="239" spans="1:22" x14ac:dyDescent="0.35">
      <c r="A239" s="2" t="s">
        <v>443</v>
      </c>
      <c r="B239">
        <f>_xlfn.XLOOKUP(A239,'Patient Demographics'!A:A,'Billing Details'!J:J,FALSE)</f>
        <v>40000</v>
      </c>
      <c r="C239" t="str">
        <f>_xlfn.XLOOKUP(A239,'Patient Demographics'!A:A,'Patient Demographics'!N:N,FALSE)</f>
        <v>North</v>
      </c>
      <c r="D239">
        <f>_xlfn.XLOOKUP(A239,'Patient Demographics'!A:A,'Patient Demographics'!I:I,FALSE)</f>
        <v>41</v>
      </c>
      <c r="E239" t="str">
        <f>_xlfn.XLOOKUP(A239,'Patient Demographics'!A:A,'Patient Demographics'!J:J,FALSE)</f>
        <v>Adult</v>
      </c>
      <c r="F239">
        <f>_xlfn.XLOOKUP(A239,'Billing Details'!A:A,'Billing Details'!U:U,FALSE)</f>
        <v>26437.399999999998</v>
      </c>
      <c r="G239">
        <f>_xlfn.XLOOKUP(A239,'Patient Health Records'!A:A,'Patient Health Records'!E:E,FALSE)</f>
        <v>88.1</v>
      </c>
      <c r="H239" t="str">
        <f>_xlfn.XLOOKUP(A239,'Patient Health Records'!A:A,'Patient Health Records'!B:B,FALSE)</f>
        <v>AB-</v>
      </c>
      <c r="I239" t="b">
        <f>_xlfn.XLOOKUP(A239,'Patient Health Records'!A:A,'Patient Health Records'!J:J,FALSE)</f>
        <v>0</v>
      </c>
      <c r="J239" t="b">
        <f>_xlfn.XLOOKUP(A239,'Patient Health Records'!A:A,'Patient Health Records'!P:P,FALSE)</f>
        <v>1</v>
      </c>
      <c r="K239" s="68">
        <f>_xlfn.XLOOKUP(A239,'Patient Health Records'!A:A,'Patient Health Records'!F:F,FALSE)</f>
        <v>30.128928559214803</v>
      </c>
      <c r="L239" s="22" t="b">
        <f>_xlfn.XLOOKUP(A239,'Patient Health Records'!A:A,'Patient Health Records'!AD:AD,FALSE)</f>
        <v>1</v>
      </c>
      <c r="M239">
        <f>_xlfn.XLOOKUP(A239,'Patient Demographics'!A:A,'Patient Demographics'!K:K,FALSE)</f>
        <v>2</v>
      </c>
      <c r="N239" t="b">
        <f>_xlfn.XLOOKUP(A239,'Billing Details'!A:A,'Billing Details'!T:T,FALSE)</f>
        <v>1</v>
      </c>
      <c r="O239" t="str">
        <f>_xlfn.XLOOKUP(A239,'Patient Health Records'!A:A,'Patient Health Records'!AF:AF,FALSE)</f>
        <v>Stroke</v>
      </c>
      <c r="P239" t="b">
        <f>_xlfn.XLOOKUP(A239,'Patient Health Records'!A:A,'Patient Health Records'!X:X,FALSE)</f>
        <v>0</v>
      </c>
      <c r="Q239" t="b">
        <f>_xlfn.XLOOKUP(A239,'Patient Health Records'!A:A,'Patient Health Records'!S:S,FALSE)</f>
        <v>0</v>
      </c>
      <c r="R239" t="b">
        <f>_xlfn.XLOOKUP(A239,'Patient Health Records'!A:A,'Patient Health Records'!AA:AA,FALSE)</f>
        <v>1</v>
      </c>
      <c r="S239" t="str">
        <f>_xlfn.XLOOKUP(A239,'Patient Demographics'!A:A,'Patient Demographics'!E:E,FALSE)</f>
        <v>Female</v>
      </c>
      <c r="T239" t="str">
        <f>_xlfn.XLOOKUP(A239,'Patient Education'!A:A,'Patient Education'!B:B,FALSE)</f>
        <v>School</v>
      </c>
      <c r="U239" t="str">
        <f>_xlfn.XLOOKUP('Combined Sheet'!A239,'Patient Education'!A:A,'Patient Education'!C:C,FALSE)</f>
        <v>Clerical Staff</v>
      </c>
      <c r="V239">
        <f>_xlfn.XLOOKUP(A239,'Billing Details'!A:A,'Billing Details'!J:J,FALSE)</f>
        <v>40000</v>
      </c>
    </row>
    <row r="240" spans="1:22" x14ac:dyDescent="0.35">
      <c r="A240" s="2" t="s">
        <v>445</v>
      </c>
      <c r="B240">
        <f>_xlfn.XLOOKUP(A240,'Patient Demographics'!A:A,'Billing Details'!J:J,FALSE)</f>
        <v>18000</v>
      </c>
      <c r="C240" t="str">
        <f>_xlfn.XLOOKUP(A240,'Patient Demographics'!A:A,'Patient Demographics'!N:N,FALSE)</f>
        <v>East</v>
      </c>
      <c r="D240">
        <f>_xlfn.XLOOKUP(A240,'Patient Demographics'!A:A,'Patient Demographics'!I:I,FALSE)</f>
        <v>38</v>
      </c>
      <c r="E240" t="str">
        <f>_xlfn.XLOOKUP(A240,'Patient Demographics'!A:A,'Patient Demographics'!J:J,FALSE)</f>
        <v>Adult</v>
      </c>
      <c r="F240">
        <f>_xlfn.XLOOKUP(A240,'Billing Details'!A:A,'Billing Details'!U:U,FALSE)</f>
        <v>10284.66</v>
      </c>
      <c r="G240">
        <f>_xlfn.XLOOKUP(A240,'Patient Health Records'!A:A,'Patient Health Records'!E:E,FALSE)</f>
        <v>66.3</v>
      </c>
      <c r="H240" t="str">
        <f>_xlfn.XLOOKUP(A240,'Patient Health Records'!A:A,'Patient Health Records'!B:B,FALSE)</f>
        <v>AB-</v>
      </c>
      <c r="I240" t="b">
        <f>_xlfn.XLOOKUP(A240,'Patient Health Records'!A:A,'Patient Health Records'!J:J,FALSE)</f>
        <v>0</v>
      </c>
      <c r="J240" t="b">
        <f>_xlfn.XLOOKUP(A240,'Patient Health Records'!A:A,'Patient Health Records'!P:P,FALSE)</f>
        <v>0</v>
      </c>
      <c r="K240" s="68">
        <f>_xlfn.XLOOKUP(A240,'Patient Health Records'!A:A,'Patient Health Records'!F:F,FALSE)</f>
        <v>21.898533491874751</v>
      </c>
      <c r="L240" s="22" t="b">
        <f>_xlfn.XLOOKUP(A240,'Patient Health Records'!A:A,'Patient Health Records'!AD:AD,FALSE)</f>
        <v>0</v>
      </c>
      <c r="M240">
        <f>_xlfn.XLOOKUP(A240,'Patient Demographics'!A:A,'Patient Demographics'!K:K,FALSE)</f>
        <v>2</v>
      </c>
      <c r="N240" t="b">
        <f>_xlfn.XLOOKUP(A240,'Billing Details'!A:A,'Billing Details'!T:T,FALSE)</f>
        <v>1</v>
      </c>
      <c r="O240" t="str">
        <f>_xlfn.XLOOKUP(A240,'Patient Health Records'!A:A,'Patient Health Records'!AF:AF,FALSE)</f>
        <v>Kidney Stones</v>
      </c>
      <c r="P240" t="b">
        <f>_xlfn.XLOOKUP(A240,'Patient Health Records'!A:A,'Patient Health Records'!X:X,FALSE)</f>
        <v>0</v>
      </c>
      <c r="Q240" t="b">
        <f>_xlfn.XLOOKUP(A240,'Patient Health Records'!A:A,'Patient Health Records'!S:S,FALSE)</f>
        <v>0</v>
      </c>
      <c r="R240" t="b">
        <f>_xlfn.XLOOKUP(A240,'Patient Health Records'!A:A,'Patient Health Records'!AA:AA,FALSE)</f>
        <v>0</v>
      </c>
      <c r="S240" t="str">
        <f>_xlfn.XLOOKUP(A240,'Patient Demographics'!A:A,'Patient Demographics'!E:E,FALSE)</f>
        <v>Male</v>
      </c>
      <c r="T240" t="str">
        <f>_xlfn.XLOOKUP(A240,'Patient Education'!A:A,'Patient Education'!B:B,FALSE)</f>
        <v>Master's Degree</v>
      </c>
      <c r="U240" t="str">
        <f>_xlfn.XLOOKUP('Combined Sheet'!A240,'Patient Education'!A:A,'Patient Education'!C:C,FALSE)</f>
        <v>Software Engineer</v>
      </c>
      <c r="V240">
        <f>_xlfn.XLOOKUP(A240,'Billing Details'!A:A,'Billing Details'!J:J,FALSE)</f>
        <v>18000</v>
      </c>
    </row>
    <row r="241" spans="1:22" x14ac:dyDescent="0.35">
      <c r="A241" s="2" t="s">
        <v>447</v>
      </c>
      <c r="B241">
        <f>_xlfn.XLOOKUP(A241,'Patient Demographics'!A:A,'Billing Details'!J:J,FALSE)</f>
        <v>40000</v>
      </c>
      <c r="C241" t="str">
        <f>_xlfn.XLOOKUP(A241,'Patient Demographics'!A:A,'Patient Demographics'!N:N,FALSE)</f>
        <v>West</v>
      </c>
      <c r="D241">
        <f>_xlfn.XLOOKUP(A241,'Patient Demographics'!A:A,'Patient Demographics'!I:I,FALSE)</f>
        <v>32</v>
      </c>
      <c r="E241" t="str">
        <f>_xlfn.XLOOKUP(A241,'Patient Demographics'!A:A,'Patient Demographics'!J:J,FALSE)</f>
        <v>Adult</v>
      </c>
      <c r="F241">
        <f>_xlfn.XLOOKUP(A241,'Billing Details'!A:A,'Billing Details'!U:U,FALSE)</f>
        <v>34094.800000000003</v>
      </c>
      <c r="G241">
        <f>_xlfn.XLOOKUP(A241,'Patient Health Records'!A:A,'Patient Health Records'!E:E,FALSE)</f>
        <v>67.5</v>
      </c>
      <c r="H241" t="str">
        <f>_xlfn.XLOOKUP(A241,'Patient Health Records'!A:A,'Patient Health Records'!B:B,FALSE)</f>
        <v>AB+</v>
      </c>
      <c r="I241" t="b">
        <f>_xlfn.XLOOKUP(A241,'Patient Health Records'!A:A,'Patient Health Records'!J:J,FALSE)</f>
        <v>0</v>
      </c>
      <c r="J241" t="b">
        <f>_xlfn.XLOOKUP(A241,'Patient Health Records'!A:A,'Patient Health Records'!P:P,FALSE)</f>
        <v>0</v>
      </c>
      <c r="K241" s="68">
        <f>_xlfn.XLOOKUP(A241,'Patient Health Records'!A:A,'Patient Health Records'!F:F,FALSE)</f>
        <v>26.040662011496469</v>
      </c>
      <c r="L241" s="22" t="b">
        <f>_xlfn.XLOOKUP(A241,'Patient Health Records'!A:A,'Patient Health Records'!AD:AD,FALSE)</f>
        <v>0</v>
      </c>
      <c r="M241">
        <f>_xlfn.XLOOKUP(A241,'Patient Demographics'!A:A,'Patient Demographics'!K:K,FALSE)</f>
        <v>9</v>
      </c>
      <c r="N241" t="b">
        <f>_xlfn.XLOOKUP(A241,'Billing Details'!A:A,'Billing Details'!T:T,FALSE)</f>
        <v>1</v>
      </c>
      <c r="O241" t="str">
        <f>_xlfn.XLOOKUP(A241,'Patient Health Records'!A:A,'Patient Health Records'!AF:AF,FALSE)</f>
        <v>Childbirth</v>
      </c>
      <c r="P241" t="b">
        <f>_xlfn.XLOOKUP(A241,'Patient Health Records'!A:A,'Patient Health Records'!X:X,FALSE)</f>
        <v>0</v>
      </c>
      <c r="Q241" t="b">
        <f>_xlfn.XLOOKUP(A241,'Patient Health Records'!A:A,'Patient Health Records'!S:S,FALSE)</f>
        <v>0</v>
      </c>
      <c r="R241" t="b">
        <f>_xlfn.XLOOKUP(A241,'Patient Health Records'!A:A,'Patient Health Records'!AA:AA,FALSE)</f>
        <v>0</v>
      </c>
      <c r="S241" t="str">
        <f>_xlfn.XLOOKUP(A241,'Patient Demographics'!A:A,'Patient Demographics'!E:E,FALSE)</f>
        <v>Female</v>
      </c>
      <c r="T241" t="str">
        <f>_xlfn.XLOOKUP(A241,'Patient Education'!A:A,'Patient Education'!B:B,FALSE)</f>
        <v>Master's Degree</v>
      </c>
      <c r="U241" t="str">
        <f>_xlfn.XLOOKUP('Combined Sheet'!A241,'Patient Education'!A:A,'Patient Education'!C:C,FALSE)</f>
        <v>Manager</v>
      </c>
      <c r="V241">
        <f>_xlfn.XLOOKUP(A241,'Billing Details'!A:A,'Billing Details'!J:J,FALSE)</f>
        <v>40000</v>
      </c>
    </row>
    <row r="242" spans="1:22" x14ac:dyDescent="0.35">
      <c r="A242" s="2" t="s">
        <v>449</v>
      </c>
      <c r="B242">
        <f>_xlfn.XLOOKUP(A242,'Patient Demographics'!A:A,'Billing Details'!J:J,FALSE)</f>
        <v>16000</v>
      </c>
      <c r="C242" t="str">
        <f>_xlfn.XLOOKUP(A242,'Patient Demographics'!A:A,'Patient Demographics'!N:N,FALSE)</f>
        <v>West</v>
      </c>
      <c r="D242">
        <f>_xlfn.XLOOKUP(A242,'Patient Demographics'!A:A,'Patient Demographics'!I:I,FALSE)</f>
        <v>73</v>
      </c>
      <c r="E242" t="str">
        <f>_xlfn.XLOOKUP(A242,'Patient Demographics'!A:A,'Patient Demographics'!J:J,FALSE)</f>
        <v>super senior</v>
      </c>
      <c r="F242">
        <f>_xlfn.XLOOKUP(A242,'Billing Details'!A:A,'Billing Details'!U:U,FALSE)</f>
        <v>11422.3</v>
      </c>
      <c r="G242">
        <f>_xlfn.XLOOKUP(A242,'Patient Health Records'!A:A,'Patient Health Records'!E:E,FALSE)</f>
        <v>85.4</v>
      </c>
      <c r="H242" t="str">
        <f>_xlfn.XLOOKUP(A242,'Patient Health Records'!A:A,'Patient Health Records'!B:B,FALSE)</f>
        <v>A-</v>
      </c>
      <c r="I242" t="b">
        <f>_xlfn.XLOOKUP(A242,'Patient Health Records'!A:A,'Patient Health Records'!J:J,FALSE)</f>
        <v>0</v>
      </c>
      <c r="J242" t="b">
        <f>_xlfn.XLOOKUP(A242,'Patient Health Records'!A:A,'Patient Health Records'!P:P,FALSE)</f>
        <v>0</v>
      </c>
      <c r="K242" s="68">
        <f>_xlfn.XLOOKUP(A242,'Patient Health Records'!A:A,'Patient Health Records'!F:F,FALSE)</f>
        <v>31.368227731864103</v>
      </c>
      <c r="L242" s="22" t="b">
        <f>_xlfn.XLOOKUP(A242,'Patient Health Records'!A:A,'Patient Health Records'!AD:AD,FALSE)</f>
        <v>1</v>
      </c>
      <c r="M242">
        <f>_xlfn.XLOOKUP(A242,'Patient Demographics'!A:A,'Patient Demographics'!K:K,FALSE)</f>
        <v>5</v>
      </c>
      <c r="N242" t="b">
        <f>_xlfn.XLOOKUP(A242,'Billing Details'!A:A,'Billing Details'!T:T,FALSE)</f>
        <v>1</v>
      </c>
      <c r="O242" t="str">
        <f>_xlfn.XLOOKUP(A242,'Patient Health Records'!A:A,'Patient Health Records'!AF:AF,FALSE)</f>
        <v>Kidney Stones</v>
      </c>
      <c r="P242" t="b">
        <f>_xlfn.XLOOKUP(A242,'Patient Health Records'!A:A,'Patient Health Records'!X:X,FALSE)</f>
        <v>0</v>
      </c>
      <c r="Q242" t="b">
        <f>_xlfn.XLOOKUP(A242,'Patient Health Records'!A:A,'Patient Health Records'!S:S,FALSE)</f>
        <v>0</v>
      </c>
      <c r="R242" t="b">
        <f>_xlfn.XLOOKUP(A242,'Patient Health Records'!A:A,'Patient Health Records'!AA:AA,FALSE)</f>
        <v>1</v>
      </c>
      <c r="S242" t="str">
        <f>_xlfn.XLOOKUP(A242,'Patient Demographics'!A:A,'Patient Demographics'!E:E,FALSE)</f>
        <v>Female</v>
      </c>
      <c r="T242" t="str">
        <f>_xlfn.XLOOKUP(A242,'Patient Education'!A:A,'Patient Education'!B:B,FALSE)</f>
        <v>Post-graduate</v>
      </c>
      <c r="U242" t="str">
        <f>_xlfn.XLOOKUP('Combined Sheet'!A242,'Patient Education'!A:A,'Patient Education'!C:C,FALSE)</f>
        <v>Consultant</v>
      </c>
      <c r="V242">
        <f>_xlfn.XLOOKUP(A242,'Billing Details'!A:A,'Billing Details'!J:J,FALSE)</f>
        <v>16000</v>
      </c>
    </row>
    <row r="243" spans="1:22" x14ac:dyDescent="0.35">
      <c r="A243" s="2" t="s">
        <v>451</v>
      </c>
      <c r="B243">
        <f>_xlfn.XLOOKUP(A243,'Patient Demographics'!A:A,'Billing Details'!J:J,FALSE)</f>
        <v>500</v>
      </c>
      <c r="C243" t="str">
        <f>_xlfn.XLOOKUP(A243,'Patient Demographics'!A:A,'Patient Demographics'!N:N,FALSE)</f>
        <v>East</v>
      </c>
      <c r="D243">
        <f>_xlfn.XLOOKUP(A243,'Patient Demographics'!A:A,'Patient Demographics'!I:I,FALSE)</f>
        <v>58</v>
      </c>
      <c r="E243" t="str">
        <f>_xlfn.XLOOKUP(A243,'Patient Demographics'!A:A,'Patient Demographics'!J:J,FALSE)</f>
        <v>Senior</v>
      </c>
      <c r="F243">
        <f>_xlfn.XLOOKUP(A243,'Billing Details'!A:A,'Billing Details'!U:U,FALSE)</f>
        <v>365.85</v>
      </c>
      <c r="G243">
        <f>_xlfn.XLOOKUP(A243,'Patient Health Records'!A:A,'Patient Health Records'!E:E,FALSE)</f>
        <v>80.5</v>
      </c>
      <c r="H243" t="str">
        <f>_xlfn.XLOOKUP(A243,'Patient Health Records'!A:A,'Patient Health Records'!B:B,FALSE)</f>
        <v>B+</v>
      </c>
      <c r="I243" t="b">
        <f>_xlfn.XLOOKUP(A243,'Patient Health Records'!A:A,'Patient Health Records'!J:J,FALSE)</f>
        <v>1</v>
      </c>
      <c r="J243" t="b">
        <f>_xlfn.XLOOKUP(A243,'Patient Health Records'!A:A,'Patient Health Records'!P:P,FALSE)</f>
        <v>0</v>
      </c>
      <c r="K243" s="68">
        <f>_xlfn.XLOOKUP(A243,'Patient Health Records'!A:A,'Patient Health Records'!F:F,FALSE)</f>
        <v>29.213238496153291</v>
      </c>
      <c r="L243" s="22" t="b">
        <f>_xlfn.XLOOKUP(A243,'Patient Health Records'!A:A,'Patient Health Records'!AD:AD,FALSE)</f>
        <v>1</v>
      </c>
      <c r="M243">
        <f>_xlfn.XLOOKUP(A243,'Patient Demographics'!A:A,'Patient Demographics'!K:K,FALSE)</f>
        <v>40</v>
      </c>
      <c r="N243" t="b">
        <f>_xlfn.XLOOKUP(A243,'Billing Details'!A:A,'Billing Details'!T:T,FALSE)</f>
        <v>1</v>
      </c>
      <c r="O243" t="str">
        <f>_xlfn.XLOOKUP(A243,'Patient Health Records'!A:A,'Patient Health Records'!AF:AF,FALSE)</f>
        <v>Diabetes</v>
      </c>
      <c r="P243" t="b">
        <f>_xlfn.XLOOKUP(A243,'Patient Health Records'!A:A,'Patient Health Records'!X:X,FALSE)</f>
        <v>0</v>
      </c>
      <c r="Q243" t="b">
        <f>_xlfn.XLOOKUP(A243,'Patient Health Records'!A:A,'Patient Health Records'!S:S,FALSE)</f>
        <v>0</v>
      </c>
      <c r="R243" t="b">
        <f>_xlfn.XLOOKUP(A243,'Patient Health Records'!A:A,'Patient Health Records'!AA:AA,FALSE)</f>
        <v>1</v>
      </c>
      <c r="S243" t="str">
        <f>_xlfn.XLOOKUP(A243,'Patient Demographics'!A:A,'Patient Demographics'!E:E,FALSE)</f>
        <v>Male</v>
      </c>
      <c r="T243" t="str">
        <f>_xlfn.XLOOKUP(A243,'Patient Education'!A:A,'Patient Education'!B:B,FALSE)</f>
        <v>Master's Degree</v>
      </c>
      <c r="U243" t="str">
        <f>_xlfn.XLOOKUP('Combined Sheet'!A243,'Patient Education'!A:A,'Patient Education'!C:C,FALSE)</f>
        <v>Doctor</v>
      </c>
      <c r="V243">
        <f>_xlfn.XLOOKUP(A243,'Billing Details'!A:A,'Billing Details'!J:J,FALSE)</f>
        <v>500</v>
      </c>
    </row>
    <row r="244" spans="1:22" x14ac:dyDescent="0.35">
      <c r="A244" s="2" t="s">
        <v>453</v>
      </c>
      <c r="B244">
        <f>_xlfn.XLOOKUP(A244,'Patient Demographics'!A:A,'Billing Details'!J:J,FALSE)</f>
        <v>16000</v>
      </c>
      <c r="C244" t="str">
        <f>_xlfn.XLOOKUP(A244,'Patient Demographics'!A:A,'Patient Demographics'!N:N,FALSE)</f>
        <v>West</v>
      </c>
      <c r="D244">
        <f>_xlfn.XLOOKUP(A244,'Patient Demographics'!A:A,'Patient Demographics'!I:I,FALSE)</f>
        <v>33</v>
      </c>
      <c r="E244" t="str">
        <f>_xlfn.XLOOKUP(A244,'Patient Demographics'!A:A,'Patient Demographics'!J:J,FALSE)</f>
        <v>Adult</v>
      </c>
      <c r="F244">
        <f>_xlfn.XLOOKUP(A244,'Billing Details'!A:A,'Billing Details'!U:U,FALSE)</f>
        <v>12760.94</v>
      </c>
      <c r="G244">
        <f>_xlfn.XLOOKUP(A244,'Patient Health Records'!A:A,'Patient Health Records'!E:E,FALSE)</f>
        <v>59.5</v>
      </c>
      <c r="H244" t="str">
        <f>_xlfn.XLOOKUP(A244,'Patient Health Records'!A:A,'Patient Health Records'!B:B,FALSE)</f>
        <v>A-</v>
      </c>
      <c r="I244" t="b">
        <f>_xlfn.XLOOKUP(A244,'Patient Health Records'!A:A,'Patient Health Records'!J:J,FALSE)</f>
        <v>0</v>
      </c>
      <c r="J244" t="b">
        <f>_xlfn.XLOOKUP(A244,'Patient Health Records'!A:A,'Patient Health Records'!P:P,FALSE)</f>
        <v>0</v>
      </c>
      <c r="K244" s="68">
        <f>_xlfn.XLOOKUP(A244,'Patient Health Records'!A:A,'Patient Health Records'!F:F,FALSE)</f>
        <v>21.592393671069821</v>
      </c>
      <c r="L244" s="22" t="b">
        <f>_xlfn.XLOOKUP(A244,'Patient Health Records'!A:A,'Patient Health Records'!AD:AD,FALSE)</f>
        <v>0</v>
      </c>
      <c r="M244">
        <f>_xlfn.XLOOKUP(A244,'Patient Demographics'!A:A,'Patient Demographics'!K:K,FALSE)</f>
        <v>7</v>
      </c>
      <c r="N244" t="b">
        <f>_xlfn.XLOOKUP(A244,'Billing Details'!A:A,'Billing Details'!T:T,FALSE)</f>
        <v>1</v>
      </c>
      <c r="O244" t="str">
        <f>_xlfn.XLOOKUP(A244,'Patient Health Records'!A:A,'Patient Health Records'!AF:AF,FALSE)</f>
        <v>Fractured Leg</v>
      </c>
      <c r="P244" t="b">
        <f>_xlfn.XLOOKUP(A244,'Patient Health Records'!A:A,'Patient Health Records'!X:X,FALSE)</f>
        <v>0</v>
      </c>
      <c r="Q244" t="b">
        <f>_xlfn.XLOOKUP(A244,'Patient Health Records'!A:A,'Patient Health Records'!S:S,FALSE)</f>
        <v>0</v>
      </c>
      <c r="R244" t="b">
        <f>_xlfn.XLOOKUP(A244,'Patient Health Records'!A:A,'Patient Health Records'!AA:AA,FALSE)</f>
        <v>0</v>
      </c>
      <c r="S244" t="str">
        <f>_xlfn.XLOOKUP(A244,'Patient Demographics'!A:A,'Patient Demographics'!E:E,FALSE)</f>
        <v>Female</v>
      </c>
      <c r="T244" t="str">
        <f>_xlfn.XLOOKUP(A244,'Patient Education'!A:A,'Patient Education'!B:B,FALSE)</f>
        <v>Master's Degree</v>
      </c>
      <c r="U244" t="str">
        <f>_xlfn.XLOOKUP('Combined Sheet'!A244,'Patient Education'!A:A,'Patient Education'!C:C,FALSE)</f>
        <v>Software Engineer</v>
      </c>
      <c r="V244">
        <f>_xlfn.XLOOKUP(A244,'Billing Details'!A:A,'Billing Details'!J:J,FALSE)</f>
        <v>16000</v>
      </c>
    </row>
    <row r="245" spans="1:22" x14ac:dyDescent="0.35">
      <c r="A245" s="2" t="s">
        <v>454</v>
      </c>
      <c r="B245">
        <f>_xlfn.XLOOKUP(A245,'Patient Demographics'!A:A,'Billing Details'!J:J,FALSE)</f>
        <v>12000</v>
      </c>
      <c r="C245" t="str">
        <f>_xlfn.XLOOKUP(A245,'Patient Demographics'!A:A,'Patient Demographics'!N:N,FALSE)</f>
        <v>North</v>
      </c>
      <c r="D245">
        <f>_xlfn.XLOOKUP(A245,'Patient Demographics'!A:A,'Patient Demographics'!I:I,FALSE)</f>
        <v>58</v>
      </c>
      <c r="E245" t="str">
        <f>_xlfn.XLOOKUP(A245,'Patient Demographics'!A:A,'Patient Demographics'!J:J,FALSE)</f>
        <v>Senior</v>
      </c>
      <c r="F245" t="str">
        <f>_xlfn.XLOOKUP(A245,'Billing Details'!A:A,'Billing Details'!U:U,FALSE)</f>
        <v/>
      </c>
      <c r="G245">
        <f>_xlfn.XLOOKUP(A245,'Patient Health Records'!A:A,'Patient Health Records'!E:E,FALSE)</f>
        <v>74.400000000000006</v>
      </c>
      <c r="H245" t="str">
        <f>_xlfn.XLOOKUP(A245,'Patient Health Records'!A:A,'Patient Health Records'!B:B,FALSE)</f>
        <v>B+</v>
      </c>
      <c r="I245" t="b">
        <f>_xlfn.XLOOKUP(A245,'Patient Health Records'!A:A,'Patient Health Records'!J:J,FALSE)</f>
        <v>0</v>
      </c>
      <c r="J245" t="b">
        <f>_xlfn.XLOOKUP(A245,'Patient Health Records'!A:A,'Patient Health Records'!P:P,FALSE)</f>
        <v>0</v>
      </c>
      <c r="K245" s="68">
        <f>_xlfn.XLOOKUP(A245,'Patient Health Records'!A:A,'Patient Health Records'!F:F,FALSE)</f>
        <v>28.70259635044944</v>
      </c>
      <c r="L245" s="22" t="b">
        <f>_xlfn.XLOOKUP(A245,'Patient Health Records'!A:A,'Patient Health Records'!AD:AD,FALSE)</f>
        <v>1</v>
      </c>
      <c r="M245">
        <f>_xlfn.XLOOKUP(A245,'Patient Demographics'!A:A,'Patient Demographics'!K:K,FALSE)</f>
        <v>12</v>
      </c>
      <c r="N245" t="b">
        <f>_xlfn.XLOOKUP(A245,'Billing Details'!A:A,'Billing Details'!T:T,FALSE)</f>
        <v>0</v>
      </c>
      <c r="O245" t="str">
        <f>_xlfn.XLOOKUP(A245,'Patient Health Records'!A:A,'Patient Health Records'!AF:AF,FALSE)</f>
        <v>Stroke</v>
      </c>
      <c r="P245" t="b">
        <f>_xlfn.XLOOKUP(A245,'Patient Health Records'!A:A,'Patient Health Records'!X:X,FALSE)</f>
        <v>0</v>
      </c>
      <c r="Q245" t="b">
        <f>_xlfn.XLOOKUP(A245,'Patient Health Records'!A:A,'Patient Health Records'!S:S,FALSE)</f>
        <v>1</v>
      </c>
      <c r="R245" t="b">
        <f>_xlfn.XLOOKUP(A245,'Patient Health Records'!A:A,'Patient Health Records'!AA:AA,FALSE)</f>
        <v>1</v>
      </c>
      <c r="S245" t="str">
        <f>_xlfn.XLOOKUP(A245,'Patient Demographics'!A:A,'Patient Demographics'!E:E,FALSE)</f>
        <v>Female</v>
      </c>
      <c r="T245" t="str">
        <f>_xlfn.XLOOKUP(A245,'Patient Education'!A:A,'Patient Education'!B:B,FALSE)</f>
        <v>School</v>
      </c>
      <c r="U245" t="str">
        <f>_xlfn.XLOOKUP('Combined Sheet'!A245,'Patient Education'!A:A,'Patient Education'!C:C,FALSE)</f>
        <v>Clerical Staff</v>
      </c>
      <c r="V245">
        <f>_xlfn.XLOOKUP(A245,'Billing Details'!A:A,'Billing Details'!J:J,FALSE)</f>
        <v>12000</v>
      </c>
    </row>
    <row r="246" spans="1:22" x14ac:dyDescent="0.35">
      <c r="A246" s="2" t="s">
        <v>456</v>
      </c>
      <c r="B246">
        <f>_xlfn.XLOOKUP(A246,'Patient Demographics'!A:A,'Billing Details'!J:J,FALSE)</f>
        <v>40000</v>
      </c>
      <c r="C246" t="str">
        <f>_xlfn.XLOOKUP(A246,'Patient Demographics'!A:A,'Patient Demographics'!N:N,FALSE)</f>
        <v>South</v>
      </c>
      <c r="D246">
        <f>_xlfn.XLOOKUP(A246,'Patient Demographics'!A:A,'Patient Demographics'!I:I,FALSE)</f>
        <v>53</v>
      </c>
      <c r="E246" t="str">
        <f>_xlfn.XLOOKUP(A246,'Patient Demographics'!A:A,'Patient Demographics'!J:J,FALSE)</f>
        <v>Senior</v>
      </c>
      <c r="F246">
        <f>_xlfn.XLOOKUP(A246,'Billing Details'!A:A,'Billing Details'!U:U,FALSE)</f>
        <v>25274</v>
      </c>
      <c r="G246">
        <f>_xlfn.XLOOKUP(A246,'Patient Health Records'!A:A,'Patient Health Records'!E:E,FALSE)</f>
        <v>59</v>
      </c>
      <c r="H246" t="str">
        <f>_xlfn.XLOOKUP(A246,'Patient Health Records'!A:A,'Patient Health Records'!B:B,FALSE)</f>
        <v>B-</v>
      </c>
      <c r="I246" t="b">
        <f>_xlfn.XLOOKUP(A246,'Patient Health Records'!A:A,'Patient Health Records'!J:J,FALSE)</f>
        <v>0</v>
      </c>
      <c r="J246" t="b">
        <f>_xlfn.XLOOKUP(A246,'Patient Health Records'!A:A,'Patient Health Records'!P:P,FALSE)</f>
        <v>0</v>
      </c>
      <c r="K246" s="68">
        <f>_xlfn.XLOOKUP(A246,'Patient Health Records'!A:A,'Patient Health Records'!F:F,FALSE)</f>
        <v>24.557752341311129</v>
      </c>
      <c r="L246" s="22" t="b">
        <f>_xlfn.XLOOKUP(A246,'Patient Health Records'!A:A,'Patient Health Records'!AD:AD,FALSE)</f>
        <v>0</v>
      </c>
      <c r="M246">
        <f>_xlfn.XLOOKUP(A246,'Patient Demographics'!A:A,'Patient Demographics'!K:K,FALSE)</f>
        <v>15</v>
      </c>
      <c r="N246" t="b">
        <f>_xlfn.XLOOKUP(A246,'Billing Details'!A:A,'Billing Details'!T:T,FALSE)</f>
        <v>1</v>
      </c>
      <c r="O246" t="str">
        <f>_xlfn.XLOOKUP(A246,'Patient Health Records'!A:A,'Patient Health Records'!AF:AF,FALSE)</f>
        <v>Appendicitis</v>
      </c>
      <c r="P246" t="b">
        <f>_xlfn.XLOOKUP(A246,'Patient Health Records'!A:A,'Patient Health Records'!X:X,FALSE)</f>
        <v>0</v>
      </c>
      <c r="Q246" t="b">
        <f>_xlfn.XLOOKUP(A246,'Patient Health Records'!A:A,'Patient Health Records'!S:S,FALSE)</f>
        <v>0</v>
      </c>
      <c r="R246" t="b">
        <f>_xlfn.XLOOKUP(A246,'Patient Health Records'!A:A,'Patient Health Records'!AA:AA,FALSE)</f>
        <v>0</v>
      </c>
      <c r="S246" t="str">
        <f>_xlfn.XLOOKUP(A246,'Patient Demographics'!A:A,'Patient Demographics'!E:E,FALSE)</f>
        <v>Female</v>
      </c>
      <c r="T246" t="str">
        <f>_xlfn.XLOOKUP(A246,'Patient Education'!A:A,'Patient Education'!B:B,FALSE)</f>
        <v>High School</v>
      </c>
      <c r="U246" t="str">
        <f>_xlfn.XLOOKUP('Combined Sheet'!A246,'Patient Education'!A:A,'Patient Education'!C:C,FALSE)</f>
        <v>Unemployed</v>
      </c>
      <c r="V246">
        <f>_xlfn.XLOOKUP(A246,'Billing Details'!A:A,'Billing Details'!J:J,FALSE)</f>
        <v>40000</v>
      </c>
    </row>
    <row r="247" spans="1:22" x14ac:dyDescent="0.35">
      <c r="A247" s="2" t="s">
        <v>457</v>
      </c>
      <c r="B247">
        <f>_xlfn.XLOOKUP(A247,'Patient Demographics'!A:A,'Billing Details'!J:J,FALSE)</f>
        <v>200000</v>
      </c>
      <c r="C247" t="str">
        <f>_xlfn.XLOOKUP(A247,'Patient Demographics'!A:A,'Patient Demographics'!N:N,FALSE)</f>
        <v>North</v>
      </c>
      <c r="D247">
        <f>_xlfn.XLOOKUP(A247,'Patient Demographics'!A:A,'Patient Demographics'!I:I,FALSE)</f>
        <v>58</v>
      </c>
      <c r="E247" t="str">
        <f>_xlfn.XLOOKUP(A247,'Patient Demographics'!A:A,'Patient Demographics'!J:J,FALSE)</f>
        <v>Senior</v>
      </c>
      <c r="F247">
        <f>_xlfn.XLOOKUP(A247,'Billing Details'!A:A,'Billing Details'!U:U,FALSE)</f>
        <v>121054.08</v>
      </c>
      <c r="G247">
        <f>_xlfn.XLOOKUP(A247,'Patient Health Records'!A:A,'Patient Health Records'!E:E,FALSE)</f>
        <v>69</v>
      </c>
      <c r="H247" t="str">
        <f>_xlfn.XLOOKUP(A247,'Patient Health Records'!A:A,'Patient Health Records'!B:B,FALSE)</f>
        <v>B+</v>
      </c>
      <c r="I247" t="b">
        <f>_xlfn.XLOOKUP(A247,'Patient Health Records'!A:A,'Patient Health Records'!J:J,FALSE)</f>
        <v>0</v>
      </c>
      <c r="J247" t="b">
        <f>_xlfn.XLOOKUP(A247,'Patient Health Records'!A:A,'Patient Health Records'!P:P,FALSE)</f>
        <v>1</v>
      </c>
      <c r="K247" s="68">
        <f>_xlfn.XLOOKUP(A247,'Patient Health Records'!A:A,'Patient Health Records'!F:F,FALSE)</f>
        <v>28.353057199211044</v>
      </c>
      <c r="L247" s="22" t="b">
        <f>_xlfn.XLOOKUP(A247,'Patient Health Records'!A:A,'Patient Health Records'!AD:AD,FALSE)</f>
        <v>1</v>
      </c>
      <c r="M247">
        <f>_xlfn.XLOOKUP(A247,'Patient Demographics'!A:A,'Patient Demographics'!K:K,FALSE)</f>
        <v>400</v>
      </c>
      <c r="N247" t="b">
        <f>_xlfn.XLOOKUP(A247,'Billing Details'!A:A,'Billing Details'!T:T,FALSE)</f>
        <v>1</v>
      </c>
      <c r="O247" t="str">
        <f>_xlfn.XLOOKUP(A247,'Patient Health Records'!A:A,'Patient Health Records'!AF:AF,FALSE)</f>
        <v>Appendicitis</v>
      </c>
      <c r="P247" t="b">
        <f>_xlfn.XLOOKUP(A247,'Patient Health Records'!A:A,'Patient Health Records'!X:X,FALSE)</f>
        <v>0</v>
      </c>
      <c r="Q247" t="b">
        <f>_xlfn.XLOOKUP(A247,'Patient Health Records'!A:A,'Patient Health Records'!S:S,FALSE)</f>
        <v>1</v>
      </c>
      <c r="R247" t="b">
        <f>_xlfn.XLOOKUP(A247,'Patient Health Records'!A:A,'Patient Health Records'!AA:AA,FALSE)</f>
        <v>1</v>
      </c>
      <c r="S247" t="str">
        <f>_xlfn.XLOOKUP(A247,'Patient Demographics'!A:A,'Patient Demographics'!E:E,FALSE)</f>
        <v>Male</v>
      </c>
      <c r="T247" t="str">
        <f>_xlfn.XLOOKUP(A247,'Patient Education'!A:A,'Patient Education'!B:B,FALSE)</f>
        <v>Master's Degree</v>
      </c>
      <c r="U247" t="str">
        <f>_xlfn.XLOOKUP('Combined Sheet'!A247,'Patient Education'!A:A,'Patient Education'!C:C,FALSE)</f>
        <v>Senior Executive</v>
      </c>
      <c r="V247">
        <f>_xlfn.XLOOKUP(A247,'Billing Details'!A:A,'Billing Details'!J:J,FALSE)</f>
        <v>200000</v>
      </c>
    </row>
    <row r="248" spans="1:22" x14ac:dyDescent="0.35">
      <c r="A248" s="2" t="s">
        <v>459</v>
      </c>
      <c r="B248">
        <f>_xlfn.XLOOKUP(A248,'Patient Demographics'!A:A,'Billing Details'!J:J,FALSE)</f>
        <v>30000</v>
      </c>
      <c r="C248" t="str">
        <f>_xlfn.XLOOKUP(A248,'Patient Demographics'!A:A,'Patient Demographics'!N:N,FALSE)</f>
        <v>East</v>
      </c>
      <c r="D248">
        <f>_xlfn.XLOOKUP(A248,'Patient Demographics'!A:A,'Patient Demographics'!I:I,FALSE)</f>
        <v>68</v>
      </c>
      <c r="E248" t="str">
        <f>_xlfn.XLOOKUP(A248,'Patient Demographics'!A:A,'Patient Demographics'!J:J,FALSE)</f>
        <v>super senior</v>
      </c>
      <c r="F248">
        <f>_xlfn.XLOOKUP(A248,'Billing Details'!A:A,'Billing Details'!U:U,FALSE)</f>
        <v>21701.46</v>
      </c>
      <c r="G248">
        <f>_xlfn.XLOOKUP(A248,'Patient Health Records'!A:A,'Patient Health Records'!E:E,FALSE)</f>
        <v>77.599999999999994</v>
      </c>
      <c r="H248" t="str">
        <f>_xlfn.XLOOKUP(A248,'Patient Health Records'!A:A,'Patient Health Records'!B:B,FALSE)</f>
        <v>AB+</v>
      </c>
      <c r="I248" t="b">
        <f>_xlfn.XLOOKUP(A248,'Patient Health Records'!A:A,'Patient Health Records'!J:J,FALSE)</f>
        <v>0</v>
      </c>
      <c r="J248" t="b">
        <f>_xlfn.XLOOKUP(A248,'Patient Health Records'!A:A,'Patient Health Records'!P:P,FALSE)</f>
        <v>0</v>
      </c>
      <c r="K248" s="68">
        <f>_xlfn.XLOOKUP(A248,'Patient Health Records'!A:A,'Patient Health Records'!F:F,FALSE)</f>
        <v>29.937116623587048</v>
      </c>
      <c r="L248" s="22" t="b">
        <f>_xlfn.XLOOKUP(A248,'Patient Health Records'!A:A,'Patient Health Records'!AD:AD,FALSE)</f>
        <v>1</v>
      </c>
      <c r="M248">
        <f>_xlfn.XLOOKUP(A248,'Patient Demographics'!A:A,'Patient Demographics'!K:K,FALSE)</f>
        <v>7</v>
      </c>
      <c r="N248" t="b">
        <f>_xlfn.XLOOKUP(A248,'Billing Details'!A:A,'Billing Details'!T:T,FALSE)</f>
        <v>1</v>
      </c>
      <c r="O248" t="str">
        <f>_xlfn.XLOOKUP(A248,'Patient Health Records'!A:A,'Patient Health Records'!AF:AF,FALSE)</f>
        <v>Heart Disease</v>
      </c>
      <c r="P248" t="b">
        <f>_xlfn.XLOOKUP(A248,'Patient Health Records'!A:A,'Patient Health Records'!X:X,FALSE)</f>
        <v>0</v>
      </c>
      <c r="Q248" t="b">
        <f>_xlfn.XLOOKUP(A248,'Patient Health Records'!A:A,'Patient Health Records'!S:S,FALSE)</f>
        <v>0</v>
      </c>
      <c r="R248" t="b">
        <f>_xlfn.XLOOKUP(A248,'Patient Health Records'!A:A,'Patient Health Records'!AA:AA,FALSE)</f>
        <v>0</v>
      </c>
      <c r="S248" t="str">
        <f>_xlfn.XLOOKUP(A248,'Patient Demographics'!A:A,'Patient Demographics'!E:E,FALSE)</f>
        <v>Male</v>
      </c>
      <c r="T248" t="str">
        <f>_xlfn.XLOOKUP(A248,'Patient Education'!A:A,'Patient Education'!B:B,FALSE)</f>
        <v>Master's Degree</v>
      </c>
      <c r="U248" t="str">
        <f>_xlfn.XLOOKUP('Combined Sheet'!A248,'Patient Education'!A:A,'Patient Education'!C:C,FALSE)</f>
        <v>Software Engineer</v>
      </c>
      <c r="V248">
        <f>_xlfn.XLOOKUP(A248,'Billing Details'!A:A,'Billing Details'!J:J,FALSE)</f>
        <v>30000</v>
      </c>
    </row>
    <row r="249" spans="1:22" x14ac:dyDescent="0.35">
      <c r="A249" s="2" t="s">
        <v>460</v>
      </c>
      <c r="B249">
        <f>_xlfn.XLOOKUP(A249,'Patient Demographics'!A:A,'Billing Details'!J:J,FALSE)</f>
        <v>60000</v>
      </c>
      <c r="C249" t="str">
        <f>_xlfn.XLOOKUP(A249,'Patient Demographics'!A:A,'Patient Demographics'!N:N,FALSE)</f>
        <v>South</v>
      </c>
      <c r="D249">
        <f>_xlfn.XLOOKUP(A249,'Patient Demographics'!A:A,'Patient Demographics'!I:I,FALSE)</f>
        <v>58</v>
      </c>
      <c r="E249" t="str">
        <f>_xlfn.XLOOKUP(A249,'Patient Demographics'!A:A,'Patient Demographics'!J:J,FALSE)</f>
        <v>Senior</v>
      </c>
      <c r="F249" t="str">
        <f>_xlfn.XLOOKUP(A249,'Billing Details'!A:A,'Billing Details'!U:U,FALSE)</f>
        <v/>
      </c>
      <c r="G249">
        <f>_xlfn.XLOOKUP(A249,'Patient Health Records'!A:A,'Patient Health Records'!E:E,FALSE)</f>
        <v>83.9</v>
      </c>
      <c r="H249" t="str">
        <f>_xlfn.XLOOKUP(A249,'Patient Health Records'!A:A,'Patient Health Records'!B:B,FALSE)</f>
        <v>A+</v>
      </c>
      <c r="I249" t="b">
        <f>_xlfn.XLOOKUP(A249,'Patient Health Records'!A:A,'Patient Health Records'!J:J,FALSE)</f>
        <v>0</v>
      </c>
      <c r="J249" t="b">
        <f>_xlfn.XLOOKUP(A249,'Patient Health Records'!A:A,'Patient Health Records'!P:P,FALSE)</f>
        <v>0</v>
      </c>
      <c r="K249" s="68">
        <f>_xlfn.XLOOKUP(A249,'Patient Health Records'!A:A,'Patient Health Records'!F:F,FALSE)</f>
        <v>29.7264739229025</v>
      </c>
      <c r="L249" s="22" t="b">
        <f>_xlfn.XLOOKUP(A249,'Patient Health Records'!A:A,'Patient Health Records'!AD:AD,FALSE)</f>
        <v>1</v>
      </c>
      <c r="M249">
        <f>_xlfn.XLOOKUP(A249,'Patient Demographics'!A:A,'Patient Demographics'!K:K,FALSE)</f>
        <v>7</v>
      </c>
      <c r="N249" t="b">
        <f>_xlfn.XLOOKUP(A249,'Billing Details'!A:A,'Billing Details'!T:T,FALSE)</f>
        <v>0</v>
      </c>
      <c r="O249" t="str">
        <f>_xlfn.XLOOKUP(A249,'Patient Health Records'!A:A,'Patient Health Records'!AF:AF,FALSE)</f>
        <v>Heart Attack</v>
      </c>
      <c r="P249" t="b">
        <f>_xlfn.XLOOKUP(A249,'Patient Health Records'!A:A,'Patient Health Records'!X:X,FALSE)</f>
        <v>0</v>
      </c>
      <c r="Q249" t="b">
        <f>_xlfn.XLOOKUP(A249,'Patient Health Records'!A:A,'Patient Health Records'!S:S,FALSE)</f>
        <v>0</v>
      </c>
      <c r="R249" t="b">
        <f>_xlfn.XLOOKUP(A249,'Patient Health Records'!A:A,'Patient Health Records'!AA:AA,FALSE)</f>
        <v>0</v>
      </c>
      <c r="S249" t="str">
        <f>_xlfn.XLOOKUP(A249,'Patient Demographics'!A:A,'Patient Demographics'!E:E,FALSE)</f>
        <v>Male</v>
      </c>
      <c r="T249" t="str">
        <f>_xlfn.XLOOKUP(A249,'Patient Education'!A:A,'Patient Education'!B:B,FALSE)</f>
        <v>Bachelor's Degree</v>
      </c>
      <c r="U249" t="str">
        <f>_xlfn.XLOOKUP('Combined Sheet'!A249,'Patient Education'!A:A,'Patient Education'!C:C,FALSE)</f>
        <v>Teacher</v>
      </c>
      <c r="V249">
        <f>_xlfn.XLOOKUP(A249,'Billing Details'!A:A,'Billing Details'!J:J,FALSE)</f>
        <v>60000</v>
      </c>
    </row>
    <row r="250" spans="1:22" x14ac:dyDescent="0.35">
      <c r="A250" s="2" t="s">
        <v>461</v>
      </c>
      <c r="B250">
        <f>_xlfn.XLOOKUP(A250,'Patient Demographics'!A:A,'Billing Details'!J:J,FALSE)</f>
        <v>800</v>
      </c>
      <c r="C250" t="str">
        <f>_xlfn.XLOOKUP(A250,'Patient Demographics'!A:A,'Patient Demographics'!N:N,FALSE)</f>
        <v>North</v>
      </c>
      <c r="D250">
        <f>_xlfn.XLOOKUP(A250,'Patient Demographics'!A:A,'Patient Demographics'!I:I,FALSE)</f>
        <v>62</v>
      </c>
      <c r="E250" t="str">
        <f>_xlfn.XLOOKUP(A250,'Patient Demographics'!A:A,'Patient Demographics'!J:J,FALSE)</f>
        <v>super senior</v>
      </c>
      <c r="F250">
        <f>_xlfn.XLOOKUP(A250,'Billing Details'!A:A,'Billing Details'!U:U,FALSE)</f>
        <v>703.87</v>
      </c>
      <c r="G250">
        <f>_xlfn.XLOOKUP(A250,'Patient Health Records'!A:A,'Patient Health Records'!E:E,FALSE)</f>
        <v>76.8</v>
      </c>
      <c r="H250" t="str">
        <f>_xlfn.XLOOKUP(A250,'Patient Health Records'!A:A,'Patient Health Records'!B:B,FALSE)</f>
        <v>B+</v>
      </c>
      <c r="I250" t="b">
        <f>_xlfn.XLOOKUP(A250,'Patient Health Records'!A:A,'Patient Health Records'!J:J,FALSE)</f>
        <v>0</v>
      </c>
      <c r="J250" t="b">
        <f>_xlfn.XLOOKUP(A250,'Patient Health Records'!A:A,'Patient Health Records'!P:P,FALSE)</f>
        <v>0</v>
      </c>
      <c r="K250" s="68">
        <f>_xlfn.XLOOKUP(A250,'Patient Health Records'!A:A,'Patient Health Records'!F:F,FALSE)</f>
        <v>33.682733213455549</v>
      </c>
      <c r="L250" s="22" t="b">
        <f>_xlfn.XLOOKUP(A250,'Patient Health Records'!A:A,'Patient Health Records'!AD:AD,FALSE)</f>
        <v>1</v>
      </c>
      <c r="M250">
        <f>_xlfn.XLOOKUP(A250,'Patient Demographics'!A:A,'Patient Demographics'!K:K,FALSE)</f>
        <v>0.5</v>
      </c>
      <c r="N250" t="b">
        <f>_xlfn.XLOOKUP(A250,'Billing Details'!A:A,'Billing Details'!T:T,FALSE)</f>
        <v>1</v>
      </c>
      <c r="O250" t="str">
        <f>_xlfn.XLOOKUP(A250,'Patient Health Records'!A:A,'Patient Health Records'!AF:AF,FALSE)</f>
        <v>Kidney Stones</v>
      </c>
      <c r="P250" t="b">
        <f>_xlfn.XLOOKUP(A250,'Patient Health Records'!A:A,'Patient Health Records'!X:X,FALSE)</f>
        <v>0</v>
      </c>
      <c r="Q250" t="b">
        <f>_xlfn.XLOOKUP(A250,'Patient Health Records'!A:A,'Patient Health Records'!S:S,FALSE)</f>
        <v>1</v>
      </c>
      <c r="R250" t="b">
        <f>_xlfn.XLOOKUP(A250,'Patient Health Records'!A:A,'Patient Health Records'!AA:AA,FALSE)</f>
        <v>0</v>
      </c>
      <c r="S250" t="str">
        <f>_xlfn.XLOOKUP(A250,'Patient Demographics'!A:A,'Patient Demographics'!E:E,FALSE)</f>
        <v>Male</v>
      </c>
      <c r="T250" t="str">
        <f>_xlfn.XLOOKUP(A250,'Patient Education'!A:A,'Patient Education'!B:B,FALSE)</f>
        <v>School</v>
      </c>
      <c r="U250" t="str">
        <f>_xlfn.XLOOKUP('Combined Sheet'!A250,'Patient Education'!A:A,'Patient Education'!C:C,FALSE)</f>
        <v>Driver</v>
      </c>
      <c r="V250">
        <f>_xlfn.XLOOKUP(A250,'Billing Details'!A:A,'Billing Details'!J:J,FALSE)</f>
        <v>800</v>
      </c>
    </row>
    <row r="251" spans="1:22" x14ac:dyDescent="0.35">
      <c r="A251" s="2" t="s">
        <v>462</v>
      </c>
      <c r="B251">
        <f>_xlfn.XLOOKUP(A251,'Patient Demographics'!A:A,'Billing Details'!J:J,FALSE)</f>
        <v>500</v>
      </c>
      <c r="C251" t="str">
        <f>_xlfn.XLOOKUP(A251,'Patient Demographics'!A:A,'Patient Demographics'!N:N,FALSE)</f>
        <v>East</v>
      </c>
      <c r="D251">
        <f>_xlfn.XLOOKUP(A251,'Patient Demographics'!A:A,'Patient Demographics'!I:I,FALSE)</f>
        <v>41</v>
      </c>
      <c r="E251" t="str">
        <f>_xlfn.XLOOKUP(A251,'Patient Demographics'!A:A,'Patient Demographics'!J:J,FALSE)</f>
        <v>Adult</v>
      </c>
      <c r="F251">
        <f>_xlfn.XLOOKUP(A251,'Billing Details'!A:A,'Billing Details'!U:U,FALSE)</f>
        <v>270.32</v>
      </c>
      <c r="G251">
        <f>_xlfn.XLOOKUP(A251,'Patient Health Records'!A:A,'Patient Health Records'!E:E,FALSE)</f>
        <v>66.7</v>
      </c>
      <c r="H251" t="str">
        <f>_xlfn.XLOOKUP(A251,'Patient Health Records'!A:A,'Patient Health Records'!B:B,FALSE)</f>
        <v>AB+</v>
      </c>
      <c r="I251" t="b">
        <f>_xlfn.XLOOKUP(A251,'Patient Health Records'!A:A,'Patient Health Records'!J:J,FALSE)</f>
        <v>0</v>
      </c>
      <c r="J251" t="b">
        <f>_xlfn.XLOOKUP(A251,'Patient Health Records'!A:A,'Patient Health Records'!P:P,FALSE)</f>
        <v>0</v>
      </c>
      <c r="K251" s="68">
        <f>_xlfn.XLOOKUP(A251,'Patient Health Records'!A:A,'Patient Health Records'!F:F,FALSE)</f>
        <v>24.499540863177231</v>
      </c>
      <c r="L251" s="22" t="b">
        <f>_xlfn.XLOOKUP(A251,'Patient Health Records'!A:A,'Patient Health Records'!AD:AD,FALSE)</f>
        <v>0</v>
      </c>
      <c r="M251">
        <f>_xlfn.XLOOKUP(A251,'Patient Demographics'!A:A,'Patient Demographics'!K:K,FALSE)</f>
        <v>5</v>
      </c>
      <c r="N251" t="b">
        <f>_xlfn.XLOOKUP(A251,'Billing Details'!A:A,'Billing Details'!T:T,FALSE)</f>
        <v>1</v>
      </c>
      <c r="O251" t="str">
        <f>_xlfn.XLOOKUP(A251,'Patient Health Records'!A:A,'Patient Health Records'!AF:AF,FALSE)</f>
        <v>Allergic Reaction</v>
      </c>
      <c r="P251" t="b">
        <f>_xlfn.XLOOKUP(A251,'Patient Health Records'!A:A,'Patient Health Records'!X:X,FALSE)</f>
        <v>0</v>
      </c>
      <c r="Q251" t="b">
        <f>_xlfn.XLOOKUP(A251,'Patient Health Records'!A:A,'Patient Health Records'!S:S,FALSE)</f>
        <v>0</v>
      </c>
      <c r="R251" t="b">
        <f>_xlfn.XLOOKUP(A251,'Patient Health Records'!A:A,'Patient Health Records'!AA:AA,FALSE)</f>
        <v>0</v>
      </c>
      <c r="S251" t="str">
        <f>_xlfn.XLOOKUP(A251,'Patient Demographics'!A:A,'Patient Demographics'!E:E,FALSE)</f>
        <v>Male</v>
      </c>
      <c r="T251" t="str">
        <f>_xlfn.XLOOKUP(A251,'Patient Education'!A:A,'Patient Education'!B:B,FALSE)</f>
        <v>School</v>
      </c>
      <c r="U251" t="str">
        <f>_xlfn.XLOOKUP('Combined Sheet'!A251,'Patient Education'!A:A,'Patient Education'!C:C,FALSE)</f>
        <v>Retail Worker</v>
      </c>
      <c r="V251">
        <f>_xlfn.XLOOKUP(A251,'Billing Details'!A:A,'Billing Details'!J:J,FALSE)</f>
        <v>500</v>
      </c>
    </row>
    <row r="252" spans="1:22" x14ac:dyDescent="0.35">
      <c r="A252" s="2" t="s">
        <v>463</v>
      </c>
      <c r="B252">
        <f>_xlfn.XLOOKUP(A252,'Patient Demographics'!A:A,'Billing Details'!J:J,FALSE)</f>
        <v>24000</v>
      </c>
      <c r="C252" t="str">
        <f>_xlfn.XLOOKUP(A252,'Patient Demographics'!A:A,'Patient Demographics'!N:N,FALSE)</f>
        <v>South</v>
      </c>
      <c r="D252">
        <f>_xlfn.XLOOKUP(A252,'Patient Demographics'!A:A,'Patient Demographics'!I:I,FALSE)</f>
        <v>42</v>
      </c>
      <c r="E252" t="str">
        <f>_xlfn.XLOOKUP(A252,'Patient Demographics'!A:A,'Patient Demographics'!J:J,FALSE)</f>
        <v>Adult</v>
      </c>
      <c r="F252">
        <f>_xlfn.XLOOKUP(A252,'Billing Details'!A:A,'Billing Details'!U:U,FALSE)</f>
        <v>18664.68</v>
      </c>
      <c r="G252">
        <f>_xlfn.XLOOKUP(A252,'Patient Health Records'!A:A,'Patient Health Records'!E:E,FALSE)</f>
        <v>71.400000000000006</v>
      </c>
      <c r="H252" t="str">
        <f>_xlfn.XLOOKUP(A252,'Patient Health Records'!A:A,'Patient Health Records'!B:B,FALSE)</f>
        <v>O-</v>
      </c>
      <c r="I252" t="b">
        <f>_xlfn.XLOOKUP(A252,'Patient Health Records'!A:A,'Patient Health Records'!J:J,FALSE)</f>
        <v>0</v>
      </c>
      <c r="J252" t="b">
        <f>_xlfn.XLOOKUP(A252,'Patient Health Records'!A:A,'Patient Health Records'!P:P,FALSE)</f>
        <v>0</v>
      </c>
      <c r="K252" s="68">
        <f>_xlfn.XLOOKUP(A252,'Patient Health Records'!A:A,'Patient Health Records'!F:F,FALSE)</f>
        <v>25.91087240528379</v>
      </c>
      <c r="L252" s="22" t="b">
        <f>_xlfn.XLOOKUP(A252,'Patient Health Records'!A:A,'Patient Health Records'!AD:AD,FALSE)</f>
        <v>0</v>
      </c>
      <c r="M252">
        <f>_xlfn.XLOOKUP(A252,'Patient Demographics'!A:A,'Patient Demographics'!K:K,FALSE)</f>
        <v>9</v>
      </c>
      <c r="N252" t="b">
        <f>_xlfn.XLOOKUP(A252,'Billing Details'!A:A,'Billing Details'!T:T,FALSE)</f>
        <v>1</v>
      </c>
      <c r="O252" t="str">
        <f>_xlfn.XLOOKUP(A252,'Patient Health Records'!A:A,'Patient Health Records'!AF:AF,FALSE)</f>
        <v>Allergic Reaction</v>
      </c>
      <c r="P252" t="b">
        <f>_xlfn.XLOOKUP(A252,'Patient Health Records'!A:A,'Patient Health Records'!X:X,FALSE)</f>
        <v>0</v>
      </c>
      <c r="Q252" t="b">
        <f>_xlfn.XLOOKUP(A252,'Patient Health Records'!A:A,'Patient Health Records'!S:S,FALSE)</f>
        <v>0</v>
      </c>
      <c r="R252" t="b">
        <f>_xlfn.XLOOKUP(A252,'Patient Health Records'!A:A,'Patient Health Records'!AA:AA,FALSE)</f>
        <v>0</v>
      </c>
      <c r="S252" t="str">
        <f>_xlfn.XLOOKUP(A252,'Patient Demographics'!A:A,'Patient Demographics'!E:E,FALSE)</f>
        <v>Female</v>
      </c>
      <c r="T252" t="str">
        <f>_xlfn.XLOOKUP(A252,'Patient Education'!A:A,'Patient Education'!B:B,FALSE)</f>
        <v>Master's Degree</v>
      </c>
      <c r="U252" t="str">
        <f>_xlfn.XLOOKUP('Combined Sheet'!A252,'Patient Education'!A:A,'Patient Education'!C:C,FALSE)</f>
        <v>Doctor</v>
      </c>
      <c r="V252">
        <f>_xlfn.XLOOKUP(A252,'Billing Details'!A:A,'Billing Details'!J:J,FALSE)</f>
        <v>24000</v>
      </c>
    </row>
    <row r="253" spans="1:22" x14ac:dyDescent="0.35">
      <c r="A253" s="2" t="s">
        <v>465</v>
      </c>
      <c r="B253">
        <f>_xlfn.XLOOKUP(A253,'Patient Demographics'!A:A,'Billing Details'!J:J,FALSE)</f>
        <v>60000</v>
      </c>
      <c r="C253" t="str">
        <f>_xlfn.XLOOKUP(A253,'Patient Demographics'!A:A,'Patient Demographics'!N:N,FALSE)</f>
        <v>East</v>
      </c>
      <c r="D253">
        <f>_xlfn.XLOOKUP(A253,'Patient Demographics'!A:A,'Patient Demographics'!I:I,FALSE)</f>
        <v>38</v>
      </c>
      <c r="E253" t="str">
        <f>_xlfn.XLOOKUP(A253,'Patient Demographics'!A:A,'Patient Demographics'!J:J,FALSE)</f>
        <v>Adult</v>
      </c>
      <c r="F253">
        <f>_xlfn.XLOOKUP(A253,'Billing Details'!A:A,'Billing Details'!U:U,FALSE)</f>
        <v>31082</v>
      </c>
      <c r="G253">
        <f>_xlfn.XLOOKUP(A253,'Patient Health Records'!A:A,'Patient Health Records'!E:E,FALSE)</f>
        <v>65.599999999999994</v>
      </c>
      <c r="H253" t="str">
        <f>_xlfn.XLOOKUP(A253,'Patient Health Records'!A:A,'Patient Health Records'!B:B,FALSE)</f>
        <v>AB-</v>
      </c>
      <c r="I253" t="b">
        <f>_xlfn.XLOOKUP(A253,'Patient Health Records'!A:A,'Patient Health Records'!J:J,FALSE)</f>
        <v>1</v>
      </c>
      <c r="J253" t="b">
        <f>_xlfn.XLOOKUP(A253,'Patient Health Records'!A:A,'Patient Health Records'!P:P,FALSE)</f>
        <v>0</v>
      </c>
      <c r="K253" s="68">
        <f>_xlfn.XLOOKUP(A253,'Patient Health Records'!A:A,'Patient Health Records'!F:F,FALSE)</f>
        <v>21.918540545958766</v>
      </c>
      <c r="L253" s="22" t="b">
        <f>_xlfn.XLOOKUP(A253,'Patient Health Records'!A:A,'Patient Health Records'!AD:AD,FALSE)</f>
        <v>0</v>
      </c>
      <c r="M253">
        <f>_xlfn.XLOOKUP(A253,'Patient Demographics'!A:A,'Patient Demographics'!K:K,FALSE)</f>
        <v>2</v>
      </c>
      <c r="N253" t="b">
        <f>_xlfn.XLOOKUP(A253,'Billing Details'!A:A,'Billing Details'!T:T,FALSE)</f>
        <v>1</v>
      </c>
      <c r="O253" t="str">
        <f>_xlfn.XLOOKUP(A253,'Patient Health Records'!A:A,'Patient Health Records'!AF:AF,FALSE)</f>
        <v>Diabetes</v>
      </c>
      <c r="P253" t="b">
        <f>_xlfn.XLOOKUP(A253,'Patient Health Records'!A:A,'Patient Health Records'!X:X,FALSE)</f>
        <v>0</v>
      </c>
      <c r="Q253" t="b">
        <f>_xlfn.XLOOKUP(A253,'Patient Health Records'!A:A,'Patient Health Records'!S:S,FALSE)</f>
        <v>0</v>
      </c>
      <c r="R253" t="b">
        <f>_xlfn.XLOOKUP(A253,'Patient Health Records'!A:A,'Patient Health Records'!AA:AA,FALSE)</f>
        <v>0</v>
      </c>
      <c r="S253" t="str">
        <f>_xlfn.XLOOKUP(A253,'Patient Demographics'!A:A,'Patient Demographics'!E:E,FALSE)</f>
        <v>Male</v>
      </c>
      <c r="T253" t="str">
        <f>_xlfn.XLOOKUP(A253,'Patient Education'!A:A,'Patient Education'!B:B,FALSE)</f>
        <v>Bachelor's Degree</v>
      </c>
      <c r="U253" t="str">
        <f>_xlfn.XLOOKUP('Combined Sheet'!A253,'Patient Education'!A:A,'Patient Education'!C:C,FALSE)</f>
        <v>Junior Executive</v>
      </c>
      <c r="V253">
        <f>_xlfn.XLOOKUP(A253,'Billing Details'!A:A,'Billing Details'!J:J,FALSE)</f>
        <v>60000</v>
      </c>
    </row>
    <row r="254" spans="1:22" x14ac:dyDescent="0.35">
      <c r="A254" s="2" t="s">
        <v>466</v>
      </c>
      <c r="B254">
        <f>_xlfn.XLOOKUP(A254,'Patient Demographics'!A:A,'Billing Details'!J:J,FALSE)</f>
        <v>30000</v>
      </c>
      <c r="C254" t="str">
        <f>_xlfn.XLOOKUP(A254,'Patient Demographics'!A:A,'Patient Demographics'!N:N,FALSE)</f>
        <v>North</v>
      </c>
      <c r="D254">
        <f>_xlfn.XLOOKUP(A254,'Patient Demographics'!A:A,'Patient Demographics'!I:I,FALSE)</f>
        <v>28</v>
      </c>
      <c r="E254" t="str">
        <f>_xlfn.XLOOKUP(A254,'Patient Demographics'!A:A,'Patient Demographics'!J:J,FALSE)</f>
        <v>Young adult</v>
      </c>
      <c r="F254">
        <f>_xlfn.XLOOKUP(A254,'Billing Details'!A:A,'Billing Details'!U:U,FALSE)</f>
        <v>26738.129999999997</v>
      </c>
      <c r="G254">
        <f>_xlfn.XLOOKUP(A254,'Patient Health Records'!A:A,'Patient Health Records'!E:E,FALSE)</f>
        <v>85.2</v>
      </c>
      <c r="H254" t="str">
        <f>_xlfn.XLOOKUP(A254,'Patient Health Records'!A:A,'Patient Health Records'!B:B,FALSE)</f>
        <v>A-</v>
      </c>
      <c r="I254" t="b">
        <f>_xlfn.XLOOKUP(A254,'Patient Health Records'!A:A,'Patient Health Records'!J:J,FALSE)</f>
        <v>0</v>
      </c>
      <c r="J254" t="b">
        <f>_xlfn.XLOOKUP(A254,'Patient Health Records'!A:A,'Patient Health Records'!P:P,FALSE)</f>
        <v>0</v>
      </c>
      <c r="K254" s="68">
        <f>_xlfn.XLOOKUP(A254,'Patient Health Records'!A:A,'Patient Health Records'!F:F,FALSE)</f>
        <v>31.294765840220389</v>
      </c>
      <c r="L254" s="22" t="b">
        <f>_xlfn.XLOOKUP(A254,'Patient Health Records'!A:A,'Patient Health Records'!AD:AD,FALSE)</f>
        <v>1</v>
      </c>
      <c r="M254">
        <f>_xlfn.XLOOKUP(A254,'Patient Demographics'!A:A,'Patient Demographics'!K:K,FALSE)</f>
        <v>2</v>
      </c>
      <c r="N254" t="b">
        <f>_xlfn.XLOOKUP(A254,'Billing Details'!A:A,'Billing Details'!T:T,FALSE)</f>
        <v>1</v>
      </c>
      <c r="O254" t="str">
        <f>_xlfn.XLOOKUP(A254,'Patient Health Records'!A:A,'Patient Health Records'!AF:AF,FALSE)</f>
        <v>Stroke</v>
      </c>
      <c r="P254" t="b">
        <f>_xlfn.XLOOKUP(A254,'Patient Health Records'!A:A,'Patient Health Records'!X:X,FALSE)</f>
        <v>0</v>
      </c>
      <c r="Q254" t="b">
        <f>_xlfn.XLOOKUP(A254,'Patient Health Records'!A:A,'Patient Health Records'!S:S,FALSE)</f>
        <v>1</v>
      </c>
      <c r="R254" t="b">
        <f>_xlfn.XLOOKUP(A254,'Patient Health Records'!A:A,'Patient Health Records'!AA:AA,FALSE)</f>
        <v>0</v>
      </c>
      <c r="S254" t="str">
        <f>_xlfn.XLOOKUP(A254,'Patient Demographics'!A:A,'Patient Demographics'!E:E,FALSE)</f>
        <v>Female</v>
      </c>
      <c r="T254" t="str">
        <f>_xlfn.XLOOKUP(A254,'Patient Education'!A:A,'Patient Education'!B:B,FALSE)</f>
        <v>Post-graduate</v>
      </c>
      <c r="U254" t="str">
        <f>_xlfn.XLOOKUP('Combined Sheet'!A254,'Patient Education'!A:A,'Patient Education'!C:C,FALSE)</f>
        <v>CEO</v>
      </c>
      <c r="V254">
        <f>_xlfn.XLOOKUP(A254,'Billing Details'!A:A,'Billing Details'!J:J,FALSE)</f>
        <v>30000</v>
      </c>
    </row>
    <row r="255" spans="1:22" x14ac:dyDescent="0.35">
      <c r="A255" s="2" t="s">
        <v>468</v>
      </c>
      <c r="B255">
        <f>_xlfn.XLOOKUP(A255,'Patient Demographics'!A:A,'Billing Details'!J:J,FALSE)</f>
        <v>40000</v>
      </c>
      <c r="C255" t="str">
        <f>_xlfn.XLOOKUP(A255,'Patient Demographics'!A:A,'Patient Demographics'!N:N,FALSE)</f>
        <v>West</v>
      </c>
      <c r="D255">
        <f>_xlfn.XLOOKUP(A255,'Patient Demographics'!A:A,'Patient Demographics'!I:I,FALSE)</f>
        <v>48</v>
      </c>
      <c r="E255" t="str">
        <f>_xlfn.XLOOKUP(A255,'Patient Demographics'!A:A,'Patient Demographics'!J:J,FALSE)</f>
        <v>Senior</v>
      </c>
      <c r="F255">
        <f>_xlfn.XLOOKUP(A255,'Billing Details'!A:A,'Billing Details'!U:U,FALSE)</f>
        <v>29444.799999999999</v>
      </c>
      <c r="G255">
        <f>_xlfn.XLOOKUP(A255,'Patient Health Records'!A:A,'Patient Health Records'!E:E,FALSE)</f>
        <v>63.9</v>
      </c>
      <c r="H255" t="str">
        <f>_xlfn.XLOOKUP(A255,'Patient Health Records'!A:A,'Patient Health Records'!B:B,FALSE)</f>
        <v>O-</v>
      </c>
      <c r="I255" t="b">
        <f>_xlfn.XLOOKUP(A255,'Patient Health Records'!A:A,'Patient Health Records'!J:J,FALSE)</f>
        <v>0</v>
      </c>
      <c r="J255" t="b">
        <f>_xlfn.XLOOKUP(A255,'Patient Health Records'!A:A,'Patient Health Records'!P:P,FALSE)</f>
        <v>0</v>
      </c>
      <c r="K255" s="68">
        <f>_xlfn.XLOOKUP(A255,'Patient Health Records'!A:A,'Patient Health Records'!F:F,FALSE)</f>
        <v>21.852877808556482</v>
      </c>
      <c r="L255" s="22" t="b">
        <f>_xlfn.XLOOKUP(A255,'Patient Health Records'!A:A,'Patient Health Records'!AD:AD,FALSE)</f>
        <v>0</v>
      </c>
      <c r="M255">
        <f>_xlfn.XLOOKUP(A255,'Patient Demographics'!A:A,'Patient Demographics'!K:K,FALSE)</f>
        <v>15</v>
      </c>
      <c r="N255" t="b">
        <f>_xlfn.XLOOKUP(A255,'Billing Details'!A:A,'Billing Details'!T:T,FALSE)</f>
        <v>1</v>
      </c>
      <c r="O255" t="str">
        <f>_xlfn.XLOOKUP(A255,'Patient Health Records'!A:A,'Patient Health Records'!AF:AF,FALSE)</f>
        <v>Allergic Reaction</v>
      </c>
      <c r="P255" t="b">
        <f>_xlfn.XLOOKUP(A255,'Patient Health Records'!A:A,'Patient Health Records'!X:X,FALSE)</f>
        <v>0</v>
      </c>
      <c r="Q255" t="b">
        <f>_xlfn.XLOOKUP(A255,'Patient Health Records'!A:A,'Patient Health Records'!S:S,FALSE)</f>
        <v>0</v>
      </c>
      <c r="R255" t="b">
        <f>_xlfn.XLOOKUP(A255,'Patient Health Records'!A:A,'Patient Health Records'!AA:AA,FALSE)</f>
        <v>0</v>
      </c>
      <c r="S255" t="str">
        <f>_xlfn.XLOOKUP(A255,'Patient Demographics'!A:A,'Patient Demographics'!E:E,FALSE)</f>
        <v>Male</v>
      </c>
      <c r="T255" t="str">
        <f>_xlfn.XLOOKUP(A255,'Patient Education'!A:A,'Patient Education'!B:B,FALSE)</f>
        <v>Master's Degree</v>
      </c>
      <c r="U255" t="str">
        <f>_xlfn.XLOOKUP('Combined Sheet'!A255,'Patient Education'!A:A,'Patient Education'!C:C,FALSE)</f>
        <v>Software Engineer</v>
      </c>
      <c r="V255">
        <f>_xlfn.XLOOKUP(A255,'Billing Details'!A:A,'Billing Details'!J:J,FALSE)</f>
        <v>40000</v>
      </c>
    </row>
    <row r="256" spans="1:22" x14ac:dyDescent="0.35">
      <c r="A256" s="2" t="s">
        <v>469</v>
      </c>
      <c r="B256">
        <f>_xlfn.XLOOKUP(A256,'Patient Demographics'!A:A,'Billing Details'!J:J,FALSE)</f>
        <v>200000</v>
      </c>
      <c r="C256" t="str">
        <f>_xlfn.XLOOKUP(A256,'Patient Demographics'!A:A,'Patient Demographics'!N:N,FALSE)</f>
        <v>South</v>
      </c>
      <c r="D256">
        <f>_xlfn.XLOOKUP(A256,'Patient Demographics'!A:A,'Patient Demographics'!I:I,FALSE)</f>
        <v>42</v>
      </c>
      <c r="E256" t="str">
        <f>_xlfn.XLOOKUP(A256,'Patient Demographics'!A:A,'Patient Demographics'!J:J,FALSE)</f>
        <v>Adult</v>
      </c>
      <c r="F256">
        <f>_xlfn.XLOOKUP(A256,'Billing Details'!A:A,'Billing Details'!U:U,FALSE)</f>
        <v>101161.68</v>
      </c>
      <c r="G256">
        <f>_xlfn.XLOOKUP(A256,'Patient Health Records'!A:A,'Patient Health Records'!E:E,FALSE)</f>
        <v>86.6</v>
      </c>
      <c r="H256" t="str">
        <f>_xlfn.XLOOKUP(A256,'Patient Health Records'!A:A,'Patient Health Records'!B:B,FALSE)</f>
        <v>A-</v>
      </c>
      <c r="I256" t="b">
        <f>_xlfn.XLOOKUP(A256,'Patient Health Records'!A:A,'Patient Health Records'!J:J,FALSE)</f>
        <v>0</v>
      </c>
      <c r="J256" t="b">
        <f>_xlfn.XLOOKUP(A256,'Patient Health Records'!A:A,'Patient Health Records'!P:P,FALSE)</f>
        <v>1</v>
      </c>
      <c r="K256" s="68">
        <f>_xlfn.XLOOKUP(A256,'Patient Health Records'!A:A,'Patient Health Records'!F:F,FALSE)</f>
        <v>29.615950206901271</v>
      </c>
      <c r="L256" s="22" t="b">
        <f>_xlfn.XLOOKUP(A256,'Patient Health Records'!A:A,'Patient Health Records'!AD:AD,FALSE)</f>
        <v>1</v>
      </c>
      <c r="M256">
        <f>_xlfn.XLOOKUP(A256,'Patient Demographics'!A:A,'Patient Demographics'!K:K,FALSE)</f>
        <v>20</v>
      </c>
      <c r="N256" t="b">
        <f>_xlfn.XLOOKUP(A256,'Billing Details'!A:A,'Billing Details'!T:T,FALSE)</f>
        <v>1</v>
      </c>
      <c r="O256" t="str">
        <f>_xlfn.XLOOKUP(A256,'Patient Health Records'!A:A,'Patient Health Records'!AF:AF,FALSE)</f>
        <v>Heart Attack</v>
      </c>
      <c r="P256" t="b">
        <f>_xlfn.XLOOKUP(A256,'Patient Health Records'!A:A,'Patient Health Records'!X:X,FALSE)</f>
        <v>0</v>
      </c>
      <c r="Q256" t="b">
        <f>_xlfn.XLOOKUP(A256,'Patient Health Records'!A:A,'Patient Health Records'!S:S,FALSE)</f>
        <v>0</v>
      </c>
      <c r="R256" t="b">
        <f>_xlfn.XLOOKUP(A256,'Patient Health Records'!A:A,'Patient Health Records'!AA:AA,FALSE)</f>
        <v>0</v>
      </c>
      <c r="S256" t="str">
        <f>_xlfn.XLOOKUP(A256,'Patient Demographics'!A:A,'Patient Demographics'!E:E,FALSE)</f>
        <v>Female</v>
      </c>
      <c r="T256" t="str">
        <f>_xlfn.XLOOKUP(A256,'Patient Education'!A:A,'Patient Education'!B:B,FALSE)</f>
        <v>School</v>
      </c>
      <c r="U256" t="str">
        <f>_xlfn.XLOOKUP('Combined Sheet'!A256,'Patient Education'!A:A,'Patient Education'!C:C,FALSE)</f>
        <v>Retail Worker</v>
      </c>
      <c r="V256">
        <f>_xlfn.XLOOKUP(A256,'Billing Details'!A:A,'Billing Details'!J:J,FALSE)</f>
        <v>200000</v>
      </c>
    </row>
    <row r="257" spans="1:22" x14ac:dyDescent="0.35">
      <c r="A257" s="2" t="s">
        <v>470</v>
      </c>
      <c r="B257">
        <f>_xlfn.XLOOKUP(A257,'Patient Demographics'!A:A,'Billing Details'!J:J,FALSE)</f>
        <v>36000</v>
      </c>
      <c r="C257" t="str">
        <f>_xlfn.XLOOKUP(A257,'Patient Demographics'!A:A,'Patient Demographics'!N:N,FALSE)</f>
        <v>North</v>
      </c>
      <c r="D257">
        <f>_xlfn.XLOOKUP(A257,'Patient Demographics'!A:A,'Patient Demographics'!I:I,FALSE)</f>
        <v>53</v>
      </c>
      <c r="E257" t="str">
        <f>_xlfn.XLOOKUP(A257,'Patient Demographics'!A:A,'Patient Demographics'!J:J,FALSE)</f>
        <v>Senior</v>
      </c>
      <c r="F257">
        <f>_xlfn.XLOOKUP(A257,'Billing Details'!A:A,'Billing Details'!U:U,FALSE)</f>
        <v>31042.68</v>
      </c>
      <c r="G257">
        <f>_xlfn.XLOOKUP(A257,'Patient Health Records'!A:A,'Patient Health Records'!E:E,FALSE)</f>
        <v>77.5</v>
      </c>
      <c r="H257" t="str">
        <f>_xlfn.XLOOKUP(A257,'Patient Health Records'!A:A,'Patient Health Records'!B:B,FALSE)</f>
        <v>B-</v>
      </c>
      <c r="I257" t="b">
        <f>_xlfn.XLOOKUP(A257,'Patient Health Records'!A:A,'Patient Health Records'!J:J,FALSE)</f>
        <v>0</v>
      </c>
      <c r="J257" t="b">
        <f>_xlfn.XLOOKUP(A257,'Patient Health Records'!A:A,'Patient Health Records'!P:P,FALSE)</f>
        <v>0</v>
      </c>
      <c r="K257" s="68">
        <f>_xlfn.XLOOKUP(A257,'Patient Health Records'!A:A,'Patient Health Records'!F:F,FALSE)</f>
        <v>30.655432933823818</v>
      </c>
      <c r="L257" s="22" t="b">
        <f>_xlfn.XLOOKUP(A257,'Patient Health Records'!A:A,'Patient Health Records'!AD:AD,FALSE)</f>
        <v>1</v>
      </c>
      <c r="M257">
        <f>_xlfn.XLOOKUP(A257,'Patient Demographics'!A:A,'Patient Demographics'!K:K,FALSE)</f>
        <v>30</v>
      </c>
      <c r="N257" t="b">
        <f>_xlfn.XLOOKUP(A257,'Billing Details'!A:A,'Billing Details'!T:T,FALSE)</f>
        <v>1</v>
      </c>
      <c r="O257" t="str">
        <f>_xlfn.XLOOKUP(A257,'Patient Health Records'!A:A,'Patient Health Records'!AF:AF,FALSE)</f>
        <v>Heart Attack</v>
      </c>
      <c r="P257" t="b">
        <f>_xlfn.XLOOKUP(A257,'Patient Health Records'!A:A,'Patient Health Records'!X:X,FALSE)</f>
        <v>0</v>
      </c>
      <c r="Q257" t="b">
        <f>_xlfn.XLOOKUP(A257,'Patient Health Records'!A:A,'Patient Health Records'!S:S,FALSE)</f>
        <v>0</v>
      </c>
      <c r="R257" t="b">
        <f>_xlfn.XLOOKUP(A257,'Patient Health Records'!A:A,'Patient Health Records'!AA:AA,FALSE)</f>
        <v>0</v>
      </c>
      <c r="S257" t="str">
        <f>_xlfn.XLOOKUP(A257,'Patient Demographics'!A:A,'Patient Demographics'!E:E,FALSE)</f>
        <v>Female</v>
      </c>
      <c r="T257" t="str">
        <f>_xlfn.XLOOKUP(A257,'Patient Education'!A:A,'Patient Education'!B:B,FALSE)</f>
        <v>Master's Degree</v>
      </c>
      <c r="U257" t="str">
        <f>_xlfn.XLOOKUP('Combined Sheet'!A257,'Patient Education'!A:A,'Patient Education'!C:C,FALSE)</f>
        <v>Software Engineer</v>
      </c>
      <c r="V257">
        <f>_xlfn.XLOOKUP(A257,'Billing Details'!A:A,'Billing Details'!J:J,FALSE)</f>
        <v>36000</v>
      </c>
    </row>
    <row r="258" spans="1:22" x14ac:dyDescent="0.35">
      <c r="A258" s="2" t="s">
        <v>472</v>
      </c>
      <c r="B258">
        <f>_xlfn.XLOOKUP(A258,'Patient Demographics'!A:A,'Billing Details'!J:J,FALSE)</f>
        <v>60000</v>
      </c>
      <c r="C258" t="str">
        <f>_xlfn.XLOOKUP(A258,'Patient Demographics'!A:A,'Patient Demographics'!N:N,FALSE)</f>
        <v>South</v>
      </c>
      <c r="D258">
        <f>_xlfn.XLOOKUP(A258,'Patient Demographics'!A:A,'Patient Demographics'!I:I,FALSE)</f>
        <v>33</v>
      </c>
      <c r="E258" t="str">
        <f>_xlfn.XLOOKUP(A258,'Patient Demographics'!A:A,'Patient Demographics'!J:J,FALSE)</f>
        <v>Adult</v>
      </c>
      <c r="F258">
        <f>_xlfn.XLOOKUP(A258,'Billing Details'!A:A,'Billing Details'!U:U,FALSE)</f>
        <v>47874.1</v>
      </c>
      <c r="G258">
        <f>_xlfn.XLOOKUP(A258,'Patient Health Records'!A:A,'Patient Health Records'!E:E,FALSE)</f>
        <v>69</v>
      </c>
      <c r="H258" t="str">
        <f>_xlfn.XLOOKUP(A258,'Patient Health Records'!A:A,'Patient Health Records'!B:B,FALSE)</f>
        <v>A+</v>
      </c>
      <c r="I258" t="b">
        <f>_xlfn.XLOOKUP(A258,'Patient Health Records'!A:A,'Patient Health Records'!J:J,FALSE)</f>
        <v>0</v>
      </c>
      <c r="J258" t="b">
        <f>_xlfn.XLOOKUP(A258,'Patient Health Records'!A:A,'Patient Health Records'!P:P,FALSE)</f>
        <v>0</v>
      </c>
      <c r="K258" s="68">
        <f>_xlfn.XLOOKUP(A258,'Patient Health Records'!A:A,'Patient Health Records'!F:F,FALSE)</f>
        <v>25.970115548195267</v>
      </c>
      <c r="L258" s="22" t="b">
        <f>_xlfn.XLOOKUP(A258,'Patient Health Records'!A:A,'Patient Health Records'!AD:AD,FALSE)</f>
        <v>0</v>
      </c>
      <c r="M258">
        <f>_xlfn.XLOOKUP(A258,'Patient Demographics'!A:A,'Patient Demographics'!K:K,FALSE)</f>
        <v>70</v>
      </c>
      <c r="N258" t="b">
        <f>_xlfn.XLOOKUP(A258,'Billing Details'!A:A,'Billing Details'!T:T,FALSE)</f>
        <v>1</v>
      </c>
      <c r="O258" t="str">
        <f>_xlfn.XLOOKUP(A258,'Patient Health Records'!A:A,'Patient Health Records'!AF:AF,FALSE)</f>
        <v>Fractured Arm</v>
      </c>
      <c r="P258" t="b">
        <f>_xlfn.XLOOKUP(A258,'Patient Health Records'!A:A,'Patient Health Records'!X:X,FALSE)</f>
        <v>0</v>
      </c>
      <c r="Q258" t="b">
        <f>_xlfn.XLOOKUP(A258,'Patient Health Records'!A:A,'Patient Health Records'!S:S,FALSE)</f>
        <v>0</v>
      </c>
      <c r="R258" t="b">
        <f>_xlfn.XLOOKUP(A258,'Patient Health Records'!A:A,'Patient Health Records'!AA:AA,FALSE)</f>
        <v>0</v>
      </c>
      <c r="S258" t="str">
        <f>_xlfn.XLOOKUP(A258,'Patient Demographics'!A:A,'Patient Demographics'!E:E,FALSE)</f>
        <v>Female</v>
      </c>
      <c r="T258" t="str">
        <f>_xlfn.XLOOKUP(A258,'Patient Education'!A:A,'Patient Education'!B:B,FALSE)</f>
        <v>School</v>
      </c>
      <c r="U258" t="str">
        <f>_xlfn.XLOOKUP('Combined Sheet'!A258,'Patient Education'!A:A,'Patient Education'!C:C,FALSE)</f>
        <v>Retail Worker</v>
      </c>
      <c r="V258">
        <f>_xlfn.XLOOKUP(A258,'Billing Details'!A:A,'Billing Details'!J:J,FALSE)</f>
        <v>60000</v>
      </c>
    </row>
    <row r="259" spans="1:22" x14ac:dyDescent="0.35">
      <c r="A259" s="2" t="s">
        <v>474</v>
      </c>
      <c r="B259">
        <f>_xlfn.XLOOKUP(A259,'Patient Demographics'!A:A,'Billing Details'!J:J,FALSE)</f>
        <v>3000</v>
      </c>
      <c r="C259" t="str">
        <f>_xlfn.XLOOKUP(A259,'Patient Demographics'!A:A,'Patient Demographics'!N:N,FALSE)</f>
        <v>North</v>
      </c>
      <c r="D259">
        <f>_xlfn.XLOOKUP(A259,'Patient Demographics'!A:A,'Patient Demographics'!I:I,FALSE)</f>
        <v>62</v>
      </c>
      <c r="E259" t="str">
        <f>_xlfn.XLOOKUP(A259,'Patient Demographics'!A:A,'Patient Demographics'!J:J,FALSE)</f>
        <v>super senior</v>
      </c>
      <c r="F259">
        <f>_xlfn.XLOOKUP(A259,'Billing Details'!A:A,'Billing Details'!U:U,FALSE)</f>
        <v>2277.27</v>
      </c>
      <c r="G259">
        <f>_xlfn.XLOOKUP(A259,'Patient Health Records'!A:A,'Patient Health Records'!E:E,FALSE)</f>
        <v>67.900000000000006</v>
      </c>
      <c r="H259" t="str">
        <f>_xlfn.XLOOKUP(A259,'Patient Health Records'!A:A,'Patient Health Records'!B:B,FALSE)</f>
        <v>O+</v>
      </c>
      <c r="I259" t="b">
        <f>_xlfn.XLOOKUP(A259,'Patient Health Records'!A:A,'Patient Health Records'!J:J,FALSE)</f>
        <v>0</v>
      </c>
      <c r="J259" t="b">
        <f>_xlfn.XLOOKUP(A259,'Patient Health Records'!A:A,'Patient Health Records'!P:P,FALSE)</f>
        <v>0</v>
      </c>
      <c r="K259" s="68">
        <f>_xlfn.XLOOKUP(A259,'Patient Health Records'!A:A,'Patient Health Records'!F:F,FALSE)</f>
        <v>24.346516547742841</v>
      </c>
      <c r="L259" s="22" t="b">
        <f>_xlfn.XLOOKUP(A259,'Patient Health Records'!A:A,'Patient Health Records'!AD:AD,FALSE)</f>
        <v>0</v>
      </c>
      <c r="M259">
        <f>_xlfn.XLOOKUP(A259,'Patient Demographics'!A:A,'Patient Demographics'!K:K,FALSE)</f>
        <v>7</v>
      </c>
      <c r="N259" t="b">
        <f>_xlfn.XLOOKUP(A259,'Billing Details'!A:A,'Billing Details'!T:T,FALSE)</f>
        <v>1</v>
      </c>
      <c r="O259" t="str">
        <f>_xlfn.XLOOKUP(A259,'Patient Health Records'!A:A,'Patient Health Records'!AF:AF,FALSE)</f>
        <v>Prostate Cancer</v>
      </c>
      <c r="P259" t="b">
        <f>_xlfn.XLOOKUP(A259,'Patient Health Records'!A:A,'Patient Health Records'!X:X,FALSE)</f>
        <v>0</v>
      </c>
      <c r="Q259" t="b">
        <f>_xlfn.XLOOKUP(A259,'Patient Health Records'!A:A,'Patient Health Records'!S:S,FALSE)</f>
        <v>0</v>
      </c>
      <c r="R259" t="b">
        <f>_xlfn.XLOOKUP(A259,'Patient Health Records'!A:A,'Patient Health Records'!AA:AA,FALSE)</f>
        <v>0</v>
      </c>
      <c r="S259" t="str">
        <f>_xlfn.XLOOKUP(A259,'Patient Demographics'!A:A,'Patient Demographics'!E:E,FALSE)</f>
        <v>Female</v>
      </c>
      <c r="T259" t="str">
        <f>_xlfn.XLOOKUP(A259,'Patient Education'!A:A,'Patient Education'!B:B,FALSE)</f>
        <v>Bachelor's Degree</v>
      </c>
      <c r="U259" t="str">
        <f>_xlfn.XLOOKUP('Combined Sheet'!A259,'Patient Education'!A:A,'Patient Education'!C:C,FALSE)</f>
        <v>Nurse</v>
      </c>
      <c r="V259">
        <f>_xlfn.XLOOKUP(A259,'Billing Details'!A:A,'Billing Details'!J:J,FALSE)</f>
        <v>3000</v>
      </c>
    </row>
    <row r="260" spans="1:22" x14ac:dyDescent="0.35">
      <c r="A260" s="2" t="s">
        <v>475</v>
      </c>
      <c r="B260">
        <f>_xlfn.XLOOKUP(A260,'Patient Demographics'!A:A,'Billing Details'!J:J,FALSE)</f>
        <v>200000</v>
      </c>
      <c r="C260" t="str">
        <f>_xlfn.XLOOKUP(A260,'Patient Demographics'!A:A,'Patient Demographics'!N:N,FALSE)</f>
        <v>West</v>
      </c>
      <c r="D260">
        <f>_xlfn.XLOOKUP(A260,'Patient Demographics'!A:A,'Patient Demographics'!I:I,FALSE)</f>
        <v>33</v>
      </c>
      <c r="E260" t="str">
        <f>_xlfn.XLOOKUP(A260,'Patient Demographics'!A:A,'Patient Demographics'!J:J,FALSE)</f>
        <v>Adult</v>
      </c>
      <c r="F260">
        <f>_xlfn.XLOOKUP(A260,'Billing Details'!A:A,'Billing Details'!U:U,FALSE)</f>
        <v>161833.76</v>
      </c>
      <c r="G260">
        <f>_xlfn.XLOOKUP(A260,'Patient Health Records'!A:A,'Patient Health Records'!E:E,FALSE)</f>
        <v>87.7</v>
      </c>
      <c r="H260" t="str">
        <f>_xlfn.XLOOKUP(A260,'Patient Health Records'!A:A,'Patient Health Records'!B:B,FALSE)</f>
        <v>AB+</v>
      </c>
      <c r="I260" t="b">
        <f>_xlfn.XLOOKUP(A260,'Patient Health Records'!A:A,'Patient Health Records'!J:J,FALSE)</f>
        <v>0</v>
      </c>
      <c r="J260" t="b">
        <f>_xlfn.XLOOKUP(A260,'Patient Health Records'!A:A,'Patient Health Records'!P:P,FALSE)</f>
        <v>0</v>
      </c>
      <c r="K260" s="68">
        <f>_xlfn.XLOOKUP(A260,'Patient Health Records'!A:A,'Patient Health Records'!F:F,FALSE)</f>
        <v>34.257812499999993</v>
      </c>
      <c r="L260" s="22" t="b">
        <f>_xlfn.XLOOKUP(A260,'Patient Health Records'!A:A,'Patient Health Records'!AD:AD,FALSE)</f>
        <v>1</v>
      </c>
      <c r="M260">
        <f>_xlfn.XLOOKUP(A260,'Patient Demographics'!A:A,'Patient Demographics'!K:K,FALSE)</f>
        <v>7</v>
      </c>
      <c r="N260" t="b">
        <f>_xlfn.XLOOKUP(A260,'Billing Details'!A:A,'Billing Details'!T:T,FALSE)</f>
        <v>1</v>
      </c>
      <c r="O260" t="str">
        <f>_xlfn.XLOOKUP(A260,'Patient Health Records'!A:A,'Patient Health Records'!AF:AF,FALSE)</f>
        <v>Heart Disease</v>
      </c>
      <c r="P260" t="b">
        <f>_xlfn.XLOOKUP(A260,'Patient Health Records'!A:A,'Patient Health Records'!X:X,FALSE)</f>
        <v>0</v>
      </c>
      <c r="Q260" t="b">
        <f>_xlfn.XLOOKUP(A260,'Patient Health Records'!A:A,'Patient Health Records'!S:S,FALSE)</f>
        <v>1</v>
      </c>
      <c r="R260" t="b">
        <f>_xlfn.XLOOKUP(A260,'Patient Health Records'!A:A,'Patient Health Records'!AA:AA,FALSE)</f>
        <v>0</v>
      </c>
      <c r="S260" t="str">
        <f>_xlfn.XLOOKUP(A260,'Patient Demographics'!A:A,'Patient Demographics'!E:E,FALSE)</f>
        <v>Male</v>
      </c>
      <c r="T260" t="str">
        <f>_xlfn.XLOOKUP(A260,'Patient Education'!A:A,'Patient Education'!B:B,FALSE)</f>
        <v>Master's Degree</v>
      </c>
      <c r="U260" t="str">
        <f>_xlfn.XLOOKUP('Combined Sheet'!A260,'Patient Education'!A:A,'Patient Education'!C:C,FALSE)</f>
        <v>Doctor</v>
      </c>
      <c r="V260">
        <f>_xlfn.XLOOKUP(A260,'Billing Details'!A:A,'Billing Details'!J:J,FALSE)</f>
        <v>200000</v>
      </c>
    </row>
    <row r="261" spans="1:22" x14ac:dyDescent="0.35">
      <c r="A261" s="2" t="s">
        <v>476</v>
      </c>
      <c r="B261">
        <f>_xlfn.XLOOKUP(A261,'Patient Demographics'!A:A,'Billing Details'!J:J,FALSE)</f>
        <v>100</v>
      </c>
      <c r="C261" t="str">
        <f>_xlfn.XLOOKUP(A261,'Patient Demographics'!A:A,'Patient Demographics'!N:N,FALSE)</f>
        <v>East</v>
      </c>
      <c r="D261">
        <f>_xlfn.XLOOKUP(A261,'Patient Demographics'!A:A,'Patient Demographics'!I:I,FALSE)</f>
        <v>48</v>
      </c>
      <c r="E261" t="str">
        <f>_xlfn.XLOOKUP(A261,'Patient Demographics'!A:A,'Patient Demographics'!J:J,FALSE)</f>
        <v>Senior</v>
      </c>
      <c r="F261">
        <f>_xlfn.XLOOKUP(A261,'Billing Details'!A:A,'Billing Details'!U:U,FALSE)</f>
        <v>82.82</v>
      </c>
      <c r="G261">
        <f>_xlfn.XLOOKUP(A261,'Patient Health Records'!A:A,'Patient Health Records'!E:E,FALSE)</f>
        <v>58.4</v>
      </c>
      <c r="H261" t="str">
        <f>_xlfn.XLOOKUP(A261,'Patient Health Records'!A:A,'Patient Health Records'!B:B,FALSE)</f>
        <v>AB+</v>
      </c>
      <c r="I261" t="b">
        <f>_xlfn.XLOOKUP(A261,'Patient Health Records'!A:A,'Patient Health Records'!J:J,FALSE)</f>
        <v>0</v>
      </c>
      <c r="J261" t="b">
        <f>_xlfn.XLOOKUP(A261,'Patient Health Records'!A:A,'Patient Health Records'!P:P,FALSE)</f>
        <v>1</v>
      </c>
      <c r="K261" s="68">
        <f>_xlfn.XLOOKUP(A261,'Patient Health Records'!A:A,'Patient Health Records'!F:F,FALSE)</f>
        <v>22.812499999999996</v>
      </c>
      <c r="L261" s="22" t="b">
        <f>_xlfn.XLOOKUP(A261,'Patient Health Records'!A:A,'Patient Health Records'!AD:AD,FALSE)</f>
        <v>0</v>
      </c>
      <c r="M261">
        <f>_xlfn.XLOOKUP(A261,'Patient Demographics'!A:A,'Patient Demographics'!K:K,FALSE)</f>
        <v>3</v>
      </c>
      <c r="N261" t="b">
        <f>_xlfn.XLOOKUP(A261,'Billing Details'!A:A,'Billing Details'!T:T,FALSE)</f>
        <v>1</v>
      </c>
      <c r="O261" t="str">
        <f>_xlfn.XLOOKUP(A261,'Patient Health Records'!A:A,'Patient Health Records'!AF:AF,FALSE)</f>
        <v>Allergic Reaction</v>
      </c>
      <c r="P261" t="b">
        <f>_xlfn.XLOOKUP(A261,'Patient Health Records'!A:A,'Patient Health Records'!X:X,FALSE)</f>
        <v>0</v>
      </c>
      <c r="Q261" t="b">
        <f>_xlfn.XLOOKUP(A261,'Patient Health Records'!A:A,'Patient Health Records'!S:S,FALSE)</f>
        <v>0</v>
      </c>
      <c r="R261" t="b">
        <f>_xlfn.XLOOKUP(A261,'Patient Health Records'!A:A,'Patient Health Records'!AA:AA,FALSE)</f>
        <v>0</v>
      </c>
      <c r="S261" t="str">
        <f>_xlfn.XLOOKUP(A261,'Patient Demographics'!A:A,'Patient Demographics'!E:E,FALSE)</f>
        <v>Male</v>
      </c>
      <c r="T261" t="str">
        <f>_xlfn.XLOOKUP(A261,'Patient Education'!A:A,'Patient Education'!B:B,FALSE)</f>
        <v>Master's Degree</v>
      </c>
      <c r="U261" t="str">
        <f>_xlfn.XLOOKUP('Combined Sheet'!A261,'Patient Education'!A:A,'Patient Education'!C:C,FALSE)</f>
        <v>Doctor</v>
      </c>
      <c r="V261">
        <f>_xlfn.XLOOKUP(A261,'Billing Details'!A:A,'Billing Details'!J:J,FALSE)</f>
        <v>100</v>
      </c>
    </row>
    <row r="262" spans="1:22" x14ac:dyDescent="0.35">
      <c r="A262" s="2" t="s">
        <v>478</v>
      </c>
      <c r="B262">
        <f>_xlfn.XLOOKUP(A262,'Patient Demographics'!A:A,'Billing Details'!J:J,FALSE)</f>
        <v>800</v>
      </c>
      <c r="C262" t="str">
        <f>_xlfn.XLOOKUP(A262,'Patient Demographics'!A:A,'Patient Demographics'!N:N,FALSE)</f>
        <v>South</v>
      </c>
      <c r="D262">
        <f>_xlfn.XLOOKUP(A262,'Patient Demographics'!A:A,'Patient Demographics'!I:I,FALSE)</f>
        <v>38</v>
      </c>
      <c r="E262" t="str">
        <f>_xlfn.XLOOKUP(A262,'Patient Demographics'!A:A,'Patient Demographics'!J:J,FALSE)</f>
        <v>Adult</v>
      </c>
      <c r="F262" t="str">
        <f>_xlfn.XLOOKUP(A262,'Billing Details'!A:A,'Billing Details'!U:U,FALSE)</f>
        <v/>
      </c>
      <c r="G262">
        <f>_xlfn.XLOOKUP(A262,'Patient Health Records'!A:A,'Patient Health Records'!E:E,FALSE)</f>
        <v>89.7</v>
      </c>
      <c r="H262" t="str">
        <f>_xlfn.XLOOKUP(A262,'Patient Health Records'!A:A,'Patient Health Records'!B:B,FALSE)</f>
        <v>AB-</v>
      </c>
      <c r="I262" t="b">
        <f>_xlfn.XLOOKUP(A262,'Patient Health Records'!A:A,'Patient Health Records'!J:J,FALSE)</f>
        <v>0</v>
      </c>
      <c r="J262" t="b">
        <f>_xlfn.XLOOKUP(A262,'Patient Health Records'!A:A,'Patient Health Records'!P:P,FALSE)</f>
        <v>1</v>
      </c>
      <c r="K262" s="68">
        <f>_xlfn.XLOOKUP(A262,'Patient Health Records'!A:A,'Patient Health Records'!F:F,FALSE)</f>
        <v>29.970931203849108</v>
      </c>
      <c r="L262" s="22" t="b">
        <f>_xlfn.XLOOKUP(A262,'Patient Health Records'!A:A,'Patient Health Records'!AD:AD,FALSE)</f>
        <v>1</v>
      </c>
      <c r="M262">
        <f>_xlfn.XLOOKUP(A262,'Patient Demographics'!A:A,'Patient Demographics'!K:K,FALSE)</f>
        <v>4</v>
      </c>
      <c r="N262" t="b">
        <f>_xlfn.XLOOKUP(A262,'Billing Details'!A:A,'Billing Details'!T:T,FALSE)</f>
        <v>0</v>
      </c>
      <c r="O262" t="str">
        <f>_xlfn.XLOOKUP(A262,'Patient Health Records'!A:A,'Patient Health Records'!AF:AF,FALSE)</f>
        <v>Kidney Stones</v>
      </c>
      <c r="P262" t="b">
        <f>_xlfn.XLOOKUP(A262,'Patient Health Records'!A:A,'Patient Health Records'!X:X,FALSE)</f>
        <v>0</v>
      </c>
      <c r="Q262" t="b">
        <f>_xlfn.XLOOKUP(A262,'Patient Health Records'!A:A,'Patient Health Records'!S:S,FALSE)</f>
        <v>0</v>
      </c>
      <c r="R262" t="b">
        <f>_xlfn.XLOOKUP(A262,'Patient Health Records'!A:A,'Patient Health Records'!AA:AA,FALSE)</f>
        <v>1</v>
      </c>
      <c r="S262" t="str">
        <f>_xlfn.XLOOKUP(A262,'Patient Demographics'!A:A,'Patient Demographics'!E:E,FALSE)</f>
        <v>Male</v>
      </c>
      <c r="T262" t="str">
        <f>_xlfn.XLOOKUP(A262,'Patient Education'!A:A,'Patient Education'!B:B,FALSE)</f>
        <v>Bachelor's Degree</v>
      </c>
      <c r="U262" t="str">
        <f>_xlfn.XLOOKUP('Combined Sheet'!A262,'Patient Education'!A:A,'Patient Education'!C:C,FALSE)</f>
        <v>Engineer</v>
      </c>
      <c r="V262">
        <f>_xlfn.XLOOKUP(A262,'Billing Details'!A:A,'Billing Details'!J:J,FALSE)</f>
        <v>800</v>
      </c>
    </row>
    <row r="263" spans="1:22" x14ac:dyDescent="0.35">
      <c r="A263" s="2" t="s">
        <v>479</v>
      </c>
      <c r="B263">
        <f>_xlfn.XLOOKUP(A263,'Patient Demographics'!A:A,'Billing Details'!J:J,FALSE)</f>
        <v>250000</v>
      </c>
      <c r="C263" t="str">
        <f>_xlfn.XLOOKUP(A263,'Patient Demographics'!A:A,'Patient Demographics'!N:N,FALSE)</f>
        <v>North</v>
      </c>
      <c r="D263">
        <f>_xlfn.XLOOKUP(A263,'Patient Demographics'!A:A,'Patient Demographics'!I:I,FALSE)</f>
        <v>33</v>
      </c>
      <c r="E263" t="str">
        <f>_xlfn.XLOOKUP(A263,'Patient Demographics'!A:A,'Patient Demographics'!J:J,FALSE)</f>
        <v>Adult</v>
      </c>
      <c r="F263">
        <f>_xlfn.XLOOKUP(A263,'Billing Details'!A:A,'Billing Details'!U:U,FALSE)</f>
        <v>190210.2</v>
      </c>
      <c r="G263">
        <f>_xlfn.XLOOKUP(A263,'Patient Health Records'!A:A,'Patient Health Records'!E:E,FALSE)</f>
        <v>65</v>
      </c>
      <c r="H263" t="str">
        <f>_xlfn.XLOOKUP(A263,'Patient Health Records'!A:A,'Patient Health Records'!B:B,FALSE)</f>
        <v>O-</v>
      </c>
      <c r="I263" t="b">
        <f>_xlfn.XLOOKUP(A263,'Patient Health Records'!A:A,'Patient Health Records'!J:J,FALSE)</f>
        <v>0</v>
      </c>
      <c r="J263" t="b">
        <f>_xlfn.XLOOKUP(A263,'Patient Health Records'!A:A,'Patient Health Records'!P:P,FALSE)</f>
        <v>0</v>
      </c>
      <c r="K263" s="68">
        <f>_xlfn.XLOOKUP(A263,'Patient Health Records'!A:A,'Patient Health Records'!F:F,FALSE)</f>
        <v>22.491349480968861</v>
      </c>
      <c r="L263" s="22" t="b">
        <f>_xlfn.XLOOKUP(A263,'Patient Health Records'!A:A,'Patient Health Records'!AD:AD,FALSE)</f>
        <v>0</v>
      </c>
      <c r="M263">
        <f>_xlfn.XLOOKUP(A263,'Patient Demographics'!A:A,'Patient Demographics'!K:K,FALSE)</f>
        <v>7</v>
      </c>
      <c r="N263" t="b">
        <f>_xlfn.XLOOKUP(A263,'Billing Details'!A:A,'Billing Details'!T:T,FALSE)</f>
        <v>1</v>
      </c>
      <c r="O263" t="str">
        <f>_xlfn.XLOOKUP(A263,'Patient Health Records'!A:A,'Patient Health Records'!AF:AF,FALSE)</f>
        <v>Appendicitis</v>
      </c>
      <c r="P263" t="b">
        <f>_xlfn.XLOOKUP(A263,'Patient Health Records'!A:A,'Patient Health Records'!X:X,FALSE)</f>
        <v>0</v>
      </c>
      <c r="Q263" t="b">
        <f>_xlfn.XLOOKUP(A263,'Patient Health Records'!A:A,'Patient Health Records'!S:S,FALSE)</f>
        <v>0</v>
      </c>
      <c r="R263" t="b">
        <f>_xlfn.XLOOKUP(A263,'Patient Health Records'!A:A,'Patient Health Records'!AA:AA,FALSE)</f>
        <v>0</v>
      </c>
      <c r="S263" t="str">
        <f>_xlfn.XLOOKUP(A263,'Patient Demographics'!A:A,'Patient Demographics'!E:E,FALSE)</f>
        <v>Female</v>
      </c>
      <c r="T263" t="str">
        <f>_xlfn.XLOOKUP(A263,'Patient Education'!A:A,'Patient Education'!B:B,FALSE)</f>
        <v>PhD</v>
      </c>
      <c r="U263" t="str">
        <f>_xlfn.XLOOKUP('Combined Sheet'!A263,'Patient Education'!A:A,'Patient Education'!C:C,FALSE)</f>
        <v>Scientist</v>
      </c>
      <c r="V263">
        <f>_xlfn.XLOOKUP(A263,'Billing Details'!A:A,'Billing Details'!J:J,FALSE)</f>
        <v>250000</v>
      </c>
    </row>
    <row r="264" spans="1:22" x14ac:dyDescent="0.35">
      <c r="A264" s="2" t="s">
        <v>480</v>
      </c>
      <c r="B264">
        <f>_xlfn.XLOOKUP(A264,'Patient Demographics'!A:A,'Billing Details'!J:J,FALSE)</f>
        <v>3000</v>
      </c>
      <c r="C264" t="str">
        <f>_xlfn.XLOOKUP(A264,'Patient Demographics'!A:A,'Patient Demographics'!N:N,FALSE)</f>
        <v>East</v>
      </c>
      <c r="D264">
        <f>_xlfn.XLOOKUP(A264,'Patient Demographics'!A:A,'Patient Demographics'!I:I,FALSE)</f>
        <v>58</v>
      </c>
      <c r="E264" t="str">
        <f>_xlfn.XLOOKUP(A264,'Patient Demographics'!A:A,'Patient Demographics'!J:J,FALSE)</f>
        <v>Senior</v>
      </c>
      <c r="F264">
        <f>_xlfn.XLOOKUP(A264,'Billing Details'!A:A,'Billing Details'!U:U,FALSE)</f>
        <v>1570.1100000000001</v>
      </c>
      <c r="G264">
        <f>_xlfn.XLOOKUP(A264,'Patient Health Records'!A:A,'Patient Health Records'!E:E,FALSE)</f>
        <v>56.2</v>
      </c>
      <c r="H264" t="str">
        <f>_xlfn.XLOOKUP(A264,'Patient Health Records'!A:A,'Patient Health Records'!B:B,FALSE)</f>
        <v>AB+</v>
      </c>
      <c r="I264" t="b">
        <f>_xlfn.XLOOKUP(A264,'Patient Health Records'!A:A,'Patient Health Records'!J:J,FALSE)</f>
        <v>0</v>
      </c>
      <c r="J264" t="b">
        <f>_xlfn.XLOOKUP(A264,'Patient Health Records'!A:A,'Patient Health Records'!P:P,FALSE)</f>
        <v>1</v>
      </c>
      <c r="K264" s="68">
        <f>_xlfn.XLOOKUP(A264,'Patient Health Records'!A:A,'Patient Health Records'!F:F,FALSE)</f>
        <v>22.230133301689015</v>
      </c>
      <c r="L264" s="22" t="str">
        <f>_xlfn.XLOOKUP(A264,'Patient Health Records'!A:A,'Patient Health Records'!AD:AD,FALSE)</f>
        <v>FALSE</v>
      </c>
      <c r="M264">
        <f>_xlfn.XLOOKUP(A264,'Patient Demographics'!A:A,'Patient Demographics'!K:K,FALSE)</f>
        <v>30</v>
      </c>
      <c r="N264" t="b">
        <f>_xlfn.XLOOKUP(A264,'Billing Details'!A:A,'Billing Details'!T:T,FALSE)</f>
        <v>1</v>
      </c>
      <c r="O264" t="str">
        <f>_xlfn.XLOOKUP(A264,'Patient Health Records'!A:A,'Patient Health Records'!AF:AF,FALSE)</f>
        <v>Osteoarthritis</v>
      </c>
      <c r="P264" t="b">
        <f>_xlfn.XLOOKUP(A264,'Patient Health Records'!A:A,'Patient Health Records'!X:X,FALSE)</f>
        <v>0</v>
      </c>
      <c r="Q264" t="b">
        <f>_xlfn.XLOOKUP(A264,'Patient Health Records'!A:A,'Patient Health Records'!S:S,FALSE)</f>
        <v>0</v>
      </c>
      <c r="R264" t="b">
        <f>_xlfn.XLOOKUP(A264,'Patient Health Records'!A:A,'Patient Health Records'!AA:AA,FALSE)</f>
        <v>0</v>
      </c>
      <c r="S264" t="str">
        <f>_xlfn.XLOOKUP(A264,'Patient Demographics'!A:A,'Patient Demographics'!E:E,FALSE)</f>
        <v>Female</v>
      </c>
      <c r="T264" t="str">
        <f>_xlfn.XLOOKUP(A264,'Patient Education'!A:A,'Patient Education'!B:B,FALSE)</f>
        <v>Master's Degree</v>
      </c>
      <c r="U264" t="str">
        <f>_xlfn.XLOOKUP('Combined Sheet'!A264,'Patient Education'!A:A,'Patient Education'!C:C,FALSE)</f>
        <v>Manager</v>
      </c>
      <c r="V264">
        <f>_xlfn.XLOOKUP(A264,'Billing Details'!A:A,'Billing Details'!J:J,FALSE)</f>
        <v>3000</v>
      </c>
    </row>
    <row r="265" spans="1:22" x14ac:dyDescent="0.35">
      <c r="A265" s="2" t="s">
        <v>481</v>
      </c>
      <c r="B265">
        <f>_xlfn.XLOOKUP(A265,'Patient Demographics'!A:A,'Billing Details'!J:J,FALSE)</f>
        <v>30000</v>
      </c>
      <c r="C265" t="str">
        <f>_xlfn.XLOOKUP(A265,'Patient Demographics'!A:A,'Patient Demographics'!N:N,FALSE)</f>
        <v>South</v>
      </c>
      <c r="D265">
        <f>_xlfn.XLOOKUP(A265,'Patient Demographics'!A:A,'Patient Demographics'!I:I,FALSE)</f>
        <v>38</v>
      </c>
      <c r="E265" t="str">
        <f>_xlfn.XLOOKUP(A265,'Patient Demographics'!A:A,'Patient Demographics'!J:J,FALSE)</f>
        <v>Adult</v>
      </c>
      <c r="F265">
        <f>_xlfn.XLOOKUP(A265,'Billing Details'!A:A,'Billing Details'!U:U,FALSE)</f>
        <v>25604.159999999996</v>
      </c>
      <c r="G265">
        <f>_xlfn.XLOOKUP(A265,'Patient Health Records'!A:A,'Patient Health Records'!E:E,FALSE)</f>
        <v>96.1</v>
      </c>
      <c r="H265" t="str">
        <f>_xlfn.XLOOKUP(A265,'Patient Health Records'!A:A,'Patient Health Records'!B:B,FALSE)</f>
        <v>O-</v>
      </c>
      <c r="I265" t="b">
        <f>_xlfn.XLOOKUP(A265,'Patient Health Records'!A:A,'Patient Health Records'!J:J,FALSE)</f>
        <v>0</v>
      </c>
      <c r="J265" t="b">
        <f>_xlfn.XLOOKUP(A265,'Patient Health Records'!A:A,'Patient Health Records'!P:P,FALSE)</f>
        <v>0</v>
      </c>
      <c r="K265" s="68">
        <f>_xlfn.XLOOKUP(A265,'Patient Health Records'!A:A,'Patient Health Records'!F:F,FALSE)</f>
        <v>34.049036281179141</v>
      </c>
      <c r="L265" s="22" t="b">
        <f>_xlfn.XLOOKUP(A265,'Patient Health Records'!A:A,'Patient Health Records'!AD:AD,FALSE)</f>
        <v>1</v>
      </c>
      <c r="M265">
        <f>_xlfn.XLOOKUP(A265,'Patient Demographics'!A:A,'Patient Demographics'!K:K,FALSE)</f>
        <v>15</v>
      </c>
      <c r="N265" t="b">
        <f>_xlfn.XLOOKUP(A265,'Billing Details'!A:A,'Billing Details'!T:T,FALSE)</f>
        <v>1</v>
      </c>
      <c r="O265" t="str">
        <f>_xlfn.XLOOKUP(A265,'Patient Health Records'!A:A,'Patient Health Records'!AF:AF,FALSE)</f>
        <v>Hypertension</v>
      </c>
      <c r="P265" t="b">
        <f>_xlfn.XLOOKUP(A265,'Patient Health Records'!A:A,'Patient Health Records'!X:X,FALSE)</f>
        <v>0</v>
      </c>
      <c r="Q265" t="b">
        <f>_xlfn.XLOOKUP(A265,'Patient Health Records'!A:A,'Patient Health Records'!S:S,FALSE)</f>
        <v>0</v>
      </c>
      <c r="R265" t="b">
        <f>_xlfn.XLOOKUP(A265,'Patient Health Records'!A:A,'Patient Health Records'!AA:AA,FALSE)</f>
        <v>1</v>
      </c>
      <c r="S265" t="str">
        <f>_xlfn.XLOOKUP(A265,'Patient Demographics'!A:A,'Patient Demographics'!E:E,FALSE)</f>
        <v>Male</v>
      </c>
      <c r="T265" t="str">
        <f>_xlfn.XLOOKUP(A265,'Patient Education'!A:A,'Patient Education'!B:B,FALSE)</f>
        <v>Bachelor's Degree</v>
      </c>
      <c r="U265" t="str">
        <f>_xlfn.XLOOKUP('Combined Sheet'!A265,'Patient Education'!A:A,'Patient Education'!C:C,FALSE)</f>
        <v>Teacher</v>
      </c>
      <c r="V265">
        <f>_xlfn.XLOOKUP(A265,'Billing Details'!A:A,'Billing Details'!J:J,FALSE)</f>
        <v>30000</v>
      </c>
    </row>
    <row r="266" spans="1:22" x14ac:dyDescent="0.35">
      <c r="A266" s="2" t="s">
        <v>483</v>
      </c>
      <c r="B266">
        <f>_xlfn.XLOOKUP(A266,'Patient Demographics'!A:A,'Billing Details'!J:J,FALSE)</f>
        <v>3000</v>
      </c>
      <c r="C266" t="str">
        <f>_xlfn.XLOOKUP(A266,'Patient Demographics'!A:A,'Patient Demographics'!N:N,FALSE)</f>
        <v>North</v>
      </c>
      <c r="D266">
        <f>_xlfn.XLOOKUP(A266,'Patient Demographics'!A:A,'Patient Demographics'!I:I,FALSE)</f>
        <v>42</v>
      </c>
      <c r="E266" t="str">
        <f>_xlfn.XLOOKUP(A266,'Patient Demographics'!A:A,'Patient Demographics'!J:J,FALSE)</f>
        <v>Adult</v>
      </c>
      <c r="F266">
        <f>_xlfn.XLOOKUP(A266,'Billing Details'!A:A,'Billing Details'!U:U,FALSE)</f>
        <v>2271.75</v>
      </c>
      <c r="G266">
        <f>_xlfn.XLOOKUP(A266,'Patient Health Records'!A:A,'Patient Health Records'!E:E,FALSE)</f>
        <v>59.7</v>
      </c>
      <c r="H266" t="str">
        <f>_xlfn.XLOOKUP(A266,'Patient Health Records'!A:A,'Patient Health Records'!B:B,FALSE)</f>
        <v>B-</v>
      </c>
      <c r="I266" t="b">
        <f>_xlfn.XLOOKUP(A266,'Patient Health Records'!A:A,'Patient Health Records'!J:J,FALSE)</f>
        <v>1</v>
      </c>
      <c r="J266" t="b">
        <f>_xlfn.XLOOKUP(A266,'Patient Health Records'!A:A,'Patient Health Records'!P:P,FALSE)</f>
        <v>0</v>
      </c>
      <c r="K266" s="68">
        <f>_xlfn.XLOOKUP(A266,'Patient Health Records'!A:A,'Patient Health Records'!F:F,FALSE)</f>
        <v>21.406289217971246</v>
      </c>
      <c r="L266" s="22" t="str">
        <f>_xlfn.XLOOKUP(A266,'Patient Health Records'!A:A,'Patient Health Records'!AD:AD,FALSE)</f>
        <v>FALSE</v>
      </c>
      <c r="M266">
        <f>_xlfn.XLOOKUP(A266,'Patient Demographics'!A:A,'Patient Demographics'!K:K,FALSE)</f>
        <v>5</v>
      </c>
      <c r="N266" t="b">
        <f>_xlfn.XLOOKUP(A266,'Billing Details'!A:A,'Billing Details'!T:T,FALSE)</f>
        <v>1</v>
      </c>
      <c r="O266" t="str">
        <f>_xlfn.XLOOKUP(A266,'Patient Health Records'!A:A,'Patient Health Records'!AF:AF,FALSE)</f>
        <v>Hypertension</v>
      </c>
      <c r="P266" t="b">
        <f>_xlfn.XLOOKUP(A266,'Patient Health Records'!A:A,'Patient Health Records'!X:X,FALSE)</f>
        <v>0</v>
      </c>
      <c r="Q266" t="b">
        <f>_xlfn.XLOOKUP(A266,'Patient Health Records'!A:A,'Patient Health Records'!S:S,FALSE)</f>
        <v>0</v>
      </c>
      <c r="R266" t="b">
        <f>_xlfn.XLOOKUP(A266,'Patient Health Records'!A:A,'Patient Health Records'!AA:AA,FALSE)</f>
        <v>0</v>
      </c>
      <c r="S266" t="str">
        <f>_xlfn.XLOOKUP(A266,'Patient Demographics'!A:A,'Patient Demographics'!E:E,FALSE)</f>
        <v>Male</v>
      </c>
      <c r="T266" t="str">
        <f>_xlfn.XLOOKUP(A266,'Patient Education'!A:A,'Patient Education'!B:B,FALSE)</f>
        <v>Master's Degree</v>
      </c>
      <c r="U266" t="str">
        <f>_xlfn.XLOOKUP('Combined Sheet'!A266,'Patient Education'!A:A,'Patient Education'!C:C,FALSE)</f>
        <v>Manager</v>
      </c>
      <c r="V266">
        <f>_xlfn.XLOOKUP(A266,'Billing Details'!A:A,'Billing Details'!J:J,FALSE)</f>
        <v>3000</v>
      </c>
    </row>
    <row r="267" spans="1:22" x14ac:dyDescent="0.35">
      <c r="A267" s="2" t="s">
        <v>484</v>
      </c>
      <c r="B267">
        <f>_xlfn.XLOOKUP(A267,'Patient Demographics'!A:A,'Billing Details'!J:J,FALSE)</f>
        <v>100</v>
      </c>
      <c r="C267" t="str">
        <f>_xlfn.XLOOKUP(A267,'Patient Demographics'!A:A,'Patient Demographics'!N:N,FALSE)</f>
        <v>West</v>
      </c>
      <c r="D267">
        <f>_xlfn.XLOOKUP(A267,'Patient Demographics'!A:A,'Patient Demographics'!I:I,FALSE)</f>
        <v>38</v>
      </c>
      <c r="E267" t="str">
        <f>_xlfn.XLOOKUP(A267,'Patient Demographics'!A:A,'Patient Demographics'!J:J,FALSE)</f>
        <v>Adult</v>
      </c>
      <c r="F267" t="str">
        <f>_xlfn.XLOOKUP(A267,'Billing Details'!A:A,'Billing Details'!U:U,FALSE)</f>
        <v/>
      </c>
      <c r="G267">
        <f>_xlfn.XLOOKUP(A267,'Patient Health Records'!A:A,'Patient Health Records'!E:E,FALSE)</f>
        <v>94.6</v>
      </c>
      <c r="H267" t="str">
        <f>_xlfn.XLOOKUP(A267,'Patient Health Records'!A:A,'Patient Health Records'!B:B,FALSE)</f>
        <v>AB+</v>
      </c>
      <c r="I267" t="b">
        <f>_xlfn.XLOOKUP(A267,'Patient Health Records'!A:A,'Patient Health Records'!J:J,FALSE)</f>
        <v>0</v>
      </c>
      <c r="J267" t="b">
        <f>_xlfn.XLOOKUP(A267,'Patient Health Records'!A:A,'Patient Health Records'!P:P,FALSE)</f>
        <v>0</v>
      </c>
      <c r="K267" s="68">
        <f>_xlfn.XLOOKUP(A267,'Patient Health Records'!A:A,'Patient Health Records'!F:F,FALSE)</f>
        <v>29.85734124479232</v>
      </c>
      <c r="L267" s="22" t="b">
        <f>_xlfn.XLOOKUP(A267,'Patient Health Records'!A:A,'Patient Health Records'!AD:AD,FALSE)</f>
        <v>1</v>
      </c>
      <c r="M267">
        <f>_xlfn.XLOOKUP(A267,'Patient Demographics'!A:A,'Patient Demographics'!K:K,FALSE)</f>
        <v>9</v>
      </c>
      <c r="N267" t="b">
        <f>_xlfn.XLOOKUP(A267,'Billing Details'!A:A,'Billing Details'!T:T,FALSE)</f>
        <v>0</v>
      </c>
      <c r="O267" t="str">
        <f>_xlfn.XLOOKUP(A267,'Patient Health Records'!A:A,'Patient Health Records'!AF:AF,FALSE)</f>
        <v>Stroke</v>
      </c>
      <c r="P267" t="b">
        <f>_xlfn.XLOOKUP(A267,'Patient Health Records'!A:A,'Patient Health Records'!X:X,FALSE)</f>
        <v>0</v>
      </c>
      <c r="Q267" t="b">
        <f>_xlfn.XLOOKUP(A267,'Patient Health Records'!A:A,'Patient Health Records'!S:S,FALSE)</f>
        <v>1</v>
      </c>
      <c r="R267" t="b">
        <f>_xlfn.XLOOKUP(A267,'Patient Health Records'!A:A,'Patient Health Records'!AA:AA,FALSE)</f>
        <v>0</v>
      </c>
      <c r="S267" t="str">
        <f>_xlfn.XLOOKUP(A267,'Patient Demographics'!A:A,'Patient Demographics'!E:E,FALSE)</f>
        <v>Female</v>
      </c>
      <c r="T267" t="str">
        <f>_xlfn.XLOOKUP(A267,'Patient Education'!A:A,'Patient Education'!B:B,FALSE)</f>
        <v>School</v>
      </c>
      <c r="U267" t="str">
        <f>_xlfn.XLOOKUP('Combined Sheet'!A267,'Patient Education'!A:A,'Patient Education'!C:C,FALSE)</f>
        <v>Driver</v>
      </c>
      <c r="V267">
        <f>_xlfn.XLOOKUP(A267,'Billing Details'!A:A,'Billing Details'!J:J,FALSE)</f>
        <v>100</v>
      </c>
    </row>
    <row r="268" spans="1:22" x14ac:dyDescent="0.35">
      <c r="A268" s="2" t="s">
        <v>486</v>
      </c>
      <c r="B268">
        <f>_xlfn.XLOOKUP(A268,'Patient Demographics'!A:A,'Billing Details'!J:J,FALSE)</f>
        <v>800</v>
      </c>
      <c r="C268" t="str">
        <f>_xlfn.XLOOKUP(A268,'Patient Demographics'!A:A,'Patient Demographics'!N:N,FALSE)</f>
        <v>West</v>
      </c>
      <c r="D268">
        <f>_xlfn.XLOOKUP(A268,'Patient Demographics'!A:A,'Patient Demographics'!I:I,FALSE)</f>
        <v>33</v>
      </c>
      <c r="E268" t="str">
        <f>_xlfn.XLOOKUP(A268,'Patient Demographics'!A:A,'Patient Demographics'!J:J,FALSE)</f>
        <v>Adult</v>
      </c>
      <c r="F268">
        <f>_xlfn.XLOOKUP(A268,'Billing Details'!A:A,'Billing Details'!U:U,FALSE)</f>
        <v>484.88</v>
      </c>
      <c r="G268">
        <f>_xlfn.XLOOKUP(A268,'Patient Health Records'!A:A,'Patient Health Records'!E:E,FALSE)</f>
        <v>65.099999999999994</v>
      </c>
      <c r="H268" t="str">
        <f>_xlfn.XLOOKUP(A268,'Patient Health Records'!A:A,'Patient Health Records'!B:B,FALSE)</f>
        <v>B+</v>
      </c>
      <c r="I268" t="b">
        <f>_xlfn.XLOOKUP(A268,'Patient Health Records'!A:A,'Patient Health Records'!J:J,FALSE)</f>
        <v>1</v>
      </c>
      <c r="J268" t="b">
        <f>_xlfn.XLOOKUP(A268,'Patient Health Records'!A:A,'Patient Health Records'!P:P,FALSE)</f>
        <v>0</v>
      </c>
      <c r="K268" s="68">
        <f>_xlfn.XLOOKUP(A268,'Patient Health Records'!A:A,'Patient Health Records'!F:F,FALSE)</f>
        <v>22.525951557093425</v>
      </c>
      <c r="L268" s="22" t="b">
        <f>_xlfn.XLOOKUP(A268,'Patient Health Records'!A:A,'Patient Health Records'!AD:AD,FALSE)</f>
        <v>0</v>
      </c>
      <c r="M268">
        <f>_xlfn.XLOOKUP(A268,'Patient Demographics'!A:A,'Patient Demographics'!K:K,FALSE)</f>
        <v>7</v>
      </c>
      <c r="N268" t="b">
        <f>_xlfn.XLOOKUP(A268,'Billing Details'!A:A,'Billing Details'!T:T,FALSE)</f>
        <v>1</v>
      </c>
      <c r="O268" t="str">
        <f>_xlfn.XLOOKUP(A268,'Patient Health Records'!A:A,'Patient Health Records'!AF:AF,FALSE)</f>
        <v>Allergic Reaction</v>
      </c>
      <c r="P268" t="b">
        <f>_xlfn.XLOOKUP(A268,'Patient Health Records'!A:A,'Patient Health Records'!X:X,FALSE)</f>
        <v>0</v>
      </c>
      <c r="Q268" t="b">
        <f>_xlfn.XLOOKUP(A268,'Patient Health Records'!A:A,'Patient Health Records'!S:S,FALSE)</f>
        <v>0</v>
      </c>
      <c r="R268" t="b">
        <f>_xlfn.XLOOKUP(A268,'Patient Health Records'!A:A,'Patient Health Records'!AA:AA,FALSE)</f>
        <v>0</v>
      </c>
      <c r="S268" t="str">
        <f>_xlfn.XLOOKUP(A268,'Patient Demographics'!A:A,'Patient Demographics'!E:E,FALSE)</f>
        <v>Female</v>
      </c>
      <c r="T268" t="str">
        <f>_xlfn.XLOOKUP(A268,'Patient Education'!A:A,'Patient Education'!B:B,FALSE)</f>
        <v>Master's Degree</v>
      </c>
      <c r="U268" t="str">
        <f>_xlfn.XLOOKUP('Combined Sheet'!A268,'Patient Education'!A:A,'Patient Education'!C:C,FALSE)</f>
        <v>Software Engineer</v>
      </c>
      <c r="V268">
        <f>_xlfn.XLOOKUP(A268,'Billing Details'!A:A,'Billing Details'!J:J,FALSE)</f>
        <v>800</v>
      </c>
    </row>
    <row r="269" spans="1:22" x14ac:dyDescent="0.35">
      <c r="A269" s="2" t="s">
        <v>488</v>
      </c>
      <c r="B269">
        <f>_xlfn.XLOOKUP(A269,'Patient Demographics'!A:A,'Billing Details'!J:J,FALSE)</f>
        <v>12000</v>
      </c>
      <c r="C269" t="str">
        <f>_xlfn.XLOOKUP(A269,'Patient Demographics'!A:A,'Patient Demographics'!N:N,FALSE)</f>
        <v>West</v>
      </c>
      <c r="D269">
        <f>_xlfn.XLOOKUP(A269,'Patient Demographics'!A:A,'Patient Demographics'!I:I,FALSE)</f>
        <v>38</v>
      </c>
      <c r="E269" t="str">
        <f>_xlfn.XLOOKUP(A269,'Patient Demographics'!A:A,'Patient Demographics'!J:J,FALSE)</f>
        <v>Adult</v>
      </c>
      <c r="F269">
        <f>_xlfn.XLOOKUP(A269,'Billing Details'!A:A,'Billing Details'!U:U,FALSE)</f>
        <v>9014.58</v>
      </c>
      <c r="G269">
        <f>_xlfn.XLOOKUP(A269,'Patient Health Records'!A:A,'Patient Health Records'!E:E,FALSE)</f>
        <v>104.7</v>
      </c>
      <c r="H269" t="str">
        <f>_xlfn.XLOOKUP(A269,'Patient Health Records'!A:A,'Patient Health Records'!B:B,FALSE)</f>
        <v>B-</v>
      </c>
      <c r="I269" t="b">
        <f>_xlfn.XLOOKUP(A269,'Patient Health Records'!A:A,'Patient Health Records'!J:J,FALSE)</f>
        <v>1</v>
      </c>
      <c r="J269" t="b">
        <f>_xlfn.XLOOKUP(A269,'Patient Health Records'!A:A,'Patient Health Records'!P:P,FALSE)</f>
        <v>0</v>
      </c>
      <c r="K269" s="68">
        <f>_xlfn.XLOOKUP(A269,'Patient Health Records'!A:A,'Patient Health Records'!F:F,FALSE)</f>
        <v>34.98279260917505</v>
      </c>
      <c r="L269" s="22" t="b">
        <f>_xlfn.XLOOKUP(A269,'Patient Health Records'!A:A,'Patient Health Records'!AD:AD,FALSE)</f>
        <v>1</v>
      </c>
      <c r="M269">
        <f>_xlfn.XLOOKUP(A269,'Patient Demographics'!A:A,'Patient Demographics'!K:K,FALSE)</f>
        <v>12</v>
      </c>
      <c r="N269" t="b">
        <f>_xlfn.XLOOKUP(A269,'Billing Details'!A:A,'Billing Details'!T:T,FALSE)</f>
        <v>1</v>
      </c>
      <c r="O269" t="str">
        <f>_xlfn.XLOOKUP(A269,'Patient Health Records'!A:A,'Patient Health Records'!AF:AF,FALSE)</f>
        <v>Respiratory Infection</v>
      </c>
      <c r="P269" t="b">
        <f>_xlfn.XLOOKUP(A269,'Patient Health Records'!A:A,'Patient Health Records'!X:X,FALSE)</f>
        <v>0</v>
      </c>
      <c r="Q269" t="b">
        <f>_xlfn.XLOOKUP(A269,'Patient Health Records'!A:A,'Patient Health Records'!S:S,FALSE)</f>
        <v>1</v>
      </c>
      <c r="R269" t="b">
        <f>_xlfn.XLOOKUP(A269,'Patient Health Records'!A:A,'Patient Health Records'!AA:AA,FALSE)</f>
        <v>1</v>
      </c>
      <c r="S269" t="str">
        <f>_xlfn.XLOOKUP(A269,'Patient Demographics'!A:A,'Patient Demographics'!E:E,FALSE)</f>
        <v>Male</v>
      </c>
      <c r="T269" t="str">
        <f>_xlfn.XLOOKUP(A269,'Patient Education'!A:A,'Patient Education'!B:B,FALSE)</f>
        <v>High School</v>
      </c>
      <c r="U269" t="str">
        <f>_xlfn.XLOOKUP('Combined Sheet'!A269,'Patient Education'!A:A,'Patient Education'!C:C,FALSE)</f>
        <v>Unemployed</v>
      </c>
      <c r="V269">
        <f>_xlfn.XLOOKUP(A269,'Billing Details'!A:A,'Billing Details'!J:J,FALSE)</f>
        <v>12000</v>
      </c>
    </row>
    <row r="270" spans="1:22" x14ac:dyDescent="0.35">
      <c r="A270" s="2" t="s">
        <v>489</v>
      </c>
      <c r="B270">
        <f>_xlfn.XLOOKUP(A270,'Patient Demographics'!A:A,'Billing Details'!J:J,FALSE)</f>
        <v>40000</v>
      </c>
      <c r="C270" t="str">
        <f>_xlfn.XLOOKUP(A270,'Patient Demographics'!A:A,'Patient Demographics'!N:N,FALSE)</f>
        <v>West</v>
      </c>
      <c r="D270">
        <f>_xlfn.XLOOKUP(A270,'Patient Demographics'!A:A,'Patient Demographics'!I:I,FALSE)</f>
        <v>42</v>
      </c>
      <c r="E270" t="str">
        <f>_xlfn.XLOOKUP(A270,'Patient Demographics'!A:A,'Patient Demographics'!J:J,FALSE)</f>
        <v>Adult</v>
      </c>
      <c r="F270">
        <f>_xlfn.XLOOKUP(A270,'Billing Details'!A:A,'Billing Details'!U:U,FALSE)</f>
        <v>20636.399999999998</v>
      </c>
      <c r="G270">
        <f>_xlfn.XLOOKUP(A270,'Patient Health Records'!A:A,'Patient Health Records'!E:E,FALSE)</f>
        <v>73</v>
      </c>
      <c r="H270" t="str">
        <f>_xlfn.XLOOKUP(A270,'Patient Health Records'!A:A,'Patient Health Records'!B:B,FALSE)</f>
        <v>B-</v>
      </c>
      <c r="I270" t="b">
        <f>_xlfn.XLOOKUP(A270,'Patient Health Records'!A:A,'Patient Health Records'!J:J,FALSE)</f>
        <v>0</v>
      </c>
      <c r="J270" t="b">
        <f>_xlfn.XLOOKUP(A270,'Patient Health Records'!A:A,'Patient Health Records'!P:P,FALSE)</f>
        <v>0</v>
      </c>
      <c r="K270" s="68">
        <f>_xlfn.XLOOKUP(A270,'Patient Health Records'!A:A,'Patient Health Records'!F:F,FALSE)</f>
        <v>28.515624999999993</v>
      </c>
      <c r="L270" s="22" t="b">
        <f>_xlfn.XLOOKUP(A270,'Patient Health Records'!A:A,'Patient Health Records'!AD:AD,FALSE)</f>
        <v>1</v>
      </c>
      <c r="M270">
        <f>_xlfn.XLOOKUP(A270,'Patient Demographics'!A:A,'Patient Demographics'!K:K,FALSE)</f>
        <v>12</v>
      </c>
      <c r="N270" t="b">
        <f>_xlfn.XLOOKUP(A270,'Billing Details'!A:A,'Billing Details'!T:T,FALSE)</f>
        <v>1</v>
      </c>
      <c r="O270" t="str">
        <f>_xlfn.XLOOKUP(A270,'Patient Health Records'!A:A,'Patient Health Records'!AF:AF,FALSE)</f>
        <v>Respiratory Infection</v>
      </c>
      <c r="P270" t="b">
        <f>_xlfn.XLOOKUP(A270,'Patient Health Records'!A:A,'Patient Health Records'!X:X,FALSE)</f>
        <v>0</v>
      </c>
      <c r="Q270" t="b">
        <f>_xlfn.XLOOKUP(A270,'Patient Health Records'!A:A,'Patient Health Records'!S:S,FALSE)</f>
        <v>1</v>
      </c>
      <c r="R270" t="b">
        <f>_xlfn.XLOOKUP(A270,'Patient Health Records'!A:A,'Patient Health Records'!AA:AA,FALSE)</f>
        <v>0</v>
      </c>
      <c r="S270" t="str">
        <f>_xlfn.XLOOKUP(A270,'Patient Demographics'!A:A,'Patient Demographics'!E:E,FALSE)</f>
        <v>Male</v>
      </c>
      <c r="T270" t="str">
        <f>_xlfn.XLOOKUP(A270,'Patient Education'!A:A,'Patient Education'!B:B,FALSE)</f>
        <v>Master's Degree</v>
      </c>
      <c r="U270" t="str">
        <f>_xlfn.XLOOKUP('Combined Sheet'!A270,'Patient Education'!A:A,'Patient Education'!C:C,FALSE)</f>
        <v>Manager</v>
      </c>
      <c r="V270">
        <f>_xlfn.XLOOKUP(A270,'Billing Details'!A:A,'Billing Details'!J:J,FALSE)</f>
        <v>40000</v>
      </c>
    </row>
    <row r="271" spans="1:22" x14ac:dyDescent="0.35">
      <c r="A271" s="2" t="s">
        <v>490</v>
      </c>
      <c r="B271">
        <f>_xlfn.XLOOKUP(A271,'Patient Demographics'!A:A,'Billing Details'!J:J,FALSE)</f>
        <v>240000</v>
      </c>
      <c r="C271" t="str">
        <f>_xlfn.XLOOKUP(A271,'Patient Demographics'!A:A,'Patient Demographics'!N:N,FALSE)</f>
        <v>East</v>
      </c>
      <c r="D271">
        <f>_xlfn.XLOOKUP(A271,'Patient Demographics'!A:A,'Patient Demographics'!I:I,FALSE)</f>
        <v>41</v>
      </c>
      <c r="E271" t="str">
        <f>_xlfn.XLOOKUP(A271,'Patient Demographics'!A:A,'Patient Demographics'!J:J,FALSE)</f>
        <v>Adult</v>
      </c>
      <c r="F271">
        <f>_xlfn.XLOOKUP(A271,'Billing Details'!A:A,'Billing Details'!U:U,FALSE)</f>
        <v>161510.04</v>
      </c>
      <c r="G271">
        <f>_xlfn.XLOOKUP(A271,'Patient Health Records'!A:A,'Patient Health Records'!E:E,FALSE)</f>
        <v>73.2</v>
      </c>
      <c r="H271" t="str">
        <f>_xlfn.XLOOKUP(A271,'Patient Health Records'!A:A,'Patient Health Records'!B:B,FALSE)</f>
        <v>O-</v>
      </c>
      <c r="I271" t="b">
        <f>_xlfn.XLOOKUP(A271,'Patient Health Records'!A:A,'Patient Health Records'!J:J,FALSE)</f>
        <v>0</v>
      </c>
      <c r="J271" t="b">
        <f>_xlfn.XLOOKUP(A271,'Patient Health Records'!A:A,'Patient Health Records'!P:P,FALSE)</f>
        <v>1</v>
      </c>
      <c r="K271" s="68">
        <f>_xlfn.XLOOKUP(A271,'Patient Health Records'!A:A,'Patient Health Records'!F:F,FALSE)</f>
        <v>24.177566389219184</v>
      </c>
      <c r="L271" s="22" t="str">
        <f>_xlfn.XLOOKUP(A271,'Patient Health Records'!A:A,'Patient Health Records'!AD:AD,FALSE)</f>
        <v>FALSE</v>
      </c>
      <c r="M271">
        <f>_xlfn.XLOOKUP(A271,'Patient Demographics'!A:A,'Patient Demographics'!K:K,FALSE)</f>
        <v>15</v>
      </c>
      <c r="N271" t="b">
        <f>_xlfn.XLOOKUP(A271,'Billing Details'!A:A,'Billing Details'!T:T,FALSE)</f>
        <v>1</v>
      </c>
      <c r="O271" t="str">
        <f>_xlfn.XLOOKUP(A271,'Patient Health Records'!A:A,'Patient Health Records'!AF:AF,FALSE)</f>
        <v>Stroke</v>
      </c>
      <c r="P271" t="b">
        <f>_xlfn.XLOOKUP(A271,'Patient Health Records'!A:A,'Patient Health Records'!X:X,FALSE)</f>
        <v>0</v>
      </c>
      <c r="Q271" t="b">
        <f>_xlfn.XLOOKUP(A271,'Patient Health Records'!A:A,'Patient Health Records'!S:S,FALSE)</f>
        <v>0</v>
      </c>
      <c r="R271" t="b">
        <f>_xlfn.XLOOKUP(A271,'Patient Health Records'!A:A,'Patient Health Records'!AA:AA,FALSE)</f>
        <v>0</v>
      </c>
      <c r="S271" t="str">
        <f>_xlfn.XLOOKUP(A271,'Patient Demographics'!A:A,'Patient Demographics'!E:E,FALSE)</f>
        <v>Female</v>
      </c>
      <c r="T271" t="str">
        <f>_xlfn.XLOOKUP(A271,'Patient Education'!A:A,'Patient Education'!B:B,FALSE)</f>
        <v>Bachelor's Degree</v>
      </c>
      <c r="U271" t="str">
        <f>_xlfn.XLOOKUP('Combined Sheet'!A271,'Patient Education'!A:A,'Patient Education'!C:C,FALSE)</f>
        <v>Teacher</v>
      </c>
      <c r="V271">
        <f>_xlfn.XLOOKUP(A271,'Billing Details'!A:A,'Billing Details'!J:J,FALSE)</f>
        <v>240000</v>
      </c>
    </row>
    <row r="272" spans="1:22" x14ac:dyDescent="0.35">
      <c r="A272" s="2" t="s">
        <v>491</v>
      </c>
      <c r="B272">
        <f>_xlfn.XLOOKUP(A272,'Patient Demographics'!A:A,'Billing Details'!J:J,FALSE)</f>
        <v>90000</v>
      </c>
      <c r="C272" t="str">
        <f>_xlfn.XLOOKUP(A272,'Patient Demographics'!A:A,'Patient Demographics'!N:N,FALSE)</f>
        <v>North</v>
      </c>
      <c r="D272">
        <f>_xlfn.XLOOKUP(A272,'Patient Demographics'!A:A,'Patient Demographics'!I:I,FALSE)</f>
        <v>33</v>
      </c>
      <c r="E272" t="str">
        <f>_xlfn.XLOOKUP(A272,'Patient Demographics'!A:A,'Patient Demographics'!J:J,FALSE)</f>
        <v>Adult</v>
      </c>
      <c r="F272">
        <f>_xlfn.XLOOKUP(A272,'Billing Details'!A:A,'Billing Details'!U:U,FALSE)</f>
        <v>50397.700000000004</v>
      </c>
      <c r="G272">
        <f>_xlfn.XLOOKUP(A272,'Patient Health Records'!A:A,'Patient Health Records'!E:E,FALSE)</f>
        <v>75.2</v>
      </c>
      <c r="H272" t="str">
        <f>_xlfn.XLOOKUP(A272,'Patient Health Records'!A:A,'Patient Health Records'!B:B,FALSE)</f>
        <v>A-</v>
      </c>
      <c r="I272" t="b">
        <f>_xlfn.XLOOKUP(A272,'Patient Health Records'!A:A,'Patient Health Records'!J:J,FALSE)</f>
        <v>0</v>
      </c>
      <c r="J272" t="b">
        <f>_xlfn.XLOOKUP(A272,'Patient Health Records'!A:A,'Patient Health Records'!P:P,FALSE)</f>
        <v>1</v>
      </c>
      <c r="K272" s="68">
        <f>_xlfn.XLOOKUP(A272,'Patient Health Records'!A:A,'Patient Health Records'!F:F,FALSE)</f>
        <v>25.126131845367368</v>
      </c>
      <c r="L272" s="22" t="b">
        <f>_xlfn.XLOOKUP(A272,'Patient Health Records'!A:A,'Patient Health Records'!AD:AD,FALSE)</f>
        <v>0</v>
      </c>
      <c r="M272">
        <f>_xlfn.XLOOKUP(A272,'Patient Demographics'!A:A,'Patient Demographics'!K:K,FALSE)</f>
        <v>25</v>
      </c>
      <c r="N272" t="b">
        <f>_xlfn.XLOOKUP(A272,'Billing Details'!A:A,'Billing Details'!T:T,FALSE)</f>
        <v>1</v>
      </c>
      <c r="O272" t="str">
        <f>_xlfn.XLOOKUP(A272,'Patient Health Records'!A:A,'Patient Health Records'!AF:AF,FALSE)</f>
        <v>Prostate Cancer</v>
      </c>
      <c r="P272" t="b">
        <f>_xlfn.XLOOKUP(A272,'Patient Health Records'!A:A,'Patient Health Records'!X:X,FALSE)</f>
        <v>0</v>
      </c>
      <c r="Q272" t="b">
        <f>_xlfn.XLOOKUP(A272,'Patient Health Records'!A:A,'Patient Health Records'!S:S,FALSE)</f>
        <v>0</v>
      </c>
      <c r="R272" t="b">
        <f>_xlfn.XLOOKUP(A272,'Patient Health Records'!A:A,'Patient Health Records'!AA:AA,FALSE)</f>
        <v>0</v>
      </c>
      <c r="S272" t="str">
        <f>_xlfn.XLOOKUP(A272,'Patient Demographics'!A:A,'Patient Demographics'!E:E,FALSE)</f>
        <v>Male</v>
      </c>
      <c r="T272" t="str">
        <f>_xlfn.XLOOKUP(A272,'Patient Education'!A:A,'Patient Education'!B:B,FALSE)</f>
        <v>PhD</v>
      </c>
      <c r="U272" t="str">
        <f>_xlfn.XLOOKUP('Combined Sheet'!A272,'Patient Education'!A:A,'Patient Education'!C:C,FALSE)</f>
        <v>Consultant</v>
      </c>
      <c r="V272">
        <f>_xlfn.XLOOKUP(A272,'Billing Details'!A:A,'Billing Details'!J:J,FALSE)</f>
        <v>90000</v>
      </c>
    </row>
    <row r="273" spans="1:22" x14ac:dyDescent="0.35">
      <c r="A273" s="2" t="s">
        <v>492</v>
      </c>
      <c r="B273">
        <f>_xlfn.XLOOKUP(A273,'Patient Demographics'!A:A,'Billing Details'!J:J,FALSE)</f>
        <v>32000</v>
      </c>
      <c r="C273" t="str">
        <f>_xlfn.XLOOKUP(A273,'Patient Demographics'!A:A,'Patient Demographics'!N:N,FALSE)</f>
        <v>East</v>
      </c>
      <c r="D273">
        <f>_xlfn.XLOOKUP(A273,'Patient Demographics'!A:A,'Patient Demographics'!I:I,FALSE)</f>
        <v>68</v>
      </c>
      <c r="E273" t="str">
        <f>_xlfn.XLOOKUP(A273,'Patient Demographics'!A:A,'Patient Demographics'!J:J,FALSE)</f>
        <v>super senior</v>
      </c>
      <c r="F273">
        <f>_xlfn.XLOOKUP(A273,'Billing Details'!A:A,'Billing Details'!U:U,FALSE)</f>
        <v>17619.52</v>
      </c>
      <c r="G273">
        <f>_xlfn.XLOOKUP(A273,'Patient Health Records'!A:A,'Patient Health Records'!E:E,FALSE)</f>
        <v>79.099999999999994</v>
      </c>
      <c r="H273" t="str">
        <f>_xlfn.XLOOKUP(A273,'Patient Health Records'!A:A,'Patient Health Records'!B:B,FALSE)</f>
        <v>B-</v>
      </c>
      <c r="I273" t="b">
        <f>_xlfn.XLOOKUP(A273,'Patient Health Records'!A:A,'Patient Health Records'!J:J,FALSE)</f>
        <v>0</v>
      </c>
      <c r="J273" t="b">
        <f>_xlfn.XLOOKUP(A273,'Patient Health Records'!A:A,'Patient Health Records'!P:P,FALSE)</f>
        <v>1</v>
      </c>
      <c r="K273" s="68">
        <f>_xlfn.XLOOKUP(A273,'Patient Health Records'!A:A,'Patient Health Records'!F:F,FALSE)</f>
        <v>32.090551340825179</v>
      </c>
      <c r="L273" s="22" t="b">
        <f>_xlfn.XLOOKUP(A273,'Patient Health Records'!A:A,'Patient Health Records'!AD:AD,FALSE)</f>
        <v>1</v>
      </c>
      <c r="M273">
        <f>_xlfn.XLOOKUP(A273,'Patient Demographics'!A:A,'Patient Demographics'!K:K,FALSE)</f>
        <v>9</v>
      </c>
      <c r="N273" t="b">
        <f>_xlfn.XLOOKUP(A273,'Billing Details'!A:A,'Billing Details'!T:T,FALSE)</f>
        <v>1</v>
      </c>
      <c r="O273" t="str">
        <f>_xlfn.XLOOKUP(A273,'Patient Health Records'!A:A,'Patient Health Records'!AF:AF,FALSE)</f>
        <v>Heart Attack</v>
      </c>
      <c r="P273" t="b">
        <f>_xlfn.XLOOKUP(A273,'Patient Health Records'!A:A,'Patient Health Records'!X:X,FALSE)</f>
        <v>0</v>
      </c>
      <c r="Q273" t="b">
        <f>_xlfn.XLOOKUP(A273,'Patient Health Records'!A:A,'Patient Health Records'!S:S,FALSE)</f>
        <v>0</v>
      </c>
      <c r="R273" t="b">
        <f>_xlfn.XLOOKUP(A273,'Patient Health Records'!A:A,'Patient Health Records'!AA:AA,FALSE)</f>
        <v>0</v>
      </c>
      <c r="S273" t="str">
        <f>_xlfn.XLOOKUP(A273,'Patient Demographics'!A:A,'Patient Demographics'!E:E,FALSE)</f>
        <v>Male</v>
      </c>
      <c r="T273" t="str">
        <f>_xlfn.XLOOKUP(A273,'Patient Education'!A:A,'Patient Education'!B:B,FALSE)</f>
        <v>School</v>
      </c>
      <c r="U273" t="str">
        <f>_xlfn.XLOOKUP('Combined Sheet'!A273,'Patient Education'!A:A,'Patient Education'!C:C,FALSE)</f>
        <v>Driver</v>
      </c>
      <c r="V273">
        <f>_xlfn.XLOOKUP(A273,'Billing Details'!A:A,'Billing Details'!J:J,FALSE)</f>
        <v>32000</v>
      </c>
    </row>
    <row r="274" spans="1:22" x14ac:dyDescent="0.35">
      <c r="A274" s="2" t="s">
        <v>493</v>
      </c>
      <c r="B274">
        <f>_xlfn.XLOOKUP(A274,'Patient Demographics'!A:A,'Billing Details'!J:J,FALSE)</f>
        <v>15000</v>
      </c>
      <c r="C274" t="str">
        <f>_xlfn.XLOOKUP(A274,'Patient Demographics'!A:A,'Patient Demographics'!N:N,FALSE)</f>
        <v>East</v>
      </c>
      <c r="D274">
        <f>_xlfn.XLOOKUP(A274,'Patient Demographics'!A:A,'Patient Demographics'!I:I,FALSE)</f>
        <v>48</v>
      </c>
      <c r="E274" t="str">
        <f>_xlfn.XLOOKUP(A274,'Patient Demographics'!A:A,'Patient Demographics'!J:J,FALSE)</f>
        <v>Senior</v>
      </c>
      <c r="F274">
        <f>_xlfn.XLOOKUP(A274,'Billing Details'!A:A,'Billing Details'!U:U,FALSE)</f>
        <v>12252.550000000001</v>
      </c>
      <c r="G274">
        <f>_xlfn.XLOOKUP(A274,'Patient Health Records'!A:A,'Patient Health Records'!E:E,FALSE)</f>
        <v>78</v>
      </c>
      <c r="H274" t="str">
        <f>_xlfn.XLOOKUP(A274,'Patient Health Records'!A:A,'Patient Health Records'!B:B,FALSE)</f>
        <v>AB-</v>
      </c>
      <c r="I274" t="b">
        <f>_xlfn.XLOOKUP(A274,'Patient Health Records'!A:A,'Patient Health Records'!J:J,FALSE)</f>
        <v>1</v>
      </c>
      <c r="J274" t="b">
        <f>_xlfn.XLOOKUP(A274,'Patient Health Records'!A:A,'Patient Health Records'!P:P,FALSE)</f>
        <v>1</v>
      </c>
      <c r="K274" s="68">
        <f>_xlfn.XLOOKUP(A274,'Patient Health Records'!A:A,'Patient Health Records'!F:F,FALSE)</f>
        <v>26.061679307694877</v>
      </c>
      <c r="L274" s="22" t="b">
        <f>_xlfn.XLOOKUP(A274,'Patient Health Records'!A:A,'Patient Health Records'!AD:AD,FALSE)</f>
        <v>0</v>
      </c>
      <c r="M274">
        <f>_xlfn.XLOOKUP(A274,'Patient Demographics'!A:A,'Patient Demographics'!K:K,FALSE)</f>
        <v>12</v>
      </c>
      <c r="N274" t="b">
        <f>_xlfn.XLOOKUP(A274,'Billing Details'!A:A,'Billing Details'!T:T,FALSE)</f>
        <v>1</v>
      </c>
      <c r="O274" t="str">
        <f>_xlfn.XLOOKUP(A274,'Patient Health Records'!A:A,'Patient Health Records'!AF:AF,FALSE)</f>
        <v>Prostate Cancer</v>
      </c>
      <c r="P274" t="b">
        <f>_xlfn.XLOOKUP(A274,'Patient Health Records'!A:A,'Patient Health Records'!X:X,FALSE)</f>
        <v>0</v>
      </c>
      <c r="Q274" t="b">
        <f>_xlfn.XLOOKUP(A274,'Patient Health Records'!A:A,'Patient Health Records'!S:S,FALSE)</f>
        <v>0</v>
      </c>
      <c r="R274" t="b">
        <f>_xlfn.XLOOKUP(A274,'Patient Health Records'!A:A,'Patient Health Records'!AA:AA,FALSE)</f>
        <v>0</v>
      </c>
      <c r="S274" t="str">
        <f>_xlfn.XLOOKUP(A274,'Patient Demographics'!A:A,'Patient Demographics'!E:E,FALSE)</f>
        <v>Male</v>
      </c>
      <c r="T274" t="str">
        <f>_xlfn.XLOOKUP(A274,'Patient Education'!A:A,'Patient Education'!B:B,FALSE)</f>
        <v>Bachelor's Degree</v>
      </c>
      <c r="U274" t="str">
        <f>_xlfn.XLOOKUP('Combined Sheet'!A274,'Patient Education'!A:A,'Patient Education'!C:C,FALSE)</f>
        <v>Teacher</v>
      </c>
      <c r="V274">
        <f>_xlfn.XLOOKUP(A274,'Billing Details'!A:A,'Billing Details'!J:J,FALSE)</f>
        <v>15000</v>
      </c>
    </row>
    <row r="275" spans="1:22" x14ac:dyDescent="0.35">
      <c r="A275" s="2" t="s">
        <v>494</v>
      </c>
      <c r="B275">
        <f>_xlfn.XLOOKUP(A275,'Patient Demographics'!A:A,'Billing Details'!J:J,FALSE)</f>
        <v>90000</v>
      </c>
      <c r="C275" t="str">
        <f>_xlfn.XLOOKUP(A275,'Patient Demographics'!A:A,'Patient Demographics'!N:N,FALSE)</f>
        <v>West</v>
      </c>
      <c r="D275">
        <f>_xlfn.XLOOKUP(A275,'Patient Demographics'!A:A,'Patient Demographics'!I:I,FALSE)</f>
        <v>68</v>
      </c>
      <c r="E275" t="str">
        <f>_xlfn.XLOOKUP(A275,'Patient Demographics'!A:A,'Patient Demographics'!J:J,FALSE)</f>
        <v>super senior</v>
      </c>
      <c r="F275">
        <f>_xlfn.XLOOKUP(A275,'Billing Details'!A:A,'Billing Details'!U:U,FALSE)</f>
        <v>70452.100000000006</v>
      </c>
      <c r="G275">
        <f>_xlfn.XLOOKUP(A275,'Patient Health Records'!A:A,'Patient Health Records'!E:E,FALSE)</f>
        <v>49.3</v>
      </c>
      <c r="H275" t="str">
        <f>_xlfn.XLOOKUP(A275,'Patient Health Records'!A:A,'Patient Health Records'!B:B,FALSE)</f>
        <v>O-</v>
      </c>
      <c r="I275" t="b">
        <f>_xlfn.XLOOKUP(A275,'Patient Health Records'!A:A,'Patient Health Records'!J:J,FALSE)</f>
        <v>0</v>
      </c>
      <c r="J275" t="b">
        <f>_xlfn.XLOOKUP(A275,'Patient Health Records'!A:A,'Patient Health Records'!P:P,FALSE)</f>
        <v>0</v>
      </c>
      <c r="K275" s="68">
        <f>_xlfn.XLOOKUP(A275,'Patient Health Records'!A:A,'Patient Health Records'!F:F,FALSE)</f>
        <v>21.060275962236744</v>
      </c>
      <c r="L275" s="22" t="b">
        <f>_xlfn.XLOOKUP(A275,'Patient Health Records'!A:A,'Patient Health Records'!AD:AD,FALSE)</f>
        <v>0</v>
      </c>
      <c r="M275">
        <f>_xlfn.XLOOKUP(A275,'Patient Demographics'!A:A,'Patient Demographics'!K:K,FALSE)</f>
        <v>5</v>
      </c>
      <c r="N275" t="b">
        <f>_xlfn.XLOOKUP(A275,'Billing Details'!A:A,'Billing Details'!T:T,FALSE)</f>
        <v>1</v>
      </c>
      <c r="O275" t="str">
        <f>_xlfn.XLOOKUP(A275,'Patient Health Records'!A:A,'Patient Health Records'!AF:AF,FALSE)</f>
        <v>Cancer</v>
      </c>
      <c r="P275" t="b">
        <f>_xlfn.XLOOKUP(A275,'Patient Health Records'!A:A,'Patient Health Records'!X:X,FALSE)</f>
        <v>0</v>
      </c>
      <c r="Q275" t="b">
        <f>_xlfn.XLOOKUP(A275,'Patient Health Records'!A:A,'Patient Health Records'!S:S,FALSE)</f>
        <v>0</v>
      </c>
      <c r="R275" t="b">
        <f>_xlfn.XLOOKUP(A275,'Patient Health Records'!A:A,'Patient Health Records'!AA:AA,FALSE)</f>
        <v>0</v>
      </c>
      <c r="S275" t="str">
        <f>_xlfn.XLOOKUP(A275,'Patient Demographics'!A:A,'Patient Demographics'!E:E,FALSE)</f>
        <v>Female</v>
      </c>
      <c r="T275" t="str">
        <f>_xlfn.XLOOKUP(A275,'Patient Education'!A:A,'Patient Education'!B:B,FALSE)</f>
        <v>Master's Degree</v>
      </c>
      <c r="U275" t="str">
        <f>_xlfn.XLOOKUP('Combined Sheet'!A275,'Patient Education'!A:A,'Patient Education'!C:C,FALSE)</f>
        <v>Doctor</v>
      </c>
      <c r="V275">
        <f>_xlfn.XLOOKUP(A275,'Billing Details'!A:A,'Billing Details'!J:J,FALSE)</f>
        <v>90000</v>
      </c>
    </row>
    <row r="276" spans="1:22" x14ac:dyDescent="0.35">
      <c r="A276" s="2" t="s">
        <v>496</v>
      </c>
      <c r="B276">
        <f>_xlfn.XLOOKUP(A276,'Patient Demographics'!A:A,'Billing Details'!J:J,FALSE)</f>
        <v>12000</v>
      </c>
      <c r="C276" t="str">
        <f>_xlfn.XLOOKUP(A276,'Patient Demographics'!A:A,'Patient Demographics'!N:N,FALSE)</f>
        <v>North</v>
      </c>
      <c r="D276">
        <f>_xlfn.XLOOKUP(A276,'Patient Demographics'!A:A,'Patient Demographics'!I:I,FALSE)</f>
        <v>42</v>
      </c>
      <c r="E276" t="str">
        <f>_xlfn.XLOOKUP(A276,'Patient Demographics'!A:A,'Patient Demographics'!J:J,FALSE)</f>
        <v>Adult</v>
      </c>
      <c r="F276" t="str">
        <f>_xlfn.XLOOKUP(A276,'Billing Details'!A:A,'Billing Details'!U:U,FALSE)</f>
        <v/>
      </c>
      <c r="G276">
        <f>_xlfn.XLOOKUP(A276,'Patient Health Records'!A:A,'Patient Health Records'!E:E,FALSE)</f>
        <v>94.1</v>
      </c>
      <c r="H276" t="str">
        <f>_xlfn.XLOOKUP(A276,'Patient Health Records'!A:A,'Patient Health Records'!B:B,FALSE)</f>
        <v>B-</v>
      </c>
      <c r="I276" t="b">
        <f>_xlfn.XLOOKUP(A276,'Patient Health Records'!A:A,'Patient Health Records'!J:J,FALSE)</f>
        <v>1</v>
      </c>
      <c r="J276" t="b">
        <f>_xlfn.XLOOKUP(A276,'Patient Health Records'!A:A,'Patient Health Records'!P:P,FALSE)</f>
        <v>0</v>
      </c>
      <c r="K276" s="68">
        <f>_xlfn.XLOOKUP(A276,'Patient Health Records'!A:A,'Patient Health Records'!F:F,FALSE)</f>
        <v>29.699532887261707</v>
      </c>
      <c r="L276" s="22" t="b">
        <f>_xlfn.XLOOKUP(A276,'Patient Health Records'!A:A,'Patient Health Records'!AD:AD,FALSE)</f>
        <v>1</v>
      </c>
      <c r="M276">
        <f>_xlfn.XLOOKUP(A276,'Patient Demographics'!A:A,'Patient Demographics'!K:K,FALSE)</f>
        <v>0.5</v>
      </c>
      <c r="N276" t="b">
        <f>_xlfn.XLOOKUP(A276,'Billing Details'!A:A,'Billing Details'!T:T,FALSE)</f>
        <v>0</v>
      </c>
      <c r="O276" t="str">
        <f>_xlfn.XLOOKUP(A276,'Patient Health Records'!A:A,'Patient Health Records'!AF:AF,FALSE)</f>
        <v>Cancer</v>
      </c>
      <c r="P276" t="b">
        <f>_xlfn.XLOOKUP(A276,'Patient Health Records'!A:A,'Patient Health Records'!X:X,FALSE)</f>
        <v>0</v>
      </c>
      <c r="Q276" t="b">
        <f>_xlfn.XLOOKUP(A276,'Patient Health Records'!A:A,'Patient Health Records'!S:S,FALSE)</f>
        <v>0</v>
      </c>
      <c r="R276" t="b">
        <f>_xlfn.XLOOKUP(A276,'Patient Health Records'!A:A,'Patient Health Records'!AA:AA,FALSE)</f>
        <v>1</v>
      </c>
      <c r="S276" t="str">
        <f>_xlfn.XLOOKUP(A276,'Patient Demographics'!A:A,'Patient Demographics'!E:E,FALSE)</f>
        <v>Female</v>
      </c>
      <c r="T276" t="str">
        <f>_xlfn.XLOOKUP(A276,'Patient Education'!A:A,'Patient Education'!B:B,FALSE)</f>
        <v>Bachelor's Degree</v>
      </c>
      <c r="U276" t="str">
        <f>_xlfn.XLOOKUP('Combined Sheet'!A276,'Patient Education'!A:A,'Patient Education'!C:C,FALSE)</f>
        <v>Engineer</v>
      </c>
      <c r="V276">
        <f>_xlfn.XLOOKUP(A276,'Billing Details'!A:A,'Billing Details'!J:J,FALSE)</f>
        <v>12000</v>
      </c>
    </row>
    <row r="277" spans="1:22" x14ac:dyDescent="0.35">
      <c r="A277" s="2" t="s">
        <v>498</v>
      </c>
      <c r="B277">
        <f>_xlfn.XLOOKUP(A277,'Patient Demographics'!A:A,'Billing Details'!J:J,FALSE)</f>
        <v>40000</v>
      </c>
      <c r="C277" t="str">
        <f>_xlfn.XLOOKUP(A277,'Patient Demographics'!A:A,'Patient Demographics'!N:N,FALSE)</f>
        <v>West</v>
      </c>
      <c r="D277">
        <f>_xlfn.XLOOKUP(A277,'Patient Demographics'!A:A,'Patient Demographics'!I:I,FALSE)</f>
        <v>38</v>
      </c>
      <c r="E277" t="str">
        <f>_xlfn.XLOOKUP(A277,'Patient Demographics'!A:A,'Patient Demographics'!J:J,FALSE)</f>
        <v>Adult</v>
      </c>
      <c r="F277">
        <f>_xlfn.XLOOKUP(A277,'Billing Details'!A:A,'Billing Details'!U:U,FALSE)</f>
        <v>32398.1</v>
      </c>
      <c r="G277">
        <f>_xlfn.XLOOKUP(A277,'Patient Health Records'!A:A,'Patient Health Records'!E:E,FALSE)</f>
        <v>100.7</v>
      </c>
      <c r="H277" t="str">
        <f>_xlfn.XLOOKUP(A277,'Patient Health Records'!A:A,'Patient Health Records'!B:B,FALSE)</f>
        <v>A+</v>
      </c>
      <c r="I277" t="b">
        <f>_xlfn.XLOOKUP(A277,'Patient Health Records'!A:A,'Patient Health Records'!J:J,FALSE)</f>
        <v>0</v>
      </c>
      <c r="J277" t="b">
        <f>_xlfn.XLOOKUP(A277,'Patient Health Records'!A:A,'Patient Health Records'!P:P,FALSE)</f>
        <v>0</v>
      </c>
      <c r="K277" s="68">
        <f>_xlfn.XLOOKUP(A277,'Patient Health Records'!A:A,'Patient Health Records'!F:F,FALSE)</f>
        <v>32.881632653061224</v>
      </c>
      <c r="L277" s="22" t="b">
        <f>_xlfn.XLOOKUP(A277,'Patient Health Records'!A:A,'Patient Health Records'!AD:AD,FALSE)</f>
        <v>1</v>
      </c>
      <c r="M277">
        <f>_xlfn.XLOOKUP(A277,'Patient Demographics'!A:A,'Patient Demographics'!K:K,FALSE)</f>
        <v>40</v>
      </c>
      <c r="N277" t="b">
        <f>_xlfn.XLOOKUP(A277,'Billing Details'!A:A,'Billing Details'!T:T,FALSE)</f>
        <v>1</v>
      </c>
      <c r="O277" t="str">
        <f>_xlfn.XLOOKUP(A277,'Patient Health Records'!A:A,'Patient Health Records'!AF:AF,FALSE)</f>
        <v>Fractured Arm</v>
      </c>
      <c r="P277" t="b">
        <f>_xlfn.XLOOKUP(A277,'Patient Health Records'!A:A,'Patient Health Records'!X:X,FALSE)</f>
        <v>0</v>
      </c>
      <c r="Q277" t="b">
        <f>_xlfn.XLOOKUP(A277,'Patient Health Records'!A:A,'Patient Health Records'!S:S,FALSE)</f>
        <v>0</v>
      </c>
      <c r="R277" t="b">
        <f>_xlfn.XLOOKUP(A277,'Patient Health Records'!A:A,'Patient Health Records'!AA:AA,FALSE)</f>
        <v>1</v>
      </c>
      <c r="S277" t="str">
        <f>_xlfn.XLOOKUP(A277,'Patient Demographics'!A:A,'Patient Demographics'!E:E,FALSE)</f>
        <v>Male</v>
      </c>
      <c r="T277" t="str">
        <f>_xlfn.XLOOKUP(A277,'Patient Education'!A:A,'Patient Education'!B:B,FALSE)</f>
        <v>Master's Degree</v>
      </c>
      <c r="U277" t="str">
        <f>_xlfn.XLOOKUP('Combined Sheet'!A277,'Patient Education'!A:A,'Patient Education'!C:C,FALSE)</f>
        <v>Senior Executive</v>
      </c>
      <c r="V277">
        <f>_xlfn.XLOOKUP(A277,'Billing Details'!A:A,'Billing Details'!J:J,FALSE)</f>
        <v>40000</v>
      </c>
    </row>
    <row r="278" spans="1:22" x14ac:dyDescent="0.35">
      <c r="A278" s="2" t="s">
        <v>499</v>
      </c>
      <c r="B278">
        <f>_xlfn.XLOOKUP(A278,'Patient Demographics'!A:A,'Billing Details'!J:J,FALSE)</f>
        <v>18000</v>
      </c>
      <c r="C278" t="str">
        <f>_xlfn.XLOOKUP(A278,'Patient Demographics'!A:A,'Patient Demographics'!N:N,FALSE)</f>
        <v>South</v>
      </c>
      <c r="D278">
        <f>_xlfn.XLOOKUP(A278,'Patient Demographics'!A:A,'Patient Demographics'!I:I,FALSE)</f>
        <v>53</v>
      </c>
      <c r="E278" t="str">
        <f>_xlfn.XLOOKUP(A278,'Patient Demographics'!A:A,'Patient Demographics'!J:J,FALSE)</f>
        <v>Senior</v>
      </c>
      <c r="F278">
        <f>_xlfn.XLOOKUP(A278,'Billing Details'!A:A,'Billing Details'!U:U,FALSE)</f>
        <v>9142.98</v>
      </c>
      <c r="G278">
        <f>_xlfn.XLOOKUP(A278,'Patient Health Records'!A:A,'Patient Health Records'!E:E,FALSE)</f>
        <v>52.2</v>
      </c>
      <c r="H278" t="str">
        <f>_xlfn.XLOOKUP(A278,'Patient Health Records'!A:A,'Patient Health Records'!B:B,FALSE)</f>
        <v>AB-</v>
      </c>
      <c r="I278" t="b">
        <f>_xlfn.XLOOKUP(A278,'Patient Health Records'!A:A,'Patient Health Records'!J:J,FALSE)</f>
        <v>1</v>
      </c>
      <c r="J278" t="b">
        <f>_xlfn.XLOOKUP(A278,'Patient Health Records'!A:A,'Patient Health Records'!P:P,FALSE)</f>
        <v>0</v>
      </c>
      <c r="K278" s="68">
        <f>_xlfn.XLOOKUP(A278,'Patient Health Records'!A:A,'Patient Health Records'!F:F,FALSE)</f>
        <v>20.138111955557267</v>
      </c>
      <c r="L278" s="22" t="b">
        <f>_xlfn.XLOOKUP(A278,'Patient Health Records'!A:A,'Patient Health Records'!AD:AD,FALSE)</f>
        <v>0</v>
      </c>
      <c r="M278">
        <f>_xlfn.XLOOKUP(A278,'Patient Demographics'!A:A,'Patient Demographics'!K:K,FALSE)</f>
        <v>20</v>
      </c>
      <c r="N278" t="b">
        <f>_xlfn.XLOOKUP(A278,'Billing Details'!A:A,'Billing Details'!T:T,FALSE)</f>
        <v>1</v>
      </c>
      <c r="O278" t="str">
        <f>_xlfn.XLOOKUP(A278,'Patient Health Records'!A:A,'Patient Health Records'!AF:AF,FALSE)</f>
        <v>Appendicitis</v>
      </c>
      <c r="P278" t="b">
        <f>_xlfn.XLOOKUP(A278,'Patient Health Records'!A:A,'Patient Health Records'!X:X,FALSE)</f>
        <v>0</v>
      </c>
      <c r="Q278" t="b">
        <f>_xlfn.XLOOKUP(A278,'Patient Health Records'!A:A,'Patient Health Records'!S:S,FALSE)</f>
        <v>0</v>
      </c>
      <c r="R278" t="b">
        <f>_xlfn.XLOOKUP(A278,'Patient Health Records'!A:A,'Patient Health Records'!AA:AA,FALSE)</f>
        <v>0</v>
      </c>
      <c r="S278" t="str">
        <f>_xlfn.XLOOKUP(A278,'Patient Demographics'!A:A,'Patient Demographics'!E:E,FALSE)</f>
        <v>Male</v>
      </c>
      <c r="T278" t="str">
        <f>_xlfn.XLOOKUP(A278,'Patient Education'!A:A,'Patient Education'!B:B,FALSE)</f>
        <v>Master's Degree</v>
      </c>
      <c r="U278" t="str">
        <f>_xlfn.XLOOKUP('Combined Sheet'!A278,'Patient Education'!A:A,'Patient Education'!C:C,FALSE)</f>
        <v>Software Engineer</v>
      </c>
      <c r="V278">
        <f>_xlfn.XLOOKUP(A278,'Billing Details'!A:A,'Billing Details'!J:J,FALSE)</f>
        <v>18000</v>
      </c>
    </row>
    <row r="279" spans="1:22" x14ac:dyDescent="0.35">
      <c r="A279" s="2" t="s">
        <v>500</v>
      </c>
      <c r="B279">
        <f>_xlfn.XLOOKUP(A279,'Patient Demographics'!A:A,'Billing Details'!J:J,FALSE)</f>
        <v>60000</v>
      </c>
      <c r="C279" t="str">
        <f>_xlfn.XLOOKUP(A279,'Patient Demographics'!A:A,'Patient Demographics'!N:N,FALSE)</f>
        <v>West</v>
      </c>
      <c r="D279">
        <f>_xlfn.XLOOKUP(A279,'Patient Demographics'!A:A,'Patient Demographics'!I:I,FALSE)</f>
        <v>62</v>
      </c>
      <c r="E279" t="str">
        <f>_xlfn.XLOOKUP(A279,'Patient Demographics'!A:A,'Patient Demographics'!J:J,FALSE)</f>
        <v>super senior</v>
      </c>
      <c r="F279">
        <f>_xlfn.XLOOKUP(A279,'Billing Details'!A:A,'Billing Details'!U:U,FALSE)</f>
        <v>49946.899999999994</v>
      </c>
      <c r="G279">
        <f>_xlfn.XLOOKUP(A279,'Patient Health Records'!A:A,'Patient Health Records'!E:E,FALSE)</f>
        <v>67.8</v>
      </c>
      <c r="H279" t="str">
        <f>_xlfn.XLOOKUP(A279,'Patient Health Records'!A:A,'Patient Health Records'!B:B,FALSE)</f>
        <v>O+</v>
      </c>
      <c r="I279" t="b">
        <f>_xlfn.XLOOKUP(A279,'Patient Health Records'!A:A,'Patient Health Records'!J:J,FALSE)</f>
        <v>0</v>
      </c>
      <c r="J279" t="b">
        <f>_xlfn.XLOOKUP(A279,'Patient Health Records'!A:A,'Patient Health Records'!P:P,FALSE)</f>
        <v>0</v>
      </c>
      <c r="K279" s="68">
        <f>_xlfn.XLOOKUP(A279,'Patient Health Records'!A:A,'Patient Health Records'!F:F,FALSE)</f>
        <v>24.310660116891963</v>
      </c>
      <c r="L279" s="22" t="b">
        <f>_xlfn.XLOOKUP(A279,'Patient Health Records'!A:A,'Patient Health Records'!AD:AD,FALSE)</f>
        <v>0</v>
      </c>
      <c r="M279">
        <f>_xlfn.XLOOKUP(A279,'Patient Demographics'!A:A,'Patient Demographics'!K:K,FALSE)</f>
        <v>15</v>
      </c>
      <c r="N279" t="b">
        <f>_xlfn.XLOOKUP(A279,'Billing Details'!A:A,'Billing Details'!T:T,FALSE)</f>
        <v>1</v>
      </c>
      <c r="O279" t="str">
        <f>_xlfn.XLOOKUP(A279,'Patient Health Records'!A:A,'Patient Health Records'!AF:AF,FALSE)</f>
        <v>Childbirth</v>
      </c>
      <c r="P279" t="b">
        <f>_xlfn.XLOOKUP(A279,'Patient Health Records'!A:A,'Patient Health Records'!X:X,FALSE)</f>
        <v>0</v>
      </c>
      <c r="Q279" t="b">
        <f>_xlfn.XLOOKUP(A279,'Patient Health Records'!A:A,'Patient Health Records'!S:S,FALSE)</f>
        <v>0</v>
      </c>
      <c r="R279" t="b">
        <f>_xlfn.XLOOKUP(A279,'Patient Health Records'!A:A,'Patient Health Records'!AA:AA,FALSE)</f>
        <v>0</v>
      </c>
      <c r="S279" t="str">
        <f>_xlfn.XLOOKUP(A279,'Patient Demographics'!A:A,'Patient Demographics'!E:E,FALSE)</f>
        <v>Male</v>
      </c>
      <c r="T279" t="str">
        <f>_xlfn.XLOOKUP(A279,'Patient Education'!A:A,'Patient Education'!B:B,FALSE)</f>
        <v>High School</v>
      </c>
      <c r="U279" t="str">
        <f>_xlfn.XLOOKUP('Combined Sheet'!A279,'Patient Education'!A:A,'Patient Education'!C:C,FALSE)</f>
        <v>Unemployed</v>
      </c>
      <c r="V279">
        <f>_xlfn.XLOOKUP(A279,'Billing Details'!A:A,'Billing Details'!J:J,FALSE)</f>
        <v>60000</v>
      </c>
    </row>
    <row r="280" spans="1:22" x14ac:dyDescent="0.35">
      <c r="A280" s="2" t="s">
        <v>501</v>
      </c>
      <c r="B280">
        <f>_xlfn.XLOOKUP(A280,'Patient Demographics'!A:A,'Billing Details'!J:J,FALSE)</f>
        <v>24000</v>
      </c>
      <c r="C280" t="str">
        <f>_xlfn.XLOOKUP(A280,'Patient Demographics'!A:A,'Patient Demographics'!N:N,FALSE)</f>
        <v>West</v>
      </c>
      <c r="D280">
        <f>_xlfn.XLOOKUP(A280,'Patient Demographics'!A:A,'Patient Demographics'!I:I,FALSE)</f>
        <v>62</v>
      </c>
      <c r="E280" t="str">
        <f>_xlfn.XLOOKUP(A280,'Patient Demographics'!A:A,'Patient Demographics'!J:J,FALSE)</f>
        <v>super senior</v>
      </c>
      <c r="F280" t="str">
        <f>_xlfn.XLOOKUP(A280,'Billing Details'!A:A,'Billing Details'!U:U,FALSE)</f>
        <v/>
      </c>
      <c r="G280">
        <f>_xlfn.XLOOKUP(A280,'Patient Health Records'!A:A,'Patient Health Records'!E:E,FALSE)</f>
        <v>71.2</v>
      </c>
      <c r="H280" t="str">
        <f>_xlfn.XLOOKUP(A280,'Patient Health Records'!A:A,'Patient Health Records'!B:B,FALSE)</f>
        <v>AB+</v>
      </c>
      <c r="I280" t="b">
        <f>_xlfn.XLOOKUP(A280,'Patient Health Records'!A:A,'Patient Health Records'!J:J,FALSE)</f>
        <v>0</v>
      </c>
      <c r="J280" t="b">
        <f>_xlfn.XLOOKUP(A280,'Patient Health Records'!A:A,'Patient Health Records'!P:P,FALSE)</f>
        <v>1</v>
      </c>
      <c r="K280" s="68">
        <f>_xlfn.XLOOKUP(A280,'Patient Health Records'!A:A,'Patient Health Records'!F:F,FALSE)</f>
        <v>26.472337894110655</v>
      </c>
      <c r="L280" s="22" t="b">
        <f>_xlfn.XLOOKUP(A280,'Patient Health Records'!A:A,'Patient Health Records'!AD:AD,FALSE)</f>
        <v>0</v>
      </c>
      <c r="M280">
        <f>_xlfn.XLOOKUP(A280,'Patient Demographics'!A:A,'Patient Demographics'!K:K,FALSE)</f>
        <v>9</v>
      </c>
      <c r="N280" t="b">
        <f>_xlfn.XLOOKUP(A280,'Billing Details'!A:A,'Billing Details'!T:T,FALSE)</f>
        <v>0</v>
      </c>
      <c r="O280" t="str">
        <f>_xlfn.XLOOKUP(A280,'Patient Health Records'!A:A,'Patient Health Records'!AF:AF,FALSE)</f>
        <v>Childbirth</v>
      </c>
      <c r="P280" t="b">
        <f>_xlfn.XLOOKUP(A280,'Patient Health Records'!A:A,'Patient Health Records'!X:X,FALSE)</f>
        <v>0</v>
      </c>
      <c r="Q280" t="b">
        <f>_xlfn.XLOOKUP(A280,'Patient Health Records'!A:A,'Patient Health Records'!S:S,FALSE)</f>
        <v>0</v>
      </c>
      <c r="R280" t="b">
        <f>_xlfn.XLOOKUP(A280,'Patient Health Records'!A:A,'Patient Health Records'!AA:AA,FALSE)</f>
        <v>0</v>
      </c>
      <c r="S280" t="str">
        <f>_xlfn.XLOOKUP(A280,'Patient Demographics'!A:A,'Patient Demographics'!E:E,FALSE)</f>
        <v>Male</v>
      </c>
      <c r="T280" t="str">
        <f>_xlfn.XLOOKUP(A280,'Patient Education'!A:A,'Patient Education'!B:B,FALSE)</f>
        <v>Bachelor's Degree</v>
      </c>
      <c r="U280" t="str">
        <f>_xlfn.XLOOKUP('Combined Sheet'!A280,'Patient Education'!A:A,'Patient Education'!C:C,FALSE)</f>
        <v>Teacher</v>
      </c>
      <c r="V280">
        <f>_xlfn.XLOOKUP(A280,'Billing Details'!A:A,'Billing Details'!J:J,FALSE)</f>
        <v>24000</v>
      </c>
    </row>
    <row r="281" spans="1:22" x14ac:dyDescent="0.35">
      <c r="A281" s="2" t="s">
        <v>503</v>
      </c>
      <c r="B281">
        <f>_xlfn.XLOOKUP(A281,'Patient Demographics'!A:A,'Billing Details'!J:J,FALSE)</f>
        <v>24000</v>
      </c>
      <c r="C281" t="str">
        <f>_xlfn.XLOOKUP(A281,'Patient Demographics'!A:A,'Patient Demographics'!N:N,FALSE)</f>
        <v>West</v>
      </c>
      <c r="D281">
        <f>_xlfn.XLOOKUP(A281,'Patient Demographics'!A:A,'Patient Demographics'!I:I,FALSE)</f>
        <v>48</v>
      </c>
      <c r="E281" t="str">
        <f>_xlfn.XLOOKUP(A281,'Patient Demographics'!A:A,'Patient Demographics'!J:J,FALSE)</f>
        <v>Senior</v>
      </c>
      <c r="F281">
        <f>_xlfn.XLOOKUP(A281,'Billing Details'!A:A,'Billing Details'!U:U,FALSE)</f>
        <v>15161.699999999999</v>
      </c>
      <c r="G281">
        <f>_xlfn.XLOOKUP(A281,'Patient Health Records'!A:A,'Patient Health Records'!E:E,FALSE)</f>
        <v>69</v>
      </c>
      <c r="H281" t="str">
        <f>_xlfn.XLOOKUP(A281,'Patient Health Records'!A:A,'Patient Health Records'!B:B,FALSE)</f>
        <v>AB+</v>
      </c>
      <c r="I281" t="b">
        <f>_xlfn.XLOOKUP(A281,'Patient Health Records'!A:A,'Patient Health Records'!J:J,FALSE)</f>
        <v>1</v>
      </c>
      <c r="J281" t="b">
        <f>_xlfn.XLOOKUP(A281,'Patient Health Records'!A:A,'Patient Health Records'!P:P,FALSE)</f>
        <v>0</v>
      </c>
      <c r="K281" s="68">
        <f>_xlfn.XLOOKUP(A281,'Patient Health Records'!A:A,'Patient Health Records'!F:F,FALSE)</f>
        <v>23.87543252595156</v>
      </c>
      <c r="L281" s="22" t="b">
        <f>_xlfn.XLOOKUP(A281,'Patient Health Records'!A:A,'Patient Health Records'!AD:AD,FALSE)</f>
        <v>0</v>
      </c>
      <c r="M281">
        <f>_xlfn.XLOOKUP(A281,'Patient Demographics'!A:A,'Patient Demographics'!K:K,FALSE)</f>
        <v>12</v>
      </c>
      <c r="N281" t="b">
        <f>_xlfn.XLOOKUP(A281,'Billing Details'!A:A,'Billing Details'!T:T,FALSE)</f>
        <v>1</v>
      </c>
      <c r="O281" t="str">
        <f>_xlfn.XLOOKUP(A281,'Patient Health Records'!A:A,'Patient Health Records'!AF:AF,FALSE)</f>
        <v>Prostate Cancer</v>
      </c>
      <c r="P281" t="b">
        <f>_xlfn.XLOOKUP(A281,'Patient Health Records'!A:A,'Patient Health Records'!X:X,FALSE)</f>
        <v>0</v>
      </c>
      <c r="Q281" t="b">
        <f>_xlfn.XLOOKUP(A281,'Patient Health Records'!A:A,'Patient Health Records'!S:S,FALSE)</f>
        <v>0</v>
      </c>
      <c r="R281" t="b">
        <f>_xlfn.XLOOKUP(A281,'Patient Health Records'!A:A,'Patient Health Records'!AA:AA,FALSE)</f>
        <v>0</v>
      </c>
      <c r="S281" t="str">
        <f>_xlfn.XLOOKUP(A281,'Patient Demographics'!A:A,'Patient Demographics'!E:E,FALSE)</f>
        <v>Male</v>
      </c>
      <c r="T281" t="str">
        <f>_xlfn.XLOOKUP(A281,'Patient Education'!A:A,'Patient Education'!B:B,FALSE)</f>
        <v>Bachelor's Degree</v>
      </c>
      <c r="U281" t="str">
        <f>_xlfn.XLOOKUP('Combined Sheet'!A281,'Patient Education'!A:A,'Patient Education'!C:C,FALSE)</f>
        <v>Junior Executive</v>
      </c>
      <c r="V281">
        <f>_xlfn.XLOOKUP(A281,'Billing Details'!A:A,'Billing Details'!J:J,FALSE)</f>
        <v>24000</v>
      </c>
    </row>
    <row r="282" spans="1:22" x14ac:dyDescent="0.35">
      <c r="A282" s="2" t="s">
        <v>504</v>
      </c>
      <c r="B282">
        <f>_xlfn.XLOOKUP(A282,'Patient Demographics'!A:A,'Billing Details'!J:J,FALSE)</f>
        <v>20000</v>
      </c>
      <c r="C282" t="str">
        <f>_xlfn.XLOOKUP(A282,'Patient Demographics'!A:A,'Patient Demographics'!N:N,FALSE)</f>
        <v>South</v>
      </c>
      <c r="D282">
        <f>_xlfn.XLOOKUP(A282,'Patient Demographics'!A:A,'Patient Demographics'!I:I,FALSE)</f>
        <v>48</v>
      </c>
      <c r="E282" t="str">
        <f>_xlfn.XLOOKUP(A282,'Patient Demographics'!A:A,'Patient Demographics'!J:J,FALSE)</f>
        <v>Senior</v>
      </c>
      <c r="F282">
        <f>_xlfn.XLOOKUP(A282,'Billing Details'!A:A,'Billing Details'!U:U,FALSE)</f>
        <v>11828.86</v>
      </c>
      <c r="G282">
        <f>_xlfn.XLOOKUP(A282,'Patient Health Records'!A:A,'Patient Health Records'!E:E,FALSE)</f>
        <v>54.6</v>
      </c>
      <c r="H282" t="str">
        <f>_xlfn.XLOOKUP(A282,'Patient Health Records'!A:A,'Patient Health Records'!B:B,FALSE)</f>
        <v>AB+</v>
      </c>
      <c r="I282" t="b">
        <f>_xlfn.XLOOKUP(A282,'Patient Health Records'!A:A,'Patient Health Records'!J:J,FALSE)</f>
        <v>0</v>
      </c>
      <c r="J282" t="b">
        <f>_xlfn.XLOOKUP(A282,'Patient Health Records'!A:A,'Patient Health Records'!P:P,FALSE)</f>
        <v>1</v>
      </c>
      <c r="K282" s="68">
        <f>_xlfn.XLOOKUP(A282,'Patient Health Records'!A:A,'Patient Health Records'!F:F,FALSE)</f>
        <v>21.064002160410475</v>
      </c>
      <c r="L282" s="22" t="b">
        <f>_xlfn.XLOOKUP(A282,'Patient Health Records'!A:A,'Patient Health Records'!AD:AD,FALSE)</f>
        <v>0</v>
      </c>
      <c r="M282">
        <f>_xlfn.XLOOKUP(A282,'Patient Demographics'!A:A,'Patient Demographics'!K:K,FALSE)</f>
        <v>30</v>
      </c>
      <c r="N282" t="b">
        <f>_xlfn.XLOOKUP(A282,'Billing Details'!A:A,'Billing Details'!T:T,FALSE)</f>
        <v>1</v>
      </c>
      <c r="O282" t="str">
        <f>_xlfn.XLOOKUP(A282,'Patient Health Records'!A:A,'Patient Health Records'!AF:AF,FALSE)</f>
        <v>Prostate Cancer</v>
      </c>
      <c r="P282" t="b">
        <f>_xlfn.XLOOKUP(A282,'Patient Health Records'!A:A,'Patient Health Records'!X:X,FALSE)</f>
        <v>0</v>
      </c>
      <c r="Q282" t="b">
        <f>_xlfn.XLOOKUP(A282,'Patient Health Records'!A:A,'Patient Health Records'!S:S,FALSE)</f>
        <v>0</v>
      </c>
      <c r="R282" t="b">
        <f>_xlfn.XLOOKUP(A282,'Patient Health Records'!A:A,'Patient Health Records'!AA:AA,FALSE)</f>
        <v>0</v>
      </c>
      <c r="S282" t="str">
        <f>_xlfn.XLOOKUP(A282,'Patient Demographics'!A:A,'Patient Demographics'!E:E,FALSE)</f>
        <v>Male</v>
      </c>
      <c r="T282" t="str">
        <f>_xlfn.XLOOKUP(A282,'Patient Education'!A:A,'Patient Education'!B:B,FALSE)</f>
        <v>School</v>
      </c>
      <c r="U282" t="str">
        <f>_xlfn.XLOOKUP('Combined Sheet'!A282,'Patient Education'!A:A,'Patient Education'!C:C,FALSE)</f>
        <v>Driver</v>
      </c>
      <c r="V282">
        <f>_xlfn.XLOOKUP(A282,'Billing Details'!A:A,'Billing Details'!J:J,FALSE)</f>
        <v>20000</v>
      </c>
    </row>
    <row r="283" spans="1:22" x14ac:dyDescent="0.35">
      <c r="A283" s="2" t="s">
        <v>506</v>
      </c>
      <c r="B283">
        <f>_xlfn.XLOOKUP(A283,'Patient Demographics'!A:A,'Billing Details'!J:J,FALSE)</f>
        <v>2000</v>
      </c>
      <c r="C283" t="str">
        <f>_xlfn.XLOOKUP(A283,'Patient Demographics'!A:A,'Patient Demographics'!N:N,FALSE)</f>
        <v>West</v>
      </c>
      <c r="D283">
        <f>_xlfn.XLOOKUP(A283,'Patient Demographics'!A:A,'Patient Demographics'!I:I,FALSE)</f>
        <v>42</v>
      </c>
      <c r="E283" t="str">
        <f>_xlfn.XLOOKUP(A283,'Patient Demographics'!A:A,'Patient Demographics'!J:J,FALSE)</f>
        <v>Adult</v>
      </c>
      <c r="F283">
        <f>_xlfn.XLOOKUP(A283,'Billing Details'!A:A,'Billing Details'!U:U,FALSE)</f>
        <v>1182</v>
      </c>
      <c r="G283">
        <f>_xlfn.XLOOKUP(A283,'Patient Health Records'!A:A,'Patient Health Records'!E:E,FALSE)</f>
        <v>59.9</v>
      </c>
      <c r="H283" t="str">
        <f>_xlfn.XLOOKUP(A283,'Patient Health Records'!A:A,'Patient Health Records'!B:B,FALSE)</f>
        <v>A+</v>
      </c>
      <c r="I283" t="b">
        <f>_xlfn.XLOOKUP(A283,'Patient Health Records'!A:A,'Patient Health Records'!J:J,FALSE)</f>
        <v>1</v>
      </c>
      <c r="J283" t="b">
        <f>_xlfn.XLOOKUP(A283,'Patient Health Records'!A:A,'Patient Health Records'!P:P,FALSE)</f>
        <v>1</v>
      </c>
      <c r="K283" s="68">
        <f>_xlfn.XLOOKUP(A283,'Patient Health Records'!A:A,'Patient Health Records'!F:F,FALSE)</f>
        <v>22.270969660916126</v>
      </c>
      <c r="L283" s="22" t="b">
        <f>_xlfn.XLOOKUP(A283,'Patient Health Records'!A:A,'Patient Health Records'!AD:AD,FALSE)</f>
        <v>0</v>
      </c>
      <c r="M283">
        <f>_xlfn.XLOOKUP(A283,'Patient Demographics'!A:A,'Patient Demographics'!K:K,FALSE)</f>
        <v>5</v>
      </c>
      <c r="N283" t="b">
        <f>_xlfn.XLOOKUP(A283,'Billing Details'!A:A,'Billing Details'!T:T,FALSE)</f>
        <v>1</v>
      </c>
      <c r="O283" t="str">
        <f>_xlfn.XLOOKUP(A283,'Patient Health Records'!A:A,'Patient Health Records'!AF:AF,FALSE)</f>
        <v>Cancer</v>
      </c>
      <c r="P283" t="b">
        <f>_xlfn.XLOOKUP(A283,'Patient Health Records'!A:A,'Patient Health Records'!X:X,FALSE)</f>
        <v>0</v>
      </c>
      <c r="Q283" t="b">
        <f>_xlfn.XLOOKUP(A283,'Patient Health Records'!A:A,'Patient Health Records'!S:S,FALSE)</f>
        <v>0</v>
      </c>
      <c r="R283" t="b">
        <f>_xlfn.XLOOKUP(A283,'Patient Health Records'!A:A,'Patient Health Records'!AA:AA,FALSE)</f>
        <v>0</v>
      </c>
      <c r="S283" t="str">
        <f>_xlfn.XLOOKUP(A283,'Patient Demographics'!A:A,'Patient Demographics'!E:E,FALSE)</f>
        <v>Male</v>
      </c>
      <c r="T283" t="str">
        <f>_xlfn.XLOOKUP(A283,'Patient Education'!A:A,'Patient Education'!B:B,FALSE)</f>
        <v>Master's Degree</v>
      </c>
      <c r="U283" t="str">
        <f>_xlfn.XLOOKUP('Combined Sheet'!A283,'Patient Education'!A:A,'Patient Education'!C:C,FALSE)</f>
        <v>Senior Executive</v>
      </c>
      <c r="V283">
        <f>_xlfn.XLOOKUP(A283,'Billing Details'!A:A,'Billing Details'!J:J,FALSE)</f>
        <v>2000</v>
      </c>
    </row>
    <row r="284" spans="1:22" x14ac:dyDescent="0.35">
      <c r="A284" s="2" t="s">
        <v>508</v>
      </c>
      <c r="B284">
        <f>_xlfn.XLOOKUP(A284,'Patient Demographics'!A:A,'Billing Details'!J:J,FALSE)</f>
        <v>12000</v>
      </c>
      <c r="C284" t="str">
        <f>_xlfn.XLOOKUP(A284,'Patient Demographics'!A:A,'Patient Demographics'!N:N,FALSE)</f>
        <v>South</v>
      </c>
      <c r="D284">
        <f>_xlfn.XLOOKUP(A284,'Patient Demographics'!A:A,'Patient Demographics'!I:I,FALSE)</f>
        <v>48</v>
      </c>
      <c r="E284" t="str">
        <f>_xlfn.XLOOKUP(A284,'Patient Demographics'!A:A,'Patient Demographics'!J:J,FALSE)</f>
        <v>Senior</v>
      </c>
      <c r="F284">
        <f>_xlfn.XLOOKUP(A284,'Billing Details'!A:A,'Billing Details'!U:U,FALSE)</f>
        <v>9412.6</v>
      </c>
      <c r="G284">
        <f>_xlfn.XLOOKUP(A284,'Patient Health Records'!A:A,'Patient Health Records'!E:E,FALSE)</f>
        <v>74</v>
      </c>
      <c r="H284" t="str">
        <f>_xlfn.XLOOKUP(A284,'Patient Health Records'!A:A,'Patient Health Records'!B:B,FALSE)</f>
        <v>O-</v>
      </c>
      <c r="I284" t="b">
        <f>_xlfn.XLOOKUP(A284,'Patient Health Records'!A:A,'Patient Health Records'!J:J,FALSE)</f>
        <v>1</v>
      </c>
      <c r="J284" t="b">
        <f>_xlfn.XLOOKUP(A284,'Patient Health Records'!A:A,'Patient Health Records'!P:P,FALSE)</f>
        <v>0</v>
      </c>
      <c r="K284" s="68">
        <f>_xlfn.XLOOKUP(A284,'Patient Health Records'!A:A,'Patient Health Records'!F:F,FALSE)</f>
        <v>24.441802087462015</v>
      </c>
      <c r="L284" s="22" t="b">
        <f>_xlfn.XLOOKUP(A284,'Patient Health Records'!A:A,'Patient Health Records'!AD:AD,FALSE)</f>
        <v>0</v>
      </c>
      <c r="M284">
        <f>_xlfn.XLOOKUP(A284,'Patient Demographics'!A:A,'Patient Demographics'!K:K,FALSE)</f>
        <v>4</v>
      </c>
      <c r="N284" t="b">
        <f>_xlfn.XLOOKUP(A284,'Billing Details'!A:A,'Billing Details'!T:T,FALSE)</f>
        <v>1</v>
      </c>
      <c r="O284" t="str">
        <f>_xlfn.XLOOKUP(A284,'Patient Health Records'!A:A,'Patient Health Records'!AF:AF,FALSE)</f>
        <v>Kidney Stones</v>
      </c>
      <c r="P284" t="b">
        <f>_xlfn.XLOOKUP(A284,'Patient Health Records'!A:A,'Patient Health Records'!X:X,FALSE)</f>
        <v>0</v>
      </c>
      <c r="Q284" t="b">
        <f>_xlfn.XLOOKUP(A284,'Patient Health Records'!A:A,'Patient Health Records'!S:S,FALSE)</f>
        <v>0</v>
      </c>
      <c r="R284" t="b">
        <f>_xlfn.XLOOKUP(A284,'Patient Health Records'!A:A,'Patient Health Records'!AA:AA,FALSE)</f>
        <v>0</v>
      </c>
      <c r="S284" t="str">
        <f>_xlfn.XLOOKUP(A284,'Patient Demographics'!A:A,'Patient Demographics'!E:E,FALSE)</f>
        <v>Female</v>
      </c>
      <c r="T284" t="str">
        <f>_xlfn.XLOOKUP(A284,'Patient Education'!A:A,'Patient Education'!B:B,FALSE)</f>
        <v>PhD</v>
      </c>
      <c r="U284" t="str">
        <f>_xlfn.XLOOKUP('Combined Sheet'!A284,'Patient Education'!A:A,'Patient Education'!C:C,FALSE)</f>
        <v>Scientist</v>
      </c>
      <c r="V284">
        <f>_xlfn.XLOOKUP(A284,'Billing Details'!A:A,'Billing Details'!J:J,FALSE)</f>
        <v>12000</v>
      </c>
    </row>
    <row r="285" spans="1:22" x14ac:dyDescent="0.35">
      <c r="A285" s="2" t="s">
        <v>510</v>
      </c>
      <c r="B285">
        <f>_xlfn.XLOOKUP(A285,'Patient Demographics'!A:A,'Billing Details'!J:J,FALSE)</f>
        <v>250000</v>
      </c>
      <c r="C285" t="str">
        <f>_xlfn.XLOOKUP(A285,'Patient Demographics'!A:A,'Patient Demographics'!N:N,FALSE)</f>
        <v>West</v>
      </c>
      <c r="D285">
        <f>_xlfn.XLOOKUP(A285,'Patient Demographics'!A:A,'Patient Demographics'!I:I,FALSE)</f>
        <v>53</v>
      </c>
      <c r="E285" t="str">
        <f>_xlfn.XLOOKUP(A285,'Patient Demographics'!A:A,'Patient Demographics'!J:J,FALSE)</f>
        <v>Senior</v>
      </c>
      <c r="F285">
        <f>_xlfn.XLOOKUP(A285,'Billing Details'!A:A,'Billing Details'!U:U,FALSE)</f>
        <v>175454.59999999998</v>
      </c>
      <c r="G285">
        <f>_xlfn.XLOOKUP(A285,'Patient Health Records'!A:A,'Patient Health Records'!E:E,FALSE)</f>
        <v>84.9</v>
      </c>
      <c r="H285" t="str">
        <f>_xlfn.XLOOKUP(A285,'Patient Health Records'!A:A,'Patient Health Records'!B:B,FALSE)</f>
        <v>AB+</v>
      </c>
      <c r="I285" t="b">
        <f>_xlfn.XLOOKUP(A285,'Patient Health Records'!A:A,'Patient Health Records'!J:J,FALSE)</f>
        <v>0</v>
      </c>
      <c r="J285" t="b">
        <f>_xlfn.XLOOKUP(A285,'Patient Health Records'!A:A,'Patient Health Records'!P:P,FALSE)</f>
        <v>1</v>
      </c>
      <c r="K285" s="68">
        <f>_xlfn.XLOOKUP(A285,'Patient Health Records'!A:A,'Patient Health Records'!F:F,FALSE)</f>
        <v>34.886587771203153</v>
      </c>
      <c r="L285" s="22" t="b">
        <f>_xlfn.XLOOKUP(A285,'Patient Health Records'!A:A,'Patient Health Records'!AD:AD,FALSE)</f>
        <v>1</v>
      </c>
      <c r="M285">
        <f>_xlfn.XLOOKUP(A285,'Patient Demographics'!A:A,'Patient Demographics'!K:K,FALSE)</f>
        <v>5</v>
      </c>
      <c r="N285" t="b">
        <f>_xlfn.XLOOKUP(A285,'Billing Details'!A:A,'Billing Details'!T:T,FALSE)</f>
        <v>1</v>
      </c>
      <c r="O285" t="str">
        <f>_xlfn.XLOOKUP(A285,'Patient Health Records'!A:A,'Patient Health Records'!AF:AF,FALSE)</f>
        <v>Heart Attack</v>
      </c>
      <c r="P285" t="b">
        <f>_xlfn.XLOOKUP(A285,'Patient Health Records'!A:A,'Patient Health Records'!X:X,FALSE)</f>
        <v>0</v>
      </c>
      <c r="Q285" t="b">
        <f>_xlfn.XLOOKUP(A285,'Patient Health Records'!A:A,'Patient Health Records'!S:S,FALSE)</f>
        <v>0</v>
      </c>
      <c r="R285" t="b">
        <f>_xlfn.XLOOKUP(A285,'Patient Health Records'!A:A,'Patient Health Records'!AA:AA,FALSE)</f>
        <v>1</v>
      </c>
      <c r="S285" t="str">
        <f>_xlfn.XLOOKUP(A285,'Patient Demographics'!A:A,'Patient Demographics'!E:E,FALSE)</f>
        <v>Male</v>
      </c>
      <c r="T285" t="str">
        <f>_xlfn.XLOOKUP(A285,'Patient Education'!A:A,'Patient Education'!B:B,FALSE)</f>
        <v>Bachelor's Degree</v>
      </c>
      <c r="U285" t="str">
        <f>_xlfn.XLOOKUP('Combined Sheet'!A285,'Patient Education'!A:A,'Patient Education'!C:C,FALSE)</f>
        <v>Nurse</v>
      </c>
      <c r="V285">
        <f>_xlfn.XLOOKUP(A285,'Billing Details'!A:A,'Billing Details'!J:J,FALSE)</f>
        <v>250000</v>
      </c>
    </row>
    <row r="286" spans="1:22" x14ac:dyDescent="0.35">
      <c r="A286" s="2" t="s">
        <v>511</v>
      </c>
      <c r="B286">
        <f>_xlfn.XLOOKUP(A286,'Patient Demographics'!A:A,'Billing Details'!J:J,FALSE)</f>
        <v>100</v>
      </c>
      <c r="C286" t="str">
        <f>_xlfn.XLOOKUP(A286,'Patient Demographics'!A:A,'Patient Demographics'!N:N,FALSE)</f>
        <v>East</v>
      </c>
      <c r="D286">
        <f>_xlfn.XLOOKUP(A286,'Patient Demographics'!A:A,'Patient Demographics'!I:I,FALSE)</f>
        <v>33</v>
      </c>
      <c r="E286" t="str">
        <f>_xlfn.XLOOKUP(A286,'Patient Demographics'!A:A,'Patient Demographics'!J:J,FALSE)</f>
        <v>Adult</v>
      </c>
      <c r="F286">
        <f>_xlfn.XLOOKUP(A286,'Billing Details'!A:A,'Billing Details'!U:U,FALSE)</f>
        <v>56.47</v>
      </c>
      <c r="G286">
        <f>_xlfn.XLOOKUP(A286,'Patient Health Records'!A:A,'Patient Health Records'!E:E,FALSE)</f>
        <v>65.5</v>
      </c>
      <c r="H286" t="str">
        <f>_xlfn.XLOOKUP(A286,'Patient Health Records'!A:A,'Patient Health Records'!B:B,FALSE)</f>
        <v>A+</v>
      </c>
      <c r="I286" t="b">
        <f>_xlfn.XLOOKUP(A286,'Patient Health Records'!A:A,'Patient Health Records'!J:J,FALSE)</f>
        <v>0</v>
      </c>
      <c r="J286" t="b">
        <f>_xlfn.XLOOKUP(A286,'Patient Health Records'!A:A,'Patient Health Records'!P:P,FALSE)</f>
        <v>1</v>
      </c>
      <c r="K286" s="68">
        <f>_xlfn.XLOOKUP(A286,'Patient Health Records'!A:A,'Patient Health Records'!F:F,FALSE)</f>
        <v>21.88512813658993</v>
      </c>
      <c r="L286" s="22" t="b">
        <f>_xlfn.XLOOKUP(A286,'Patient Health Records'!A:A,'Patient Health Records'!AD:AD,FALSE)</f>
        <v>0</v>
      </c>
      <c r="M286">
        <f>_xlfn.XLOOKUP(A286,'Patient Demographics'!A:A,'Patient Demographics'!K:K,FALSE)</f>
        <v>2</v>
      </c>
      <c r="N286" t="b">
        <f>_xlfn.XLOOKUP(A286,'Billing Details'!A:A,'Billing Details'!T:T,FALSE)</f>
        <v>1</v>
      </c>
      <c r="O286" t="str">
        <f>_xlfn.XLOOKUP(A286,'Patient Health Records'!A:A,'Patient Health Records'!AF:AF,FALSE)</f>
        <v>Hypertension</v>
      </c>
      <c r="P286" t="b">
        <f>_xlfn.XLOOKUP(A286,'Patient Health Records'!A:A,'Patient Health Records'!X:X,FALSE)</f>
        <v>0</v>
      </c>
      <c r="Q286" t="b">
        <f>_xlfn.XLOOKUP(A286,'Patient Health Records'!A:A,'Patient Health Records'!S:S,FALSE)</f>
        <v>0</v>
      </c>
      <c r="R286" t="b">
        <f>_xlfn.XLOOKUP(A286,'Patient Health Records'!A:A,'Patient Health Records'!AA:AA,FALSE)</f>
        <v>0</v>
      </c>
      <c r="S286" t="str">
        <f>_xlfn.XLOOKUP(A286,'Patient Demographics'!A:A,'Patient Demographics'!E:E,FALSE)</f>
        <v>Female</v>
      </c>
      <c r="T286" t="str">
        <f>_xlfn.XLOOKUP(A286,'Patient Education'!A:A,'Patient Education'!B:B,FALSE)</f>
        <v>Uneducated</v>
      </c>
      <c r="U286" t="str">
        <f>_xlfn.XLOOKUP('Combined Sheet'!A286,'Patient Education'!A:A,'Patient Education'!C:C,FALSE)</f>
        <v>Farmer</v>
      </c>
      <c r="V286">
        <f>_xlfn.XLOOKUP(A286,'Billing Details'!A:A,'Billing Details'!J:J,FALSE)</f>
        <v>100</v>
      </c>
    </row>
    <row r="287" spans="1:22" x14ac:dyDescent="0.35">
      <c r="A287" s="2" t="s">
        <v>512</v>
      </c>
      <c r="B287">
        <f>_xlfn.XLOOKUP(A287,'Patient Demographics'!A:A,'Billing Details'!J:J,FALSE)</f>
        <v>20000</v>
      </c>
      <c r="C287" t="str">
        <f>_xlfn.XLOOKUP(A287,'Patient Demographics'!A:A,'Patient Demographics'!N:N,FALSE)</f>
        <v>North</v>
      </c>
      <c r="D287">
        <f>_xlfn.XLOOKUP(A287,'Patient Demographics'!A:A,'Patient Demographics'!I:I,FALSE)</f>
        <v>48</v>
      </c>
      <c r="E287" t="str">
        <f>_xlfn.XLOOKUP(A287,'Patient Demographics'!A:A,'Patient Demographics'!J:J,FALSE)</f>
        <v>Senior</v>
      </c>
      <c r="F287" t="str">
        <f>_xlfn.XLOOKUP(A287,'Billing Details'!A:A,'Billing Details'!U:U,FALSE)</f>
        <v/>
      </c>
      <c r="G287">
        <f>_xlfn.XLOOKUP(A287,'Patient Health Records'!A:A,'Patient Health Records'!E:E,FALSE)</f>
        <v>96.3</v>
      </c>
      <c r="H287" t="str">
        <f>_xlfn.XLOOKUP(A287,'Patient Health Records'!A:A,'Patient Health Records'!B:B,FALSE)</f>
        <v>B-</v>
      </c>
      <c r="I287" t="b">
        <f>_xlfn.XLOOKUP(A287,'Patient Health Records'!A:A,'Patient Health Records'!J:J,FALSE)</f>
        <v>0</v>
      </c>
      <c r="J287" t="b">
        <f>_xlfn.XLOOKUP(A287,'Patient Health Records'!A:A,'Patient Health Records'!P:P,FALSE)</f>
        <v>0</v>
      </c>
      <c r="K287" s="68">
        <f>_xlfn.XLOOKUP(A287,'Patient Health Records'!A:A,'Patient Health Records'!F:F,FALSE)</f>
        <v>31.807372175980973</v>
      </c>
      <c r="L287" s="22" t="b">
        <f>_xlfn.XLOOKUP(A287,'Patient Health Records'!A:A,'Patient Health Records'!AD:AD,FALSE)</f>
        <v>1</v>
      </c>
      <c r="M287">
        <f>_xlfn.XLOOKUP(A287,'Patient Demographics'!A:A,'Patient Demographics'!K:K,FALSE)</f>
        <v>9</v>
      </c>
      <c r="N287" t="b">
        <f>_xlfn.XLOOKUP(A287,'Billing Details'!A:A,'Billing Details'!T:T,FALSE)</f>
        <v>0</v>
      </c>
      <c r="O287" t="str">
        <f>_xlfn.XLOOKUP(A287,'Patient Health Records'!A:A,'Patient Health Records'!AF:AF,FALSE)</f>
        <v>Osteoarthritis</v>
      </c>
      <c r="P287" t="b">
        <f>_xlfn.XLOOKUP(A287,'Patient Health Records'!A:A,'Patient Health Records'!X:X,FALSE)</f>
        <v>0</v>
      </c>
      <c r="Q287" t="b">
        <f>_xlfn.XLOOKUP(A287,'Patient Health Records'!A:A,'Patient Health Records'!S:S,FALSE)</f>
        <v>0</v>
      </c>
      <c r="R287" t="b">
        <f>_xlfn.XLOOKUP(A287,'Patient Health Records'!A:A,'Patient Health Records'!AA:AA,FALSE)</f>
        <v>1</v>
      </c>
      <c r="S287" t="str">
        <f>_xlfn.XLOOKUP(A287,'Patient Demographics'!A:A,'Patient Demographics'!E:E,FALSE)</f>
        <v>Male</v>
      </c>
      <c r="T287" t="str">
        <f>_xlfn.XLOOKUP(A287,'Patient Education'!A:A,'Patient Education'!B:B,FALSE)</f>
        <v>Post-graduate</v>
      </c>
      <c r="U287" t="str">
        <f>_xlfn.XLOOKUP('Combined Sheet'!A287,'Patient Education'!A:A,'Patient Education'!C:C,FALSE)</f>
        <v>Scientist</v>
      </c>
      <c r="V287">
        <f>_xlfn.XLOOKUP(A287,'Billing Details'!A:A,'Billing Details'!J:J,FALSE)</f>
        <v>20000</v>
      </c>
    </row>
    <row r="288" spans="1:22" x14ac:dyDescent="0.35">
      <c r="A288" s="2" t="s">
        <v>513</v>
      </c>
      <c r="B288">
        <f>_xlfn.XLOOKUP(A288,'Patient Demographics'!A:A,'Billing Details'!J:J,FALSE)</f>
        <v>20000</v>
      </c>
      <c r="C288" t="str">
        <f>_xlfn.XLOOKUP(A288,'Patient Demographics'!A:A,'Patient Demographics'!N:N,FALSE)</f>
        <v>South</v>
      </c>
      <c r="D288">
        <f>_xlfn.XLOOKUP(A288,'Patient Demographics'!A:A,'Patient Demographics'!I:I,FALSE)</f>
        <v>33</v>
      </c>
      <c r="E288" t="str">
        <f>_xlfn.XLOOKUP(A288,'Patient Demographics'!A:A,'Patient Demographics'!J:J,FALSE)</f>
        <v>Adult</v>
      </c>
      <c r="F288" t="str">
        <f>_xlfn.XLOOKUP(A288,'Billing Details'!A:A,'Billing Details'!U:U,FALSE)</f>
        <v/>
      </c>
      <c r="G288">
        <f>_xlfn.XLOOKUP(A288,'Patient Health Records'!A:A,'Patient Health Records'!E:E,FALSE)</f>
        <v>78.099999999999994</v>
      </c>
      <c r="H288" t="str">
        <f>_xlfn.XLOOKUP(A288,'Patient Health Records'!A:A,'Patient Health Records'!B:B,FALSE)</f>
        <v>B-</v>
      </c>
      <c r="I288" t="b">
        <f>_xlfn.XLOOKUP(A288,'Patient Health Records'!A:A,'Patient Health Records'!J:J,FALSE)</f>
        <v>1</v>
      </c>
      <c r="J288" t="b">
        <f>_xlfn.XLOOKUP(A288,'Patient Health Records'!A:A,'Patient Health Records'!P:P,FALSE)</f>
        <v>0</v>
      </c>
      <c r="K288" s="68">
        <f>_xlfn.XLOOKUP(A288,'Patient Health Records'!A:A,'Patient Health Records'!F:F,FALSE)</f>
        <v>28.003872494531894</v>
      </c>
      <c r="L288" s="22" t="b">
        <f>_xlfn.XLOOKUP(A288,'Patient Health Records'!A:A,'Patient Health Records'!AD:AD,FALSE)</f>
        <v>1</v>
      </c>
      <c r="M288">
        <f>_xlfn.XLOOKUP(A288,'Patient Demographics'!A:A,'Patient Demographics'!K:K,FALSE)</f>
        <v>0</v>
      </c>
      <c r="N288" t="b">
        <f>_xlfn.XLOOKUP(A288,'Billing Details'!A:A,'Billing Details'!T:T,FALSE)</f>
        <v>0</v>
      </c>
      <c r="O288" t="str">
        <f>_xlfn.XLOOKUP(A288,'Patient Health Records'!A:A,'Patient Health Records'!AF:AF,FALSE)</f>
        <v>Fractured Leg</v>
      </c>
      <c r="P288" t="b">
        <f>_xlfn.XLOOKUP(A288,'Patient Health Records'!A:A,'Patient Health Records'!X:X,FALSE)</f>
        <v>0</v>
      </c>
      <c r="Q288" t="b">
        <f>_xlfn.XLOOKUP(A288,'Patient Health Records'!A:A,'Patient Health Records'!S:S,FALSE)</f>
        <v>0</v>
      </c>
      <c r="R288" t="b">
        <f>_xlfn.XLOOKUP(A288,'Patient Health Records'!A:A,'Patient Health Records'!AA:AA,FALSE)</f>
        <v>1</v>
      </c>
      <c r="S288" t="str">
        <f>_xlfn.XLOOKUP(A288,'Patient Demographics'!A:A,'Patient Demographics'!E:E,FALSE)</f>
        <v>Female</v>
      </c>
      <c r="T288" t="str">
        <f>_xlfn.XLOOKUP(A288,'Patient Education'!A:A,'Patient Education'!B:B,FALSE)</f>
        <v>Master's Degree</v>
      </c>
      <c r="U288" t="str">
        <f>_xlfn.XLOOKUP('Combined Sheet'!A288,'Patient Education'!A:A,'Patient Education'!C:C,FALSE)</f>
        <v>Doctor</v>
      </c>
      <c r="V288">
        <f>_xlfn.XLOOKUP(A288,'Billing Details'!A:A,'Billing Details'!J:J,FALSE)</f>
        <v>20000</v>
      </c>
    </row>
    <row r="289" spans="1:22" x14ac:dyDescent="0.35">
      <c r="A289" s="2" t="s">
        <v>515</v>
      </c>
      <c r="B289">
        <f>_xlfn.XLOOKUP(A289,'Patient Demographics'!A:A,'Billing Details'!J:J,FALSE)</f>
        <v>300000</v>
      </c>
      <c r="C289" t="str">
        <f>_xlfn.XLOOKUP(A289,'Patient Demographics'!A:A,'Patient Demographics'!N:N,FALSE)</f>
        <v>West</v>
      </c>
      <c r="D289">
        <f>_xlfn.XLOOKUP(A289,'Patient Demographics'!A:A,'Patient Demographics'!I:I,FALSE)</f>
        <v>30</v>
      </c>
      <c r="E289" t="str">
        <f>_xlfn.XLOOKUP(A289,'Patient Demographics'!A:A,'Patient Demographics'!J:J,FALSE)</f>
        <v>Young adult</v>
      </c>
      <c r="F289">
        <f>_xlfn.XLOOKUP(A289,'Billing Details'!A:A,'Billing Details'!U:U,FALSE)</f>
        <v>254042.27999999997</v>
      </c>
      <c r="G289">
        <f>_xlfn.XLOOKUP(A289,'Patient Health Records'!A:A,'Patient Health Records'!E:E,FALSE)</f>
        <v>59.6</v>
      </c>
      <c r="H289" t="str">
        <f>_xlfn.XLOOKUP(A289,'Patient Health Records'!A:A,'Patient Health Records'!B:B,FALSE)</f>
        <v>AB-</v>
      </c>
      <c r="I289" t="b">
        <f>_xlfn.XLOOKUP(A289,'Patient Health Records'!A:A,'Patient Health Records'!J:J,FALSE)</f>
        <v>0</v>
      </c>
      <c r="J289" t="b">
        <f>_xlfn.XLOOKUP(A289,'Patient Health Records'!A:A,'Patient Health Records'!P:P,FALSE)</f>
        <v>0</v>
      </c>
      <c r="K289" s="68">
        <f>_xlfn.XLOOKUP(A289,'Patient Health Records'!A:A,'Patient Health Records'!F:F,FALSE)</f>
        <v>22.159428911362287</v>
      </c>
      <c r="L289" s="22" t="b">
        <f>_xlfn.XLOOKUP(A289,'Patient Health Records'!A:A,'Patient Health Records'!AD:AD,FALSE)</f>
        <v>0</v>
      </c>
      <c r="M289">
        <f>_xlfn.XLOOKUP(A289,'Patient Demographics'!A:A,'Patient Demographics'!K:K,FALSE)</f>
        <v>15</v>
      </c>
      <c r="N289" t="b">
        <f>_xlfn.XLOOKUP(A289,'Billing Details'!A:A,'Billing Details'!T:T,FALSE)</f>
        <v>1</v>
      </c>
      <c r="O289" t="str">
        <f>_xlfn.XLOOKUP(A289,'Patient Health Records'!A:A,'Patient Health Records'!AF:AF,FALSE)</f>
        <v>Osteoarthritis</v>
      </c>
      <c r="P289" t="b">
        <f>_xlfn.XLOOKUP(A289,'Patient Health Records'!A:A,'Patient Health Records'!X:X,FALSE)</f>
        <v>0</v>
      </c>
      <c r="Q289" t="b">
        <f>_xlfn.XLOOKUP(A289,'Patient Health Records'!A:A,'Patient Health Records'!S:S,FALSE)</f>
        <v>0</v>
      </c>
      <c r="R289" t="b">
        <f>_xlfn.XLOOKUP(A289,'Patient Health Records'!A:A,'Patient Health Records'!AA:AA,FALSE)</f>
        <v>0</v>
      </c>
      <c r="S289" t="str">
        <f>_xlfn.XLOOKUP(A289,'Patient Demographics'!A:A,'Patient Demographics'!E:E,FALSE)</f>
        <v>Female</v>
      </c>
      <c r="T289" t="str">
        <f>_xlfn.XLOOKUP(A289,'Patient Education'!A:A,'Patient Education'!B:B,FALSE)</f>
        <v>PhD</v>
      </c>
      <c r="U289" t="str">
        <f>_xlfn.XLOOKUP('Combined Sheet'!A289,'Patient Education'!A:A,'Patient Education'!C:C,FALSE)</f>
        <v>Scientist</v>
      </c>
      <c r="V289">
        <f>_xlfn.XLOOKUP(A289,'Billing Details'!A:A,'Billing Details'!J:J,FALSE)</f>
        <v>300000</v>
      </c>
    </row>
    <row r="290" spans="1:22" x14ac:dyDescent="0.35">
      <c r="A290" s="2" t="s">
        <v>517</v>
      </c>
      <c r="B290">
        <f>_xlfn.XLOOKUP(A290,'Patient Demographics'!A:A,'Billing Details'!J:J,FALSE)</f>
        <v>800</v>
      </c>
      <c r="C290" t="str">
        <f>_xlfn.XLOOKUP(A290,'Patient Demographics'!A:A,'Patient Demographics'!N:N,FALSE)</f>
        <v>South</v>
      </c>
      <c r="D290">
        <f>_xlfn.XLOOKUP(A290,'Patient Demographics'!A:A,'Patient Demographics'!I:I,FALSE)</f>
        <v>28</v>
      </c>
      <c r="E290" t="str">
        <f>_xlfn.XLOOKUP(A290,'Patient Demographics'!A:A,'Patient Demographics'!J:J,FALSE)</f>
        <v>Young adult</v>
      </c>
      <c r="F290">
        <f>_xlfn.XLOOKUP(A290,'Billing Details'!A:A,'Billing Details'!U:U,FALSE)</f>
        <v>445.65</v>
      </c>
      <c r="G290">
        <f>_xlfn.XLOOKUP(A290,'Patient Health Records'!A:A,'Patient Health Records'!E:E,FALSE)</f>
        <v>71.400000000000006</v>
      </c>
      <c r="H290" t="str">
        <f>_xlfn.XLOOKUP(A290,'Patient Health Records'!A:A,'Patient Health Records'!B:B,FALSE)</f>
        <v>O-</v>
      </c>
      <c r="I290" t="b">
        <f>_xlfn.XLOOKUP(A290,'Patient Health Records'!A:A,'Patient Health Records'!J:J,FALSE)</f>
        <v>1</v>
      </c>
      <c r="J290" t="b">
        <f>_xlfn.XLOOKUP(A290,'Patient Health Records'!A:A,'Patient Health Records'!P:P,FALSE)</f>
        <v>0</v>
      </c>
      <c r="K290" s="68">
        <f>_xlfn.XLOOKUP(A290,'Patient Health Records'!A:A,'Patient Health Records'!F:F,FALSE)</f>
        <v>24.134667387777181</v>
      </c>
      <c r="L290" s="22" t="b">
        <f>_xlfn.XLOOKUP(A290,'Patient Health Records'!A:A,'Patient Health Records'!AD:AD,FALSE)</f>
        <v>0</v>
      </c>
      <c r="M290">
        <f>_xlfn.XLOOKUP(A290,'Patient Demographics'!A:A,'Patient Demographics'!K:K,FALSE)</f>
        <v>7</v>
      </c>
      <c r="N290" t="b">
        <f>_xlfn.XLOOKUP(A290,'Billing Details'!A:A,'Billing Details'!T:T,FALSE)</f>
        <v>1</v>
      </c>
      <c r="O290" t="str">
        <f>_xlfn.XLOOKUP(A290,'Patient Health Records'!A:A,'Patient Health Records'!AF:AF,FALSE)</f>
        <v>Cancer</v>
      </c>
      <c r="P290" t="b">
        <f>_xlfn.XLOOKUP(A290,'Patient Health Records'!A:A,'Patient Health Records'!X:X,FALSE)</f>
        <v>0</v>
      </c>
      <c r="Q290" t="b">
        <f>_xlfn.XLOOKUP(A290,'Patient Health Records'!A:A,'Patient Health Records'!S:S,FALSE)</f>
        <v>0</v>
      </c>
      <c r="R290" t="b">
        <f>_xlfn.XLOOKUP(A290,'Patient Health Records'!A:A,'Patient Health Records'!AA:AA,FALSE)</f>
        <v>0</v>
      </c>
      <c r="S290" t="str">
        <f>_xlfn.XLOOKUP(A290,'Patient Demographics'!A:A,'Patient Demographics'!E:E,FALSE)</f>
        <v>Female</v>
      </c>
      <c r="T290" t="str">
        <f>_xlfn.XLOOKUP(A290,'Patient Education'!A:A,'Patient Education'!B:B,FALSE)</f>
        <v>Master's Degree</v>
      </c>
      <c r="U290" t="str">
        <f>_xlfn.XLOOKUP('Combined Sheet'!A290,'Patient Education'!A:A,'Patient Education'!C:C,FALSE)</f>
        <v>Software Engineer</v>
      </c>
      <c r="V290">
        <f>_xlfn.XLOOKUP(A290,'Billing Details'!A:A,'Billing Details'!J:J,FALSE)</f>
        <v>800</v>
      </c>
    </row>
    <row r="291" spans="1:22" x14ac:dyDescent="0.35">
      <c r="A291" s="2" t="s">
        <v>518</v>
      </c>
      <c r="B291">
        <f>_xlfn.XLOOKUP(A291,'Patient Demographics'!A:A,'Billing Details'!J:J,FALSE)</f>
        <v>40000</v>
      </c>
      <c r="C291" t="str">
        <f>_xlfn.XLOOKUP(A291,'Patient Demographics'!A:A,'Patient Demographics'!N:N,FALSE)</f>
        <v>West</v>
      </c>
      <c r="D291">
        <f>_xlfn.XLOOKUP(A291,'Patient Demographics'!A:A,'Patient Demographics'!I:I,FALSE)</f>
        <v>53</v>
      </c>
      <c r="E291" t="str">
        <f>_xlfn.XLOOKUP(A291,'Patient Demographics'!A:A,'Patient Demographics'!J:J,FALSE)</f>
        <v>Senior</v>
      </c>
      <c r="F291">
        <f>_xlfn.XLOOKUP(A291,'Billing Details'!A:A,'Billing Details'!U:U,FALSE)</f>
        <v>35435.599999999999</v>
      </c>
      <c r="G291">
        <f>_xlfn.XLOOKUP(A291,'Patient Health Records'!A:A,'Patient Health Records'!E:E,FALSE)</f>
        <v>73</v>
      </c>
      <c r="H291" t="str">
        <f>_xlfn.XLOOKUP(A291,'Patient Health Records'!A:A,'Patient Health Records'!B:B,FALSE)</f>
        <v>B-</v>
      </c>
      <c r="I291" t="b">
        <f>_xlfn.XLOOKUP(A291,'Patient Health Records'!A:A,'Patient Health Records'!J:J,FALSE)</f>
        <v>0</v>
      </c>
      <c r="J291" t="b">
        <f>_xlfn.XLOOKUP(A291,'Patient Health Records'!A:A,'Patient Health Records'!P:P,FALSE)</f>
        <v>0</v>
      </c>
      <c r="K291" s="68">
        <f>_xlfn.XLOOKUP(A291,'Patient Health Records'!A:A,'Patient Health Records'!F:F,FALSE)</f>
        <v>25.864512471655331</v>
      </c>
      <c r="L291" s="22" t="b">
        <f>_xlfn.XLOOKUP(A291,'Patient Health Records'!A:A,'Patient Health Records'!AD:AD,FALSE)</f>
        <v>0</v>
      </c>
      <c r="M291">
        <f>_xlfn.XLOOKUP(A291,'Patient Demographics'!A:A,'Patient Demographics'!K:K,FALSE)</f>
        <v>12</v>
      </c>
      <c r="N291" t="b">
        <f>_xlfn.XLOOKUP(A291,'Billing Details'!A:A,'Billing Details'!T:T,FALSE)</f>
        <v>1</v>
      </c>
      <c r="O291" t="str">
        <f>_xlfn.XLOOKUP(A291,'Patient Health Records'!A:A,'Patient Health Records'!AF:AF,FALSE)</f>
        <v>Cancer</v>
      </c>
      <c r="P291" t="b">
        <f>_xlfn.XLOOKUP(A291,'Patient Health Records'!A:A,'Patient Health Records'!X:X,FALSE)</f>
        <v>0</v>
      </c>
      <c r="Q291" t="b">
        <f>_xlfn.XLOOKUP(A291,'Patient Health Records'!A:A,'Patient Health Records'!S:S,FALSE)</f>
        <v>0</v>
      </c>
      <c r="R291" t="b">
        <f>_xlfn.XLOOKUP(A291,'Patient Health Records'!A:A,'Patient Health Records'!AA:AA,FALSE)</f>
        <v>0</v>
      </c>
      <c r="S291" t="str">
        <f>_xlfn.XLOOKUP(A291,'Patient Demographics'!A:A,'Patient Demographics'!E:E,FALSE)</f>
        <v>Male</v>
      </c>
      <c r="T291" t="str">
        <f>_xlfn.XLOOKUP(A291,'Patient Education'!A:A,'Patient Education'!B:B,FALSE)</f>
        <v>Bachelor's Degree</v>
      </c>
      <c r="U291" t="str">
        <f>_xlfn.XLOOKUP('Combined Sheet'!A291,'Patient Education'!A:A,'Patient Education'!C:C,FALSE)</f>
        <v>Junior Executive</v>
      </c>
      <c r="V291">
        <f>_xlfn.XLOOKUP(A291,'Billing Details'!A:A,'Billing Details'!J:J,FALSE)</f>
        <v>40000</v>
      </c>
    </row>
    <row r="292" spans="1:22" x14ac:dyDescent="0.35">
      <c r="A292" s="2" t="s">
        <v>519</v>
      </c>
      <c r="B292">
        <f>_xlfn.XLOOKUP(A292,'Patient Demographics'!A:A,'Billing Details'!J:J,FALSE)</f>
        <v>40000</v>
      </c>
      <c r="C292" t="str">
        <f>_xlfn.XLOOKUP(A292,'Patient Demographics'!A:A,'Patient Demographics'!N:N,FALSE)</f>
        <v>South</v>
      </c>
      <c r="D292">
        <f>_xlfn.XLOOKUP(A292,'Patient Demographics'!A:A,'Patient Demographics'!I:I,FALSE)</f>
        <v>42</v>
      </c>
      <c r="E292" t="str">
        <f>_xlfn.XLOOKUP(A292,'Patient Demographics'!A:A,'Patient Demographics'!J:J,FALSE)</f>
        <v>Adult</v>
      </c>
      <c r="F292">
        <f>_xlfn.XLOOKUP(A292,'Billing Details'!A:A,'Billing Details'!U:U,FALSE)</f>
        <v>23892.800000000003</v>
      </c>
      <c r="G292">
        <f>_xlfn.XLOOKUP(A292,'Patient Health Records'!A:A,'Patient Health Records'!E:E,FALSE)</f>
        <v>92.4</v>
      </c>
      <c r="H292" t="str">
        <f>_xlfn.XLOOKUP(A292,'Patient Health Records'!A:A,'Patient Health Records'!B:B,FALSE)</f>
        <v>A+</v>
      </c>
      <c r="I292" t="b">
        <f>_xlfn.XLOOKUP(A292,'Patient Health Records'!A:A,'Patient Health Records'!J:J,FALSE)</f>
        <v>1</v>
      </c>
      <c r="J292" t="b">
        <f>_xlfn.XLOOKUP(A292,'Patient Health Records'!A:A,'Patient Health Records'!P:P,FALSE)</f>
        <v>0</v>
      </c>
      <c r="K292" s="68">
        <f>_xlfn.XLOOKUP(A292,'Patient Health Records'!A:A,'Patient Health Records'!F:F,FALSE)</f>
        <v>29.162984471657619</v>
      </c>
      <c r="L292" s="22" t="b">
        <f>_xlfn.XLOOKUP(A292,'Patient Health Records'!A:A,'Patient Health Records'!AD:AD,FALSE)</f>
        <v>1</v>
      </c>
      <c r="M292">
        <f>_xlfn.XLOOKUP(A292,'Patient Demographics'!A:A,'Patient Demographics'!K:K,FALSE)</f>
        <v>15</v>
      </c>
      <c r="N292" t="b">
        <f>_xlfn.XLOOKUP(A292,'Billing Details'!A:A,'Billing Details'!T:T,FALSE)</f>
        <v>1</v>
      </c>
      <c r="O292" t="str">
        <f>_xlfn.XLOOKUP(A292,'Patient Health Records'!A:A,'Patient Health Records'!AF:AF,FALSE)</f>
        <v>Heart Attack</v>
      </c>
      <c r="P292" t="b">
        <f>_xlfn.XLOOKUP(A292,'Patient Health Records'!A:A,'Patient Health Records'!X:X,FALSE)</f>
        <v>0</v>
      </c>
      <c r="Q292" t="b">
        <f>_xlfn.XLOOKUP(A292,'Patient Health Records'!A:A,'Patient Health Records'!S:S,FALSE)</f>
        <v>1</v>
      </c>
      <c r="R292" t="b">
        <f>_xlfn.XLOOKUP(A292,'Patient Health Records'!A:A,'Patient Health Records'!AA:AA,FALSE)</f>
        <v>0</v>
      </c>
      <c r="S292" t="str">
        <f>_xlfn.XLOOKUP(A292,'Patient Demographics'!A:A,'Patient Demographics'!E:E,FALSE)</f>
        <v>Female</v>
      </c>
      <c r="T292" t="str">
        <f>_xlfn.XLOOKUP(A292,'Patient Education'!A:A,'Patient Education'!B:B,FALSE)</f>
        <v>Master's Degree</v>
      </c>
      <c r="U292" t="str">
        <f>_xlfn.XLOOKUP('Combined Sheet'!A292,'Patient Education'!A:A,'Patient Education'!C:C,FALSE)</f>
        <v>Doctor</v>
      </c>
      <c r="V292">
        <f>_xlfn.XLOOKUP(A292,'Billing Details'!A:A,'Billing Details'!J:J,FALSE)</f>
        <v>40000</v>
      </c>
    </row>
    <row r="293" spans="1:22" x14ac:dyDescent="0.35">
      <c r="A293" s="2" t="s">
        <v>520</v>
      </c>
      <c r="B293">
        <f>_xlfn.XLOOKUP(A293,'Patient Demographics'!A:A,'Billing Details'!J:J,FALSE)</f>
        <v>3000</v>
      </c>
      <c r="C293" t="str">
        <f>_xlfn.XLOOKUP(A293,'Patient Demographics'!A:A,'Patient Demographics'!N:N,FALSE)</f>
        <v>South</v>
      </c>
      <c r="D293">
        <f>_xlfn.XLOOKUP(A293,'Patient Demographics'!A:A,'Patient Demographics'!I:I,FALSE)</f>
        <v>41</v>
      </c>
      <c r="E293" t="str">
        <f>_xlfn.XLOOKUP(A293,'Patient Demographics'!A:A,'Patient Demographics'!J:J,FALSE)</f>
        <v>Adult</v>
      </c>
      <c r="F293">
        <f>_xlfn.XLOOKUP(A293,'Billing Details'!A:A,'Billing Details'!U:U,FALSE)</f>
        <v>2649.5099999999998</v>
      </c>
      <c r="G293">
        <f>_xlfn.XLOOKUP(A293,'Patient Health Records'!A:A,'Patient Health Records'!E:E,FALSE)</f>
        <v>99.1</v>
      </c>
      <c r="H293" t="str">
        <f>_xlfn.XLOOKUP(A293,'Patient Health Records'!A:A,'Patient Health Records'!B:B,FALSE)</f>
        <v>A+</v>
      </c>
      <c r="I293" t="b">
        <f>_xlfn.XLOOKUP(A293,'Patient Health Records'!A:A,'Patient Health Records'!J:J,FALSE)</f>
        <v>0</v>
      </c>
      <c r="J293" t="b">
        <f>_xlfn.XLOOKUP(A293,'Patient Health Records'!A:A,'Patient Health Records'!P:P,FALSE)</f>
        <v>0</v>
      </c>
      <c r="K293" s="68">
        <f>_xlfn.XLOOKUP(A293,'Patient Health Records'!A:A,'Patient Health Records'!F:F,FALSE)</f>
        <v>31.992510330578511</v>
      </c>
      <c r="L293" s="22" t="b">
        <f>_xlfn.XLOOKUP(A293,'Patient Health Records'!A:A,'Patient Health Records'!AD:AD,FALSE)</f>
        <v>1</v>
      </c>
      <c r="M293">
        <f>_xlfn.XLOOKUP(A293,'Patient Demographics'!A:A,'Patient Demographics'!K:K,FALSE)</f>
        <v>15</v>
      </c>
      <c r="N293" t="b">
        <f>_xlfn.XLOOKUP(A293,'Billing Details'!A:A,'Billing Details'!T:T,FALSE)</f>
        <v>1</v>
      </c>
      <c r="O293" t="str">
        <f>_xlfn.XLOOKUP(A293,'Patient Health Records'!A:A,'Patient Health Records'!AF:AF,FALSE)</f>
        <v>Kidney Stones</v>
      </c>
      <c r="P293" t="b">
        <f>_xlfn.XLOOKUP(A293,'Patient Health Records'!A:A,'Patient Health Records'!X:X,FALSE)</f>
        <v>0</v>
      </c>
      <c r="Q293" t="b">
        <f>_xlfn.XLOOKUP(A293,'Patient Health Records'!A:A,'Patient Health Records'!S:S,FALSE)</f>
        <v>0</v>
      </c>
      <c r="R293" t="b">
        <f>_xlfn.XLOOKUP(A293,'Patient Health Records'!A:A,'Patient Health Records'!AA:AA,FALSE)</f>
        <v>1</v>
      </c>
      <c r="S293" t="str">
        <f>_xlfn.XLOOKUP(A293,'Patient Demographics'!A:A,'Patient Demographics'!E:E,FALSE)</f>
        <v>Male</v>
      </c>
      <c r="T293" t="str">
        <f>_xlfn.XLOOKUP(A293,'Patient Education'!A:A,'Patient Education'!B:B,FALSE)</f>
        <v>School</v>
      </c>
      <c r="U293" t="str">
        <f>_xlfn.XLOOKUP('Combined Sheet'!A293,'Patient Education'!A:A,'Patient Education'!C:C,FALSE)</f>
        <v>Driver</v>
      </c>
      <c r="V293">
        <f>_xlfn.XLOOKUP(A293,'Billing Details'!A:A,'Billing Details'!J:J,FALSE)</f>
        <v>3000</v>
      </c>
    </row>
    <row r="294" spans="1:22" x14ac:dyDescent="0.35">
      <c r="A294" s="2" t="s">
        <v>522</v>
      </c>
      <c r="B294">
        <f>_xlfn.XLOOKUP(A294,'Patient Demographics'!A:A,'Billing Details'!J:J,FALSE)</f>
        <v>800</v>
      </c>
      <c r="C294" t="str">
        <f>_xlfn.XLOOKUP(A294,'Patient Demographics'!A:A,'Patient Demographics'!N:N,FALSE)</f>
        <v>West</v>
      </c>
      <c r="D294">
        <f>_xlfn.XLOOKUP(A294,'Patient Demographics'!A:A,'Patient Demographics'!I:I,FALSE)</f>
        <v>33</v>
      </c>
      <c r="E294" t="str">
        <f>_xlfn.XLOOKUP(A294,'Patient Demographics'!A:A,'Patient Demographics'!J:J,FALSE)</f>
        <v>Adult</v>
      </c>
      <c r="F294">
        <f>_xlfn.XLOOKUP(A294,'Billing Details'!A:A,'Billing Details'!U:U,FALSE)</f>
        <v>587.24</v>
      </c>
      <c r="G294">
        <f>_xlfn.XLOOKUP(A294,'Patient Health Records'!A:A,'Patient Health Records'!E:E,FALSE)</f>
        <v>94.6</v>
      </c>
      <c r="H294" t="str">
        <f>_xlfn.XLOOKUP(A294,'Patient Health Records'!A:A,'Patient Health Records'!B:B,FALSE)</f>
        <v>B+</v>
      </c>
      <c r="I294" t="b">
        <f>_xlfn.XLOOKUP(A294,'Patient Health Records'!A:A,'Patient Health Records'!J:J,FALSE)</f>
        <v>0</v>
      </c>
      <c r="J294" t="b">
        <f>_xlfn.XLOOKUP(A294,'Patient Health Records'!A:A,'Patient Health Records'!P:P,FALSE)</f>
        <v>0</v>
      </c>
      <c r="K294" s="68">
        <f>_xlfn.XLOOKUP(A294,'Patient Health Records'!A:A,'Patient Health Records'!F:F,FALSE)</f>
        <v>32.733564013840834</v>
      </c>
      <c r="L294" s="22" t="b">
        <f>_xlfn.XLOOKUP(A294,'Patient Health Records'!A:A,'Patient Health Records'!AD:AD,FALSE)</f>
        <v>1</v>
      </c>
      <c r="M294">
        <f>_xlfn.XLOOKUP(A294,'Patient Demographics'!A:A,'Patient Demographics'!K:K,FALSE)</f>
        <v>20</v>
      </c>
      <c r="N294" t="b">
        <f>_xlfn.XLOOKUP(A294,'Billing Details'!A:A,'Billing Details'!T:T,FALSE)</f>
        <v>1</v>
      </c>
      <c r="O294" t="str">
        <f>_xlfn.XLOOKUP(A294,'Patient Health Records'!A:A,'Patient Health Records'!AF:AF,FALSE)</f>
        <v>Kidney Stones</v>
      </c>
      <c r="P294" t="b">
        <f>_xlfn.XLOOKUP(A294,'Patient Health Records'!A:A,'Patient Health Records'!X:X,FALSE)</f>
        <v>0</v>
      </c>
      <c r="Q294" t="b">
        <f>_xlfn.XLOOKUP(A294,'Patient Health Records'!A:A,'Patient Health Records'!S:S,FALSE)</f>
        <v>1</v>
      </c>
      <c r="R294" t="b">
        <f>_xlfn.XLOOKUP(A294,'Patient Health Records'!A:A,'Patient Health Records'!AA:AA,FALSE)</f>
        <v>1</v>
      </c>
      <c r="S294" t="str">
        <f>_xlfn.XLOOKUP(A294,'Patient Demographics'!A:A,'Patient Demographics'!E:E,FALSE)</f>
        <v>Female</v>
      </c>
      <c r="T294" t="str">
        <f>_xlfn.XLOOKUP(A294,'Patient Education'!A:A,'Patient Education'!B:B,FALSE)</f>
        <v>School</v>
      </c>
      <c r="U294" t="str">
        <f>_xlfn.XLOOKUP('Combined Sheet'!A294,'Patient Education'!A:A,'Patient Education'!C:C,FALSE)</f>
        <v>Retail Worker</v>
      </c>
      <c r="V294">
        <f>_xlfn.XLOOKUP(A294,'Billing Details'!A:A,'Billing Details'!J:J,FALSE)</f>
        <v>800</v>
      </c>
    </row>
    <row r="295" spans="1:22" x14ac:dyDescent="0.35">
      <c r="A295" s="2" t="s">
        <v>523</v>
      </c>
      <c r="B295">
        <f>_xlfn.XLOOKUP(A295,'Patient Demographics'!A:A,'Billing Details'!J:J,FALSE)</f>
        <v>20000</v>
      </c>
      <c r="C295" t="str">
        <f>_xlfn.XLOOKUP(A295,'Patient Demographics'!A:A,'Patient Demographics'!N:N,FALSE)</f>
        <v>East</v>
      </c>
      <c r="D295">
        <f>_xlfn.XLOOKUP(A295,'Patient Demographics'!A:A,'Patient Demographics'!I:I,FALSE)</f>
        <v>33</v>
      </c>
      <c r="E295" t="str">
        <f>_xlfn.XLOOKUP(A295,'Patient Demographics'!A:A,'Patient Demographics'!J:J,FALSE)</f>
        <v>Adult</v>
      </c>
      <c r="F295">
        <f>_xlfn.XLOOKUP(A295,'Billing Details'!A:A,'Billing Details'!U:U,FALSE)</f>
        <v>16863.14</v>
      </c>
      <c r="G295">
        <f>_xlfn.XLOOKUP(A295,'Patient Health Records'!A:A,'Patient Health Records'!E:E,FALSE)</f>
        <v>92.6</v>
      </c>
      <c r="H295" t="str">
        <f>_xlfn.XLOOKUP(A295,'Patient Health Records'!A:A,'Patient Health Records'!B:B,FALSE)</f>
        <v>B-</v>
      </c>
      <c r="I295" t="b">
        <f>_xlfn.XLOOKUP(A295,'Patient Health Records'!A:A,'Patient Health Records'!J:J,FALSE)</f>
        <v>0</v>
      </c>
      <c r="J295" t="b">
        <f>_xlfn.XLOOKUP(A295,'Patient Health Records'!A:A,'Patient Health Records'!P:P,FALSE)</f>
        <v>0</v>
      </c>
      <c r="K295" s="68">
        <f>_xlfn.XLOOKUP(A295,'Patient Health Records'!A:A,'Patient Health Records'!F:F,FALSE)</f>
        <v>33.203054967908493</v>
      </c>
      <c r="L295" s="22" t="b">
        <f>_xlfn.XLOOKUP(A295,'Patient Health Records'!A:A,'Patient Health Records'!AD:AD,FALSE)</f>
        <v>1</v>
      </c>
      <c r="M295">
        <f>_xlfn.XLOOKUP(A295,'Patient Demographics'!A:A,'Patient Demographics'!K:K,FALSE)</f>
        <v>15</v>
      </c>
      <c r="N295" t="b">
        <f>_xlfn.XLOOKUP(A295,'Billing Details'!A:A,'Billing Details'!T:T,FALSE)</f>
        <v>1</v>
      </c>
      <c r="O295" t="str">
        <f>_xlfn.XLOOKUP(A295,'Patient Health Records'!A:A,'Patient Health Records'!AF:AF,FALSE)</f>
        <v>Fractured Leg</v>
      </c>
      <c r="P295" t="b">
        <f>_xlfn.XLOOKUP(A295,'Patient Health Records'!A:A,'Patient Health Records'!X:X,FALSE)</f>
        <v>0</v>
      </c>
      <c r="Q295" t="b">
        <f>_xlfn.XLOOKUP(A295,'Patient Health Records'!A:A,'Patient Health Records'!S:S,FALSE)</f>
        <v>1</v>
      </c>
      <c r="R295" t="b">
        <f>_xlfn.XLOOKUP(A295,'Patient Health Records'!A:A,'Patient Health Records'!AA:AA,FALSE)</f>
        <v>0</v>
      </c>
      <c r="S295" t="str">
        <f>_xlfn.XLOOKUP(A295,'Patient Demographics'!A:A,'Patient Demographics'!E:E,FALSE)</f>
        <v>Female</v>
      </c>
      <c r="T295" t="str">
        <f>_xlfn.XLOOKUP(A295,'Patient Education'!A:A,'Patient Education'!B:B,FALSE)</f>
        <v>Master's Degree</v>
      </c>
      <c r="U295" t="str">
        <f>_xlfn.XLOOKUP('Combined Sheet'!A295,'Patient Education'!A:A,'Patient Education'!C:C,FALSE)</f>
        <v>Doctor</v>
      </c>
      <c r="V295">
        <f>_xlfn.XLOOKUP(A295,'Billing Details'!A:A,'Billing Details'!J:J,FALSE)</f>
        <v>20000</v>
      </c>
    </row>
    <row r="296" spans="1:22" x14ac:dyDescent="0.35">
      <c r="A296" s="2" t="s">
        <v>524</v>
      </c>
      <c r="B296">
        <f>_xlfn.XLOOKUP(A296,'Patient Demographics'!A:A,'Billing Details'!J:J,FALSE)</f>
        <v>3000</v>
      </c>
      <c r="C296" t="str">
        <f>_xlfn.XLOOKUP(A296,'Patient Demographics'!A:A,'Patient Demographics'!N:N,FALSE)</f>
        <v>South</v>
      </c>
      <c r="D296">
        <f>_xlfn.XLOOKUP(A296,'Patient Demographics'!A:A,'Patient Demographics'!I:I,FALSE)</f>
        <v>34</v>
      </c>
      <c r="E296" t="str">
        <f>_xlfn.XLOOKUP(A296,'Patient Demographics'!A:A,'Patient Demographics'!J:J,FALSE)</f>
        <v>Adult</v>
      </c>
      <c r="F296">
        <f>_xlfn.XLOOKUP(A296,'Billing Details'!A:A,'Billing Details'!U:U,FALSE)</f>
        <v>2651.88</v>
      </c>
      <c r="G296">
        <f>_xlfn.XLOOKUP(A296,'Patient Health Records'!A:A,'Patient Health Records'!E:E,FALSE)</f>
        <v>70</v>
      </c>
      <c r="H296" t="str">
        <f>_xlfn.XLOOKUP(A296,'Patient Health Records'!A:A,'Patient Health Records'!B:B,FALSE)</f>
        <v>O+</v>
      </c>
      <c r="I296" t="b">
        <f>_xlfn.XLOOKUP(A296,'Patient Health Records'!A:A,'Patient Health Records'!J:J,FALSE)</f>
        <v>0</v>
      </c>
      <c r="J296" t="b">
        <f>_xlfn.XLOOKUP(A296,'Patient Health Records'!A:A,'Patient Health Records'!P:P,FALSE)</f>
        <v>0</v>
      </c>
      <c r="K296" s="68">
        <f>_xlfn.XLOOKUP(A296,'Patient Health Records'!A:A,'Patient Health Records'!F:F,FALSE)</f>
        <v>22.343515592581952</v>
      </c>
      <c r="L296" s="22" t="b">
        <f>_xlfn.XLOOKUP(A296,'Patient Health Records'!A:A,'Patient Health Records'!AD:AD,FALSE)</f>
        <v>0</v>
      </c>
      <c r="M296">
        <f>_xlfn.XLOOKUP(A296,'Patient Demographics'!A:A,'Patient Demographics'!K:K,FALSE)</f>
        <v>9</v>
      </c>
      <c r="N296" t="b">
        <f>_xlfn.XLOOKUP(A296,'Billing Details'!A:A,'Billing Details'!T:T,FALSE)</f>
        <v>1</v>
      </c>
      <c r="O296" t="str">
        <f>_xlfn.XLOOKUP(A296,'Patient Health Records'!A:A,'Patient Health Records'!AF:AF,FALSE)</f>
        <v>Hypertension</v>
      </c>
      <c r="P296" t="b">
        <f>_xlfn.XLOOKUP(A296,'Patient Health Records'!A:A,'Patient Health Records'!X:X,FALSE)</f>
        <v>0</v>
      </c>
      <c r="Q296" t="b">
        <f>_xlfn.XLOOKUP(A296,'Patient Health Records'!A:A,'Patient Health Records'!S:S,FALSE)</f>
        <v>0</v>
      </c>
      <c r="R296" t="b">
        <f>_xlfn.XLOOKUP(A296,'Patient Health Records'!A:A,'Patient Health Records'!AA:AA,FALSE)</f>
        <v>0</v>
      </c>
      <c r="S296" t="str">
        <f>_xlfn.XLOOKUP(A296,'Patient Demographics'!A:A,'Patient Demographics'!E:E,FALSE)</f>
        <v>Male</v>
      </c>
      <c r="T296" t="str">
        <f>_xlfn.XLOOKUP(A296,'Patient Education'!A:A,'Patient Education'!B:B,FALSE)</f>
        <v>Bachelor's Degree</v>
      </c>
      <c r="U296" t="str">
        <f>_xlfn.XLOOKUP('Combined Sheet'!A296,'Patient Education'!A:A,'Patient Education'!C:C,FALSE)</f>
        <v>Engineer</v>
      </c>
      <c r="V296">
        <f>_xlfn.XLOOKUP(A296,'Billing Details'!A:A,'Billing Details'!J:J,FALSE)</f>
        <v>3000</v>
      </c>
    </row>
    <row r="297" spans="1:22" x14ac:dyDescent="0.35">
      <c r="A297" s="2" t="s">
        <v>527</v>
      </c>
      <c r="B297">
        <f>_xlfn.XLOOKUP(A297,'Patient Demographics'!A:A,'Billing Details'!J:J,FALSE)</f>
        <v>48000</v>
      </c>
      <c r="C297" t="str">
        <f>_xlfn.XLOOKUP(A297,'Patient Demographics'!A:A,'Patient Demographics'!N:N,FALSE)</f>
        <v>South</v>
      </c>
      <c r="D297">
        <f>_xlfn.XLOOKUP(A297,'Patient Demographics'!A:A,'Patient Demographics'!I:I,FALSE)</f>
        <v>73</v>
      </c>
      <c r="E297" t="str">
        <f>_xlfn.XLOOKUP(A297,'Patient Demographics'!A:A,'Patient Demographics'!J:J,FALSE)</f>
        <v>super senior</v>
      </c>
      <c r="F297">
        <f>_xlfn.XLOOKUP(A297,'Billing Details'!A:A,'Billing Details'!U:U,FALSE)</f>
        <v>25412.799999999999</v>
      </c>
      <c r="G297">
        <f>_xlfn.XLOOKUP(A297,'Patient Health Records'!A:A,'Patient Health Records'!E:E,FALSE)</f>
        <v>73.900000000000006</v>
      </c>
      <c r="H297" t="str">
        <f>_xlfn.XLOOKUP(A297,'Patient Health Records'!A:A,'Patient Health Records'!B:B,FALSE)</f>
        <v>B-</v>
      </c>
      <c r="I297" t="b">
        <f>_xlfn.XLOOKUP(A297,'Patient Health Records'!A:A,'Patient Health Records'!J:J,FALSE)</f>
        <v>0</v>
      </c>
      <c r="J297" t="b">
        <f>_xlfn.XLOOKUP(A297,'Patient Health Records'!A:A,'Patient Health Records'!P:P,FALSE)</f>
        <v>0</v>
      </c>
      <c r="K297" s="68">
        <f>_xlfn.XLOOKUP(A297,'Patient Health Records'!A:A,'Patient Health Records'!F:F,FALSE)</f>
        <v>25.874444172122828</v>
      </c>
      <c r="L297" s="22" t="b">
        <f>_xlfn.XLOOKUP(A297,'Patient Health Records'!A:A,'Patient Health Records'!AD:AD,FALSE)</f>
        <v>0</v>
      </c>
      <c r="M297">
        <f>_xlfn.XLOOKUP(A297,'Patient Demographics'!A:A,'Patient Demographics'!K:K,FALSE)</f>
        <v>5</v>
      </c>
      <c r="N297" t="b">
        <f>_xlfn.XLOOKUP(A297,'Billing Details'!A:A,'Billing Details'!T:T,FALSE)</f>
        <v>1</v>
      </c>
      <c r="O297" t="str">
        <f>_xlfn.XLOOKUP(A297,'Patient Health Records'!A:A,'Patient Health Records'!AF:AF,FALSE)</f>
        <v>Diabetes</v>
      </c>
      <c r="P297" t="b">
        <f>_xlfn.XLOOKUP(A297,'Patient Health Records'!A:A,'Patient Health Records'!X:X,FALSE)</f>
        <v>0</v>
      </c>
      <c r="Q297" t="b">
        <f>_xlfn.XLOOKUP(A297,'Patient Health Records'!A:A,'Patient Health Records'!S:S,FALSE)</f>
        <v>0</v>
      </c>
      <c r="R297" t="b">
        <f>_xlfn.XLOOKUP(A297,'Patient Health Records'!A:A,'Patient Health Records'!AA:AA,FALSE)</f>
        <v>0</v>
      </c>
      <c r="S297" t="str">
        <f>_xlfn.XLOOKUP(A297,'Patient Demographics'!A:A,'Patient Demographics'!E:E,FALSE)</f>
        <v>Female</v>
      </c>
      <c r="T297" t="str">
        <f>_xlfn.XLOOKUP(A297,'Patient Education'!A:A,'Patient Education'!B:B,FALSE)</f>
        <v>PhD</v>
      </c>
      <c r="U297" t="str">
        <f>_xlfn.XLOOKUP('Combined Sheet'!A297,'Patient Education'!A:A,'Patient Education'!C:C,FALSE)</f>
        <v>CEO</v>
      </c>
      <c r="V297">
        <f>_xlfn.XLOOKUP(A297,'Billing Details'!A:A,'Billing Details'!J:J,FALSE)</f>
        <v>48000</v>
      </c>
    </row>
    <row r="298" spans="1:22" x14ac:dyDescent="0.35">
      <c r="A298" s="2" t="s">
        <v>528</v>
      </c>
      <c r="B298">
        <f>_xlfn.XLOOKUP(A298,'Patient Demographics'!A:A,'Billing Details'!J:J,FALSE)</f>
        <v>60000</v>
      </c>
      <c r="C298" t="str">
        <f>_xlfn.XLOOKUP(A298,'Patient Demographics'!A:A,'Patient Demographics'!N:N,FALSE)</f>
        <v>East</v>
      </c>
      <c r="D298">
        <f>_xlfn.XLOOKUP(A298,'Patient Demographics'!A:A,'Patient Demographics'!I:I,FALSE)</f>
        <v>58</v>
      </c>
      <c r="E298" t="str">
        <f>_xlfn.XLOOKUP(A298,'Patient Demographics'!A:A,'Patient Demographics'!J:J,FALSE)</f>
        <v>Senior</v>
      </c>
      <c r="F298">
        <f>_xlfn.XLOOKUP(A298,'Billing Details'!A:A,'Billing Details'!U:U,FALSE)</f>
        <v>52542.200000000004</v>
      </c>
      <c r="G298">
        <f>_xlfn.XLOOKUP(A298,'Patient Health Records'!A:A,'Patient Health Records'!E:E,FALSE)</f>
        <v>48.1</v>
      </c>
      <c r="H298" t="str">
        <f>_xlfn.XLOOKUP(A298,'Patient Health Records'!A:A,'Patient Health Records'!B:B,FALSE)</f>
        <v>AB-</v>
      </c>
      <c r="I298" t="b">
        <f>_xlfn.XLOOKUP(A298,'Patient Health Records'!A:A,'Patient Health Records'!J:J,FALSE)</f>
        <v>0</v>
      </c>
      <c r="J298" t="b">
        <f>_xlfn.XLOOKUP(A298,'Patient Health Records'!A:A,'Patient Health Records'!P:P,FALSE)</f>
        <v>1</v>
      </c>
      <c r="K298" s="68">
        <f>_xlfn.XLOOKUP(A298,'Patient Health Records'!A:A,'Patient Health Records'!F:F,FALSE)</f>
        <v>20.281666385562492</v>
      </c>
      <c r="L298" s="22" t="b">
        <f>_xlfn.XLOOKUP(A298,'Patient Health Records'!A:A,'Patient Health Records'!AD:AD,FALSE)</f>
        <v>0</v>
      </c>
      <c r="M298">
        <f>_xlfn.XLOOKUP(A298,'Patient Demographics'!A:A,'Patient Demographics'!K:K,FALSE)</f>
        <v>4</v>
      </c>
      <c r="N298" t="b">
        <f>_xlfn.XLOOKUP(A298,'Billing Details'!A:A,'Billing Details'!T:T,FALSE)</f>
        <v>1</v>
      </c>
      <c r="O298" t="str">
        <f>_xlfn.XLOOKUP(A298,'Patient Health Records'!A:A,'Patient Health Records'!AF:AF,FALSE)</f>
        <v>Kidney Stones</v>
      </c>
      <c r="P298" t="b">
        <f>_xlfn.XLOOKUP(A298,'Patient Health Records'!A:A,'Patient Health Records'!X:X,FALSE)</f>
        <v>0</v>
      </c>
      <c r="Q298" t="b">
        <f>_xlfn.XLOOKUP(A298,'Patient Health Records'!A:A,'Patient Health Records'!S:S,FALSE)</f>
        <v>0</v>
      </c>
      <c r="R298" t="b">
        <f>_xlfn.XLOOKUP(A298,'Patient Health Records'!A:A,'Patient Health Records'!AA:AA,FALSE)</f>
        <v>0</v>
      </c>
      <c r="S298" t="str">
        <f>_xlfn.XLOOKUP(A298,'Patient Demographics'!A:A,'Patient Demographics'!E:E,FALSE)</f>
        <v>Female</v>
      </c>
      <c r="T298" t="str">
        <f>_xlfn.XLOOKUP(A298,'Patient Education'!A:A,'Patient Education'!B:B,FALSE)</f>
        <v>Master's Degree</v>
      </c>
      <c r="U298" t="str">
        <f>_xlfn.XLOOKUP('Combined Sheet'!A298,'Patient Education'!A:A,'Patient Education'!C:C,FALSE)</f>
        <v>Senior Executive</v>
      </c>
      <c r="V298">
        <f>_xlfn.XLOOKUP(A298,'Billing Details'!A:A,'Billing Details'!J:J,FALSE)</f>
        <v>60000</v>
      </c>
    </row>
    <row r="299" spans="1:22" x14ac:dyDescent="0.35">
      <c r="A299" s="2" t="s">
        <v>529</v>
      </c>
      <c r="B299">
        <f>_xlfn.XLOOKUP(A299,'Patient Demographics'!A:A,'Billing Details'!J:J,FALSE)</f>
        <v>1000</v>
      </c>
      <c r="C299" t="str">
        <f>_xlfn.XLOOKUP(A299,'Patient Demographics'!A:A,'Patient Demographics'!N:N,FALSE)</f>
        <v>South</v>
      </c>
      <c r="D299">
        <f>_xlfn.XLOOKUP(A299,'Patient Demographics'!A:A,'Patient Demographics'!I:I,FALSE)</f>
        <v>62</v>
      </c>
      <c r="E299" t="str">
        <f>_xlfn.XLOOKUP(A299,'Patient Demographics'!A:A,'Patient Demographics'!J:J,FALSE)</f>
        <v>super senior</v>
      </c>
      <c r="F299">
        <f>_xlfn.XLOOKUP(A299,'Billing Details'!A:A,'Billing Details'!U:U,FALSE)</f>
        <v>608.94000000000005</v>
      </c>
      <c r="G299">
        <f>_xlfn.XLOOKUP(A299,'Patient Health Records'!A:A,'Patient Health Records'!E:E,FALSE)</f>
        <v>62.8</v>
      </c>
      <c r="H299" t="str">
        <f>_xlfn.XLOOKUP(A299,'Patient Health Records'!A:A,'Patient Health Records'!B:B,FALSE)</f>
        <v>AB-</v>
      </c>
      <c r="I299" t="b">
        <f>_xlfn.XLOOKUP(A299,'Patient Health Records'!A:A,'Patient Health Records'!J:J,FALSE)</f>
        <v>1</v>
      </c>
      <c r="J299" t="b">
        <f>_xlfn.XLOOKUP(A299,'Patient Health Records'!A:A,'Patient Health Records'!P:P,FALSE)</f>
        <v>0</v>
      </c>
      <c r="K299" s="68">
        <f>_xlfn.XLOOKUP(A299,'Patient Health Records'!A:A,'Patient Health Records'!F:F,FALSE)</f>
        <v>26.139438085327779</v>
      </c>
      <c r="L299" s="22" t="b">
        <f>_xlfn.XLOOKUP(A299,'Patient Health Records'!A:A,'Patient Health Records'!AD:AD,FALSE)</f>
        <v>0</v>
      </c>
      <c r="M299">
        <f>_xlfn.XLOOKUP(A299,'Patient Demographics'!A:A,'Patient Demographics'!K:K,FALSE)</f>
        <v>9</v>
      </c>
      <c r="N299" t="b">
        <f>_xlfn.XLOOKUP(A299,'Billing Details'!A:A,'Billing Details'!T:T,FALSE)</f>
        <v>1</v>
      </c>
      <c r="O299" t="str">
        <f>_xlfn.XLOOKUP(A299,'Patient Health Records'!A:A,'Patient Health Records'!AF:AF,FALSE)</f>
        <v>Stroke</v>
      </c>
      <c r="P299" t="b">
        <f>_xlfn.XLOOKUP(A299,'Patient Health Records'!A:A,'Patient Health Records'!X:X,FALSE)</f>
        <v>0</v>
      </c>
      <c r="Q299" t="b">
        <f>_xlfn.XLOOKUP(A299,'Patient Health Records'!A:A,'Patient Health Records'!S:S,FALSE)</f>
        <v>0</v>
      </c>
      <c r="R299" t="b">
        <f>_xlfn.XLOOKUP(A299,'Patient Health Records'!A:A,'Patient Health Records'!AA:AA,FALSE)</f>
        <v>0</v>
      </c>
      <c r="S299" t="str">
        <f>_xlfn.XLOOKUP(A299,'Patient Demographics'!A:A,'Patient Demographics'!E:E,FALSE)</f>
        <v>Female</v>
      </c>
      <c r="T299" t="str">
        <f>_xlfn.XLOOKUP(A299,'Patient Education'!A:A,'Patient Education'!B:B,FALSE)</f>
        <v>PhD</v>
      </c>
      <c r="U299" t="str">
        <f>_xlfn.XLOOKUP('Combined Sheet'!A299,'Patient Education'!A:A,'Patient Education'!C:C,FALSE)</f>
        <v>CEO</v>
      </c>
      <c r="V299">
        <f>_xlfn.XLOOKUP(A299,'Billing Details'!A:A,'Billing Details'!J:J,FALSE)</f>
        <v>1000</v>
      </c>
    </row>
    <row r="300" spans="1:22" x14ac:dyDescent="0.35">
      <c r="A300" s="2" t="s">
        <v>531</v>
      </c>
      <c r="B300">
        <f>_xlfn.XLOOKUP(A300,'Patient Demographics'!A:A,'Billing Details'!J:J,FALSE)</f>
        <v>90000</v>
      </c>
      <c r="C300" t="str">
        <f>_xlfn.XLOOKUP(A300,'Patient Demographics'!A:A,'Patient Demographics'!N:N,FALSE)</f>
        <v>West</v>
      </c>
      <c r="D300">
        <f>_xlfn.XLOOKUP(A300,'Patient Demographics'!A:A,'Patient Demographics'!I:I,FALSE)</f>
        <v>68</v>
      </c>
      <c r="E300" t="str">
        <f>_xlfn.XLOOKUP(A300,'Patient Demographics'!A:A,'Patient Demographics'!J:J,FALSE)</f>
        <v>super senior</v>
      </c>
      <c r="F300">
        <f>_xlfn.XLOOKUP(A300,'Billing Details'!A:A,'Billing Details'!U:U,FALSE)</f>
        <v>46249.5</v>
      </c>
      <c r="G300">
        <f>_xlfn.XLOOKUP(A300,'Patient Health Records'!A:A,'Patient Health Records'!E:E,FALSE)</f>
        <v>56.5</v>
      </c>
      <c r="H300" t="str">
        <f>_xlfn.XLOOKUP(A300,'Patient Health Records'!A:A,'Patient Health Records'!B:B,FALSE)</f>
        <v>A-</v>
      </c>
      <c r="I300" t="b">
        <f>_xlfn.XLOOKUP(A300,'Patient Health Records'!A:A,'Patient Health Records'!J:J,FALSE)</f>
        <v>1</v>
      </c>
      <c r="J300" t="b">
        <f>_xlfn.XLOOKUP(A300,'Patient Health Records'!A:A,'Patient Health Records'!P:P,FALSE)</f>
        <v>0</v>
      </c>
      <c r="K300" s="68">
        <f>_xlfn.XLOOKUP(A300,'Patient Health Records'!A:A,'Patient Health Records'!F:F,FALSE)</f>
        <v>22.632590930940552</v>
      </c>
      <c r="L300" s="22" t="b">
        <f>_xlfn.XLOOKUP(A300,'Patient Health Records'!A:A,'Patient Health Records'!AD:AD,FALSE)</f>
        <v>0</v>
      </c>
      <c r="M300">
        <f>_xlfn.XLOOKUP(A300,'Patient Demographics'!A:A,'Patient Demographics'!K:K,FALSE)</f>
        <v>20</v>
      </c>
      <c r="N300" t="b">
        <f>_xlfn.XLOOKUP(A300,'Billing Details'!A:A,'Billing Details'!T:T,FALSE)</f>
        <v>1</v>
      </c>
      <c r="O300" t="str">
        <f>_xlfn.XLOOKUP(A300,'Patient Health Records'!A:A,'Patient Health Records'!AF:AF,FALSE)</f>
        <v>Fractured Arm</v>
      </c>
      <c r="P300" t="b">
        <f>_xlfn.XLOOKUP(A300,'Patient Health Records'!A:A,'Patient Health Records'!X:X,FALSE)</f>
        <v>0</v>
      </c>
      <c r="Q300" t="b">
        <f>_xlfn.XLOOKUP(A300,'Patient Health Records'!A:A,'Patient Health Records'!S:S,FALSE)</f>
        <v>0</v>
      </c>
      <c r="R300" t="b">
        <f>_xlfn.XLOOKUP(A300,'Patient Health Records'!A:A,'Patient Health Records'!AA:AA,FALSE)</f>
        <v>0</v>
      </c>
      <c r="S300" t="str">
        <f>_xlfn.XLOOKUP(A300,'Patient Demographics'!A:A,'Patient Demographics'!E:E,FALSE)</f>
        <v>Female</v>
      </c>
      <c r="T300" t="str">
        <f>_xlfn.XLOOKUP(A300,'Patient Education'!A:A,'Patient Education'!B:B,FALSE)</f>
        <v>Master's Degree</v>
      </c>
      <c r="U300" t="str">
        <f>_xlfn.XLOOKUP('Combined Sheet'!A300,'Patient Education'!A:A,'Patient Education'!C:C,FALSE)</f>
        <v>Doctor</v>
      </c>
      <c r="V300">
        <f>_xlfn.XLOOKUP(A300,'Billing Details'!A:A,'Billing Details'!J:J,FALSE)</f>
        <v>90000</v>
      </c>
    </row>
    <row r="301" spans="1:22" x14ac:dyDescent="0.35">
      <c r="A301" s="2" t="s">
        <v>533</v>
      </c>
      <c r="B301">
        <f>_xlfn.XLOOKUP(A301,'Patient Demographics'!A:A,'Billing Details'!J:J,FALSE)</f>
        <v>20000</v>
      </c>
      <c r="C301" t="str">
        <f>_xlfn.XLOOKUP(A301,'Patient Demographics'!A:A,'Patient Demographics'!N:N,FALSE)</f>
        <v>West</v>
      </c>
      <c r="D301">
        <f>_xlfn.XLOOKUP(A301,'Patient Demographics'!A:A,'Patient Demographics'!I:I,FALSE)</f>
        <v>42</v>
      </c>
      <c r="E301" t="str">
        <f>_xlfn.XLOOKUP(A301,'Patient Demographics'!A:A,'Patient Demographics'!J:J,FALSE)</f>
        <v>Adult</v>
      </c>
      <c r="F301" t="str">
        <f>_xlfn.XLOOKUP(A301,'Billing Details'!A:A,'Billing Details'!U:U,FALSE)</f>
        <v/>
      </c>
      <c r="G301">
        <f>_xlfn.XLOOKUP(A301,'Patient Health Records'!A:A,'Patient Health Records'!E:E,FALSE)</f>
        <v>71.400000000000006</v>
      </c>
      <c r="H301" t="str">
        <f>_xlfn.XLOOKUP(A301,'Patient Health Records'!A:A,'Patient Health Records'!B:B,FALSE)</f>
        <v>A+</v>
      </c>
      <c r="I301" t="b">
        <f>_xlfn.XLOOKUP(A301,'Patient Health Records'!A:A,'Patient Health Records'!J:J,FALSE)</f>
        <v>0</v>
      </c>
      <c r="J301" t="b">
        <f>_xlfn.XLOOKUP(A301,'Patient Health Records'!A:A,'Patient Health Records'!P:P,FALSE)</f>
        <v>1</v>
      </c>
      <c r="K301" s="68">
        <f>_xlfn.XLOOKUP(A301,'Patient Health Records'!A:A,'Patient Health Records'!F:F,FALSE)</f>
        <v>25.601491627523398</v>
      </c>
      <c r="L301" s="22" t="b">
        <f>_xlfn.XLOOKUP(A301,'Patient Health Records'!A:A,'Patient Health Records'!AD:AD,FALSE)</f>
        <v>0</v>
      </c>
      <c r="M301">
        <f>_xlfn.XLOOKUP(A301,'Patient Demographics'!A:A,'Patient Demographics'!K:K,FALSE)</f>
        <v>5</v>
      </c>
      <c r="N301" t="b">
        <f>_xlfn.XLOOKUP(A301,'Billing Details'!A:A,'Billing Details'!T:T,FALSE)</f>
        <v>0</v>
      </c>
      <c r="O301" t="str">
        <f>_xlfn.XLOOKUP(A301,'Patient Health Records'!A:A,'Patient Health Records'!AF:AF,FALSE)</f>
        <v>Cancer</v>
      </c>
      <c r="P301" t="b">
        <f>_xlfn.XLOOKUP(A301,'Patient Health Records'!A:A,'Patient Health Records'!X:X,FALSE)</f>
        <v>0</v>
      </c>
      <c r="Q301" t="b">
        <f>_xlfn.XLOOKUP(A301,'Patient Health Records'!A:A,'Patient Health Records'!S:S,FALSE)</f>
        <v>0</v>
      </c>
      <c r="R301" t="b">
        <f>_xlfn.XLOOKUP(A301,'Patient Health Records'!A:A,'Patient Health Records'!AA:AA,FALSE)</f>
        <v>0</v>
      </c>
      <c r="S301" t="str">
        <f>_xlfn.XLOOKUP(A301,'Patient Demographics'!A:A,'Patient Demographics'!E:E,FALSE)</f>
        <v>Male</v>
      </c>
      <c r="T301" t="str">
        <f>_xlfn.XLOOKUP(A301,'Patient Education'!A:A,'Patient Education'!B:B,FALSE)</f>
        <v>Bachelor's Degree</v>
      </c>
      <c r="U301" t="str">
        <f>_xlfn.XLOOKUP('Combined Sheet'!A301,'Patient Education'!A:A,'Patient Education'!C:C,FALSE)</f>
        <v>Junior Executive</v>
      </c>
      <c r="V301">
        <f>_xlfn.XLOOKUP(A301,'Billing Details'!A:A,'Billing Details'!J:J,FALSE)</f>
        <v>20000</v>
      </c>
    </row>
    <row r="302" spans="1:22" x14ac:dyDescent="0.35">
      <c r="A302" s="2" t="s">
        <v>535</v>
      </c>
      <c r="B302">
        <f>_xlfn.XLOOKUP(A302,'Patient Demographics'!A:A,'Billing Details'!J:J,FALSE)</f>
        <v>45000</v>
      </c>
      <c r="C302" t="str">
        <f>_xlfn.XLOOKUP(A302,'Patient Demographics'!A:A,'Patient Demographics'!N:N,FALSE)</f>
        <v>West</v>
      </c>
      <c r="D302">
        <f>_xlfn.XLOOKUP(A302,'Patient Demographics'!A:A,'Patient Demographics'!I:I,FALSE)</f>
        <v>28</v>
      </c>
      <c r="E302" t="str">
        <f>_xlfn.XLOOKUP(A302,'Patient Demographics'!A:A,'Patient Demographics'!J:J,FALSE)</f>
        <v>Young adult</v>
      </c>
      <c r="F302">
        <f>_xlfn.XLOOKUP(A302,'Billing Details'!A:A,'Billing Details'!U:U,FALSE)</f>
        <v>26396.19</v>
      </c>
      <c r="G302">
        <f>_xlfn.XLOOKUP(A302,'Patient Health Records'!A:A,'Patient Health Records'!E:E,FALSE)</f>
        <v>82.4</v>
      </c>
      <c r="H302" t="str">
        <f>_xlfn.XLOOKUP(A302,'Patient Health Records'!A:A,'Patient Health Records'!B:B,FALSE)</f>
        <v>O+</v>
      </c>
      <c r="I302" t="b">
        <f>_xlfn.XLOOKUP(A302,'Patient Health Records'!A:A,'Patient Health Records'!J:J,FALSE)</f>
        <v>0</v>
      </c>
      <c r="J302" t="b">
        <f>_xlfn.XLOOKUP(A302,'Patient Health Records'!A:A,'Patient Health Records'!P:P,FALSE)</f>
        <v>0</v>
      </c>
      <c r="K302" s="68">
        <f>_xlfn.XLOOKUP(A302,'Patient Health Records'!A:A,'Patient Health Records'!F:F,FALSE)</f>
        <v>30.266299357208453</v>
      </c>
      <c r="L302" s="22" t="b">
        <f>_xlfn.XLOOKUP(A302,'Patient Health Records'!A:A,'Patient Health Records'!AD:AD,FALSE)</f>
        <v>1</v>
      </c>
      <c r="M302">
        <f>_xlfn.XLOOKUP(A302,'Patient Demographics'!A:A,'Patient Demographics'!K:K,FALSE)</f>
        <v>70</v>
      </c>
      <c r="N302" t="b">
        <f>_xlfn.XLOOKUP(A302,'Billing Details'!A:A,'Billing Details'!T:T,FALSE)</f>
        <v>1</v>
      </c>
      <c r="O302" t="str">
        <f>_xlfn.XLOOKUP(A302,'Patient Health Records'!A:A,'Patient Health Records'!AF:AF,FALSE)</f>
        <v>Cancer</v>
      </c>
      <c r="P302" t="b">
        <f>_xlfn.XLOOKUP(A302,'Patient Health Records'!A:A,'Patient Health Records'!X:X,FALSE)</f>
        <v>0</v>
      </c>
      <c r="Q302" t="b">
        <f>_xlfn.XLOOKUP(A302,'Patient Health Records'!A:A,'Patient Health Records'!S:S,FALSE)</f>
        <v>0</v>
      </c>
      <c r="R302" t="b">
        <f>_xlfn.XLOOKUP(A302,'Patient Health Records'!A:A,'Patient Health Records'!AA:AA,FALSE)</f>
        <v>1</v>
      </c>
      <c r="S302" t="str">
        <f>_xlfn.XLOOKUP(A302,'Patient Demographics'!A:A,'Patient Demographics'!E:E,FALSE)</f>
        <v>Female</v>
      </c>
      <c r="T302" t="str">
        <f>_xlfn.XLOOKUP(A302,'Patient Education'!A:A,'Patient Education'!B:B,FALSE)</f>
        <v>Master's Degree</v>
      </c>
      <c r="U302" t="str">
        <f>_xlfn.XLOOKUP('Combined Sheet'!A302,'Patient Education'!A:A,'Patient Education'!C:C,FALSE)</f>
        <v>Doctor</v>
      </c>
      <c r="V302">
        <f>_xlfn.XLOOKUP(A302,'Billing Details'!A:A,'Billing Details'!J:J,FALSE)</f>
        <v>45000</v>
      </c>
    </row>
    <row r="303" spans="1:22" x14ac:dyDescent="0.35">
      <c r="A303" s="2" t="s">
        <v>536</v>
      </c>
      <c r="B303">
        <f>_xlfn.XLOOKUP(A303,'Patient Demographics'!A:A,'Billing Details'!J:J,FALSE)</f>
        <v>40000</v>
      </c>
      <c r="C303" t="str">
        <f>_xlfn.XLOOKUP(A303,'Patient Demographics'!A:A,'Patient Demographics'!N:N,FALSE)</f>
        <v>South</v>
      </c>
      <c r="D303">
        <f>_xlfn.XLOOKUP(A303,'Patient Demographics'!A:A,'Patient Demographics'!I:I,FALSE)</f>
        <v>38</v>
      </c>
      <c r="E303" t="str">
        <f>_xlfn.XLOOKUP(A303,'Patient Demographics'!A:A,'Patient Demographics'!J:J,FALSE)</f>
        <v>Adult</v>
      </c>
      <c r="F303">
        <f>_xlfn.XLOOKUP(A303,'Billing Details'!A:A,'Billing Details'!U:U,FALSE)</f>
        <v>30393.3</v>
      </c>
      <c r="G303">
        <f>_xlfn.XLOOKUP(A303,'Patient Health Records'!A:A,'Patient Health Records'!E:E,FALSE)</f>
        <v>75.400000000000006</v>
      </c>
      <c r="H303" t="str">
        <f>_xlfn.XLOOKUP(A303,'Patient Health Records'!A:A,'Patient Health Records'!B:B,FALSE)</f>
        <v>AB-</v>
      </c>
      <c r="I303" t="b">
        <f>_xlfn.XLOOKUP(A303,'Patient Health Records'!A:A,'Patient Health Records'!J:J,FALSE)</f>
        <v>0</v>
      </c>
      <c r="J303" t="b">
        <f>_xlfn.XLOOKUP(A303,'Patient Health Records'!A:A,'Patient Health Records'!P:P,FALSE)</f>
        <v>1</v>
      </c>
      <c r="K303" s="68">
        <f>_xlfn.XLOOKUP(A303,'Patient Health Records'!A:A,'Patient Health Records'!F:F,FALSE)</f>
        <v>29.088383935804945</v>
      </c>
      <c r="L303" s="22" t="b">
        <f>_xlfn.XLOOKUP(A303,'Patient Health Records'!A:A,'Patient Health Records'!AD:AD,FALSE)</f>
        <v>1</v>
      </c>
      <c r="M303">
        <f>_xlfn.XLOOKUP(A303,'Patient Demographics'!A:A,'Patient Demographics'!K:K,FALSE)</f>
        <v>15</v>
      </c>
      <c r="N303" t="b">
        <f>_xlfn.XLOOKUP(A303,'Billing Details'!A:A,'Billing Details'!T:T,FALSE)</f>
        <v>1</v>
      </c>
      <c r="O303" t="str">
        <f>_xlfn.XLOOKUP(A303,'Patient Health Records'!A:A,'Patient Health Records'!AF:AF,FALSE)</f>
        <v>Heart Attack</v>
      </c>
      <c r="P303" t="b">
        <f>_xlfn.XLOOKUP(A303,'Patient Health Records'!A:A,'Patient Health Records'!X:X,FALSE)</f>
        <v>0</v>
      </c>
      <c r="Q303" t="b">
        <f>_xlfn.XLOOKUP(A303,'Patient Health Records'!A:A,'Patient Health Records'!S:S,FALSE)</f>
        <v>0</v>
      </c>
      <c r="R303" t="b">
        <f>_xlfn.XLOOKUP(A303,'Patient Health Records'!A:A,'Patient Health Records'!AA:AA,FALSE)</f>
        <v>0</v>
      </c>
      <c r="S303" t="str">
        <f>_xlfn.XLOOKUP(A303,'Patient Demographics'!A:A,'Patient Demographics'!E:E,FALSE)</f>
        <v>Male</v>
      </c>
      <c r="T303" t="str">
        <f>_xlfn.XLOOKUP(A303,'Patient Education'!A:A,'Patient Education'!B:B,FALSE)</f>
        <v>Master's Degree</v>
      </c>
      <c r="U303" t="str">
        <f>_xlfn.XLOOKUP('Combined Sheet'!A303,'Patient Education'!A:A,'Patient Education'!C:C,FALSE)</f>
        <v>Manager</v>
      </c>
      <c r="V303">
        <f>_xlfn.XLOOKUP(A303,'Billing Details'!A:A,'Billing Details'!J:J,FALSE)</f>
        <v>40000</v>
      </c>
    </row>
    <row r="304" spans="1:22" x14ac:dyDescent="0.35">
      <c r="A304" s="2" t="s">
        <v>538</v>
      </c>
      <c r="B304">
        <f>_xlfn.XLOOKUP(A304,'Patient Demographics'!A:A,'Billing Details'!J:J,FALSE)</f>
        <v>18000</v>
      </c>
      <c r="C304" t="str">
        <f>_xlfn.XLOOKUP(A304,'Patient Demographics'!A:A,'Patient Demographics'!N:N,FALSE)</f>
        <v>West</v>
      </c>
      <c r="D304">
        <f>_xlfn.XLOOKUP(A304,'Patient Demographics'!A:A,'Patient Demographics'!I:I,FALSE)</f>
        <v>38</v>
      </c>
      <c r="E304" t="str">
        <f>_xlfn.XLOOKUP(A304,'Patient Demographics'!A:A,'Patient Demographics'!J:J,FALSE)</f>
        <v>Adult</v>
      </c>
      <c r="F304">
        <f>_xlfn.XLOOKUP(A304,'Billing Details'!A:A,'Billing Details'!U:U,FALSE)</f>
        <v>15337.380000000001</v>
      </c>
      <c r="G304">
        <f>_xlfn.XLOOKUP(A304,'Patient Health Records'!A:A,'Patient Health Records'!E:E,FALSE)</f>
        <v>90.6</v>
      </c>
      <c r="H304" t="str">
        <f>_xlfn.XLOOKUP(A304,'Patient Health Records'!A:A,'Patient Health Records'!B:B,FALSE)</f>
        <v>A-</v>
      </c>
      <c r="I304" t="b">
        <f>_xlfn.XLOOKUP(A304,'Patient Health Records'!A:A,'Patient Health Records'!J:J,FALSE)</f>
        <v>1</v>
      </c>
      <c r="J304" t="b">
        <f>_xlfn.XLOOKUP(A304,'Patient Health Records'!A:A,'Patient Health Records'!P:P,FALSE)</f>
        <v>0</v>
      </c>
      <c r="K304" s="68">
        <f>_xlfn.XLOOKUP(A304,'Patient Health Records'!A:A,'Patient Health Records'!F:F,FALSE)</f>
        <v>33.685306365258775</v>
      </c>
      <c r="L304" s="22" t="b">
        <f>_xlfn.XLOOKUP(A304,'Patient Health Records'!A:A,'Patient Health Records'!AD:AD,FALSE)</f>
        <v>1</v>
      </c>
      <c r="M304">
        <f>_xlfn.XLOOKUP(A304,'Patient Demographics'!A:A,'Patient Demographics'!K:K,FALSE)</f>
        <v>20</v>
      </c>
      <c r="N304" t="b">
        <f>_xlfn.XLOOKUP(A304,'Billing Details'!A:A,'Billing Details'!T:T,FALSE)</f>
        <v>1</v>
      </c>
      <c r="O304" t="str">
        <f>_xlfn.XLOOKUP(A304,'Patient Health Records'!A:A,'Patient Health Records'!AF:AF,FALSE)</f>
        <v>Osteoarthritis</v>
      </c>
      <c r="P304" t="b">
        <f>_xlfn.XLOOKUP(A304,'Patient Health Records'!A:A,'Patient Health Records'!X:X,FALSE)</f>
        <v>0</v>
      </c>
      <c r="Q304" t="b">
        <f>_xlfn.XLOOKUP(A304,'Patient Health Records'!A:A,'Patient Health Records'!S:S,FALSE)</f>
        <v>1</v>
      </c>
      <c r="R304" t="b">
        <f>_xlfn.XLOOKUP(A304,'Patient Health Records'!A:A,'Patient Health Records'!AA:AA,FALSE)</f>
        <v>0</v>
      </c>
      <c r="S304" t="str">
        <f>_xlfn.XLOOKUP(A304,'Patient Demographics'!A:A,'Patient Demographics'!E:E,FALSE)</f>
        <v>Male</v>
      </c>
      <c r="T304" t="str">
        <f>_xlfn.XLOOKUP(A304,'Patient Education'!A:A,'Patient Education'!B:B,FALSE)</f>
        <v>Bachelor's Degree</v>
      </c>
      <c r="U304" t="str">
        <f>_xlfn.XLOOKUP('Combined Sheet'!A304,'Patient Education'!A:A,'Patient Education'!C:C,FALSE)</f>
        <v>Junior Executive</v>
      </c>
      <c r="V304">
        <f>_xlfn.XLOOKUP(A304,'Billing Details'!A:A,'Billing Details'!J:J,FALSE)</f>
        <v>18000</v>
      </c>
    </row>
    <row r="305" spans="1:22" x14ac:dyDescent="0.35">
      <c r="A305" s="2" t="s">
        <v>539</v>
      </c>
      <c r="B305">
        <f>_xlfn.XLOOKUP(A305,'Patient Demographics'!A:A,'Billing Details'!J:J,FALSE)</f>
        <v>21000</v>
      </c>
      <c r="C305" t="str">
        <f>_xlfn.XLOOKUP(A305,'Patient Demographics'!A:A,'Patient Demographics'!N:N,FALSE)</f>
        <v>West</v>
      </c>
      <c r="D305">
        <f>_xlfn.XLOOKUP(A305,'Patient Demographics'!A:A,'Patient Demographics'!I:I,FALSE)</f>
        <v>50</v>
      </c>
      <c r="E305" t="str">
        <f>_xlfn.XLOOKUP(A305,'Patient Demographics'!A:A,'Patient Demographics'!J:J,FALSE)</f>
        <v>Senior</v>
      </c>
      <c r="F305">
        <f>_xlfn.XLOOKUP(A305,'Billing Details'!A:A,'Billing Details'!U:U,FALSE)</f>
        <v>17377.78</v>
      </c>
      <c r="G305">
        <f>_xlfn.XLOOKUP(A305,'Patient Health Records'!A:A,'Patient Health Records'!E:E,FALSE)</f>
        <v>82.5</v>
      </c>
      <c r="H305" t="str">
        <f>_xlfn.XLOOKUP(A305,'Patient Health Records'!A:A,'Patient Health Records'!B:B,FALSE)</f>
        <v>A+</v>
      </c>
      <c r="I305" t="b">
        <f>_xlfn.XLOOKUP(A305,'Patient Health Records'!A:A,'Patient Health Records'!J:J,FALSE)</f>
        <v>1</v>
      </c>
      <c r="J305" t="b">
        <f>_xlfn.XLOOKUP(A305,'Patient Health Records'!A:A,'Patient Health Records'!P:P,FALSE)</f>
        <v>1</v>
      </c>
      <c r="K305" s="68">
        <f>_xlfn.XLOOKUP(A305,'Patient Health Records'!A:A,'Patient Health Records'!F:F,FALSE)</f>
        <v>29.58155545197031</v>
      </c>
      <c r="L305" s="22" t="b">
        <f>_xlfn.XLOOKUP(A305,'Patient Health Records'!A:A,'Patient Health Records'!AD:AD,FALSE)</f>
        <v>1</v>
      </c>
      <c r="M305">
        <f>_xlfn.XLOOKUP(A305,'Patient Demographics'!A:A,'Patient Demographics'!K:K,FALSE)</f>
        <v>20</v>
      </c>
      <c r="N305" t="b">
        <f>_xlfn.XLOOKUP(A305,'Billing Details'!A:A,'Billing Details'!T:T,FALSE)</f>
        <v>1</v>
      </c>
      <c r="O305" t="str">
        <f>_xlfn.XLOOKUP(A305,'Patient Health Records'!A:A,'Patient Health Records'!AF:AF,FALSE)</f>
        <v>Respiratory Infection</v>
      </c>
      <c r="P305" t="b">
        <f>_xlfn.XLOOKUP(A305,'Patient Health Records'!A:A,'Patient Health Records'!X:X,FALSE)</f>
        <v>0</v>
      </c>
      <c r="Q305" t="b">
        <f>_xlfn.XLOOKUP(A305,'Patient Health Records'!A:A,'Patient Health Records'!S:S,FALSE)</f>
        <v>1</v>
      </c>
      <c r="R305" t="b">
        <f>_xlfn.XLOOKUP(A305,'Patient Health Records'!A:A,'Patient Health Records'!AA:AA,FALSE)</f>
        <v>0</v>
      </c>
      <c r="S305" t="str">
        <f>_xlfn.XLOOKUP(A305,'Patient Demographics'!A:A,'Patient Demographics'!E:E,FALSE)</f>
        <v>Female</v>
      </c>
      <c r="T305" t="str">
        <f>_xlfn.XLOOKUP(A305,'Patient Education'!A:A,'Patient Education'!B:B,FALSE)</f>
        <v>Master's Degree</v>
      </c>
      <c r="U305" t="str">
        <f>_xlfn.XLOOKUP('Combined Sheet'!A305,'Patient Education'!A:A,'Patient Education'!C:C,FALSE)</f>
        <v>Software Engineer</v>
      </c>
      <c r="V305">
        <f>_xlfn.XLOOKUP(A305,'Billing Details'!A:A,'Billing Details'!J:J,FALSE)</f>
        <v>21000</v>
      </c>
    </row>
    <row r="306" spans="1:22" x14ac:dyDescent="0.35">
      <c r="A306" s="2" t="s">
        <v>541</v>
      </c>
      <c r="B306">
        <f>_xlfn.XLOOKUP(A306,'Patient Demographics'!A:A,'Billing Details'!J:J,FALSE)</f>
        <v>800</v>
      </c>
      <c r="C306" t="str">
        <f>_xlfn.XLOOKUP(A306,'Patient Demographics'!A:A,'Patient Demographics'!N:N,FALSE)</f>
        <v>West</v>
      </c>
      <c r="D306">
        <f>_xlfn.XLOOKUP(A306,'Patient Demographics'!A:A,'Patient Demographics'!I:I,FALSE)</f>
        <v>68</v>
      </c>
      <c r="E306" t="str">
        <f>_xlfn.XLOOKUP(A306,'Patient Demographics'!A:A,'Patient Demographics'!J:J,FALSE)</f>
        <v>super senior</v>
      </c>
      <c r="F306">
        <f>_xlfn.XLOOKUP(A306,'Billing Details'!A:A,'Billing Details'!U:U,FALSE)</f>
        <v>555.04</v>
      </c>
      <c r="G306">
        <f>_xlfn.XLOOKUP(A306,'Patient Health Records'!A:A,'Patient Health Records'!E:E,FALSE)</f>
        <v>74.2</v>
      </c>
      <c r="H306" t="str">
        <f>_xlfn.XLOOKUP(A306,'Patient Health Records'!A:A,'Patient Health Records'!B:B,FALSE)</f>
        <v>AB-</v>
      </c>
      <c r="I306" t="b">
        <f>_xlfn.XLOOKUP(A306,'Patient Health Records'!A:A,'Patient Health Records'!J:J,FALSE)</f>
        <v>1</v>
      </c>
      <c r="J306" t="b">
        <f>_xlfn.XLOOKUP(A306,'Patient Health Records'!A:A,'Patient Health Records'!P:P,FALSE)</f>
        <v>0</v>
      </c>
      <c r="K306" s="68">
        <f>_xlfn.XLOOKUP(A306,'Patient Health Records'!A:A,'Patient Health Records'!F:F,FALSE)</f>
        <v>26.289682539682545</v>
      </c>
      <c r="L306" s="22" t="b">
        <f>_xlfn.XLOOKUP(A306,'Patient Health Records'!A:A,'Patient Health Records'!AD:AD,FALSE)</f>
        <v>0</v>
      </c>
      <c r="M306">
        <f>_xlfn.XLOOKUP(A306,'Patient Demographics'!A:A,'Patient Demographics'!K:K,FALSE)</f>
        <v>30</v>
      </c>
      <c r="N306" t="b">
        <f>_xlfn.XLOOKUP(A306,'Billing Details'!A:A,'Billing Details'!T:T,FALSE)</f>
        <v>1</v>
      </c>
      <c r="O306" t="str">
        <f>_xlfn.XLOOKUP(A306,'Patient Health Records'!A:A,'Patient Health Records'!AF:AF,FALSE)</f>
        <v>Stroke</v>
      </c>
      <c r="P306" t="b">
        <f>_xlfn.XLOOKUP(A306,'Patient Health Records'!A:A,'Patient Health Records'!X:X,FALSE)</f>
        <v>0</v>
      </c>
      <c r="Q306" t="b">
        <f>_xlfn.XLOOKUP(A306,'Patient Health Records'!A:A,'Patient Health Records'!S:S,FALSE)</f>
        <v>0</v>
      </c>
      <c r="R306" t="b">
        <f>_xlfn.XLOOKUP(A306,'Patient Health Records'!A:A,'Patient Health Records'!AA:AA,FALSE)</f>
        <v>0</v>
      </c>
      <c r="S306" t="str">
        <f>_xlfn.XLOOKUP(A306,'Patient Demographics'!A:A,'Patient Demographics'!E:E,FALSE)</f>
        <v>Male</v>
      </c>
      <c r="T306" t="str">
        <f>_xlfn.XLOOKUP(A306,'Patient Education'!A:A,'Patient Education'!B:B,FALSE)</f>
        <v>School</v>
      </c>
      <c r="U306" t="str">
        <f>_xlfn.XLOOKUP('Combined Sheet'!A306,'Patient Education'!A:A,'Patient Education'!C:C,FALSE)</f>
        <v>Clerical Staff</v>
      </c>
      <c r="V306">
        <f>_xlfn.XLOOKUP(A306,'Billing Details'!A:A,'Billing Details'!J:J,FALSE)</f>
        <v>800</v>
      </c>
    </row>
    <row r="307" spans="1:22" x14ac:dyDescent="0.35">
      <c r="A307" s="2" t="s">
        <v>542</v>
      </c>
      <c r="B307">
        <f>_xlfn.XLOOKUP(A307,'Patient Demographics'!A:A,'Billing Details'!J:J,FALSE)</f>
        <v>12000</v>
      </c>
      <c r="C307" t="str">
        <f>_xlfn.XLOOKUP(A307,'Patient Demographics'!A:A,'Patient Demographics'!N:N,FALSE)</f>
        <v>South</v>
      </c>
      <c r="D307">
        <f>_xlfn.XLOOKUP(A307,'Patient Demographics'!A:A,'Patient Demographics'!I:I,FALSE)</f>
        <v>33</v>
      </c>
      <c r="E307" t="str">
        <f>_xlfn.XLOOKUP(A307,'Patient Demographics'!A:A,'Patient Demographics'!J:J,FALSE)</f>
        <v>Adult</v>
      </c>
      <c r="F307">
        <f>_xlfn.XLOOKUP(A307,'Billing Details'!A:A,'Billing Details'!U:U,FALSE)</f>
        <v>6992.64</v>
      </c>
      <c r="G307">
        <f>_xlfn.XLOOKUP(A307,'Patient Health Records'!A:A,'Patient Health Records'!E:E,FALSE)</f>
        <v>66.8</v>
      </c>
      <c r="H307" t="str">
        <f>_xlfn.XLOOKUP(A307,'Patient Health Records'!A:A,'Patient Health Records'!B:B,FALSE)</f>
        <v>O-</v>
      </c>
      <c r="I307" t="b">
        <f>_xlfn.XLOOKUP(A307,'Patient Health Records'!A:A,'Patient Health Records'!J:J,FALSE)</f>
        <v>0</v>
      </c>
      <c r="J307" t="b">
        <f>_xlfn.XLOOKUP(A307,'Patient Health Records'!A:A,'Patient Health Records'!P:P,FALSE)</f>
        <v>1</v>
      </c>
      <c r="K307" s="68">
        <f>_xlfn.XLOOKUP(A307,'Patient Health Records'!A:A,'Patient Health Records'!F:F,FALSE)</f>
        <v>23.66780045351474</v>
      </c>
      <c r="L307" s="22" t="b">
        <f>_xlfn.XLOOKUP(A307,'Patient Health Records'!A:A,'Patient Health Records'!AD:AD,FALSE)</f>
        <v>0</v>
      </c>
      <c r="M307">
        <f>_xlfn.XLOOKUP(A307,'Patient Demographics'!A:A,'Patient Demographics'!K:K,FALSE)</f>
        <v>7</v>
      </c>
      <c r="N307" t="b">
        <f>_xlfn.XLOOKUP(A307,'Billing Details'!A:A,'Billing Details'!T:T,FALSE)</f>
        <v>1</v>
      </c>
      <c r="O307" t="str">
        <f>_xlfn.XLOOKUP(A307,'Patient Health Records'!A:A,'Patient Health Records'!AF:AF,FALSE)</f>
        <v>Childbirth</v>
      </c>
      <c r="P307" t="b">
        <f>_xlfn.XLOOKUP(A307,'Patient Health Records'!A:A,'Patient Health Records'!X:X,FALSE)</f>
        <v>0</v>
      </c>
      <c r="Q307" t="b">
        <f>_xlfn.XLOOKUP(A307,'Patient Health Records'!A:A,'Patient Health Records'!S:S,FALSE)</f>
        <v>0</v>
      </c>
      <c r="R307" t="b">
        <f>_xlfn.XLOOKUP(A307,'Patient Health Records'!A:A,'Patient Health Records'!AA:AA,FALSE)</f>
        <v>0</v>
      </c>
      <c r="S307" t="str">
        <f>_xlfn.XLOOKUP(A307,'Patient Demographics'!A:A,'Patient Demographics'!E:E,FALSE)</f>
        <v>Female</v>
      </c>
      <c r="T307" t="str">
        <f>_xlfn.XLOOKUP(A307,'Patient Education'!A:A,'Patient Education'!B:B,FALSE)</f>
        <v>School</v>
      </c>
      <c r="U307" t="str">
        <f>_xlfn.XLOOKUP('Combined Sheet'!A307,'Patient Education'!A:A,'Patient Education'!C:C,FALSE)</f>
        <v>Clerical Staff</v>
      </c>
      <c r="V307">
        <f>_xlfn.XLOOKUP(A307,'Billing Details'!A:A,'Billing Details'!J:J,FALSE)</f>
        <v>12000</v>
      </c>
    </row>
    <row r="308" spans="1:22" x14ac:dyDescent="0.35">
      <c r="A308" s="2" t="s">
        <v>543</v>
      </c>
      <c r="B308">
        <f>_xlfn.XLOOKUP(A308,'Patient Demographics'!A:A,'Billing Details'!J:J,FALSE)</f>
        <v>30000</v>
      </c>
      <c r="C308" t="str">
        <f>_xlfn.XLOOKUP(A308,'Patient Demographics'!A:A,'Patient Demographics'!N:N,FALSE)</f>
        <v>South</v>
      </c>
      <c r="D308">
        <f>_xlfn.XLOOKUP(A308,'Patient Demographics'!A:A,'Patient Demographics'!I:I,FALSE)</f>
        <v>62</v>
      </c>
      <c r="E308" t="str">
        <f>_xlfn.XLOOKUP(A308,'Patient Demographics'!A:A,'Patient Demographics'!J:J,FALSE)</f>
        <v>super senior</v>
      </c>
      <c r="F308">
        <f>_xlfn.XLOOKUP(A308,'Billing Details'!A:A,'Billing Details'!U:U,FALSE)</f>
        <v>15917.49</v>
      </c>
      <c r="G308">
        <f>_xlfn.XLOOKUP(A308,'Patient Health Records'!A:A,'Patient Health Records'!E:E,FALSE)</f>
        <v>89.7</v>
      </c>
      <c r="H308" t="str">
        <f>_xlfn.XLOOKUP(A308,'Patient Health Records'!A:A,'Patient Health Records'!B:B,FALSE)</f>
        <v>O-</v>
      </c>
      <c r="I308" t="b">
        <f>_xlfn.XLOOKUP(A308,'Patient Health Records'!A:A,'Patient Health Records'!J:J,FALSE)</f>
        <v>1</v>
      </c>
      <c r="J308" t="b">
        <f>_xlfn.XLOOKUP(A308,'Patient Health Records'!A:A,'Patient Health Records'!P:P,FALSE)</f>
        <v>0</v>
      </c>
      <c r="K308" s="68">
        <f>_xlfn.XLOOKUP(A308,'Patient Health Records'!A:A,'Patient Health Records'!F:F,FALSE)</f>
        <v>34.605146406388641</v>
      </c>
      <c r="L308" s="22" t="b">
        <f>_xlfn.XLOOKUP(A308,'Patient Health Records'!A:A,'Patient Health Records'!AD:AD,FALSE)</f>
        <v>1</v>
      </c>
      <c r="M308">
        <f>_xlfn.XLOOKUP(A308,'Patient Demographics'!A:A,'Patient Demographics'!K:K,FALSE)</f>
        <v>250</v>
      </c>
      <c r="N308" t="b">
        <f>_xlfn.XLOOKUP(A308,'Billing Details'!A:A,'Billing Details'!T:T,FALSE)</f>
        <v>1</v>
      </c>
      <c r="O308" t="str">
        <f>_xlfn.XLOOKUP(A308,'Patient Health Records'!A:A,'Patient Health Records'!AF:AF,FALSE)</f>
        <v>Heart Disease</v>
      </c>
      <c r="P308" t="b">
        <f>_xlfn.XLOOKUP(A308,'Patient Health Records'!A:A,'Patient Health Records'!X:X,FALSE)</f>
        <v>1</v>
      </c>
      <c r="Q308" t="b">
        <f>_xlfn.XLOOKUP(A308,'Patient Health Records'!A:A,'Patient Health Records'!S:S,FALSE)</f>
        <v>1</v>
      </c>
      <c r="R308" t="b">
        <f>_xlfn.XLOOKUP(A308,'Patient Health Records'!A:A,'Patient Health Records'!AA:AA,FALSE)</f>
        <v>1</v>
      </c>
      <c r="S308" t="str">
        <f>_xlfn.XLOOKUP(A308,'Patient Demographics'!A:A,'Patient Demographics'!E:E,FALSE)</f>
        <v>Female</v>
      </c>
      <c r="T308" t="str">
        <f>_xlfn.XLOOKUP(A308,'Patient Education'!A:A,'Patient Education'!B:B,FALSE)</f>
        <v>Master's Degree</v>
      </c>
      <c r="U308" t="str">
        <f>_xlfn.XLOOKUP('Combined Sheet'!A308,'Patient Education'!A:A,'Patient Education'!C:C,FALSE)</f>
        <v>Doctor</v>
      </c>
      <c r="V308">
        <f>_xlfn.XLOOKUP(A308,'Billing Details'!A:A,'Billing Details'!J:J,FALSE)</f>
        <v>30000</v>
      </c>
    </row>
    <row r="309" spans="1:22" x14ac:dyDescent="0.35">
      <c r="A309" s="2" t="s">
        <v>544</v>
      </c>
      <c r="B309">
        <f>_xlfn.XLOOKUP(A309,'Patient Demographics'!A:A,'Billing Details'!J:J,FALSE)</f>
        <v>12000</v>
      </c>
      <c r="C309" t="str">
        <f>_xlfn.XLOOKUP(A309,'Patient Demographics'!A:A,'Patient Demographics'!N:N,FALSE)</f>
        <v>North</v>
      </c>
      <c r="D309">
        <f>_xlfn.XLOOKUP(A309,'Patient Demographics'!A:A,'Patient Demographics'!I:I,FALSE)</f>
        <v>68</v>
      </c>
      <c r="E309" t="str">
        <f>_xlfn.XLOOKUP(A309,'Patient Demographics'!A:A,'Patient Demographics'!J:J,FALSE)</f>
        <v>super senior</v>
      </c>
      <c r="F309">
        <f>_xlfn.XLOOKUP(A309,'Billing Details'!A:A,'Billing Details'!U:U,FALSE)</f>
        <v>9607.2000000000007</v>
      </c>
      <c r="G309">
        <f>_xlfn.XLOOKUP(A309,'Patient Health Records'!A:A,'Patient Health Records'!E:E,FALSE)</f>
        <v>59.7</v>
      </c>
      <c r="H309" t="str">
        <f>_xlfn.XLOOKUP(A309,'Patient Health Records'!A:A,'Patient Health Records'!B:B,FALSE)</f>
        <v>AB+</v>
      </c>
      <c r="I309" t="b">
        <f>_xlfn.XLOOKUP(A309,'Patient Health Records'!A:A,'Patient Health Records'!J:J,FALSE)</f>
        <v>0</v>
      </c>
      <c r="J309" t="b">
        <f>_xlfn.XLOOKUP(A309,'Patient Health Records'!A:A,'Patient Health Records'!P:P,FALSE)</f>
        <v>0</v>
      </c>
      <c r="K309" s="68">
        <f>_xlfn.XLOOKUP(A309,'Patient Health Records'!A:A,'Patient Health Records'!F:F,FALSE)</f>
        <v>23.031518845723543</v>
      </c>
      <c r="L309" s="22" t="b">
        <f>_xlfn.XLOOKUP(A309,'Patient Health Records'!A:A,'Patient Health Records'!AD:AD,FALSE)</f>
        <v>0</v>
      </c>
      <c r="M309">
        <f>_xlfn.XLOOKUP(A309,'Patient Demographics'!A:A,'Patient Demographics'!K:K,FALSE)</f>
        <v>2</v>
      </c>
      <c r="N309" t="b">
        <f>_xlfn.XLOOKUP(A309,'Billing Details'!A:A,'Billing Details'!T:T,FALSE)</f>
        <v>1</v>
      </c>
      <c r="O309" t="str">
        <f>_xlfn.XLOOKUP(A309,'Patient Health Records'!A:A,'Patient Health Records'!AF:AF,FALSE)</f>
        <v>Osteoarthritis</v>
      </c>
      <c r="P309" t="b">
        <f>_xlfn.XLOOKUP(A309,'Patient Health Records'!A:A,'Patient Health Records'!X:X,FALSE)</f>
        <v>0</v>
      </c>
      <c r="Q309" t="b">
        <f>_xlfn.XLOOKUP(A309,'Patient Health Records'!A:A,'Patient Health Records'!S:S,FALSE)</f>
        <v>0</v>
      </c>
      <c r="R309" t="b">
        <f>_xlfn.XLOOKUP(A309,'Patient Health Records'!A:A,'Patient Health Records'!AA:AA,FALSE)</f>
        <v>0</v>
      </c>
      <c r="S309" t="str">
        <f>_xlfn.XLOOKUP(A309,'Patient Demographics'!A:A,'Patient Demographics'!E:E,FALSE)</f>
        <v>Female</v>
      </c>
      <c r="T309" t="str">
        <f>_xlfn.XLOOKUP(A309,'Patient Education'!A:A,'Patient Education'!B:B,FALSE)</f>
        <v>Master's Degree</v>
      </c>
      <c r="U309" t="str">
        <f>_xlfn.XLOOKUP('Combined Sheet'!A309,'Patient Education'!A:A,'Patient Education'!C:C,FALSE)</f>
        <v>Software Engineer</v>
      </c>
      <c r="V309">
        <f>_xlfn.XLOOKUP(A309,'Billing Details'!A:A,'Billing Details'!J:J,FALSE)</f>
        <v>12000</v>
      </c>
    </row>
    <row r="310" spans="1:22" x14ac:dyDescent="0.35">
      <c r="A310" s="2" t="s">
        <v>546</v>
      </c>
      <c r="B310">
        <f>_xlfn.XLOOKUP(A310,'Patient Demographics'!A:A,'Billing Details'!J:J,FALSE)</f>
        <v>12000</v>
      </c>
      <c r="C310" t="str">
        <f>_xlfn.XLOOKUP(A310,'Patient Demographics'!A:A,'Patient Demographics'!N:N,FALSE)</f>
        <v>South</v>
      </c>
      <c r="D310">
        <f>_xlfn.XLOOKUP(A310,'Patient Demographics'!A:A,'Patient Demographics'!I:I,FALSE)</f>
        <v>53</v>
      </c>
      <c r="E310" t="str">
        <f>_xlfn.XLOOKUP(A310,'Patient Demographics'!A:A,'Patient Demographics'!J:J,FALSE)</f>
        <v>Senior</v>
      </c>
      <c r="F310">
        <f>_xlfn.XLOOKUP(A310,'Billing Details'!A:A,'Billing Details'!U:U,FALSE)</f>
        <v>9344</v>
      </c>
      <c r="G310">
        <f>_xlfn.XLOOKUP(A310,'Patient Health Records'!A:A,'Patient Health Records'!E:E,FALSE)</f>
        <v>76.5</v>
      </c>
      <c r="H310" t="str">
        <f>_xlfn.XLOOKUP(A310,'Patient Health Records'!A:A,'Patient Health Records'!B:B,FALSE)</f>
        <v>A+</v>
      </c>
      <c r="I310" t="b">
        <f>_xlfn.XLOOKUP(A310,'Patient Health Records'!A:A,'Patient Health Records'!J:J,FALSE)</f>
        <v>0</v>
      </c>
      <c r="J310" t="b">
        <f>_xlfn.XLOOKUP(A310,'Patient Health Records'!A:A,'Patient Health Records'!P:P,FALSE)</f>
        <v>0</v>
      </c>
      <c r="K310" s="68">
        <f>_xlfn.XLOOKUP(A310,'Patient Health Records'!A:A,'Patient Health Records'!F:F,FALSE)</f>
        <v>31.035741815083774</v>
      </c>
      <c r="L310" s="22" t="b">
        <f>_xlfn.XLOOKUP(A310,'Patient Health Records'!A:A,'Patient Health Records'!AD:AD,FALSE)</f>
        <v>1</v>
      </c>
      <c r="M310">
        <f>_xlfn.XLOOKUP(A310,'Patient Demographics'!A:A,'Patient Demographics'!K:K,FALSE)</f>
        <v>12</v>
      </c>
      <c r="N310" t="b">
        <f>_xlfn.XLOOKUP(A310,'Billing Details'!A:A,'Billing Details'!T:T,FALSE)</f>
        <v>1</v>
      </c>
      <c r="O310" t="str">
        <f>_xlfn.XLOOKUP(A310,'Patient Health Records'!A:A,'Patient Health Records'!AF:AF,FALSE)</f>
        <v>Allergic Reaction</v>
      </c>
      <c r="P310" t="b">
        <f>_xlfn.XLOOKUP(A310,'Patient Health Records'!A:A,'Patient Health Records'!X:X,FALSE)</f>
        <v>0</v>
      </c>
      <c r="Q310" t="b">
        <f>_xlfn.XLOOKUP(A310,'Patient Health Records'!A:A,'Patient Health Records'!S:S,FALSE)</f>
        <v>1</v>
      </c>
      <c r="R310" t="b">
        <f>_xlfn.XLOOKUP(A310,'Patient Health Records'!A:A,'Patient Health Records'!AA:AA,FALSE)</f>
        <v>0</v>
      </c>
      <c r="S310" t="str">
        <f>_xlfn.XLOOKUP(A310,'Patient Demographics'!A:A,'Patient Demographics'!E:E,FALSE)</f>
        <v>Female</v>
      </c>
      <c r="T310" t="str">
        <f>_xlfn.XLOOKUP(A310,'Patient Education'!A:A,'Patient Education'!B:B,FALSE)</f>
        <v>Master's Degree</v>
      </c>
      <c r="U310" t="str">
        <f>_xlfn.XLOOKUP('Combined Sheet'!A310,'Patient Education'!A:A,'Patient Education'!C:C,FALSE)</f>
        <v>Manager</v>
      </c>
      <c r="V310">
        <f>_xlfn.XLOOKUP(A310,'Billing Details'!A:A,'Billing Details'!J:J,FALSE)</f>
        <v>12000</v>
      </c>
    </row>
    <row r="311" spans="1:22" x14ac:dyDescent="0.35">
      <c r="A311" s="2" t="s">
        <v>548</v>
      </c>
      <c r="B311">
        <f>_xlfn.XLOOKUP(A311,'Patient Demographics'!A:A,'Billing Details'!J:J,FALSE)</f>
        <v>800</v>
      </c>
      <c r="C311" t="str">
        <f>_xlfn.XLOOKUP(A311,'Patient Demographics'!A:A,'Patient Demographics'!N:N,FALSE)</f>
        <v>West</v>
      </c>
      <c r="D311">
        <f>_xlfn.XLOOKUP(A311,'Patient Demographics'!A:A,'Patient Demographics'!I:I,FALSE)</f>
        <v>45</v>
      </c>
      <c r="E311" t="str">
        <f>_xlfn.XLOOKUP(A311,'Patient Demographics'!A:A,'Patient Demographics'!J:J,FALSE)</f>
        <v>Adult</v>
      </c>
      <c r="F311">
        <f>_xlfn.XLOOKUP(A311,'Billing Details'!A:A,'Billing Details'!U:U,FALSE)</f>
        <v>505.63</v>
      </c>
      <c r="G311">
        <f>_xlfn.XLOOKUP(A311,'Patient Health Records'!A:A,'Patient Health Records'!E:E,FALSE)</f>
        <v>84.5</v>
      </c>
      <c r="H311" t="str">
        <f>_xlfn.XLOOKUP(A311,'Patient Health Records'!A:A,'Patient Health Records'!B:B,FALSE)</f>
        <v>O+</v>
      </c>
      <c r="I311" t="b">
        <f>_xlfn.XLOOKUP(A311,'Patient Health Records'!A:A,'Patient Health Records'!J:J,FALSE)</f>
        <v>0</v>
      </c>
      <c r="J311" t="b">
        <f>_xlfn.XLOOKUP(A311,'Patient Health Records'!A:A,'Patient Health Records'!P:P,FALSE)</f>
        <v>1</v>
      </c>
      <c r="K311" s="68">
        <f>_xlfn.XLOOKUP(A311,'Patient Health Records'!A:A,'Patient Health Records'!F:F,FALSE)</f>
        <v>31.037649219467404</v>
      </c>
      <c r="L311" s="22" t="b">
        <f>_xlfn.XLOOKUP(A311,'Patient Health Records'!A:A,'Patient Health Records'!AD:AD,FALSE)</f>
        <v>1</v>
      </c>
      <c r="M311">
        <f>_xlfn.XLOOKUP(A311,'Patient Demographics'!A:A,'Patient Demographics'!K:K,FALSE)</f>
        <v>12</v>
      </c>
      <c r="N311" t="b">
        <f>_xlfn.XLOOKUP(A311,'Billing Details'!A:A,'Billing Details'!T:T,FALSE)</f>
        <v>1</v>
      </c>
      <c r="O311" t="str">
        <f>_xlfn.XLOOKUP(A311,'Patient Health Records'!A:A,'Patient Health Records'!AF:AF,FALSE)</f>
        <v>Kidney Stones</v>
      </c>
      <c r="P311" t="b">
        <f>_xlfn.XLOOKUP(A311,'Patient Health Records'!A:A,'Patient Health Records'!X:X,FALSE)</f>
        <v>0</v>
      </c>
      <c r="Q311" t="b">
        <f>_xlfn.XLOOKUP(A311,'Patient Health Records'!A:A,'Patient Health Records'!S:S,FALSE)</f>
        <v>0</v>
      </c>
      <c r="R311" t="b">
        <f>_xlfn.XLOOKUP(A311,'Patient Health Records'!A:A,'Patient Health Records'!AA:AA,FALSE)</f>
        <v>1</v>
      </c>
      <c r="S311" t="str">
        <f>_xlfn.XLOOKUP(A311,'Patient Demographics'!A:A,'Patient Demographics'!E:E,FALSE)</f>
        <v>Male</v>
      </c>
      <c r="T311" t="str">
        <f>_xlfn.XLOOKUP(A311,'Patient Education'!A:A,'Patient Education'!B:B,FALSE)</f>
        <v>Master's Degree</v>
      </c>
      <c r="U311" t="str">
        <f>_xlfn.XLOOKUP('Combined Sheet'!A311,'Patient Education'!A:A,'Patient Education'!C:C,FALSE)</f>
        <v>Senior Executive</v>
      </c>
      <c r="V311">
        <f>_xlfn.XLOOKUP(A311,'Billing Details'!A:A,'Billing Details'!J:J,FALSE)</f>
        <v>800</v>
      </c>
    </row>
    <row r="312" spans="1:22" x14ac:dyDescent="0.35">
      <c r="A312" s="2" t="s">
        <v>549</v>
      </c>
      <c r="B312">
        <f>_xlfn.XLOOKUP(A312,'Patient Demographics'!A:A,'Billing Details'!J:J,FALSE)</f>
        <v>500</v>
      </c>
      <c r="C312" t="str">
        <f>_xlfn.XLOOKUP(A312,'Patient Demographics'!A:A,'Patient Demographics'!N:N,FALSE)</f>
        <v>South</v>
      </c>
      <c r="D312">
        <f>_xlfn.XLOOKUP(A312,'Patient Demographics'!A:A,'Patient Demographics'!I:I,FALSE)</f>
        <v>48</v>
      </c>
      <c r="E312" t="str">
        <f>_xlfn.XLOOKUP(A312,'Patient Demographics'!A:A,'Patient Demographics'!J:J,FALSE)</f>
        <v>Senior</v>
      </c>
      <c r="F312">
        <f>_xlfn.XLOOKUP(A312,'Billing Details'!A:A,'Billing Details'!U:U,FALSE)</f>
        <v>402.18</v>
      </c>
      <c r="G312">
        <f>_xlfn.XLOOKUP(A312,'Patient Health Records'!A:A,'Patient Health Records'!E:E,FALSE)</f>
        <v>103.1</v>
      </c>
      <c r="H312" t="str">
        <f>_xlfn.XLOOKUP(A312,'Patient Health Records'!A:A,'Patient Health Records'!B:B,FALSE)</f>
        <v>O-</v>
      </c>
      <c r="I312" t="b">
        <f>_xlfn.XLOOKUP(A312,'Patient Health Records'!A:A,'Patient Health Records'!J:J,FALSE)</f>
        <v>0</v>
      </c>
      <c r="J312" t="b">
        <f>_xlfn.XLOOKUP(A312,'Patient Health Records'!A:A,'Patient Health Records'!P:P,FALSE)</f>
        <v>1</v>
      </c>
      <c r="K312" s="68">
        <f>_xlfn.XLOOKUP(A312,'Patient Health Records'!A:A,'Patient Health Records'!F:F,FALSE)</f>
        <v>33.283832644628099</v>
      </c>
      <c r="L312" s="22" t="b">
        <f>_xlfn.XLOOKUP(A312,'Patient Health Records'!A:A,'Patient Health Records'!AD:AD,FALSE)</f>
        <v>1</v>
      </c>
      <c r="M312">
        <f>_xlfn.XLOOKUP(A312,'Patient Demographics'!A:A,'Patient Demographics'!K:K,FALSE)</f>
        <v>30</v>
      </c>
      <c r="N312" t="b">
        <f>_xlfn.XLOOKUP(A312,'Billing Details'!A:A,'Billing Details'!T:T,FALSE)</f>
        <v>1</v>
      </c>
      <c r="O312" t="str">
        <f>_xlfn.XLOOKUP(A312,'Patient Health Records'!A:A,'Patient Health Records'!AF:AF,FALSE)</f>
        <v>Childbirth</v>
      </c>
      <c r="P312" t="b">
        <f>_xlfn.XLOOKUP(A312,'Patient Health Records'!A:A,'Patient Health Records'!X:X,FALSE)</f>
        <v>0</v>
      </c>
      <c r="Q312" t="b">
        <f>_xlfn.XLOOKUP(A312,'Patient Health Records'!A:A,'Patient Health Records'!S:S,FALSE)</f>
        <v>1</v>
      </c>
      <c r="R312" t="b">
        <f>_xlfn.XLOOKUP(A312,'Patient Health Records'!A:A,'Patient Health Records'!AA:AA,FALSE)</f>
        <v>1</v>
      </c>
      <c r="S312" t="str">
        <f>_xlfn.XLOOKUP(A312,'Patient Demographics'!A:A,'Patient Demographics'!E:E,FALSE)</f>
        <v>Female</v>
      </c>
      <c r="T312" t="str">
        <f>_xlfn.XLOOKUP(A312,'Patient Education'!A:A,'Patient Education'!B:B,FALSE)</f>
        <v>School</v>
      </c>
      <c r="U312" t="str">
        <f>_xlfn.XLOOKUP('Combined Sheet'!A312,'Patient Education'!A:A,'Patient Education'!C:C,FALSE)</f>
        <v>Clerical Staff</v>
      </c>
      <c r="V312">
        <f>_xlfn.XLOOKUP(A312,'Billing Details'!A:A,'Billing Details'!J:J,FALSE)</f>
        <v>500</v>
      </c>
    </row>
    <row r="313" spans="1:22" x14ac:dyDescent="0.35">
      <c r="A313" s="2" t="s">
        <v>551</v>
      </c>
      <c r="B313">
        <f>_xlfn.XLOOKUP(A313,'Patient Demographics'!A:A,'Billing Details'!J:J,FALSE)</f>
        <v>90000</v>
      </c>
      <c r="C313" t="str">
        <f>_xlfn.XLOOKUP(A313,'Patient Demographics'!A:A,'Patient Demographics'!N:N,FALSE)</f>
        <v>East</v>
      </c>
      <c r="D313">
        <f>_xlfn.XLOOKUP(A313,'Patient Demographics'!A:A,'Patient Demographics'!I:I,FALSE)</f>
        <v>28</v>
      </c>
      <c r="E313" t="str">
        <f>_xlfn.XLOOKUP(A313,'Patient Demographics'!A:A,'Patient Demographics'!J:J,FALSE)</f>
        <v>Young adult</v>
      </c>
      <c r="F313" t="str">
        <f>_xlfn.XLOOKUP(A313,'Billing Details'!A:A,'Billing Details'!U:U,FALSE)</f>
        <v/>
      </c>
      <c r="G313">
        <f>_xlfn.XLOOKUP(A313,'Patient Health Records'!A:A,'Patient Health Records'!E:E,FALSE)</f>
        <v>80.3</v>
      </c>
      <c r="H313" t="str">
        <f>_xlfn.XLOOKUP(A313,'Patient Health Records'!A:A,'Patient Health Records'!B:B,FALSE)</f>
        <v>O-</v>
      </c>
      <c r="I313" t="b">
        <f>_xlfn.XLOOKUP(A313,'Patient Health Records'!A:A,'Patient Health Records'!J:J,FALSE)</f>
        <v>0</v>
      </c>
      <c r="J313" t="b">
        <f>_xlfn.XLOOKUP(A313,'Patient Health Records'!A:A,'Patient Health Records'!P:P,FALSE)</f>
        <v>0</v>
      </c>
      <c r="K313" s="68">
        <f>_xlfn.XLOOKUP(A313,'Patient Health Records'!A:A,'Patient Health Records'!F:F,FALSE)</f>
        <v>28.792713973251104</v>
      </c>
      <c r="L313" s="22" t="b">
        <f>_xlfn.XLOOKUP(A313,'Patient Health Records'!A:A,'Patient Health Records'!AD:AD,FALSE)</f>
        <v>1</v>
      </c>
      <c r="M313">
        <f>_xlfn.XLOOKUP(A313,'Patient Demographics'!A:A,'Patient Demographics'!K:K,FALSE)</f>
        <v>5</v>
      </c>
      <c r="N313" t="b">
        <f>_xlfn.XLOOKUP(A313,'Billing Details'!A:A,'Billing Details'!T:T,FALSE)</f>
        <v>0</v>
      </c>
      <c r="O313" t="str">
        <f>_xlfn.XLOOKUP(A313,'Patient Health Records'!A:A,'Patient Health Records'!AF:AF,FALSE)</f>
        <v>Prostate Cancer</v>
      </c>
      <c r="P313" t="b">
        <f>_xlfn.XLOOKUP(A313,'Patient Health Records'!A:A,'Patient Health Records'!X:X,FALSE)</f>
        <v>0</v>
      </c>
      <c r="Q313" t="b">
        <f>_xlfn.XLOOKUP(A313,'Patient Health Records'!A:A,'Patient Health Records'!S:S,FALSE)</f>
        <v>1</v>
      </c>
      <c r="R313" t="b">
        <f>_xlfn.XLOOKUP(A313,'Patient Health Records'!A:A,'Patient Health Records'!AA:AA,FALSE)</f>
        <v>1</v>
      </c>
      <c r="S313" t="str">
        <f>_xlfn.XLOOKUP(A313,'Patient Demographics'!A:A,'Patient Demographics'!E:E,FALSE)</f>
        <v>Female</v>
      </c>
      <c r="T313" t="str">
        <f>_xlfn.XLOOKUP(A313,'Patient Education'!A:A,'Patient Education'!B:B,FALSE)</f>
        <v>Post-graduate</v>
      </c>
      <c r="U313" t="str">
        <f>_xlfn.XLOOKUP('Combined Sheet'!A313,'Patient Education'!A:A,'Patient Education'!C:C,FALSE)</f>
        <v>Professor</v>
      </c>
      <c r="V313">
        <f>_xlfn.XLOOKUP(A313,'Billing Details'!A:A,'Billing Details'!J:J,FALSE)</f>
        <v>90000</v>
      </c>
    </row>
    <row r="314" spans="1:22" x14ac:dyDescent="0.35">
      <c r="A314" s="2" t="s">
        <v>552</v>
      </c>
      <c r="B314">
        <f>_xlfn.XLOOKUP(A314,'Patient Demographics'!A:A,'Billing Details'!J:J,FALSE)</f>
        <v>12000</v>
      </c>
      <c r="C314" t="str">
        <f>_xlfn.XLOOKUP(A314,'Patient Demographics'!A:A,'Patient Demographics'!N:N,FALSE)</f>
        <v>East</v>
      </c>
      <c r="D314">
        <f>_xlfn.XLOOKUP(A314,'Patient Demographics'!A:A,'Patient Demographics'!I:I,FALSE)</f>
        <v>62</v>
      </c>
      <c r="E314" t="str">
        <f>_xlfn.XLOOKUP(A314,'Patient Demographics'!A:A,'Patient Demographics'!J:J,FALSE)</f>
        <v>super senior</v>
      </c>
      <c r="F314">
        <f>_xlfn.XLOOKUP(A314,'Billing Details'!A:A,'Billing Details'!U:U,FALSE)</f>
        <v>10441.56</v>
      </c>
      <c r="G314">
        <f>_xlfn.XLOOKUP(A314,'Patient Health Records'!A:A,'Patient Health Records'!E:E,FALSE)</f>
        <v>65.099999999999994</v>
      </c>
      <c r="H314" t="str">
        <f>_xlfn.XLOOKUP(A314,'Patient Health Records'!A:A,'Patient Health Records'!B:B,FALSE)</f>
        <v>A+</v>
      </c>
      <c r="I314" t="b">
        <f>_xlfn.XLOOKUP(A314,'Patient Health Records'!A:A,'Patient Health Records'!J:J,FALSE)</f>
        <v>0</v>
      </c>
      <c r="J314" t="b">
        <f>_xlfn.XLOOKUP(A314,'Patient Health Records'!A:A,'Patient Health Records'!P:P,FALSE)</f>
        <v>0</v>
      </c>
      <c r="K314" s="68">
        <f>_xlfn.XLOOKUP(A314,'Patient Health Records'!A:A,'Patient Health Records'!F:F,FALSE)</f>
        <v>25.114771806643258</v>
      </c>
      <c r="L314" s="22" t="b">
        <f>_xlfn.XLOOKUP(A314,'Patient Health Records'!A:A,'Patient Health Records'!AD:AD,FALSE)</f>
        <v>0</v>
      </c>
      <c r="M314">
        <f>_xlfn.XLOOKUP(A314,'Patient Demographics'!A:A,'Patient Demographics'!K:K,FALSE)</f>
        <v>25</v>
      </c>
      <c r="N314" t="b">
        <f>_xlfn.XLOOKUP(A314,'Billing Details'!A:A,'Billing Details'!T:T,FALSE)</f>
        <v>1</v>
      </c>
      <c r="O314" t="str">
        <f>_xlfn.XLOOKUP(A314,'Patient Health Records'!A:A,'Patient Health Records'!AF:AF,FALSE)</f>
        <v>Kidney Stones</v>
      </c>
      <c r="P314" t="b">
        <f>_xlfn.XLOOKUP(A314,'Patient Health Records'!A:A,'Patient Health Records'!X:X,FALSE)</f>
        <v>0</v>
      </c>
      <c r="Q314" t="b">
        <f>_xlfn.XLOOKUP(A314,'Patient Health Records'!A:A,'Patient Health Records'!S:S,FALSE)</f>
        <v>0</v>
      </c>
      <c r="R314" t="b">
        <f>_xlfn.XLOOKUP(A314,'Patient Health Records'!A:A,'Patient Health Records'!AA:AA,FALSE)</f>
        <v>0</v>
      </c>
      <c r="S314" t="str">
        <f>_xlfn.XLOOKUP(A314,'Patient Demographics'!A:A,'Patient Demographics'!E:E,FALSE)</f>
        <v>Female</v>
      </c>
      <c r="T314" t="str">
        <f>_xlfn.XLOOKUP(A314,'Patient Education'!A:A,'Patient Education'!B:B,FALSE)</f>
        <v>Master's Degree</v>
      </c>
      <c r="U314" t="str">
        <f>_xlfn.XLOOKUP('Combined Sheet'!A314,'Patient Education'!A:A,'Patient Education'!C:C,FALSE)</f>
        <v>Senior Executive</v>
      </c>
      <c r="V314">
        <f>_xlfn.XLOOKUP(A314,'Billing Details'!A:A,'Billing Details'!J:J,FALSE)</f>
        <v>12000</v>
      </c>
    </row>
    <row r="315" spans="1:22" x14ac:dyDescent="0.35">
      <c r="A315" s="2" t="s">
        <v>553</v>
      </c>
      <c r="B315">
        <f>_xlfn.XLOOKUP(A315,'Patient Demographics'!A:A,'Billing Details'!J:J,FALSE)</f>
        <v>60000</v>
      </c>
      <c r="C315" t="str">
        <f>_xlfn.XLOOKUP(A315,'Patient Demographics'!A:A,'Patient Demographics'!N:N,FALSE)</f>
        <v>South</v>
      </c>
      <c r="D315">
        <f>_xlfn.XLOOKUP(A315,'Patient Demographics'!A:A,'Patient Demographics'!I:I,FALSE)</f>
        <v>38</v>
      </c>
      <c r="E315" t="str">
        <f>_xlfn.XLOOKUP(A315,'Patient Demographics'!A:A,'Patient Demographics'!J:J,FALSE)</f>
        <v>Adult</v>
      </c>
      <c r="F315">
        <f>_xlfn.XLOOKUP(A315,'Billing Details'!A:A,'Billing Details'!U:U,FALSE)</f>
        <v>34111.4</v>
      </c>
      <c r="G315">
        <f>_xlfn.XLOOKUP(A315,'Patient Health Records'!A:A,'Patient Health Records'!E:E,FALSE)</f>
        <v>61.4</v>
      </c>
      <c r="H315" t="str">
        <f>_xlfn.XLOOKUP(A315,'Patient Health Records'!A:A,'Patient Health Records'!B:B,FALSE)</f>
        <v>O+</v>
      </c>
      <c r="I315" t="b">
        <f>_xlfn.XLOOKUP(A315,'Patient Health Records'!A:A,'Patient Health Records'!J:J,FALSE)</f>
        <v>0</v>
      </c>
      <c r="J315" t="b">
        <f>_xlfn.XLOOKUP(A315,'Patient Health Records'!A:A,'Patient Health Records'!P:P,FALSE)</f>
        <v>1</v>
      </c>
      <c r="K315" s="68">
        <f>_xlfn.XLOOKUP(A315,'Patient Health Records'!A:A,'Patient Health Records'!F:F,FALSE)</f>
        <v>23.395823807346435</v>
      </c>
      <c r="L315" s="22" t="b">
        <f>_xlfn.XLOOKUP(A315,'Patient Health Records'!A:A,'Patient Health Records'!AD:AD,FALSE)</f>
        <v>0</v>
      </c>
      <c r="M315">
        <f>_xlfn.XLOOKUP(A315,'Patient Demographics'!A:A,'Patient Demographics'!K:K,FALSE)</f>
        <v>12</v>
      </c>
      <c r="N315" t="b">
        <f>_xlfn.XLOOKUP(A315,'Billing Details'!A:A,'Billing Details'!T:T,FALSE)</f>
        <v>1</v>
      </c>
      <c r="O315" t="str">
        <f>_xlfn.XLOOKUP(A315,'Patient Health Records'!A:A,'Patient Health Records'!AF:AF,FALSE)</f>
        <v>Allergic Reaction</v>
      </c>
      <c r="P315" t="b">
        <f>_xlfn.XLOOKUP(A315,'Patient Health Records'!A:A,'Patient Health Records'!X:X,FALSE)</f>
        <v>0</v>
      </c>
      <c r="Q315" t="b">
        <f>_xlfn.XLOOKUP(A315,'Patient Health Records'!A:A,'Patient Health Records'!S:S,FALSE)</f>
        <v>0</v>
      </c>
      <c r="R315" t="b">
        <f>_xlfn.XLOOKUP(A315,'Patient Health Records'!A:A,'Patient Health Records'!AA:AA,FALSE)</f>
        <v>0</v>
      </c>
      <c r="S315" t="str">
        <f>_xlfn.XLOOKUP(A315,'Patient Demographics'!A:A,'Patient Demographics'!E:E,FALSE)</f>
        <v>Female</v>
      </c>
      <c r="T315" t="str">
        <f>_xlfn.XLOOKUP(A315,'Patient Education'!A:A,'Patient Education'!B:B,FALSE)</f>
        <v>Uneducated</v>
      </c>
      <c r="U315" t="str">
        <f>_xlfn.XLOOKUP('Combined Sheet'!A315,'Patient Education'!A:A,'Patient Education'!C:C,FALSE)</f>
        <v>Unemployed</v>
      </c>
      <c r="V315">
        <f>_xlfn.XLOOKUP(A315,'Billing Details'!A:A,'Billing Details'!J:J,FALSE)</f>
        <v>60000</v>
      </c>
    </row>
    <row r="316" spans="1:22" x14ac:dyDescent="0.35">
      <c r="A316" s="2" t="s">
        <v>554</v>
      </c>
      <c r="B316">
        <f>_xlfn.XLOOKUP(A316,'Patient Demographics'!A:A,'Billing Details'!J:J,FALSE)</f>
        <v>18000</v>
      </c>
      <c r="C316" t="str">
        <f>_xlfn.XLOOKUP(A316,'Patient Demographics'!A:A,'Patient Demographics'!N:N,FALSE)</f>
        <v>East</v>
      </c>
      <c r="D316">
        <f>_xlfn.XLOOKUP(A316,'Patient Demographics'!A:A,'Patient Demographics'!I:I,FALSE)</f>
        <v>38</v>
      </c>
      <c r="E316" t="str">
        <f>_xlfn.XLOOKUP(A316,'Patient Demographics'!A:A,'Patient Demographics'!J:J,FALSE)</f>
        <v>Adult</v>
      </c>
      <c r="F316">
        <f>_xlfn.XLOOKUP(A316,'Billing Details'!A:A,'Billing Details'!U:U,FALSE)</f>
        <v>15787.920000000002</v>
      </c>
      <c r="G316">
        <f>_xlfn.XLOOKUP(A316,'Patient Health Records'!A:A,'Patient Health Records'!E:E,FALSE)</f>
        <v>82.7</v>
      </c>
      <c r="H316" t="str">
        <f>_xlfn.XLOOKUP(A316,'Patient Health Records'!A:A,'Patient Health Records'!B:B,FALSE)</f>
        <v>A+</v>
      </c>
      <c r="I316" t="b">
        <f>_xlfn.XLOOKUP(A316,'Patient Health Records'!A:A,'Patient Health Records'!J:J,FALSE)</f>
        <v>0</v>
      </c>
      <c r="J316" t="b">
        <f>_xlfn.XLOOKUP(A316,'Patient Health Records'!A:A,'Patient Health Records'!P:P,FALSE)</f>
        <v>1</v>
      </c>
      <c r="K316" s="68">
        <f>_xlfn.XLOOKUP(A316,'Patient Health Records'!A:A,'Patient Health Records'!F:F,FALSE)</f>
        <v>26.101502335563691</v>
      </c>
      <c r="L316" s="22" t="b">
        <f>_xlfn.XLOOKUP(A316,'Patient Health Records'!A:A,'Patient Health Records'!AD:AD,FALSE)</f>
        <v>0</v>
      </c>
      <c r="M316">
        <f>_xlfn.XLOOKUP(A316,'Patient Demographics'!A:A,'Patient Demographics'!K:K,FALSE)</f>
        <v>2</v>
      </c>
      <c r="N316" t="b">
        <f>_xlfn.XLOOKUP(A316,'Billing Details'!A:A,'Billing Details'!T:T,FALSE)</f>
        <v>1</v>
      </c>
      <c r="O316" t="str">
        <f>_xlfn.XLOOKUP(A316,'Patient Health Records'!A:A,'Patient Health Records'!AF:AF,FALSE)</f>
        <v>Stroke</v>
      </c>
      <c r="P316" t="b">
        <f>_xlfn.XLOOKUP(A316,'Patient Health Records'!A:A,'Patient Health Records'!X:X,FALSE)</f>
        <v>0</v>
      </c>
      <c r="Q316" t="b">
        <f>_xlfn.XLOOKUP(A316,'Patient Health Records'!A:A,'Patient Health Records'!S:S,FALSE)</f>
        <v>0</v>
      </c>
      <c r="R316" t="b">
        <f>_xlfn.XLOOKUP(A316,'Patient Health Records'!A:A,'Patient Health Records'!AA:AA,FALSE)</f>
        <v>0</v>
      </c>
      <c r="S316" t="str">
        <f>_xlfn.XLOOKUP(A316,'Patient Demographics'!A:A,'Patient Demographics'!E:E,FALSE)</f>
        <v>Male</v>
      </c>
      <c r="T316" t="str">
        <f>_xlfn.XLOOKUP(A316,'Patient Education'!A:A,'Patient Education'!B:B,FALSE)</f>
        <v>Bachelor's Degree</v>
      </c>
      <c r="U316" t="str">
        <f>_xlfn.XLOOKUP('Combined Sheet'!A316,'Patient Education'!A:A,'Patient Education'!C:C,FALSE)</f>
        <v>Engineer</v>
      </c>
      <c r="V316">
        <f>_xlfn.XLOOKUP(A316,'Billing Details'!A:A,'Billing Details'!J:J,FALSE)</f>
        <v>18000</v>
      </c>
    </row>
    <row r="317" spans="1:22" x14ac:dyDescent="0.35">
      <c r="A317" s="2" t="s">
        <v>556</v>
      </c>
      <c r="B317">
        <f>_xlfn.XLOOKUP(A317,'Patient Demographics'!A:A,'Billing Details'!J:J,FALSE)</f>
        <v>45000</v>
      </c>
      <c r="C317" t="str">
        <f>_xlfn.XLOOKUP(A317,'Patient Demographics'!A:A,'Patient Demographics'!N:N,FALSE)</f>
        <v>West</v>
      </c>
      <c r="D317">
        <f>_xlfn.XLOOKUP(A317,'Patient Demographics'!A:A,'Patient Demographics'!I:I,FALSE)</f>
        <v>68</v>
      </c>
      <c r="E317" t="str">
        <f>_xlfn.XLOOKUP(A317,'Patient Demographics'!A:A,'Patient Demographics'!J:J,FALSE)</f>
        <v>super senior</v>
      </c>
      <c r="F317" t="str">
        <f>_xlfn.XLOOKUP(A317,'Billing Details'!A:A,'Billing Details'!U:U,FALSE)</f>
        <v/>
      </c>
      <c r="G317">
        <f>_xlfn.XLOOKUP(A317,'Patient Health Records'!A:A,'Patient Health Records'!E:E,FALSE)</f>
        <v>68.8</v>
      </c>
      <c r="H317" t="str">
        <f>_xlfn.XLOOKUP(A317,'Patient Health Records'!A:A,'Patient Health Records'!B:B,FALSE)</f>
        <v>A-</v>
      </c>
      <c r="I317" t="b">
        <f>_xlfn.XLOOKUP(A317,'Patient Health Records'!A:A,'Patient Health Records'!J:J,FALSE)</f>
        <v>0</v>
      </c>
      <c r="J317" t="b">
        <f>_xlfn.XLOOKUP(A317,'Patient Health Records'!A:A,'Patient Health Records'!P:P,FALSE)</f>
        <v>1</v>
      </c>
      <c r="K317" s="68">
        <f>_xlfn.XLOOKUP(A317,'Patient Health Records'!A:A,'Patient Health Records'!F:F,FALSE)</f>
        <v>28.270874424720574</v>
      </c>
      <c r="L317" s="22" t="b">
        <f>_xlfn.XLOOKUP(A317,'Patient Health Records'!A:A,'Patient Health Records'!AD:AD,FALSE)</f>
        <v>1</v>
      </c>
      <c r="M317">
        <f>_xlfn.XLOOKUP(A317,'Patient Demographics'!A:A,'Patient Demographics'!K:K,FALSE)</f>
        <v>20</v>
      </c>
      <c r="N317" t="b">
        <f>_xlfn.XLOOKUP(A317,'Billing Details'!A:A,'Billing Details'!T:T,FALSE)</f>
        <v>0</v>
      </c>
      <c r="O317" t="str">
        <f>_xlfn.XLOOKUP(A317,'Patient Health Records'!A:A,'Patient Health Records'!AF:AF,FALSE)</f>
        <v>Fractured Arm</v>
      </c>
      <c r="P317" t="b">
        <f>_xlfn.XLOOKUP(A317,'Patient Health Records'!A:A,'Patient Health Records'!X:X,FALSE)</f>
        <v>0</v>
      </c>
      <c r="Q317" t="b">
        <f>_xlfn.XLOOKUP(A317,'Patient Health Records'!A:A,'Patient Health Records'!S:S,FALSE)</f>
        <v>1</v>
      </c>
      <c r="R317" t="b">
        <f>_xlfn.XLOOKUP(A317,'Patient Health Records'!A:A,'Patient Health Records'!AA:AA,FALSE)</f>
        <v>1</v>
      </c>
      <c r="S317" t="str">
        <f>_xlfn.XLOOKUP(A317,'Patient Demographics'!A:A,'Patient Demographics'!E:E,FALSE)</f>
        <v>Female</v>
      </c>
      <c r="T317" t="str">
        <f>_xlfn.XLOOKUP(A317,'Patient Education'!A:A,'Patient Education'!B:B,FALSE)</f>
        <v>School</v>
      </c>
      <c r="U317" t="str">
        <f>_xlfn.XLOOKUP('Combined Sheet'!A317,'Patient Education'!A:A,'Patient Education'!C:C,FALSE)</f>
        <v>Retail Worker</v>
      </c>
      <c r="V317">
        <f>_xlfn.XLOOKUP(A317,'Billing Details'!A:A,'Billing Details'!J:J,FALSE)</f>
        <v>45000</v>
      </c>
    </row>
    <row r="318" spans="1:22" x14ac:dyDescent="0.35">
      <c r="A318" s="2" t="s">
        <v>557</v>
      </c>
      <c r="B318">
        <f>_xlfn.XLOOKUP(A318,'Patient Demographics'!A:A,'Billing Details'!J:J,FALSE)</f>
        <v>16000</v>
      </c>
      <c r="C318" t="str">
        <f>_xlfn.XLOOKUP(A318,'Patient Demographics'!A:A,'Patient Demographics'!N:N,FALSE)</f>
        <v>North</v>
      </c>
      <c r="D318">
        <f>_xlfn.XLOOKUP(A318,'Patient Demographics'!A:A,'Patient Demographics'!I:I,FALSE)</f>
        <v>48</v>
      </c>
      <c r="E318" t="str">
        <f>_xlfn.XLOOKUP(A318,'Patient Demographics'!A:A,'Patient Demographics'!J:J,FALSE)</f>
        <v>Senior</v>
      </c>
      <c r="F318">
        <f>_xlfn.XLOOKUP(A318,'Billing Details'!A:A,'Billing Details'!U:U,FALSE)</f>
        <v>11310.02</v>
      </c>
      <c r="G318">
        <f>_xlfn.XLOOKUP(A318,'Patient Health Records'!A:A,'Patient Health Records'!E:E,FALSE)</f>
        <v>78.900000000000006</v>
      </c>
      <c r="H318" t="str">
        <f>_xlfn.XLOOKUP(A318,'Patient Health Records'!A:A,'Patient Health Records'!B:B,FALSE)</f>
        <v>O+</v>
      </c>
      <c r="I318" t="b">
        <f>_xlfn.XLOOKUP(A318,'Patient Health Records'!A:A,'Patient Health Records'!J:J,FALSE)</f>
        <v>0</v>
      </c>
      <c r="J318" t="b">
        <f>_xlfn.XLOOKUP(A318,'Patient Health Records'!A:A,'Patient Health Records'!P:P,FALSE)</f>
        <v>0</v>
      </c>
      <c r="K318" s="68">
        <f>_xlfn.XLOOKUP(A318,'Patient Health Records'!A:A,'Patient Health Records'!F:F,FALSE)</f>
        <v>25.471332644628102</v>
      </c>
      <c r="L318" s="22" t="b">
        <f>_xlfn.XLOOKUP(A318,'Patient Health Records'!A:A,'Patient Health Records'!AD:AD,FALSE)</f>
        <v>0</v>
      </c>
      <c r="M318">
        <f>_xlfn.XLOOKUP(A318,'Patient Demographics'!A:A,'Patient Demographics'!K:K,FALSE)</f>
        <v>70</v>
      </c>
      <c r="N318" t="b">
        <f>_xlfn.XLOOKUP(A318,'Billing Details'!A:A,'Billing Details'!T:T,FALSE)</f>
        <v>1</v>
      </c>
      <c r="O318" t="str">
        <f>_xlfn.XLOOKUP(A318,'Patient Health Records'!A:A,'Patient Health Records'!AF:AF,FALSE)</f>
        <v>Cancer</v>
      </c>
      <c r="P318" t="b">
        <f>_xlfn.XLOOKUP(A318,'Patient Health Records'!A:A,'Patient Health Records'!X:X,FALSE)</f>
        <v>0</v>
      </c>
      <c r="Q318" t="b">
        <f>_xlfn.XLOOKUP(A318,'Patient Health Records'!A:A,'Patient Health Records'!S:S,FALSE)</f>
        <v>0</v>
      </c>
      <c r="R318" t="b">
        <f>_xlfn.XLOOKUP(A318,'Patient Health Records'!A:A,'Patient Health Records'!AA:AA,FALSE)</f>
        <v>0</v>
      </c>
      <c r="S318" t="str">
        <f>_xlfn.XLOOKUP(A318,'Patient Demographics'!A:A,'Patient Demographics'!E:E,FALSE)</f>
        <v>Female</v>
      </c>
      <c r="T318" t="str">
        <f>_xlfn.XLOOKUP(A318,'Patient Education'!A:A,'Patient Education'!B:B,FALSE)</f>
        <v>Master's Degree</v>
      </c>
      <c r="U318" t="str">
        <f>_xlfn.XLOOKUP('Combined Sheet'!A318,'Patient Education'!A:A,'Patient Education'!C:C,FALSE)</f>
        <v>Senior Executive</v>
      </c>
      <c r="V318">
        <f>_xlfn.XLOOKUP(A318,'Billing Details'!A:A,'Billing Details'!J:J,FALSE)</f>
        <v>16000</v>
      </c>
    </row>
    <row r="319" spans="1:22" x14ac:dyDescent="0.35">
      <c r="A319" s="2" t="s">
        <v>558</v>
      </c>
      <c r="B319">
        <f>_xlfn.XLOOKUP(A319,'Patient Demographics'!A:A,'Billing Details'!J:J,FALSE)</f>
        <v>250000</v>
      </c>
      <c r="C319" t="str">
        <f>_xlfn.XLOOKUP(A319,'Patient Demographics'!A:A,'Patient Demographics'!N:N,FALSE)</f>
        <v>North</v>
      </c>
      <c r="D319">
        <f>_xlfn.XLOOKUP(A319,'Patient Demographics'!A:A,'Patient Demographics'!I:I,FALSE)</f>
        <v>42</v>
      </c>
      <c r="E319" t="str">
        <f>_xlfn.XLOOKUP(A319,'Patient Demographics'!A:A,'Patient Demographics'!J:J,FALSE)</f>
        <v>Adult</v>
      </c>
      <c r="F319">
        <f>_xlfn.XLOOKUP(A319,'Billing Details'!A:A,'Billing Details'!U:U,FALSE)</f>
        <v>181231.9</v>
      </c>
      <c r="G319">
        <f>_xlfn.XLOOKUP(A319,'Patient Health Records'!A:A,'Patient Health Records'!E:E,FALSE)</f>
        <v>62.6</v>
      </c>
      <c r="H319" t="str">
        <f>_xlfn.XLOOKUP(A319,'Patient Health Records'!A:A,'Patient Health Records'!B:B,FALSE)</f>
        <v>O+</v>
      </c>
      <c r="I319" t="b">
        <f>_xlfn.XLOOKUP(A319,'Patient Health Records'!A:A,'Patient Health Records'!J:J,FALSE)</f>
        <v>0</v>
      </c>
      <c r="J319" t="b">
        <f>_xlfn.XLOOKUP(A319,'Patient Health Records'!A:A,'Patient Health Records'!P:P,FALSE)</f>
        <v>0</v>
      </c>
      <c r="K319" s="68">
        <f>_xlfn.XLOOKUP(A319,'Patient Health Records'!A:A,'Patient Health Records'!F:F,FALSE)</f>
        <v>24.150302843254501</v>
      </c>
      <c r="L319" s="22" t="b">
        <f>_xlfn.XLOOKUP(A319,'Patient Health Records'!A:A,'Patient Health Records'!AD:AD,FALSE)</f>
        <v>0</v>
      </c>
      <c r="M319">
        <f>_xlfn.XLOOKUP(A319,'Patient Demographics'!A:A,'Patient Demographics'!K:K,FALSE)</f>
        <v>2</v>
      </c>
      <c r="N319" t="b">
        <f>_xlfn.XLOOKUP(A319,'Billing Details'!A:A,'Billing Details'!T:T,FALSE)</f>
        <v>1</v>
      </c>
      <c r="O319" t="str">
        <f>_xlfn.XLOOKUP(A319,'Patient Health Records'!A:A,'Patient Health Records'!AF:AF,FALSE)</f>
        <v>Allergic Reaction</v>
      </c>
      <c r="P319" t="b">
        <f>_xlfn.XLOOKUP(A319,'Patient Health Records'!A:A,'Patient Health Records'!X:X,FALSE)</f>
        <v>0</v>
      </c>
      <c r="Q319" t="b">
        <f>_xlfn.XLOOKUP(A319,'Patient Health Records'!A:A,'Patient Health Records'!S:S,FALSE)</f>
        <v>0</v>
      </c>
      <c r="R319" t="b">
        <f>_xlfn.XLOOKUP(A319,'Patient Health Records'!A:A,'Patient Health Records'!AA:AA,FALSE)</f>
        <v>0</v>
      </c>
      <c r="S319" t="str">
        <f>_xlfn.XLOOKUP(A319,'Patient Demographics'!A:A,'Patient Demographics'!E:E,FALSE)</f>
        <v>Female</v>
      </c>
      <c r="T319" t="str">
        <f>_xlfn.XLOOKUP(A319,'Patient Education'!A:A,'Patient Education'!B:B,FALSE)</f>
        <v>School</v>
      </c>
      <c r="U319" t="str">
        <f>_xlfn.XLOOKUP('Combined Sheet'!A319,'Patient Education'!A:A,'Patient Education'!C:C,FALSE)</f>
        <v>Retail Worker</v>
      </c>
      <c r="V319">
        <f>_xlfn.XLOOKUP(A319,'Billing Details'!A:A,'Billing Details'!J:J,FALSE)</f>
        <v>250000</v>
      </c>
    </row>
    <row r="320" spans="1:22" x14ac:dyDescent="0.35">
      <c r="A320" s="2" t="s">
        <v>559</v>
      </c>
      <c r="B320">
        <f>_xlfn.XLOOKUP(A320,'Patient Demographics'!A:A,'Billing Details'!J:J,FALSE)</f>
        <v>100</v>
      </c>
      <c r="C320" t="str">
        <f>_xlfn.XLOOKUP(A320,'Patient Demographics'!A:A,'Patient Demographics'!N:N,FALSE)</f>
        <v>West</v>
      </c>
      <c r="D320">
        <f>_xlfn.XLOOKUP(A320,'Patient Demographics'!A:A,'Patient Demographics'!I:I,FALSE)</f>
        <v>62</v>
      </c>
      <c r="E320" t="str">
        <f>_xlfn.XLOOKUP(A320,'Patient Demographics'!A:A,'Patient Demographics'!J:J,FALSE)</f>
        <v>super senior</v>
      </c>
      <c r="F320" t="str">
        <f>_xlfn.XLOOKUP(A320,'Billing Details'!A:A,'Billing Details'!U:U,FALSE)</f>
        <v/>
      </c>
      <c r="G320">
        <f>_xlfn.XLOOKUP(A320,'Patient Health Records'!A:A,'Patient Health Records'!E:E,FALSE)</f>
        <v>62.9</v>
      </c>
      <c r="H320" t="str">
        <f>_xlfn.XLOOKUP(A320,'Patient Health Records'!A:A,'Patient Health Records'!B:B,FALSE)</f>
        <v>B+</v>
      </c>
      <c r="I320" t="b">
        <f>_xlfn.XLOOKUP(A320,'Patient Health Records'!A:A,'Patient Health Records'!J:J,FALSE)</f>
        <v>0</v>
      </c>
      <c r="J320" t="b">
        <f>_xlfn.XLOOKUP(A320,'Patient Health Records'!A:A,'Patient Health Records'!P:P,FALSE)</f>
        <v>0</v>
      </c>
      <c r="K320" s="68">
        <f>_xlfn.XLOOKUP(A320,'Patient Health Records'!A:A,'Patient Health Records'!F:F,FALSE)</f>
        <v>23.967383020880959</v>
      </c>
      <c r="L320" s="22" t="b">
        <f>_xlfn.XLOOKUP(A320,'Patient Health Records'!A:A,'Patient Health Records'!AD:AD,FALSE)</f>
        <v>0</v>
      </c>
      <c r="M320">
        <f>_xlfn.XLOOKUP(A320,'Patient Demographics'!A:A,'Patient Demographics'!K:K,FALSE)</f>
        <v>90</v>
      </c>
      <c r="N320" t="b">
        <f>_xlfn.XLOOKUP(A320,'Billing Details'!A:A,'Billing Details'!T:T,FALSE)</f>
        <v>0</v>
      </c>
      <c r="O320" t="str">
        <f>_xlfn.XLOOKUP(A320,'Patient Health Records'!A:A,'Patient Health Records'!AF:AF,FALSE)</f>
        <v>Stroke</v>
      </c>
      <c r="P320" t="b">
        <f>_xlfn.XLOOKUP(A320,'Patient Health Records'!A:A,'Patient Health Records'!X:X,FALSE)</f>
        <v>0</v>
      </c>
      <c r="Q320" t="b">
        <f>_xlfn.XLOOKUP(A320,'Patient Health Records'!A:A,'Patient Health Records'!S:S,FALSE)</f>
        <v>0</v>
      </c>
      <c r="R320" t="b">
        <f>_xlfn.XLOOKUP(A320,'Patient Health Records'!A:A,'Patient Health Records'!AA:AA,FALSE)</f>
        <v>0</v>
      </c>
      <c r="S320" t="str">
        <f>_xlfn.XLOOKUP(A320,'Patient Demographics'!A:A,'Patient Demographics'!E:E,FALSE)</f>
        <v>Female</v>
      </c>
      <c r="T320" t="str">
        <f>_xlfn.XLOOKUP(A320,'Patient Education'!A:A,'Patient Education'!B:B,FALSE)</f>
        <v>Master's Degree</v>
      </c>
      <c r="U320" t="str">
        <f>_xlfn.XLOOKUP('Combined Sheet'!A320,'Patient Education'!A:A,'Patient Education'!C:C,FALSE)</f>
        <v>Software Engineer</v>
      </c>
      <c r="V320">
        <f>_xlfn.XLOOKUP(A320,'Billing Details'!A:A,'Billing Details'!J:J,FALSE)</f>
        <v>100</v>
      </c>
    </row>
    <row r="321" spans="1:22" x14ac:dyDescent="0.35">
      <c r="A321" s="2" t="s">
        <v>561</v>
      </c>
      <c r="B321">
        <f>_xlfn.XLOOKUP(A321,'Patient Demographics'!A:A,'Billing Details'!J:J,FALSE)</f>
        <v>75000</v>
      </c>
      <c r="C321" t="str">
        <f>_xlfn.XLOOKUP(A321,'Patient Demographics'!A:A,'Patient Demographics'!N:N,FALSE)</f>
        <v>West</v>
      </c>
      <c r="D321">
        <f>_xlfn.XLOOKUP(A321,'Patient Demographics'!A:A,'Patient Demographics'!I:I,FALSE)</f>
        <v>58</v>
      </c>
      <c r="E321" t="str">
        <f>_xlfn.XLOOKUP(A321,'Patient Demographics'!A:A,'Patient Demographics'!J:J,FALSE)</f>
        <v>Senior</v>
      </c>
      <c r="F321">
        <f>_xlfn.XLOOKUP(A321,'Billing Details'!A:A,'Billing Details'!U:U,FALSE)</f>
        <v>64758.100000000006</v>
      </c>
      <c r="G321">
        <f>_xlfn.XLOOKUP(A321,'Patient Health Records'!A:A,'Patient Health Records'!E:E,FALSE)</f>
        <v>66.5</v>
      </c>
      <c r="H321" t="str">
        <f>_xlfn.XLOOKUP(A321,'Patient Health Records'!A:A,'Patient Health Records'!B:B,FALSE)</f>
        <v>A-</v>
      </c>
      <c r="I321" t="b">
        <f>_xlfn.XLOOKUP(A321,'Patient Health Records'!A:A,'Patient Health Records'!J:J,FALSE)</f>
        <v>0</v>
      </c>
      <c r="J321" t="b">
        <f>_xlfn.XLOOKUP(A321,'Patient Health Records'!A:A,'Patient Health Records'!P:P,FALSE)</f>
        <v>1</v>
      </c>
      <c r="K321" s="68">
        <f>_xlfn.XLOOKUP(A321,'Patient Health Records'!A:A,'Patient Health Records'!F:F,FALSE)</f>
        <v>25.654874426140964</v>
      </c>
      <c r="L321" s="22" t="b">
        <f>_xlfn.XLOOKUP(A321,'Patient Health Records'!A:A,'Patient Health Records'!AD:AD,FALSE)</f>
        <v>0</v>
      </c>
      <c r="M321">
        <f>_xlfn.XLOOKUP(A321,'Patient Demographics'!A:A,'Patient Demographics'!K:K,FALSE)</f>
        <v>25</v>
      </c>
      <c r="N321" t="b">
        <f>_xlfn.XLOOKUP(A321,'Billing Details'!A:A,'Billing Details'!T:T,FALSE)</f>
        <v>1</v>
      </c>
      <c r="O321" t="str">
        <f>_xlfn.XLOOKUP(A321,'Patient Health Records'!A:A,'Patient Health Records'!AF:AF,FALSE)</f>
        <v>Childbirth</v>
      </c>
      <c r="P321" t="b">
        <f>_xlfn.XLOOKUP(A321,'Patient Health Records'!A:A,'Patient Health Records'!X:X,FALSE)</f>
        <v>0</v>
      </c>
      <c r="Q321" t="b">
        <f>_xlfn.XLOOKUP(A321,'Patient Health Records'!A:A,'Patient Health Records'!S:S,FALSE)</f>
        <v>0</v>
      </c>
      <c r="R321" t="b">
        <f>_xlfn.XLOOKUP(A321,'Patient Health Records'!A:A,'Patient Health Records'!AA:AA,FALSE)</f>
        <v>0</v>
      </c>
      <c r="S321" t="str">
        <f>_xlfn.XLOOKUP(A321,'Patient Demographics'!A:A,'Patient Demographics'!E:E,FALSE)</f>
        <v>Male</v>
      </c>
      <c r="T321" t="str">
        <f>_xlfn.XLOOKUP(A321,'Patient Education'!A:A,'Patient Education'!B:B,FALSE)</f>
        <v>Post-graduate</v>
      </c>
      <c r="U321" t="str">
        <f>_xlfn.XLOOKUP('Combined Sheet'!A321,'Patient Education'!A:A,'Patient Education'!C:C,FALSE)</f>
        <v>Consultant</v>
      </c>
      <c r="V321">
        <f>_xlfn.XLOOKUP(A321,'Billing Details'!A:A,'Billing Details'!J:J,FALSE)</f>
        <v>75000</v>
      </c>
    </row>
    <row r="322" spans="1:22" x14ac:dyDescent="0.35">
      <c r="A322" s="2" t="s">
        <v>564</v>
      </c>
      <c r="B322">
        <f>_xlfn.XLOOKUP(A322,'Patient Demographics'!A:A,'Billing Details'!J:J,FALSE)</f>
        <v>40000</v>
      </c>
      <c r="C322" t="str">
        <f>_xlfn.XLOOKUP(A322,'Patient Demographics'!A:A,'Patient Demographics'!N:N,FALSE)</f>
        <v>East</v>
      </c>
      <c r="D322">
        <f>_xlfn.XLOOKUP(A322,'Patient Demographics'!A:A,'Patient Demographics'!I:I,FALSE)</f>
        <v>42</v>
      </c>
      <c r="E322" t="str">
        <f>_xlfn.XLOOKUP(A322,'Patient Demographics'!A:A,'Patient Demographics'!J:J,FALSE)</f>
        <v>Adult</v>
      </c>
      <c r="F322" t="str">
        <f>_xlfn.XLOOKUP(A322,'Billing Details'!A:A,'Billing Details'!U:U,FALSE)</f>
        <v/>
      </c>
      <c r="G322">
        <f>_xlfn.XLOOKUP(A322,'Patient Health Records'!A:A,'Patient Health Records'!E:E,FALSE)</f>
        <v>83.4</v>
      </c>
      <c r="H322" t="str">
        <f>_xlfn.XLOOKUP(A322,'Patient Health Records'!A:A,'Patient Health Records'!B:B,FALSE)</f>
        <v>AB+</v>
      </c>
      <c r="I322" t="b">
        <f>_xlfn.XLOOKUP(A322,'Patient Health Records'!A:A,'Patient Health Records'!J:J,FALSE)</f>
        <v>0</v>
      </c>
      <c r="J322" t="b">
        <f>_xlfn.XLOOKUP(A322,'Patient Health Records'!A:A,'Patient Health Records'!P:P,FALSE)</f>
        <v>0</v>
      </c>
      <c r="K322" s="68">
        <f>_xlfn.XLOOKUP(A322,'Patient Health Records'!A:A,'Patient Health Records'!F:F,FALSE)</f>
        <v>26.029150151368562</v>
      </c>
      <c r="L322" s="22" t="b">
        <f>_xlfn.XLOOKUP(A322,'Patient Health Records'!A:A,'Patient Health Records'!AD:AD,FALSE)</f>
        <v>0</v>
      </c>
      <c r="M322">
        <f>_xlfn.XLOOKUP(A322,'Patient Demographics'!A:A,'Patient Demographics'!K:K,FALSE)</f>
        <v>5</v>
      </c>
      <c r="N322" t="b">
        <f>_xlfn.XLOOKUP(A322,'Billing Details'!A:A,'Billing Details'!T:T,FALSE)</f>
        <v>0</v>
      </c>
      <c r="O322" t="str">
        <f>_xlfn.XLOOKUP(A322,'Patient Health Records'!A:A,'Patient Health Records'!AF:AF,FALSE)</f>
        <v>Prostate Cancer</v>
      </c>
      <c r="P322" t="b">
        <f>_xlfn.XLOOKUP(A322,'Patient Health Records'!A:A,'Patient Health Records'!X:X,FALSE)</f>
        <v>0</v>
      </c>
      <c r="Q322" t="b">
        <f>_xlfn.XLOOKUP(A322,'Patient Health Records'!A:A,'Patient Health Records'!S:S,FALSE)</f>
        <v>0</v>
      </c>
      <c r="R322" t="b">
        <f>_xlfn.XLOOKUP(A322,'Patient Health Records'!A:A,'Patient Health Records'!AA:AA,FALSE)</f>
        <v>0</v>
      </c>
      <c r="S322" t="str">
        <f>_xlfn.XLOOKUP(A322,'Patient Demographics'!A:A,'Patient Demographics'!E:E,FALSE)</f>
        <v>Female</v>
      </c>
      <c r="T322" t="str">
        <f>_xlfn.XLOOKUP(A322,'Patient Education'!A:A,'Patient Education'!B:B,FALSE)</f>
        <v>School</v>
      </c>
      <c r="U322" t="str">
        <f>_xlfn.XLOOKUP('Combined Sheet'!A322,'Patient Education'!A:A,'Patient Education'!C:C,FALSE)</f>
        <v>Driver</v>
      </c>
      <c r="V322">
        <f>_xlfn.XLOOKUP(A322,'Billing Details'!A:A,'Billing Details'!J:J,FALSE)</f>
        <v>40000</v>
      </c>
    </row>
    <row r="323" spans="1:22" x14ac:dyDescent="0.35">
      <c r="A323" s="2" t="s">
        <v>566</v>
      </c>
      <c r="B323">
        <f>_xlfn.XLOOKUP(A323,'Patient Demographics'!A:A,'Billing Details'!J:J,FALSE)</f>
        <v>3000</v>
      </c>
      <c r="C323" t="str">
        <f>_xlfn.XLOOKUP(A323,'Patient Demographics'!A:A,'Patient Demographics'!N:N,FALSE)</f>
        <v>West</v>
      </c>
      <c r="D323">
        <f>_xlfn.XLOOKUP(A323,'Patient Demographics'!A:A,'Patient Demographics'!I:I,FALSE)</f>
        <v>41</v>
      </c>
      <c r="E323" t="str">
        <f>_xlfn.XLOOKUP(A323,'Patient Demographics'!A:A,'Patient Demographics'!J:J,FALSE)</f>
        <v>Adult</v>
      </c>
      <c r="F323">
        <f>_xlfn.XLOOKUP(A323,'Billing Details'!A:A,'Billing Details'!U:U,FALSE)</f>
        <v>1894.17</v>
      </c>
      <c r="G323">
        <f>_xlfn.XLOOKUP(A323,'Patient Health Records'!A:A,'Patient Health Records'!E:E,FALSE)</f>
        <v>57.3</v>
      </c>
      <c r="H323" t="str">
        <f>_xlfn.XLOOKUP(A323,'Patient Health Records'!A:A,'Patient Health Records'!B:B,FALSE)</f>
        <v>AB+</v>
      </c>
      <c r="I323" t="b">
        <f>_xlfn.XLOOKUP(A323,'Patient Health Records'!A:A,'Patient Health Records'!J:J,FALSE)</f>
        <v>0</v>
      </c>
      <c r="J323" t="b">
        <f>_xlfn.XLOOKUP(A323,'Patient Health Records'!A:A,'Patient Health Records'!P:P,FALSE)</f>
        <v>0</v>
      </c>
      <c r="K323" s="68">
        <f>_xlfn.XLOOKUP(A323,'Patient Health Records'!A:A,'Patient Health Records'!F:F,FALSE)</f>
        <v>22.382812499999993</v>
      </c>
      <c r="L323" s="22" t="b">
        <f>_xlfn.XLOOKUP(A323,'Patient Health Records'!A:A,'Patient Health Records'!AD:AD,FALSE)</f>
        <v>0</v>
      </c>
      <c r="M323">
        <f>_xlfn.XLOOKUP(A323,'Patient Demographics'!A:A,'Patient Demographics'!K:K,FALSE)</f>
        <v>20</v>
      </c>
      <c r="N323" t="b">
        <f>_xlfn.XLOOKUP(A323,'Billing Details'!A:A,'Billing Details'!T:T,FALSE)</f>
        <v>1</v>
      </c>
      <c r="O323" t="str">
        <f>_xlfn.XLOOKUP(A323,'Patient Health Records'!A:A,'Patient Health Records'!AF:AF,FALSE)</f>
        <v>Allergic Reaction</v>
      </c>
      <c r="P323" t="b">
        <f>_xlfn.XLOOKUP(A323,'Patient Health Records'!A:A,'Patient Health Records'!X:X,FALSE)</f>
        <v>0</v>
      </c>
      <c r="Q323" t="b">
        <f>_xlfn.XLOOKUP(A323,'Patient Health Records'!A:A,'Patient Health Records'!S:S,FALSE)</f>
        <v>0</v>
      </c>
      <c r="R323" t="b">
        <f>_xlfn.XLOOKUP(A323,'Patient Health Records'!A:A,'Patient Health Records'!AA:AA,FALSE)</f>
        <v>0</v>
      </c>
      <c r="S323" t="str">
        <f>_xlfn.XLOOKUP(A323,'Patient Demographics'!A:A,'Patient Demographics'!E:E,FALSE)</f>
        <v>Female</v>
      </c>
      <c r="T323" t="str">
        <f>_xlfn.XLOOKUP(A323,'Patient Education'!A:A,'Patient Education'!B:B,FALSE)</f>
        <v>Bachelor's Degree</v>
      </c>
      <c r="U323" t="str">
        <f>_xlfn.XLOOKUP('Combined Sheet'!A323,'Patient Education'!A:A,'Patient Education'!C:C,FALSE)</f>
        <v>Teacher</v>
      </c>
      <c r="V323">
        <f>_xlfn.XLOOKUP(A323,'Billing Details'!A:A,'Billing Details'!J:J,FALSE)</f>
        <v>3000</v>
      </c>
    </row>
    <row r="324" spans="1:22" x14ac:dyDescent="0.35">
      <c r="A324" s="2" t="s">
        <v>567</v>
      </c>
      <c r="B324">
        <f>_xlfn.XLOOKUP(A324,'Patient Demographics'!A:A,'Billing Details'!J:J,FALSE)</f>
        <v>32000</v>
      </c>
      <c r="C324" t="str">
        <f>_xlfn.XLOOKUP(A324,'Patient Demographics'!A:A,'Patient Demographics'!N:N,FALSE)</f>
        <v>North</v>
      </c>
      <c r="D324">
        <f>_xlfn.XLOOKUP(A324,'Patient Demographics'!A:A,'Patient Demographics'!I:I,FALSE)</f>
        <v>42</v>
      </c>
      <c r="E324" t="str">
        <f>_xlfn.XLOOKUP(A324,'Patient Demographics'!A:A,'Patient Demographics'!J:J,FALSE)</f>
        <v>Adult</v>
      </c>
      <c r="F324" t="str">
        <f>_xlfn.XLOOKUP(A324,'Billing Details'!A:A,'Billing Details'!U:U,FALSE)</f>
        <v/>
      </c>
      <c r="G324">
        <f>_xlfn.XLOOKUP(A324,'Patient Health Records'!A:A,'Patient Health Records'!E:E,FALSE)</f>
        <v>96.5</v>
      </c>
      <c r="H324" t="str">
        <f>_xlfn.XLOOKUP(A324,'Patient Health Records'!A:A,'Patient Health Records'!B:B,FALSE)</f>
        <v>O-</v>
      </c>
      <c r="I324" t="b">
        <f>_xlfn.XLOOKUP(A324,'Patient Health Records'!A:A,'Patient Health Records'!J:J,FALSE)</f>
        <v>1</v>
      </c>
      <c r="J324" t="b">
        <f>_xlfn.XLOOKUP(A324,'Patient Health Records'!A:A,'Patient Health Records'!P:P,FALSE)</f>
        <v>0</v>
      </c>
      <c r="K324" s="68">
        <f>_xlfn.XLOOKUP(A324,'Patient Health Records'!A:A,'Patient Health Records'!F:F,FALSE)</f>
        <v>33.391003460207614</v>
      </c>
      <c r="L324" s="22" t="b">
        <f>_xlfn.XLOOKUP(A324,'Patient Health Records'!A:A,'Patient Health Records'!AD:AD,FALSE)</f>
        <v>1</v>
      </c>
      <c r="M324">
        <f>_xlfn.XLOOKUP(A324,'Patient Demographics'!A:A,'Patient Demographics'!K:K,FALSE)</f>
        <v>3</v>
      </c>
      <c r="N324" t="b">
        <f>_xlfn.XLOOKUP(A324,'Billing Details'!A:A,'Billing Details'!T:T,FALSE)</f>
        <v>0</v>
      </c>
      <c r="O324" t="str">
        <f>_xlfn.XLOOKUP(A324,'Patient Health Records'!A:A,'Patient Health Records'!AF:AF,FALSE)</f>
        <v>Kidney Stones</v>
      </c>
      <c r="P324" t="b">
        <f>_xlfn.XLOOKUP(A324,'Patient Health Records'!A:A,'Patient Health Records'!X:X,FALSE)</f>
        <v>0</v>
      </c>
      <c r="Q324" t="b">
        <f>_xlfn.XLOOKUP(A324,'Patient Health Records'!A:A,'Patient Health Records'!S:S,FALSE)</f>
        <v>1</v>
      </c>
      <c r="R324" t="b">
        <f>_xlfn.XLOOKUP(A324,'Patient Health Records'!A:A,'Patient Health Records'!AA:AA,FALSE)</f>
        <v>1</v>
      </c>
      <c r="S324" t="str">
        <f>_xlfn.XLOOKUP(A324,'Patient Demographics'!A:A,'Patient Demographics'!E:E,FALSE)</f>
        <v>Male</v>
      </c>
      <c r="T324" t="str">
        <f>_xlfn.XLOOKUP(A324,'Patient Education'!A:A,'Patient Education'!B:B,FALSE)</f>
        <v>Post-graduate</v>
      </c>
      <c r="U324" t="str">
        <f>_xlfn.XLOOKUP('Combined Sheet'!A324,'Patient Education'!A:A,'Patient Education'!C:C,FALSE)</f>
        <v>CEO</v>
      </c>
      <c r="V324">
        <f>_xlfn.XLOOKUP(A324,'Billing Details'!A:A,'Billing Details'!J:J,FALSE)</f>
        <v>32000</v>
      </c>
    </row>
    <row r="325" spans="1:22" x14ac:dyDescent="0.35">
      <c r="A325" s="2" t="s">
        <v>569</v>
      </c>
      <c r="B325">
        <f>_xlfn.XLOOKUP(A325,'Patient Demographics'!A:A,'Billing Details'!J:J,FALSE)</f>
        <v>12000</v>
      </c>
      <c r="C325" t="str">
        <f>_xlfn.XLOOKUP(A325,'Patient Demographics'!A:A,'Patient Demographics'!N:N,FALSE)</f>
        <v>East</v>
      </c>
      <c r="D325">
        <f>_xlfn.XLOOKUP(A325,'Patient Demographics'!A:A,'Patient Demographics'!I:I,FALSE)</f>
        <v>73</v>
      </c>
      <c r="E325" t="str">
        <f>_xlfn.XLOOKUP(A325,'Patient Demographics'!A:A,'Patient Demographics'!J:J,FALSE)</f>
        <v>super senior</v>
      </c>
      <c r="F325">
        <f>_xlfn.XLOOKUP(A325,'Billing Details'!A:A,'Billing Details'!U:U,FALSE)</f>
        <v>6341.88</v>
      </c>
      <c r="G325">
        <f>_xlfn.XLOOKUP(A325,'Patient Health Records'!A:A,'Patient Health Records'!E:E,FALSE)</f>
        <v>83.8</v>
      </c>
      <c r="H325" t="str">
        <f>_xlfn.XLOOKUP(A325,'Patient Health Records'!A:A,'Patient Health Records'!B:B,FALSE)</f>
        <v>B+</v>
      </c>
      <c r="I325" t="b">
        <f>_xlfn.XLOOKUP(A325,'Patient Health Records'!A:A,'Patient Health Records'!J:J,FALSE)</f>
        <v>0</v>
      </c>
      <c r="J325" t="b">
        <f>_xlfn.XLOOKUP(A325,'Patient Health Records'!A:A,'Patient Health Records'!P:P,FALSE)</f>
        <v>0</v>
      </c>
      <c r="K325" s="68">
        <f>_xlfn.XLOOKUP(A325,'Patient Health Records'!A:A,'Patient Health Records'!F:F,FALSE)</f>
        <v>34.434582511505582</v>
      </c>
      <c r="L325" s="22" t="b">
        <f>_xlfn.XLOOKUP(A325,'Patient Health Records'!A:A,'Patient Health Records'!AD:AD,FALSE)</f>
        <v>1</v>
      </c>
      <c r="M325">
        <f>_xlfn.XLOOKUP(A325,'Patient Demographics'!A:A,'Patient Demographics'!K:K,FALSE)</f>
        <v>25</v>
      </c>
      <c r="N325" t="b">
        <f>_xlfn.XLOOKUP(A325,'Billing Details'!A:A,'Billing Details'!T:T,FALSE)</f>
        <v>1</v>
      </c>
      <c r="O325" t="str">
        <f>_xlfn.XLOOKUP(A325,'Patient Health Records'!A:A,'Patient Health Records'!AF:AF,FALSE)</f>
        <v>Heart Attack</v>
      </c>
      <c r="P325" t="b">
        <f>_xlfn.XLOOKUP(A325,'Patient Health Records'!A:A,'Patient Health Records'!X:X,FALSE)</f>
        <v>0</v>
      </c>
      <c r="Q325" t="b">
        <f>_xlfn.XLOOKUP(A325,'Patient Health Records'!A:A,'Patient Health Records'!S:S,FALSE)</f>
        <v>1</v>
      </c>
      <c r="R325" t="b">
        <f>_xlfn.XLOOKUP(A325,'Patient Health Records'!A:A,'Patient Health Records'!AA:AA,FALSE)</f>
        <v>0</v>
      </c>
      <c r="S325" t="str">
        <f>_xlfn.XLOOKUP(A325,'Patient Demographics'!A:A,'Patient Demographics'!E:E,FALSE)</f>
        <v>Male</v>
      </c>
      <c r="T325" t="str">
        <f>_xlfn.XLOOKUP(A325,'Patient Education'!A:A,'Patient Education'!B:B,FALSE)</f>
        <v>Master's Degree</v>
      </c>
      <c r="U325" t="str">
        <f>_xlfn.XLOOKUP('Combined Sheet'!A325,'Patient Education'!A:A,'Patient Education'!C:C,FALSE)</f>
        <v>Doctor</v>
      </c>
      <c r="V325">
        <f>_xlfn.XLOOKUP(A325,'Billing Details'!A:A,'Billing Details'!J:J,FALSE)</f>
        <v>12000</v>
      </c>
    </row>
    <row r="326" spans="1:22" x14ac:dyDescent="0.35">
      <c r="A326" s="2" t="s">
        <v>571</v>
      </c>
      <c r="B326">
        <f>_xlfn.XLOOKUP(A326,'Patient Demographics'!A:A,'Billing Details'!J:J,FALSE)</f>
        <v>16000</v>
      </c>
      <c r="C326" t="str">
        <f>_xlfn.XLOOKUP(A326,'Patient Demographics'!A:A,'Patient Demographics'!N:N,FALSE)</f>
        <v>East</v>
      </c>
      <c r="D326">
        <f>_xlfn.XLOOKUP(A326,'Patient Demographics'!A:A,'Patient Demographics'!I:I,FALSE)</f>
        <v>53</v>
      </c>
      <c r="E326" t="str">
        <f>_xlfn.XLOOKUP(A326,'Patient Demographics'!A:A,'Patient Demographics'!J:J,FALSE)</f>
        <v>Senior</v>
      </c>
      <c r="F326">
        <f>_xlfn.XLOOKUP(A326,'Billing Details'!A:A,'Billing Details'!U:U,FALSE)</f>
        <v>13735.36</v>
      </c>
      <c r="G326">
        <f>_xlfn.XLOOKUP(A326,'Patient Health Records'!A:A,'Patient Health Records'!E:E,FALSE)</f>
        <v>57.4</v>
      </c>
      <c r="H326" t="str">
        <f>_xlfn.XLOOKUP(A326,'Patient Health Records'!A:A,'Patient Health Records'!B:B,FALSE)</f>
        <v>AB-</v>
      </c>
      <c r="I326" t="b">
        <f>_xlfn.XLOOKUP(A326,'Patient Health Records'!A:A,'Patient Health Records'!J:J,FALSE)</f>
        <v>0</v>
      </c>
      <c r="J326" t="b">
        <f>_xlfn.XLOOKUP(A326,'Patient Health Records'!A:A,'Patient Health Records'!P:P,FALSE)</f>
        <v>0</v>
      </c>
      <c r="K326" s="68">
        <f>_xlfn.XLOOKUP(A326,'Patient Health Records'!A:A,'Patient Health Records'!F:F,FALSE)</f>
        <v>22.704798069696608</v>
      </c>
      <c r="L326" s="22" t="str">
        <f>_xlfn.XLOOKUP(A326,'Patient Health Records'!A:A,'Patient Health Records'!AD:AD,FALSE)</f>
        <v>FALSE</v>
      </c>
      <c r="M326">
        <f>_xlfn.XLOOKUP(A326,'Patient Demographics'!A:A,'Patient Demographics'!K:K,FALSE)</f>
        <v>40</v>
      </c>
      <c r="N326" t="b">
        <f>_xlfn.XLOOKUP(A326,'Billing Details'!A:A,'Billing Details'!T:T,FALSE)</f>
        <v>1</v>
      </c>
      <c r="O326" t="str">
        <f>_xlfn.XLOOKUP(A326,'Patient Health Records'!A:A,'Patient Health Records'!AF:AF,FALSE)</f>
        <v>Fractured Leg</v>
      </c>
      <c r="P326" t="b">
        <f>_xlfn.XLOOKUP(A326,'Patient Health Records'!A:A,'Patient Health Records'!X:X,FALSE)</f>
        <v>0</v>
      </c>
      <c r="Q326" t="b">
        <f>_xlfn.XLOOKUP(A326,'Patient Health Records'!A:A,'Patient Health Records'!S:S,FALSE)</f>
        <v>0</v>
      </c>
      <c r="R326" t="b">
        <f>_xlfn.XLOOKUP(A326,'Patient Health Records'!A:A,'Patient Health Records'!AA:AA,FALSE)</f>
        <v>0</v>
      </c>
      <c r="S326" t="str">
        <f>_xlfn.XLOOKUP(A326,'Patient Demographics'!A:A,'Patient Demographics'!E:E,FALSE)</f>
        <v>Male</v>
      </c>
      <c r="T326" t="str">
        <f>_xlfn.XLOOKUP(A326,'Patient Education'!A:A,'Patient Education'!B:B,FALSE)</f>
        <v>Master's Degree</v>
      </c>
      <c r="U326" t="str">
        <f>_xlfn.XLOOKUP('Combined Sheet'!A326,'Patient Education'!A:A,'Patient Education'!C:C,FALSE)</f>
        <v>Senior Executive</v>
      </c>
      <c r="V326">
        <f>_xlfn.XLOOKUP(A326,'Billing Details'!A:A,'Billing Details'!J:J,FALSE)</f>
        <v>16000</v>
      </c>
    </row>
    <row r="327" spans="1:22" x14ac:dyDescent="0.35">
      <c r="A327" s="2" t="s">
        <v>572</v>
      </c>
      <c r="B327">
        <f>_xlfn.XLOOKUP(A327,'Patient Demographics'!A:A,'Billing Details'!J:J,FALSE)</f>
        <v>60000</v>
      </c>
      <c r="C327" t="str">
        <f>_xlfn.XLOOKUP(A327,'Patient Demographics'!A:A,'Patient Demographics'!N:N,FALSE)</f>
        <v>South</v>
      </c>
      <c r="D327">
        <f>_xlfn.XLOOKUP(A327,'Patient Demographics'!A:A,'Patient Demographics'!I:I,FALSE)</f>
        <v>68</v>
      </c>
      <c r="E327" t="str">
        <f>_xlfn.XLOOKUP(A327,'Patient Demographics'!A:A,'Patient Demographics'!J:J,FALSE)</f>
        <v>super senior</v>
      </c>
      <c r="F327" t="str">
        <f>_xlfn.XLOOKUP(A327,'Billing Details'!A:A,'Billing Details'!U:U,FALSE)</f>
        <v/>
      </c>
      <c r="G327">
        <f>_xlfn.XLOOKUP(A327,'Patient Health Records'!A:A,'Patient Health Records'!E:E,FALSE)</f>
        <v>45.3</v>
      </c>
      <c r="H327" t="str">
        <f>_xlfn.XLOOKUP(A327,'Patient Health Records'!A:A,'Patient Health Records'!B:B,FALSE)</f>
        <v>B+</v>
      </c>
      <c r="I327" t="b">
        <f>_xlfn.XLOOKUP(A327,'Patient Health Records'!A:A,'Patient Health Records'!J:J,FALSE)</f>
        <v>1</v>
      </c>
      <c r="J327" t="b">
        <f>_xlfn.XLOOKUP(A327,'Patient Health Records'!A:A,'Patient Health Records'!P:P,FALSE)</f>
        <v>0</v>
      </c>
      <c r="K327" s="68">
        <f>_xlfn.XLOOKUP(A327,'Patient Health Records'!A:A,'Patient Health Records'!F:F,FALSE)</f>
        <v>20.133333333333333</v>
      </c>
      <c r="L327" s="22" t="b">
        <f>_xlfn.XLOOKUP(A327,'Patient Health Records'!A:A,'Patient Health Records'!AD:AD,FALSE)</f>
        <v>0</v>
      </c>
      <c r="M327">
        <f>_xlfn.XLOOKUP(A327,'Patient Demographics'!A:A,'Patient Demographics'!K:K,FALSE)</f>
        <v>12</v>
      </c>
      <c r="N327" t="b">
        <f>_xlfn.XLOOKUP(A327,'Billing Details'!A:A,'Billing Details'!T:T,FALSE)</f>
        <v>0</v>
      </c>
      <c r="O327" t="str">
        <f>_xlfn.XLOOKUP(A327,'Patient Health Records'!A:A,'Patient Health Records'!AF:AF,FALSE)</f>
        <v>Stroke</v>
      </c>
      <c r="P327" t="b">
        <f>_xlfn.XLOOKUP(A327,'Patient Health Records'!A:A,'Patient Health Records'!X:X,FALSE)</f>
        <v>0</v>
      </c>
      <c r="Q327" t="b">
        <f>_xlfn.XLOOKUP(A327,'Patient Health Records'!A:A,'Patient Health Records'!S:S,FALSE)</f>
        <v>0</v>
      </c>
      <c r="R327" t="b">
        <f>_xlfn.XLOOKUP(A327,'Patient Health Records'!A:A,'Patient Health Records'!AA:AA,FALSE)</f>
        <v>0</v>
      </c>
      <c r="S327" t="str">
        <f>_xlfn.XLOOKUP(A327,'Patient Demographics'!A:A,'Patient Demographics'!E:E,FALSE)</f>
        <v>Female</v>
      </c>
      <c r="T327" t="str">
        <f>_xlfn.XLOOKUP(A327,'Patient Education'!A:A,'Patient Education'!B:B,FALSE)</f>
        <v>Master's Degree</v>
      </c>
      <c r="U327" t="str">
        <f>_xlfn.XLOOKUP('Combined Sheet'!A327,'Patient Education'!A:A,'Patient Education'!C:C,FALSE)</f>
        <v>Software Engineer</v>
      </c>
      <c r="V327">
        <f>_xlfn.XLOOKUP(A327,'Billing Details'!A:A,'Billing Details'!J:J,FALSE)</f>
        <v>60000</v>
      </c>
    </row>
    <row r="328" spans="1:22" x14ac:dyDescent="0.35">
      <c r="A328" s="2" t="s">
        <v>573</v>
      </c>
      <c r="B328">
        <f>_xlfn.XLOOKUP(A328,'Patient Demographics'!A:A,'Billing Details'!J:J,FALSE)</f>
        <v>90000</v>
      </c>
      <c r="C328" t="str">
        <f>_xlfn.XLOOKUP(A328,'Patient Demographics'!A:A,'Patient Demographics'!N:N,FALSE)</f>
        <v>South</v>
      </c>
      <c r="D328">
        <f>_xlfn.XLOOKUP(A328,'Patient Demographics'!A:A,'Patient Demographics'!I:I,FALSE)</f>
        <v>33</v>
      </c>
      <c r="E328" t="str">
        <f>_xlfn.XLOOKUP(A328,'Patient Demographics'!A:A,'Patient Demographics'!J:J,FALSE)</f>
        <v>Adult</v>
      </c>
      <c r="F328">
        <f>_xlfn.XLOOKUP(A328,'Billing Details'!A:A,'Billing Details'!U:U,FALSE)</f>
        <v>49301.899999999994</v>
      </c>
      <c r="G328">
        <f>_xlfn.XLOOKUP(A328,'Patient Health Records'!A:A,'Patient Health Records'!E:E,FALSE)</f>
        <v>97.5</v>
      </c>
      <c r="H328" t="str">
        <f>_xlfn.XLOOKUP(A328,'Patient Health Records'!A:A,'Patient Health Records'!B:B,FALSE)</f>
        <v>O+</v>
      </c>
      <c r="I328" t="b">
        <f>_xlfn.XLOOKUP(A328,'Patient Health Records'!A:A,'Patient Health Records'!J:J,FALSE)</f>
        <v>0</v>
      </c>
      <c r="J328" t="b">
        <f>_xlfn.XLOOKUP(A328,'Patient Health Records'!A:A,'Patient Health Records'!P:P,FALSE)</f>
        <v>1</v>
      </c>
      <c r="K328" s="68">
        <f>_xlfn.XLOOKUP(A328,'Patient Health Records'!A:A,'Patient Health Records'!F:F,FALSE)</f>
        <v>33.343592900379605</v>
      </c>
      <c r="L328" s="22" t="b">
        <f>_xlfn.XLOOKUP(A328,'Patient Health Records'!A:A,'Patient Health Records'!AD:AD,FALSE)</f>
        <v>1</v>
      </c>
      <c r="M328">
        <f>_xlfn.XLOOKUP(A328,'Patient Demographics'!A:A,'Patient Demographics'!K:K,FALSE)</f>
        <v>7</v>
      </c>
      <c r="N328" t="b">
        <f>_xlfn.XLOOKUP(A328,'Billing Details'!A:A,'Billing Details'!T:T,FALSE)</f>
        <v>1</v>
      </c>
      <c r="O328" t="str">
        <f>_xlfn.XLOOKUP(A328,'Patient Health Records'!A:A,'Patient Health Records'!AF:AF,FALSE)</f>
        <v>Fractured Leg</v>
      </c>
      <c r="P328" t="b">
        <f>_xlfn.XLOOKUP(A328,'Patient Health Records'!A:A,'Patient Health Records'!X:X,FALSE)</f>
        <v>0</v>
      </c>
      <c r="Q328" t="b">
        <f>_xlfn.XLOOKUP(A328,'Patient Health Records'!A:A,'Patient Health Records'!S:S,FALSE)</f>
        <v>1</v>
      </c>
      <c r="R328" t="b">
        <f>_xlfn.XLOOKUP(A328,'Patient Health Records'!A:A,'Patient Health Records'!AA:AA,FALSE)</f>
        <v>0</v>
      </c>
      <c r="S328" t="str">
        <f>_xlfn.XLOOKUP(A328,'Patient Demographics'!A:A,'Patient Demographics'!E:E,FALSE)</f>
        <v>Female</v>
      </c>
      <c r="T328" t="str">
        <f>_xlfn.XLOOKUP(A328,'Patient Education'!A:A,'Patient Education'!B:B,FALSE)</f>
        <v>Master's Degree</v>
      </c>
      <c r="U328" t="str">
        <f>_xlfn.XLOOKUP('Combined Sheet'!A328,'Patient Education'!A:A,'Patient Education'!C:C,FALSE)</f>
        <v>Senior Executive</v>
      </c>
      <c r="V328">
        <f>_xlfn.XLOOKUP(A328,'Billing Details'!A:A,'Billing Details'!J:J,FALSE)</f>
        <v>90000</v>
      </c>
    </row>
    <row r="329" spans="1:22" x14ac:dyDescent="0.35">
      <c r="A329" s="2" t="s">
        <v>575</v>
      </c>
      <c r="B329">
        <f>_xlfn.XLOOKUP(A329,'Patient Demographics'!A:A,'Billing Details'!J:J,FALSE)</f>
        <v>60000</v>
      </c>
      <c r="C329" t="str">
        <f>_xlfn.XLOOKUP(A329,'Patient Demographics'!A:A,'Patient Demographics'!N:N,FALSE)</f>
        <v>North</v>
      </c>
      <c r="D329">
        <f>_xlfn.XLOOKUP(A329,'Patient Demographics'!A:A,'Patient Demographics'!I:I,FALSE)</f>
        <v>58</v>
      </c>
      <c r="E329" t="str">
        <f>_xlfn.XLOOKUP(A329,'Patient Demographics'!A:A,'Patient Demographics'!J:J,FALSE)</f>
        <v>Senior</v>
      </c>
      <c r="F329">
        <f>_xlfn.XLOOKUP(A329,'Billing Details'!A:A,'Billing Details'!U:U,FALSE)</f>
        <v>52602.28</v>
      </c>
      <c r="G329">
        <f>_xlfn.XLOOKUP(A329,'Patient Health Records'!A:A,'Patient Health Records'!E:E,FALSE)</f>
        <v>99.9</v>
      </c>
      <c r="H329" t="str">
        <f>_xlfn.XLOOKUP(A329,'Patient Health Records'!A:A,'Patient Health Records'!B:B,FALSE)</f>
        <v>O-</v>
      </c>
      <c r="I329" t="b">
        <f>_xlfn.XLOOKUP(A329,'Patient Health Records'!A:A,'Patient Health Records'!J:J,FALSE)</f>
        <v>0</v>
      </c>
      <c r="J329" t="b">
        <f>_xlfn.XLOOKUP(A329,'Patient Health Records'!A:A,'Patient Health Records'!P:P,FALSE)</f>
        <v>0</v>
      </c>
      <c r="K329" s="68">
        <f>_xlfn.XLOOKUP(A329,'Patient Health Records'!A:A,'Patient Health Records'!F:F,FALSE)</f>
        <v>34.977766884913002</v>
      </c>
      <c r="L329" s="22" t="b">
        <f>_xlfn.XLOOKUP(A329,'Patient Health Records'!A:A,'Patient Health Records'!AD:AD,FALSE)</f>
        <v>1</v>
      </c>
      <c r="M329">
        <f>_xlfn.XLOOKUP(A329,'Patient Demographics'!A:A,'Patient Demographics'!K:K,FALSE)</f>
        <v>4</v>
      </c>
      <c r="N329" t="b">
        <f>_xlfn.XLOOKUP(A329,'Billing Details'!A:A,'Billing Details'!T:T,FALSE)</f>
        <v>1</v>
      </c>
      <c r="O329" t="str">
        <f>_xlfn.XLOOKUP(A329,'Patient Health Records'!A:A,'Patient Health Records'!AF:AF,FALSE)</f>
        <v>Hypertension</v>
      </c>
      <c r="P329" t="b">
        <f>_xlfn.XLOOKUP(A329,'Patient Health Records'!A:A,'Patient Health Records'!X:X,FALSE)</f>
        <v>0</v>
      </c>
      <c r="Q329" t="b">
        <f>_xlfn.XLOOKUP(A329,'Patient Health Records'!A:A,'Patient Health Records'!S:S,FALSE)</f>
        <v>1</v>
      </c>
      <c r="R329" t="b">
        <f>_xlfn.XLOOKUP(A329,'Patient Health Records'!A:A,'Patient Health Records'!AA:AA,FALSE)</f>
        <v>1</v>
      </c>
      <c r="S329" t="str">
        <f>_xlfn.XLOOKUP(A329,'Patient Demographics'!A:A,'Patient Demographics'!E:E,FALSE)</f>
        <v>Female</v>
      </c>
      <c r="T329" t="str">
        <f>_xlfn.XLOOKUP(A329,'Patient Education'!A:A,'Patient Education'!B:B,FALSE)</f>
        <v>Bachelor's Degree</v>
      </c>
      <c r="U329" t="str">
        <f>_xlfn.XLOOKUP('Combined Sheet'!A329,'Patient Education'!A:A,'Patient Education'!C:C,FALSE)</f>
        <v>Junior Executive</v>
      </c>
      <c r="V329">
        <f>_xlfn.XLOOKUP(A329,'Billing Details'!A:A,'Billing Details'!J:J,FALSE)</f>
        <v>60000</v>
      </c>
    </row>
    <row r="330" spans="1:22" x14ac:dyDescent="0.35">
      <c r="A330" s="2" t="s">
        <v>576</v>
      </c>
      <c r="B330">
        <f>_xlfn.XLOOKUP(A330,'Patient Demographics'!A:A,'Billing Details'!J:J,FALSE)</f>
        <v>72000</v>
      </c>
      <c r="C330" t="str">
        <f>_xlfn.XLOOKUP(A330,'Patient Demographics'!A:A,'Patient Demographics'!N:N,FALSE)</f>
        <v>South</v>
      </c>
      <c r="D330">
        <f>_xlfn.XLOOKUP(A330,'Patient Demographics'!A:A,'Patient Demographics'!I:I,FALSE)</f>
        <v>28</v>
      </c>
      <c r="E330" t="str">
        <f>_xlfn.XLOOKUP(A330,'Patient Demographics'!A:A,'Patient Demographics'!J:J,FALSE)</f>
        <v>Young adult</v>
      </c>
      <c r="F330">
        <f>_xlfn.XLOOKUP(A330,'Billing Details'!A:A,'Billing Details'!U:U,FALSE)</f>
        <v>48491.68</v>
      </c>
      <c r="G330">
        <f>_xlfn.XLOOKUP(A330,'Patient Health Records'!A:A,'Patient Health Records'!E:E,FALSE)</f>
        <v>82.6</v>
      </c>
      <c r="H330" t="str">
        <f>_xlfn.XLOOKUP(A330,'Patient Health Records'!A:A,'Patient Health Records'!B:B,FALSE)</f>
        <v>A-</v>
      </c>
      <c r="I330" t="b">
        <f>_xlfn.XLOOKUP(A330,'Patient Health Records'!A:A,'Patient Health Records'!J:J,FALSE)</f>
        <v>0</v>
      </c>
      <c r="J330" t="b">
        <f>_xlfn.XLOOKUP(A330,'Patient Health Records'!A:A,'Patient Health Records'!P:P,FALSE)</f>
        <v>0</v>
      </c>
      <c r="K330" s="68">
        <f>_xlfn.XLOOKUP(A330,'Patient Health Records'!A:A,'Patient Health Records'!F:F,FALSE)</f>
        <v>29.617411882821184</v>
      </c>
      <c r="L330" s="22" t="b">
        <f>_xlfn.XLOOKUP(A330,'Patient Health Records'!A:A,'Patient Health Records'!AD:AD,FALSE)</f>
        <v>1</v>
      </c>
      <c r="M330">
        <f>_xlfn.XLOOKUP(A330,'Patient Demographics'!A:A,'Patient Demographics'!K:K,FALSE)</f>
        <v>4</v>
      </c>
      <c r="N330" t="b">
        <f>_xlfn.XLOOKUP(A330,'Billing Details'!A:A,'Billing Details'!T:T,FALSE)</f>
        <v>1</v>
      </c>
      <c r="O330" t="str">
        <f>_xlfn.XLOOKUP(A330,'Patient Health Records'!A:A,'Patient Health Records'!AF:AF,FALSE)</f>
        <v>Heart Disease</v>
      </c>
      <c r="P330" t="b">
        <f>_xlfn.XLOOKUP(A330,'Patient Health Records'!A:A,'Patient Health Records'!X:X,FALSE)</f>
        <v>0</v>
      </c>
      <c r="Q330" t="b">
        <f>_xlfn.XLOOKUP(A330,'Patient Health Records'!A:A,'Patient Health Records'!S:S,FALSE)</f>
        <v>0</v>
      </c>
      <c r="R330" t="b">
        <f>_xlfn.XLOOKUP(A330,'Patient Health Records'!A:A,'Patient Health Records'!AA:AA,FALSE)</f>
        <v>0</v>
      </c>
      <c r="S330" t="str">
        <f>_xlfn.XLOOKUP(A330,'Patient Demographics'!A:A,'Patient Demographics'!E:E,FALSE)</f>
        <v>Male</v>
      </c>
      <c r="T330" t="str">
        <f>_xlfn.XLOOKUP(A330,'Patient Education'!A:A,'Patient Education'!B:B,FALSE)</f>
        <v>Bachelor's Degree</v>
      </c>
      <c r="U330" t="str">
        <f>_xlfn.XLOOKUP('Combined Sheet'!A330,'Patient Education'!A:A,'Patient Education'!C:C,FALSE)</f>
        <v>Junior Executive</v>
      </c>
      <c r="V330">
        <f>_xlfn.XLOOKUP(A330,'Billing Details'!A:A,'Billing Details'!J:J,FALSE)</f>
        <v>72000</v>
      </c>
    </row>
    <row r="331" spans="1:22" x14ac:dyDescent="0.35">
      <c r="A331" s="2" t="s">
        <v>577</v>
      </c>
      <c r="B331">
        <f>_xlfn.XLOOKUP(A331,'Patient Demographics'!A:A,'Billing Details'!J:J,FALSE)</f>
        <v>500</v>
      </c>
      <c r="C331" t="str">
        <f>_xlfn.XLOOKUP(A331,'Patient Demographics'!A:A,'Patient Demographics'!N:N,FALSE)</f>
        <v>North</v>
      </c>
      <c r="D331">
        <f>_xlfn.XLOOKUP(A331,'Patient Demographics'!A:A,'Patient Demographics'!I:I,FALSE)</f>
        <v>48</v>
      </c>
      <c r="E331" t="str">
        <f>_xlfn.XLOOKUP(A331,'Patient Demographics'!A:A,'Patient Demographics'!J:J,FALSE)</f>
        <v>Senior</v>
      </c>
      <c r="F331" t="str">
        <f>_xlfn.XLOOKUP(A331,'Billing Details'!A:A,'Billing Details'!U:U,FALSE)</f>
        <v/>
      </c>
      <c r="G331">
        <f>_xlfn.XLOOKUP(A331,'Patient Health Records'!A:A,'Patient Health Records'!E:E,FALSE)</f>
        <v>88.4</v>
      </c>
      <c r="H331" t="str">
        <f>_xlfn.XLOOKUP(A331,'Patient Health Records'!A:A,'Patient Health Records'!B:B,FALSE)</f>
        <v>A+</v>
      </c>
      <c r="I331" t="b">
        <f>_xlfn.XLOOKUP(A331,'Patient Health Records'!A:A,'Patient Health Records'!J:J,FALSE)</f>
        <v>0</v>
      </c>
      <c r="J331" t="b">
        <f>_xlfn.XLOOKUP(A331,'Patient Health Records'!A:A,'Patient Health Records'!P:P,FALSE)</f>
        <v>0</v>
      </c>
      <c r="K331" s="68">
        <f>_xlfn.XLOOKUP(A331,'Patient Health Records'!A:A,'Patient Health Records'!F:F,FALSE)</f>
        <v>29.881016765819368</v>
      </c>
      <c r="L331" s="22" t="b">
        <f>_xlfn.XLOOKUP(A331,'Patient Health Records'!A:A,'Patient Health Records'!AD:AD,FALSE)</f>
        <v>1</v>
      </c>
      <c r="M331">
        <f>_xlfn.XLOOKUP(A331,'Patient Demographics'!A:A,'Patient Demographics'!K:K,FALSE)</f>
        <v>4</v>
      </c>
      <c r="N331" t="b">
        <f>_xlfn.XLOOKUP(A331,'Billing Details'!A:A,'Billing Details'!T:T,FALSE)</f>
        <v>0</v>
      </c>
      <c r="O331" t="str">
        <f>_xlfn.XLOOKUP(A331,'Patient Health Records'!A:A,'Patient Health Records'!AF:AF,FALSE)</f>
        <v>Diabetes</v>
      </c>
      <c r="P331" t="b">
        <f>_xlfn.XLOOKUP(A331,'Patient Health Records'!A:A,'Patient Health Records'!X:X,FALSE)</f>
        <v>0</v>
      </c>
      <c r="Q331" t="b">
        <f>_xlfn.XLOOKUP(A331,'Patient Health Records'!A:A,'Patient Health Records'!S:S,FALSE)</f>
        <v>1</v>
      </c>
      <c r="R331" t="b">
        <f>_xlfn.XLOOKUP(A331,'Patient Health Records'!A:A,'Patient Health Records'!AA:AA,FALSE)</f>
        <v>0</v>
      </c>
      <c r="S331" t="str">
        <f>_xlfn.XLOOKUP(A331,'Patient Demographics'!A:A,'Patient Demographics'!E:E,FALSE)</f>
        <v>Female</v>
      </c>
      <c r="T331" t="str">
        <f>_xlfn.XLOOKUP(A331,'Patient Education'!A:A,'Patient Education'!B:B,FALSE)</f>
        <v>Master's Degree</v>
      </c>
      <c r="U331" t="str">
        <f>_xlfn.XLOOKUP('Combined Sheet'!A331,'Patient Education'!A:A,'Patient Education'!C:C,FALSE)</f>
        <v>Doctor</v>
      </c>
      <c r="V331">
        <f>_xlfn.XLOOKUP(A331,'Billing Details'!A:A,'Billing Details'!J:J,FALSE)</f>
        <v>500</v>
      </c>
    </row>
    <row r="332" spans="1:22" x14ac:dyDescent="0.35">
      <c r="A332" s="2" t="s">
        <v>578</v>
      </c>
      <c r="B332">
        <f>_xlfn.XLOOKUP(A332,'Patient Demographics'!A:A,'Billing Details'!J:J,FALSE)</f>
        <v>100</v>
      </c>
      <c r="C332" t="str">
        <f>_xlfn.XLOOKUP(A332,'Patient Demographics'!A:A,'Patient Demographics'!N:N,FALSE)</f>
        <v>North</v>
      </c>
      <c r="D332">
        <f>_xlfn.XLOOKUP(A332,'Patient Demographics'!A:A,'Patient Demographics'!I:I,FALSE)</f>
        <v>38</v>
      </c>
      <c r="E332" t="str">
        <f>_xlfn.XLOOKUP(A332,'Patient Demographics'!A:A,'Patient Demographics'!J:J,FALSE)</f>
        <v>Adult</v>
      </c>
      <c r="F332">
        <f>_xlfn.XLOOKUP(A332,'Billing Details'!A:A,'Billing Details'!U:U,FALSE)</f>
        <v>87.74</v>
      </c>
      <c r="G332">
        <f>_xlfn.XLOOKUP(A332,'Patient Health Records'!A:A,'Patient Health Records'!E:E,FALSE)</f>
        <v>102</v>
      </c>
      <c r="H332" t="str">
        <f>_xlfn.XLOOKUP(A332,'Patient Health Records'!A:A,'Patient Health Records'!B:B,FALSE)</f>
        <v>A-</v>
      </c>
      <c r="I332" t="b">
        <f>_xlfn.XLOOKUP(A332,'Patient Health Records'!A:A,'Patient Health Records'!J:J,FALSE)</f>
        <v>0</v>
      </c>
      <c r="J332" t="b">
        <f>_xlfn.XLOOKUP(A332,'Patient Health Records'!A:A,'Patient Health Records'!P:P,FALSE)</f>
        <v>0</v>
      </c>
      <c r="K332" s="68">
        <f>_xlfn.XLOOKUP(A332,'Patient Health Records'!A:A,'Patient Health Records'!F:F,FALSE)</f>
        <v>32.192904936245419</v>
      </c>
      <c r="L332" s="22" t="b">
        <f>_xlfn.XLOOKUP(A332,'Patient Health Records'!A:A,'Patient Health Records'!AD:AD,FALSE)</f>
        <v>1</v>
      </c>
      <c r="M332">
        <f>_xlfn.XLOOKUP(A332,'Patient Demographics'!A:A,'Patient Demographics'!K:K,FALSE)</f>
        <v>9</v>
      </c>
      <c r="N332" t="b">
        <f>_xlfn.XLOOKUP(A332,'Billing Details'!A:A,'Billing Details'!T:T,FALSE)</f>
        <v>1</v>
      </c>
      <c r="O332" t="str">
        <f>_xlfn.XLOOKUP(A332,'Patient Health Records'!A:A,'Patient Health Records'!AF:AF,FALSE)</f>
        <v>Appendicitis</v>
      </c>
      <c r="P332" t="b">
        <f>_xlfn.XLOOKUP(A332,'Patient Health Records'!A:A,'Patient Health Records'!X:X,FALSE)</f>
        <v>0</v>
      </c>
      <c r="Q332" t="b">
        <f>_xlfn.XLOOKUP(A332,'Patient Health Records'!A:A,'Patient Health Records'!S:S,FALSE)</f>
        <v>0</v>
      </c>
      <c r="R332" t="b">
        <f>_xlfn.XLOOKUP(A332,'Patient Health Records'!A:A,'Patient Health Records'!AA:AA,FALSE)</f>
        <v>1</v>
      </c>
      <c r="S332" t="str">
        <f>_xlfn.XLOOKUP(A332,'Patient Demographics'!A:A,'Patient Demographics'!E:E,FALSE)</f>
        <v>Female</v>
      </c>
      <c r="T332" t="str">
        <f>_xlfn.XLOOKUP(A332,'Patient Education'!A:A,'Patient Education'!B:B,FALSE)</f>
        <v>Bachelor's Degree</v>
      </c>
      <c r="U332" t="str">
        <f>_xlfn.XLOOKUP('Combined Sheet'!A332,'Patient Education'!A:A,'Patient Education'!C:C,FALSE)</f>
        <v>Junior Executive</v>
      </c>
      <c r="V332">
        <f>_xlfn.XLOOKUP(A332,'Billing Details'!A:A,'Billing Details'!J:J,FALSE)</f>
        <v>100</v>
      </c>
    </row>
    <row r="333" spans="1:22" x14ac:dyDescent="0.35">
      <c r="A333" s="2" t="s">
        <v>580</v>
      </c>
      <c r="B333">
        <f>_xlfn.XLOOKUP(A333,'Patient Demographics'!A:A,'Billing Details'!J:J,FALSE)</f>
        <v>72000</v>
      </c>
      <c r="C333" t="str">
        <f>_xlfn.XLOOKUP(A333,'Patient Demographics'!A:A,'Patient Demographics'!N:N,FALSE)</f>
        <v>North</v>
      </c>
      <c r="D333">
        <f>_xlfn.XLOOKUP(A333,'Patient Demographics'!A:A,'Patient Demographics'!I:I,FALSE)</f>
        <v>62</v>
      </c>
      <c r="E333" t="str">
        <f>_xlfn.XLOOKUP(A333,'Patient Demographics'!A:A,'Patient Demographics'!J:J,FALSE)</f>
        <v>super senior</v>
      </c>
      <c r="F333">
        <f>_xlfn.XLOOKUP(A333,'Billing Details'!A:A,'Billing Details'!U:U,FALSE)</f>
        <v>40552.839999999997</v>
      </c>
      <c r="G333">
        <f>_xlfn.XLOOKUP(A333,'Patient Health Records'!A:A,'Patient Health Records'!E:E,FALSE)</f>
        <v>73.3</v>
      </c>
      <c r="H333" t="str">
        <f>_xlfn.XLOOKUP(A333,'Patient Health Records'!A:A,'Patient Health Records'!B:B,FALSE)</f>
        <v>AB+</v>
      </c>
      <c r="I333" t="b">
        <f>_xlfn.XLOOKUP(A333,'Patient Health Records'!A:A,'Patient Health Records'!J:J,FALSE)</f>
        <v>1</v>
      </c>
      <c r="J333" t="b">
        <f>_xlfn.XLOOKUP(A333,'Patient Health Records'!A:A,'Patient Health Records'!P:P,FALSE)</f>
        <v>0</v>
      </c>
      <c r="K333" s="68">
        <f>_xlfn.XLOOKUP(A333,'Patient Health Records'!A:A,'Patient Health Records'!F:F,FALSE)</f>
        <v>32.577777777777776</v>
      </c>
      <c r="L333" s="22" t="b">
        <f>_xlfn.XLOOKUP(A333,'Patient Health Records'!A:A,'Patient Health Records'!AD:AD,FALSE)</f>
        <v>1</v>
      </c>
      <c r="M333">
        <f>_xlfn.XLOOKUP(A333,'Patient Demographics'!A:A,'Patient Demographics'!K:K,FALSE)</f>
        <v>7</v>
      </c>
      <c r="N333" t="b">
        <f>_xlfn.XLOOKUP(A333,'Billing Details'!A:A,'Billing Details'!T:T,FALSE)</f>
        <v>1</v>
      </c>
      <c r="O333" t="str">
        <f>_xlfn.XLOOKUP(A333,'Patient Health Records'!A:A,'Patient Health Records'!AF:AF,FALSE)</f>
        <v>Heart Attack</v>
      </c>
      <c r="P333" t="b">
        <f>_xlfn.XLOOKUP(A333,'Patient Health Records'!A:A,'Patient Health Records'!X:X,FALSE)</f>
        <v>0</v>
      </c>
      <c r="Q333" t="b">
        <f>_xlfn.XLOOKUP(A333,'Patient Health Records'!A:A,'Patient Health Records'!S:S,FALSE)</f>
        <v>1</v>
      </c>
      <c r="R333" t="b">
        <f>_xlfn.XLOOKUP(A333,'Patient Health Records'!A:A,'Patient Health Records'!AA:AA,FALSE)</f>
        <v>0</v>
      </c>
      <c r="S333" t="str">
        <f>_xlfn.XLOOKUP(A333,'Patient Demographics'!A:A,'Patient Demographics'!E:E,FALSE)</f>
        <v>Male</v>
      </c>
      <c r="T333" t="str">
        <f>_xlfn.XLOOKUP(A333,'Patient Education'!A:A,'Patient Education'!B:B,FALSE)</f>
        <v>School</v>
      </c>
      <c r="U333" t="str">
        <f>_xlfn.XLOOKUP('Combined Sheet'!A333,'Patient Education'!A:A,'Patient Education'!C:C,FALSE)</f>
        <v>Clerical Staff</v>
      </c>
      <c r="V333">
        <f>_xlfn.XLOOKUP(A333,'Billing Details'!A:A,'Billing Details'!J:J,FALSE)</f>
        <v>72000</v>
      </c>
    </row>
    <row r="334" spans="1:22" x14ac:dyDescent="0.35">
      <c r="A334" s="2" t="s">
        <v>582</v>
      </c>
      <c r="B334">
        <f>_xlfn.XLOOKUP(A334,'Patient Demographics'!A:A,'Billing Details'!J:J,FALSE)</f>
        <v>48000</v>
      </c>
      <c r="C334" t="str">
        <f>_xlfn.XLOOKUP(A334,'Patient Demographics'!A:A,'Patient Demographics'!N:N,FALSE)</f>
        <v>West</v>
      </c>
      <c r="D334">
        <f>_xlfn.XLOOKUP(A334,'Patient Demographics'!A:A,'Patient Demographics'!I:I,FALSE)</f>
        <v>41</v>
      </c>
      <c r="E334" t="str">
        <f>_xlfn.XLOOKUP(A334,'Patient Demographics'!A:A,'Patient Demographics'!J:J,FALSE)</f>
        <v>Adult</v>
      </c>
      <c r="F334">
        <f>_xlfn.XLOOKUP(A334,'Billing Details'!A:A,'Billing Details'!U:U,FALSE)</f>
        <v>37134</v>
      </c>
      <c r="G334">
        <f>_xlfn.XLOOKUP(A334,'Patient Health Records'!A:A,'Patient Health Records'!E:E,FALSE)</f>
        <v>91</v>
      </c>
      <c r="H334" t="str">
        <f>_xlfn.XLOOKUP(A334,'Patient Health Records'!A:A,'Patient Health Records'!B:B,FALSE)</f>
        <v>AB-</v>
      </c>
      <c r="I334" t="b">
        <f>_xlfn.XLOOKUP(A334,'Patient Health Records'!A:A,'Patient Health Records'!J:J,FALSE)</f>
        <v>0</v>
      </c>
      <c r="J334" t="b">
        <f>_xlfn.XLOOKUP(A334,'Patient Health Records'!A:A,'Patient Health Records'!P:P,FALSE)</f>
        <v>1</v>
      </c>
      <c r="K334" s="68">
        <f>_xlfn.XLOOKUP(A334,'Patient Health Records'!A:A,'Patient Health Records'!F:F,FALSE)</f>
        <v>33.023660908695021</v>
      </c>
      <c r="L334" s="22" t="b">
        <f>_xlfn.XLOOKUP(A334,'Patient Health Records'!A:A,'Patient Health Records'!AD:AD,FALSE)</f>
        <v>1</v>
      </c>
      <c r="M334">
        <f>_xlfn.XLOOKUP(A334,'Patient Demographics'!A:A,'Patient Demographics'!K:K,FALSE)</f>
        <v>12</v>
      </c>
      <c r="N334" t="b">
        <f>_xlfn.XLOOKUP(A334,'Billing Details'!A:A,'Billing Details'!T:T,FALSE)</f>
        <v>1</v>
      </c>
      <c r="O334" t="str">
        <f>_xlfn.XLOOKUP(A334,'Patient Health Records'!A:A,'Patient Health Records'!AF:AF,FALSE)</f>
        <v>Appendicitis</v>
      </c>
      <c r="P334" t="b">
        <f>_xlfn.XLOOKUP(A334,'Patient Health Records'!A:A,'Patient Health Records'!X:X,FALSE)</f>
        <v>0</v>
      </c>
      <c r="Q334" t="b">
        <f>_xlfn.XLOOKUP(A334,'Patient Health Records'!A:A,'Patient Health Records'!S:S,FALSE)</f>
        <v>0</v>
      </c>
      <c r="R334" t="b">
        <f>_xlfn.XLOOKUP(A334,'Patient Health Records'!A:A,'Patient Health Records'!AA:AA,FALSE)</f>
        <v>1</v>
      </c>
      <c r="S334" t="str">
        <f>_xlfn.XLOOKUP(A334,'Patient Demographics'!A:A,'Patient Demographics'!E:E,FALSE)</f>
        <v>Female</v>
      </c>
      <c r="T334" t="str">
        <f>_xlfn.XLOOKUP(A334,'Patient Education'!A:A,'Patient Education'!B:B,FALSE)</f>
        <v>Post-graduate</v>
      </c>
      <c r="U334" t="str">
        <f>_xlfn.XLOOKUP('Combined Sheet'!A334,'Patient Education'!A:A,'Patient Education'!C:C,FALSE)</f>
        <v>CEO</v>
      </c>
      <c r="V334">
        <f>_xlfn.XLOOKUP(A334,'Billing Details'!A:A,'Billing Details'!J:J,FALSE)</f>
        <v>48000</v>
      </c>
    </row>
    <row r="335" spans="1:22" x14ac:dyDescent="0.35">
      <c r="A335" s="2" t="s">
        <v>583</v>
      </c>
      <c r="B335">
        <f>_xlfn.XLOOKUP(A335,'Patient Demographics'!A:A,'Billing Details'!J:J,FALSE)</f>
        <v>12000</v>
      </c>
      <c r="C335" t="str">
        <f>_xlfn.XLOOKUP(A335,'Patient Demographics'!A:A,'Patient Demographics'!N:N,FALSE)</f>
        <v>East</v>
      </c>
      <c r="D335">
        <f>_xlfn.XLOOKUP(A335,'Patient Demographics'!A:A,'Patient Demographics'!I:I,FALSE)</f>
        <v>62</v>
      </c>
      <c r="E335" t="str">
        <f>_xlfn.XLOOKUP(A335,'Patient Demographics'!A:A,'Patient Demographics'!J:J,FALSE)</f>
        <v>super senior</v>
      </c>
      <c r="F335">
        <f>_xlfn.XLOOKUP(A335,'Billing Details'!A:A,'Billing Details'!U:U,FALSE)</f>
        <v>8904.5999999999985</v>
      </c>
      <c r="G335">
        <f>_xlfn.XLOOKUP(A335,'Patient Health Records'!A:A,'Patient Health Records'!E:E,FALSE)</f>
        <v>94.6</v>
      </c>
      <c r="H335" t="str">
        <f>_xlfn.XLOOKUP(A335,'Patient Health Records'!A:A,'Patient Health Records'!B:B,FALSE)</f>
        <v>A+</v>
      </c>
      <c r="I335" t="b">
        <f>_xlfn.XLOOKUP(A335,'Patient Health Records'!A:A,'Patient Health Records'!J:J,FALSE)</f>
        <v>1</v>
      </c>
      <c r="J335" t="b">
        <f>_xlfn.XLOOKUP(A335,'Patient Health Records'!A:A,'Patient Health Records'!P:P,FALSE)</f>
        <v>0</v>
      </c>
      <c r="K335" s="68">
        <f>_xlfn.XLOOKUP(A335,'Patient Health Records'!A:A,'Patient Health Records'!F:F,FALSE)</f>
        <v>33.517573696145128</v>
      </c>
      <c r="L335" s="22" t="b">
        <f>_xlfn.XLOOKUP(A335,'Patient Health Records'!A:A,'Patient Health Records'!AD:AD,FALSE)</f>
        <v>1</v>
      </c>
      <c r="M335">
        <f>_xlfn.XLOOKUP(A335,'Patient Demographics'!A:A,'Patient Demographics'!K:K,FALSE)</f>
        <v>9</v>
      </c>
      <c r="N335" t="b">
        <f>_xlfn.XLOOKUP(A335,'Billing Details'!A:A,'Billing Details'!T:T,FALSE)</f>
        <v>1</v>
      </c>
      <c r="O335" t="str">
        <f>_xlfn.XLOOKUP(A335,'Patient Health Records'!A:A,'Patient Health Records'!AF:AF,FALSE)</f>
        <v>Hypertension</v>
      </c>
      <c r="P335" t="b">
        <f>_xlfn.XLOOKUP(A335,'Patient Health Records'!A:A,'Patient Health Records'!X:X,FALSE)</f>
        <v>0</v>
      </c>
      <c r="Q335" t="b">
        <f>_xlfn.XLOOKUP(A335,'Patient Health Records'!A:A,'Patient Health Records'!S:S,FALSE)</f>
        <v>1</v>
      </c>
      <c r="R335" t="b">
        <f>_xlfn.XLOOKUP(A335,'Patient Health Records'!A:A,'Patient Health Records'!AA:AA,FALSE)</f>
        <v>0</v>
      </c>
      <c r="S335" t="str">
        <f>_xlfn.XLOOKUP(A335,'Patient Demographics'!A:A,'Patient Demographics'!E:E,FALSE)</f>
        <v>Male</v>
      </c>
      <c r="T335" t="str">
        <f>_xlfn.XLOOKUP(A335,'Patient Education'!A:A,'Patient Education'!B:B,FALSE)</f>
        <v>Bachelor's Degree</v>
      </c>
      <c r="U335" t="str">
        <f>_xlfn.XLOOKUP('Combined Sheet'!A335,'Patient Education'!A:A,'Patient Education'!C:C,FALSE)</f>
        <v>Junior Executive</v>
      </c>
      <c r="V335">
        <f>_xlfn.XLOOKUP(A335,'Billing Details'!A:A,'Billing Details'!J:J,FALSE)</f>
        <v>12000</v>
      </c>
    </row>
    <row r="336" spans="1:22" x14ac:dyDescent="0.35">
      <c r="A336" s="2" t="s">
        <v>584</v>
      </c>
      <c r="B336">
        <f>_xlfn.XLOOKUP(A336,'Patient Demographics'!A:A,'Billing Details'!J:J,FALSE)</f>
        <v>60000</v>
      </c>
      <c r="C336" t="str">
        <f>_xlfn.XLOOKUP(A336,'Patient Demographics'!A:A,'Patient Demographics'!N:N,FALSE)</f>
        <v>North</v>
      </c>
      <c r="D336">
        <f>_xlfn.XLOOKUP(A336,'Patient Demographics'!A:A,'Patient Demographics'!I:I,FALSE)</f>
        <v>32</v>
      </c>
      <c r="E336" t="str">
        <f>_xlfn.XLOOKUP(A336,'Patient Demographics'!A:A,'Patient Demographics'!J:J,FALSE)</f>
        <v>Adult</v>
      </c>
      <c r="F336" t="str">
        <f>_xlfn.XLOOKUP(A336,'Billing Details'!A:A,'Billing Details'!U:U,FALSE)</f>
        <v/>
      </c>
      <c r="G336">
        <f>_xlfn.XLOOKUP(A336,'Patient Health Records'!A:A,'Patient Health Records'!E:E,FALSE)</f>
        <v>84.5</v>
      </c>
      <c r="H336" t="str">
        <f>_xlfn.XLOOKUP(A336,'Patient Health Records'!A:A,'Patient Health Records'!B:B,FALSE)</f>
        <v>AB+</v>
      </c>
      <c r="I336" t="b">
        <f>_xlfn.XLOOKUP(A336,'Patient Health Records'!A:A,'Patient Health Records'!J:J,FALSE)</f>
        <v>0</v>
      </c>
      <c r="J336" t="b">
        <f>_xlfn.XLOOKUP(A336,'Patient Health Records'!A:A,'Patient Health Records'!P:P,FALSE)</f>
        <v>1</v>
      </c>
      <c r="K336" s="68">
        <f>_xlfn.XLOOKUP(A336,'Patient Health Records'!A:A,'Patient Health Records'!F:F,FALSE)</f>
        <v>32.599050962540019</v>
      </c>
      <c r="L336" s="22" t="b">
        <f>_xlfn.XLOOKUP(A336,'Patient Health Records'!A:A,'Patient Health Records'!AD:AD,FALSE)</f>
        <v>1</v>
      </c>
      <c r="M336">
        <f>_xlfn.XLOOKUP(A336,'Patient Demographics'!A:A,'Patient Demographics'!K:K,FALSE)</f>
        <v>12</v>
      </c>
      <c r="N336" t="b">
        <f>_xlfn.XLOOKUP(A336,'Billing Details'!A:A,'Billing Details'!T:T,FALSE)</f>
        <v>0</v>
      </c>
      <c r="O336" t="str">
        <f>_xlfn.XLOOKUP(A336,'Patient Health Records'!A:A,'Patient Health Records'!AF:AF,FALSE)</f>
        <v>Fractured Arm</v>
      </c>
      <c r="P336" t="b">
        <f>_xlfn.XLOOKUP(A336,'Patient Health Records'!A:A,'Patient Health Records'!X:X,FALSE)</f>
        <v>0</v>
      </c>
      <c r="Q336" t="b">
        <f>_xlfn.XLOOKUP(A336,'Patient Health Records'!A:A,'Patient Health Records'!S:S,FALSE)</f>
        <v>1</v>
      </c>
      <c r="R336" t="b">
        <f>_xlfn.XLOOKUP(A336,'Patient Health Records'!A:A,'Patient Health Records'!AA:AA,FALSE)</f>
        <v>0</v>
      </c>
      <c r="S336" t="str">
        <f>_xlfn.XLOOKUP(A336,'Patient Demographics'!A:A,'Patient Demographics'!E:E,FALSE)</f>
        <v>Female</v>
      </c>
      <c r="T336" t="str">
        <f>_xlfn.XLOOKUP(A336,'Patient Education'!A:A,'Patient Education'!B:B,FALSE)</f>
        <v>Master's Degree</v>
      </c>
      <c r="U336" t="str">
        <f>_xlfn.XLOOKUP('Combined Sheet'!A336,'Patient Education'!A:A,'Patient Education'!C:C,FALSE)</f>
        <v>Doctor</v>
      </c>
      <c r="V336">
        <f>_xlfn.XLOOKUP(A336,'Billing Details'!A:A,'Billing Details'!J:J,FALSE)</f>
        <v>60000</v>
      </c>
    </row>
    <row r="337" spans="1:22" x14ac:dyDescent="0.35">
      <c r="A337" s="2" t="s">
        <v>586</v>
      </c>
      <c r="B337">
        <f>_xlfn.XLOOKUP(A337,'Patient Demographics'!A:A,'Billing Details'!J:J,FALSE)</f>
        <v>32000</v>
      </c>
      <c r="C337" t="str">
        <f>_xlfn.XLOOKUP(A337,'Patient Demographics'!A:A,'Patient Demographics'!N:N,FALSE)</f>
        <v>West</v>
      </c>
      <c r="D337">
        <f>_xlfn.XLOOKUP(A337,'Patient Demographics'!A:A,'Patient Demographics'!I:I,FALSE)</f>
        <v>48</v>
      </c>
      <c r="E337" t="str">
        <f>_xlfn.XLOOKUP(A337,'Patient Demographics'!A:A,'Patient Demographics'!J:J,FALSE)</f>
        <v>Senior</v>
      </c>
      <c r="F337">
        <f>_xlfn.XLOOKUP(A337,'Billing Details'!A:A,'Billing Details'!U:U,FALSE)</f>
        <v>17880.560000000001</v>
      </c>
      <c r="G337">
        <f>_xlfn.XLOOKUP(A337,'Patient Health Records'!A:A,'Patient Health Records'!E:E,FALSE)</f>
        <v>87.1</v>
      </c>
      <c r="H337" t="str">
        <f>_xlfn.XLOOKUP(A337,'Patient Health Records'!A:A,'Patient Health Records'!B:B,FALSE)</f>
        <v>O+</v>
      </c>
      <c r="I337" t="b">
        <f>_xlfn.XLOOKUP(A337,'Patient Health Records'!A:A,'Patient Health Records'!J:J,FALSE)</f>
        <v>0</v>
      </c>
      <c r="J337" t="b">
        <f>_xlfn.XLOOKUP(A337,'Patient Health Records'!A:A,'Patient Health Records'!P:P,FALSE)</f>
        <v>0</v>
      </c>
      <c r="K337" s="68">
        <f>_xlfn.XLOOKUP(A337,'Patient Health Records'!A:A,'Patient Health Records'!F:F,FALSE)</f>
        <v>31.230951271110474</v>
      </c>
      <c r="L337" s="22" t="b">
        <f>_xlfn.XLOOKUP(A337,'Patient Health Records'!A:A,'Patient Health Records'!AD:AD,FALSE)</f>
        <v>1</v>
      </c>
      <c r="M337">
        <f>_xlfn.XLOOKUP(A337,'Patient Demographics'!A:A,'Patient Demographics'!K:K,FALSE)</f>
        <v>9</v>
      </c>
      <c r="N337" t="b">
        <f>_xlfn.XLOOKUP(A337,'Billing Details'!A:A,'Billing Details'!T:T,FALSE)</f>
        <v>1</v>
      </c>
      <c r="O337" t="str">
        <f>_xlfn.XLOOKUP(A337,'Patient Health Records'!A:A,'Patient Health Records'!AF:AF,FALSE)</f>
        <v>Heart Attack</v>
      </c>
      <c r="P337" t="b">
        <f>_xlfn.XLOOKUP(A337,'Patient Health Records'!A:A,'Patient Health Records'!X:X,FALSE)</f>
        <v>0</v>
      </c>
      <c r="Q337" t="b">
        <f>_xlfn.XLOOKUP(A337,'Patient Health Records'!A:A,'Patient Health Records'!S:S,FALSE)</f>
        <v>0</v>
      </c>
      <c r="R337" t="b">
        <f>_xlfn.XLOOKUP(A337,'Patient Health Records'!A:A,'Patient Health Records'!AA:AA,FALSE)</f>
        <v>0</v>
      </c>
      <c r="S337" t="str">
        <f>_xlfn.XLOOKUP(A337,'Patient Demographics'!A:A,'Patient Demographics'!E:E,FALSE)</f>
        <v>Male</v>
      </c>
      <c r="T337" t="str">
        <f>_xlfn.XLOOKUP(A337,'Patient Education'!A:A,'Patient Education'!B:B,FALSE)</f>
        <v>Master's Degree</v>
      </c>
      <c r="U337" t="str">
        <f>_xlfn.XLOOKUP('Combined Sheet'!A337,'Patient Education'!A:A,'Patient Education'!C:C,FALSE)</f>
        <v>Manager</v>
      </c>
      <c r="V337">
        <f>_xlfn.XLOOKUP(A337,'Billing Details'!A:A,'Billing Details'!J:J,FALSE)</f>
        <v>32000</v>
      </c>
    </row>
    <row r="338" spans="1:22" x14ac:dyDescent="0.35">
      <c r="A338" s="2" t="s">
        <v>588</v>
      </c>
      <c r="B338">
        <f>_xlfn.XLOOKUP(A338,'Patient Demographics'!A:A,'Billing Details'!J:J,FALSE)</f>
        <v>54000</v>
      </c>
      <c r="C338" t="str">
        <f>_xlfn.XLOOKUP(A338,'Patient Demographics'!A:A,'Patient Demographics'!N:N,FALSE)</f>
        <v>North</v>
      </c>
      <c r="D338">
        <f>_xlfn.XLOOKUP(A338,'Patient Demographics'!A:A,'Patient Demographics'!I:I,FALSE)</f>
        <v>58</v>
      </c>
      <c r="E338" t="str">
        <f>_xlfn.XLOOKUP(A338,'Patient Demographics'!A:A,'Patient Demographics'!J:J,FALSE)</f>
        <v>Senior</v>
      </c>
      <c r="F338" t="str">
        <f>_xlfn.XLOOKUP(A338,'Billing Details'!A:A,'Billing Details'!U:U,FALSE)</f>
        <v/>
      </c>
      <c r="G338">
        <f>_xlfn.XLOOKUP(A338,'Patient Health Records'!A:A,'Patient Health Records'!E:E,FALSE)</f>
        <v>86.6</v>
      </c>
      <c r="H338" t="str">
        <f>_xlfn.XLOOKUP(A338,'Patient Health Records'!A:A,'Patient Health Records'!B:B,FALSE)</f>
        <v>O+</v>
      </c>
      <c r="I338" t="b">
        <f>_xlfn.XLOOKUP(A338,'Patient Health Records'!A:A,'Patient Health Records'!J:J,FALSE)</f>
        <v>1</v>
      </c>
      <c r="J338" t="b">
        <f>_xlfn.XLOOKUP(A338,'Patient Health Records'!A:A,'Patient Health Records'!P:P,FALSE)</f>
        <v>0</v>
      </c>
      <c r="K338" s="68">
        <f>_xlfn.XLOOKUP(A338,'Patient Health Records'!A:A,'Patient Health Records'!F:F,FALSE)</f>
        <v>33.828124999999993</v>
      </c>
      <c r="L338" s="22" t="b">
        <f>_xlfn.XLOOKUP(A338,'Patient Health Records'!A:A,'Patient Health Records'!AD:AD,FALSE)</f>
        <v>1</v>
      </c>
      <c r="M338">
        <f>_xlfn.XLOOKUP(A338,'Patient Demographics'!A:A,'Patient Demographics'!K:K,FALSE)</f>
        <v>3</v>
      </c>
      <c r="N338" t="b">
        <f>_xlfn.XLOOKUP(A338,'Billing Details'!A:A,'Billing Details'!T:T,FALSE)</f>
        <v>0</v>
      </c>
      <c r="O338" t="str">
        <f>_xlfn.XLOOKUP(A338,'Patient Health Records'!A:A,'Patient Health Records'!AF:AF,FALSE)</f>
        <v>Fractured Leg</v>
      </c>
      <c r="P338" t="b">
        <f>_xlfn.XLOOKUP(A338,'Patient Health Records'!A:A,'Patient Health Records'!X:X,FALSE)</f>
        <v>0</v>
      </c>
      <c r="Q338" t="b">
        <f>_xlfn.XLOOKUP(A338,'Patient Health Records'!A:A,'Patient Health Records'!S:S,FALSE)</f>
        <v>1</v>
      </c>
      <c r="R338" t="b">
        <f>_xlfn.XLOOKUP(A338,'Patient Health Records'!A:A,'Patient Health Records'!AA:AA,FALSE)</f>
        <v>0</v>
      </c>
      <c r="S338" t="str">
        <f>_xlfn.XLOOKUP(A338,'Patient Demographics'!A:A,'Patient Demographics'!E:E,FALSE)</f>
        <v>Female</v>
      </c>
      <c r="T338" t="str">
        <f>_xlfn.XLOOKUP(A338,'Patient Education'!A:A,'Patient Education'!B:B,FALSE)</f>
        <v>High School</v>
      </c>
      <c r="U338" t="str">
        <f>_xlfn.XLOOKUP('Combined Sheet'!A338,'Patient Education'!A:A,'Patient Education'!C:C,FALSE)</f>
        <v>Unemployed</v>
      </c>
      <c r="V338">
        <f>_xlfn.XLOOKUP(A338,'Billing Details'!A:A,'Billing Details'!J:J,FALSE)</f>
        <v>54000</v>
      </c>
    </row>
    <row r="339" spans="1:22" x14ac:dyDescent="0.35">
      <c r="A339" s="2" t="s">
        <v>589</v>
      </c>
      <c r="B339">
        <f>_xlfn.XLOOKUP(A339,'Patient Demographics'!A:A,'Billing Details'!J:J,FALSE)</f>
        <v>250000</v>
      </c>
      <c r="C339" t="str">
        <f>_xlfn.XLOOKUP(A339,'Patient Demographics'!A:A,'Patient Demographics'!N:N,FALSE)</f>
        <v>North</v>
      </c>
      <c r="D339">
        <f>_xlfn.XLOOKUP(A339,'Patient Demographics'!A:A,'Patient Demographics'!I:I,FALSE)</f>
        <v>38</v>
      </c>
      <c r="E339" t="str">
        <f>_xlfn.XLOOKUP(A339,'Patient Demographics'!A:A,'Patient Demographics'!J:J,FALSE)</f>
        <v>Adult</v>
      </c>
      <c r="F339">
        <f>_xlfn.XLOOKUP(A339,'Billing Details'!A:A,'Billing Details'!U:U,FALSE)</f>
        <v>180061.4</v>
      </c>
      <c r="G339">
        <f>_xlfn.XLOOKUP(A339,'Patient Health Records'!A:A,'Patient Health Records'!E:E,FALSE)</f>
        <v>67.3</v>
      </c>
      <c r="H339" t="str">
        <f>_xlfn.XLOOKUP(A339,'Patient Health Records'!A:A,'Patient Health Records'!B:B,FALSE)</f>
        <v>AB+</v>
      </c>
      <c r="I339" t="b">
        <f>_xlfn.XLOOKUP(A339,'Patient Health Records'!A:A,'Patient Health Records'!J:J,FALSE)</f>
        <v>1</v>
      </c>
      <c r="J339" t="b">
        <f>_xlfn.XLOOKUP(A339,'Patient Health Records'!A:A,'Patient Health Records'!P:P,FALSE)</f>
        <v>0</v>
      </c>
      <c r="K339" s="68">
        <f>_xlfn.XLOOKUP(A339,'Patient Health Records'!A:A,'Patient Health Records'!F:F,FALSE)</f>
        <v>21.975510204081633</v>
      </c>
      <c r="L339" s="22" t="b">
        <f>_xlfn.XLOOKUP(A339,'Patient Health Records'!A:A,'Patient Health Records'!AD:AD,FALSE)</f>
        <v>0</v>
      </c>
      <c r="M339">
        <f>_xlfn.XLOOKUP(A339,'Patient Demographics'!A:A,'Patient Demographics'!K:K,FALSE)</f>
        <v>1</v>
      </c>
      <c r="N339" t="b">
        <f>_xlfn.XLOOKUP(A339,'Billing Details'!A:A,'Billing Details'!T:T,FALSE)</f>
        <v>1</v>
      </c>
      <c r="O339" t="str">
        <f>_xlfn.XLOOKUP(A339,'Patient Health Records'!A:A,'Patient Health Records'!AF:AF,FALSE)</f>
        <v>Allergic Reaction</v>
      </c>
      <c r="P339" t="b">
        <f>_xlfn.XLOOKUP(A339,'Patient Health Records'!A:A,'Patient Health Records'!X:X,FALSE)</f>
        <v>0</v>
      </c>
      <c r="Q339" t="b">
        <f>_xlfn.XLOOKUP(A339,'Patient Health Records'!A:A,'Patient Health Records'!S:S,FALSE)</f>
        <v>0</v>
      </c>
      <c r="R339" t="b">
        <f>_xlfn.XLOOKUP(A339,'Patient Health Records'!A:A,'Patient Health Records'!AA:AA,FALSE)</f>
        <v>0</v>
      </c>
      <c r="S339" t="str">
        <f>_xlfn.XLOOKUP(A339,'Patient Demographics'!A:A,'Patient Demographics'!E:E,FALSE)</f>
        <v>Male</v>
      </c>
      <c r="T339" t="str">
        <f>_xlfn.XLOOKUP(A339,'Patient Education'!A:A,'Patient Education'!B:B,FALSE)</f>
        <v>School</v>
      </c>
      <c r="U339" t="str">
        <f>_xlfn.XLOOKUP('Combined Sheet'!A339,'Patient Education'!A:A,'Patient Education'!C:C,FALSE)</f>
        <v>Clerical Staff</v>
      </c>
      <c r="V339">
        <f>_xlfn.XLOOKUP(A339,'Billing Details'!A:A,'Billing Details'!J:J,FALSE)</f>
        <v>250000</v>
      </c>
    </row>
    <row r="340" spans="1:22" x14ac:dyDescent="0.35">
      <c r="A340" s="2" t="s">
        <v>591</v>
      </c>
      <c r="B340">
        <f>_xlfn.XLOOKUP(A340,'Patient Demographics'!A:A,'Billing Details'!J:J,FALSE)</f>
        <v>12000</v>
      </c>
      <c r="C340" t="str">
        <f>_xlfn.XLOOKUP(A340,'Patient Demographics'!A:A,'Patient Demographics'!N:N,FALSE)</f>
        <v>North</v>
      </c>
      <c r="D340">
        <f>_xlfn.XLOOKUP(A340,'Patient Demographics'!A:A,'Patient Demographics'!I:I,FALSE)</f>
        <v>38</v>
      </c>
      <c r="E340" t="str">
        <f>_xlfn.XLOOKUP(A340,'Patient Demographics'!A:A,'Patient Demographics'!J:J,FALSE)</f>
        <v>Adult</v>
      </c>
      <c r="F340">
        <f>_xlfn.XLOOKUP(A340,'Billing Details'!A:A,'Billing Details'!U:U,FALSE)</f>
        <v>10036.98</v>
      </c>
      <c r="G340">
        <f>_xlfn.XLOOKUP(A340,'Patient Health Records'!A:A,'Patient Health Records'!E:E,FALSE)</f>
        <v>104.5</v>
      </c>
      <c r="H340" t="str">
        <f>_xlfn.XLOOKUP(A340,'Patient Health Records'!A:A,'Patient Health Records'!B:B,FALSE)</f>
        <v>A-</v>
      </c>
      <c r="I340" t="b">
        <f>_xlfn.XLOOKUP(A340,'Patient Health Records'!A:A,'Patient Health Records'!J:J,FALSE)</f>
        <v>1</v>
      </c>
      <c r="J340" t="b">
        <f>_xlfn.XLOOKUP(A340,'Patient Health Records'!A:A,'Patient Health Records'!P:P,FALSE)</f>
        <v>1</v>
      </c>
      <c r="K340" s="68">
        <f>_xlfn.XLOOKUP(A340,'Patient Health Records'!A:A,'Patient Health Records'!F:F,FALSE)</f>
        <v>34.915967790437364</v>
      </c>
      <c r="L340" s="22" t="b">
        <f>_xlfn.XLOOKUP(A340,'Patient Health Records'!A:A,'Patient Health Records'!AD:AD,FALSE)</f>
        <v>1</v>
      </c>
      <c r="M340">
        <f>_xlfn.XLOOKUP(A340,'Patient Demographics'!A:A,'Patient Demographics'!K:K,FALSE)</f>
        <v>2</v>
      </c>
      <c r="N340" t="b">
        <f>_xlfn.XLOOKUP(A340,'Billing Details'!A:A,'Billing Details'!T:T,FALSE)</f>
        <v>1</v>
      </c>
      <c r="O340" t="str">
        <f>_xlfn.XLOOKUP(A340,'Patient Health Records'!A:A,'Patient Health Records'!AF:AF,FALSE)</f>
        <v>Hypertension</v>
      </c>
      <c r="P340" t="b">
        <f>_xlfn.XLOOKUP(A340,'Patient Health Records'!A:A,'Patient Health Records'!X:X,FALSE)</f>
        <v>0</v>
      </c>
      <c r="Q340" t="b">
        <f>_xlfn.XLOOKUP(A340,'Patient Health Records'!A:A,'Patient Health Records'!S:S,FALSE)</f>
        <v>1</v>
      </c>
      <c r="R340" t="b">
        <f>_xlfn.XLOOKUP(A340,'Patient Health Records'!A:A,'Patient Health Records'!AA:AA,FALSE)</f>
        <v>0</v>
      </c>
      <c r="S340" t="str">
        <f>_xlfn.XLOOKUP(A340,'Patient Demographics'!A:A,'Patient Demographics'!E:E,FALSE)</f>
        <v>Female</v>
      </c>
      <c r="T340" t="str">
        <f>_xlfn.XLOOKUP(A340,'Patient Education'!A:A,'Patient Education'!B:B,FALSE)</f>
        <v>Master's Degree</v>
      </c>
      <c r="U340" t="str">
        <f>_xlfn.XLOOKUP('Combined Sheet'!A340,'Patient Education'!A:A,'Patient Education'!C:C,FALSE)</f>
        <v>Doctor</v>
      </c>
      <c r="V340">
        <f>_xlfn.XLOOKUP(A340,'Billing Details'!A:A,'Billing Details'!J:J,FALSE)</f>
        <v>12000</v>
      </c>
    </row>
    <row r="341" spans="1:22" x14ac:dyDescent="0.35">
      <c r="A341" s="2" t="s">
        <v>592</v>
      </c>
      <c r="B341">
        <f>_xlfn.XLOOKUP(A341,'Patient Demographics'!A:A,'Billing Details'!J:J,FALSE)</f>
        <v>12000</v>
      </c>
      <c r="C341" t="str">
        <f>_xlfn.XLOOKUP(A341,'Patient Demographics'!A:A,'Patient Demographics'!N:N,FALSE)</f>
        <v>West</v>
      </c>
      <c r="D341">
        <f>_xlfn.XLOOKUP(A341,'Patient Demographics'!A:A,'Patient Demographics'!I:I,FALSE)</f>
        <v>42</v>
      </c>
      <c r="E341" t="str">
        <f>_xlfn.XLOOKUP(A341,'Patient Demographics'!A:A,'Patient Demographics'!J:J,FALSE)</f>
        <v>Adult</v>
      </c>
      <c r="F341">
        <f>_xlfn.XLOOKUP(A341,'Billing Details'!A:A,'Billing Details'!U:U,FALSE)</f>
        <v>10570.68</v>
      </c>
      <c r="G341">
        <f>_xlfn.XLOOKUP(A341,'Patient Health Records'!A:A,'Patient Health Records'!E:E,FALSE)</f>
        <v>73.400000000000006</v>
      </c>
      <c r="H341" t="str">
        <f>_xlfn.XLOOKUP(A341,'Patient Health Records'!A:A,'Patient Health Records'!B:B,FALSE)</f>
        <v>O+</v>
      </c>
      <c r="I341" t="b">
        <f>_xlfn.XLOOKUP(A341,'Patient Health Records'!A:A,'Patient Health Records'!J:J,FALSE)</f>
        <v>0</v>
      </c>
      <c r="J341" t="b">
        <f>_xlfn.XLOOKUP(A341,'Patient Health Records'!A:A,'Patient Health Records'!P:P,FALSE)</f>
        <v>0</v>
      </c>
      <c r="K341" s="68">
        <f>_xlfn.XLOOKUP(A341,'Patient Health Records'!A:A,'Patient Health Records'!F:F,FALSE)</f>
        <v>28.671874999999996</v>
      </c>
      <c r="L341" s="22" t="b">
        <f>_xlfn.XLOOKUP(A341,'Patient Health Records'!A:A,'Patient Health Records'!AD:AD,FALSE)</f>
        <v>1</v>
      </c>
      <c r="M341">
        <f>_xlfn.XLOOKUP(A341,'Patient Demographics'!A:A,'Patient Demographics'!K:K,FALSE)</f>
        <v>90</v>
      </c>
      <c r="N341" t="b">
        <f>_xlfn.XLOOKUP(A341,'Billing Details'!A:A,'Billing Details'!T:T,FALSE)</f>
        <v>1</v>
      </c>
      <c r="O341" t="str">
        <f>_xlfn.XLOOKUP(A341,'Patient Health Records'!A:A,'Patient Health Records'!AF:AF,FALSE)</f>
        <v>Osteoarthritis</v>
      </c>
      <c r="P341" t="b">
        <f>_xlfn.XLOOKUP(A341,'Patient Health Records'!A:A,'Patient Health Records'!X:X,FALSE)</f>
        <v>0</v>
      </c>
      <c r="Q341" t="b">
        <f>_xlfn.XLOOKUP(A341,'Patient Health Records'!A:A,'Patient Health Records'!S:S,FALSE)</f>
        <v>1</v>
      </c>
      <c r="R341" t="b">
        <f>_xlfn.XLOOKUP(A341,'Patient Health Records'!A:A,'Patient Health Records'!AA:AA,FALSE)</f>
        <v>1</v>
      </c>
      <c r="S341" t="str">
        <f>_xlfn.XLOOKUP(A341,'Patient Demographics'!A:A,'Patient Demographics'!E:E,FALSE)</f>
        <v>Male</v>
      </c>
      <c r="T341" t="str">
        <f>_xlfn.XLOOKUP(A341,'Patient Education'!A:A,'Patient Education'!B:B,FALSE)</f>
        <v>Master's Degree</v>
      </c>
      <c r="U341" t="str">
        <f>_xlfn.XLOOKUP('Combined Sheet'!A341,'Patient Education'!A:A,'Patient Education'!C:C,FALSE)</f>
        <v>Doctor</v>
      </c>
      <c r="V341">
        <f>_xlfn.XLOOKUP(A341,'Billing Details'!A:A,'Billing Details'!J:J,FALSE)</f>
        <v>12000</v>
      </c>
    </row>
    <row r="342" spans="1:22" x14ac:dyDescent="0.35">
      <c r="A342" s="2" t="s">
        <v>593</v>
      </c>
      <c r="B342">
        <f>_xlfn.XLOOKUP(A342,'Patient Demographics'!A:A,'Billing Details'!J:J,FALSE)</f>
        <v>60000</v>
      </c>
      <c r="C342" t="str">
        <f>_xlfn.XLOOKUP(A342,'Patient Demographics'!A:A,'Patient Demographics'!N:N,FALSE)</f>
        <v>South</v>
      </c>
      <c r="D342">
        <f>_xlfn.XLOOKUP(A342,'Patient Demographics'!A:A,'Patient Demographics'!I:I,FALSE)</f>
        <v>38</v>
      </c>
      <c r="E342" t="str">
        <f>_xlfn.XLOOKUP(A342,'Patient Demographics'!A:A,'Patient Demographics'!J:J,FALSE)</f>
        <v>Adult</v>
      </c>
      <c r="F342">
        <f>_xlfn.XLOOKUP(A342,'Billing Details'!A:A,'Billing Details'!U:U,FALSE)</f>
        <v>49311.68</v>
      </c>
      <c r="G342">
        <f>_xlfn.XLOOKUP(A342,'Patient Health Records'!A:A,'Patient Health Records'!E:E,FALSE)</f>
        <v>80.8</v>
      </c>
      <c r="H342" t="str">
        <f>_xlfn.XLOOKUP(A342,'Patient Health Records'!A:A,'Patient Health Records'!B:B,FALSE)</f>
        <v>A+</v>
      </c>
      <c r="I342" t="b">
        <f>_xlfn.XLOOKUP(A342,'Patient Health Records'!A:A,'Patient Health Records'!J:J,FALSE)</f>
        <v>1</v>
      </c>
      <c r="J342" t="b">
        <f>_xlfn.XLOOKUP(A342,'Patient Health Records'!A:A,'Patient Health Records'!P:P,FALSE)</f>
        <v>1</v>
      </c>
      <c r="K342" s="68">
        <f>_xlfn.XLOOKUP(A342,'Patient Health Records'!A:A,'Patient Health Records'!F:F,FALSE)</f>
        <v>31.562499999999993</v>
      </c>
      <c r="L342" s="22" t="b">
        <f>_xlfn.XLOOKUP(A342,'Patient Health Records'!A:A,'Patient Health Records'!AD:AD,FALSE)</f>
        <v>1</v>
      </c>
      <c r="M342">
        <f>_xlfn.XLOOKUP(A342,'Patient Demographics'!A:A,'Patient Demographics'!K:K,FALSE)</f>
        <v>25</v>
      </c>
      <c r="N342" t="b">
        <f>_xlfn.XLOOKUP(A342,'Billing Details'!A:A,'Billing Details'!T:T,FALSE)</f>
        <v>1</v>
      </c>
      <c r="O342" t="str">
        <f>_xlfn.XLOOKUP(A342,'Patient Health Records'!A:A,'Patient Health Records'!AF:AF,FALSE)</f>
        <v>Fractured Arm</v>
      </c>
      <c r="P342" t="b">
        <f>_xlfn.XLOOKUP(A342,'Patient Health Records'!A:A,'Patient Health Records'!X:X,FALSE)</f>
        <v>0</v>
      </c>
      <c r="Q342" t="b">
        <f>_xlfn.XLOOKUP(A342,'Patient Health Records'!A:A,'Patient Health Records'!S:S,FALSE)</f>
        <v>1</v>
      </c>
      <c r="R342" t="b">
        <f>_xlfn.XLOOKUP(A342,'Patient Health Records'!A:A,'Patient Health Records'!AA:AA,FALSE)</f>
        <v>0</v>
      </c>
      <c r="S342" t="str">
        <f>_xlfn.XLOOKUP(A342,'Patient Demographics'!A:A,'Patient Demographics'!E:E,FALSE)</f>
        <v>Male</v>
      </c>
      <c r="T342" t="str">
        <f>_xlfn.XLOOKUP(A342,'Patient Education'!A:A,'Patient Education'!B:B,FALSE)</f>
        <v>Uneducated</v>
      </c>
      <c r="U342" t="str">
        <f>_xlfn.XLOOKUP('Combined Sheet'!A342,'Patient Education'!A:A,'Patient Education'!C:C,FALSE)</f>
        <v>Labourer</v>
      </c>
      <c r="V342">
        <f>_xlfn.XLOOKUP(A342,'Billing Details'!A:A,'Billing Details'!J:J,FALSE)</f>
        <v>60000</v>
      </c>
    </row>
    <row r="343" spans="1:22" x14ac:dyDescent="0.35">
      <c r="A343" s="2" t="s">
        <v>595</v>
      </c>
      <c r="B343">
        <f>_xlfn.XLOOKUP(A343,'Patient Demographics'!A:A,'Billing Details'!J:J,FALSE)</f>
        <v>300000</v>
      </c>
      <c r="C343" t="str">
        <f>_xlfn.XLOOKUP(A343,'Patient Demographics'!A:A,'Patient Demographics'!N:N,FALSE)</f>
        <v>North</v>
      </c>
      <c r="D343">
        <f>_xlfn.XLOOKUP(A343,'Patient Demographics'!A:A,'Patient Demographics'!I:I,FALSE)</f>
        <v>53</v>
      </c>
      <c r="E343" t="str">
        <f>_xlfn.XLOOKUP(A343,'Patient Demographics'!A:A,'Patient Demographics'!J:J,FALSE)</f>
        <v>Senior</v>
      </c>
      <c r="F343" t="str">
        <f>_xlfn.XLOOKUP(A343,'Billing Details'!A:A,'Billing Details'!U:U,FALSE)</f>
        <v/>
      </c>
      <c r="G343">
        <f>_xlfn.XLOOKUP(A343,'Patient Health Records'!A:A,'Patient Health Records'!E:E,FALSE)</f>
        <v>75.900000000000006</v>
      </c>
      <c r="H343" t="str">
        <f>_xlfn.XLOOKUP(A343,'Patient Health Records'!A:A,'Patient Health Records'!B:B,FALSE)</f>
        <v>B-</v>
      </c>
      <c r="I343" t="b">
        <f>_xlfn.XLOOKUP(A343,'Patient Health Records'!A:A,'Patient Health Records'!J:J,FALSE)</f>
        <v>1</v>
      </c>
      <c r="J343" t="b">
        <f>_xlfn.XLOOKUP(A343,'Patient Health Records'!A:A,'Patient Health Records'!P:P,FALSE)</f>
        <v>0</v>
      </c>
      <c r="K343" s="68">
        <f>_xlfn.XLOOKUP(A343,'Patient Health Records'!A:A,'Patient Health Records'!F:F,FALSE)</f>
        <v>30.022546576480359</v>
      </c>
      <c r="L343" s="22" t="b">
        <f>_xlfn.XLOOKUP(A343,'Patient Health Records'!A:A,'Patient Health Records'!AD:AD,FALSE)</f>
        <v>1</v>
      </c>
      <c r="M343">
        <f>_xlfn.XLOOKUP(A343,'Patient Demographics'!A:A,'Patient Demographics'!K:K,FALSE)</f>
        <v>0.5</v>
      </c>
      <c r="N343" t="b">
        <f>_xlfn.XLOOKUP(A343,'Billing Details'!A:A,'Billing Details'!T:T,FALSE)</f>
        <v>0</v>
      </c>
      <c r="O343" t="str">
        <f>_xlfn.XLOOKUP(A343,'Patient Health Records'!A:A,'Patient Health Records'!AF:AF,FALSE)</f>
        <v>Fractured Leg</v>
      </c>
      <c r="P343" t="b">
        <f>_xlfn.XLOOKUP(A343,'Patient Health Records'!A:A,'Patient Health Records'!X:X,FALSE)</f>
        <v>0</v>
      </c>
      <c r="Q343" t="b">
        <f>_xlfn.XLOOKUP(A343,'Patient Health Records'!A:A,'Patient Health Records'!S:S,FALSE)</f>
        <v>1</v>
      </c>
      <c r="R343" t="b">
        <f>_xlfn.XLOOKUP(A343,'Patient Health Records'!A:A,'Patient Health Records'!AA:AA,FALSE)</f>
        <v>0</v>
      </c>
      <c r="S343" t="str">
        <f>_xlfn.XLOOKUP(A343,'Patient Demographics'!A:A,'Patient Demographics'!E:E,FALSE)</f>
        <v>Male</v>
      </c>
      <c r="T343" t="str">
        <f>_xlfn.XLOOKUP(A343,'Patient Education'!A:A,'Patient Education'!B:B,FALSE)</f>
        <v>School</v>
      </c>
      <c r="U343" t="str">
        <f>_xlfn.XLOOKUP('Combined Sheet'!A343,'Patient Education'!A:A,'Patient Education'!C:C,FALSE)</f>
        <v>Retail Worker</v>
      </c>
      <c r="V343">
        <f>_xlfn.XLOOKUP(A343,'Billing Details'!A:A,'Billing Details'!J:J,FALSE)</f>
        <v>300000</v>
      </c>
    </row>
    <row r="344" spans="1:22" x14ac:dyDescent="0.35">
      <c r="A344" s="2" t="s">
        <v>597</v>
      </c>
      <c r="B344">
        <f>_xlfn.XLOOKUP(A344,'Patient Demographics'!A:A,'Billing Details'!J:J,FALSE)</f>
        <v>500</v>
      </c>
      <c r="C344" t="str">
        <f>_xlfn.XLOOKUP(A344,'Patient Demographics'!A:A,'Patient Demographics'!N:N,FALSE)</f>
        <v>North</v>
      </c>
      <c r="D344">
        <f>_xlfn.XLOOKUP(A344,'Patient Demographics'!A:A,'Patient Demographics'!I:I,FALSE)</f>
        <v>54</v>
      </c>
      <c r="E344" t="str">
        <f>_xlfn.XLOOKUP(A344,'Patient Demographics'!A:A,'Patient Demographics'!J:J,FALSE)</f>
        <v>Senior</v>
      </c>
      <c r="F344">
        <f>_xlfn.XLOOKUP(A344,'Billing Details'!A:A,'Billing Details'!U:U,FALSE)</f>
        <v>447.66</v>
      </c>
      <c r="G344">
        <f>_xlfn.XLOOKUP(A344,'Patient Health Records'!A:A,'Patient Health Records'!E:E,FALSE)</f>
        <v>82</v>
      </c>
      <c r="H344" t="str">
        <f>_xlfn.XLOOKUP(A344,'Patient Health Records'!A:A,'Patient Health Records'!B:B,FALSE)</f>
        <v>A-</v>
      </c>
      <c r="I344" t="b">
        <f>_xlfn.XLOOKUP(A344,'Patient Health Records'!A:A,'Patient Health Records'!J:J,FALSE)</f>
        <v>0</v>
      </c>
      <c r="J344" t="b">
        <f>_xlfn.XLOOKUP(A344,'Patient Health Records'!A:A,'Patient Health Records'!P:P,FALSE)</f>
        <v>0</v>
      </c>
      <c r="K344" s="68">
        <f>_xlfn.XLOOKUP(A344,'Patient Health Records'!A:A,'Patient Health Records'!F:F,FALSE)</f>
        <v>33.267069657998292</v>
      </c>
      <c r="L344" s="22" t="b">
        <f>_xlfn.XLOOKUP(A344,'Patient Health Records'!A:A,'Patient Health Records'!AD:AD,FALSE)</f>
        <v>1</v>
      </c>
      <c r="M344">
        <f>_xlfn.XLOOKUP(A344,'Patient Demographics'!A:A,'Patient Demographics'!K:K,FALSE)</f>
        <v>0.5</v>
      </c>
      <c r="N344" t="b">
        <f>_xlfn.XLOOKUP(A344,'Billing Details'!A:A,'Billing Details'!T:T,FALSE)</f>
        <v>1</v>
      </c>
      <c r="O344" t="str">
        <f>_xlfn.XLOOKUP(A344,'Patient Health Records'!A:A,'Patient Health Records'!AF:AF,FALSE)</f>
        <v>Kidney Stones</v>
      </c>
      <c r="P344" t="b">
        <f>_xlfn.XLOOKUP(A344,'Patient Health Records'!A:A,'Patient Health Records'!X:X,FALSE)</f>
        <v>0</v>
      </c>
      <c r="Q344" t="b">
        <f>_xlfn.XLOOKUP(A344,'Patient Health Records'!A:A,'Patient Health Records'!S:S,FALSE)</f>
        <v>1</v>
      </c>
      <c r="R344" t="b">
        <f>_xlfn.XLOOKUP(A344,'Patient Health Records'!A:A,'Patient Health Records'!AA:AA,FALSE)</f>
        <v>0</v>
      </c>
      <c r="S344" t="str">
        <f>_xlfn.XLOOKUP(A344,'Patient Demographics'!A:A,'Patient Demographics'!E:E,FALSE)</f>
        <v>Male</v>
      </c>
      <c r="T344" t="str">
        <f>_xlfn.XLOOKUP(A344,'Patient Education'!A:A,'Patient Education'!B:B,FALSE)</f>
        <v>Master's Degree</v>
      </c>
      <c r="U344" t="str">
        <f>_xlfn.XLOOKUP('Combined Sheet'!A344,'Patient Education'!A:A,'Patient Education'!C:C,FALSE)</f>
        <v>Software Engineer</v>
      </c>
      <c r="V344">
        <f>_xlfn.XLOOKUP(A344,'Billing Details'!A:A,'Billing Details'!J:J,FALSE)</f>
        <v>500</v>
      </c>
    </row>
    <row r="345" spans="1:22" x14ac:dyDescent="0.35">
      <c r="A345" s="2" t="s">
        <v>598</v>
      </c>
      <c r="B345">
        <f>_xlfn.XLOOKUP(A345,'Patient Demographics'!A:A,'Billing Details'!J:J,FALSE)</f>
        <v>200000</v>
      </c>
      <c r="C345" t="str">
        <f>_xlfn.XLOOKUP(A345,'Patient Demographics'!A:A,'Patient Demographics'!N:N,FALSE)</f>
        <v>South</v>
      </c>
      <c r="D345">
        <f>_xlfn.XLOOKUP(A345,'Patient Demographics'!A:A,'Patient Demographics'!I:I,FALSE)</f>
        <v>48</v>
      </c>
      <c r="E345" t="str">
        <f>_xlfn.XLOOKUP(A345,'Patient Demographics'!A:A,'Patient Demographics'!J:J,FALSE)</f>
        <v>Senior</v>
      </c>
      <c r="F345" t="str">
        <f>_xlfn.XLOOKUP(A345,'Billing Details'!A:A,'Billing Details'!U:U,FALSE)</f>
        <v/>
      </c>
      <c r="G345">
        <f>_xlfn.XLOOKUP(A345,'Patient Health Records'!A:A,'Patient Health Records'!E:E,FALSE)</f>
        <v>88.8</v>
      </c>
      <c r="H345" t="str">
        <f>_xlfn.XLOOKUP(A345,'Patient Health Records'!A:A,'Patient Health Records'!B:B,FALSE)</f>
        <v>B+</v>
      </c>
      <c r="I345" t="b">
        <f>_xlfn.XLOOKUP(A345,'Patient Health Records'!A:A,'Patient Health Records'!J:J,FALSE)</f>
        <v>1</v>
      </c>
      <c r="J345" t="b">
        <f>_xlfn.XLOOKUP(A345,'Patient Health Records'!A:A,'Patient Health Records'!P:P,FALSE)</f>
        <v>1</v>
      </c>
      <c r="K345" s="68">
        <f>_xlfn.XLOOKUP(A345,'Patient Health Records'!A:A,'Patient Health Records'!F:F,FALSE)</f>
        <v>30.726643598615919</v>
      </c>
      <c r="L345" s="22" t="b">
        <f>_xlfn.XLOOKUP(A345,'Patient Health Records'!A:A,'Patient Health Records'!AD:AD,FALSE)</f>
        <v>1</v>
      </c>
      <c r="M345">
        <f>_xlfn.XLOOKUP(A345,'Patient Demographics'!A:A,'Patient Demographics'!K:K,FALSE)</f>
        <v>12</v>
      </c>
      <c r="N345" t="b">
        <f>_xlfn.XLOOKUP(A345,'Billing Details'!A:A,'Billing Details'!T:T,FALSE)</f>
        <v>0</v>
      </c>
      <c r="O345" t="str">
        <f>_xlfn.XLOOKUP(A345,'Patient Health Records'!A:A,'Patient Health Records'!AF:AF,FALSE)</f>
        <v>Diabetes</v>
      </c>
      <c r="P345" t="b">
        <f>_xlfn.XLOOKUP(A345,'Patient Health Records'!A:A,'Patient Health Records'!X:X,FALSE)</f>
        <v>0</v>
      </c>
      <c r="Q345" t="b">
        <f>_xlfn.XLOOKUP(A345,'Patient Health Records'!A:A,'Patient Health Records'!S:S,FALSE)</f>
        <v>0</v>
      </c>
      <c r="R345" t="b">
        <f>_xlfn.XLOOKUP(A345,'Patient Health Records'!A:A,'Patient Health Records'!AA:AA,FALSE)</f>
        <v>1</v>
      </c>
      <c r="S345" t="str">
        <f>_xlfn.XLOOKUP(A345,'Patient Demographics'!A:A,'Patient Demographics'!E:E,FALSE)</f>
        <v>Male</v>
      </c>
      <c r="T345" t="str">
        <f>_xlfn.XLOOKUP(A345,'Patient Education'!A:A,'Patient Education'!B:B,FALSE)</f>
        <v>Master's Degree</v>
      </c>
      <c r="U345" t="str">
        <f>_xlfn.XLOOKUP('Combined Sheet'!A345,'Patient Education'!A:A,'Patient Education'!C:C,FALSE)</f>
        <v>Doctor</v>
      </c>
      <c r="V345">
        <f>_xlfn.XLOOKUP(A345,'Billing Details'!A:A,'Billing Details'!J:J,FALSE)</f>
        <v>200000</v>
      </c>
    </row>
    <row r="346" spans="1:22" x14ac:dyDescent="0.35">
      <c r="A346" s="2" t="s">
        <v>599</v>
      </c>
      <c r="B346">
        <f>_xlfn.XLOOKUP(A346,'Patient Demographics'!A:A,'Billing Details'!J:J,FALSE)</f>
        <v>30000</v>
      </c>
      <c r="C346" t="str">
        <f>_xlfn.XLOOKUP(A346,'Patient Demographics'!A:A,'Patient Demographics'!N:N,FALSE)</f>
        <v>South</v>
      </c>
      <c r="D346">
        <f>_xlfn.XLOOKUP(A346,'Patient Demographics'!A:A,'Patient Demographics'!I:I,FALSE)</f>
        <v>38</v>
      </c>
      <c r="E346" t="str">
        <f>_xlfn.XLOOKUP(A346,'Patient Demographics'!A:A,'Patient Demographics'!J:J,FALSE)</f>
        <v>Adult</v>
      </c>
      <c r="F346">
        <f>_xlfn.XLOOKUP(A346,'Billing Details'!A:A,'Billing Details'!U:U,FALSE)</f>
        <v>23792.699999999997</v>
      </c>
      <c r="G346">
        <f>_xlfn.XLOOKUP(A346,'Patient Health Records'!A:A,'Patient Health Records'!E:E,FALSE)</f>
        <v>85.2</v>
      </c>
      <c r="H346" t="str">
        <f>_xlfn.XLOOKUP(A346,'Patient Health Records'!A:A,'Patient Health Records'!B:B,FALSE)</f>
        <v>AB-</v>
      </c>
      <c r="I346" t="b">
        <f>_xlfn.XLOOKUP(A346,'Patient Health Records'!A:A,'Patient Health Records'!J:J,FALSE)</f>
        <v>0</v>
      </c>
      <c r="J346" t="b">
        <f>_xlfn.XLOOKUP(A346,'Patient Health Records'!A:A,'Patient Health Records'!P:P,FALSE)</f>
        <v>1</v>
      </c>
      <c r="K346" s="68">
        <f>_xlfn.XLOOKUP(A346,'Patient Health Records'!A:A,'Patient Health Records'!F:F,FALSE)</f>
        <v>29.480968858131494</v>
      </c>
      <c r="L346" s="22" t="b">
        <f>_xlfn.XLOOKUP(A346,'Patient Health Records'!A:A,'Patient Health Records'!AD:AD,FALSE)</f>
        <v>1</v>
      </c>
      <c r="M346">
        <f>_xlfn.XLOOKUP(A346,'Patient Demographics'!A:A,'Patient Demographics'!K:K,FALSE)</f>
        <v>15</v>
      </c>
      <c r="N346" t="b">
        <f>_xlfn.XLOOKUP(A346,'Billing Details'!A:A,'Billing Details'!T:T,FALSE)</f>
        <v>1</v>
      </c>
      <c r="O346" t="str">
        <f>_xlfn.XLOOKUP(A346,'Patient Health Records'!A:A,'Patient Health Records'!AF:AF,FALSE)</f>
        <v>Allergic Reaction</v>
      </c>
      <c r="P346" t="b">
        <f>_xlfn.XLOOKUP(A346,'Patient Health Records'!A:A,'Patient Health Records'!X:X,FALSE)</f>
        <v>0</v>
      </c>
      <c r="Q346" t="b">
        <f>_xlfn.XLOOKUP(A346,'Patient Health Records'!A:A,'Patient Health Records'!S:S,FALSE)</f>
        <v>0</v>
      </c>
      <c r="R346" t="b">
        <f>_xlfn.XLOOKUP(A346,'Patient Health Records'!A:A,'Patient Health Records'!AA:AA,FALSE)</f>
        <v>1</v>
      </c>
      <c r="S346" t="str">
        <f>_xlfn.XLOOKUP(A346,'Patient Demographics'!A:A,'Patient Demographics'!E:E,FALSE)</f>
        <v>Female</v>
      </c>
      <c r="T346" t="str">
        <f>_xlfn.XLOOKUP(A346,'Patient Education'!A:A,'Patient Education'!B:B,FALSE)</f>
        <v>Master's Degree</v>
      </c>
      <c r="U346" t="str">
        <f>_xlfn.XLOOKUP('Combined Sheet'!A346,'Patient Education'!A:A,'Patient Education'!C:C,FALSE)</f>
        <v>Doctor</v>
      </c>
      <c r="V346">
        <f>_xlfn.XLOOKUP(A346,'Billing Details'!A:A,'Billing Details'!J:J,FALSE)</f>
        <v>30000</v>
      </c>
    </row>
    <row r="347" spans="1:22" x14ac:dyDescent="0.35">
      <c r="A347" s="2" t="s">
        <v>601</v>
      </c>
      <c r="B347">
        <f>_xlfn.XLOOKUP(A347,'Patient Demographics'!A:A,'Billing Details'!J:J,FALSE)</f>
        <v>240000</v>
      </c>
      <c r="C347" t="str">
        <f>_xlfn.XLOOKUP(A347,'Patient Demographics'!A:A,'Patient Demographics'!N:N,FALSE)</f>
        <v>West</v>
      </c>
      <c r="D347">
        <f>_xlfn.XLOOKUP(A347,'Patient Demographics'!A:A,'Patient Demographics'!I:I,FALSE)</f>
        <v>33</v>
      </c>
      <c r="E347" t="str">
        <f>_xlfn.XLOOKUP(A347,'Patient Demographics'!A:A,'Patient Demographics'!J:J,FALSE)</f>
        <v>Adult</v>
      </c>
      <c r="F347" t="str">
        <f>_xlfn.XLOOKUP(A347,'Billing Details'!A:A,'Billing Details'!U:U,FALSE)</f>
        <v/>
      </c>
      <c r="G347">
        <f>_xlfn.XLOOKUP(A347,'Patient Health Records'!A:A,'Patient Health Records'!E:E,FALSE)</f>
        <v>60.2</v>
      </c>
      <c r="H347" t="str">
        <f>_xlfn.XLOOKUP(A347,'Patient Health Records'!A:A,'Patient Health Records'!B:B,FALSE)</f>
        <v>O-</v>
      </c>
      <c r="I347" t="b">
        <f>_xlfn.XLOOKUP(A347,'Patient Health Records'!A:A,'Patient Health Records'!J:J,FALSE)</f>
        <v>1</v>
      </c>
      <c r="J347" t="b">
        <f>_xlfn.XLOOKUP(A347,'Patient Health Records'!A:A,'Patient Health Records'!P:P,FALSE)</f>
        <v>1</v>
      </c>
      <c r="K347" s="68">
        <f>_xlfn.XLOOKUP(A347,'Patient Health Records'!A:A,'Patient Health Records'!F:F,FALSE)</f>
        <v>23.515624999999996</v>
      </c>
      <c r="L347" s="22" t="b">
        <f>_xlfn.XLOOKUP(A347,'Patient Health Records'!A:A,'Patient Health Records'!AD:AD,FALSE)</f>
        <v>0</v>
      </c>
      <c r="M347">
        <f>_xlfn.XLOOKUP(A347,'Patient Demographics'!A:A,'Patient Demographics'!K:K,FALSE)</f>
        <v>7</v>
      </c>
      <c r="N347" t="b">
        <f>_xlfn.XLOOKUP(A347,'Billing Details'!A:A,'Billing Details'!T:T,FALSE)</f>
        <v>0</v>
      </c>
      <c r="O347" t="str">
        <f>_xlfn.XLOOKUP(A347,'Patient Health Records'!A:A,'Patient Health Records'!AF:AF,FALSE)</f>
        <v>Prostate Cancer</v>
      </c>
      <c r="P347" t="b">
        <f>_xlfn.XLOOKUP(A347,'Patient Health Records'!A:A,'Patient Health Records'!X:X,FALSE)</f>
        <v>0</v>
      </c>
      <c r="Q347" t="b">
        <f>_xlfn.XLOOKUP(A347,'Patient Health Records'!A:A,'Patient Health Records'!S:S,FALSE)</f>
        <v>0</v>
      </c>
      <c r="R347" t="b">
        <f>_xlfn.XLOOKUP(A347,'Patient Health Records'!A:A,'Patient Health Records'!AA:AA,FALSE)</f>
        <v>0</v>
      </c>
      <c r="S347" t="str">
        <f>_xlfn.XLOOKUP(A347,'Patient Demographics'!A:A,'Patient Demographics'!E:E,FALSE)</f>
        <v>Male</v>
      </c>
      <c r="T347" t="str">
        <f>_xlfn.XLOOKUP(A347,'Patient Education'!A:A,'Patient Education'!B:B,FALSE)</f>
        <v>PhD</v>
      </c>
      <c r="U347" t="str">
        <f>_xlfn.XLOOKUP('Combined Sheet'!A347,'Patient Education'!A:A,'Patient Education'!C:C,FALSE)</f>
        <v>Professor</v>
      </c>
      <c r="V347">
        <f>_xlfn.XLOOKUP(A347,'Billing Details'!A:A,'Billing Details'!J:J,FALSE)</f>
        <v>240000</v>
      </c>
    </row>
    <row r="348" spans="1:22" x14ac:dyDescent="0.35">
      <c r="A348" s="2" t="s">
        <v>602</v>
      </c>
      <c r="B348">
        <f>_xlfn.XLOOKUP(A348,'Patient Demographics'!A:A,'Billing Details'!J:J,FALSE)</f>
        <v>40000</v>
      </c>
      <c r="C348" t="str">
        <f>_xlfn.XLOOKUP(A348,'Patient Demographics'!A:A,'Patient Demographics'!N:N,FALSE)</f>
        <v>West</v>
      </c>
      <c r="D348">
        <f>_xlfn.XLOOKUP(A348,'Patient Demographics'!A:A,'Patient Demographics'!I:I,FALSE)</f>
        <v>41</v>
      </c>
      <c r="E348" t="str">
        <f>_xlfn.XLOOKUP(A348,'Patient Demographics'!A:A,'Patient Demographics'!J:J,FALSE)</f>
        <v>Adult</v>
      </c>
      <c r="F348">
        <f>_xlfn.XLOOKUP(A348,'Billing Details'!A:A,'Billing Details'!U:U,FALSE)</f>
        <v>24642.6</v>
      </c>
      <c r="G348">
        <f>_xlfn.XLOOKUP(A348,'Patient Health Records'!A:A,'Patient Health Records'!E:E,FALSE)</f>
        <v>88.7</v>
      </c>
      <c r="H348" t="str">
        <f>_xlfn.XLOOKUP(A348,'Patient Health Records'!A:A,'Patient Health Records'!B:B,FALSE)</f>
        <v>AB-</v>
      </c>
      <c r="I348" t="b">
        <f>_xlfn.XLOOKUP(A348,'Patient Health Records'!A:A,'Patient Health Records'!J:J,FALSE)</f>
        <v>0</v>
      </c>
      <c r="J348" t="b">
        <f>_xlfn.XLOOKUP(A348,'Patient Health Records'!A:A,'Patient Health Records'!P:P,FALSE)</f>
        <v>0</v>
      </c>
      <c r="K348" s="68">
        <f>_xlfn.XLOOKUP(A348,'Patient Health Records'!A:A,'Patient Health Records'!F:F,FALSE)</f>
        <v>31.804654164724447</v>
      </c>
      <c r="L348" s="22" t="b">
        <f>_xlfn.XLOOKUP(A348,'Patient Health Records'!A:A,'Patient Health Records'!AD:AD,FALSE)</f>
        <v>1</v>
      </c>
      <c r="M348">
        <f>_xlfn.XLOOKUP(A348,'Patient Demographics'!A:A,'Patient Demographics'!K:K,FALSE)</f>
        <v>9</v>
      </c>
      <c r="N348" t="b">
        <f>_xlfn.XLOOKUP(A348,'Billing Details'!A:A,'Billing Details'!T:T,FALSE)</f>
        <v>1</v>
      </c>
      <c r="O348" t="str">
        <f>_xlfn.XLOOKUP(A348,'Patient Health Records'!A:A,'Patient Health Records'!AF:AF,FALSE)</f>
        <v>Kidney Stones</v>
      </c>
      <c r="P348" t="b">
        <f>_xlfn.XLOOKUP(A348,'Patient Health Records'!A:A,'Patient Health Records'!X:X,FALSE)</f>
        <v>0</v>
      </c>
      <c r="Q348" t="b">
        <f>_xlfn.XLOOKUP(A348,'Patient Health Records'!A:A,'Patient Health Records'!S:S,FALSE)</f>
        <v>0</v>
      </c>
      <c r="R348" t="b">
        <f>_xlfn.XLOOKUP(A348,'Patient Health Records'!A:A,'Patient Health Records'!AA:AA,FALSE)</f>
        <v>1</v>
      </c>
      <c r="S348" t="str">
        <f>_xlfn.XLOOKUP(A348,'Patient Demographics'!A:A,'Patient Demographics'!E:E,FALSE)</f>
        <v>Male</v>
      </c>
      <c r="T348" t="str">
        <f>_xlfn.XLOOKUP(A348,'Patient Education'!A:A,'Patient Education'!B:B,FALSE)</f>
        <v>PhD</v>
      </c>
      <c r="U348" t="str">
        <f>_xlfn.XLOOKUP('Combined Sheet'!A348,'Patient Education'!A:A,'Patient Education'!C:C,FALSE)</f>
        <v>Consultant</v>
      </c>
      <c r="V348">
        <f>_xlfn.XLOOKUP(A348,'Billing Details'!A:A,'Billing Details'!J:J,FALSE)</f>
        <v>40000</v>
      </c>
    </row>
    <row r="349" spans="1:22" x14ac:dyDescent="0.35">
      <c r="A349" s="2" t="s">
        <v>604</v>
      </c>
      <c r="B349">
        <f>_xlfn.XLOOKUP(A349,'Patient Demographics'!A:A,'Billing Details'!J:J,FALSE)</f>
        <v>45000</v>
      </c>
      <c r="C349" t="str">
        <f>_xlfn.XLOOKUP(A349,'Patient Demographics'!A:A,'Patient Demographics'!N:N,FALSE)</f>
        <v>North</v>
      </c>
      <c r="D349">
        <f>_xlfn.XLOOKUP(A349,'Patient Demographics'!A:A,'Patient Demographics'!I:I,FALSE)</f>
        <v>62</v>
      </c>
      <c r="E349" t="str">
        <f>_xlfn.XLOOKUP(A349,'Patient Demographics'!A:A,'Patient Demographics'!J:J,FALSE)</f>
        <v>super senior</v>
      </c>
      <c r="F349">
        <f>_xlfn.XLOOKUP(A349,'Billing Details'!A:A,'Billing Details'!U:U,FALSE)</f>
        <v>39752.79</v>
      </c>
      <c r="G349">
        <f>_xlfn.XLOOKUP(A349,'Patient Health Records'!A:A,'Patient Health Records'!E:E,FALSE)</f>
        <v>70</v>
      </c>
      <c r="H349" t="str">
        <f>_xlfn.XLOOKUP(A349,'Patient Health Records'!A:A,'Patient Health Records'!B:B,FALSE)</f>
        <v>A+</v>
      </c>
      <c r="I349" t="b">
        <f>_xlfn.XLOOKUP(A349,'Patient Health Records'!A:A,'Patient Health Records'!J:J,FALSE)</f>
        <v>0</v>
      </c>
      <c r="J349" t="b">
        <f>_xlfn.XLOOKUP(A349,'Patient Health Records'!A:A,'Patient Health Records'!P:P,FALSE)</f>
        <v>1</v>
      </c>
      <c r="K349" s="68">
        <f>_xlfn.XLOOKUP(A349,'Patient Health Records'!A:A,'Patient Health Records'!F:F,FALSE)</f>
        <v>29.903028749626213</v>
      </c>
      <c r="L349" s="22" t="b">
        <f>_xlfn.XLOOKUP(A349,'Patient Health Records'!A:A,'Patient Health Records'!AD:AD,FALSE)</f>
        <v>1</v>
      </c>
      <c r="M349">
        <f>_xlfn.XLOOKUP(A349,'Patient Demographics'!A:A,'Patient Demographics'!K:K,FALSE)</f>
        <v>0.5</v>
      </c>
      <c r="N349" t="b">
        <f>_xlfn.XLOOKUP(A349,'Billing Details'!A:A,'Billing Details'!T:T,FALSE)</f>
        <v>1</v>
      </c>
      <c r="O349" t="str">
        <f>_xlfn.XLOOKUP(A349,'Patient Health Records'!A:A,'Patient Health Records'!AF:AF,FALSE)</f>
        <v>Heart Attack</v>
      </c>
      <c r="P349" t="b">
        <f>_xlfn.XLOOKUP(A349,'Patient Health Records'!A:A,'Patient Health Records'!X:X,FALSE)</f>
        <v>0</v>
      </c>
      <c r="Q349" t="b">
        <f>_xlfn.XLOOKUP(A349,'Patient Health Records'!A:A,'Patient Health Records'!S:S,FALSE)</f>
        <v>0</v>
      </c>
      <c r="R349" t="b">
        <f>_xlfn.XLOOKUP(A349,'Patient Health Records'!A:A,'Patient Health Records'!AA:AA,FALSE)</f>
        <v>0</v>
      </c>
      <c r="S349" t="str">
        <f>_xlfn.XLOOKUP(A349,'Patient Demographics'!A:A,'Patient Demographics'!E:E,FALSE)</f>
        <v>Female</v>
      </c>
      <c r="T349" t="str">
        <f>_xlfn.XLOOKUP(A349,'Patient Education'!A:A,'Patient Education'!B:B,FALSE)</f>
        <v>Post-graduate</v>
      </c>
      <c r="U349" t="str">
        <f>_xlfn.XLOOKUP('Combined Sheet'!A349,'Patient Education'!A:A,'Patient Education'!C:C,FALSE)</f>
        <v>Professor</v>
      </c>
      <c r="V349">
        <f>_xlfn.XLOOKUP(A349,'Billing Details'!A:A,'Billing Details'!J:J,FALSE)</f>
        <v>45000</v>
      </c>
    </row>
    <row r="350" spans="1:22" x14ac:dyDescent="0.35">
      <c r="A350" s="2" t="s">
        <v>605</v>
      </c>
      <c r="B350">
        <f>_xlfn.XLOOKUP(A350,'Patient Demographics'!A:A,'Billing Details'!J:J,FALSE)</f>
        <v>24000</v>
      </c>
      <c r="C350" t="str">
        <f>_xlfn.XLOOKUP(A350,'Patient Demographics'!A:A,'Patient Demographics'!N:N,FALSE)</f>
        <v>West</v>
      </c>
      <c r="D350">
        <f>_xlfn.XLOOKUP(A350,'Patient Demographics'!A:A,'Patient Demographics'!I:I,FALSE)</f>
        <v>53</v>
      </c>
      <c r="E350" t="str">
        <f>_xlfn.XLOOKUP(A350,'Patient Demographics'!A:A,'Patient Demographics'!J:J,FALSE)</f>
        <v>Senior</v>
      </c>
      <c r="F350" t="str">
        <f>_xlfn.XLOOKUP(A350,'Billing Details'!A:A,'Billing Details'!U:U,FALSE)</f>
        <v/>
      </c>
      <c r="G350">
        <f>_xlfn.XLOOKUP(A350,'Patient Health Records'!A:A,'Patient Health Records'!E:E,FALSE)</f>
        <v>92</v>
      </c>
      <c r="H350" t="str">
        <f>_xlfn.XLOOKUP(A350,'Patient Health Records'!A:A,'Patient Health Records'!B:B,FALSE)</f>
        <v>AB+</v>
      </c>
      <c r="I350" t="b">
        <f>_xlfn.XLOOKUP(A350,'Patient Health Records'!A:A,'Patient Health Records'!J:J,FALSE)</f>
        <v>0</v>
      </c>
      <c r="J350" t="b">
        <f>_xlfn.XLOOKUP(A350,'Patient Health Records'!A:A,'Patient Health Records'!P:P,FALSE)</f>
        <v>1</v>
      </c>
      <c r="K350" s="68">
        <f>_xlfn.XLOOKUP(A350,'Patient Health Records'!A:A,'Patient Health Records'!F:F,FALSE)</f>
        <v>34.205829863176689</v>
      </c>
      <c r="L350" s="22" t="b">
        <f>_xlfn.XLOOKUP(A350,'Patient Health Records'!A:A,'Patient Health Records'!AD:AD,FALSE)</f>
        <v>1</v>
      </c>
      <c r="M350">
        <f>_xlfn.XLOOKUP(A350,'Patient Demographics'!A:A,'Patient Demographics'!K:K,FALSE)</f>
        <v>9</v>
      </c>
      <c r="N350" t="b">
        <f>_xlfn.XLOOKUP(A350,'Billing Details'!A:A,'Billing Details'!T:T,FALSE)</f>
        <v>0</v>
      </c>
      <c r="O350" t="str">
        <f>_xlfn.XLOOKUP(A350,'Patient Health Records'!A:A,'Patient Health Records'!AF:AF,FALSE)</f>
        <v>Prostate Cancer</v>
      </c>
      <c r="P350" t="b">
        <f>_xlfn.XLOOKUP(A350,'Patient Health Records'!A:A,'Patient Health Records'!X:X,FALSE)</f>
        <v>0</v>
      </c>
      <c r="Q350" t="b">
        <f>_xlfn.XLOOKUP(A350,'Patient Health Records'!A:A,'Patient Health Records'!S:S,FALSE)</f>
        <v>1</v>
      </c>
      <c r="R350" t="b">
        <f>_xlfn.XLOOKUP(A350,'Patient Health Records'!A:A,'Patient Health Records'!AA:AA,FALSE)</f>
        <v>1</v>
      </c>
      <c r="S350" t="str">
        <f>_xlfn.XLOOKUP(A350,'Patient Demographics'!A:A,'Patient Demographics'!E:E,FALSE)</f>
        <v>Male</v>
      </c>
      <c r="T350" t="str">
        <f>_xlfn.XLOOKUP(A350,'Patient Education'!A:A,'Patient Education'!B:B,FALSE)</f>
        <v>School</v>
      </c>
      <c r="U350" t="str">
        <f>_xlfn.XLOOKUP('Combined Sheet'!A350,'Patient Education'!A:A,'Patient Education'!C:C,FALSE)</f>
        <v>Driver</v>
      </c>
      <c r="V350">
        <f>_xlfn.XLOOKUP(A350,'Billing Details'!A:A,'Billing Details'!J:J,FALSE)</f>
        <v>24000</v>
      </c>
    </row>
    <row r="351" spans="1:22" x14ac:dyDescent="0.35">
      <c r="A351" s="2" t="s">
        <v>606</v>
      </c>
      <c r="B351">
        <f>_xlfn.XLOOKUP(A351,'Patient Demographics'!A:A,'Billing Details'!J:J,FALSE)</f>
        <v>100</v>
      </c>
      <c r="C351" t="str">
        <f>_xlfn.XLOOKUP(A351,'Patient Demographics'!A:A,'Patient Demographics'!N:N,FALSE)</f>
        <v>West</v>
      </c>
      <c r="D351">
        <f>_xlfn.XLOOKUP(A351,'Patient Demographics'!A:A,'Patient Demographics'!I:I,FALSE)</f>
        <v>41</v>
      </c>
      <c r="E351" t="str">
        <f>_xlfn.XLOOKUP(A351,'Patient Demographics'!A:A,'Patient Demographics'!J:J,FALSE)</f>
        <v>Adult</v>
      </c>
      <c r="F351">
        <f>_xlfn.XLOOKUP(A351,'Billing Details'!A:A,'Billing Details'!U:U,FALSE)</f>
        <v>77.66</v>
      </c>
      <c r="G351">
        <f>_xlfn.XLOOKUP(A351,'Patient Health Records'!A:A,'Patient Health Records'!E:E,FALSE)</f>
        <v>106.6</v>
      </c>
      <c r="H351" t="str">
        <f>_xlfn.XLOOKUP(A351,'Patient Health Records'!A:A,'Patient Health Records'!B:B,FALSE)</f>
        <v>AB-</v>
      </c>
      <c r="I351" t="b">
        <f>_xlfn.XLOOKUP(A351,'Patient Health Records'!A:A,'Patient Health Records'!J:J,FALSE)</f>
        <v>1</v>
      </c>
      <c r="J351" t="b">
        <f>_xlfn.XLOOKUP(A351,'Patient Health Records'!A:A,'Patient Health Records'!P:P,FALSE)</f>
        <v>0</v>
      </c>
      <c r="K351" s="68">
        <f>_xlfn.XLOOKUP(A351,'Patient Health Records'!A:A,'Patient Health Records'!F:F,FALSE)</f>
        <v>33.269872975250458</v>
      </c>
      <c r="L351" s="22" t="b">
        <f>_xlfn.XLOOKUP(A351,'Patient Health Records'!A:A,'Patient Health Records'!AD:AD,FALSE)</f>
        <v>1</v>
      </c>
      <c r="M351">
        <f>_xlfn.XLOOKUP(A351,'Patient Demographics'!A:A,'Patient Demographics'!K:K,FALSE)</f>
        <v>200</v>
      </c>
      <c r="N351" t="b">
        <f>_xlfn.XLOOKUP(A351,'Billing Details'!A:A,'Billing Details'!T:T,FALSE)</f>
        <v>1</v>
      </c>
      <c r="O351" t="str">
        <f>_xlfn.XLOOKUP(A351,'Patient Health Records'!A:A,'Patient Health Records'!AF:AF,FALSE)</f>
        <v>Prostate Cancer</v>
      </c>
      <c r="P351" t="b">
        <f>_xlfn.XLOOKUP(A351,'Patient Health Records'!A:A,'Patient Health Records'!X:X,FALSE)</f>
        <v>0</v>
      </c>
      <c r="Q351" t="b">
        <f>_xlfn.XLOOKUP(A351,'Patient Health Records'!A:A,'Patient Health Records'!S:S,FALSE)</f>
        <v>0</v>
      </c>
      <c r="R351" t="b">
        <f>_xlfn.XLOOKUP(A351,'Patient Health Records'!A:A,'Patient Health Records'!AA:AA,FALSE)</f>
        <v>1</v>
      </c>
      <c r="S351" t="str">
        <f>_xlfn.XLOOKUP(A351,'Patient Demographics'!A:A,'Patient Demographics'!E:E,FALSE)</f>
        <v>Male</v>
      </c>
      <c r="T351" t="str">
        <f>_xlfn.XLOOKUP(A351,'Patient Education'!A:A,'Patient Education'!B:B,FALSE)</f>
        <v>Master's Degree</v>
      </c>
      <c r="U351" t="str">
        <f>_xlfn.XLOOKUP('Combined Sheet'!A351,'Patient Education'!A:A,'Patient Education'!C:C,FALSE)</f>
        <v>Manager</v>
      </c>
      <c r="V351">
        <f>_xlfn.XLOOKUP(A351,'Billing Details'!A:A,'Billing Details'!J:J,FALSE)</f>
        <v>100</v>
      </c>
    </row>
    <row r="352" spans="1:22" x14ac:dyDescent="0.35">
      <c r="A352" s="2" t="s">
        <v>607</v>
      </c>
      <c r="B352">
        <f>_xlfn.XLOOKUP(A352,'Patient Demographics'!A:A,'Billing Details'!J:J,FALSE)</f>
        <v>250000</v>
      </c>
      <c r="C352" t="str">
        <f>_xlfn.XLOOKUP(A352,'Patient Demographics'!A:A,'Patient Demographics'!N:N,FALSE)</f>
        <v>West</v>
      </c>
      <c r="D352">
        <f>_xlfn.XLOOKUP(A352,'Patient Demographics'!A:A,'Patient Demographics'!I:I,FALSE)</f>
        <v>48</v>
      </c>
      <c r="E352" t="str">
        <f>_xlfn.XLOOKUP(A352,'Patient Demographics'!A:A,'Patient Demographics'!J:J,FALSE)</f>
        <v>Senior</v>
      </c>
      <c r="F352">
        <f>_xlfn.XLOOKUP(A352,'Billing Details'!A:A,'Billing Details'!U:U,FALSE)</f>
        <v>125062.2</v>
      </c>
      <c r="G352">
        <f>_xlfn.XLOOKUP(A352,'Patient Health Records'!A:A,'Patient Health Records'!E:E,FALSE)</f>
        <v>96.1</v>
      </c>
      <c r="H352" t="str">
        <f>_xlfn.XLOOKUP(A352,'Patient Health Records'!A:A,'Patient Health Records'!B:B,FALSE)</f>
        <v>A+</v>
      </c>
      <c r="I352" t="b">
        <f>_xlfn.XLOOKUP(A352,'Patient Health Records'!A:A,'Patient Health Records'!J:J,FALSE)</f>
        <v>0</v>
      </c>
      <c r="J352" t="b">
        <f>_xlfn.XLOOKUP(A352,'Patient Health Records'!A:A,'Patient Health Records'!P:P,FALSE)</f>
        <v>0</v>
      </c>
      <c r="K352" s="68">
        <f>_xlfn.XLOOKUP(A352,'Patient Health Records'!A:A,'Patient Health Records'!F:F,FALSE)</f>
        <v>30.674454977816076</v>
      </c>
      <c r="L352" s="22" t="b">
        <f>_xlfn.XLOOKUP(A352,'Patient Health Records'!A:A,'Patient Health Records'!AD:AD,FALSE)</f>
        <v>1</v>
      </c>
      <c r="M352">
        <f>_xlfn.XLOOKUP(A352,'Patient Demographics'!A:A,'Patient Demographics'!K:K,FALSE)</f>
        <v>9</v>
      </c>
      <c r="N352" t="b">
        <f>_xlfn.XLOOKUP(A352,'Billing Details'!A:A,'Billing Details'!T:T,FALSE)</f>
        <v>1</v>
      </c>
      <c r="O352" t="str">
        <f>_xlfn.XLOOKUP(A352,'Patient Health Records'!A:A,'Patient Health Records'!AF:AF,FALSE)</f>
        <v>Stroke</v>
      </c>
      <c r="P352" t="b">
        <f>_xlfn.XLOOKUP(A352,'Patient Health Records'!A:A,'Patient Health Records'!X:X,FALSE)</f>
        <v>0</v>
      </c>
      <c r="Q352" t="b">
        <f>_xlfn.XLOOKUP(A352,'Patient Health Records'!A:A,'Patient Health Records'!S:S,FALSE)</f>
        <v>1</v>
      </c>
      <c r="R352" t="b">
        <f>_xlfn.XLOOKUP(A352,'Patient Health Records'!A:A,'Patient Health Records'!AA:AA,FALSE)</f>
        <v>0</v>
      </c>
      <c r="S352" t="str">
        <f>_xlfn.XLOOKUP(A352,'Patient Demographics'!A:A,'Patient Demographics'!E:E,FALSE)</f>
        <v>Male</v>
      </c>
      <c r="T352" t="str">
        <f>_xlfn.XLOOKUP(A352,'Patient Education'!A:A,'Patient Education'!B:B,FALSE)</f>
        <v>Master's Degree</v>
      </c>
      <c r="U352" t="str">
        <f>_xlfn.XLOOKUP('Combined Sheet'!A352,'Patient Education'!A:A,'Patient Education'!C:C,FALSE)</f>
        <v>Senior Executive</v>
      </c>
      <c r="V352">
        <f>_xlfn.XLOOKUP(A352,'Billing Details'!A:A,'Billing Details'!J:J,FALSE)</f>
        <v>250000</v>
      </c>
    </row>
    <row r="353" spans="1:22" x14ac:dyDescent="0.35">
      <c r="A353" s="2" t="s">
        <v>609</v>
      </c>
      <c r="B353">
        <f>_xlfn.XLOOKUP(A353,'Patient Demographics'!A:A,'Billing Details'!J:J,FALSE)</f>
        <v>40000</v>
      </c>
      <c r="C353" t="str">
        <f>_xlfn.XLOOKUP(A353,'Patient Demographics'!A:A,'Patient Demographics'!N:N,FALSE)</f>
        <v>South</v>
      </c>
      <c r="D353">
        <f>_xlfn.XLOOKUP(A353,'Patient Demographics'!A:A,'Patient Demographics'!I:I,FALSE)</f>
        <v>58</v>
      </c>
      <c r="E353" t="str">
        <f>_xlfn.XLOOKUP(A353,'Patient Demographics'!A:A,'Patient Demographics'!J:J,FALSE)</f>
        <v>Senior</v>
      </c>
      <c r="F353" t="str">
        <f>_xlfn.XLOOKUP(A353,'Billing Details'!A:A,'Billing Details'!U:U,FALSE)</f>
        <v/>
      </c>
      <c r="G353">
        <f>_xlfn.XLOOKUP(A353,'Patient Health Records'!A:A,'Patient Health Records'!E:E,FALSE)</f>
        <v>72.599999999999994</v>
      </c>
      <c r="H353" t="str">
        <f>_xlfn.XLOOKUP(A353,'Patient Health Records'!A:A,'Patient Health Records'!B:B,FALSE)</f>
        <v>O+</v>
      </c>
      <c r="I353" t="b">
        <f>_xlfn.XLOOKUP(A353,'Patient Health Records'!A:A,'Patient Health Records'!J:J,FALSE)</f>
        <v>0</v>
      </c>
      <c r="J353" t="b">
        <f>_xlfn.XLOOKUP(A353,'Patient Health Records'!A:A,'Patient Health Records'!P:P,FALSE)</f>
        <v>0</v>
      </c>
      <c r="K353" s="68">
        <f>_xlfn.XLOOKUP(A353,'Patient Health Records'!A:A,'Patient Health Records'!F:F,FALSE)</f>
        <v>28.00817869680953</v>
      </c>
      <c r="L353" s="22" t="b">
        <f>_xlfn.XLOOKUP(A353,'Patient Health Records'!A:A,'Patient Health Records'!AD:AD,FALSE)</f>
        <v>1</v>
      </c>
      <c r="M353">
        <f>_xlfn.XLOOKUP(A353,'Patient Demographics'!A:A,'Patient Demographics'!K:K,FALSE)</f>
        <v>4</v>
      </c>
      <c r="N353" t="b">
        <f>_xlfn.XLOOKUP(A353,'Billing Details'!A:A,'Billing Details'!T:T,FALSE)</f>
        <v>0</v>
      </c>
      <c r="O353" t="str">
        <f>_xlfn.XLOOKUP(A353,'Patient Health Records'!A:A,'Patient Health Records'!AF:AF,FALSE)</f>
        <v>Kidney Stones</v>
      </c>
      <c r="P353" t="b">
        <f>_xlfn.XLOOKUP(A353,'Patient Health Records'!A:A,'Patient Health Records'!X:X,FALSE)</f>
        <v>0</v>
      </c>
      <c r="Q353" t="b">
        <f>_xlfn.XLOOKUP(A353,'Patient Health Records'!A:A,'Patient Health Records'!S:S,FALSE)</f>
        <v>1</v>
      </c>
      <c r="R353" t="b">
        <f>_xlfn.XLOOKUP(A353,'Patient Health Records'!A:A,'Patient Health Records'!AA:AA,FALSE)</f>
        <v>0</v>
      </c>
      <c r="S353" t="str">
        <f>_xlfn.XLOOKUP(A353,'Patient Demographics'!A:A,'Patient Demographics'!E:E,FALSE)</f>
        <v>Male</v>
      </c>
      <c r="T353" t="str">
        <f>_xlfn.XLOOKUP(A353,'Patient Education'!A:A,'Patient Education'!B:B,FALSE)</f>
        <v>Post-graduate</v>
      </c>
      <c r="U353" t="str">
        <f>_xlfn.XLOOKUP('Combined Sheet'!A353,'Patient Education'!A:A,'Patient Education'!C:C,FALSE)</f>
        <v>Consultant</v>
      </c>
      <c r="V353">
        <f>_xlfn.XLOOKUP(A353,'Billing Details'!A:A,'Billing Details'!J:J,FALSE)</f>
        <v>40000</v>
      </c>
    </row>
    <row r="354" spans="1:22" x14ac:dyDescent="0.35">
      <c r="A354" s="2" t="s">
        <v>610</v>
      </c>
      <c r="B354">
        <f>_xlfn.XLOOKUP(A354,'Patient Demographics'!A:A,'Billing Details'!J:J,FALSE)</f>
        <v>16000</v>
      </c>
      <c r="C354" t="str">
        <f>_xlfn.XLOOKUP(A354,'Patient Demographics'!A:A,'Patient Demographics'!N:N,FALSE)</f>
        <v>South</v>
      </c>
      <c r="D354">
        <f>_xlfn.XLOOKUP(A354,'Patient Demographics'!A:A,'Patient Demographics'!I:I,FALSE)</f>
        <v>41</v>
      </c>
      <c r="E354" t="str">
        <f>_xlfn.XLOOKUP(A354,'Patient Demographics'!A:A,'Patient Demographics'!J:J,FALSE)</f>
        <v>Adult</v>
      </c>
      <c r="F354">
        <f>_xlfn.XLOOKUP(A354,'Billing Details'!A:A,'Billing Details'!U:U,FALSE)</f>
        <v>9324.06</v>
      </c>
      <c r="G354">
        <f>_xlfn.XLOOKUP(A354,'Patient Health Records'!A:A,'Patient Health Records'!E:E,FALSE)</f>
        <v>78.900000000000006</v>
      </c>
      <c r="H354" t="str">
        <f>_xlfn.XLOOKUP(A354,'Patient Health Records'!A:A,'Patient Health Records'!B:B,FALSE)</f>
        <v>A+</v>
      </c>
      <c r="I354" t="b">
        <f>_xlfn.XLOOKUP(A354,'Patient Health Records'!A:A,'Patient Health Records'!J:J,FALSE)</f>
        <v>0</v>
      </c>
      <c r="J354" t="b">
        <f>_xlfn.XLOOKUP(A354,'Patient Health Records'!A:A,'Patient Health Records'!P:P,FALSE)</f>
        <v>0</v>
      </c>
      <c r="K354" s="68">
        <f>_xlfn.XLOOKUP(A354,'Patient Health Records'!A:A,'Patient Health Records'!F:F,FALSE)</f>
        <v>30.438640484549207</v>
      </c>
      <c r="L354" s="22" t="b">
        <f>_xlfn.XLOOKUP(A354,'Patient Health Records'!A:A,'Patient Health Records'!AD:AD,FALSE)</f>
        <v>1</v>
      </c>
      <c r="M354">
        <f>_xlfn.XLOOKUP(A354,'Patient Demographics'!A:A,'Patient Demographics'!K:K,FALSE)</f>
        <v>25</v>
      </c>
      <c r="N354" t="b">
        <f>_xlfn.XLOOKUP(A354,'Billing Details'!A:A,'Billing Details'!T:T,FALSE)</f>
        <v>1</v>
      </c>
      <c r="O354" t="str">
        <f>_xlfn.XLOOKUP(A354,'Patient Health Records'!A:A,'Patient Health Records'!AF:AF,FALSE)</f>
        <v>Respiratory Infection</v>
      </c>
      <c r="P354" t="b">
        <f>_xlfn.XLOOKUP(A354,'Patient Health Records'!A:A,'Patient Health Records'!X:X,FALSE)</f>
        <v>0</v>
      </c>
      <c r="Q354" t="b">
        <f>_xlfn.XLOOKUP(A354,'Patient Health Records'!A:A,'Patient Health Records'!S:S,FALSE)</f>
        <v>1</v>
      </c>
      <c r="R354" t="b">
        <f>_xlfn.XLOOKUP(A354,'Patient Health Records'!A:A,'Patient Health Records'!AA:AA,FALSE)</f>
        <v>1</v>
      </c>
      <c r="S354" t="str">
        <f>_xlfn.XLOOKUP(A354,'Patient Demographics'!A:A,'Patient Demographics'!E:E,FALSE)</f>
        <v>Male</v>
      </c>
      <c r="T354" t="str">
        <f>_xlfn.XLOOKUP(A354,'Patient Education'!A:A,'Patient Education'!B:B,FALSE)</f>
        <v>Master's Degree</v>
      </c>
      <c r="U354" t="str">
        <f>_xlfn.XLOOKUP('Combined Sheet'!A354,'Patient Education'!A:A,'Patient Education'!C:C,FALSE)</f>
        <v>Manager</v>
      </c>
      <c r="V354">
        <f>_xlfn.XLOOKUP(A354,'Billing Details'!A:A,'Billing Details'!J:J,FALSE)</f>
        <v>16000</v>
      </c>
    </row>
    <row r="355" spans="1:22" x14ac:dyDescent="0.35">
      <c r="A355" s="2" t="s">
        <v>612</v>
      </c>
      <c r="B355">
        <f>_xlfn.XLOOKUP(A355,'Patient Demographics'!A:A,'Billing Details'!J:J,FALSE)</f>
        <v>60000</v>
      </c>
      <c r="C355" t="str">
        <f>_xlfn.XLOOKUP(A355,'Patient Demographics'!A:A,'Patient Demographics'!N:N,FALSE)</f>
        <v>North</v>
      </c>
      <c r="D355">
        <f>_xlfn.XLOOKUP(A355,'Patient Demographics'!A:A,'Patient Demographics'!I:I,FALSE)</f>
        <v>45</v>
      </c>
      <c r="E355" t="str">
        <f>_xlfn.XLOOKUP(A355,'Patient Demographics'!A:A,'Patient Demographics'!J:J,FALSE)</f>
        <v>Adult</v>
      </c>
      <c r="F355">
        <f>_xlfn.XLOOKUP(A355,'Billing Details'!A:A,'Billing Details'!U:U,FALSE)</f>
        <v>42781.95</v>
      </c>
      <c r="G355">
        <f>_xlfn.XLOOKUP(A355,'Patient Health Records'!A:A,'Patient Health Records'!E:E,FALSE)</f>
        <v>56.7</v>
      </c>
      <c r="H355" t="str">
        <f>_xlfn.XLOOKUP(A355,'Patient Health Records'!A:A,'Patient Health Records'!B:B,FALSE)</f>
        <v>O+</v>
      </c>
      <c r="I355" t="b">
        <f>_xlfn.XLOOKUP(A355,'Patient Health Records'!A:A,'Patient Health Records'!J:J,FALSE)</f>
        <v>0</v>
      </c>
      <c r="J355" t="b">
        <f>_xlfn.XLOOKUP(A355,'Patient Health Records'!A:A,'Patient Health Records'!P:P,FALSE)</f>
        <v>1</v>
      </c>
      <c r="K355" s="68">
        <f>_xlfn.XLOOKUP(A355,'Patient Health Records'!A:A,'Patient Health Records'!F:F,FALSE)</f>
        <v>21.340660167864808</v>
      </c>
      <c r="L355" s="22" t="b">
        <f>_xlfn.XLOOKUP(A355,'Patient Health Records'!A:A,'Patient Health Records'!AD:AD,FALSE)</f>
        <v>0</v>
      </c>
      <c r="M355">
        <f>_xlfn.XLOOKUP(A355,'Patient Demographics'!A:A,'Patient Demographics'!K:K,FALSE)</f>
        <v>2</v>
      </c>
      <c r="N355" t="b">
        <f>_xlfn.XLOOKUP(A355,'Billing Details'!A:A,'Billing Details'!T:T,FALSE)</f>
        <v>1</v>
      </c>
      <c r="O355" t="str">
        <f>_xlfn.XLOOKUP(A355,'Patient Health Records'!A:A,'Patient Health Records'!AF:AF,FALSE)</f>
        <v>Diabetes</v>
      </c>
      <c r="P355" t="b">
        <f>_xlfn.XLOOKUP(A355,'Patient Health Records'!A:A,'Patient Health Records'!X:X,FALSE)</f>
        <v>0</v>
      </c>
      <c r="Q355" t="b">
        <f>_xlfn.XLOOKUP(A355,'Patient Health Records'!A:A,'Patient Health Records'!S:S,FALSE)</f>
        <v>0</v>
      </c>
      <c r="R355" t="b">
        <f>_xlfn.XLOOKUP(A355,'Patient Health Records'!A:A,'Patient Health Records'!AA:AA,FALSE)</f>
        <v>0</v>
      </c>
      <c r="S355" t="str">
        <f>_xlfn.XLOOKUP(A355,'Patient Demographics'!A:A,'Patient Demographics'!E:E,FALSE)</f>
        <v>Male</v>
      </c>
      <c r="T355" t="str">
        <f>_xlfn.XLOOKUP(A355,'Patient Education'!A:A,'Patient Education'!B:B,FALSE)</f>
        <v>Master's Degree</v>
      </c>
      <c r="U355" t="str">
        <f>_xlfn.XLOOKUP('Combined Sheet'!A355,'Patient Education'!A:A,'Patient Education'!C:C,FALSE)</f>
        <v>Senior Executive</v>
      </c>
      <c r="V355">
        <f>_xlfn.XLOOKUP(A355,'Billing Details'!A:A,'Billing Details'!J:J,FALSE)</f>
        <v>60000</v>
      </c>
    </row>
    <row r="356" spans="1:22" x14ac:dyDescent="0.35">
      <c r="A356" s="2" t="s">
        <v>613</v>
      </c>
      <c r="B356">
        <f>_xlfn.XLOOKUP(A356,'Patient Demographics'!A:A,'Billing Details'!J:J,FALSE)</f>
        <v>100</v>
      </c>
      <c r="C356" t="str">
        <f>_xlfn.XLOOKUP(A356,'Patient Demographics'!A:A,'Patient Demographics'!N:N,FALSE)</f>
        <v>South</v>
      </c>
      <c r="D356">
        <f>_xlfn.XLOOKUP(A356,'Patient Demographics'!A:A,'Patient Demographics'!I:I,FALSE)</f>
        <v>58</v>
      </c>
      <c r="E356" t="str">
        <f>_xlfn.XLOOKUP(A356,'Patient Demographics'!A:A,'Patient Demographics'!J:J,FALSE)</f>
        <v>Senior</v>
      </c>
      <c r="F356">
        <f>_xlfn.XLOOKUP(A356,'Billing Details'!A:A,'Billing Details'!U:U,FALSE)</f>
        <v>67.64</v>
      </c>
      <c r="G356">
        <f>_xlfn.XLOOKUP(A356,'Patient Health Records'!A:A,'Patient Health Records'!E:E,FALSE)</f>
        <v>54</v>
      </c>
      <c r="H356" t="str">
        <f>_xlfn.XLOOKUP(A356,'Patient Health Records'!A:A,'Patient Health Records'!B:B,FALSE)</f>
        <v>O+</v>
      </c>
      <c r="I356" t="b">
        <f>_xlfn.XLOOKUP(A356,'Patient Health Records'!A:A,'Patient Health Records'!J:J,FALSE)</f>
        <v>0</v>
      </c>
      <c r="J356" t="b">
        <f>_xlfn.XLOOKUP(A356,'Patient Health Records'!A:A,'Patient Health Records'!P:P,FALSE)</f>
        <v>1</v>
      </c>
      <c r="K356" s="68">
        <f>_xlfn.XLOOKUP(A356,'Patient Health Records'!A:A,'Patient Health Records'!F:F,FALSE)</f>
        <v>22.476586888657646</v>
      </c>
      <c r="L356" s="22" t="b">
        <f>_xlfn.XLOOKUP(A356,'Patient Health Records'!A:A,'Patient Health Records'!AD:AD,FALSE)</f>
        <v>0</v>
      </c>
      <c r="M356">
        <f>_xlfn.XLOOKUP(A356,'Patient Demographics'!A:A,'Patient Demographics'!K:K,FALSE)</f>
        <v>7</v>
      </c>
      <c r="N356" t="b">
        <f>_xlfn.XLOOKUP(A356,'Billing Details'!A:A,'Billing Details'!T:T,FALSE)</f>
        <v>1</v>
      </c>
      <c r="O356" t="str">
        <f>_xlfn.XLOOKUP(A356,'Patient Health Records'!A:A,'Patient Health Records'!AF:AF,FALSE)</f>
        <v>Diabetes</v>
      </c>
      <c r="P356" t="b">
        <f>_xlfn.XLOOKUP(A356,'Patient Health Records'!A:A,'Patient Health Records'!X:X,FALSE)</f>
        <v>0</v>
      </c>
      <c r="Q356" t="b">
        <f>_xlfn.XLOOKUP(A356,'Patient Health Records'!A:A,'Patient Health Records'!S:S,FALSE)</f>
        <v>0</v>
      </c>
      <c r="R356" t="b">
        <f>_xlfn.XLOOKUP(A356,'Patient Health Records'!A:A,'Patient Health Records'!AA:AA,FALSE)</f>
        <v>0</v>
      </c>
      <c r="S356" t="str">
        <f>_xlfn.XLOOKUP(A356,'Patient Demographics'!A:A,'Patient Demographics'!E:E,FALSE)</f>
        <v>Female</v>
      </c>
      <c r="T356" t="str">
        <f>_xlfn.XLOOKUP(A356,'Patient Education'!A:A,'Patient Education'!B:B,FALSE)</f>
        <v>PhD</v>
      </c>
      <c r="U356" t="str">
        <f>_xlfn.XLOOKUP('Combined Sheet'!A356,'Patient Education'!A:A,'Patient Education'!C:C,FALSE)</f>
        <v>Scientist</v>
      </c>
      <c r="V356">
        <f>_xlfn.XLOOKUP(A356,'Billing Details'!A:A,'Billing Details'!J:J,FALSE)</f>
        <v>100</v>
      </c>
    </row>
    <row r="357" spans="1:22" x14ac:dyDescent="0.35">
      <c r="A357" s="2" t="s">
        <v>614</v>
      </c>
      <c r="B357">
        <f>_xlfn.XLOOKUP(A357,'Patient Demographics'!A:A,'Billing Details'!J:J,FALSE)</f>
        <v>500</v>
      </c>
      <c r="C357" t="str">
        <f>_xlfn.XLOOKUP(A357,'Patient Demographics'!A:A,'Patient Demographics'!N:N,FALSE)</f>
        <v>North</v>
      </c>
      <c r="D357">
        <f>_xlfn.XLOOKUP(A357,'Patient Demographics'!A:A,'Patient Demographics'!I:I,FALSE)</f>
        <v>33</v>
      </c>
      <c r="E357" t="str">
        <f>_xlfn.XLOOKUP(A357,'Patient Demographics'!A:A,'Patient Demographics'!J:J,FALSE)</f>
        <v>Adult</v>
      </c>
      <c r="F357">
        <f>_xlfn.XLOOKUP(A357,'Billing Details'!A:A,'Billing Details'!U:U,FALSE)</f>
        <v>265.38</v>
      </c>
      <c r="G357">
        <f>_xlfn.XLOOKUP(A357,'Patient Health Records'!A:A,'Patient Health Records'!E:E,FALSE)</f>
        <v>93.2</v>
      </c>
      <c r="H357" t="str">
        <f>_xlfn.XLOOKUP(A357,'Patient Health Records'!A:A,'Patient Health Records'!B:B,FALSE)</f>
        <v>O-</v>
      </c>
      <c r="I357" t="b">
        <f>_xlfn.XLOOKUP(A357,'Patient Health Records'!A:A,'Patient Health Records'!J:J,FALSE)</f>
        <v>0</v>
      </c>
      <c r="J357" t="b">
        <f>_xlfn.XLOOKUP(A357,'Patient Health Records'!A:A,'Patient Health Records'!P:P,FALSE)</f>
        <v>0</v>
      </c>
      <c r="K357" s="68">
        <f>_xlfn.XLOOKUP(A357,'Patient Health Records'!A:A,'Patient Health Records'!F:F,FALSE)</f>
        <v>30.087809917355372</v>
      </c>
      <c r="L357" s="22" t="b">
        <f>_xlfn.XLOOKUP(A357,'Patient Health Records'!A:A,'Patient Health Records'!AD:AD,FALSE)</f>
        <v>1</v>
      </c>
      <c r="M357">
        <f>_xlfn.XLOOKUP(A357,'Patient Demographics'!A:A,'Patient Demographics'!K:K,FALSE)</f>
        <v>15</v>
      </c>
      <c r="N357" t="b">
        <f>_xlfn.XLOOKUP(A357,'Billing Details'!A:A,'Billing Details'!T:T,FALSE)</f>
        <v>1</v>
      </c>
      <c r="O357" t="str">
        <f>_xlfn.XLOOKUP(A357,'Patient Health Records'!A:A,'Patient Health Records'!AF:AF,FALSE)</f>
        <v>Prostate Cancer</v>
      </c>
      <c r="P357" t="b">
        <f>_xlfn.XLOOKUP(A357,'Patient Health Records'!A:A,'Patient Health Records'!X:X,FALSE)</f>
        <v>0</v>
      </c>
      <c r="Q357" t="b">
        <f>_xlfn.XLOOKUP(A357,'Patient Health Records'!A:A,'Patient Health Records'!S:S,FALSE)</f>
        <v>1</v>
      </c>
      <c r="R357" t="b">
        <f>_xlfn.XLOOKUP(A357,'Patient Health Records'!A:A,'Patient Health Records'!AA:AA,FALSE)</f>
        <v>0</v>
      </c>
      <c r="S357" t="str">
        <f>_xlfn.XLOOKUP(A357,'Patient Demographics'!A:A,'Patient Demographics'!E:E,FALSE)</f>
        <v>Female</v>
      </c>
      <c r="T357" t="str">
        <f>_xlfn.XLOOKUP(A357,'Patient Education'!A:A,'Patient Education'!B:B,FALSE)</f>
        <v>Bachelor's Degree</v>
      </c>
      <c r="U357" t="str">
        <f>_xlfn.XLOOKUP('Combined Sheet'!A357,'Patient Education'!A:A,'Patient Education'!C:C,FALSE)</f>
        <v>Teacher</v>
      </c>
      <c r="V357">
        <f>_xlfn.XLOOKUP(A357,'Billing Details'!A:A,'Billing Details'!J:J,FALSE)</f>
        <v>500</v>
      </c>
    </row>
    <row r="358" spans="1:22" x14ac:dyDescent="0.35">
      <c r="A358" s="2" t="s">
        <v>615</v>
      </c>
      <c r="B358">
        <f>_xlfn.XLOOKUP(A358,'Patient Demographics'!A:A,'Billing Details'!J:J,FALSE)</f>
        <v>800</v>
      </c>
      <c r="C358" t="str">
        <f>_xlfn.XLOOKUP(A358,'Patient Demographics'!A:A,'Patient Demographics'!N:N,FALSE)</f>
        <v>South</v>
      </c>
      <c r="D358">
        <f>_xlfn.XLOOKUP(A358,'Patient Demographics'!A:A,'Patient Demographics'!I:I,FALSE)</f>
        <v>38</v>
      </c>
      <c r="E358" t="str">
        <f>_xlfn.XLOOKUP(A358,'Patient Demographics'!A:A,'Patient Demographics'!J:J,FALSE)</f>
        <v>Adult</v>
      </c>
      <c r="F358" t="str">
        <f>_xlfn.XLOOKUP(A358,'Billing Details'!A:A,'Billing Details'!U:U,FALSE)</f>
        <v/>
      </c>
      <c r="G358">
        <f>_xlfn.XLOOKUP(A358,'Patient Health Records'!A:A,'Patient Health Records'!E:E,FALSE)</f>
        <v>80.5</v>
      </c>
      <c r="H358" t="str">
        <f>_xlfn.XLOOKUP(A358,'Patient Health Records'!A:A,'Patient Health Records'!B:B,FALSE)</f>
        <v>AB+</v>
      </c>
      <c r="I358" t="b">
        <f>_xlfn.XLOOKUP(A358,'Patient Health Records'!A:A,'Patient Health Records'!J:J,FALSE)</f>
        <v>0</v>
      </c>
      <c r="J358" t="b">
        <f>_xlfn.XLOOKUP(A358,'Patient Health Records'!A:A,'Patient Health Records'!P:P,FALSE)</f>
        <v>1</v>
      </c>
      <c r="K358" s="68">
        <f>_xlfn.XLOOKUP(A358,'Patient Health Records'!A:A,'Patient Health Records'!F:F,FALSE)</f>
        <v>31.445312499999993</v>
      </c>
      <c r="L358" s="22" t="b">
        <f>_xlfn.XLOOKUP(A358,'Patient Health Records'!A:A,'Patient Health Records'!AD:AD,FALSE)</f>
        <v>1</v>
      </c>
      <c r="M358">
        <f>_xlfn.XLOOKUP(A358,'Patient Demographics'!A:A,'Patient Demographics'!K:K,FALSE)</f>
        <v>20</v>
      </c>
      <c r="N358" t="b">
        <f>_xlfn.XLOOKUP(A358,'Billing Details'!A:A,'Billing Details'!T:T,FALSE)</f>
        <v>0</v>
      </c>
      <c r="O358" t="str">
        <f>_xlfn.XLOOKUP(A358,'Patient Health Records'!A:A,'Patient Health Records'!AF:AF,FALSE)</f>
        <v>Respiratory Infection</v>
      </c>
      <c r="P358" t="b">
        <f>_xlfn.XLOOKUP(A358,'Patient Health Records'!A:A,'Patient Health Records'!X:X,FALSE)</f>
        <v>0</v>
      </c>
      <c r="Q358" t="b">
        <f>_xlfn.XLOOKUP(A358,'Patient Health Records'!A:A,'Patient Health Records'!S:S,FALSE)</f>
        <v>1</v>
      </c>
      <c r="R358" t="b">
        <f>_xlfn.XLOOKUP(A358,'Patient Health Records'!A:A,'Patient Health Records'!AA:AA,FALSE)</f>
        <v>0</v>
      </c>
      <c r="S358" t="str">
        <f>_xlfn.XLOOKUP(A358,'Patient Demographics'!A:A,'Patient Demographics'!E:E,FALSE)</f>
        <v>Male</v>
      </c>
      <c r="T358" t="str">
        <f>_xlfn.XLOOKUP(A358,'Patient Education'!A:A,'Patient Education'!B:B,FALSE)</f>
        <v>Master's Degree</v>
      </c>
      <c r="U358" t="str">
        <f>_xlfn.XLOOKUP('Combined Sheet'!A358,'Patient Education'!A:A,'Patient Education'!C:C,FALSE)</f>
        <v>Doctor</v>
      </c>
      <c r="V358">
        <f>_xlfn.XLOOKUP(A358,'Billing Details'!A:A,'Billing Details'!J:J,FALSE)</f>
        <v>800</v>
      </c>
    </row>
    <row r="359" spans="1:22" x14ac:dyDescent="0.35">
      <c r="A359" s="2" t="s">
        <v>617</v>
      </c>
      <c r="B359">
        <f>_xlfn.XLOOKUP(A359,'Patient Demographics'!A:A,'Billing Details'!J:J,FALSE)</f>
        <v>12000</v>
      </c>
      <c r="C359" t="str">
        <f>_xlfn.XLOOKUP(A359,'Patient Demographics'!A:A,'Patient Demographics'!N:N,FALSE)</f>
        <v>West</v>
      </c>
      <c r="D359">
        <f>_xlfn.XLOOKUP(A359,'Patient Demographics'!A:A,'Patient Demographics'!I:I,FALSE)</f>
        <v>62</v>
      </c>
      <c r="E359" t="str">
        <f>_xlfn.XLOOKUP(A359,'Patient Demographics'!A:A,'Patient Demographics'!J:J,FALSE)</f>
        <v>super senior</v>
      </c>
      <c r="F359">
        <f>_xlfn.XLOOKUP(A359,'Billing Details'!A:A,'Billing Details'!U:U,FALSE)</f>
        <v>7609.14</v>
      </c>
      <c r="G359">
        <f>_xlfn.XLOOKUP(A359,'Patient Health Records'!A:A,'Patient Health Records'!E:E,FALSE)</f>
        <v>79.900000000000006</v>
      </c>
      <c r="H359" t="str">
        <f>_xlfn.XLOOKUP(A359,'Patient Health Records'!A:A,'Patient Health Records'!B:B,FALSE)</f>
        <v>AB-</v>
      </c>
      <c r="I359" t="b">
        <f>_xlfn.XLOOKUP(A359,'Patient Health Records'!A:A,'Patient Health Records'!J:J,FALSE)</f>
        <v>0</v>
      </c>
      <c r="J359" t="b">
        <f>_xlfn.XLOOKUP(A359,'Patient Health Records'!A:A,'Patient Health Records'!P:P,FALSE)</f>
        <v>0</v>
      </c>
      <c r="K359" s="68">
        <f>_xlfn.XLOOKUP(A359,'Patient Health Records'!A:A,'Patient Health Records'!F:F,FALSE)</f>
        <v>30.445054107605543</v>
      </c>
      <c r="L359" s="22" t="b">
        <f>_xlfn.XLOOKUP(A359,'Patient Health Records'!A:A,'Patient Health Records'!AD:AD,FALSE)</f>
        <v>1</v>
      </c>
      <c r="M359">
        <f>_xlfn.XLOOKUP(A359,'Patient Demographics'!A:A,'Patient Demographics'!K:K,FALSE)</f>
        <v>12</v>
      </c>
      <c r="N359" t="b">
        <f>_xlfn.XLOOKUP(A359,'Billing Details'!A:A,'Billing Details'!T:T,FALSE)</f>
        <v>1</v>
      </c>
      <c r="O359" t="str">
        <f>_xlfn.XLOOKUP(A359,'Patient Health Records'!A:A,'Patient Health Records'!AF:AF,FALSE)</f>
        <v>Heart Attack</v>
      </c>
      <c r="P359" t="b">
        <f>_xlfn.XLOOKUP(A359,'Patient Health Records'!A:A,'Patient Health Records'!X:X,FALSE)</f>
        <v>0</v>
      </c>
      <c r="Q359" t="b">
        <f>_xlfn.XLOOKUP(A359,'Patient Health Records'!A:A,'Patient Health Records'!S:S,FALSE)</f>
        <v>0</v>
      </c>
      <c r="R359" t="b">
        <f>_xlfn.XLOOKUP(A359,'Patient Health Records'!A:A,'Patient Health Records'!AA:AA,FALSE)</f>
        <v>0</v>
      </c>
      <c r="S359" t="str">
        <f>_xlfn.XLOOKUP(A359,'Patient Demographics'!A:A,'Patient Demographics'!E:E,FALSE)</f>
        <v>Male</v>
      </c>
      <c r="T359" t="str">
        <f>_xlfn.XLOOKUP(A359,'Patient Education'!A:A,'Patient Education'!B:B,FALSE)</f>
        <v>Bachelor's Degree</v>
      </c>
      <c r="U359" t="str">
        <f>_xlfn.XLOOKUP('Combined Sheet'!A359,'Patient Education'!A:A,'Patient Education'!C:C,FALSE)</f>
        <v>Engineer</v>
      </c>
      <c r="V359">
        <f>_xlfn.XLOOKUP(A359,'Billing Details'!A:A,'Billing Details'!J:J,FALSE)</f>
        <v>12000</v>
      </c>
    </row>
    <row r="360" spans="1:22" x14ac:dyDescent="0.35">
      <c r="A360" s="2" t="s">
        <v>618</v>
      </c>
      <c r="B360">
        <f>_xlfn.XLOOKUP(A360,'Patient Demographics'!A:A,'Billing Details'!J:J,FALSE)</f>
        <v>24000</v>
      </c>
      <c r="C360" t="str">
        <f>_xlfn.XLOOKUP(A360,'Patient Demographics'!A:A,'Patient Demographics'!N:N,FALSE)</f>
        <v>West</v>
      </c>
      <c r="D360">
        <f>_xlfn.XLOOKUP(A360,'Patient Demographics'!A:A,'Patient Demographics'!I:I,FALSE)</f>
        <v>33</v>
      </c>
      <c r="E360" t="str">
        <f>_xlfn.XLOOKUP(A360,'Patient Demographics'!A:A,'Patient Demographics'!J:J,FALSE)</f>
        <v>Adult</v>
      </c>
      <c r="F360">
        <f>_xlfn.XLOOKUP(A360,'Billing Details'!A:A,'Billing Details'!U:U,FALSE)</f>
        <v>16555.14</v>
      </c>
      <c r="G360">
        <f>_xlfn.XLOOKUP(A360,'Patient Health Records'!A:A,'Patient Health Records'!E:E,FALSE)</f>
        <v>100.8</v>
      </c>
      <c r="H360" t="str">
        <f>_xlfn.XLOOKUP(A360,'Patient Health Records'!A:A,'Patient Health Records'!B:B,FALSE)</f>
        <v>B-</v>
      </c>
      <c r="I360" t="b">
        <f>_xlfn.XLOOKUP(A360,'Patient Health Records'!A:A,'Patient Health Records'!J:J,FALSE)</f>
        <v>0</v>
      </c>
      <c r="J360" t="b">
        <f>_xlfn.XLOOKUP(A360,'Patient Health Records'!A:A,'Patient Health Records'!P:P,FALSE)</f>
        <v>0</v>
      </c>
      <c r="K360" s="68">
        <f>_xlfn.XLOOKUP(A360,'Patient Health Records'!A:A,'Patient Health Records'!F:F,FALSE)</f>
        <v>32.174662453318007</v>
      </c>
      <c r="L360" s="22" t="b">
        <f>_xlfn.XLOOKUP(A360,'Patient Health Records'!A:A,'Patient Health Records'!AD:AD,FALSE)</f>
        <v>1</v>
      </c>
      <c r="M360">
        <f>_xlfn.XLOOKUP(A360,'Patient Demographics'!A:A,'Patient Demographics'!K:K,FALSE)</f>
        <v>12</v>
      </c>
      <c r="N360" t="b">
        <f>_xlfn.XLOOKUP(A360,'Billing Details'!A:A,'Billing Details'!T:T,FALSE)</f>
        <v>1</v>
      </c>
      <c r="O360" t="str">
        <f>_xlfn.XLOOKUP(A360,'Patient Health Records'!A:A,'Patient Health Records'!AF:AF,FALSE)</f>
        <v>Diabetes</v>
      </c>
      <c r="P360" t="b">
        <f>_xlfn.XLOOKUP(A360,'Patient Health Records'!A:A,'Patient Health Records'!X:X,FALSE)</f>
        <v>0</v>
      </c>
      <c r="Q360" t="b">
        <f>_xlfn.XLOOKUP(A360,'Patient Health Records'!A:A,'Patient Health Records'!S:S,FALSE)</f>
        <v>0</v>
      </c>
      <c r="R360" t="b">
        <f>_xlfn.XLOOKUP(A360,'Patient Health Records'!A:A,'Patient Health Records'!AA:AA,FALSE)</f>
        <v>1</v>
      </c>
      <c r="S360" t="str">
        <f>_xlfn.XLOOKUP(A360,'Patient Demographics'!A:A,'Patient Demographics'!E:E,FALSE)</f>
        <v>Male</v>
      </c>
      <c r="T360" t="str">
        <f>_xlfn.XLOOKUP(A360,'Patient Education'!A:A,'Patient Education'!B:B,FALSE)</f>
        <v>Post-graduate</v>
      </c>
      <c r="U360" t="str">
        <f>_xlfn.XLOOKUP('Combined Sheet'!A360,'Patient Education'!A:A,'Patient Education'!C:C,FALSE)</f>
        <v>CEO</v>
      </c>
      <c r="V360">
        <f>_xlfn.XLOOKUP(A360,'Billing Details'!A:A,'Billing Details'!J:J,FALSE)</f>
        <v>24000</v>
      </c>
    </row>
    <row r="361" spans="1:22" x14ac:dyDescent="0.35">
      <c r="A361" s="2" t="s">
        <v>619</v>
      </c>
      <c r="B361">
        <f>_xlfn.XLOOKUP(A361,'Patient Demographics'!A:A,'Billing Details'!J:J,FALSE)</f>
        <v>240000</v>
      </c>
      <c r="C361" t="str">
        <f>_xlfn.XLOOKUP(A361,'Patient Demographics'!A:A,'Patient Demographics'!N:N,FALSE)</f>
        <v>South</v>
      </c>
      <c r="D361">
        <f>_xlfn.XLOOKUP(A361,'Patient Demographics'!A:A,'Patient Demographics'!I:I,FALSE)</f>
        <v>41</v>
      </c>
      <c r="E361" t="str">
        <f>_xlfn.XLOOKUP(A361,'Patient Demographics'!A:A,'Patient Demographics'!J:J,FALSE)</f>
        <v>Adult</v>
      </c>
      <c r="F361" t="str">
        <f>_xlfn.XLOOKUP(A361,'Billing Details'!A:A,'Billing Details'!U:U,FALSE)</f>
        <v/>
      </c>
      <c r="G361">
        <f>_xlfn.XLOOKUP(A361,'Patient Health Records'!A:A,'Patient Health Records'!E:E,FALSE)</f>
        <v>90.4</v>
      </c>
      <c r="H361" t="str">
        <f>_xlfn.XLOOKUP(A361,'Patient Health Records'!A:A,'Patient Health Records'!B:B,FALSE)</f>
        <v>AB-</v>
      </c>
      <c r="I361" t="b">
        <f>_xlfn.XLOOKUP(A361,'Patient Health Records'!A:A,'Patient Health Records'!J:J,FALSE)</f>
        <v>0</v>
      </c>
      <c r="J361" t="b">
        <f>_xlfn.XLOOKUP(A361,'Patient Health Records'!A:A,'Patient Health Records'!P:P,FALSE)</f>
        <v>0</v>
      </c>
      <c r="K361" s="68">
        <f>_xlfn.XLOOKUP(A361,'Patient Health Records'!A:A,'Patient Health Records'!F:F,FALSE)</f>
        <v>30.915495366095556</v>
      </c>
      <c r="L361" s="22" t="b">
        <f>_xlfn.XLOOKUP(A361,'Patient Health Records'!A:A,'Patient Health Records'!AD:AD,FALSE)</f>
        <v>1</v>
      </c>
      <c r="M361">
        <f>_xlfn.XLOOKUP(A361,'Patient Demographics'!A:A,'Patient Demographics'!K:K,FALSE)</f>
        <v>5</v>
      </c>
      <c r="N361" t="b">
        <f>_xlfn.XLOOKUP(A361,'Billing Details'!A:A,'Billing Details'!T:T,FALSE)</f>
        <v>0</v>
      </c>
      <c r="O361" t="str">
        <f>_xlfn.XLOOKUP(A361,'Patient Health Records'!A:A,'Patient Health Records'!AF:AF,FALSE)</f>
        <v>Appendicitis</v>
      </c>
      <c r="P361" t="b">
        <f>_xlfn.XLOOKUP(A361,'Patient Health Records'!A:A,'Patient Health Records'!X:X,FALSE)</f>
        <v>0</v>
      </c>
      <c r="Q361" t="b">
        <f>_xlfn.XLOOKUP(A361,'Patient Health Records'!A:A,'Patient Health Records'!S:S,FALSE)</f>
        <v>0</v>
      </c>
      <c r="R361" t="b">
        <f>_xlfn.XLOOKUP(A361,'Patient Health Records'!A:A,'Patient Health Records'!AA:AA,FALSE)</f>
        <v>1</v>
      </c>
      <c r="S361" t="str">
        <f>_xlfn.XLOOKUP(A361,'Patient Demographics'!A:A,'Patient Demographics'!E:E,FALSE)</f>
        <v>Female</v>
      </c>
      <c r="T361" t="str">
        <f>_xlfn.XLOOKUP(A361,'Patient Education'!A:A,'Patient Education'!B:B,FALSE)</f>
        <v>Post-graduate</v>
      </c>
      <c r="U361" t="str">
        <f>_xlfn.XLOOKUP('Combined Sheet'!A361,'Patient Education'!A:A,'Patient Education'!C:C,FALSE)</f>
        <v>Scientist</v>
      </c>
      <c r="V361">
        <f>_xlfn.XLOOKUP(A361,'Billing Details'!A:A,'Billing Details'!J:J,FALSE)</f>
        <v>240000</v>
      </c>
    </row>
    <row r="362" spans="1:22" x14ac:dyDescent="0.35">
      <c r="A362" s="2" t="s">
        <v>620</v>
      </c>
      <c r="B362">
        <f>_xlfn.XLOOKUP(A362,'Patient Demographics'!A:A,'Billing Details'!J:J,FALSE)</f>
        <v>100</v>
      </c>
      <c r="C362" t="str">
        <f>_xlfn.XLOOKUP(A362,'Patient Demographics'!A:A,'Patient Demographics'!N:N,FALSE)</f>
        <v>East</v>
      </c>
      <c r="D362">
        <f>_xlfn.XLOOKUP(A362,'Patient Demographics'!A:A,'Patient Demographics'!I:I,FALSE)</f>
        <v>48</v>
      </c>
      <c r="E362" t="str">
        <f>_xlfn.XLOOKUP(A362,'Patient Demographics'!A:A,'Patient Demographics'!J:J,FALSE)</f>
        <v>Senior</v>
      </c>
      <c r="F362">
        <f>_xlfn.XLOOKUP(A362,'Billing Details'!A:A,'Billing Details'!U:U,FALSE)</f>
        <v>80.67</v>
      </c>
      <c r="G362">
        <f>_xlfn.XLOOKUP(A362,'Patient Health Records'!A:A,'Patient Health Records'!E:E,FALSE)</f>
        <v>87.4</v>
      </c>
      <c r="H362" t="str">
        <f>_xlfn.XLOOKUP(A362,'Patient Health Records'!A:A,'Patient Health Records'!B:B,FALSE)</f>
        <v>O-</v>
      </c>
      <c r="I362" t="b">
        <f>_xlfn.XLOOKUP(A362,'Patient Health Records'!A:A,'Patient Health Records'!J:J,FALSE)</f>
        <v>0</v>
      </c>
      <c r="J362" t="b">
        <f>_xlfn.XLOOKUP(A362,'Patient Health Records'!A:A,'Patient Health Records'!P:P,FALSE)</f>
        <v>0</v>
      </c>
      <c r="K362" s="68">
        <f>_xlfn.XLOOKUP(A362,'Patient Health Records'!A:A,'Patient Health Records'!F:F,FALSE)</f>
        <v>31.717230367252146</v>
      </c>
      <c r="L362" s="22" t="b">
        <f>_xlfn.XLOOKUP(A362,'Patient Health Records'!A:A,'Patient Health Records'!AD:AD,FALSE)</f>
        <v>1</v>
      </c>
      <c r="M362">
        <f>_xlfn.XLOOKUP(A362,'Patient Demographics'!A:A,'Patient Demographics'!K:K,FALSE)</f>
        <v>120</v>
      </c>
      <c r="N362" t="b">
        <f>_xlfn.XLOOKUP(A362,'Billing Details'!A:A,'Billing Details'!T:T,FALSE)</f>
        <v>1</v>
      </c>
      <c r="O362" t="str">
        <f>_xlfn.XLOOKUP(A362,'Patient Health Records'!A:A,'Patient Health Records'!AF:AF,FALSE)</f>
        <v>Cancer</v>
      </c>
      <c r="P362" t="b">
        <f>_xlfn.XLOOKUP(A362,'Patient Health Records'!A:A,'Patient Health Records'!X:X,FALSE)</f>
        <v>0</v>
      </c>
      <c r="Q362" t="b">
        <f>_xlfn.XLOOKUP(A362,'Patient Health Records'!A:A,'Patient Health Records'!S:S,FALSE)</f>
        <v>1</v>
      </c>
      <c r="R362" t="b">
        <f>_xlfn.XLOOKUP(A362,'Patient Health Records'!A:A,'Patient Health Records'!AA:AA,FALSE)</f>
        <v>0</v>
      </c>
      <c r="S362" t="str">
        <f>_xlfn.XLOOKUP(A362,'Patient Demographics'!A:A,'Patient Demographics'!E:E,FALSE)</f>
        <v>Male</v>
      </c>
      <c r="T362" t="str">
        <f>_xlfn.XLOOKUP(A362,'Patient Education'!A:A,'Patient Education'!B:B,FALSE)</f>
        <v>School</v>
      </c>
      <c r="U362" t="str">
        <f>_xlfn.XLOOKUP('Combined Sheet'!A362,'Patient Education'!A:A,'Patient Education'!C:C,FALSE)</f>
        <v>Driver</v>
      </c>
      <c r="V362">
        <f>_xlfn.XLOOKUP(A362,'Billing Details'!A:A,'Billing Details'!J:J,FALSE)</f>
        <v>100</v>
      </c>
    </row>
    <row r="363" spans="1:22" x14ac:dyDescent="0.35">
      <c r="A363" s="2" t="s">
        <v>621</v>
      </c>
      <c r="B363">
        <f>_xlfn.XLOOKUP(A363,'Patient Demographics'!A:A,'Billing Details'!J:J,FALSE)</f>
        <v>500</v>
      </c>
      <c r="C363" t="str">
        <f>_xlfn.XLOOKUP(A363,'Patient Demographics'!A:A,'Patient Demographics'!N:N,FALSE)</f>
        <v>East</v>
      </c>
      <c r="D363">
        <f>_xlfn.XLOOKUP(A363,'Patient Demographics'!A:A,'Patient Demographics'!I:I,FALSE)</f>
        <v>48</v>
      </c>
      <c r="E363" t="str">
        <f>_xlfn.XLOOKUP(A363,'Patient Demographics'!A:A,'Patient Demographics'!J:J,FALSE)</f>
        <v>Senior</v>
      </c>
      <c r="F363">
        <f>_xlfn.XLOOKUP(A363,'Billing Details'!A:A,'Billing Details'!U:U,FALSE)</f>
        <v>329.07</v>
      </c>
      <c r="G363">
        <f>_xlfn.XLOOKUP(A363,'Patient Health Records'!A:A,'Patient Health Records'!E:E,FALSE)</f>
        <v>95.2</v>
      </c>
      <c r="H363" t="str">
        <f>_xlfn.XLOOKUP(A363,'Patient Health Records'!A:A,'Patient Health Records'!B:B,FALSE)</f>
        <v>B+</v>
      </c>
      <c r="I363" t="b">
        <f>_xlfn.XLOOKUP(A363,'Patient Health Records'!A:A,'Patient Health Records'!J:J,FALSE)</f>
        <v>0</v>
      </c>
      <c r="J363" t="b">
        <f>_xlfn.XLOOKUP(A363,'Patient Health Records'!A:A,'Patient Health Records'!P:P,FALSE)</f>
        <v>0</v>
      </c>
      <c r="K363" s="68">
        <f>_xlfn.XLOOKUP(A363,'Patient Health Records'!A:A,'Patient Health Records'!F:F,FALSE)</f>
        <v>30.387181205911453</v>
      </c>
      <c r="L363" s="22" t="b">
        <f>_xlfn.XLOOKUP(A363,'Patient Health Records'!A:A,'Patient Health Records'!AD:AD,FALSE)</f>
        <v>1</v>
      </c>
      <c r="M363">
        <f>_xlfn.XLOOKUP(A363,'Patient Demographics'!A:A,'Patient Demographics'!K:K,FALSE)</f>
        <v>9</v>
      </c>
      <c r="N363" t="b">
        <f>_xlfn.XLOOKUP(A363,'Billing Details'!A:A,'Billing Details'!T:T,FALSE)</f>
        <v>1</v>
      </c>
      <c r="O363" t="str">
        <f>_xlfn.XLOOKUP(A363,'Patient Health Records'!A:A,'Patient Health Records'!AF:AF,FALSE)</f>
        <v>Stroke</v>
      </c>
      <c r="P363" t="b">
        <f>_xlfn.XLOOKUP(A363,'Patient Health Records'!A:A,'Patient Health Records'!X:X,FALSE)</f>
        <v>0</v>
      </c>
      <c r="Q363" t="b">
        <f>_xlfn.XLOOKUP(A363,'Patient Health Records'!A:A,'Patient Health Records'!S:S,FALSE)</f>
        <v>0</v>
      </c>
      <c r="R363" t="b">
        <f>_xlfn.XLOOKUP(A363,'Patient Health Records'!A:A,'Patient Health Records'!AA:AA,FALSE)</f>
        <v>1</v>
      </c>
      <c r="S363" t="str">
        <f>_xlfn.XLOOKUP(A363,'Patient Demographics'!A:A,'Patient Demographics'!E:E,FALSE)</f>
        <v>Male</v>
      </c>
      <c r="T363" t="str">
        <f>_xlfn.XLOOKUP(A363,'Patient Education'!A:A,'Patient Education'!B:B,FALSE)</f>
        <v>Master's Degree</v>
      </c>
      <c r="U363" t="str">
        <f>_xlfn.XLOOKUP('Combined Sheet'!A363,'Patient Education'!A:A,'Patient Education'!C:C,FALSE)</f>
        <v>Doctor</v>
      </c>
      <c r="V363">
        <f>_xlfn.XLOOKUP(A363,'Billing Details'!A:A,'Billing Details'!J:J,FALSE)</f>
        <v>500</v>
      </c>
    </row>
    <row r="364" spans="1:22" x14ac:dyDescent="0.35">
      <c r="A364" s="2" t="s">
        <v>623</v>
      </c>
      <c r="B364">
        <f>_xlfn.XLOOKUP(A364,'Patient Demographics'!A:A,'Billing Details'!J:J,FALSE)</f>
        <v>60000</v>
      </c>
      <c r="C364" t="str">
        <f>_xlfn.XLOOKUP(A364,'Patient Demographics'!A:A,'Patient Demographics'!N:N,FALSE)</f>
        <v>West</v>
      </c>
      <c r="D364">
        <f>_xlfn.XLOOKUP(A364,'Patient Demographics'!A:A,'Patient Demographics'!I:I,FALSE)</f>
        <v>53</v>
      </c>
      <c r="E364" t="str">
        <f>_xlfn.XLOOKUP(A364,'Patient Demographics'!A:A,'Patient Demographics'!J:J,FALSE)</f>
        <v>Senior</v>
      </c>
      <c r="F364">
        <f>_xlfn.XLOOKUP(A364,'Billing Details'!A:A,'Billing Details'!U:U,FALSE)</f>
        <v>37716.720000000001</v>
      </c>
      <c r="G364">
        <f>_xlfn.XLOOKUP(A364,'Patient Health Records'!A:A,'Patient Health Records'!E:E,FALSE)</f>
        <v>94</v>
      </c>
      <c r="H364" t="str">
        <f>_xlfn.XLOOKUP(A364,'Patient Health Records'!A:A,'Patient Health Records'!B:B,FALSE)</f>
        <v>O-</v>
      </c>
      <c r="I364" t="b">
        <f>_xlfn.XLOOKUP(A364,'Patient Health Records'!A:A,'Patient Health Records'!J:J,FALSE)</f>
        <v>1</v>
      </c>
      <c r="J364" t="b">
        <f>_xlfn.XLOOKUP(A364,'Patient Health Records'!A:A,'Patient Health Records'!P:P,FALSE)</f>
        <v>0</v>
      </c>
      <c r="K364" s="68">
        <f>_xlfn.XLOOKUP(A364,'Patient Health Records'!A:A,'Patient Health Records'!F:F,FALSE)</f>
        <v>34.112353026564087</v>
      </c>
      <c r="L364" s="22" t="b">
        <f>_xlfn.XLOOKUP(A364,'Patient Health Records'!A:A,'Patient Health Records'!AD:AD,FALSE)</f>
        <v>1</v>
      </c>
      <c r="M364">
        <f>_xlfn.XLOOKUP(A364,'Patient Demographics'!A:A,'Patient Demographics'!K:K,FALSE)</f>
        <v>5</v>
      </c>
      <c r="N364" t="b">
        <f>_xlfn.XLOOKUP(A364,'Billing Details'!A:A,'Billing Details'!T:T,FALSE)</f>
        <v>1</v>
      </c>
      <c r="O364" t="str">
        <f>_xlfn.XLOOKUP(A364,'Patient Health Records'!A:A,'Patient Health Records'!AF:AF,FALSE)</f>
        <v>Prostate Cancer</v>
      </c>
      <c r="P364" t="b">
        <f>_xlfn.XLOOKUP(A364,'Patient Health Records'!A:A,'Patient Health Records'!X:X,FALSE)</f>
        <v>0</v>
      </c>
      <c r="Q364" t="b">
        <f>_xlfn.XLOOKUP(A364,'Patient Health Records'!A:A,'Patient Health Records'!S:S,FALSE)</f>
        <v>0</v>
      </c>
      <c r="R364" t="b">
        <f>_xlfn.XLOOKUP(A364,'Patient Health Records'!A:A,'Patient Health Records'!AA:AA,FALSE)</f>
        <v>1</v>
      </c>
      <c r="S364" t="str">
        <f>_xlfn.XLOOKUP(A364,'Patient Demographics'!A:A,'Patient Demographics'!E:E,FALSE)</f>
        <v>Male</v>
      </c>
      <c r="T364" t="str">
        <f>_xlfn.XLOOKUP(A364,'Patient Education'!A:A,'Patient Education'!B:B,FALSE)</f>
        <v>School</v>
      </c>
      <c r="U364" t="str">
        <f>_xlfn.XLOOKUP('Combined Sheet'!A364,'Patient Education'!A:A,'Patient Education'!C:C,FALSE)</f>
        <v>Retail Worker</v>
      </c>
      <c r="V364">
        <f>_xlfn.XLOOKUP(A364,'Billing Details'!A:A,'Billing Details'!J:J,FALSE)</f>
        <v>60000</v>
      </c>
    </row>
    <row r="365" spans="1:22" x14ac:dyDescent="0.35">
      <c r="A365" s="2" t="s">
        <v>624</v>
      </c>
      <c r="B365">
        <f>_xlfn.XLOOKUP(A365,'Patient Demographics'!A:A,'Billing Details'!J:J,FALSE)</f>
        <v>30000</v>
      </c>
      <c r="C365" t="str">
        <f>_xlfn.XLOOKUP(A365,'Patient Demographics'!A:A,'Patient Demographics'!N:N,FALSE)</f>
        <v>North</v>
      </c>
      <c r="D365">
        <f>_xlfn.XLOOKUP(A365,'Patient Demographics'!A:A,'Patient Demographics'!I:I,FALSE)</f>
        <v>62</v>
      </c>
      <c r="E365" t="str">
        <f>_xlfn.XLOOKUP(A365,'Patient Demographics'!A:A,'Patient Demographics'!J:J,FALSE)</f>
        <v>super senior</v>
      </c>
      <c r="F365">
        <f>_xlfn.XLOOKUP(A365,'Billing Details'!A:A,'Billing Details'!U:U,FALSE)</f>
        <v>26951.94</v>
      </c>
      <c r="G365">
        <f>_xlfn.XLOOKUP(A365,'Patient Health Records'!A:A,'Patient Health Records'!E:E,FALSE)</f>
        <v>74.099999999999994</v>
      </c>
      <c r="H365" t="str">
        <f>_xlfn.XLOOKUP(A365,'Patient Health Records'!A:A,'Patient Health Records'!B:B,FALSE)</f>
        <v>B-</v>
      </c>
      <c r="I365" t="b">
        <f>_xlfn.XLOOKUP(A365,'Patient Health Records'!A:A,'Patient Health Records'!J:J,FALSE)</f>
        <v>1</v>
      </c>
      <c r="J365" t="b">
        <f>_xlfn.XLOOKUP(A365,'Patient Health Records'!A:A,'Patient Health Records'!P:P,FALSE)</f>
        <v>1</v>
      </c>
      <c r="K365" s="68">
        <f>_xlfn.XLOOKUP(A365,'Patient Health Records'!A:A,'Patient Health Records'!F:F,FALSE)</f>
        <v>30.062071483630163</v>
      </c>
      <c r="L365" s="22" t="b">
        <f>_xlfn.XLOOKUP(A365,'Patient Health Records'!A:A,'Patient Health Records'!AD:AD,FALSE)</f>
        <v>1</v>
      </c>
      <c r="M365">
        <f>_xlfn.XLOOKUP(A365,'Patient Demographics'!A:A,'Patient Demographics'!K:K,FALSE)</f>
        <v>0.5</v>
      </c>
      <c r="N365" t="b">
        <f>_xlfn.XLOOKUP(A365,'Billing Details'!A:A,'Billing Details'!T:T,FALSE)</f>
        <v>1</v>
      </c>
      <c r="O365" t="str">
        <f>_xlfn.XLOOKUP(A365,'Patient Health Records'!A:A,'Patient Health Records'!AF:AF,FALSE)</f>
        <v>Allergic Reaction</v>
      </c>
      <c r="P365" t="b">
        <f>_xlfn.XLOOKUP(A365,'Patient Health Records'!A:A,'Patient Health Records'!X:X,FALSE)</f>
        <v>0</v>
      </c>
      <c r="Q365" t="b">
        <f>_xlfn.XLOOKUP(A365,'Patient Health Records'!A:A,'Patient Health Records'!S:S,FALSE)</f>
        <v>1</v>
      </c>
      <c r="R365" t="b">
        <f>_xlfn.XLOOKUP(A365,'Patient Health Records'!A:A,'Patient Health Records'!AA:AA,FALSE)</f>
        <v>0</v>
      </c>
      <c r="S365" t="str">
        <f>_xlfn.XLOOKUP(A365,'Patient Demographics'!A:A,'Patient Demographics'!E:E,FALSE)</f>
        <v>Female</v>
      </c>
      <c r="T365" t="str">
        <f>_xlfn.XLOOKUP(A365,'Patient Education'!A:A,'Patient Education'!B:B,FALSE)</f>
        <v>Master's Degree</v>
      </c>
      <c r="U365" t="str">
        <f>_xlfn.XLOOKUP('Combined Sheet'!A365,'Patient Education'!A:A,'Patient Education'!C:C,FALSE)</f>
        <v>Doctor</v>
      </c>
      <c r="V365">
        <f>_xlfn.XLOOKUP(A365,'Billing Details'!A:A,'Billing Details'!J:J,FALSE)</f>
        <v>30000</v>
      </c>
    </row>
    <row r="366" spans="1:22" x14ac:dyDescent="0.35">
      <c r="A366" s="2" t="s">
        <v>626</v>
      </c>
      <c r="B366">
        <f>_xlfn.XLOOKUP(A366,'Patient Demographics'!A:A,'Billing Details'!J:J,FALSE)</f>
        <v>500</v>
      </c>
      <c r="C366" t="str">
        <f>_xlfn.XLOOKUP(A366,'Patient Demographics'!A:A,'Patient Demographics'!N:N,FALSE)</f>
        <v>South</v>
      </c>
      <c r="D366">
        <f>_xlfn.XLOOKUP(A366,'Patient Demographics'!A:A,'Patient Demographics'!I:I,FALSE)</f>
        <v>48</v>
      </c>
      <c r="E366" t="str">
        <f>_xlfn.XLOOKUP(A366,'Patient Demographics'!A:A,'Patient Demographics'!J:J,FALSE)</f>
        <v>Senior</v>
      </c>
      <c r="F366">
        <f>_xlfn.XLOOKUP(A366,'Billing Details'!A:A,'Billing Details'!U:U,FALSE)</f>
        <v>440.1</v>
      </c>
      <c r="G366">
        <f>_xlfn.XLOOKUP(A366,'Patient Health Records'!A:A,'Patient Health Records'!E:E,FALSE)</f>
        <v>87.5</v>
      </c>
      <c r="H366" t="str">
        <f>_xlfn.XLOOKUP(A366,'Patient Health Records'!A:A,'Patient Health Records'!B:B,FALSE)</f>
        <v>B-</v>
      </c>
      <c r="I366" t="b">
        <f>_xlfn.XLOOKUP(A366,'Patient Health Records'!A:A,'Patient Health Records'!J:J,FALSE)</f>
        <v>0</v>
      </c>
      <c r="J366" t="b">
        <f>_xlfn.XLOOKUP(A366,'Patient Health Records'!A:A,'Patient Health Records'!P:P,FALSE)</f>
        <v>0</v>
      </c>
      <c r="K366" s="68">
        <f>_xlfn.XLOOKUP(A366,'Patient Health Records'!A:A,'Patient Health Records'!F:F,FALSE)</f>
        <v>33.340954122847123</v>
      </c>
      <c r="L366" s="22" t="b">
        <f>_xlfn.XLOOKUP(A366,'Patient Health Records'!A:A,'Patient Health Records'!AD:AD,FALSE)</f>
        <v>1</v>
      </c>
      <c r="M366">
        <f>_xlfn.XLOOKUP(A366,'Patient Demographics'!A:A,'Patient Demographics'!K:K,FALSE)</f>
        <v>15</v>
      </c>
      <c r="N366" t="b">
        <f>_xlfn.XLOOKUP(A366,'Billing Details'!A:A,'Billing Details'!T:T,FALSE)</f>
        <v>1</v>
      </c>
      <c r="O366" t="str">
        <f>_xlfn.XLOOKUP(A366,'Patient Health Records'!A:A,'Patient Health Records'!AF:AF,FALSE)</f>
        <v>Heart Attack</v>
      </c>
      <c r="P366" t="b">
        <f>_xlfn.XLOOKUP(A366,'Patient Health Records'!A:A,'Patient Health Records'!X:X,FALSE)</f>
        <v>0</v>
      </c>
      <c r="Q366" t="b">
        <f>_xlfn.XLOOKUP(A366,'Patient Health Records'!A:A,'Patient Health Records'!S:S,FALSE)</f>
        <v>0</v>
      </c>
      <c r="R366" t="b">
        <f>_xlfn.XLOOKUP(A366,'Patient Health Records'!A:A,'Patient Health Records'!AA:AA,FALSE)</f>
        <v>0</v>
      </c>
      <c r="S366" t="str">
        <f>_xlfn.XLOOKUP(A366,'Patient Demographics'!A:A,'Patient Demographics'!E:E,FALSE)</f>
        <v>Male</v>
      </c>
      <c r="T366" t="str">
        <f>_xlfn.XLOOKUP(A366,'Patient Education'!A:A,'Patient Education'!B:B,FALSE)</f>
        <v>High School</v>
      </c>
      <c r="U366" t="str">
        <f>_xlfn.XLOOKUP('Combined Sheet'!A366,'Patient Education'!A:A,'Patient Education'!C:C,FALSE)</f>
        <v>Unemployed</v>
      </c>
      <c r="V366">
        <f>_xlfn.XLOOKUP(A366,'Billing Details'!A:A,'Billing Details'!J:J,FALSE)</f>
        <v>500</v>
      </c>
    </row>
    <row r="367" spans="1:22" x14ac:dyDescent="0.35">
      <c r="A367" s="2" t="s">
        <v>627</v>
      </c>
      <c r="B367">
        <f>_xlfn.XLOOKUP(A367,'Patient Demographics'!A:A,'Billing Details'!J:J,FALSE)</f>
        <v>1000</v>
      </c>
      <c r="C367" t="str">
        <f>_xlfn.XLOOKUP(A367,'Patient Demographics'!A:A,'Patient Demographics'!N:N,FALSE)</f>
        <v>West</v>
      </c>
      <c r="D367">
        <f>_xlfn.XLOOKUP(A367,'Patient Demographics'!A:A,'Patient Demographics'!I:I,FALSE)</f>
        <v>68</v>
      </c>
      <c r="E367" t="str">
        <f>_xlfn.XLOOKUP(A367,'Patient Demographics'!A:A,'Patient Demographics'!J:J,FALSE)</f>
        <v>super senior</v>
      </c>
      <c r="F367" t="str">
        <f>_xlfn.XLOOKUP(A367,'Billing Details'!A:A,'Billing Details'!U:U,FALSE)</f>
        <v/>
      </c>
      <c r="G367">
        <f>_xlfn.XLOOKUP(A367,'Patient Health Records'!A:A,'Patient Health Records'!E:E,FALSE)</f>
        <v>72.599999999999994</v>
      </c>
      <c r="H367" t="str">
        <f>_xlfn.XLOOKUP(A367,'Patient Health Records'!A:A,'Patient Health Records'!B:B,FALSE)</f>
        <v>B-</v>
      </c>
      <c r="I367" t="b">
        <f>_xlfn.XLOOKUP(A367,'Patient Health Records'!A:A,'Patient Health Records'!J:J,FALSE)</f>
        <v>0</v>
      </c>
      <c r="J367" t="b">
        <f>_xlfn.XLOOKUP(A367,'Patient Health Records'!A:A,'Patient Health Records'!P:P,FALSE)</f>
        <v>1</v>
      </c>
      <c r="K367" s="68">
        <f>_xlfn.XLOOKUP(A367,'Patient Health Records'!A:A,'Patient Health Records'!F:F,FALSE)</f>
        <v>25.722789115646261</v>
      </c>
      <c r="L367" s="22" t="b">
        <f>_xlfn.XLOOKUP(A367,'Patient Health Records'!A:A,'Patient Health Records'!AD:AD,FALSE)</f>
        <v>0</v>
      </c>
      <c r="M367">
        <f>_xlfn.XLOOKUP(A367,'Patient Demographics'!A:A,'Patient Demographics'!K:K,FALSE)</f>
        <v>30</v>
      </c>
      <c r="N367" t="b">
        <f>_xlfn.XLOOKUP(A367,'Billing Details'!A:A,'Billing Details'!T:T,FALSE)</f>
        <v>0</v>
      </c>
      <c r="O367" t="str">
        <f>_xlfn.XLOOKUP(A367,'Patient Health Records'!A:A,'Patient Health Records'!AF:AF,FALSE)</f>
        <v>Childbirth</v>
      </c>
      <c r="P367" t="b">
        <f>_xlfn.XLOOKUP(A367,'Patient Health Records'!A:A,'Patient Health Records'!X:X,FALSE)</f>
        <v>0</v>
      </c>
      <c r="Q367" t="b">
        <f>_xlfn.XLOOKUP(A367,'Patient Health Records'!A:A,'Patient Health Records'!S:S,FALSE)</f>
        <v>0</v>
      </c>
      <c r="R367" t="b">
        <f>_xlfn.XLOOKUP(A367,'Patient Health Records'!A:A,'Patient Health Records'!AA:AA,FALSE)</f>
        <v>0</v>
      </c>
      <c r="S367" t="str">
        <f>_xlfn.XLOOKUP(A367,'Patient Demographics'!A:A,'Patient Demographics'!E:E,FALSE)</f>
        <v>Male</v>
      </c>
      <c r="T367" t="str">
        <f>_xlfn.XLOOKUP(A367,'Patient Education'!A:A,'Patient Education'!B:B,FALSE)</f>
        <v>Master's Degree</v>
      </c>
      <c r="U367" t="str">
        <f>_xlfn.XLOOKUP('Combined Sheet'!A367,'Patient Education'!A:A,'Patient Education'!C:C,FALSE)</f>
        <v>Software Engineer</v>
      </c>
      <c r="V367">
        <f>_xlfn.XLOOKUP(A367,'Billing Details'!A:A,'Billing Details'!J:J,FALSE)</f>
        <v>1000</v>
      </c>
    </row>
    <row r="368" spans="1:22" x14ac:dyDescent="0.35">
      <c r="A368" s="2" t="s">
        <v>628</v>
      </c>
      <c r="B368">
        <f>_xlfn.XLOOKUP(A368,'Patient Demographics'!A:A,'Billing Details'!J:J,FALSE)</f>
        <v>20000</v>
      </c>
      <c r="C368" t="str">
        <f>_xlfn.XLOOKUP(A368,'Patient Demographics'!A:A,'Patient Demographics'!N:N,FALSE)</f>
        <v>West</v>
      </c>
      <c r="D368">
        <f>_xlfn.XLOOKUP(A368,'Patient Demographics'!A:A,'Patient Demographics'!I:I,FALSE)</f>
        <v>53</v>
      </c>
      <c r="E368" t="str">
        <f>_xlfn.XLOOKUP(A368,'Patient Demographics'!A:A,'Patient Demographics'!J:J,FALSE)</f>
        <v>Senior</v>
      </c>
      <c r="F368">
        <f>_xlfn.XLOOKUP(A368,'Billing Details'!A:A,'Billing Details'!U:U,FALSE)</f>
        <v>16143.4</v>
      </c>
      <c r="G368">
        <f>_xlfn.XLOOKUP(A368,'Patient Health Records'!A:A,'Patient Health Records'!E:E,FALSE)</f>
        <v>76.7</v>
      </c>
      <c r="H368" t="str">
        <f>_xlfn.XLOOKUP(A368,'Patient Health Records'!A:A,'Patient Health Records'!B:B,FALSE)</f>
        <v>AB-</v>
      </c>
      <c r="I368" t="b">
        <f>_xlfn.XLOOKUP(A368,'Patient Health Records'!A:A,'Patient Health Records'!J:J,FALSE)</f>
        <v>1</v>
      </c>
      <c r="J368" t="b">
        <f>_xlfn.XLOOKUP(A368,'Patient Health Records'!A:A,'Patient Health Records'!P:P,FALSE)</f>
        <v>0</v>
      </c>
      <c r="K368" s="68">
        <f>_xlfn.XLOOKUP(A368,'Patient Health Records'!A:A,'Patient Health Records'!F:F,FALSE)</f>
        <v>31.92507804370447</v>
      </c>
      <c r="L368" s="22" t="b">
        <f>_xlfn.XLOOKUP(A368,'Patient Health Records'!A:A,'Patient Health Records'!AD:AD,FALSE)</f>
        <v>1</v>
      </c>
      <c r="M368">
        <f>_xlfn.XLOOKUP(A368,'Patient Demographics'!A:A,'Patient Demographics'!K:K,FALSE)</f>
        <v>7</v>
      </c>
      <c r="N368" t="b">
        <f>_xlfn.XLOOKUP(A368,'Billing Details'!A:A,'Billing Details'!T:T,FALSE)</f>
        <v>1</v>
      </c>
      <c r="O368" t="str">
        <f>_xlfn.XLOOKUP(A368,'Patient Health Records'!A:A,'Patient Health Records'!AF:AF,FALSE)</f>
        <v>Fractured Leg</v>
      </c>
      <c r="P368" t="b">
        <f>_xlfn.XLOOKUP(A368,'Patient Health Records'!A:A,'Patient Health Records'!X:X,FALSE)</f>
        <v>0</v>
      </c>
      <c r="Q368" t="b">
        <f>_xlfn.XLOOKUP(A368,'Patient Health Records'!A:A,'Patient Health Records'!S:S,FALSE)</f>
        <v>1</v>
      </c>
      <c r="R368" t="b">
        <f>_xlfn.XLOOKUP(A368,'Patient Health Records'!A:A,'Patient Health Records'!AA:AA,FALSE)</f>
        <v>1</v>
      </c>
      <c r="S368" t="str">
        <f>_xlfn.XLOOKUP(A368,'Patient Demographics'!A:A,'Patient Demographics'!E:E,FALSE)</f>
        <v>Female</v>
      </c>
      <c r="T368" t="str">
        <f>_xlfn.XLOOKUP(A368,'Patient Education'!A:A,'Patient Education'!B:B,FALSE)</f>
        <v>High School</v>
      </c>
      <c r="U368" t="str">
        <f>_xlfn.XLOOKUP('Combined Sheet'!A368,'Patient Education'!A:A,'Patient Education'!C:C,FALSE)</f>
        <v>Unemployed</v>
      </c>
      <c r="V368">
        <f>_xlfn.XLOOKUP(A368,'Billing Details'!A:A,'Billing Details'!J:J,FALSE)</f>
        <v>20000</v>
      </c>
    </row>
    <row r="369" spans="1:22" x14ac:dyDescent="0.35">
      <c r="A369" s="2" t="s">
        <v>630</v>
      </c>
      <c r="B369">
        <f>_xlfn.XLOOKUP(A369,'Patient Demographics'!A:A,'Billing Details'!J:J,FALSE)</f>
        <v>100</v>
      </c>
      <c r="C369" t="str">
        <f>_xlfn.XLOOKUP(A369,'Patient Demographics'!A:A,'Patient Demographics'!N:N,FALSE)</f>
        <v>North</v>
      </c>
      <c r="D369">
        <f>_xlfn.XLOOKUP(A369,'Patient Demographics'!A:A,'Patient Demographics'!I:I,FALSE)</f>
        <v>34</v>
      </c>
      <c r="E369" t="str">
        <f>_xlfn.XLOOKUP(A369,'Patient Demographics'!A:A,'Patient Demographics'!J:J,FALSE)</f>
        <v>Adult</v>
      </c>
      <c r="F369">
        <f>_xlfn.XLOOKUP(A369,'Billing Details'!A:A,'Billing Details'!U:U,FALSE)</f>
        <v>65.930000000000007</v>
      </c>
      <c r="G369">
        <f>_xlfn.XLOOKUP(A369,'Patient Health Records'!A:A,'Patient Health Records'!E:E,FALSE)</f>
        <v>84.2</v>
      </c>
      <c r="H369" t="str">
        <f>_xlfn.XLOOKUP(A369,'Patient Health Records'!A:A,'Patient Health Records'!B:B,FALSE)</f>
        <v>B+</v>
      </c>
      <c r="I369" t="b">
        <f>_xlfn.XLOOKUP(A369,'Patient Health Records'!A:A,'Patient Health Records'!J:J,FALSE)</f>
        <v>0</v>
      </c>
      <c r="J369" t="b">
        <f>_xlfn.XLOOKUP(A369,'Patient Health Records'!A:A,'Patient Health Records'!P:P,FALSE)</f>
        <v>0</v>
      </c>
      <c r="K369" s="68">
        <f>_xlfn.XLOOKUP(A369,'Patient Health Records'!A:A,'Patient Health Records'!F:F,FALSE)</f>
        <v>31.305770374776923</v>
      </c>
      <c r="L369" s="22" t="b">
        <f>_xlfn.XLOOKUP(A369,'Patient Health Records'!A:A,'Patient Health Records'!AD:AD,FALSE)</f>
        <v>1</v>
      </c>
      <c r="M369">
        <f>_xlfn.XLOOKUP(A369,'Patient Demographics'!A:A,'Patient Demographics'!K:K,FALSE)</f>
        <v>4</v>
      </c>
      <c r="N369" t="b">
        <f>_xlfn.XLOOKUP(A369,'Billing Details'!A:A,'Billing Details'!T:T,FALSE)</f>
        <v>1</v>
      </c>
      <c r="O369" t="str">
        <f>_xlfn.XLOOKUP(A369,'Patient Health Records'!A:A,'Patient Health Records'!AF:AF,FALSE)</f>
        <v>Hypertension</v>
      </c>
      <c r="P369" t="b">
        <f>_xlfn.XLOOKUP(A369,'Patient Health Records'!A:A,'Patient Health Records'!X:X,FALSE)</f>
        <v>0</v>
      </c>
      <c r="Q369" t="b">
        <f>_xlfn.XLOOKUP(A369,'Patient Health Records'!A:A,'Patient Health Records'!S:S,FALSE)</f>
        <v>0</v>
      </c>
      <c r="R369" t="b">
        <f>_xlfn.XLOOKUP(A369,'Patient Health Records'!A:A,'Patient Health Records'!AA:AA,FALSE)</f>
        <v>1</v>
      </c>
      <c r="S369" t="str">
        <f>_xlfn.XLOOKUP(A369,'Patient Demographics'!A:A,'Patient Demographics'!E:E,FALSE)</f>
        <v>Male</v>
      </c>
      <c r="T369" t="str">
        <f>_xlfn.XLOOKUP(A369,'Patient Education'!A:A,'Patient Education'!B:B,FALSE)</f>
        <v>Post-graduate</v>
      </c>
      <c r="U369" t="str">
        <f>_xlfn.XLOOKUP('Combined Sheet'!A369,'Patient Education'!A:A,'Patient Education'!C:C,FALSE)</f>
        <v>Professor</v>
      </c>
      <c r="V369">
        <f>_xlfn.XLOOKUP(A369,'Billing Details'!A:A,'Billing Details'!J:J,FALSE)</f>
        <v>100</v>
      </c>
    </row>
    <row r="370" spans="1:22" x14ac:dyDescent="0.35">
      <c r="A370" s="2" t="s">
        <v>631</v>
      </c>
      <c r="B370">
        <f>_xlfn.XLOOKUP(A370,'Patient Demographics'!A:A,'Billing Details'!J:J,FALSE)</f>
        <v>500</v>
      </c>
      <c r="C370" t="str">
        <f>_xlfn.XLOOKUP(A370,'Patient Demographics'!A:A,'Patient Demographics'!N:N,FALSE)</f>
        <v>North</v>
      </c>
      <c r="D370">
        <f>_xlfn.XLOOKUP(A370,'Patient Demographics'!A:A,'Patient Demographics'!I:I,FALSE)</f>
        <v>62</v>
      </c>
      <c r="E370" t="str">
        <f>_xlfn.XLOOKUP(A370,'Patient Demographics'!A:A,'Patient Demographics'!J:J,FALSE)</f>
        <v>super senior</v>
      </c>
      <c r="F370" t="str">
        <f>_xlfn.XLOOKUP(A370,'Billing Details'!A:A,'Billing Details'!U:U,FALSE)</f>
        <v/>
      </c>
      <c r="G370">
        <f>_xlfn.XLOOKUP(A370,'Patient Health Records'!A:A,'Patient Health Records'!E:E,FALSE)</f>
        <v>79.400000000000006</v>
      </c>
      <c r="H370" t="str">
        <f>_xlfn.XLOOKUP(A370,'Patient Health Records'!A:A,'Patient Health Records'!B:B,FALSE)</f>
        <v>B+</v>
      </c>
      <c r="I370" t="b">
        <f>_xlfn.XLOOKUP(A370,'Patient Health Records'!A:A,'Patient Health Records'!J:J,FALSE)</f>
        <v>0</v>
      </c>
      <c r="J370" t="b">
        <f>_xlfn.XLOOKUP(A370,'Patient Health Records'!A:A,'Patient Health Records'!P:P,FALSE)</f>
        <v>0</v>
      </c>
      <c r="K370" s="68">
        <f>_xlfn.XLOOKUP(A370,'Patient Health Records'!A:A,'Patient Health Records'!F:F,FALSE)</f>
        <v>33.918578324576018</v>
      </c>
      <c r="L370" s="22" t="b">
        <f>_xlfn.XLOOKUP(A370,'Patient Health Records'!A:A,'Patient Health Records'!AD:AD,FALSE)</f>
        <v>1</v>
      </c>
      <c r="M370">
        <f>_xlfn.XLOOKUP(A370,'Patient Demographics'!A:A,'Patient Demographics'!K:K,FALSE)</f>
        <v>0.5</v>
      </c>
      <c r="N370" t="b">
        <f>_xlfn.XLOOKUP(A370,'Billing Details'!A:A,'Billing Details'!T:T,FALSE)</f>
        <v>0</v>
      </c>
      <c r="O370" t="str">
        <f>_xlfn.XLOOKUP(A370,'Patient Health Records'!A:A,'Patient Health Records'!AF:AF,FALSE)</f>
        <v>Cancer</v>
      </c>
      <c r="P370" t="b">
        <f>_xlfn.XLOOKUP(A370,'Patient Health Records'!A:A,'Patient Health Records'!X:X,FALSE)</f>
        <v>0</v>
      </c>
      <c r="Q370" t="b">
        <f>_xlfn.XLOOKUP(A370,'Patient Health Records'!A:A,'Patient Health Records'!S:S,FALSE)</f>
        <v>0</v>
      </c>
      <c r="R370" t="b">
        <f>_xlfn.XLOOKUP(A370,'Patient Health Records'!A:A,'Patient Health Records'!AA:AA,FALSE)</f>
        <v>1</v>
      </c>
      <c r="S370" t="str">
        <f>_xlfn.XLOOKUP(A370,'Patient Demographics'!A:A,'Patient Demographics'!E:E,FALSE)</f>
        <v>Male</v>
      </c>
      <c r="T370" t="str">
        <f>_xlfn.XLOOKUP(A370,'Patient Education'!A:A,'Patient Education'!B:B,FALSE)</f>
        <v>School</v>
      </c>
      <c r="U370" t="str">
        <f>_xlfn.XLOOKUP('Combined Sheet'!A370,'Patient Education'!A:A,'Patient Education'!C:C,FALSE)</f>
        <v>Driver</v>
      </c>
      <c r="V370">
        <f>_xlfn.XLOOKUP(A370,'Billing Details'!A:A,'Billing Details'!J:J,FALSE)</f>
        <v>500</v>
      </c>
    </row>
    <row r="371" spans="1:22" x14ac:dyDescent="0.35">
      <c r="A371" s="2" t="s">
        <v>633</v>
      </c>
      <c r="B371">
        <f>_xlfn.XLOOKUP(A371,'Patient Demographics'!A:A,'Billing Details'!J:J,FALSE)</f>
        <v>72000</v>
      </c>
      <c r="C371" t="str">
        <f>_xlfn.XLOOKUP(A371,'Patient Demographics'!A:A,'Patient Demographics'!N:N,FALSE)</f>
        <v>North</v>
      </c>
      <c r="D371">
        <f>_xlfn.XLOOKUP(A371,'Patient Demographics'!A:A,'Patient Demographics'!I:I,FALSE)</f>
        <v>53</v>
      </c>
      <c r="E371" t="str">
        <f>_xlfn.XLOOKUP(A371,'Patient Demographics'!A:A,'Patient Demographics'!J:J,FALSE)</f>
        <v>Senior</v>
      </c>
      <c r="F371" t="str">
        <f>_xlfn.XLOOKUP(A371,'Billing Details'!A:A,'Billing Details'!U:U,FALSE)</f>
        <v/>
      </c>
      <c r="G371">
        <f>_xlfn.XLOOKUP(A371,'Patient Health Records'!A:A,'Patient Health Records'!E:E,FALSE)</f>
        <v>73</v>
      </c>
      <c r="H371" t="str">
        <f>_xlfn.XLOOKUP(A371,'Patient Health Records'!A:A,'Patient Health Records'!B:B,FALSE)</f>
        <v>B+</v>
      </c>
      <c r="I371" t="b">
        <f>_xlfn.XLOOKUP(A371,'Patient Health Records'!A:A,'Patient Health Records'!J:J,FALSE)</f>
        <v>0</v>
      </c>
      <c r="J371" t="b">
        <f>_xlfn.XLOOKUP(A371,'Patient Health Records'!A:A,'Patient Health Records'!P:P,FALSE)</f>
        <v>0</v>
      </c>
      <c r="K371" s="68">
        <f>_xlfn.XLOOKUP(A371,'Patient Health Records'!A:A,'Patient Health Records'!F:F,FALSE)</f>
        <v>30.780907404284029</v>
      </c>
      <c r="L371" s="22" t="b">
        <f>_xlfn.XLOOKUP(A371,'Patient Health Records'!A:A,'Patient Health Records'!AD:AD,FALSE)</f>
        <v>1</v>
      </c>
      <c r="M371">
        <f>_xlfn.XLOOKUP(A371,'Patient Demographics'!A:A,'Patient Demographics'!K:K,FALSE)</f>
        <v>4</v>
      </c>
      <c r="N371" t="b">
        <f>_xlfn.XLOOKUP(A371,'Billing Details'!A:A,'Billing Details'!T:T,FALSE)</f>
        <v>0</v>
      </c>
      <c r="O371" t="str">
        <f>_xlfn.XLOOKUP(A371,'Patient Health Records'!A:A,'Patient Health Records'!AF:AF,FALSE)</f>
        <v>Kidney Stones</v>
      </c>
      <c r="P371" t="b">
        <f>_xlfn.XLOOKUP(A371,'Patient Health Records'!A:A,'Patient Health Records'!X:X,FALSE)</f>
        <v>0</v>
      </c>
      <c r="Q371" t="b">
        <f>_xlfn.XLOOKUP(A371,'Patient Health Records'!A:A,'Patient Health Records'!S:S,FALSE)</f>
        <v>1</v>
      </c>
      <c r="R371" t="b">
        <f>_xlfn.XLOOKUP(A371,'Patient Health Records'!A:A,'Patient Health Records'!AA:AA,FALSE)</f>
        <v>0</v>
      </c>
      <c r="S371" t="str">
        <f>_xlfn.XLOOKUP(A371,'Patient Demographics'!A:A,'Patient Demographics'!E:E,FALSE)</f>
        <v>Male</v>
      </c>
      <c r="T371" t="str">
        <f>_xlfn.XLOOKUP(A371,'Patient Education'!A:A,'Patient Education'!B:B,FALSE)</f>
        <v>Bachelor's Degree</v>
      </c>
      <c r="U371" t="str">
        <f>_xlfn.XLOOKUP('Combined Sheet'!A371,'Patient Education'!A:A,'Patient Education'!C:C,FALSE)</f>
        <v>Engineer</v>
      </c>
      <c r="V371">
        <f>_xlfn.XLOOKUP(A371,'Billing Details'!A:A,'Billing Details'!J:J,FALSE)</f>
        <v>72000</v>
      </c>
    </row>
    <row r="372" spans="1:22" x14ac:dyDescent="0.35">
      <c r="A372" s="2" t="s">
        <v>634</v>
      </c>
      <c r="B372">
        <f>_xlfn.XLOOKUP(A372,'Patient Demographics'!A:A,'Billing Details'!J:J,FALSE)</f>
        <v>72000</v>
      </c>
      <c r="C372" t="str">
        <f>_xlfn.XLOOKUP(A372,'Patient Demographics'!A:A,'Patient Demographics'!N:N,FALSE)</f>
        <v>East</v>
      </c>
      <c r="D372">
        <f>_xlfn.XLOOKUP(A372,'Patient Demographics'!A:A,'Patient Demographics'!I:I,FALSE)</f>
        <v>53</v>
      </c>
      <c r="E372" t="str">
        <f>_xlfn.XLOOKUP(A372,'Patient Demographics'!A:A,'Patient Demographics'!J:J,FALSE)</f>
        <v>Senior</v>
      </c>
      <c r="F372">
        <f>_xlfn.XLOOKUP(A372,'Billing Details'!A:A,'Billing Details'!U:U,FALSE)</f>
        <v>54838.92</v>
      </c>
      <c r="G372">
        <f>_xlfn.XLOOKUP(A372,'Patient Health Records'!A:A,'Patient Health Records'!E:E,FALSE)</f>
        <v>56.4</v>
      </c>
      <c r="H372" t="str">
        <f>_xlfn.XLOOKUP(A372,'Patient Health Records'!A:A,'Patient Health Records'!B:B,FALSE)</f>
        <v>A+</v>
      </c>
      <c r="I372" t="b">
        <f>_xlfn.XLOOKUP(A372,'Patient Health Records'!A:A,'Patient Health Records'!J:J,FALSE)</f>
        <v>1</v>
      </c>
      <c r="J372" t="b">
        <f>_xlfn.XLOOKUP(A372,'Patient Health Records'!A:A,'Patient Health Records'!P:P,FALSE)</f>
        <v>0</v>
      </c>
      <c r="K372" s="68">
        <f>_xlfn.XLOOKUP(A372,'Patient Health Records'!A:A,'Patient Health Records'!F:F,FALSE)</f>
        <v>22.309244096356945</v>
      </c>
      <c r="L372" s="22" t="b">
        <f>_xlfn.XLOOKUP(A372,'Patient Health Records'!A:A,'Patient Health Records'!AD:AD,FALSE)</f>
        <v>0</v>
      </c>
      <c r="M372">
        <f>_xlfn.XLOOKUP(A372,'Patient Demographics'!A:A,'Patient Demographics'!K:K,FALSE)</f>
        <v>7</v>
      </c>
      <c r="N372" t="b">
        <f>_xlfn.XLOOKUP(A372,'Billing Details'!A:A,'Billing Details'!T:T,FALSE)</f>
        <v>1</v>
      </c>
      <c r="O372" t="str">
        <f>_xlfn.XLOOKUP(A372,'Patient Health Records'!A:A,'Patient Health Records'!AF:AF,FALSE)</f>
        <v>Cancer</v>
      </c>
      <c r="P372" t="b">
        <f>_xlfn.XLOOKUP(A372,'Patient Health Records'!A:A,'Patient Health Records'!X:X,FALSE)</f>
        <v>0</v>
      </c>
      <c r="Q372" t="b">
        <f>_xlfn.XLOOKUP(A372,'Patient Health Records'!A:A,'Patient Health Records'!S:S,FALSE)</f>
        <v>0</v>
      </c>
      <c r="R372" t="b">
        <f>_xlfn.XLOOKUP(A372,'Patient Health Records'!A:A,'Patient Health Records'!AA:AA,FALSE)</f>
        <v>0</v>
      </c>
      <c r="S372" t="str">
        <f>_xlfn.XLOOKUP(A372,'Patient Demographics'!A:A,'Patient Demographics'!E:E,FALSE)</f>
        <v>Female</v>
      </c>
      <c r="T372" t="str">
        <f>_xlfn.XLOOKUP(A372,'Patient Education'!A:A,'Patient Education'!B:B,FALSE)</f>
        <v>Master's Degree</v>
      </c>
      <c r="U372" t="str">
        <f>_xlfn.XLOOKUP('Combined Sheet'!A372,'Patient Education'!A:A,'Patient Education'!C:C,FALSE)</f>
        <v>Doctor</v>
      </c>
      <c r="V372">
        <f>_xlfn.XLOOKUP(A372,'Billing Details'!A:A,'Billing Details'!J:J,FALSE)</f>
        <v>72000</v>
      </c>
    </row>
    <row r="373" spans="1:22" x14ac:dyDescent="0.35">
      <c r="A373" s="2" t="s">
        <v>636</v>
      </c>
      <c r="B373">
        <f>_xlfn.XLOOKUP(A373,'Patient Demographics'!A:A,'Billing Details'!J:J,FALSE)</f>
        <v>500</v>
      </c>
      <c r="C373" t="str">
        <f>_xlfn.XLOOKUP(A373,'Patient Demographics'!A:A,'Patient Demographics'!N:N,FALSE)</f>
        <v>East</v>
      </c>
      <c r="D373">
        <f>_xlfn.XLOOKUP(A373,'Patient Demographics'!A:A,'Patient Demographics'!I:I,FALSE)</f>
        <v>48</v>
      </c>
      <c r="E373" t="str">
        <f>_xlfn.XLOOKUP(A373,'Patient Demographics'!A:A,'Patient Demographics'!J:J,FALSE)</f>
        <v>Senior</v>
      </c>
      <c r="F373" t="str">
        <f>_xlfn.XLOOKUP(A373,'Billing Details'!A:A,'Billing Details'!U:U,FALSE)</f>
        <v/>
      </c>
      <c r="G373">
        <f>_xlfn.XLOOKUP(A373,'Patient Health Records'!A:A,'Patient Health Records'!E:E,FALSE)</f>
        <v>76.3</v>
      </c>
      <c r="H373" t="str">
        <f>_xlfn.XLOOKUP(A373,'Patient Health Records'!A:A,'Patient Health Records'!B:B,FALSE)</f>
        <v>B+</v>
      </c>
      <c r="I373" t="b">
        <f>_xlfn.XLOOKUP(A373,'Patient Health Records'!A:A,'Patient Health Records'!J:J,FALSE)</f>
        <v>1</v>
      </c>
      <c r="J373" t="b">
        <f>_xlfn.XLOOKUP(A373,'Patient Health Records'!A:A,'Patient Health Records'!P:P,FALSE)</f>
        <v>0</v>
      </c>
      <c r="K373" s="68">
        <f>_xlfn.XLOOKUP(A373,'Patient Health Records'!A:A,'Patient Health Records'!F:F,FALSE)</f>
        <v>28.025711662075299</v>
      </c>
      <c r="L373" s="22" t="b">
        <f>_xlfn.XLOOKUP(A373,'Patient Health Records'!A:A,'Patient Health Records'!AD:AD,FALSE)</f>
        <v>1</v>
      </c>
      <c r="M373">
        <f>_xlfn.XLOOKUP(A373,'Patient Demographics'!A:A,'Patient Demographics'!K:K,FALSE)</f>
        <v>15</v>
      </c>
      <c r="N373" t="b">
        <f>_xlfn.XLOOKUP(A373,'Billing Details'!A:A,'Billing Details'!T:T,FALSE)</f>
        <v>0</v>
      </c>
      <c r="O373" t="str">
        <f>_xlfn.XLOOKUP(A373,'Patient Health Records'!A:A,'Patient Health Records'!AF:AF,FALSE)</f>
        <v>Heart Disease</v>
      </c>
      <c r="P373" t="b">
        <f>_xlfn.XLOOKUP(A373,'Patient Health Records'!A:A,'Patient Health Records'!X:X,FALSE)</f>
        <v>0</v>
      </c>
      <c r="Q373" t="b">
        <f>_xlfn.XLOOKUP(A373,'Patient Health Records'!A:A,'Patient Health Records'!S:S,FALSE)</f>
        <v>0</v>
      </c>
      <c r="R373" t="b">
        <f>_xlfn.XLOOKUP(A373,'Patient Health Records'!A:A,'Patient Health Records'!AA:AA,FALSE)</f>
        <v>1</v>
      </c>
      <c r="S373" t="str">
        <f>_xlfn.XLOOKUP(A373,'Patient Demographics'!A:A,'Patient Demographics'!E:E,FALSE)</f>
        <v>Male</v>
      </c>
      <c r="T373" t="str">
        <f>_xlfn.XLOOKUP(A373,'Patient Education'!A:A,'Patient Education'!B:B,FALSE)</f>
        <v>School</v>
      </c>
      <c r="U373" t="str">
        <f>_xlfn.XLOOKUP('Combined Sheet'!A373,'Patient Education'!A:A,'Patient Education'!C:C,FALSE)</f>
        <v>Retail Worker</v>
      </c>
      <c r="V373">
        <f>_xlfn.XLOOKUP(A373,'Billing Details'!A:A,'Billing Details'!J:J,FALSE)</f>
        <v>500</v>
      </c>
    </row>
    <row r="374" spans="1:22" x14ac:dyDescent="0.35">
      <c r="A374" s="2" t="s">
        <v>637</v>
      </c>
      <c r="B374">
        <f>_xlfn.XLOOKUP(A374,'Patient Demographics'!A:A,'Billing Details'!J:J,FALSE)</f>
        <v>240000</v>
      </c>
      <c r="C374" t="str">
        <f>_xlfn.XLOOKUP(A374,'Patient Demographics'!A:A,'Patient Demographics'!N:N,FALSE)</f>
        <v>North</v>
      </c>
      <c r="D374">
        <f>_xlfn.XLOOKUP(A374,'Patient Demographics'!A:A,'Patient Demographics'!I:I,FALSE)</f>
        <v>33</v>
      </c>
      <c r="E374" t="str">
        <f>_xlfn.XLOOKUP(A374,'Patient Demographics'!A:A,'Patient Demographics'!J:J,FALSE)</f>
        <v>Adult</v>
      </c>
      <c r="F374">
        <f>_xlfn.XLOOKUP(A374,'Billing Details'!A:A,'Billing Details'!U:U,FALSE)</f>
        <v>196046.63999999998</v>
      </c>
      <c r="G374">
        <f>_xlfn.XLOOKUP(A374,'Patient Health Records'!A:A,'Patient Health Records'!E:E,FALSE)</f>
        <v>58.4</v>
      </c>
      <c r="H374" t="str">
        <f>_xlfn.XLOOKUP(A374,'Patient Health Records'!A:A,'Patient Health Records'!B:B,FALSE)</f>
        <v>O-</v>
      </c>
      <c r="I374" t="b">
        <f>_xlfn.XLOOKUP(A374,'Patient Health Records'!A:A,'Patient Health Records'!J:J,FALSE)</f>
        <v>0</v>
      </c>
      <c r="J374" t="b">
        <f>_xlfn.XLOOKUP(A374,'Patient Health Records'!A:A,'Patient Health Records'!P:P,FALSE)</f>
        <v>1</v>
      </c>
      <c r="K374" s="68">
        <f>_xlfn.XLOOKUP(A374,'Patient Health Records'!A:A,'Patient Health Records'!F:F,FALSE)</f>
        <v>20.447463324113304</v>
      </c>
      <c r="L374" s="22" t="str">
        <f>_xlfn.XLOOKUP(A374,'Patient Health Records'!A:A,'Patient Health Records'!AD:AD,FALSE)</f>
        <v>FALSE</v>
      </c>
      <c r="M374">
        <f>_xlfn.XLOOKUP(A374,'Patient Demographics'!A:A,'Patient Demographics'!K:K,FALSE)</f>
        <v>400</v>
      </c>
      <c r="N374" t="b">
        <f>_xlfn.XLOOKUP(A374,'Billing Details'!A:A,'Billing Details'!T:T,FALSE)</f>
        <v>1</v>
      </c>
      <c r="O374" t="str">
        <f>_xlfn.XLOOKUP(A374,'Patient Health Records'!A:A,'Patient Health Records'!AF:AF,FALSE)</f>
        <v>Childbirth</v>
      </c>
      <c r="P374" t="b">
        <f>_xlfn.XLOOKUP(A374,'Patient Health Records'!A:A,'Patient Health Records'!X:X,FALSE)</f>
        <v>0</v>
      </c>
      <c r="Q374" t="b">
        <f>_xlfn.XLOOKUP(A374,'Patient Health Records'!A:A,'Patient Health Records'!S:S,FALSE)</f>
        <v>0</v>
      </c>
      <c r="R374" t="b">
        <f>_xlfn.XLOOKUP(A374,'Patient Health Records'!A:A,'Patient Health Records'!AA:AA,FALSE)</f>
        <v>0</v>
      </c>
      <c r="S374" t="str">
        <f>_xlfn.XLOOKUP(A374,'Patient Demographics'!A:A,'Patient Demographics'!E:E,FALSE)</f>
        <v>Female</v>
      </c>
      <c r="T374" t="str">
        <f>_xlfn.XLOOKUP(A374,'Patient Education'!A:A,'Patient Education'!B:B,FALSE)</f>
        <v>Bachelor's Degree</v>
      </c>
      <c r="U374" t="str">
        <f>_xlfn.XLOOKUP('Combined Sheet'!A374,'Patient Education'!A:A,'Patient Education'!C:C,FALSE)</f>
        <v>Junior Executive</v>
      </c>
      <c r="V374">
        <f>_xlfn.XLOOKUP(A374,'Billing Details'!A:A,'Billing Details'!J:J,FALSE)</f>
        <v>240000</v>
      </c>
    </row>
    <row r="375" spans="1:22" x14ac:dyDescent="0.35">
      <c r="A375" s="2" t="s">
        <v>638</v>
      </c>
      <c r="B375">
        <f>_xlfn.XLOOKUP(A375,'Patient Demographics'!A:A,'Billing Details'!J:J,FALSE)</f>
        <v>18000</v>
      </c>
      <c r="C375" t="str">
        <f>_xlfn.XLOOKUP(A375,'Patient Demographics'!A:A,'Patient Demographics'!N:N,FALSE)</f>
        <v>South</v>
      </c>
      <c r="D375">
        <f>_xlfn.XLOOKUP(A375,'Patient Demographics'!A:A,'Patient Demographics'!I:I,FALSE)</f>
        <v>68</v>
      </c>
      <c r="E375" t="str">
        <f>_xlfn.XLOOKUP(A375,'Patient Demographics'!A:A,'Patient Demographics'!J:J,FALSE)</f>
        <v>super senior</v>
      </c>
      <c r="F375">
        <f>_xlfn.XLOOKUP(A375,'Billing Details'!A:A,'Billing Details'!U:U,FALSE)</f>
        <v>9141.42</v>
      </c>
      <c r="G375">
        <f>_xlfn.XLOOKUP(A375,'Patient Health Records'!A:A,'Patient Health Records'!E:E,FALSE)</f>
        <v>49.6</v>
      </c>
      <c r="H375" t="str">
        <f>_xlfn.XLOOKUP(A375,'Patient Health Records'!A:A,'Patient Health Records'!B:B,FALSE)</f>
        <v>B-</v>
      </c>
      <c r="I375" t="b">
        <f>_xlfn.XLOOKUP(A375,'Patient Health Records'!A:A,'Patient Health Records'!J:J,FALSE)</f>
        <v>1</v>
      </c>
      <c r="J375" t="b">
        <f>_xlfn.XLOOKUP(A375,'Patient Health Records'!A:A,'Patient Health Records'!P:P,FALSE)</f>
        <v>0</v>
      </c>
      <c r="K375" s="68">
        <f>_xlfn.XLOOKUP(A375,'Patient Health Records'!A:A,'Patient Health Records'!F:F,FALSE)</f>
        <v>20.381328073635764</v>
      </c>
      <c r="L375" s="22" t="b">
        <f>_xlfn.XLOOKUP(A375,'Patient Health Records'!A:A,'Patient Health Records'!AD:AD,FALSE)</f>
        <v>0</v>
      </c>
      <c r="M375">
        <f>_xlfn.XLOOKUP(A375,'Patient Demographics'!A:A,'Patient Demographics'!K:K,FALSE)</f>
        <v>12</v>
      </c>
      <c r="N375" t="b">
        <f>_xlfn.XLOOKUP(A375,'Billing Details'!A:A,'Billing Details'!T:T,FALSE)</f>
        <v>1</v>
      </c>
      <c r="O375" t="str">
        <f>_xlfn.XLOOKUP(A375,'Patient Health Records'!A:A,'Patient Health Records'!AF:AF,FALSE)</f>
        <v>Osteoarthritis</v>
      </c>
      <c r="P375" t="b">
        <f>_xlfn.XLOOKUP(A375,'Patient Health Records'!A:A,'Patient Health Records'!X:X,FALSE)</f>
        <v>0</v>
      </c>
      <c r="Q375" t="b">
        <f>_xlfn.XLOOKUP(A375,'Patient Health Records'!A:A,'Patient Health Records'!S:S,FALSE)</f>
        <v>0</v>
      </c>
      <c r="R375" t="b">
        <f>_xlfn.XLOOKUP(A375,'Patient Health Records'!A:A,'Patient Health Records'!AA:AA,FALSE)</f>
        <v>0</v>
      </c>
      <c r="S375" t="str">
        <f>_xlfn.XLOOKUP(A375,'Patient Demographics'!A:A,'Patient Demographics'!E:E,FALSE)</f>
        <v>Male</v>
      </c>
      <c r="T375" t="str">
        <f>_xlfn.XLOOKUP(A375,'Patient Education'!A:A,'Patient Education'!B:B,FALSE)</f>
        <v>Master's Degree</v>
      </c>
      <c r="U375" t="str">
        <f>_xlfn.XLOOKUP('Combined Sheet'!A375,'Patient Education'!A:A,'Patient Education'!C:C,FALSE)</f>
        <v>Doctor</v>
      </c>
      <c r="V375">
        <f>_xlfn.XLOOKUP(A375,'Billing Details'!A:A,'Billing Details'!J:J,FALSE)</f>
        <v>18000</v>
      </c>
    </row>
    <row r="376" spans="1:22" x14ac:dyDescent="0.35">
      <c r="A376" s="2" t="s">
        <v>639</v>
      </c>
      <c r="B376">
        <f>_xlfn.XLOOKUP(A376,'Patient Demographics'!A:A,'Billing Details'!J:J,FALSE)</f>
        <v>16000</v>
      </c>
      <c r="C376" t="str">
        <f>_xlfn.XLOOKUP(A376,'Patient Demographics'!A:A,'Patient Demographics'!N:N,FALSE)</f>
        <v>South</v>
      </c>
      <c r="D376">
        <f>_xlfn.XLOOKUP(A376,'Patient Demographics'!A:A,'Patient Demographics'!I:I,FALSE)</f>
        <v>38</v>
      </c>
      <c r="E376" t="str">
        <f>_xlfn.XLOOKUP(A376,'Patient Demographics'!A:A,'Patient Demographics'!J:J,FALSE)</f>
        <v>Adult</v>
      </c>
      <c r="F376">
        <f>_xlfn.XLOOKUP(A376,'Billing Details'!A:A,'Billing Details'!U:U,FALSE)</f>
        <v>13267.3</v>
      </c>
      <c r="G376">
        <f>_xlfn.XLOOKUP(A376,'Patient Health Records'!A:A,'Patient Health Records'!E:E,FALSE)</f>
        <v>86</v>
      </c>
      <c r="H376" t="str">
        <f>_xlfn.XLOOKUP(A376,'Patient Health Records'!A:A,'Patient Health Records'!B:B,FALSE)</f>
        <v>O-</v>
      </c>
      <c r="I376" t="b">
        <f>_xlfn.XLOOKUP(A376,'Patient Health Records'!A:A,'Patient Health Records'!J:J,FALSE)</f>
        <v>0</v>
      </c>
      <c r="J376" t="b">
        <f>_xlfn.XLOOKUP(A376,'Patient Health Records'!A:A,'Patient Health Records'!P:P,FALSE)</f>
        <v>0</v>
      </c>
      <c r="K376" s="68">
        <f>_xlfn.XLOOKUP(A376,'Patient Health Records'!A:A,'Patient Health Records'!F:F,FALSE)</f>
        <v>29.069767441860467</v>
      </c>
      <c r="L376" s="22" t="b">
        <f>_xlfn.XLOOKUP(A376,'Patient Health Records'!A:A,'Patient Health Records'!AD:AD,FALSE)</f>
        <v>1</v>
      </c>
      <c r="M376">
        <f>_xlfn.XLOOKUP(A376,'Patient Demographics'!A:A,'Patient Demographics'!K:K,FALSE)</f>
        <v>25</v>
      </c>
      <c r="N376" t="b">
        <f>_xlfn.XLOOKUP(A376,'Billing Details'!A:A,'Billing Details'!T:T,FALSE)</f>
        <v>1</v>
      </c>
      <c r="O376" t="str">
        <f>_xlfn.XLOOKUP(A376,'Patient Health Records'!A:A,'Patient Health Records'!AF:AF,FALSE)</f>
        <v>Fractured Leg</v>
      </c>
      <c r="P376" t="b">
        <f>_xlfn.XLOOKUP(A376,'Patient Health Records'!A:A,'Patient Health Records'!X:X,FALSE)</f>
        <v>0</v>
      </c>
      <c r="Q376" t="b">
        <f>_xlfn.XLOOKUP(A376,'Patient Health Records'!A:A,'Patient Health Records'!S:S,FALSE)</f>
        <v>0</v>
      </c>
      <c r="R376" t="b">
        <f>_xlfn.XLOOKUP(A376,'Patient Health Records'!A:A,'Patient Health Records'!AA:AA,FALSE)</f>
        <v>1</v>
      </c>
      <c r="S376" t="str">
        <f>_xlfn.XLOOKUP(A376,'Patient Demographics'!A:A,'Patient Demographics'!E:E,FALSE)</f>
        <v>Male</v>
      </c>
      <c r="T376" t="str">
        <f>_xlfn.XLOOKUP(A376,'Patient Education'!A:A,'Patient Education'!B:B,FALSE)</f>
        <v>Master's Degree</v>
      </c>
      <c r="U376" t="str">
        <f>_xlfn.XLOOKUP('Combined Sheet'!A376,'Patient Education'!A:A,'Patient Education'!C:C,FALSE)</f>
        <v>Software Engineer</v>
      </c>
      <c r="V376">
        <f>_xlfn.XLOOKUP(A376,'Billing Details'!A:A,'Billing Details'!J:J,FALSE)</f>
        <v>16000</v>
      </c>
    </row>
    <row r="377" spans="1:22" x14ac:dyDescent="0.35">
      <c r="A377" s="2" t="s">
        <v>640</v>
      </c>
      <c r="B377">
        <f>_xlfn.XLOOKUP(A377,'Patient Demographics'!A:A,'Billing Details'!J:J,FALSE)</f>
        <v>800</v>
      </c>
      <c r="C377" t="str">
        <f>_xlfn.XLOOKUP(A377,'Patient Demographics'!A:A,'Patient Demographics'!N:N,FALSE)</f>
        <v>North</v>
      </c>
      <c r="D377">
        <f>_xlfn.XLOOKUP(A377,'Patient Demographics'!A:A,'Patient Demographics'!I:I,FALSE)</f>
        <v>53</v>
      </c>
      <c r="E377" t="str">
        <f>_xlfn.XLOOKUP(A377,'Patient Demographics'!A:A,'Patient Demographics'!J:J,FALSE)</f>
        <v>Senior</v>
      </c>
      <c r="F377">
        <f>_xlfn.XLOOKUP(A377,'Billing Details'!A:A,'Billing Details'!U:U,FALSE)</f>
        <v>698.61</v>
      </c>
      <c r="G377">
        <f>_xlfn.XLOOKUP(A377,'Patient Health Records'!A:A,'Patient Health Records'!E:E,FALSE)</f>
        <v>54.8</v>
      </c>
      <c r="H377" t="str">
        <f>_xlfn.XLOOKUP(A377,'Patient Health Records'!A:A,'Patient Health Records'!B:B,FALSE)</f>
        <v>AB+</v>
      </c>
      <c r="I377" t="b">
        <f>_xlfn.XLOOKUP(A377,'Patient Health Records'!A:A,'Patient Health Records'!J:J,FALSE)</f>
        <v>0</v>
      </c>
      <c r="J377" t="b">
        <f>_xlfn.XLOOKUP(A377,'Patient Health Records'!A:A,'Patient Health Records'!P:P,FALSE)</f>
        <v>0</v>
      </c>
      <c r="K377" s="68">
        <f>_xlfn.XLOOKUP(A377,'Patient Health Records'!A:A,'Patient Health Records'!F:F,FALSE)</f>
        <v>23.71883656509695</v>
      </c>
      <c r="L377" s="22" t="b">
        <f>_xlfn.XLOOKUP(A377,'Patient Health Records'!A:A,'Patient Health Records'!AD:AD,FALSE)</f>
        <v>0</v>
      </c>
      <c r="M377">
        <f>_xlfn.XLOOKUP(A377,'Patient Demographics'!A:A,'Patient Demographics'!K:K,FALSE)</f>
        <v>5</v>
      </c>
      <c r="N377" t="b">
        <f>_xlfn.XLOOKUP(A377,'Billing Details'!A:A,'Billing Details'!T:T,FALSE)</f>
        <v>1</v>
      </c>
      <c r="O377" t="str">
        <f>_xlfn.XLOOKUP(A377,'Patient Health Records'!A:A,'Patient Health Records'!AF:AF,FALSE)</f>
        <v>Fractured Leg</v>
      </c>
      <c r="P377" t="b">
        <f>_xlfn.XLOOKUP(A377,'Patient Health Records'!A:A,'Patient Health Records'!X:X,FALSE)</f>
        <v>0</v>
      </c>
      <c r="Q377" t="b">
        <f>_xlfn.XLOOKUP(A377,'Patient Health Records'!A:A,'Patient Health Records'!S:S,FALSE)</f>
        <v>0</v>
      </c>
      <c r="R377" t="b">
        <f>_xlfn.XLOOKUP(A377,'Patient Health Records'!A:A,'Patient Health Records'!AA:AA,FALSE)</f>
        <v>0</v>
      </c>
      <c r="S377" t="str">
        <f>_xlfn.XLOOKUP(A377,'Patient Demographics'!A:A,'Patient Demographics'!E:E,FALSE)</f>
        <v>Female</v>
      </c>
      <c r="T377" t="str">
        <f>_xlfn.XLOOKUP(A377,'Patient Education'!A:A,'Patient Education'!B:B,FALSE)</f>
        <v>High School</v>
      </c>
      <c r="U377" t="str">
        <f>_xlfn.XLOOKUP('Combined Sheet'!A377,'Patient Education'!A:A,'Patient Education'!C:C,FALSE)</f>
        <v>Unemployed</v>
      </c>
      <c r="V377">
        <f>_xlfn.XLOOKUP(A377,'Billing Details'!A:A,'Billing Details'!J:J,FALSE)</f>
        <v>800</v>
      </c>
    </row>
    <row r="378" spans="1:22" x14ac:dyDescent="0.35">
      <c r="A378" s="2" t="s">
        <v>642</v>
      </c>
      <c r="B378">
        <f>_xlfn.XLOOKUP(A378,'Patient Demographics'!A:A,'Billing Details'!J:J,FALSE)</f>
        <v>72000</v>
      </c>
      <c r="C378" t="str">
        <f>_xlfn.XLOOKUP(A378,'Patient Demographics'!A:A,'Patient Demographics'!N:N,FALSE)</f>
        <v>South</v>
      </c>
      <c r="D378">
        <f>_xlfn.XLOOKUP(A378,'Patient Demographics'!A:A,'Patient Demographics'!I:I,FALSE)</f>
        <v>62</v>
      </c>
      <c r="E378" t="str">
        <f>_xlfn.XLOOKUP(A378,'Patient Demographics'!A:A,'Patient Demographics'!J:J,FALSE)</f>
        <v>super senior</v>
      </c>
      <c r="F378" t="str">
        <f>_xlfn.XLOOKUP(A378,'Billing Details'!A:A,'Billing Details'!U:U,FALSE)</f>
        <v/>
      </c>
      <c r="G378">
        <f>_xlfn.XLOOKUP(A378,'Patient Health Records'!A:A,'Patient Health Records'!E:E,FALSE)</f>
        <v>64.599999999999994</v>
      </c>
      <c r="H378" t="str">
        <f>_xlfn.XLOOKUP(A378,'Patient Health Records'!A:A,'Patient Health Records'!B:B,FALSE)</f>
        <v>A-</v>
      </c>
      <c r="I378" t="b">
        <f>_xlfn.XLOOKUP(A378,'Patient Health Records'!A:A,'Patient Health Records'!J:J,FALSE)</f>
        <v>0</v>
      </c>
      <c r="J378" t="b">
        <f>_xlfn.XLOOKUP(A378,'Patient Health Records'!A:A,'Patient Health Records'!P:P,FALSE)</f>
        <v>0</v>
      </c>
      <c r="K378" s="68">
        <f>_xlfn.XLOOKUP(A378,'Patient Health Records'!A:A,'Patient Health Records'!F:F,FALSE)</f>
        <v>24.615150129553413</v>
      </c>
      <c r="L378" s="22" t="str">
        <f>_xlfn.XLOOKUP(A378,'Patient Health Records'!A:A,'Patient Health Records'!AD:AD,FALSE)</f>
        <v>FALSE</v>
      </c>
      <c r="M378">
        <f>_xlfn.XLOOKUP(A378,'Patient Demographics'!A:A,'Patient Demographics'!K:K,FALSE)</f>
        <v>15</v>
      </c>
      <c r="N378" t="b">
        <f>_xlfn.XLOOKUP(A378,'Billing Details'!A:A,'Billing Details'!T:T,FALSE)</f>
        <v>0</v>
      </c>
      <c r="O378" t="str">
        <f>_xlfn.XLOOKUP(A378,'Patient Health Records'!A:A,'Patient Health Records'!AF:AF,FALSE)</f>
        <v>Childbirth</v>
      </c>
      <c r="P378" t="b">
        <f>_xlfn.XLOOKUP(A378,'Patient Health Records'!A:A,'Patient Health Records'!X:X,FALSE)</f>
        <v>0</v>
      </c>
      <c r="Q378" t="b">
        <f>_xlfn.XLOOKUP(A378,'Patient Health Records'!A:A,'Patient Health Records'!S:S,FALSE)</f>
        <v>0</v>
      </c>
      <c r="R378" t="b">
        <f>_xlfn.XLOOKUP(A378,'Patient Health Records'!A:A,'Patient Health Records'!AA:AA,FALSE)</f>
        <v>0</v>
      </c>
      <c r="S378" t="str">
        <f>_xlfn.XLOOKUP(A378,'Patient Demographics'!A:A,'Patient Demographics'!E:E,FALSE)</f>
        <v>Male</v>
      </c>
      <c r="T378" t="str">
        <f>_xlfn.XLOOKUP(A378,'Patient Education'!A:A,'Patient Education'!B:B,FALSE)</f>
        <v>Master's Degree</v>
      </c>
      <c r="U378" t="str">
        <f>_xlfn.XLOOKUP('Combined Sheet'!A378,'Patient Education'!A:A,'Patient Education'!C:C,FALSE)</f>
        <v>Manager</v>
      </c>
      <c r="V378">
        <f>_xlfn.XLOOKUP(A378,'Billing Details'!A:A,'Billing Details'!J:J,FALSE)</f>
        <v>72000</v>
      </c>
    </row>
    <row r="379" spans="1:22" x14ac:dyDescent="0.35">
      <c r="A379" s="2" t="s">
        <v>644</v>
      </c>
      <c r="B379">
        <f>_xlfn.XLOOKUP(A379,'Patient Demographics'!A:A,'Billing Details'!J:J,FALSE)</f>
        <v>30000</v>
      </c>
      <c r="C379" t="str">
        <f>_xlfn.XLOOKUP(A379,'Patient Demographics'!A:A,'Patient Demographics'!N:N,FALSE)</f>
        <v>North</v>
      </c>
      <c r="D379">
        <f>_xlfn.XLOOKUP(A379,'Patient Demographics'!A:A,'Patient Demographics'!I:I,FALSE)</f>
        <v>58</v>
      </c>
      <c r="E379" t="str">
        <f>_xlfn.XLOOKUP(A379,'Patient Demographics'!A:A,'Patient Demographics'!J:J,FALSE)</f>
        <v>Senior</v>
      </c>
      <c r="F379">
        <f>_xlfn.XLOOKUP(A379,'Billing Details'!A:A,'Billing Details'!U:U,FALSE)</f>
        <v>23847.09</v>
      </c>
      <c r="G379">
        <f>_xlfn.XLOOKUP(A379,'Patient Health Records'!A:A,'Patient Health Records'!E:E,FALSE)</f>
        <v>90.5</v>
      </c>
      <c r="H379" t="str">
        <f>_xlfn.XLOOKUP(A379,'Patient Health Records'!A:A,'Patient Health Records'!B:B,FALSE)</f>
        <v>A+</v>
      </c>
      <c r="I379" t="b">
        <f>_xlfn.XLOOKUP(A379,'Patient Health Records'!A:A,'Patient Health Records'!J:J,FALSE)</f>
        <v>1</v>
      </c>
      <c r="J379" t="b">
        <f>_xlfn.XLOOKUP(A379,'Patient Health Records'!A:A,'Patient Health Records'!P:P,FALSE)</f>
        <v>1</v>
      </c>
      <c r="K379" s="68">
        <f>_xlfn.XLOOKUP(A379,'Patient Health Records'!A:A,'Patient Health Records'!F:F,FALSE)</f>
        <v>34.484072549916164</v>
      </c>
      <c r="L379" s="22" t="b">
        <f>_xlfn.XLOOKUP(A379,'Patient Health Records'!A:A,'Patient Health Records'!AD:AD,FALSE)</f>
        <v>1</v>
      </c>
      <c r="M379">
        <f>_xlfn.XLOOKUP(A379,'Patient Demographics'!A:A,'Patient Demographics'!K:K,FALSE)</f>
        <v>20</v>
      </c>
      <c r="N379" t="b">
        <f>_xlfn.XLOOKUP(A379,'Billing Details'!A:A,'Billing Details'!T:T,FALSE)</f>
        <v>1</v>
      </c>
      <c r="O379" t="str">
        <f>_xlfn.XLOOKUP(A379,'Patient Health Records'!A:A,'Patient Health Records'!AF:AF,FALSE)</f>
        <v>Fractured Leg</v>
      </c>
      <c r="P379" t="b">
        <f>_xlfn.XLOOKUP(A379,'Patient Health Records'!A:A,'Patient Health Records'!X:X,FALSE)</f>
        <v>0</v>
      </c>
      <c r="Q379" t="b">
        <f>_xlfn.XLOOKUP(A379,'Patient Health Records'!A:A,'Patient Health Records'!S:S,FALSE)</f>
        <v>0</v>
      </c>
      <c r="R379" t="b">
        <f>_xlfn.XLOOKUP(A379,'Patient Health Records'!A:A,'Patient Health Records'!AA:AA,FALSE)</f>
        <v>1</v>
      </c>
      <c r="S379" t="str">
        <f>_xlfn.XLOOKUP(A379,'Patient Demographics'!A:A,'Patient Demographics'!E:E,FALSE)</f>
        <v>Male</v>
      </c>
      <c r="T379" t="str">
        <f>_xlfn.XLOOKUP(A379,'Patient Education'!A:A,'Patient Education'!B:B,FALSE)</f>
        <v>Bachelor's Degree</v>
      </c>
      <c r="U379" t="str">
        <f>_xlfn.XLOOKUP('Combined Sheet'!A379,'Patient Education'!A:A,'Patient Education'!C:C,FALSE)</f>
        <v>Junior Executive</v>
      </c>
      <c r="V379">
        <f>_xlfn.XLOOKUP(A379,'Billing Details'!A:A,'Billing Details'!J:J,FALSE)</f>
        <v>30000</v>
      </c>
    </row>
    <row r="380" spans="1:22" x14ac:dyDescent="0.35">
      <c r="A380" s="2" t="s">
        <v>645</v>
      </c>
      <c r="B380">
        <f>_xlfn.XLOOKUP(A380,'Patient Demographics'!A:A,'Billing Details'!J:J,FALSE)</f>
        <v>21000</v>
      </c>
      <c r="C380" t="str">
        <f>_xlfn.XLOOKUP(A380,'Patient Demographics'!A:A,'Patient Demographics'!N:N,FALSE)</f>
        <v>South</v>
      </c>
      <c r="D380">
        <f>_xlfn.XLOOKUP(A380,'Patient Demographics'!A:A,'Patient Demographics'!I:I,FALSE)</f>
        <v>53</v>
      </c>
      <c r="E380" t="str">
        <f>_xlfn.XLOOKUP(A380,'Patient Demographics'!A:A,'Patient Demographics'!J:J,FALSE)</f>
        <v>Senior</v>
      </c>
      <c r="F380" t="str">
        <f>_xlfn.XLOOKUP(A380,'Billing Details'!A:A,'Billing Details'!U:U,FALSE)</f>
        <v/>
      </c>
      <c r="G380">
        <f>_xlfn.XLOOKUP(A380,'Patient Health Records'!A:A,'Patient Health Records'!E:E,FALSE)</f>
        <v>65</v>
      </c>
      <c r="H380" t="str">
        <f>_xlfn.XLOOKUP(A380,'Patient Health Records'!A:A,'Patient Health Records'!B:B,FALSE)</f>
        <v>B-</v>
      </c>
      <c r="I380" t="b">
        <f>_xlfn.XLOOKUP(A380,'Patient Health Records'!A:A,'Patient Health Records'!J:J,FALSE)</f>
        <v>0</v>
      </c>
      <c r="J380" t="b">
        <f>_xlfn.XLOOKUP(A380,'Patient Health Records'!A:A,'Patient Health Records'!P:P,FALSE)</f>
        <v>0</v>
      </c>
      <c r="K380" s="68">
        <f>_xlfn.XLOOKUP(A380,'Patient Health Records'!A:A,'Patient Health Records'!F:F,FALSE)</f>
        <v>23.875114784205696</v>
      </c>
      <c r="L380" s="22" t="b">
        <f>_xlfn.XLOOKUP(A380,'Patient Health Records'!A:A,'Patient Health Records'!AD:AD,FALSE)</f>
        <v>0</v>
      </c>
      <c r="M380">
        <f>_xlfn.XLOOKUP(A380,'Patient Demographics'!A:A,'Patient Demographics'!K:K,FALSE)</f>
        <v>5</v>
      </c>
      <c r="N380" t="b">
        <f>_xlfn.XLOOKUP(A380,'Billing Details'!A:A,'Billing Details'!T:T,FALSE)</f>
        <v>0</v>
      </c>
      <c r="O380" t="str">
        <f>_xlfn.XLOOKUP(A380,'Patient Health Records'!A:A,'Patient Health Records'!AF:AF,FALSE)</f>
        <v>Fractured Leg</v>
      </c>
      <c r="P380" t="b">
        <f>_xlfn.XLOOKUP(A380,'Patient Health Records'!A:A,'Patient Health Records'!X:X,FALSE)</f>
        <v>0</v>
      </c>
      <c r="Q380" t="b">
        <f>_xlfn.XLOOKUP(A380,'Patient Health Records'!A:A,'Patient Health Records'!S:S,FALSE)</f>
        <v>0</v>
      </c>
      <c r="R380" t="b">
        <f>_xlfn.XLOOKUP(A380,'Patient Health Records'!A:A,'Patient Health Records'!AA:AA,FALSE)</f>
        <v>0</v>
      </c>
      <c r="S380" t="str">
        <f>_xlfn.XLOOKUP(A380,'Patient Demographics'!A:A,'Patient Demographics'!E:E,FALSE)</f>
        <v>Female</v>
      </c>
      <c r="T380" t="str">
        <f>_xlfn.XLOOKUP(A380,'Patient Education'!A:A,'Patient Education'!B:B,FALSE)</f>
        <v>Post-graduate</v>
      </c>
      <c r="U380" t="str">
        <f>_xlfn.XLOOKUP('Combined Sheet'!A380,'Patient Education'!A:A,'Patient Education'!C:C,FALSE)</f>
        <v>CEO</v>
      </c>
      <c r="V380">
        <f>_xlfn.XLOOKUP(A380,'Billing Details'!A:A,'Billing Details'!J:J,FALSE)</f>
        <v>21000</v>
      </c>
    </row>
    <row r="381" spans="1:22" x14ac:dyDescent="0.35">
      <c r="A381" s="2" t="s">
        <v>646</v>
      </c>
      <c r="B381">
        <f>_xlfn.XLOOKUP(A381,'Patient Demographics'!A:A,'Billing Details'!J:J,FALSE)</f>
        <v>100</v>
      </c>
      <c r="C381" t="str">
        <f>_xlfn.XLOOKUP(A381,'Patient Demographics'!A:A,'Patient Demographics'!N:N,FALSE)</f>
        <v>West</v>
      </c>
      <c r="D381">
        <f>_xlfn.XLOOKUP(A381,'Patient Demographics'!A:A,'Patient Demographics'!I:I,FALSE)</f>
        <v>34</v>
      </c>
      <c r="E381" t="str">
        <f>_xlfn.XLOOKUP(A381,'Patient Demographics'!A:A,'Patient Demographics'!J:J,FALSE)</f>
        <v>Adult</v>
      </c>
      <c r="F381" t="str">
        <f>_xlfn.XLOOKUP(A381,'Billing Details'!A:A,'Billing Details'!U:U,FALSE)</f>
        <v/>
      </c>
      <c r="G381">
        <f>_xlfn.XLOOKUP(A381,'Patient Health Records'!A:A,'Patient Health Records'!E:E,FALSE)</f>
        <v>64.2</v>
      </c>
      <c r="H381" t="str">
        <f>_xlfn.XLOOKUP(A381,'Patient Health Records'!A:A,'Patient Health Records'!B:B,FALSE)</f>
        <v>B-</v>
      </c>
      <c r="I381" t="b">
        <f>_xlfn.XLOOKUP(A381,'Patient Health Records'!A:A,'Patient Health Records'!J:J,FALSE)</f>
        <v>1</v>
      </c>
      <c r="J381" t="b">
        <f>_xlfn.XLOOKUP(A381,'Patient Health Records'!A:A,'Patient Health Records'!P:P,FALSE)</f>
        <v>0</v>
      </c>
      <c r="K381" s="68">
        <f>_xlfn.XLOOKUP(A381,'Patient Health Records'!A:A,'Patient Health Records'!F:F,FALSE)</f>
        <v>21.204914783987316</v>
      </c>
      <c r="L381" s="22" t="str">
        <f>_xlfn.XLOOKUP(A381,'Patient Health Records'!A:A,'Patient Health Records'!AD:AD,FALSE)</f>
        <v>FALSE</v>
      </c>
      <c r="M381">
        <f>_xlfn.XLOOKUP(A381,'Patient Demographics'!A:A,'Patient Demographics'!K:K,FALSE)</f>
        <v>9</v>
      </c>
      <c r="N381" t="b">
        <f>_xlfn.XLOOKUP(A381,'Billing Details'!A:A,'Billing Details'!T:T,FALSE)</f>
        <v>0</v>
      </c>
      <c r="O381" t="str">
        <f>_xlfn.XLOOKUP(A381,'Patient Health Records'!A:A,'Patient Health Records'!AF:AF,FALSE)</f>
        <v>Kidney Stones</v>
      </c>
      <c r="P381" t="b">
        <f>_xlfn.XLOOKUP(A381,'Patient Health Records'!A:A,'Patient Health Records'!X:X,FALSE)</f>
        <v>0</v>
      </c>
      <c r="Q381" t="b">
        <f>_xlfn.XLOOKUP(A381,'Patient Health Records'!A:A,'Patient Health Records'!S:S,FALSE)</f>
        <v>0</v>
      </c>
      <c r="R381" t="b">
        <f>_xlfn.XLOOKUP(A381,'Patient Health Records'!A:A,'Patient Health Records'!AA:AA,FALSE)</f>
        <v>0</v>
      </c>
      <c r="S381" t="str">
        <f>_xlfn.XLOOKUP(A381,'Patient Demographics'!A:A,'Patient Demographics'!E:E,FALSE)</f>
        <v>Male</v>
      </c>
      <c r="T381" t="str">
        <f>_xlfn.XLOOKUP(A381,'Patient Education'!A:A,'Patient Education'!B:B,FALSE)</f>
        <v>Master's Degree</v>
      </c>
      <c r="U381" t="str">
        <f>_xlfn.XLOOKUP('Combined Sheet'!A381,'Patient Education'!A:A,'Patient Education'!C:C,FALSE)</f>
        <v>Senior Executive</v>
      </c>
      <c r="V381">
        <f>_xlfn.XLOOKUP(A381,'Billing Details'!A:A,'Billing Details'!J:J,FALSE)</f>
        <v>100</v>
      </c>
    </row>
    <row r="382" spans="1:22" x14ac:dyDescent="0.35">
      <c r="A382" s="2" t="s">
        <v>648</v>
      </c>
      <c r="B382">
        <f>_xlfn.XLOOKUP(A382,'Patient Demographics'!A:A,'Billing Details'!J:J,FALSE)</f>
        <v>90000</v>
      </c>
      <c r="C382" t="str">
        <f>_xlfn.XLOOKUP(A382,'Patient Demographics'!A:A,'Patient Demographics'!N:N,FALSE)</f>
        <v>West</v>
      </c>
      <c r="D382">
        <f>_xlfn.XLOOKUP(A382,'Patient Demographics'!A:A,'Patient Demographics'!I:I,FALSE)</f>
        <v>62</v>
      </c>
      <c r="E382" t="str">
        <f>_xlfn.XLOOKUP(A382,'Patient Demographics'!A:A,'Patient Demographics'!J:J,FALSE)</f>
        <v>super senior</v>
      </c>
      <c r="F382">
        <f>_xlfn.XLOOKUP(A382,'Billing Details'!A:A,'Billing Details'!U:U,FALSE)</f>
        <v>45637.1</v>
      </c>
      <c r="G382">
        <f>_xlfn.XLOOKUP(A382,'Patient Health Records'!A:A,'Patient Health Records'!E:E,FALSE)</f>
        <v>65.400000000000006</v>
      </c>
      <c r="H382" t="str">
        <f>_xlfn.XLOOKUP(A382,'Patient Health Records'!A:A,'Patient Health Records'!B:B,FALSE)</f>
        <v>AB+</v>
      </c>
      <c r="I382" t="b">
        <f>_xlfn.XLOOKUP(A382,'Patient Health Records'!A:A,'Patient Health Records'!J:J,FALSE)</f>
        <v>0</v>
      </c>
      <c r="J382" t="b">
        <f>_xlfn.XLOOKUP(A382,'Patient Health Records'!A:A,'Patient Health Records'!P:P,FALSE)</f>
        <v>0</v>
      </c>
      <c r="K382" s="68">
        <f>_xlfn.XLOOKUP(A382,'Patient Health Records'!A:A,'Patient Health Records'!F:F,FALSE)</f>
        <v>26.532516532110836</v>
      </c>
      <c r="L382" s="22" t="b">
        <f>_xlfn.XLOOKUP(A382,'Patient Health Records'!A:A,'Patient Health Records'!AD:AD,FALSE)</f>
        <v>0</v>
      </c>
      <c r="M382">
        <f>_xlfn.XLOOKUP(A382,'Patient Demographics'!A:A,'Patient Demographics'!K:K,FALSE)</f>
        <v>12</v>
      </c>
      <c r="N382" t="b">
        <f>_xlfn.XLOOKUP(A382,'Billing Details'!A:A,'Billing Details'!T:T,FALSE)</f>
        <v>1</v>
      </c>
      <c r="O382" t="str">
        <f>_xlfn.XLOOKUP(A382,'Patient Health Records'!A:A,'Patient Health Records'!AF:AF,FALSE)</f>
        <v>Stroke</v>
      </c>
      <c r="P382" t="b">
        <f>_xlfn.XLOOKUP(A382,'Patient Health Records'!A:A,'Patient Health Records'!X:X,FALSE)</f>
        <v>0</v>
      </c>
      <c r="Q382" t="b">
        <f>_xlfn.XLOOKUP(A382,'Patient Health Records'!A:A,'Patient Health Records'!S:S,FALSE)</f>
        <v>0</v>
      </c>
      <c r="R382" t="b">
        <f>_xlfn.XLOOKUP(A382,'Patient Health Records'!A:A,'Patient Health Records'!AA:AA,FALSE)</f>
        <v>0</v>
      </c>
      <c r="S382" t="str">
        <f>_xlfn.XLOOKUP(A382,'Patient Demographics'!A:A,'Patient Demographics'!E:E,FALSE)</f>
        <v>Female</v>
      </c>
      <c r="T382" t="str">
        <f>_xlfn.XLOOKUP(A382,'Patient Education'!A:A,'Patient Education'!B:B,FALSE)</f>
        <v>Master's Degree</v>
      </c>
      <c r="U382" t="str">
        <f>_xlfn.XLOOKUP('Combined Sheet'!A382,'Patient Education'!A:A,'Patient Education'!C:C,FALSE)</f>
        <v>Doctor</v>
      </c>
      <c r="V382">
        <f>_xlfn.XLOOKUP(A382,'Billing Details'!A:A,'Billing Details'!J:J,FALSE)</f>
        <v>90000</v>
      </c>
    </row>
    <row r="383" spans="1:22" x14ac:dyDescent="0.35">
      <c r="A383" s="2" t="s">
        <v>649</v>
      </c>
      <c r="B383">
        <f>_xlfn.XLOOKUP(A383,'Patient Demographics'!A:A,'Billing Details'!J:J,FALSE)</f>
        <v>18000</v>
      </c>
      <c r="C383" t="str">
        <f>_xlfn.XLOOKUP(A383,'Patient Demographics'!A:A,'Patient Demographics'!N:N,FALSE)</f>
        <v>East</v>
      </c>
      <c r="D383">
        <f>_xlfn.XLOOKUP(A383,'Patient Demographics'!A:A,'Patient Demographics'!I:I,FALSE)</f>
        <v>38</v>
      </c>
      <c r="E383" t="str">
        <f>_xlfn.XLOOKUP(A383,'Patient Demographics'!A:A,'Patient Demographics'!J:J,FALSE)</f>
        <v>Adult</v>
      </c>
      <c r="F383">
        <f>_xlfn.XLOOKUP(A383,'Billing Details'!A:A,'Billing Details'!U:U,FALSE)</f>
        <v>11172.539999999999</v>
      </c>
      <c r="G383">
        <f>_xlfn.XLOOKUP(A383,'Patient Health Records'!A:A,'Patient Health Records'!E:E,FALSE)</f>
        <v>63</v>
      </c>
      <c r="H383" t="str">
        <f>_xlfn.XLOOKUP(A383,'Patient Health Records'!A:A,'Patient Health Records'!B:B,FALSE)</f>
        <v>B-</v>
      </c>
      <c r="I383" t="b">
        <f>_xlfn.XLOOKUP(A383,'Patient Health Records'!A:A,'Patient Health Records'!J:J,FALSE)</f>
        <v>0</v>
      </c>
      <c r="J383" t="b">
        <f>_xlfn.XLOOKUP(A383,'Patient Health Records'!A:A,'Patient Health Records'!P:P,FALSE)</f>
        <v>0</v>
      </c>
      <c r="K383" s="68">
        <f>_xlfn.XLOOKUP(A383,'Patient Health Records'!A:A,'Patient Health Records'!F:F,FALSE)</f>
        <v>20.571428571428573</v>
      </c>
      <c r="L383" s="22" t="b">
        <f>_xlfn.XLOOKUP(A383,'Patient Health Records'!A:A,'Patient Health Records'!AD:AD,FALSE)</f>
        <v>0</v>
      </c>
      <c r="M383">
        <f>_xlfn.XLOOKUP(A383,'Patient Demographics'!A:A,'Patient Demographics'!K:K,FALSE)</f>
        <v>120</v>
      </c>
      <c r="N383" t="b">
        <f>_xlfn.XLOOKUP(A383,'Billing Details'!A:A,'Billing Details'!T:T,FALSE)</f>
        <v>1</v>
      </c>
      <c r="O383" t="str">
        <f>_xlfn.XLOOKUP(A383,'Patient Health Records'!A:A,'Patient Health Records'!AF:AF,FALSE)</f>
        <v>Prostate Cancer</v>
      </c>
      <c r="P383" t="b">
        <f>_xlfn.XLOOKUP(A383,'Patient Health Records'!A:A,'Patient Health Records'!X:X,FALSE)</f>
        <v>0</v>
      </c>
      <c r="Q383" t="b">
        <f>_xlfn.XLOOKUP(A383,'Patient Health Records'!A:A,'Patient Health Records'!S:S,FALSE)</f>
        <v>0</v>
      </c>
      <c r="R383" t="b">
        <f>_xlfn.XLOOKUP(A383,'Patient Health Records'!A:A,'Patient Health Records'!AA:AA,FALSE)</f>
        <v>0</v>
      </c>
      <c r="S383" t="str">
        <f>_xlfn.XLOOKUP(A383,'Patient Demographics'!A:A,'Patient Demographics'!E:E,FALSE)</f>
        <v>Female</v>
      </c>
      <c r="T383" t="str">
        <f>_xlfn.XLOOKUP(A383,'Patient Education'!A:A,'Patient Education'!B:B,FALSE)</f>
        <v>Master's Degree</v>
      </c>
      <c r="U383" t="str">
        <f>_xlfn.XLOOKUP('Combined Sheet'!A383,'Patient Education'!A:A,'Patient Education'!C:C,FALSE)</f>
        <v>Manager</v>
      </c>
      <c r="V383">
        <f>_xlfn.XLOOKUP(A383,'Billing Details'!A:A,'Billing Details'!J:J,FALSE)</f>
        <v>18000</v>
      </c>
    </row>
    <row r="384" spans="1:22" x14ac:dyDescent="0.35">
      <c r="A384" s="2" t="s">
        <v>650</v>
      </c>
      <c r="B384">
        <f>_xlfn.XLOOKUP(A384,'Patient Demographics'!A:A,'Billing Details'!J:J,FALSE)</f>
        <v>250000</v>
      </c>
      <c r="C384" t="str">
        <f>_xlfn.XLOOKUP(A384,'Patient Demographics'!A:A,'Patient Demographics'!N:N,FALSE)</f>
        <v>West</v>
      </c>
      <c r="D384">
        <f>_xlfn.XLOOKUP(A384,'Patient Demographics'!A:A,'Patient Demographics'!I:I,FALSE)</f>
        <v>68</v>
      </c>
      <c r="E384" t="str">
        <f>_xlfn.XLOOKUP(A384,'Patient Demographics'!A:A,'Patient Demographics'!J:J,FALSE)</f>
        <v>super senior</v>
      </c>
      <c r="F384" t="str">
        <f>_xlfn.XLOOKUP(A384,'Billing Details'!A:A,'Billing Details'!U:U,FALSE)</f>
        <v/>
      </c>
      <c r="G384">
        <f>_xlfn.XLOOKUP(A384,'Patient Health Records'!A:A,'Patient Health Records'!E:E,FALSE)</f>
        <v>93.2</v>
      </c>
      <c r="H384" t="str">
        <f>_xlfn.XLOOKUP(A384,'Patient Health Records'!A:A,'Patient Health Records'!B:B,FALSE)</f>
        <v>AB+</v>
      </c>
      <c r="I384" t="b">
        <f>_xlfn.XLOOKUP(A384,'Patient Health Records'!A:A,'Patient Health Records'!J:J,FALSE)</f>
        <v>0</v>
      </c>
      <c r="J384" t="b">
        <f>_xlfn.XLOOKUP(A384,'Patient Health Records'!A:A,'Patient Health Records'!P:P,FALSE)</f>
        <v>0</v>
      </c>
      <c r="K384" s="68">
        <f>_xlfn.XLOOKUP(A384,'Patient Health Records'!A:A,'Patient Health Records'!F:F,FALSE)</f>
        <v>33.822035128465672</v>
      </c>
      <c r="L384" s="22" t="b">
        <f>_xlfn.XLOOKUP(A384,'Patient Health Records'!A:A,'Patient Health Records'!AD:AD,FALSE)</f>
        <v>1</v>
      </c>
      <c r="M384">
        <f>_xlfn.XLOOKUP(A384,'Patient Demographics'!A:A,'Patient Demographics'!K:K,FALSE)</f>
        <v>200</v>
      </c>
      <c r="N384" t="b">
        <f>_xlfn.XLOOKUP(A384,'Billing Details'!A:A,'Billing Details'!T:T,FALSE)</f>
        <v>0</v>
      </c>
      <c r="O384" t="str">
        <f>_xlfn.XLOOKUP(A384,'Patient Health Records'!A:A,'Patient Health Records'!AF:AF,FALSE)</f>
        <v>Cancer</v>
      </c>
      <c r="P384" t="b">
        <f>_xlfn.XLOOKUP(A384,'Patient Health Records'!A:A,'Patient Health Records'!X:X,FALSE)</f>
        <v>0</v>
      </c>
      <c r="Q384" t="b">
        <f>_xlfn.XLOOKUP(A384,'Patient Health Records'!A:A,'Patient Health Records'!S:S,FALSE)</f>
        <v>1</v>
      </c>
      <c r="R384" t="b">
        <f>_xlfn.XLOOKUP(A384,'Patient Health Records'!A:A,'Patient Health Records'!AA:AA,FALSE)</f>
        <v>1</v>
      </c>
      <c r="S384" t="str">
        <f>_xlfn.XLOOKUP(A384,'Patient Demographics'!A:A,'Patient Demographics'!E:E,FALSE)</f>
        <v>Female</v>
      </c>
      <c r="T384" t="str">
        <f>_xlfn.XLOOKUP(A384,'Patient Education'!A:A,'Patient Education'!B:B,FALSE)</f>
        <v>Bachelor's Degree</v>
      </c>
      <c r="U384" t="str">
        <f>_xlfn.XLOOKUP('Combined Sheet'!A384,'Patient Education'!A:A,'Patient Education'!C:C,FALSE)</f>
        <v>Junior Executive</v>
      </c>
      <c r="V384">
        <f>_xlfn.XLOOKUP(A384,'Billing Details'!A:A,'Billing Details'!J:J,FALSE)</f>
        <v>250000</v>
      </c>
    </row>
    <row r="385" spans="1:22" x14ac:dyDescent="0.35">
      <c r="A385" s="2" t="s">
        <v>652</v>
      </c>
      <c r="B385">
        <f>_xlfn.XLOOKUP(A385,'Patient Demographics'!A:A,'Billing Details'!J:J,FALSE)</f>
        <v>100</v>
      </c>
      <c r="C385" t="str">
        <f>_xlfn.XLOOKUP(A385,'Patient Demographics'!A:A,'Patient Demographics'!N:N,FALSE)</f>
        <v>West</v>
      </c>
      <c r="D385">
        <f>_xlfn.XLOOKUP(A385,'Patient Demographics'!A:A,'Patient Demographics'!I:I,FALSE)</f>
        <v>42</v>
      </c>
      <c r="E385" t="str">
        <f>_xlfn.XLOOKUP(A385,'Patient Demographics'!A:A,'Patient Demographics'!J:J,FALSE)</f>
        <v>Adult</v>
      </c>
      <c r="F385">
        <f>_xlfn.XLOOKUP(A385,'Billing Details'!A:A,'Billing Details'!U:U,FALSE)</f>
        <v>57.71</v>
      </c>
      <c r="G385">
        <f>_xlfn.XLOOKUP(A385,'Patient Health Records'!A:A,'Patient Health Records'!E:E,FALSE)</f>
        <v>81</v>
      </c>
      <c r="H385" t="str">
        <f>_xlfn.XLOOKUP(A385,'Patient Health Records'!A:A,'Patient Health Records'!B:B,FALSE)</f>
        <v>B-</v>
      </c>
      <c r="I385" t="b">
        <f>_xlfn.XLOOKUP(A385,'Patient Health Records'!A:A,'Patient Health Records'!J:J,FALSE)</f>
        <v>1</v>
      </c>
      <c r="J385" t="b">
        <f>_xlfn.XLOOKUP(A385,'Patient Health Records'!A:A,'Patient Health Records'!P:P,FALSE)</f>
        <v>0</v>
      </c>
      <c r="K385" s="68">
        <f>_xlfn.XLOOKUP(A385,'Patient Health Records'!A:A,'Patient Health Records'!F:F,FALSE)</f>
        <v>30.864197530864192</v>
      </c>
      <c r="L385" s="22" t="b">
        <f>_xlfn.XLOOKUP(A385,'Patient Health Records'!A:A,'Patient Health Records'!AD:AD,FALSE)</f>
        <v>1</v>
      </c>
      <c r="M385">
        <f>_xlfn.XLOOKUP(A385,'Patient Demographics'!A:A,'Patient Demographics'!K:K,FALSE)</f>
        <v>15</v>
      </c>
      <c r="N385" t="b">
        <f>_xlfn.XLOOKUP(A385,'Billing Details'!A:A,'Billing Details'!T:T,FALSE)</f>
        <v>1</v>
      </c>
      <c r="O385" t="str">
        <f>_xlfn.XLOOKUP(A385,'Patient Health Records'!A:A,'Patient Health Records'!AF:AF,FALSE)</f>
        <v>Hypertension</v>
      </c>
      <c r="P385" t="b">
        <f>_xlfn.XLOOKUP(A385,'Patient Health Records'!A:A,'Patient Health Records'!X:X,FALSE)</f>
        <v>0</v>
      </c>
      <c r="Q385" t="b">
        <f>_xlfn.XLOOKUP(A385,'Patient Health Records'!A:A,'Patient Health Records'!S:S,FALSE)</f>
        <v>1</v>
      </c>
      <c r="R385" t="b">
        <f>_xlfn.XLOOKUP(A385,'Patient Health Records'!A:A,'Patient Health Records'!AA:AA,FALSE)</f>
        <v>0</v>
      </c>
      <c r="S385" t="str">
        <f>_xlfn.XLOOKUP(A385,'Patient Demographics'!A:A,'Patient Demographics'!E:E,FALSE)</f>
        <v>Male</v>
      </c>
      <c r="T385" t="str">
        <f>_xlfn.XLOOKUP(A385,'Patient Education'!A:A,'Patient Education'!B:B,FALSE)</f>
        <v>PhD</v>
      </c>
      <c r="U385" t="str">
        <f>_xlfn.XLOOKUP('Combined Sheet'!A385,'Patient Education'!A:A,'Patient Education'!C:C,FALSE)</f>
        <v>Scientist</v>
      </c>
      <c r="V385">
        <f>_xlfn.XLOOKUP(A385,'Billing Details'!A:A,'Billing Details'!J:J,FALSE)</f>
        <v>100</v>
      </c>
    </row>
    <row r="386" spans="1:22" x14ac:dyDescent="0.35">
      <c r="A386" s="2" t="s">
        <v>654</v>
      </c>
      <c r="B386">
        <f>_xlfn.XLOOKUP(A386,'Patient Demographics'!A:A,'Billing Details'!J:J,FALSE)</f>
        <v>30000</v>
      </c>
      <c r="C386" t="str">
        <f>_xlfn.XLOOKUP(A386,'Patient Demographics'!A:A,'Patient Demographics'!N:N,FALSE)</f>
        <v>North</v>
      </c>
      <c r="D386">
        <f>_xlfn.XLOOKUP(A386,'Patient Demographics'!A:A,'Patient Demographics'!I:I,FALSE)</f>
        <v>38</v>
      </c>
      <c r="E386" t="str">
        <f>_xlfn.XLOOKUP(A386,'Patient Demographics'!A:A,'Patient Demographics'!J:J,FALSE)</f>
        <v>Adult</v>
      </c>
      <c r="F386">
        <f>_xlfn.XLOOKUP(A386,'Billing Details'!A:A,'Billing Details'!U:U,FALSE)</f>
        <v>15793.41</v>
      </c>
      <c r="G386">
        <f>_xlfn.XLOOKUP(A386,'Patient Health Records'!A:A,'Patient Health Records'!E:E,FALSE)</f>
        <v>61.8</v>
      </c>
      <c r="H386" t="str">
        <f>_xlfn.XLOOKUP(A386,'Patient Health Records'!A:A,'Patient Health Records'!B:B,FALSE)</f>
        <v>A-</v>
      </c>
      <c r="I386" t="b">
        <f>_xlfn.XLOOKUP(A386,'Patient Health Records'!A:A,'Patient Health Records'!J:J,FALSE)</f>
        <v>0</v>
      </c>
      <c r="J386" t="b">
        <f>_xlfn.XLOOKUP(A386,'Patient Health Records'!A:A,'Patient Health Records'!P:P,FALSE)</f>
        <v>0</v>
      </c>
      <c r="K386" s="68">
        <f>_xlfn.XLOOKUP(A386,'Patient Health Records'!A:A,'Patient Health Records'!F:F,FALSE)</f>
        <v>23.841672774970096</v>
      </c>
      <c r="L386" s="22" t="b">
        <f>_xlfn.XLOOKUP(A386,'Patient Health Records'!A:A,'Patient Health Records'!AD:AD,FALSE)</f>
        <v>0</v>
      </c>
      <c r="M386">
        <f>_xlfn.XLOOKUP(A386,'Patient Demographics'!A:A,'Patient Demographics'!K:K,FALSE)</f>
        <v>2</v>
      </c>
      <c r="N386" t="b">
        <f>_xlfn.XLOOKUP(A386,'Billing Details'!A:A,'Billing Details'!T:T,FALSE)</f>
        <v>1</v>
      </c>
      <c r="O386" t="str">
        <f>_xlfn.XLOOKUP(A386,'Patient Health Records'!A:A,'Patient Health Records'!AF:AF,FALSE)</f>
        <v>Diabetes</v>
      </c>
      <c r="P386" t="b">
        <f>_xlfn.XLOOKUP(A386,'Patient Health Records'!A:A,'Patient Health Records'!X:X,FALSE)</f>
        <v>0</v>
      </c>
      <c r="Q386" t="b">
        <f>_xlfn.XLOOKUP(A386,'Patient Health Records'!A:A,'Patient Health Records'!S:S,FALSE)</f>
        <v>0</v>
      </c>
      <c r="R386" t="b">
        <f>_xlfn.XLOOKUP(A386,'Patient Health Records'!A:A,'Patient Health Records'!AA:AA,FALSE)</f>
        <v>0</v>
      </c>
      <c r="S386" t="str">
        <f>_xlfn.XLOOKUP(A386,'Patient Demographics'!A:A,'Patient Demographics'!E:E,FALSE)</f>
        <v>Male</v>
      </c>
      <c r="T386" t="str">
        <f>_xlfn.XLOOKUP(A386,'Patient Education'!A:A,'Patient Education'!B:B,FALSE)</f>
        <v>Bachelor's Degree</v>
      </c>
      <c r="U386" t="str">
        <f>_xlfn.XLOOKUP('Combined Sheet'!A386,'Patient Education'!A:A,'Patient Education'!C:C,FALSE)</f>
        <v>Nurse</v>
      </c>
      <c r="V386">
        <f>_xlfn.XLOOKUP(A386,'Billing Details'!A:A,'Billing Details'!J:J,FALSE)</f>
        <v>30000</v>
      </c>
    </row>
    <row r="387" spans="1:22" x14ac:dyDescent="0.35">
      <c r="A387" s="2" t="s">
        <v>656</v>
      </c>
      <c r="B387">
        <f>_xlfn.XLOOKUP(A387,'Patient Demographics'!A:A,'Billing Details'!J:J,FALSE)</f>
        <v>60000</v>
      </c>
      <c r="C387" t="str">
        <f>_xlfn.XLOOKUP(A387,'Patient Demographics'!A:A,'Patient Demographics'!N:N,FALSE)</f>
        <v>North</v>
      </c>
      <c r="D387">
        <f>_xlfn.XLOOKUP(A387,'Patient Demographics'!A:A,'Patient Demographics'!I:I,FALSE)</f>
        <v>33</v>
      </c>
      <c r="E387" t="str">
        <f>_xlfn.XLOOKUP(A387,'Patient Demographics'!A:A,'Patient Demographics'!J:J,FALSE)</f>
        <v>Adult</v>
      </c>
      <c r="F387">
        <f>_xlfn.XLOOKUP(A387,'Billing Details'!A:A,'Billing Details'!U:U,FALSE)</f>
        <v>46224.04</v>
      </c>
      <c r="G387">
        <f>_xlfn.XLOOKUP(A387,'Patient Health Records'!A:A,'Patient Health Records'!E:E,FALSE)</f>
        <v>93.4</v>
      </c>
      <c r="H387" t="str">
        <f>_xlfn.XLOOKUP(A387,'Patient Health Records'!A:A,'Patient Health Records'!B:B,FALSE)</f>
        <v>A-</v>
      </c>
      <c r="I387" t="b">
        <f>_xlfn.XLOOKUP(A387,'Patient Health Records'!A:A,'Patient Health Records'!J:J,FALSE)</f>
        <v>0</v>
      </c>
      <c r="J387" t="b">
        <f>_xlfn.XLOOKUP(A387,'Patient Health Records'!A:A,'Patient Health Records'!P:P,FALSE)</f>
        <v>0</v>
      </c>
      <c r="K387" s="68">
        <f>_xlfn.XLOOKUP(A387,'Patient Health Records'!A:A,'Patient Health Records'!F:F,FALSE)</f>
        <v>29.150151368559037</v>
      </c>
      <c r="L387" s="22" t="b">
        <f>_xlfn.XLOOKUP(A387,'Patient Health Records'!A:A,'Patient Health Records'!AD:AD,FALSE)</f>
        <v>1</v>
      </c>
      <c r="M387">
        <f>_xlfn.XLOOKUP(A387,'Patient Demographics'!A:A,'Patient Demographics'!K:K,FALSE)</f>
        <v>2</v>
      </c>
      <c r="N387" t="b">
        <f>_xlfn.XLOOKUP(A387,'Billing Details'!A:A,'Billing Details'!T:T,FALSE)</f>
        <v>1</v>
      </c>
      <c r="O387" t="str">
        <f>_xlfn.XLOOKUP(A387,'Patient Health Records'!A:A,'Patient Health Records'!AF:AF,FALSE)</f>
        <v>Childbirth</v>
      </c>
      <c r="P387" t="b">
        <f>_xlfn.XLOOKUP(A387,'Patient Health Records'!A:A,'Patient Health Records'!X:X,FALSE)</f>
        <v>0</v>
      </c>
      <c r="Q387" t="b">
        <f>_xlfn.XLOOKUP(A387,'Patient Health Records'!A:A,'Patient Health Records'!S:S,FALSE)</f>
        <v>1</v>
      </c>
      <c r="R387" t="b">
        <f>_xlfn.XLOOKUP(A387,'Patient Health Records'!A:A,'Patient Health Records'!AA:AA,FALSE)</f>
        <v>0</v>
      </c>
      <c r="S387" t="str">
        <f>_xlfn.XLOOKUP(A387,'Patient Demographics'!A:A,'Patient Demographics'!E:E,FALSE)</f>
        <v>Female</v>
      </c>
      <c r="T387" t="str">
        <f>_xlfn.XLOOKUP(A387,'Patient Education'!A:A,'Patient Education'!B:B,FALSE)</f>
        <v>Master's Degree</v>
      </c>
      <c r="U387" t="str">
        <f>_xlfn.XLOOKUP('Combined Sheet'!A387,'Patient Education'!A:A,'Patient Education'!C:C,FALSE)</f>
        <v>Senior Executive</v>
      </c>
      <c r="V387">
        <f>_xlfn.XLOOKUP(A387,'Billing Details'!A:A,'Billing Details'!J:J,FALSE)</f>
        <v>60000</v>
      </c>
    </row>
    <row r="388" spans="1:22" x14ac:dyDescent="0.35">
      <c r="A388" s="2" t="s">
        <v>658</v>
      </c>
      <c r="B388">
        <f>_xlfn.XLOOKUP(A388,'Patient Demographics'!A:A,'Billing Details'!J:J,FALSE)</f>
        <v>24000</v>
      </c>
      <c r="C388" t="str">
        <f>_xlfn.XLOOKUP(A388,'Patient Demographics'!A:A,'Patient Demographics'!N:N,FALSE)</f>
        <v>North</v>
      </c>
      <c r="D388">
        <f>_xlfn.XLOOKUP(A388,'Patient Demographics'!A:A,'Patient Demographics'!I:I,FALSE)</f>
        <v>48</v>
      </c>
      <c r="E388" t="str">
        <f>_xlfn.XLOOKUP(A388,'Patient Demographics'!A:A,'Patient Demographics'!J:J,FALSE)</f>
        <v>Senior</v>
      </c>
      <c r="F388">
        <f>_xlfn.XLOOKUP(A388,'Billing Details'!A:A,'Billing Details'!U:U,FALSE)</f>
        <v>15849.300000000001</v>
      </c>
      <c r="G388">
        <f>_xlfn.XLOOKUP(A388,'Patient Health Records'!A:A,'Patient Health Records'!E:E,FALSE)</f>
        <v>89.4</v>
      </c>
      <c r="H388" t="str">
        <f>_xlfn.XLOOKUP(A388,'Patient Health Records'!A:A,'Patient Health Records'!B:B,FALSE)</f>
        <v>B-</v>
      </c>
      <c r="I388" t="b">
        <f>_xlfn.XLOOKUP(A388,'Patient Health Records'!A:A,'Patient Health Records'!J:J,FALSE)</f>
        <v>0</v>
      </c>
      <c r="J388" t="b">
        <f>_xlfn.XLOOKUP(A388,'Patient Health Records'!A:A,'Patient Health Records'!P:P,FALSE)</f>
        <v>0</v>
      </c>
      <c r="K388" s="68">
        <f>_xlfn.XLOOKUP(A388,'Patient Health Records'!A:A,'Patient Health Records'!F:F,FALSE)</f>
        <v>30.934256055363328</v>
      </c>
      <c r="L388" s="22" t="b">
        <f>_xlfn.XLOOKUP(A388,'Patient Health Records'!A:A,'Patient Health Records'!AD:AD,FALSE)</f>
        <v>1</v>
      </c>
      <c r="M388">
        <f>_xlfn.XLOOKUP(A388,'Patient Demographics'!A:A,'Patient Demographics'!K:K,FALSE)</f>
        <v>3</v>
      </c>
      <c r="N388" t="b">
        <f>_xlfn.XLOOKUP(A388,'Billing Details'!A:A,'Billing Details'!T:T,FALSE)</f>
        <v>1</v>
      </c>
      <c r="O388" t="str">
        <f>_xlfn.XLOOKUP(A388,'Patient Health Records'!A:A,'Patient Health Records'!AF:AF,FALSE)</f>
        <v>Heart Disease</v>
      </c>
      <c r="P388" t="b">
        <f>_xlfn.XLOOKUP(A388,'Patient Health Records'!A:A,'Patient Health Records'!X:X,FALSE)</f>
        <v>0</v>
      </c>
      <c r="Q388" t="b">
        <f>_xlfn.XLOOKUP(A388,'Patient Health Records'!A:A,'Patient Health Records'!S:S,FALSE)</f>
        <v>0</v>
      </c>
      <c r="R388" t="b">
        <f>_xlfn.XLOOKUP(A388,'Patient Health Records'!A:A,'Patient Health Records'!AA:AA,FALSE)</f>
        <v>1</v>
      </c>
      <c r="S388" t="str">
        <f>_xlfn.XLOOKUP(A388,'Patient Demographics'!A:A,'Patient Demographics'!E:E,FALSE)</f>
        <v>Male</v>
      </c>
      <c r="T388" t="str">
        <f>_xlfn.XLOOKUP(A388,'Patient Education'!A:A,'Patient Education'!B:B,FALSE)</f>
        <v>Post-graduate</v>
      </c>
      <c r="U388" t="str">
        <f>_xlfn.XLOOKUP('Combined Sheet'!A388,'Patient Education'!A:A,'Patient Education'!C:C,FALSE)</f>
        <v>CEO</v>
      </c>
      <c r="V388">
        <f>_xlfn.XLOOKUP(A388,'Billing Details'!A:A,'Billing Details'!J:J,FALSE)</f>
        <v>24000</v>
      </c>
    </row>
    <row r="389" spans="1:22" x14ac:dyDescent="0.35">
      <c r="A389" s="2" t="s">
        <v>659</v>
      </c>
      <c r="B389">
        <f>_xlfn.XLOOKUP(A389,'Patient Demographics'!A:A,'Billing Details'!J:J,FALSE)</f>
        <v>30000</v>
      </c>
      <c r="C389" t="str">
        <f>_xlfn.XLOOKUP(A389,'Patient Demographics'!A:A,'Patient Demographics'!N:N,FALSE)</f>
        <v>East</v>
      </c>
      <c r="D389">
        <f>_xlfn.XLOOKUP(A389,'Patient Demographics'!A:A,'Patient Demographics'!I:I,FALSE)</f>
        <v>58</v>
      </c>
      <c r="E389" t="str">
        <f>_xlfn.XLOOKUP(A389,'Patient Demographics'!A:A,'Patient Demographics'!J:J,FALSE)</f>
        <v>Senior</v>
      </c>
      <c r="F389">
        <f>_xlfn.XLOOKUP(A389,'Billing Details'!A:A,'Billing Details'!U:U,FALSE)</f>
        <v>23214.36</v>
      </c>
      <c r="G389">
        <f>_xlfn.XLOOKUP(A389,'Patient Health Records'!A:A,'Patient Health Records'!E:E,FALSE)</f>
        <v>92.9</v>
      </c>
      <c r="H389" t="str">
        <f>_xlfn.XLOOKUP(A389,'Patient Health Records'!A:A,'Patient Health Records'!B:B,FALSE)</f>
        <v>B-</v>
      </c>
      <c r="I389" t="b">
        <f>_xlfn.XLOOKUP(A389,'Patient Health Records'!A:A,'Patient Health Records'!J:J,FALSE)</f>
        <v>0</v>
      </c>
      <c r="J389" t="b">
        <f>_xlfn.XLOOKUP(A389,'Patient Health Records'!A:A,'Patient Health Records'!P:P,FALSE)</f>
        <v>1</v>
      </c>
      <c r="K389" s="68">
        <f>_xlfn.XLOOKUP(A389,'Patient Health Records'!A:A,'Patient Health Records'!F:F,FALSE)</f>
        <v>34.540452111838199</v>
      </c>
      <c r="L389" s="22" t="b">
        <f>_xlfn.XLOOKUP(A389,'Patient Health Records'!A:A,'Patient Health Records'!AD:AD,FALSE)</f>
        <v>1</v>
      </c>
      <c r="M389">
        <f>_xlfn.XLOOKUP(A389,'Patient Demographics'!A:A,'Patient Demographics'!K:K,FALSE)</f>
        <v>2</v>
      </c>
      <c r="N389" t="b">
        <f>_xlfn.XLOOKUP(A389,'Billing Details'!A:A,'Billing Details'!T:T,FALSE)</f>
        <v>1</v>
      </c>
      <c r="O389" t="str">
        <f>_xlfn.XLOOKUP(A389,'Patient Health Records'!A:A,'Patient Health Records'!AF:AF,FALSE)</f>
        <v>Heart Disease</v>
      </c>
      <c r="P389" t="b">
        <f>_xlfn.XLOOKUP(A389,'Patient Health Records'!A:A,'Patient Health Records'!X:X,FALSE)</f>
        <v>0</v>
      </c>
      <c r="Q389" t="b">
        <f>_xlfn.XLOOKUP(A389,'Patient Health Records'!A:A,'Patient Health Records'!S:S,FALSE)</f>
        <v>0</v>
      </c>
      <c r="R389" t="b">
        <f>_xlfn.XLOOKUP(A389,'Patient Health Records'!A:A,'Patient Health Records'!AA:AA,FALSE)</f>
        <v>0</v>
      </c>
      <c r="S389" t="str">
        <f>_xlfn.XLOOKUP(A389,'Patient Demographics'!A:A,'Patient Demographics'!E:E,FALSE)</f>
        <v>Female</v>
      </c>
      <c r="T389" t="str">
        <f>_xlfn.XLOOKUP(A389,'Patient Education'!A:A,'Patient Education'!B:B,FALSE)</f>
        <v>PhD</v>
      </c>
      <c r="U389" t="str">
        <f>_xlfn.XLOOKUP('Combined Sheet'!A389,'Patient Education'!A:A,'Patient Education'!C:C,FALSE)</f>
        <v>Professor</v>
      </c>
      <c r="V389">
        <f>_xlfn.XLOOKUP(A389,'Billing Details'!A:A,'Billing Details'!J:J,FALSE)</f>
        <v>30000</v>
      </c>
    </row>
    <row r="390" spans="1:22" x14ac:dyDescent="0.35">
      <c r="A390" s="2" t="s">
        <v>661</v>
      </c>
      <c r="B390">
        <f>_xlfn.XLOOKUP(A390,'Patient Demographics'!A:A,'Billing Details'!J:J,FALSE)</f>
        <v>16000</v>
      </c>
      <c r="C390" t="str">
        <f>_xlfn.XLOOKUP(A390,'Patient Demographics'!A:A,'Patient Demographics'!N:N,FALSE)</f>
        <v>East</v>
      </c>
      <c r="D390">
        <f>_xlfn.XLOOKUP(A390,'Patient Demographics'!A:A,'Patient Demographics'!I:I,FALSE)</f>
        <v>68</v>
      </c>
      <c r="E390" t="str">
        <f>_xlfn.XLOOKUP(A390,'Patient Demographics'!A:A,'Patient Demographics'!J:J,FALSE)</f>
        <v>super senior</v>
      </c>
      <c r="F390" t="str">
        <f>_xlfn.XLOOKUP(A390,'Billing Details'!A:A,'Billing Details'!U:U,FALSE)</f>
        <v/>
      </c>
      <c r="G390">
        <f>_xlfn.XLOOKUP(A390,'Patient Health Records'!A:A,'Patient Health Records'!E:E,FALSE)</f>
        <v>81.400000000000006</v>
      </c>
      <c r="H390" t="str">
        <f>_xlfn.XLOOKUP(A390,'Patient Health Records'!A:A,'Patient Health Records'!B:B,FALSE)</f>
        <v>AB+</v>
      </c>
      <c r="I390" t="b">
        <f>_xlfn.XLOOKUP(A390,'Patient Health Records'!A:A,'Patient Health Records'!J:J,FALSE)</f>
        <v>0</v>
      </c>
      <c r="J390" t="b">
        <f>_xlfn.XLOOKUP(A390,'Patient Health Records'!A:A,'Patient Health Records'!P:P,FALSE)</f>
        <v>1</v>
      </c>
      <c r="K390" s="68">
        <f>_xlfn.XLOOKUP(A390,'Patient Health Records'!A:A,'Patient Health Records'!F:F,FALSE)</f>
        <v>33.448389217619983</v>
      </c>
      <c r="L390" s="22" t="b">
        <f>_xlfn.XLOOKUP(A390,'Patient Health Records'!A:A,'Patient Health Records'!AD:AD,FALSE)</f>
        <v>1</v>
      </c>
      <c r="M390">
        <f>_xlfn.XLOOKUP(A390,'Patient Demographics'!A:A,'Patient Demographics'!K:K,FALSE)</f>
        <v>20</v>
      </c>
      <c r="N390" t="b">
        <f>_xlfn.XLOOKUP(A390,'Billing Details'!A:A,'Billing Details'!T:T,FALSE)</f>
        <v>0</v>
      </c>
      <c r="O390" t="str">
        <f>_xlfn.XLOOKUP(A390,'Patient Health Records'!A:A,'Patient Health Records'!AF:AF,FALSE)</f>
        <v>Diabetes</v>
      </c>
      <c r="P390" t="b">
        <f>_xlfn.XLOOKUP(A390,'Patient Health Records'!A:A,'Patient Health Records'!X:X,FALSE)</f>
        <v>0</v>
      </c>
      <c r="Q390" t="b">
        <f>_xlfn.XLOOKUP(A390,'Patient Health Records'!A:A,'Patient Health Records'!S:S,FALSE)</f>
        <v>0</v>
      </c>
      <c r="R390" t="b">
        <f>_xlfn.XLOOKUP(A390,'Patient Health Records'!A:A,'Patient Health Records'!AA:AA,FALSE)</f>
        <v>1</v>
      </c>
      <c r="S390" t="str">
        <f>_xlfn.XLOOKUP(A390,'Patient Demographics'!A:A,'Patient Demographics'!E:E,FALSE)</f>
        <v>Male</v>
      </c>
      <c r="T390" t="str">
        <f>_xlfn.XLOOKUP(A390,'Patient Education'!A:A,'Patient Education'!B:B,FALSE)</f>
        <v>Bachelor's Degree</v>
      </c>
      <c r="U390" t="str">
        <f>_xlfn.XLOOKUP('Combined Sheet'!A390,'Patient Education'!A:A,'Patient Education'!C:C,FALSE)</f>
        <v>Junior Executive</v>
      </c>
      <c r="V390">
        <f>_xlfn.XLOOKUP(A390,'Billing Details'!A:A,'Billing Details'!J:J,FALSE)</f>
        <v>16000</v>
      </c>
    </row>
    <row r="391" spans="1:22" x14ac:dyDescent="0.35">
      <c r="A391" s="2" t="s">
        <v>662</v>
      </c>
      <c r="B391">
        <f>_xlfn.XLOOKUP(A391,'Patient Demographics'!A:A,'Billing Details'!J:J,FALSE)</f>
        <v>75000</v>
      </c>
      <c r="C391" t="str">
        <f>_xlfn.XLOOKUP(A391,'Patient Demographics'!A:A,'Patient Demographics'!N:N,FALSE)</f>
        <v>South</v>
      </c>
      <c r="D391">
        <f>_xlfn.XLOOKUP(A391,'Patient Demographics'!A:A,'Patient Demographics'!I:I,FALSE)</f>
        <v>58</v>
      </c>
      <c r="E391" t="str">
        <f>_xlfn.XLOOKUP(A391,'Patient Demographics'!A:A,'Patient Demographics'!J:J,FALSE)</f>
        <v>Senior</v>
      </c>
      <c r="F391">
        <f>_xlfn.XLOOKUP(A391,'Billing Details'!A:A,'Billing Details'!U:U,FALSE)</f>
        <v>52324.55</v>
      </c>
      <c r="G391">
        <f>_xlfn.XLOOKUP(A391,'Patient Health Records'!A:A,'Patient Health Records'!E:E,FALSE)</f>
        <v>70.7</v>
      </c>
      <c r="H391" t="str">
        <f>_xlfn.XLOOKUP(A391,'Patient Health Records'!A:A,'Patient Health Records'!B:B,FALSE)</f>
        <v>O-</v>
      </c>
      <c r="I391" t="b">
        <f>_xlfn.XLOOKUP(A391,'Patient Health Records'!A:A,'Patient Health Records'!J:J,FALSE)</f>
        <v>0</v>
      </c>
      <c r="J391" t="b">
        <f>_xlfn.XLOOKUP(A391,'Patient Health Records'!A:A,'Patient Health Records'!P:P,FALSE)</f>
        <v>1</v>
      </c>
      <c r="K391" s="68">
        <f>_xlfn.XLOOKUP(A391,'Patient Health Records'!A:A,'Patient Health Records'!F:F,FALSE)</f>
        <v>30.600761772853186</v>
      </c>
      <c r="L391" s="22" t="b">
        <f>_xlfn.XLOOKUP(A391,'Patient Health Records'!A:A,'Patient Health Records'!AD:AD,FALSE)</f>
        <v>1</v>
      </c>
      <c r="M391">
        <f>_xlfn.XLOOKUP(A391,'Patient Demographics'!A:A,'Patient Demographics'!K:K,FALSE)</f>
        <v>12</v>
      </c>
      <c r="N391" t="b">
        <f>_xlfn.XLOOKUP(A391,'Billing Details'!A:A,'Billing Details'!T:T,FALSE)</f>
        <v>1</v>
      </c>
      <c r="O391" t="str">
        <f>_xlfn.XLOOKUP(A391,'Patient Health Records'!A:A,'Patient Health Records'!AF:AF,FALSE)</f>
        <v>Kidney Stones</v>
      </c>
      <c r="P391" t="b">
        <f>_xlfn.XLOOKUP(A391,'Patient Health Records'!A:A,'Patient Health Records'!X:X,FALSE)</f>
        <v>0</v>
      </c>
      <c r="Q391" t="b">
        <f>_xlfn.XLOOKUP(A391,'Patient Health Records'!A:A,'Patient Health Records'!S:S,FALSE)</f>
        <v>1</v>
      </c>
      <c r="R391" t="b">
        <f>_xlfn.XLOOKUP(A391,'Patient Health Records'!A:A,'Patient Health Records'!AA:AA,FALSE)</f>
        <v>0</v>
      </c>
      <c r="S391" t="str">
        <f>_xlfn.XLOOKUP(A391,'Patient Demographics'!A:A,'Patient Demographics'!E:E,FALSE)</f>
        <v>Female</v>
      </c>
      <c r="T391" t="str">
        <f>_xlfn.XLOOKUP(A391,'Patient Education'!A:A,'Patient Education'!B:B,FALSE)</f>
        <v>Bachelor's Degree</v>
      </c>
      <c r="U391" t="str">
        <f>_xlfn.XLOOKUP('Combined Sheet'!A391,'Patient Education'!A:A,'Patient Education'!C:C,FALSE)</f>
        <v>Junior Executive</v>
      </c>
      <c r="V391">
        <f>_xlfn.XLOOKUP(A391,'Billing Details'!A:A,'Billing Details'!J:J,FALSE)</f>
        <v>75000</v>
      </c>
    </row>
    <row r="392" spans="1:22" x14ac:dyDescent="0.35">
      <c r="A392" s="2" t="s">
        <v>663</v>
      </c>
      <c r="B392">
        <f>_xlfn.XLOOKUP(A392,'Patient Demographics'!A:A,'Billing Details'!J:J,FALSE)</f>
        <v>4000</v>
      </c>
      <c r="C392" t="str">
        <f>_xlfn.XLOOKUP(A392,'Patient Demographics'!A:A,'Patient Demographics'!N:N,FALSE)</f>
        <v>South</v>
      </c>
      <c r="D392">
        <f>_xlfn.XLOOKUP(A392,'Patient Demographics'!A:A,'Patient Demographics'!I:I,FALSE)</f>
        <v>42</v>
      </c>
      <c r="E392" t="str">
        <f>_xlfn.XLOOKUP(A392,'Patient Demographics'!A:A,'Patient Demographics'!J:J,FALSE)</f>
        <v>Adult</v>
      </c>
      <c r="F392" t="str">
        <f>_xlfn.XLOOKUP(A392,'Billing Details'!A:A,'Billing Details'!U:U,FALSE)</f>
        <v/>
      </c>
      <c r="G392">
        <f>_xlfn.XLOOKUP(A392,'Patient Health Records'!A:A,'Patient Health Records'!E:E,FALSE)</f>
        <v>72.8</v>
      </c>
      <c r="H392" t="str">
        <f>_xlfn.XLOOKUP(A392,'Patient Health Records'!A:A,'Patient Health Records'!B:B,FALSE)</f>
        <v>AB-</v>
      </c>
      <c r="I392" t="b">
        <f>_xlfn.XLOOKUP(A392,'Patient Health Records'!A:A,'Patient Health Records'!J:J,FALSE)</f>
        <v>0</v>
      </c>
      <c r="J392" t="b">
        <f>_xlfn.XLOOKUP(A392,'Patient Health Records'!A:A,'Patient Health Records'!P:P,FALSE)</f>
        <v>0</v>
      </c>
      <c r="K392" s="68">
        <f>_xlfn.XLOOKUP(A392,'Patient Health Records'!A:A,'Patient Health Records'!F:F,FALSE)</f>
        <v>28.085336213880634</v>
      </c>
      <c r="L392" s="22" t="b">
        <f>_xlfn.XLOOKUP(A392,'Patient Health Records'!A:A,'Patient Health Records'!AD:AD,FALSE)</f>
        <v>1</v>
      </c>
      <c r="M392">
        <f>_xlfn.XLOOKUP(A392,'Patient Demographics'!A:A,'Patient Demographics'!K:K,FALSE)</f>
        <v>12</v>
      </c>
      <c r="N392" t="b">
        <f>_xlfn.XLOOKUP(A392,'Billing Details'!A:A,'Billing Details'!T:T,FALSE)</f>
        <v>0</v>
      </c>
      <c r="O392" t="str">
        <f>_xlfn.XLOOKUP(A392,'Patient Health Records'!A:A,'Patient Health Records'!AF:AF,FALSE)</f>
        <v>Childbirth</v>
      </c>
      <c r="P392" t="b">
        <f>_xlfn.XLOOKUP(A392,'Patient Health Records'!A:A,'Patient Health Records'!X:X,FALSE)</f>
        <v>0</v>
      </c>
      <c r="Q392" t="b">
        <f>_xlfn.XLOOKUP(A392,'Patient Health Records'!A:A,'Patient Health Records'!S:S,FALSE)</f>
        <v>0</v>
      </c>
      <c r="R392" t="b">
        <f>_xlfn.XLOOKUP(A392,'Patient Health Records'!A:A,'Patient Health Records'!AA:AA,FALSE)</f>
        <v>1</v>
      </c>
      <c r="S392" t="str">
        <f>_xlfn.XLOOKUP(A392,'Patient Demographics'!A:A,'Patient Demographics'!E:E,FALSE)</f>
        <v>Female</v>
      </c>
      <c r="T392" t="str">
        <f>_xlfn.XLOOKUP(A392,'Patient Education'!A:A,'Patient Education'!B:B,FALSE)</f>
        <v>Bachelor's Degree</v>
      </c>
      <c r="U392" t="str">
        <f>_xlfn.XLOOKUP('Combined Sheet'!A392,'Patient Education'!A:A,'Patient Education'!C:C,FALSE)</f>
        <v>Engineer</v>
      </c>
      <c r="V392">
        <f>_xlfn.XLOOKUP(A392,'Billing Details'!A:A,'Billing Details'!J:J,FALSE)</f>
        <v>4000</v>
      </c>
    </row>
    <row r="393" spans="1:22" x14ac:dyDescent="0.35">
      <c r="A393" s="2" t="s">
        <v>664</v>
      </c>
      <c r="B393">
        <f>_xlfn.XLOOKUP(A393,'Patient Demographics'!A:A,'Billing Details'!J:J,FALSE)</f>
        <v>250000</v>
      </c>
      <c r="C393" t="str">
        <f>_xlfn.XLOOKUP(A393,'Patient Demographics'!A:A,'Patient Demographics'!N:N,FALSE)</f>
        <v>South</v>
      </c>
      <c r="D393">
        <f>_xlfn.XLOOKUP(A393,'Patient Demographics'!A:A,'Patient Demographics'!I:I,FALSE)</f>
        <v>38</v>
      </c>
      <c r="E393" t="str">
        <f>_xlfn.XLOOKUP(A393,'Patient Demographics'!A:A,'Patient Demographics'!J:J,FALSE)</f>
        <v>Adult</v>
      </c>
      <c r="F393">
        <f>_xlfn.XLOOKUP(A393,'Billing Details'!A:A,'Billing Details'!U:U,FALSE)</f>
        <v>154333.29999999999</v>
      </c>
      <c r="G393">
        <f>_xlfn.XLOOKUP(A393,'Patient Health Records'!A:A,'Patient Health Records'!E:E,FALSE)</f>
        <v>90.2</v>
      </c>
      <c r="H393" t="str">
        <f>_xlfn.XLOOKUP(A393,'Patient Health Records'!A:A,'Patient Health Records'!B:B,FALSE)</f>
        <v>AB+</v>
      </c>
      <c r="I393" t="b">
        <f>_xlfn.XLOOKUP(A393,'Patient Health Records'!A:A,'Patient Health Records'!J:J,FALSE)</f>
        <v>0</v>
      </c>
      <c r="J393" t="b">
        <f>_xlfn.XLOOKUP(A393,'Patient Health Records'!A:A,'Patient Health Records'!P:P,FALSE)</f>
        <v>1</v>
      </c>
      <c r="K393" s="68">
        <f>_xlfn.XLOOKUP(A393,'Patient Health Records'!A:A,'Patient Health Records'!F:F,FALSE)</f>
        <v>30.847098252453751</v>
      </c>
      <c r="L393" s="22" t="b">
        <f>_xlfn.XLOOKUP(A393,'Patient Health Records'!A:A,'Patient Health Records'!AD:AD,FALSE)</f>
        <v>1</v>
      </c>
      <c r="M393">
        <f>_xlfn.XLOOKUP(A393,'Patient Demographics'!A:A,'Patient Demographics'!K:K,FALSE)</f>
        <v>12</v>
      </c>
      <c r="N393" t="b">
        <f>_xlfn.XLOOKUP(A393,'Billing Details'!A:A,'Billing Details'!T:T,FALSE)</f>
        <v>1</v>
      </c>
      <c r="O393" t="str">
        <f>_xlfn.XLOOKUP(A393,'Patient Health Records'!A:A,'Patient Health Records'!AF:AF,FALSE)</f>
        <v>Heart Disease</v>
      </c>
      <c r="P393" t="b">
        <f>_xlfn.XLOOKUP(A393,'Patient Health Records'!A:A,'Patient Health Records'!X:X,FALSE)</f>
        <v>0</v>
      </c>
      <c r="Q393" t="b">
        <f>_xlfn.XLOOKUP(A393,'Patient Health Records'!A:A,'Patient Health Records'!S:S,FALSE)</f>
        <v>0</v>
      </c>
      <c r="R393" t="b">
        <f>_xlfn.XLOOKUP(A393,'Patient Health Records'!A:A,'Patient Health Records'!AA:AA,FALSE)</f>
        <v>0</v>
      </c>
      <c r="S393" t="str">
        <f>_xlfn.XLOOKUP(A393,'Patient Demographics'!A:A,'Patient Demographics'!E:E,FALSE)</f>
        <v>Male</v>
      </c>
      <c r="T393" t="str">
        <f>_xlfn.XLOOKUP(A393,'Patient Education'!A:A,'Patient Education'!B:B,FALSE)</f>
        <v>Post-graduate</v>
      </c>
      <c r="U393" t="str">
        <f>_xlfn.XLOOKUP('Combined Sheet'!A393,'Patient Education'!A:A,'Patient Education'!C:C,FALSE)</f>
        <v>Consultant</v>
      </c>
      <c r="V393">
        <f>_xlfn.XLOOKUP(A393,'Billing Details'!A:A,'Billing Details'!J:J,FALSE)</f>
        <v>250000</v>
      </c>
    </row>
    <row r="394" spans="1:22" x14ac:dyDescent="0.35">
      <c r="A394" s="2" t="s">
        <v>665</v>
      </c>
      <c r="B394">
        <f>_xlfn.XLOOKUP(A394,'Patient Demographics'!A:A,'Billing Details'!J:J,FALSE)</f>
        <v>90000</v>
      </c>
      <c r="C394" t="str">
        <f>_xlfn.XLOOKUP(A394,'Patient Demographics'!A:A,'Patient Demographics'!N:N,FALSE)</f>
        <v>East</v>
      </c>
      <c r="D394">
        <f>_xlfn.XLOOKUP(A394,'Patient Demographics'!A:A,'Patient Demographics'!I:I,FALSE)</f>
        <v>68</v>
      </c>
      <c r="E394" t="str">
        <f>_xlfn.XLOOKUP(A394,'Patient Demographics'!A:A,'Patient Demographics'!J:J,FALSE)</f>
        <v>super senior</v>
      </c>
      <c r="F394">
        <f>_xlfn.XLOOKUP(A394,'Billing Details'!A:A,'Billing Details'!U:U,FALSE)</f>
        <v>54359.3</v>
      </c>
      <c r="G394">
        <f>_xlfn.XLOOKUP(A394,'Patient Health Records'!A:A,'Patient Health Records'!E:E,FALSE)</f>
        <v>76.599999999999994</v>
      </c>
      <c r="H394" t="str">
        <f>_xlfn.XLOOKUP(A394,'Patient Health Records'!A:A,'Patient Health Records'!B:B,FALSE)</f>
        <v>B-</v>
      </c>
      <c r="I394" t="b">
        <f>_xlfn.XLOOKUP(A394,'Patient Health Records'!A:A,'Patient Health Records'!J:J,FALSE)</f>
        <v>0</v>
      </c>
      <c r="J394" t="b">
        <f>_xlfn.XLOOKUP(A394,'Patient Health Records'!A:A,'Patient Health Records'!P:P,FALSE)</f>
        <v>0</v>
      </c>
      <c r="K394" s="68">
        <f>_xlfn.XLOOKUP(A394,'Patient Health Records'!A:A,'Patient Health Records'!F:F,FALSE)</f>
        <v>30.299434357818118</v>
      </c>
      <c r="L394" s="22" t="b">
        <f>_xlfn.XLOOKUP(A394,'Patient Health Records'!A:A,'Patient Health Records'!AD:AD,FALSE)</f>
        <v>1</v>
      </c>
      <c r="M394">
        <f>_xlfn.XLOOKUP(A394,'Patient Demographics'!A:A,'Patient Demographics'!K:K,FALSE)</f>
        <v>9</v>
      </c>
      <c r="N394" t="b">
        <f>_xlfn.XLOOKUP(A394,'Billing Details'!A:A,'Billing Details'!T:T,FALSE)</f>
        <v>1</v>
      </c>
      <c r="O394" t="str">
        <f>_xlfn.XLOOKUP(A394,'Patient Health Records'!A:A,'Patient Health Records'!AF:AF,FALSE)</f>
        <v>Appendicitis</v>
      </c>
      <c r="P394" t="b">
        <f>_xlfn.XLOOKUP(A394,'Patient Health Records'!A:A,'Patient Health Records'!X:X,FALSE)</f>
        <v>0</v>
      </c>
      <c r="Q394" t="b">
        <f>_xlfn.XLOOKUP(A394,'Patient Health Records'!A:A,'Patient Health Records'!S:S,FALSE)</f>
        <v>1</v>
      </c>
      <c r="R394" t="b">
        <f>_xlfn.XLOOKUP(A394,'Patient Health Records'!A:A,'Patient Health Records'!AA:AA,FALSE)</f>
        <v>0</v>
      </c>
      <c r="S394" t="str">
        <f>_xlfn.XLOOKUP(A394,'Patient Demographics'!A:A,'Patient Demographics'!E:E,FALSE)</f>
        <v>Female</v>
      </c>
      <c r="T394" t="str">
        <f>_xlfn.XLOOKUP(A394,'Patient Education'!A:A,'Patient Education'!B:B,FALSE)</f>
        <v>Post-graduate</v>
      </c>
      <c r="U394" t="str">
        <f>_xlfn.XLOOKUP('Combined Sheet'!A394,'Patient Education'!A:A,'Patient Education'!C:C,FALSE)</f>
        <v>CEO</v>
      </c>
      <c r="V394">
        <f>_xlfn.XLOOKUP(A394,'Billing Details'!A:A,'Billing Details'!J:J,FALSE)</f>
        <v>90000</v>
      </c>
    </row>
    <row r="395" spans="1:22" x14ac:dyDescent="0.35">
      <c r="A395" s="2" t="s">
        <v>666</v>
      </c>
      <c r="B395">
        <f>_xlfn.XLOOKUP(A395,'Patient Demographics'!A:A,'Billing Details'!J:J,FALSE)</f>
        <v>45000</v>
      </c>
      <c r="C395" t="str">
        <f>_xlfn.XLOOKUP(A395,'Patient Demographics'!A:A,'Patient Demographics'!N:N,FALSE)</f>
        <v>West</v>
      </c>
      <c r="D395">
        <f>_xlfn.XLOOKUP(A395,'Patient Demographics'!A:A,'Patient Demographics'!I:I,FALSE)</f>
        <v>68</v>
      </c>
      <c r="E395" t="str">
        <f>_xlfn.XLOOKUP(A395,'Patient Demographics'!A:A,'Patient Demographics'!J:J,FALSE)</f>
        <v>super senior</v>
      </c>
      <c r="F395">
        <f>_xlfn.XLOOKUP(A395,'Billing Details'!A:A,'Billing Details'!U:U,FALSE)</f>
        <v>34948.050000000003</v>
      </c>
      <c r="G395">
        <f>_xlfn.XLOOKUP(A395,'Patient Health Records'!A:A,'Patient Health Records'!E:E,FALSE)</f>
        <v>81.099999999999994</v>
      </c>
      <c r="H395" t="str">
        <f>_xlfn.XLOOKUP(A395,'Patient Health Records'!A:A,'Patient Health Records'!B:B,FALSE)</f>
        <v>AB-</v>
      </c>
      <c r="I395" t="b">
        <f>_xlfn.XLOOKUP(A395,'Patient Health Records'!A:A,'Patient Health Records'!J:J,FALSE)</f>
        <v>0</v>
      </c>
      <c r="J395" t="b">
        <f>_xlfn.XLOOKUP(A395,'Patient Health Records'!A:A,'Patient Health Records'!P:P,FALSE)</f>
        <v>0</v>
      </c>
      <c r="K395" s="68">
        <f>_xlfn.XLOOKUP(A395,'Patient Health Records'!A:A,'Patient Health Records'!F:F,FALSE)</f>
        <v>32.079427237846602</v>
      </c>
      <c r="L395" s="22" t="b">
        <f>_xlfn.XLOOKUP(A395,'Patient Health Records'!A:A,'Patient Health Records'!AD:AD,FALSE)</f>
        <v>1</v>
      </c>
      <c r="M395">
        <f>_xlfn.XLOOKUP(A395,'Patient Demographics'!A:A,'Patient Demographics'!K:K,FALSE)</f>
        <v>25</v>
      </c>
      <c r="N395" t="b">
        <f>_xlfn.XLOOKUP(A395,'Billing Details'!A:A,'Billing Details'!T:T,FALSE)</f>
        <v>1</v>
      </c>
      <c r="O395" t="str">
        <f>_xlfn.XLOOKUP(A395,'Patient Health Records'!A:A,'Patient Health Records'!AF:AF,FALSE)</f>
        <v>Heart Disease</v>
      </c>
      <c r="P395" t="b">
        <f>_xlfn.XLOOKUP(A395,'Patient Health Records'!A:A,'Patient Health Records'!X:X,FALSE)</f>
        <v>0</v>
      </c>
      <c r="Q395" t="b">
        <f>_xlfn.XLOOKUP(A395,'Patient Health Records'!A:A,'Patient Health Records'!S:S,FALSE)</f>
        <v>0</v>
      </c>
      <c r="R395" t="b">
        <f>_xlfn.XLOOKUP(A395,'Patient Health Records'!A:A,'Patient Health Records'!AA:AA,FALSE)</f>
        <v>0</v>
      </c>
      <c r="S395" t="str">
        <f>_xlfn.XLOOKUP(A395,'Patient Demographics'!A:A,'Patient Demographics'!E:E,FALSE)</f>
        <v>Male</v>
      </c>
      <c r="T395" t="str">
        <f>_xlfn.XLOOKUP(A395,'Patient Education'!A:A,'Patient Education'!B:B,FALSE)</f>
        <v>Master's Degree</v>
      </c>
      <c r="U395" t="str">
        <f>_xlfn.XLOOKUP('Combined Sheet'!A395,'Patient Education'!A:A,'Patient Education'!C:C,FALSE)</f>
        <v>Manager</v>
      </c>
      <c r="V395">
        <f>_xlfn.XLOOKUP(A395,'Billing Details'!A:A,'Billing Details'!J:J,FALSE)</f>
        <v>45000</v>
      </c>
    </row>
    <row r="396" spans="1:22" x14ac:dyDescent="0.35">
      <c r="A396" s="2" t="s">
        <v>668</v>
      </c>
      <c r="B396">
        <f>_xlfn.XLOOKUP(A396,'Patient Demographics'!A:A,'Billing Details'!J:J,FALSE)</f>
        <v>48000</v>
      </c>
      <c r="C396" t="str">
        <f>_xlfn.XLOOKUP(A396,'Patient Demographics'!A:A,'Patient Demographics'!N:N,FALSE)</f>
        <v>East</v>
      </c>
      <c r="D396">
        <f>_xlfn.XLOOKUP(A396,'Patient Demographics'!A:A,'Patient Demographics'!I:I,FALSE)</f>
        <v>45</v>
      </c>
      <c r="E396" t="str">
        <f>_xlfn.XLOOKUP(A396,'Patient Demographics'!A:A,'Patient Demographics'!J:J,FALSE)</f>
        <v>Adult</v>
      </c>
      <c r="F396">
        <f>_xlfn.XLOOKUP(A396,'Billing Details'!A:A,'Billing Details'!U:U,FALSE)</f>
        <v>31165.759999999998</v>
      </c>
      <c r="G396">
        <f>_xlfn.XLOOKUP(A396,'Patient Health Records'!A:A,'Patient Health Records'!E:E,FALSE)</f>
        <v>79.3</v>
      </c>
      <c r="H396" t="str">
        <f>_xlfn.XLOOKUP(A396,'Patient Health Records'!A:A,'Patient Health Records'!B:B,FALSE)</f>
        <v>B+</v>
      </c>
      <c r="I396" t="b">
        <f>_xlfn.XLOOKUP(A396,'Patient Health Records'!A:A,'Patient Health Records'!J:J,FALSE)</f>
        <v>0</v>
      </c>
      <c r="J396" t="b">
        <f>_xlfn.XLOOKUP(A396,'Patient Health Records'!A:A,'Patient Health Records'!P:P,FALSE)</f>
        <v>0</v>
      </c>
      <c r="K396" s="68">
        <f>_xlfn.XLOOKUP(A396,'Patient Health Records'!A:A,'Patient Health Records'!F:F,FALSE)</f>
        <v>29.846813956114268</v>
      </c>
      <c r="L396" s="22" t="b">
        <f>_xlfn.XLOOKUP(A396,'Patient Health Records'!A:A,'Patient Health Records'!AD:AD,FALSE)</f>
        <v>1</v>
      </c>
      <c r="M396">
        <f>_xlfn.XLOOKUP(A396,'Patient Demographics'!A:A,'Patient Demographics'!K:K,FALSE)</f>
        <v>0</v>
      </c>
      <c r="N396" t="b">
        <f>_xlfn.XLOOKUP(A396,'Billing Details'!A:A,'Billing Details'!T:T,FALSE)</f>
        <v>1</v>
      </c>
      <c r="O396" t="str">
        <f>_xlfn.XLOOKUP(A396,'Patient Health Records'!A:A,'Patient Health Records'!AF:AF,FALSE)</f>
        <v>Heart Disease</v>
      </c>
      <c r="P396" t="b">
        <f>_xlfn.XLOOKUP(A396,'Patient Health Records'!A:A,'Patient Health Records'!X:X,FALSE)</f>
        <v>0</v>
      </c>
      <c r="Q396" t="b">
        <f>_xlfn.XLOOKUP(A396,'Patient Health Records'!A:A,'Patient Health Records'!S:S,FALSE)</f>
        <v>0</v>
      </c>
      <c r="R396" t="b">
        <f>_xlfn.XLOOKUP(A396,'Patient Health Records'!A:A,'Patient Health Records'!AA:AA,FALSE)</f>
        <v>1</v>
      </c>
      <c r="S396" t="str">
        <f>_xlfn.XLOOKUP(A396,'Patient Demographics'!A:A,'Patient Demographics'!E:E,FALSE)</f>
        <v>Male</v>
      </c>
      <c r="T396" t="str">
        <f>_xlfn.XLOOKUP(A396,'Patient Education'!A:A,'Patient Education'!B:B,FALSE)</f>
        <v>Master's Degree</v>
      </c>
      <c r="U396" t="str">
        <f>_xlfn.XLOOKUP('Combined Sheet'!A396,'Patient Education'!A:A,'Patient Education'!C:C,FALSE)</f>
        <v>Doctor</v>
      </c>
      <c r="V396">
        <f>_xlfn.XLOOKUP(A396,'Billing Details'!A:A,'Billing Details'!J:J,FALSE)</f>
        <v>48000</v>
      </c>
    </row>
    <row r="397" spans="1:22" x14ac:dyDescent="0.35">
      <c r="A397" s="2" t="s">
        <v>670</v>
      </c>
      <c r="B397">
        <f>_xlfn.XLOOKUP(A397,'Patient Demographics'!A:A,'Billing Details'!J:J,FALSE)</f>
        <v>12000</v>
      </c>
      <c r="C397" t="str">
        <f>_xlfn.XLOOKUP(A397,'Patient Demographics'!A:A,'Patient Demographics'!N:N,FALSE)</f>
        <v>North</v>
      </c>
      <c r="D397">
        <f>_xlfn.XLOOKUP(A397,'Patient Demographics'!A:A,'Patient Demographics'!I:I,FALSE)</f>
        <v>68</v>
      </c>
      <c r="E397" t="str">
        <f>_xlfn.XLOOKUP(A397,'Patient Demographics'!A:A,'Patient Demographics'!J:J,FALSE)</f>
        <v>super senior</v>
      </c>
      <c r="F397">
        <f>_xlfn.XLOOKUP(A397,'Billing Details'!A:A,'Billing Details'!U:U,FALSE)</f>
        <v>9210.5399999999991</v>
      </c>
      <c r="G397">
        <f>_xlfn.XLOOKUP(A397,'Patient Health Records'!A:A,'Patient Health Records'!E:E,FALSE)</f>
        <v>83.4</v>
      </c>
      <c r="H397" t="str">
        <f>_xlfn.XLOOKUP(A397,'Patient Health Records'!A:A,'Patient Health Records'!B:B,FALSE)</f>
        <v>AB+</v>
      </c>
      <c r="I397" t="b">
        <f>_xlfn.XLOOKUP(A397,'Patient Health Records'!A:A,'Patient Health Records'!J:J,FALSE)</f>
        <v>0</v>
      </c>
      <c r="J397" t="b">
        <f>_xlfn.XLOOKUP(A397,'Patient Health Records'!A:A,'Patient Health Records'!P:P,FALSE)</f>
        <v>0</v>
      </c>
      <c r="K397" s="68">
        <f>_xlfn.XLOOKUP(A397,'Patient Health Records'!A:A,'Patient Health Records'!F:F,FALSE)</f>
        <v>29.904263329628172</v>
      </c>
      <c r="L397" s="22" t="b">
        <f>_xlfn.XLOOKUP(A397,'Patient Health Records'!A:A,'Patient Health Records'!AD:AD,FALSE)</f>
        <v>1</v>
      </c>
      <c r="M397">
        <f>_xlfn.XLOOKUP(A397,'Patient Demographics'!A:A,'Patient Demographics'!K:K,FALSE)</f>
        <v>0.5</v>
      </c>
      <c r="N397" t="b">
        <f>_xlfn.XLOOKUP(A397,'Billing Details'!A:A,'Billing Details'!T:T,FALSE)</f>
        <v>1</v>
      </c>
      <c r="O397" t="str">
        <f>_xlfn.XLOOKUP(A397,'Patient Health Records'!A:A,'Patient Health Records'!AF:AF,FALSE)</f>
        <v>Cancer</v>
      </c>
      <c r="P397" t="b">
        <f>_xlfn.XLOOKUP(A397,'Patient Health Records'!A:A,'Patient Health Records'!X:X,FALSE)</f>
        <v>0</v>
      </c>
      <c r="Q397" t="b">
        <f>_xlfn.XLOOKUP(A397,'Patient Health Records'!A:A,'Patient Health Records'!S:S,FALSE)</f>
        <v>0</v>
      </c>
      <c r="R397" t="b">
        <f>_xlfn.XLOOKUP(A397,'Patient Health Records'!A:A,'Patient Health Records'!AA:AA,FALSE)</f>
        <v>1</v>
      </c>
      <c r="S397" t="str">
        <f>_xlfn.XLOOKUP(A397,'Patient Demographics'!A:A,'Patient Demographics'!E:E,FALSE)</f>
        <v>Female</v>
      </c>
      <c r="T397" t="str">
        <f>_xlfn.XLOOKUP(A397,'Patient Education'!A:A,'Patient Education'!B:B,FALSE)</f>
        <v>PhD</v>
      </c>
      <c r="U397" t="str">
        <f>_xlfn.XLOOKUP('Combined Sheet'!A397,'Patient Education'!A:A,'Patient Education'!C:C,FALSE)</f>
        <v>Consultant</v>
      </c>
      <c r="V397">
        <f>_xlfn.XLOOKUP(A397,'Billing Details'!A:A,'Billing Details'!J:J,FALSE)</f>
        <v>12000</v>
      </c>
    </row>
    <row r="398" spans="1:22" x14ac:dyDescent="0.35">
      <c r="A398" s="2" t="s">
        <v>672</v>
      </c>
      <c r="B398">
        <f>_xlfn.XLOOKUP(A398,'Patient Demographics'!A:A,'Billing Details'!J:J,FALSE)</f>
        <v>800</v>
      </c>
      <c r="C398" t="str">
        <f>_xlfn.XLOOKUP(A398,'Patient Demographics'!A:A,'Patient Demographics'!N:N,FALSE)</f>
        <v>North</v>
      </c>
      <c r="D398">
        <f>_xlfn.XLOOKUP(A398,'Patient Demographics'!A:A,'Patient Demographics'!I:I,FALSE)</f>
        <v>42</v>
      </c>
      <c r="E398" t="str">
        <f>_xlfn.XLOOKUP(A398,'Patient Demographics'!A:A,'Patient Demographics'!J:J,FALSE)</f>
        <v>Adult</v>
      </c>
      <c r="F398">
        <f>_xlfn.XLOOKUP(A398,'Billing Details'!A:A,'Billing Details'!U:U,FALSE)</f>
        <v>630.55999999999995</v>
      </c>
      <c r="G398">
        <f>_xlfn.XLOOKUP(A398,'Patient Health Records'!A:A,'Patient Health Records'!E:E,FALSE)</f>
        <v>86.9</v>
      </c>
      <c r="H398" t="str">
        <f>_xlfn.XLOOKUP(A398,'Patient Health Records'!A:A,'Patient Health Records'!B:B,FALSE)</f>
        <v>A-</v>
      </c>
      <c r="I398" t="b">
        <f>_xlfn.XLOOKUP(A398,'Patient Health Records'!A:A,'Patient Health Records'!J:J,FALSE)</f>
        <v>0</v>
      </c>
      <c r="J398" t="b">
        <f>_xlfn.XLOOKUP(A398,'Patient Health Records'!A:A,'Patient Health Records'!P:P,FALSE)</f>
        <v>1</v>
      </c>
      <c r="K398" s="68">
        <f>_xlfn.XLOOKUP(A398,'Patient Health Records'!A:A,'Patient Health Records'!F:F,FALSE)</f>
        <v>29.035383741521603</v>
      </c>
      <c r="L398" s="22" t="b">
        <f>_xlfn.XLOOKUP(A398,'Patient Health Records'!A:A,'Patient Health Records'!AD:AD,FALSE)</f>
        <v>1</v>
      </c>
      <c r="M398">
        <f>_xlfn.XLOOKUP(A398,'Patient Demographics'!A:A,'Patient Demographics'!K:K,FALSE)</f>
        <v>12</v>
      </c>
      <c r="N398" t="b">
        <f>_xlfn.XLOOKUP(A398,'Billing Details'!A:A,'Billing Details'!T:T,FALSE)</f>
        <v>1</v>
      </c>
      <c r="O398" t="str">
        <f>_xlfn.XLOOKUP(A398,'Patient Health Records'!A:A,'Patient Health Records'!AF:AF,FALSE)</f>
        <v>Respiratory Infection</v>
      </c>
      <c r="P398" t="b">
        <f>_xlfn.XLOOKUP(A398,'Patient Health Records'!A:A,'Patient Health Records'!X:X,FALSE)</f>
        <v>0</v>
      </c>
      <c r="Q398" t="b">
        <f>_xlfn.XLOOKUP(A398,'Patient Health Records'!A:A,'Patient Health Records'!S:S,FALSE)</f>
        <v>1</v>
      </c>
      <c r="R398" t="b">
        <f>_xlfn.XLOOKUP(A398,'Patient Health Records'!A:A,'Patient Health Records'!AA:AA,FALSE)</f>
        <v>1</v>
      </c>
      <c r="S398" t="str">
        <f>_xlfn.XLOOKUP(A398,'Patient Demographics'!A:A,'Patient Demographics'!E:E,FALSE)</f>
        <v>Female</v>
      </c>
      <c r="T398" t="str">
        <f>_xlfn.XLOOKUP(A398,'Patient Education'!A:A,'Patient Education'!B:B,FALSE)</f>
        <v>School</v>
      </c>
      <c r="U398" t="str">
        <f>_xlfn.XLOOKUP('Combined Sheet'!A398,'Patient Education'!A:A,'Patient Education'!C:C,FALSE)</f>
        <v>Clerical Staff</v>
      </c>
      <c r="V398">
        <f>_xlfn.XLOOKUP(A398,'Billing Details'!A:A,'Billing Details'!J:J,FALSE)</f>
        <v>800</v>
      </c>
    </row>
    <row r="399" spans="1:22" x14ac:dyDescent="0.35">
      <c r="A399" s="2" t="s">
        <v>673</v>
      </c>
      <c r="B399">
        <f>_xlfn.XLOOKUP(A399,'Patient Demographics'!A:A,'Billing Details'!J:J,FALSE)</f>
        <v>24000</v>
      </c>
      <c r="C399" t="str">
        <f>_xlfn.XLOOKUP(A399,'Patient Demographics'!A:A,'Patient Demographics'!N:N,FALSE)</f>
        <v>South</v>
      </c>
      <c r="D399">
        <f>_xlfn.XLOOKUP(A399,'Patient Demographics'!A:A,'Patient Demographics'!I:I,FALSE)</f>
        <v>32</v>
      </c>
      <c r="E399" t="str">
        <f>_xlfn.XLOOKUP(A399,'Patient Demographics'!A:A,'Patient Demographics'!J:J,FALSE)</f>
        <v>Adult</v>
      </c>
      <c r="F399">
        <f>_xlfn.XLOOKUP(A399,'Billing Details'!A:A,'Billing Details'!U:U,FALSE)</f>
        <v>17480.04</v>
      </c>
      <c r="G399">
        <f>_xlfn.XLOOKUP(A399,'Patient Health Records'!A:A,'Patient Health Records'!E:E,FALSE)</f>
        <v>65</v>
      </c>
      <c r="H399" t="str">
        <f>_xlfn.XLOOKUP(A399,'Patient Health Records'!A:A,'Patient Health Records'!B:B,FALSE)</f>
        <v>A+</v>
      </c>
      <c r="I399" t="b">
        <f>_xlfn.XLOOKUP(A399,'Patient Health Records'!A:A,'Patient Health Records'!J:J,FALSE)</f>
        <v>0</v>
      </c>
      <c r="J399" t="b">
        <f>_xlfn.XLOOKUP(A399,'Patient Health Records'!A:A,'Patient Health Records'!P:P,FALSE)</f>
        <v>0</v>
      </c>
      <c r="K399" s="68">
        <f>_xlfn.XLOOKUP(A399,'Patient Health Records'!A:A,'Patient Health Records'!F:F,FALSE)</f>
        <v>23.030045351473927</v>
      </c>
      <c r="L399" s="22" t="b">
        <f>_xlfn.XLOOKUP(A399,'Patient Health Records'!A:A,'Patient Health Records'!AD:AD,FALSE)</f>
        <v>0</v>
      </c>
      <c r="M399">
        <f>_xlfn.XLOOKUP(A399,'Patient Demographics'!A:A,'Patient Demographics'!K:K,FALSE)</f>
        <v>12</v>
      </c>
      <c r="N399" t="b">
        <f>_xlfn.XLOOKUP(A399,'Billing Details'!A:A,'Billing Details'!T:T,FALSE)</f>
        <v>1</v>
      </c>
      <c r="O399" t="str">
        <f>_xlfn.XLOOKUP(A399,'Patient Health Records'!A:A,'Patient Health Records'!AF:AF,FALSE)</f>
        <v>Osteoarthritis</v>
      </c>
      <c r="P399" t="b">
        <f>_xlfn.XLOOKUP(A399,'Patient Health Records'!A:A,'Patient Health Records'!X:X,FALSE)</f>
        <v>0</v>
      </c>
      <c r="Q399" t="b">
        <f>_xlfn.XLOOKUP(A399,'Patient Health Records'!A:A,'Patient Health Records'!S:S,FALSE)</f>
        <v>0</v>
      </c>
      <c r="R399" t="b">
        <f>_xlfn.XLOOKUP(A399,'Patient Health Records'!A:A,'Patient Health Records'!AA:AA,FALSE)</f>
        <v>0</v>
      </c>
      <c r="S399" t="str">
        <f>_xlfn.XLOOKUP(A399,'Patient Demographics'!A:A,'Patient Demographics'!E:E,FALSE)</f>
        <v>Female</v>
      </c>
      <c r="T399" t="str">
        <f>_xlfn.XLOOKUP(A399,'Patient Education'!A:A,'Patient Education'!B:B,FALSE)</f>
        <v>Bachelor's Degree</v>
      </c>
      <c r="U399" t="str">
        <f>_xlfn.XLOOKUP('Combined Sheet'!A399,'Patient Education'!A:A,'Patient Education'!C:C,FALSE)</f>
        <v>Engineer</v>
      </c>
      <c r="V399">
        <f>_xlfn.XLOOKUP(A399,'Billing Details'!A:A,'Billing Details'!J:J,FALSE)</f>
        <v>24000</v>
      </c>
    </row>
    <row r="400" spans="1:22" x14ac:dyDescent="0.35">
      <c r="A400" s="2" t="s">
        <v>674</v>
      </c>
      <c r="B400">
        <f>_xlfn.XLOOKUP(A400,'Patient Demographics'!A:A,'Billing Details'!J:J,FALSE)</f>
        <v>60000</v>
      </c>
      <c r="C400" t="str">
        <f>_xlfn.XLOOKUP(A400,'Patient Demographics'!A:A,'Patient Demographics'!N:N,FALSE)</f>
        <v>West</v>
      </c>
      <c r="D400">
        <f>_xlfn.XLOOKUP(A400,'Patient Demographics'!A:A,'Patient Demographics'!I:I,FALSE)</f>
        <v>42</v>
      </c>
      <c r="E400" t="str">
        <f>_xlfn.XLOOKUP(A400,'Patient Demographics'!A:A,'Patient Demographics'!J:J,FALSE)</f>
        <v>Adult</v>
      </c>
      <c r="F400">
        <f>_xlfn.XLOOKUP(A400,'Billing Details'!A:A,'Billing Details'!U:U,FALSE)</f>
        <v>39419.75</v>
      </c>
      <c r="G400">
        <f>_xlfn.XLOOKUP(A400,'Patient Health Records'!A:A,'Patient Health Records'!E:E,FALSE)</f>
        <v>89.7</v>
      </c>
      <c r="H400" t="str">
        <f>_xlfn.XLOOKUP(A400,'Patient Health Records'!A:A,'Patient Health Records'!B:B,FALSE)</f>
        <v>AB+</v>
      </c>
      <c r="I400" t="b">
        <f>_xlfn.XLOOKUP(A400,'Patient Health Records'!A:A,'Patient Health Records'!J:J,FALSE)</f>
        <v>1</v>
      </c>
      <c r="J400" t="b">
        <f>_xlfn.XLOOKUP(A400,'Patient Health Records'!A:A,'Patient Health Records'!P:P,FALSE)</f>
        <v>0</v>
      </c>
      <c r="K400" s="68">
        <f>_xlfn.XLOOKUP(A400,'Patient Health Records'!A:A,'Patient Health Records'!F:F,FALSE)</f>
        <v>30.320443482963768</v>
      </c>
      <c r="L400" s="22" t="b">
        <f>_xlfn.XLOOKUP(A400,'Patient Health Records'!A:A,'Patient Health Records'!AD:AD,FALSE)</f>
        <v>1</v>
      </c>
      <c r="M400">
        <f>_xlfn.XLOOKUP(A400,'Patient Demographics'!A:A,'Patient Demographics'!K:K,FALSE)</f>
        <v>15</v>
      </c>
      <c r="N400" t="b">
        <f>_xlfn.XLOOKUP(A400,'Billing Details'!A:A,'Billing Details'!T:T,FALSE)</f>
        <v>1</v>
      </c>
      <c r="O400" t="str">
        <f>_xlfn.XLOOKUP(A400,'Patient Health Records'!A:A,'Patient Health Records'!AF:AF,FALSE)</f>
        <v>Stroke</v>
      </c>
      <c r="P400" t="b">
        <f>_xlfn.XLOOKUP(A400,'Patient Health Records'!A:A,'Patient Health Records'!X:X,FALSE)</f>
        <v>0</v>
      </c>
      <c r="Q400" t="b">
        <f>_xlfn.XLOOKUP(A400,'Patient Health Records'!A:A,'Patient Health Records'!S:S,FALSE)</f>
        <v>1</v>
      </c>
      <c r="R400" t="b">
        <f>_xlfn.XLOOKUP(A400,'Patient Health Records'!A:A,'Patient Health Records'!AA:AA,FALSE)</f>
        <v>0</v>
      </c>
      <c r="S400" t="str">
        <f>_xlfn.XLOOKUP(A400,'Patient Demographics'!A:A,'Patient Demographics'!E:E,FALSE)</f>
        <v>Female</v>
      </c>
      <c r="T400" t="str">
        <f>_xlfn.XLOOKUP(A400,'Patient Education'!A:A,'Patient Education'!B:B,FALSE)</f>
        <v>Bachelor's Degree</v>
      </c>
      <c r="U400" t="str">
        <f>_xlfn.XLOOKUP('Combined Sheet'!A400,'Patient Education'!A:A,'Patient Education'!C:C,FALSE)</f>
        <v>Junior Executive</v>
      </c>
      <c r="V400">
        <f>_xlfn.XLOOKUP(A400,'Billing Details'!A:A,'Billing Details'!J:J,FALSE)</f>
        <v>60000</v>
      </c>
    </row>
    <row r="401" spans="1:22" x14ac:dyDescent="0.35">
      <c r="A401" s="2" t="s">
        <v>675</v>
      </c>
      <c r="B401">
        <f>_xlfn.XLOOKUP(A401,'Patient Demographics'!A:A,'Billing Details'!J:J,FALSE)</f>
        <v>24000</v>
      </c>
      <c r="C401" t="str">
        <f>_xlfn.XLOOKUP(A401,'Patient Demographics'!A:A,'Patient Demographics'!N:N,FALSE)</f>
        <v>North</v>
      </c>
      <c r="D401">
        <f>_xlfn.XLOOKUP(A401,'Patient Demographics'!A:A,'Patient Demographics'!I:I,FALSE)</f>
        <v>41</v>
      </c>
      <c r="E401" t="str">
        <f>_xlfn.XLOOKUP(A401,'Patient Demographics'!A:A,'Patient Demographics'!J:J,FALSE)</f>
        <v>Adult</v>
      </c>
      <c r="F401">
        <f>_xlfn.XLOOKUP(A401,'Billing Details'!A:A,'Billing Details'!U:U,FALSE)</f>
        <v>20401.560000000001</v>
      </c>
      <c r="G401">
        <f>_xlfn.XLOOKUP(A401,'Patient Health Records'!A:A,'Patient Health Records'!E:E,FALSE)</f>
        <v>72</v>
      </c>
      <c r="H401" t="str">
        <f>_xlfn.XLOOKUP(A401,'Patient Health Records'!A:A,'Patient Health Records'!B:B,FALSE)</f>
        <v>A-</v>
      </c>
      <c r="I401" t="b">
        <f>_xlfn.XLOOKUP(A401,'Patient Health Records'!A:A,'Patient Health Records'!J:J,FALSE)</f>
        <v>0</v>
      </c>
      <c r="J401" t="b">
        <f>_xlfn.XLOOKUP(A401,'Patient Health Records'!A:A,'Patient Health Records'!P:P,FALSE)</f>
        <v>0</v>
      </c>
      <c r="K401" s="68">
        <f>_xlfn.XLOOKUP(A401,'Patient Health Records'!A:A,'Patient Health Records'!F:F,FALSE)</f>
        <v>26.1286108288576</v>
      </c>
      <c r="L401" s="22" t="b">
        <f>_xlfn.XLOOKUP(A401,'Patient Health Records'!A:A,'Patient Health Records'!AD:AD,FALSE)</f>
        <v>0</v>
      </c>
      <c r="M401">
        <f>_xlfn.XLOOKUP(A401,'Patient Demographics'!A:A,'Patient Demographics'!K:K,FALSE)</f>
        <v>3</v>
      </c>
      <c r="N401" t="b">
        <f>_xlfn.XLOOKUP(A401,'Billing Details'!A:A,'Billing Details'!T:T,FALSE)</f>
        <v>1</v>
      </c>
      <c r="O401" t="str">
        <f>_xlfn.XLOOKUP(A401,'Patient Health Records'!A:A,'Patient Health Records'!AF:AF,FALSE)</f>
        <v>Diabetes</v>
      </c>
      <c r="P401" t="b">
        <f>_xlfn.XLOOKUP(A401,'Patient Health Records'!A:A,'Patient Health Records'!X:X,FALSE)</f>
        <v>0</v>
      </c>
      <c r="Q401" t="b">
        <f>_xlfn.XLOOKUP(A401,'Patient Health Records'!A:A,'Patient Health Records'!S:S,FALSE)</f>
        <v>0</v>
      </c>
      <c r="R401" t="b">
        <f>_xlfn.XLOOKUP(A401,'Patient Health Records'!A:A,'Patient Health Records'!AA:AA,FALSE)</f>
        <v>0</v>
      </c>
      <c r="S401" t="str">
        <f>_xlfn.XLOOKUP(A401,'Patient Demographics'!A:A,'Patient Demographics'!E:E,FALSE)</f>
        <v>Female</v>
      </c>
      <c r="T401" t="str">
        <f>_xlfn.XLOOKUP(A401,'Patient Education'!A:A,'Patient Education'!B:B,FALSE)</f>
        <v>Master's Degree</v>
      </c>
      <c r="U401" t="str">
        <f>_xlfn.XLOOKUP('Combined Sheet'!A401,'Patient Education'!A:A,'Patient Education'!C:C,FALSE)</f>
        <v>Manager</v>
      </c>
      <c r="V401">
        <f>_xlfn.XLOOKUP(A401,'Billing Details'!A:A,'Billing Details'!J:J,FALSE)</f>
        <v>24000</v>
      </c>
    </row>
    <row r="402" spans="1:22" x14ac:dyDescent="0.35">
      <c r="A402" s="2" t="s">
        <v>677</v>
      </c>
      <c r="B402">
        <f>_xlfn.XLOOKUP(A402,'Patient Demographics'!A:A,'Billing Details'!J:J,FALSE)</f>
        <v>60000</v>
      </c>
      <c r="C402" t="str">
        <f>_xlfn.XLOOKUP(A402,'Patient Demographics'!A:A,'Patient Demographics'!N:N,FALSE)</f>
        <v>North</v>
      </c>
      <c r="D402">
        <f>_xlfn.XLOOKUP(A402,'Patient Demographics'!A:A,'Patient Demographics'!I:I,FALSE)</f>
        <v>62</v>
      </c>
      <c r="E402" t="str">
        <f>_xlfn.XLOOKUP(A402,'Patient Demographics'!A:A,'Patient Demographics'!J:J,FALSE)</f>
        <v>super senior</v>
      </c>
      <c r="F402">
        <f>_xlfn.XLOOKUP(A402,'Billing Details'!A:A,'Billing Details'!U:U,FALSE)</f>
        <v>31762.350000000002</v>
      </c>
      <c r="G402">
        <f>_xlfn.XLOOKUP(A402,'Patient Health Records'!A:A,'Patient Health Records'!E:E,FALSE)</f>
        <v>46.9</v>
      </c>
      <c r="H402" t="str">
        <f>_xlfn.XLOOKUP(A402,'Patient Health Records'!A:A,'Patient Health Records'!B:B,FALSE)</f>
        <v>O-</v>
      </c>
      <c r="I402" t="b">
        <f>_xlfn.XLOOKUP(A402,'Patient Health Records'!A:A,'Patient Health Records'!J:J,FALSE)</f>
        <v>1</v>
      </c>
      <c r="J402" t="b">
        <f>_xlfn.XLOOKUP(A402,'Patient Health Records'!A:A,'Patient Health Records'!P:P,FALSE)</f>
        <v>1</v>
      </c>
      <c r="K402" s="68">
        <f>_xlfn.XLOOKUP(A402,'Patient Health Records'!A:A,'Patient Health Records'!F:F,FALSE)</f>
        <v>20.844444444444445</v>
      </c>
      <c r="L402" s="22" t="b">
        <f>_xlfn.XLOOKUP(A402,'Patient Health Records'!A:A,'Patient Health Records'!AD:AD,FALSE)</f>
        <v>0</v>
      </c>
      <c r="M402">
        <f>_xlfn.XLOOKUP(A402,'Patient Demographics'!A:A,'Patient Demographics'!K:K,FALSE)</f>
        <v>2</v>
      </c>
      <c r="N402" t="b">
        <f>_xlfn.XLOOKUP(A402,'Billing Details'!A:A,'Billing Details'!T:T,FALSE)</f>
        <v>1</v>
      </c>
      <c r="O402" t="str">
        <f>_xlfn.XLOOKUP(A402,'Patient Health Records'!A:A,'Patient Health Records'!AF:AF,FALSE)</f>
        <v>Appendicitis</v>
      </c>
      <c r="P402" t="b">
        <f>_xlfn.XLOOKUP(A402,'Patient Health Records'!A:A,'Patient Health Records'!X:X,FALSE)</f>
        <v>0</v>
      </c>
      <c r="Q402" t="b">
        <f>_xlfn.XLOOKUP(A402,'Patient Health Records'!A:A,'Patient Health Records'!S:S,FALSE)</f>
        <v>0</v>
      </c>
      <c r="R402" t="b">
        <f>_xlfn.XLOOKUP(A402,'Patient Health Records'!A:A,'Patient Health Records'!AA:AA,FALSE)</f>
        <v>0</v>
      </c>
      <c r="S402" t="str">
        <f>_xlfn.XLOOKUP(A402,'Patient Demographics'!A:A,'Patient Demographics'!E:E,FALSE)</f>
        <v>Female</v>
      </c>
      <c r="T402" t="str">
        <f>_xlfn.XLOOKUP(A402,'Patient Education'!A:A,'Patient Education'!B:B,FALSE)</f>
        <v>High School</v>
      </c>
      <c r="U402" t="str">
        <f>_xlfn.XLOOKUP('Combined Sheet'!A402,'Patient Education'!A:A,'Patient Education'!C:C,FALSE)</f>
        <v>Unemployed</v>
      </c>
      <c r="V402">
        <f>_xlfn.XLOOKUP(A402,'Billing Details'!A:A,'Billing Details'!J:J,FALSE)</f>
        <v>60000</v>
      </c>
    </row>
    <row r="403" spans="1:22" x14ac:dyDescent="0.35">
      <c r="A403" s="2" t="s">
        <v>678</v>
      </c>
      <c r="B403">
        <f>_xlfn.XLOOKUP(A403,'Patient Demographics'!A:A,'Billing Details'!J:J,FALSE)</f>
        <v>250000</v>
      </c>
      <c r="C403" t="str">
        <f>_xlfn.XLOOKUP(A403,'Patient Demographics'!A:A,'Patient Demographics'!N:N,FALSE)</f>
        <v>West</v>
      </c>
      <c r="D403">
        <f>_xlfn.XLOOKUP(A403,'Patient Demographics'!A:A,'Patient Demographics'!I:I,FALSE)</f>
        <v>42</v>
      </c>
      <c r="E403" t="str">
        <f>_xlfn.XLOOKUP(A403,'Patient Demographics'!A:A,'Patient Demographics'!J:J,FALSE)</f>
        <v>Adult</v>
      </c>
      <c r="F403">
        <f>_xlfn.XLOOKUP(A403,'Billing Details'!A:A,'Billing Details'!U:U,FALSE)</f>
        <v>207131.6</v>
      </c>
      <c r="G403">
        <f>_xlfn.XLOOKUP(A403,'Patient Health Records'!A:A,'Patient Health Records'!E:E,FALSE)</f>
        <v>87.8</v>
      </c>
      <c r="H403" t="str">
        <f>_xlfn.XLOOKUP(A403,'Patient Health Records'!A:A,'Patient Health Records'!B:B,FALSE)</f>
        <v>A-</v>
      </c>
      <c r="I403" t="b">
        <f>_xlfn.XLOOKUP(A403,'Patient Health Records'!A:A,'Patient Health Records'!J:J,FALSE)</f>
        <v>1</v>
      </c>
      <c r="J403" t="b">
        <f>_xlfn.XLOOKUP(A403,'Patient Health Records'!A:A,'Patient Health Records'!P:P,FALSE)</f>
        <v>0</v>
      </c>
      <c r="K403" s="68">
        <f>_xlfn.XLOOKUP(A403,'Patient Health Records'!A:A,'Patient Health Records'!F:F,FALSE)</f>
        <v>30.026332888752098</v>
      </c>
      <c r="L403" s="22" t="b">
        <f>_xlfn.XLOOKUP(A403,'Patient Health Records'!A:A,'Patient Health Records'!AD:AD,FALSE)</f>
        <v>1</v>
      </c>
      <c r="M403">
        <f>_xlfn.XLOOKUP(A403,'Patient Demographics'!A:A,'Patient Demographics'!K:K,FALSE)</f>
        <v>7</v>
      </c>
      <c r="N403" t="b">
        <f>_xlfn.XLOOKUP(A403,'Billing Details'!A:A,'Billing Details'!T:T,FALSE)</f>
        <v>1</v>
      </c>
      <c r="O403" t="str">
        <f>_xlfn.XLOOKUP(A403,'Patient Health Records'!A:A,'Patient Health Records'!AF:AF,FALSE)</f>
        <v>Diabetes</v>
      </c>
      <c r="P403" t="b">
        <f>_xlfn.XLOOKUP(A403,'Patient Health Records'!A:A,'Patient Health Records'!X:X,FALSE)</f>
        <v>0</v>
      </c>
      <c r="Q403" t="b">
        <f>_xlfn.XLOOKUP(A403,'Patient Health Records'!A:A,'Patient Health Records'!S:S,FALSE)</f>
        <v>0</v>
      </c>
      <c r="R403" t="b">
        <f>_xlfn.XLOOKUP(A403,'Patient Health Records'!A:A,'Patient Health Records'!AA:AA,FALSE)</f>
        <v>1</v>
      </c>
      <c r="S403" t="str">
        <f>_xlfn.XLOOKUP(A403,'Patient Demographics'!A:A,'Patient Demographics'!E:E,FALSE)</f>
        <v>Female</v>
      </c>
      <c r="T403" t="str">
        <f>_xlfn.XLOOKUP(A403,'Patient Education'!A:A,'Patient Education'!B:B,FALSE)</f>
        <v>Master's Degree</v>
      </c>
      <c r="U403" t="str">
        <f>_xlfn.XLOOKUP('Combined Sheet'!A403,'Patient Education'!A:A,'Patient Education'!C:C,FALSE)</f>
        <v>Senior Executive</v>
      </c>
      <c r="V403">
        <f>_xlfn.XLOOKUP(A403,'Billing Details'!A:A,'Billing Details'!J:J,FALSE)</f>
        <v>250000</v>
      </c>
    </row>
    <row r="404" spans="1:22" x14ac:dyDescent="0.35">
      <c r="A404" s="2" t="s">
        <v>679</v>
      </c>
      <c r="B404">
        <f>_xlfn.XLOOKUP(A404,'Patient Demographics'!A:A,'Billing Details'!J:J,FALSE)</f>
        <v>1600</v>
      </c>
      <c r="C404" t="str">
        <f>_xlfn.XLOOKUP(A404,'Patient Demographics'!A:A,'Patient Demographics'!N:N,FALSE)</f>
        <v>South</v>
      </c>
      <c r="D404">
        <f>_xlfn.XLOOKUP(A404,'Patient Demographics'!A:A,'Patient Demographics'!I:I,FALSE)</f>
        <v>48</v>
      </c>
      <c r="E404" t="str">
        <f>_xlfn.XLOOKUP(A404,'Patient Demographics'!A:A,'Patient Demographics'!J:J,FALSE)</f>
        <v>Senior</v>
      </c>
      <c r="F404">
        <f>_xlfn.XLOOKUP(A404,'Billing Details'!A:A,'Billing Details'!U:U,FALSE)</f>
        <v>1276.22</v>
      </c>
      <c r="G404">
        <f>_xlfn.XLOOKUP(A404,'Patient Health Records'!A:A,'Patient Health Records'!E:E,FALSE)</f>
        <v>92.7</v>
      </c>
      <c r="H404" t="str">
        <f>_xlfn.XLOOKUP(A404,'Patient Health Records'!A:A,'Patient Health Records'!B:B,FALSE)</f>
        <v>A+</v>
      </c>
      <c r="I404" t="b">
        <f>_xlfn.XLOOKUP(A404,'Patient Health Records'!A:A,'Patient Health Records'!J:J,FALSE)</f>
        <v>1</v>
      </c>
      <c r="J404" t="b">
        <f>_xlfn.XLOOKUP(A404,'Patient Health Records'!A:A,'Patient Health Records'!P:P,FALSE)</f>
        <v>0</v>
      </c>
      <c r="K404" s="68">
        <f>_xlfn.XLOOKUP(A404,'Patient Health Records'!A:A,'Patient Health Records'!F:F,FALSE)</f>
        <v>34.89028567127103</v>
      </c>
      <c r="L404" s="22" t="b">
        <f>_xlfn.XLOOKUP(A404,'Patient Health Records'!A:A,'Patient Health Records'!AD:AD,FALSE)</f>
        <v>1</v>
      </c>
      <c r="M404">
        <f>_xlfn.XLOOKUP(A404,'Patient Demographics'!A:A,'Patient Demographics'!K:K,FALSE)</f>
        <v>7</v>
      </c>
      <c r="N404" t="b">
        <f>_xlfn.XLOOKUP(A404,'Billing Details'!A:A,'Billing Details'!T:T,FALSE)</f>
        <v>1</v>
      </c>
      <c r="O404" t="str">
        <f>_xlfn.XLOOKUP(A404,'Patient Health Records'!A:A,'Patient Health Records'!AF:AF,FALSE)</f>
        <v>Heart Disease</v>
      </c>
      <c r="P404" t="b">
        <f>_xlfn.XLOOKUP(A404,'Patient Health Records'!A:A,'Patient Health Records'!X:X,FALSE)</f>
        <v>0</v>
      </c>
      <c r="Q404" t="b">
        <f>_xlfn.XLOOKUP(A404,'Patient Health Records'!A:A,'Patient Health Records'!S:S,FALSE)</f>
        <v>1</v>
      </c>
      <c r="R404" t="b">
        <f>_xlfn.XLOOKUP(A404,'Patient Health Records'!A:A,'Patient Health Records'!AA:AA,FALSE)</f>
        <v>1</v>
      </c>
      <c r="S404" t="str">
        <f>_xlfn.XLOOKUP(A404,'Patient Demographics'!A:A,'Patient Demographics'!E:E,FALSE)</f>
        <v>Male</v>
      </c>
      <c r="T404" t="str">
        <f>_xlfn.XLOOKUP(A404,'Patient Education'!A:A,'Patient Education'!B:B,FALSE)</f>
        <v>Post-graduate</v>
      </c>
      <c r="U404" t="str">
        <f>_xlfn.XLOOKUP('Combined Sheet'!A404,'Patient Education'!A:A,'Patient Education'!C:C,FALSE)</f>
        <v>CEO</v>
      </c>
      <c r="V404">
        <f>_xlfn.XLOOKUP(A404,'Billing Details'!A:A,'Billing Details'!J:J,FALSE)</f>
        <v>1600</v>
      </c>
    </row>
    <row r="405" spans="1:22" x14ac:dyDescent="0.35">
      <c r="A405" s="2" t="s">
        <v>681</v>
      </c>
      <c r="B405">
        <f>_xlfn.XLOOKUP(A405,'Patient Demographics'!A:A,'Billing Details'!J:J,FALSE)</f>
        <v>12000</v>
      </c>
      <c r="C405" t="str">
        <f>_xlfn.XLOOKUP(A405,'Patient Demographics'!A:A,'Patient Demographics'!N:N,FALSE)</f>
        <v>South</v>
      </c>
      <c r="D405">
        <f>_xlfn.XLOOKUP(A405,'Patient Demographics'!A:A,'Patient Demographics'!I:I,FALSE)</f>
        <v>68</v>
      </c>
      <c r="E405" t="str">
        <f>_xlfn.XLOOKUP(A405,'Patient Demographics'!A:A,'Patient Demographics'!J:J,FALSE)</f>
        <v>super senior</v>
      </c>
      <c r="F405">
        <f>_xlfn.XLOOKUP(A405,'Billing Details'!A:A,'Billing Details'!U:U,FALSE)</f>
        <v>8430.7800000000007</v>
      </c>
      <c r="G405">
        <f>_xlfn.XLOOKUP(A405,'Patient Health Records'!A:A,'Patient Health Records'!E:E,FALSE)</f>
        <v>97.4</v>
      </c>
      <c r="H405" t="str">
        <f>_xlfn.XLOOKUP(A405,'Patient Health Records'!A:A,'Patient Health Records'!B:B,FALSE)</f>
        <v>O+</v>
      </c>
      <c r="I405" t="b">
        <f>_xlfn.XLOOKUP(A405,'Patient Health Records'!A:A,'Patient Health Records'!J:J,FALSE)</f>
        <v>1</v>
      </c>
      <c r="J405" t="b">
        <f>_xlfn.XLOOKUP(A405,'Patient Health Records'!A:A,'Patient Health Records'!P:P,FALSE)</f>
        <v>0</v>
      </c>
      <c r="K405" s="68">
        <f>_xlfn.XLOOKUP(A405,'Patient Health Records'!A:A,'Patient Health Records'!F:F,FALSE)</f>
        <v>34.924163648750408</v>
      </c>
      <c r="L405" s="22" t="b">
        <f>_xlfn.XLOOKUP(A405,'Patient Health Records'!A:A,'Patient Health Records'!AD:AD,FALSE)</f>
        <v>1</v>
      </c>
      <c r="M405">
        <f>_xlfn.XLOOKUP(A405,'Patient Demographics'!A:A,'Patient Demographics'!K:K,FALSE)</f>
        <v>7</v>
      </c>
      <c r="N405" t="b">
        <f>_xlfn.XLOOKUP(A405,'Billing Details'!A:A,'Billing Details'!T:T,FALSE)</f>
        <v>1</v>
      </c>
      <c r="O405" t="str">
        <f>_xlfn.XLOOKUP(A405,'Patient Health Records'!A:A,'Patient Health Records'!AF:AF,FALSE)</f>
        <v>Childbirth</v>
      </c>
      <c r="P405" t="b">
        <f>_xlfn.XLOOKUP(A405,'Patient Health Records'!A:A,'Patient Health Records'!X:X,FALSE)</f>
        <v>0</v>
      </c>
      <c r="Q405" t="b">
        <f>_xlfn.XLOOKUP(A405,'Patient Health Records'!A:A,'Patient Health Records'!S:S,FALSE)</f>
        <v>0</v>
      </c>
      <c r="R405" t="b">
        <f>_xlfn.XLOOKUP(A405,'Patient Health Records'!A:A,'Patient Health Records'!AA:AA,FALSE)</f>
        <v>1</v>
      </c>
      <c r="S405" t="str">
        <f>_xlfn.XLOOKUP(A405,'Patient Demographics'!A:A,'Patient Demographics'!E:E,FALSE)</f>
        <v>Male</v>
      </c>
      <c r="T405" t="str">
        <f>_xlfn.XLOOKUP(A405,'Patient Education'!A:A,'Patient Education'!B:B,FALSE)</f>
        <v>Bachelor's Degree</v>
      </c>
      <c r="U405" t="str">
        <f>_xlfn.XLOOKUP('Combined Sheet'!A405,'Patient Education'!A:A,'Patient Education'!C:C,FALSE)</f>
        <v>Junior Executive</v>
      </c>
      <c r="V405">
        <f>_xlfn.XLOOKUP(A405,'Billing Details'!A:A,'Billing Details'!J:J,FALSE)</f>
        <v>12000</v>
      </c>
    </row>
    <row r="406" spans="1:22" x14ac:dyDescent="0.35">
      <c r="A406" s="2" t="s">
        <v>683</v>
      </c>
      <c r="B406">
        <f>_xlfn.XLOOKUP(A406,'Patient Demographics'!A:A,'Billing Details'!J:J,FALSE)</f>
        <v>32000</v>
      </c>
      <c r="C406" t="str">
        <f>_xlfn.XLOOKUP(A406,'Patient Demographics'!A:A,'Patient Demographics'!N:N,FALSE)</f>
        <v>South</v>
      </c>
      <c r="D406">
        <f>_xlfn.XLOOKUP(A406,'Patient Demographics'!A:A,'Patient Demographics'!I:I,FALSE)</f>
        <v>33</v>
      </c>
      <c r="E406" t="str">
        <f>_xlfn.XLOOKUP(A406,'Patient Demographics'!A:A,'Patient Demographics'!J:J,FALSE)</f>
        <v>Adult</v>
      </c>
      <c r="F406">
        <f>_xlfn.XLOOKUP(A406,'Billing Details'!A:A,'Billing Details'!U:U,FALSE)</f>
        <v>25608.2</v>
      </c>
      <c r="G406">
        <f>_xlfn.XLOOKUP(A406,'Patient Health Records'!A:A,'Patient Health Records'!E:E,FALSE)</f>
        <v>58.1</v>
      </c>
      <c r="H406" t="str">
        <f>_xlfn.XLOOKUP(A406,'Patient Health Records'!A:A,'Patient Health Records'!B:B,FALSE)</f>
        <v>O+</v>
      </c>
      <c r="I406" t="b">
        <f>_xlfn.XLOOKUP(A406,'Patient Health Records'!A:A,'Patient Health Records'!J:J,FALSE)</f>
        <v>1</v>
      </c>
      <c r="J406" t="b">
        <f>_xlfn.XLOOKUP(A406,'Patient Health Records'!A:A,'Patient Health Records'!P:P,FALSE)</f>
        <v>0</v>
      </c>
      <c r="K406" s="68">
        <f>_xlfn.XLOOKUP(A406,'Patient Health Records'!A:A,'Patient Health Records'!F:F,FALSE)</f>
        <v>22.13839353757049</v>
      </c>
      <c r="L406" s="22" t="b">
        <f>_xlfn.XLOOKUP(A406,'Patient Health Records'!A:A,'Patient Health Records'!AD:AD,FALSE)</f>
        <v>0</v>
      </c>
      <c r="M406">
        <f>_xlfn.XLOOKUP(A406,'Patient Demographics'!A:A,'Patient Demographics'!K:K,FALSE)</f>
        <v>15</v>
      </c>
      <c r="N406" t="b">
        <f>_xlfn.XLOOKUP(A406,'Billing Details'!A:A,'Billing Details'!T:T,FALSE)</f>
        <v>1</v>
      </c>
      <c r="O406" t="str">
        <f>_xlfn.XLOOKUP(A406,'Patient Health Records'!A:A,'Patient Health Records'!AF:AF,FALSE)</f>
        <v>Fractured Arm</v>
      </c>
      <c r="P406" t="b">
        <f>_xlfn.XLOOKUP(A406,'Patient Health Records'!A:A,'Patient Health Records'!X:X,FALSE)</f>
        <v>0</v>
      </c>
      <c r="Q406" t="b">
        <f>_xlfn.XLOOKUP(A406,'Patient Health Records'!A:A,'Patient Health Records'!S:S,FALSE)</f>
        <v>0</v>
      </c>
      <c r="R406" t="b">
        <f>_xlfn.XLOOKUP(A406,'Patient Health Records'!A:A,'Patient Health Records'!AA:AA,FALSE)</f>
        <v>0</v>
      </c>
      <c r="S406" t="str">
        <f>_xlfn.XLOOKUP(A406,'Patient Demographics'!A:A,'Patient Demographics'!E:E,FALSE)</f>
        <v>Female</v>
      </c>
      <c r="T406" t="str">
        <f>_xlfn.XLOOKUP(A406,'Patient Education'!A:A,'Patient Education'!B:B,FALSE)</f>
        <v>Post-graduate</v>
      </c>
      <c r="U406" t="str">
        <f>_xlfn.XLOOKUP('Combined Sheet'!A406,'Patient Education'!A:A,'Patient Education'!C:C,FALSE)</f>
        <v>Consultant</v>
      </c>
      <c r="V406">
        <f>_xlfn.XLOOKUP(A406,'Billing Details'!A:A,'Billing Details'!J:J,FALSE)</f>
        <v>32000</v>
      </c>
    </row>
    <row r="407" spans="1:22" x14ac:dyDescent="0.35">
      <c r="A407" s="2" t="s">
        <v>685</v>
      </c>
      <c r="B407">
        <f>_xlfn.XLOOKUP(A407,'Patient Demographics'!A:A,'Billing Details'!J:J,FALSE)</f>
        <v>12000</v>
      </c>
      <c r="C407" t="str">
        <f>_xlfn.XLOOKUP(A407,'Patient Demographics'!A:A,'Patient Demographics'!N:N,FALSE)</f>
        <v>South</v>
      </c>
      <c r="D407">
        <f>_xlfn.XLOOKUP(A407,'Patient Demographics'!A:A,'Patient Demographics'!I:I,FALSE)</f>
        <v>38</v>
      </c>
      <c r="E407" t="str">
        <f>_xlfn.XLOOKUP(A407,'Patient Demographics'!A:A,'Patient Demographics'!J:J,FALSE)</f>
        <v>Adult</v>
      </c>
      <c r="F407" t="str">
        <f>_xlfn.XLOOKUP(A407,'Billing Details'!A:A,'Billing Details'!U:U,FALSE)</f>
        <v/>
      </c>
      <c r="G407">
        <f>_xlfn.XLOOKUP(A407,'Patient Health Records'!A:A,'Patient Health Records'!E:E,FALSE)</f>
        <v>86.9</v>
      </c>
      <c r="H407" t="str">
        <f>_xlfn.XLOOKUP(A407,'Patient Health Records'!A:A,'Patient Health Records'!B:B,FALSE)</f>
        <v>B+</v>
      </c>
      <c r="I407" t="b">
        <f>_xlfn.XLOOKUP(A407,'Patient Health Records'!A:A,'Patient Health Records'!J:J,FALSE)</f>
        <v>0</v>
      </c>
      <c r="J407" t="b">
        <f>_xlfn.XLOOKUP(A407,'Patient Health Records'!A:A,'Patient Health Records'!P:P,FALSE)</f>
        <v>0</v>
      </c>
      <c r="K407" s="68">
        <f>_xlfn.XLOOKUP(A407,'Patient Health Records'!A:A,'Patient Health Records'!F:F,FALSE)</f>
        <v>32.707290451277807</v>
      </c>
      <c r="L407" s="22" t="b">
        <f>_xlfn.XLOOKUP(A407,'Patient Health Records'!A:A,'Patient Health Records'!AD:AD,FALSE)</f>
        <v>1</v>
      </c>
      <c r="M407">
        <f>_xlfn.XLOOKUP(A407,'Patient Demographics'!A:A,'Patient Demographics'!K:K,FALSE)</f>
        <v>15</v>
      </c>
      <c r="N407" t="b">
        <f>_xlfn.XLOOKUP(A407,'Billing Details'!A:A,'Billing Details'!T:T,FALSE)</f>
        <v>0</v>
      </c>
      <c r="O407" t="str">
        <f>_xlfn.XLOOKUP(A407,'Patient Health Records'!A:A,'Patient Health Records'!AF:AF,FALSE)</f>
        <v>Fractured Leg</v>
      </c>
      <c r="P407" t="b">
        <f>_xlfn.XLOOKUP(A407,'Patient Health Records'!A:A,'Patient Health Records'!X:X,FALSE)</f>
        <v>0</v>
      </c>
      <c r="Q407" t="b">
        <f>_xlfn.XLOOKUP(A407,'Patient Health Records'!A:A,'Patient Health Records'!S:S,FALSE)</f>
        <v>1</v>
      </c>
      <c r="R407" t="b">
        <f>_xlfn.XLOOKUP(A407,'Patient Health Records'!A:A,'Patient Health Records'!AA:AA,FALSE)</f>
        <v>0</v>
      </c>
      <c r="S407" t="str">
        <f>_xlfn.XLOOKUP(A407,'Patient Demographics'!A:A,'Patient Demographics'!E:E,FALSE)</f>
        <v>Female</v>
      </c>
      <c r="T407" t="str">
        <f>_xlfn.XLOOKUP(A407,'Patient Education'!A:A,'Patient Education'!B:B,FALSE)</f>
        <v>School</v>
      </c>
      <c r="U407" t="str">
        <f>_xlfn.XLOOKUP('Combined Sheet'!A407,'Patient Education'!A:A,'Patient Education'!C:C,FALSE)</f>
        <v>Retail Worker</v>
      </c>
      <c r="V407">
        <f>_xlfn.XLOOKUP(A407,'Billing Details'!A:A,'Billing Details'!J:J,FALSE)</f>
        <v>12000</v>
      </c>
    </row>
    <row r="408" spans="1:22" x14ac:dyDescent="0.35">
      <c r="A408" s="2" t="s">
        <v>687</v>
      </c>
      <c r="B408">
        <f>_xlfn.XLOOKUP(A408,'Patient Demographics'!A:A,'Billing Details'!J:J,FALSE)</f>
        <v>100</v>
      </c>
      <c r="C408" t="str">
        <f>_xlfn.XLOOKUP(A408,'Patient Demographics'!A:A,'Patient Demographics'!N:N,FALSE)</f>
        <v>North</v>
      </c>
      <c r="D408">
        <f>_xlfn.XLOOKUP(A408,'Patient Demographics'!A:A,'Patient Demographics'!I:I,FALSE)</f>
        <v>62</v>
      </c>
      <c r="E408" t="str">
        <f>_xlfn.XLOOKUP(A408,'Patient Demographics'!A:A,'Patient Demographics'!J:J,FALSE)</f>
        <v>super senior</v>
      </c>
      <c r="F408">
        <f>_xlfn.XLOOKUP(A408,'Billing Details'!A:A,'Billing Details'!U:U,FALSE)</f>
        <v>60.99</v>
      </c>
      <c r="G408">
        <f>_xlfn.XLOOKUP(A408,'Patient Health Records'!A:A,'Patient Health Records'!E:E,FALSE)</f>
        <v>80.5</v>
      </c>
      <c r="H408" t="str">
        <f>_xlfn.XLOOKUP(A408,'Patient Health Records'!A:A,'Patient Health Records'!B:B,FALSE)</f>
        <v>AB+</v>
      </c>
      <c r="I408" t="b">
        <f>_xlfn.XLOOKUP(A408,'Patient Health Records'!A:A,'Patient Health Records'!J:J,FALSE)</f>
        <v>0</v>
      </c>
      <c r="J408" t="b">
        <f>_xlfn.XLOOKUP(A408,'Patient Health Records'!A:A,'Patient Health Records'!P:P,FALSE)</f>
        <v>1</v>
      </c>
      <c r="K408" s="68">
        <f>_xlfn.XLOOKUP(A408,'Patient Health Records'!A:A,'Patient Health Records'!F:F,FALSE)</f>
        <v>34.842451523545705</v>
      </c>
      <c r="L408" s="22" t="b">
        <f>_xlfn.XLOOKUP(A408,'Patient Health Records'!A:A,'Patient Health Records'!AD:AD,FALSE)</f>
        <v>1</v>
      </c>
      <c r="M408">
        <f>_xlfn.XLOOKUP(A408,'Patient Demographics'!A:A,'Patient Demographics'!K:K,FALSE)</f>
        <v>200</v>
      </c>
      <c r="N408" t="b">
        <f>_xlfn.XLOOKUP(A408,'Billing Details'!A:A,'Billing Details'!T:T,FALSE)</f>
        <v>1</v>
      </c>
      <c r="O408" t="str">
        <f>_xlfn.XLOOKUP(A408,'Patient Health Records'!A:A,'Patient Health Records'!AF:AF,FALSE)</f>
        <v>Childbirth</v>
      </c>
      <c r="P408" t="b">
        <f>_xlfn.XLOOKUP(A408,'Patient Health Records'!A:A,'Patient Health Records'!X:X,FALSE)</f>
        <v>0</v>
      </c>
      <c r="Q408" t="b">
        <f>_xlfn.XLOOKUP(A408,'Patient Health Records'!A:A,'Patient Health Records'!S:S,FALSE)</f>
        <v>1</v>
      </c>
      <c r="R408" t="b">
        <f>_xlfn.XLOOKUP(A408,'Patient Health Records'!A:A,'Patient Health Records'!AA:AA,FALSE)</f>
        <v>1</v>
      </c>
      <c r="S408" t="str">
        <f>_xlfn.XLOOKUP(A408,'Patient Demographics'!A:A,'Patient Demographics'!E:E,FALSE)</f>
        <v>Male</v>
      </c>
      <c r="T408" t="str">
        <f>_xlfn.XLOOKUP(A408,'Patient Education'!A:A,'Patient Education'!B:B,FALSE)</f>
        <v>Master's Degree</v>
      </c>
      <c r="U408" t="str">
        <f>_xlfn.XLOOKUP('Combined Sheet'!A408,'Patient Education'!A:A,'Patient Education'!C:C,FALSE)</f>
        <v>Software Engineer</v>
      </c>
      <c r="V408">
        <f>_xlfn.XLOOKUP(A408,'Billing Details'!A:A,'Billing Details'!J:J,FALSE)</f>
        <v>100</v>
      </c>
    </row>
    <row r="409" spans="1:22" x14ac:dyDescent="0.35">
      <c r="A409" s="2" t="s">
        <v>688</v>
      </c>
      <c r="B409">
        <f>_xlfn.XLOOKUP(A409,'Patient Demographics'!A:A,'Billing Details'!J:J,FALSE)</f>
        <v>24000</v>
      </c>
      <c r="C409" t="str">
        <f>_xlfn.XLOOKUP(A409,'Patient Demographics'!A:A,'Patient Demographics'!N:N,FALSE)</f>
        <v>East</v>
      </c>
      <c r="D409">
        <f>_xlfn.XLOOKUP(A409,'Patient Demographics'!A:A,'Patient Demographics'!I:I,FALSE)</f>
        <v>53</v>
      </c>
      <c r="E409" t="str">
        <f>_xlfn.XLOOKUP(A409,'Patient Demographics'!A:A,'Patient Demographics'!J:J,FALSE)</f>
        <v>Senior</v>
      </c>
      <c r="F409">
        <f>_xlfn.XLOOKUP(A409,'Billing Details'!A:A,'Billing Details'!U:U,FALSE)</f>
        <v>16421.2</v>
      </c>
      <c r="G409">
        <f>_xlfn.XLOOKUP(A409,'Patient Health Records'!A:A,'Patient Health Records'!E:E,FALSE)</f>
        <v>74.099999999999994</v>
      </c>
      <c r="H409" t="str">
        <f>_xlfn.XLOOKUP(A409,'Patient Health Records'!A:A,'Patient Health Records'!B:B,FALSE)</f>
        <v>B+</v>
      </c>
      <c r="I409" t="b">
        <f>_xlfn.XLOOKUP(A409,'Patient Health Records'!A:A,'Patient Health Records'!J:J,FALSE)</f>
        <v>0</v>
      </c>
      <c r="J409" t="b">
        <f>_xlfn.XLOOKUP(A409,'Patient Health Records'!A:A,'Patient Health Records'!P:P,FALSE)</f>
        <v>0</v>
      </c>
      <c r="K409" s="68">
        <f>_xlfn.XLOOKUP(A409,'Patient Health Records'!A:A,'Patient Health Records'!F:F,FALSE)</f>
        <v>28.945312499999993</v>
      </c>
      <c r="L409" s="22" t="b">
        <f>_xlfn.XLOOKUP(A409,'Patient Health Records'!A:A,'Patient Health Records'!AD:AD,FALSE)</f>
        <v>1</v>
      </c>
      <c r="M409">
        <f>_xlfn.XLOOKUP(A409,'Patient Demographics'!A:A,'Patient Demographics'!K:K,FALSE)</f>
        <v>7</v>
      </c>
      <c r="N409" t="b">
        <f>_xlfn.XLOOKUP(A409,'Billing Details'!A:A,'Billing Details'!T:T,FALSE)</f>
        <v>1</v>
      </c>
      <c r="O409" t="str">
        <f>_xlfn.XLOOKUP(A409,'Patient Health Records'!A:A,'Patient Health Records'!AF:AF,FALSE)</f>
        <v>Diabetes</v>
      </c>
      <c r="P409" t="b">
        <f>_xlfn.XLOOKUP(A409,'Patient Health Records'!A:A,'Patient Health Records'!X:X,FALSE)</f>
        <v>0</v>
      </c>
      <c r="Q409" t="b">
        <f>_xlfn.XLOOKUP(A409,'Patient Health Records'!A:A,'Patient Health Records'!S:S,FALSE)</f>
        <v>1</v>
      </c>
      <c r="R409" t="b">
        <f>_xlfn.XLOOKUP(A409,'Patient Health Records'!A:A,'Patient Health Records'!AA:AA,FALSE)</f>
        <v>0</v>
      </c>
      <c r="S409" t="str">
        <f>_xlfn.XLOOKUP(A409,'Patient Demographics'!A:A,'Patient Demographics'!E:E,FALSE)</f>
        <v>Male</v>
      </c>
      <c r="T409" t="str">
        <f>_xlfn.XLOOKUP(A409,'Patient Education'!A:A,'Patient Education'!B:B,FALSE)</f>
        <v>Master's Degree</v>
      </c>
      <c r="U409" t="str">
        <f>_xlfn.XLOOKUP('Combined Sheet'!A409,'Patient Education'!A:A,'Patient Education'!C:C,FALSE)</f>
        <v>Doctor</v>
      </c>
      <c r="V409">
        <f>_xlfn.XLOOKUP(A409,'Billing Details'!A:A,'Billing Details'!J:J,FALSE)</f>
        <v>24000</v>
      </c>
    </row>
    <row r="410" spans="1:22" x14ac:dyDescent="0.35">
      <c r="A410" s="2" t="s">
        <v>690</v>
      </c>
      <c r="B410">
        <f>_xlfn.XLOOKUP(A410,'Patient Demographics'!A:A,'Billing Details'!J:J,FALSE)</f>
        <v>48000</v>
      </c>
      <c r="C410" t="str">
        <f>_xlfn.XLOOKUP(A410,'Patient Demographics'!A:A,'Patient Demographics'!N:N,FALSE)</f>
        <v>East</v>
      </c>
      <c r="D410">
        <f>_xlfn.XLOOKUP(A410,'Patient Demographics'!A:A,'Patient Demographics'!I:I,FALSE)</f>
        <v>62</v>
      </c>
      <c r="E410" t="str">
        <f>_xlfn.XLOOKUP(A410,'Patient Demographics'!A:A,'Patient Demographics'!J:J,FALSE)</f>
        <v>super senior</v>
      </c>
      <c r="F410" t="str">
        <f>_xlfn.XLOOKUP(A410,'Billing Details'!A:A,'Billing Details'!U:U,FALSE)</f>
        <v/>
      </c>
      <c r="G410">
        <f>_xlfn.XLOOKUP(A410,'Patient Health Records'!A:A,'Patient Health Records'!E:E,FALSE)</f>
        <v>84.6</v>
      </c>
      <c r="H410" t="str">
        <f>_xlfn.XLOOKUP(A410,'Patient Health Records'!A:A,'Patient Health Records'!B:B,FALSE)</f>
        <v>AB-</v>
      </c>
      <c r="I410" t="b">
        <f>_xlfn.XLOOKUP(A410,'Patient Health Records'!A:A,'Patient Health Records'!J:J,FALSE)</f>
        <v>0</v>
      </c>
      <c r="J410" t="b">
        <f>_xlfn.XLOOKUP(A410,'Patient Health Records'!A:A,'Patient Health Records'!P:P,FALSE)</f>
        <v>0</v>
      </c>
      <c r="K410" s="68">
        <f>_xlfn.XLOOKUP(A410,'Patient Health Records'!A:A,'Patient Health Records'!F:F,FALSE)</f>
        <v>30.334540499838646</v>
      </c>
      <c r="L410" s="22" t="b">
        <f>_xlfn.XLOOKUP(A410,'Patient Health Records'!A:A,'Patient Health Records'!AD:AD,FALSE)</f>
        <v>1</v>
      </c>
      <c r="M410">
        <f>_xlfn.XLOOKUP(A410,'Patient Demographics'!A:A,'Patient Demographics'!K:K,FALSE)</f>
        <v>5</v>
      </c>
      <c r="N410" t="b">
        <f>_xlfn.XLOOKUP(A410,'Billing Details'!A:A,'Billing Details'!T:T,FALSE)</f>
        <v>0</v>
      </c>
      <c r="O410" t="str">
        <f>_xlfn.XLOOKUP(A410,'Patient Health Records'!A:A,'Patient Health Records'!AF:AF,FALSE)</f>
        <v>Fractured Arm</v>
      </c>
      <c r="P410" t="b">
        <f>_xlfn.XLOOKUP(A410,'Patient Health Records'!A:A,'Patient Health Records'!X:X,FALSE)</f>
        <v>0</v>
      </c>
      <c r="Q410" t="b">
        <f>_xlfn.XLOOKUP(A410,'Patient Health Records'!A:A,'Patient Health Records'!S:S,FALSE)</f>
        <v>1</v>
      </c>
      <c r="R410" t="b">
        <f>_xlfn.XLOOKUP(A410,'Patient Health Records'!A:A,'Patient Health Records'!AA:AA,FALSE)</f>
        <v>0</v>
      </c>
      <c r="S410" t="str">
        <f>_xlfn.XLOOKUP(A410,'Patient Demographics'!A:A,'Patient Demographics'!E:E,FALSE)</f>
        <v>Female</v>
      </c>
      <c r="T410" t="str">
        <f>_xlfn.XLOOKUP(A410,'Patient Education'!A:A,'Patient Education'!B:B,FALSE)</f>
        <v>School</v>
      </c>
      <c r="U410" t="str">
        <f>_xlfn.XLOOKUP('Combined Sheet'!A410,'Patient Education'!A:A,'Patient Education'!C:C,FALSE)</f>
        <v>Clerical Staff</v>
      </c>
      <c r="V410">
        <f>_xlfn.XLOOKUP(A410,'Billing Details'!A:A,'Billing Details'!J:J,FALSE)</f>
        <v>48000</v>
      </c>
    </row>
    <row r="411" spans="1:22" x14ac:dyDescent="0.35">
      <c r="A411" s="2" t="s">
        <v>692</v>
      </c>
      <c r="B411">
        <f>_xlfn.XLOOKUP(A411,'Patient Demographics'!A:A,'Billing Details'!J:J,FALSE)</f>
        <v>60000</v>
      </c>
      <c r="C411" t="str">
        <f>_xlfn.XLOOKUP(A411,'Patient Demographics'!A:A,'Patient Demographics'!N:N,FALSE)</f>
        <v>South</v>
      </c>
      <c r="D411">
        <f>_xlfn.XLOOKUP(A411,'Patient Demographics'!A:A,'Patient Demographics'!I:I,FALSE)</f>
        <v>58</v>
      </c>
      <c r="E411" t="str">
        <f>_xlfn.XLOOKUP(A411,'Patient Demographics'!A:A,'Patient Demographics'!J:J,FALSE)</f>
        <v>Senior</v>
      </c>
      <c r="F411" t="str">
        <f>_xlfn.XLOOKUP(A411,'Billing Details'!A:A,'Billing Details'!U:U,FALSE)</f>
        <v/>
      </c>
      <c r="G411">
        <f>_xlfn.XLOOKUP(A411,'Patient Health Records'!A:A,'Patient Health Records'!E:E,FALSE)</f>
        <v>87.2</v>
      </c>
      <c r="H411" t="str">
        <f>_xlfn.XLOOKUP(A411,'Patient Health Records'!A:A,'Patient Health Records'!B:B,FALSE)</f>
        <v>A+</v>
      </c>
      <c r="I411" t="b">
        <f>_xlfn.XLOOKUP(A411,'Patient Health Records'!A:A,'Patient Health Records'!J:J,FALSE)</f>
        <v>0</v>
      </c>
      <c r="J411" t="b">
        <f>_xlfn.XLOOKUP(A411,'Patient Health Records'!A:A,'Patient Health Records'!P:P,FALSE)</f>
        <v>1</v>
      </c>
      <c r="K411" s="68">
        <f>_xlfn.XLOOKUP(A411,'Patient Health Records'!A:A,'Patient Health Records'!F:F,FALSE)</f>
        <v>33.226642280140219</v>
      </c>
      <c r="L411" s="22" t="b">
        <f>_xlfn.XLOOKUP(A411,'Patient Health Records'!A:A,'Patient Health Records'!AD:AD,FALSE)</f>
        <v>1</v>
      </c>
      <c r="M411">
        <f>_xlfn.XLOOKUP(A411,'Patient Demographics'!A:A,'Patient Demographics'!K:K,FALSE)</f>
        <v>20</v>
      </c>
      <c r="N411" t="b">
        <f>_xlfn.XLOOKUP(A411,'Billing Details'!A:A,'Billing Details'!T:T,FALSE)</f>
        <v>0</v>
      </c>
      <c r="O411" t="str">
        <f>_xlfn.XLOOKUP(A411,'Patient Health Records'!A:A,'Patient Health Records'!AF:AF,FALSE)</f>
        <v>Fractured Arm</v>
      </c>
      <c r="P411" t="b">
        <f>_xlfn.XLOOKUP(A411,'Patient Health Records'!A:A,'Patient Health Records'!X:X,FALSE)</f>
        <v>0</v>
      </c>
      <c r="Q411" t="b">
        <f>_xlfn.XLOOKUP(A411,'Patient Health Records'!A:A,'Patient Health Records'!S:S,FALSE)</f>
        <v>1</v>
      </c>
      <c r="R411" t="b">
        <f>_xlfn.XLOOKUP(A411,'Patient Health Records'!A:A,'Patient Health Records'!AA:AA,FALSE)</f>
        <v>1</v>
      </c>
      <c r="S411" t="str">
        <f>_xlfn.XLOOKUP(A411,'Patient Demographics'!A:A,'Patient Demographics'!E:E,FALSE)</f>
        <v>Female</v>
      </c>
      <c r="T411" t="str">
        <f>_xlfn.XLOOKUP(A411,'Patient Education'!A:A,'Patient Education'!B:B,FALSE)</f>
        <v>PhD</v>
      </c>
      <c r="U411" t="str">
        <f>_xlfn.XLOOKUP('Combined Sheet'!A411,'Patient Education'!A:A,'Patient Education'!C:C,FALSE)</f>
        <v>CEO</v>
      </c>
      <c r="V411">
        <f>_xlfn.XLOOKUP(A411,'Billing Details'!A:A,'Billing Details'!J:J,FALSE)</f>
        <v>60000</v>
      </c>
    </row>
    <row r="412" spans="1:22" x14ac:dyDescent="0.35">
      <c r="A412" s="2" t="s">
        <v>693</v>
      </c>
      <c r="B412">
        <f>_xlfn.XLOOKUP(A412,'Patient Demographics'!A:A,'Billing Details'!J:J,FALSE)</f>
        <v>800</v>
      </c>
      <c r="C412" t="str">
        <f>_xlfn.XLOOKUP(A412,'Patient Demographics'!A:A,'Patient Demographics'!N:N,FALSE)</f>
        <v>North</v>
      </c>
      <c r="D412">
        <f>_xlfn.XLOOKUP(A412,'Patient Demographics'!A:A,'Patient Demographics'!I:I,FALSE)</f>
        <v>38</v>
      </c>
      <c r="E412" t="str">
        <f>_xlfn.XLOOKUP(A412,'Patient Demographics'!A:A,'Patient Demographics'!J:J,FALSE)</f>
        <v>Adult</v>
      </c>
      <c r="F412">
        <f>_xlfn.XLOOKUP(A412,'Billing Details'!A:A,'Billing Details'!U:U,FALSE)</f>
        <v>401.91</v>
      </c>
      <c r="G412">
        <f>_xlfn.XLOOKUP(A412,'Patient Health Records'!A:A,'Patient Health Records'!E:E,FALSE)</f>
        <v>87.6</v>
      </c>
      <c r="H412" t="str">
        <f>_xlfn.XLOOKUP(A412,'Patient Health Records'!A:A,'Patient Health Records'!B:B,FALSE)</f>
        <v>AB-</v>
      </c>
      <c r="I412" t="b">
        <f>_xlfn.XLOOKUP(A412,'Patient Health Records'!A:A,'Patient Health Records'!J:J,FALSE)</f>
        <v>1</v>
      </c>
      <c r="J412" t="b">
        <f>_xlfn.XLOOKUP(A412,'Patient Health Records'!A:A,'Patient Health Records'!P:P,FALSE)</f>
        <v>0</v>
      </c>
      <c r="K412" s="68">
        <f>_xlfn.XLOOKUP(A412,'Patient Health Records'!A:A,'Patient Health Records'!F:F,FALSE)</f>
        <v>31.789809841776744</v>
      </c>
      <c r="L412" s="22" t="b">
        <f>_xlfn.XLOOKUP(A412,'Patient Health Records'!A:A,'Patient Health Records'!AD:AD,FALSE)</f>
        <v>1</v>
      </c>
      <c r="M412">
        <f>_xlfn.XLOOKUP(A412,'Patient Demographics'!A:A,'Patient Demographics'!K:K,FALSE)</f>
        <v>0.5</v>
      </c>
      <c r="N412" t="b">
        <f>_xlfn.XLOOKUP(A412,'Billing Details'!A:A,'Billing Details'!T:T,FALSE)</f>
        <v>1</v>
      </c>
      <c r="O412" t="str">
        <f>_xlfn.XLOOKUP(A412,'Patient Health Records'!A:A,'Patient Health Records'!AF:AF,FALSE)</f>
        <v>Heart Disease</v>
      </c>
      <c r="P412" t="b">
        <f>_xlfn.XLOOKUP(A412,'Patient Health Records'!A:A,'Patient Health Records'!X:X,FALSE)</f>
        <v>0</v>
      </c>
      <c r="Q412" t="b">
        <f>_xlfn.XLOOKUP(A412,'Patient Health Records'!A:A,'Patient Health Records'!S:S,FALSE)</f>
        <v>0</v>
      </c>
      <c r="R412" t="b">
        <f>_xlfn.XLOOKUP(A412,'Patient Health Records'!A:A,'Patient Health Records'!AA:AA,FALSE)</f>
        <v>1</v>
      </c>
      <c r="S412" t="str">
        <f>_xlfn.XLOOKUP(A412,'Patient Demographics'!A:A,'Patient Demographics'!E:E,FALSE)</f>
        <v>Female</v>
      </c>
      <c r="T412" t="str">
        <f>_xlfn.XLOOKUP(A412,'Patient Education'!A:A,'Patient Education'!B:B,FALSE)</f>
        <v>Bachelor's Degree</v>
      </c>
      <c r="U412" t="str">
        <f>_xlfn.XLOOKUP('Combined Sheet'!A412,'Patient Education'!A:A,'Patient Education'!C:C,FALSE)</f>
        <v>Engineer</v>
      </c>
      <c r="V412">
        <f>_xlfn.XLOOKUP(A412,'Billing Details'!A:A,'Billing Details'!J:J,FALSE)</f>
        <v>800</v>
      </c>
    </row>
    <row r="413" spans="1:22" x14ac:dyDescent="0.35">
      <c r="A413" s="2" t="s">
        <v>695</v>
      </c>
      <c r="B413">
        <f>_xlfn.XLOOKUP(A413,'Patient Demographics'!A:A,'Billing Details'!J:J,FALSE)</f>
        <v>40000</v>
      </c>
      <c r="C413" t="str">
        <f>_xlfn.XLOOKUP(A413,'Patient Demographics'!A:A,'Patient Demographics'!N:N,FALSE)</f>
        <v>South</v>
      </c>
      <c r="D413">
        <f>_xlfn.XLOOKUP(A413,'Patient Demographics'!A:A,'Patient Demographics'!I:I,FALSE)</f>
        <v>48</v>
      </c>
      <c r="E413" t="str">
        <f>_xlfn.XLOOKUP(A413,'Patient Demographics'!A:A,'Patient Demographics'!J:J,FALSE)</f>
        <v>Senior</v>
      </c>
      <c r="F413" t="str">
        <f>_xlfn.XLOOKUP(A413,'Billing Details'!A:A,'Billing Details'!U:U,FALSE)</f>
        <v/>
      </c>
      <c r="G413">
        <f>_xlfn.XLOOKUP(A413,'Patient Health Records'!A:A,'Patient Health Records'!E:E,FALSE)</f>
        <v>86.3</v>
      </c>
      <c r="H413" t="str">
        <f>_xlfn.XLOOKUP(A413,'Patient Health Records'!A:A,'Patient Health Records'!B:B,FALSE)</f>
        <v>O+</v>
      </c>
      <c r="I413" t="b">
        <f>_xlfn.XLOOKUP(A413,'Patient Health Records'!A:A,'Patient Health Records'!J:J,FALSE)</f>
        <v>0</v>
      </c>
      <c r="J413" t="b">
        <f>_xlfn.XLOOKUP(A413,'Patient Health Records'!A:A,'Patient Health Records'!P:P,FALSE)</f>
        <v>0</v>
      </c>
      <c r="K413" s="68">
        <f>_xlfn.XLOOKUP(A413,'Patient Health Records'!A:A,'Patient Health Records'!F:F,FALSE)</f>
        <v>32.08655562165378</v>
      </c>
      <c r="L413" s="22" t="b">
        <f>_xlfn.XLOOKUP(A413,'Patient Health Records'!A:A,'Patient Health Records'!AD:AD,FALSE)</f>
        <v>1</v>
      </c>
      <c r="M413">
        <f>_xlfn.XLOOKUP(A413,'Patient Demographics'!A:A,'Patient Demographics'!K:K,FALSE)</f>
        <v>90</v>
      </c>
      <c r="N413" t="b">
        <f>_xlfn.XLOOKUP(A413,'Billing Details'!A:A,'Billing Details'!T:T,FALSE)</f>
        <v>0</v>
      </c>
      <c r="O413" t="str">
        <f>_xlfn.XLOOKUP(A413,'Patient Health Records'!A:A,'Patient Health Records'!AF:AF,FALSE)</f>
        <v>Diabetes</v>
      </c>
      <c r="P413" t="b">
        <f>_xlfn.XLOOKUP(A413,'Patient Health Records'!A:A,'Patient Health Records'!X:X,FALSE)</f>
        <v>0</v>
      </c>
      <c r="Q413" t="b">
        <f>_xlfn.XLOOKUP(A413,'Patient Health Records'!A:A,'Patient Health Records'!S:S,FALSE)</f>
        <v>1</v>
      </c>
      <c r="R413" t="b">
        <f>_xlfn.XLOOKUP(A413,'Patient Health Records'!A:A,'Patient Health Records'!AA:AA,FALSE)</f>
        <v>0</v>
      </c>
      <c r="S413" t="str">
        <f>_xlfn.XLOOKUP(A413,'Patient Demographics'!A:A,'Patient Demographics'!E:E,FALSE)</f>
        <v>Male</v>
      </c>
      <c r="T413" t="str">
        <f>_xlfn.XLOOKUP(A413,'Patient Education'!A:A,'Patient Education'!B:B,FALSE)</f>
        <v>Bachelor's Degree</v>
      </c>
      <c r="U413" t="str">
        <f>_xlfn.XLOOKUP('Combined Sheet'!A413,'Patient Education'!A:A,'Patient Education'!C:C,FALSE)</f>
        <v>Nurse</v>
      </c>
      <c r="V413">
        <f>_xlfn.XLOOKUP(A413,'Billing Details'!A:A,'Billing Details'!J:J,FALSE)</f>
        <v>40000</v>
      </c>
    </row>
    <row r="414" spans="1:22" x14ac:dyDescent="0.35">
      <c r="A414" s="2" t="s">
        <v>696</v>
      </c>
      <c r="B414">
        <f>_xlfn.XLOOKUP(A414,'Patient Demographics'!A:A,'Billing Details'!J:J,FALSE)</f>
        <v>72000</v>
      </c>
      <c r="C414" t="str">
        <f>_xlfn.XLOOKUP(A414,'Patient Demographics'!A:A,'Patient Demographics'!N:N,FALSE)</f>
        <v>North</v>
      </c>
      <c r="D414">
        <f>_xlfn.XLOOKUP(A414,'Patient Demographics'!A:A,'Patient Demographics'!I:I,FALSE)</f>
        <v>62</v>
      </c>
      <c r="E414" t="str">
        <f>_xlfn.XLOOKUP(A414,'Patient Demographics'!A:A,'Patient Demographics'!J:J,FALSE)</f>
        <v>super senior</v>
      </c>
      <c r="F414">
        <f>_xlfn.XLOOKUP(A414,'Billing Details'!A:A,'Billing Details'!U:U,FALSE)</f>
        <v>36270.04</v>
      </c>
      <c r="G414">
        <f>_xlfn.XLOOKUP(A414,'Patient Health Records'!A:A,'Patient Health Records'!E:E,FALSE)</f>
        <v>73.400000000000006</v>
      </c>
      <c r="H414" t="str">
        <f>_xlfn.XLOOKUP(A414,'Patient Health Records'!A:A,'Patient Health Records'!B:B,FALSE)</f>
        <v>O+</v>
      </c>
      <c r="I414" t="b">
        <f>_xlfn.XLOOKUP(A414,'Patient Health Records'!A:A,'Patient Health Records'!J:J,FALSE)</f>
        <v>0</v>
      </c>
      <c r="J414" t="b">
        <f>_xlfn.XLOOKUP(A414,'Patient Health Records'!A:A,'Patient Health Records'!P:P,FALSE)</f>
        <v>0</v>
      </c>
      <c r="K414" s="68">
        <f>_xlfn.XLOOKUP(A414,'Patient Health Records'!A:A,'Patient Health Records'!F:F,FALSE)</f>
        <v>29.033661643131204</v>
      </c>
      <c r="L414" s="22" t="b">
        <f>_xlfn.XLOOKUP(A414,'Patient Health Records'!A:A,'Patient Health Records'!AD:AD,FALSE)</f>
        <v>1</v>
      </c>
      <c r="M414">
        <f>_xlfn.XLOOKUP(A414,'Patient Demographics'!A:A,'Patient Demographics'!K:K,FALSE)</f>
        <v>25</v>
      </c>
      <c r="N414" t="b">
        <f>_xlfn.XLOOKUP(A414,'Billing Details'!A:A,'Billing Details'!T:T,FALSE)</f>
        <v>1</v>
      </c>
      <c r="O414" t="str">
        <f>_xlfn.XLOOKUP(A414,'Patient Health Records'!A:A,'Patient Health Records'!AF:AF,FALSE)</f>
        <v>Fractured Leg</v>
      </c>
      <c r="P414" t="b">
        <f>_xlfn.XLOOKUP(A414,'Patient Health Records'!A:A,'Patient Health Records'!X:X,FALSE)</f>
        <v>0</v>
      </c>
      <c r="Q414" t="b">
        <f>_xlfn.XLOOKUP(A414,'Patient Health Records'!A:A,'Patient Health Records'!S:S,FALSE)</f>
        <v>0</v>
      </c>
      <c r="R414" t="b">
        <f>_xlfn.XLOOKUP(A414,'Patient Health Records'!A:A,'Patient Health Records'!AA:AA,FALSE)</f>
        <v>1</v>
      </c>
      <c r="S414" t="str">
        <f>_xlfn.XLOOKUP(A414,'Patient Demographics'!A:A,'Patient Demographics'!E:E,FALSE)</f>
        <v>Female</v>
      </c>
      <c r="T414" t="str">
        <f>_xlfn.XLOOKUP(A414,'Patient Education'!A:A,'Patient Education'!B:B,FALSE)</f>
        <v>Bachelor's Degree</v>
      </c>
      <c r="U414" t="str">
        <f>_xlfn.XLOOKUP('Combined Sheet'!A414,'Patient Education'!A:A,'Patient Education'!C:C,FALSE)</f>
        <v>Junior Executive</v>
      </c>
      <c r="V414">
        <f>_xlfn.XLOOKUP(A414,'Billing Details'!A:A,'Billing Details'!J:J,FALSE)</f>
        <v>72000</v>
      </c>
    </row>
    <row r="415" spans="1:22" x14ac:dyDescent="0.35">
      <c r="A415" s="2" t="s">
        <v>697</v>
      </c>
      <c r="B415">
        <f>_xlfn.XLOOKUP(A415,'Patient Demographics'!A:A,'Billing Details'!J:J,FALSE)</f>
        <v>60000</v>
      </c>
      <c r="C415" t="str">
        <f>_xlfn.XLOOKUP(A415,'Patient Demographics'!A:A,'Patient Demographics'!N:N,FALSE)</f>
        <v>East</v>
      </c>
      <c r="D415">
        <f>_xlfn.XLOOKUP(A415,'Patient Demographics'!A:A,'Patient Demographics'!I:I,FALSE)</f>
        <v>68</v>
      </c>
      <c r="E415" t="str">
        <f>_xlfn.XLOOKUP(A415,'Patient Demographics'!A:A,'Patient Demographics'!J:J,FALSE)</f>
        <v>super senior</v>
      </c>
      <c r="F415">
        <f>_xlfn.XLOOKUP(A415,'Billing Details'!A:A,'Billing Details'!U:U,FALSE)</f>
        <v>36798</v>
      </c>
      <c r="G415">
        <f>_xlfn.XLOOKUP(A415,'Patient Health Records'!A:A,'Patient Health Records'!E:E,FALSE)</f>
        <v>55.9</v>
      </c>
      <c r="H415" t="str">
        <f>_xlfn.XLOOKUP(A415,'Patient Health Records'!A:A,'Patient Health Records'!B:B,FALSE)</f>
        <v>O+</v>
      </c>
      <c r="I415" t="b">
        <f>_xlfn.XLOOKUP(A415,'Patient Health Records'!A:A,'Patient Health Records'!J:J,FALSE)</f>
        <v>0</v>
      </c>
      <c r="J415" t="b">
        <f>_xlfn.XLOOKUP(A415,'Patient Health Records'!A:A,'Patient Health Records'!P:P,FALSE)</f>
        <v>0</v>
      </c>
      <c r="K415" s="68">
        <f>_xlfn.XLOOKUP(A415,'Patient Health Records'!A:A,'Patient Health Records'!F:F,FALSE)</f>
        <v>24.194944598337951</v>
      </c>
      <c r="L415" s="22" t="str">
        <f>_xlfn.XLOOKUP(A415,'Patient Health Records'!A:A,'Patient Health Records'!AD:AD,FALSE)</f>
        <v>FALSE</v>
      </c>
      <c r="M415">
        <f>_xlfn.XLOOKUP(A415,'Patient Demographics'!A:A,'Patient Demographics'!K:K,FALSE)</f>
        <v>40</v>
      </c>
      <c r="N415" t="b">
        <f>_xlfn.XLOOKUP(A415,'Billing Details'!A:A,'Billing Details'!T:T,FALSE)</f>
        <v>1</v>
      </c>
      <c r="O415" t="str">
        <f>_xlfn.XLOOKUP(A415,'Patient Health Records'!A:A,'Patient Health Records'!AF:AF,FALSE)</f>
        <v>Fractured Leg</v>
      </c>
      <c r="P415" t="b">
        <f>_xlfn.XLOOKUP(A415,'Patient Health Records'!A:A,'Patient Health Records'!X:X,FALSE)</f>
        <v>0</v>
      </c>
      <c r="Q415" t="b">
        <f>_xlfn.XLOOKUP(A415,'Patient Health Records'!A:A,'Patient Health Records'!S:S,FALSE)</f>
        <v>0</v>
      </c>
      <c r="R415" t="b">
        <f>_xlfn.XLOOKUP(A415,'Patient Health Records'!A:A,'Patient Health Records'!AA:AA,FALSE)</f>
        <v>0</v>
      </c>
      <c r="S415" t="str">
        <f>_xlfn.XLOOKUP(A415,'Patient Demographics'!A:A,'Patient Demographics'!E:E,FALSE)</f>
        <v>Male</v>
      </c>
      <c r="T415" t="str">
        <f>_xlfn.XLOOKUP(A415,'Patient Education'!A:A,'Patient Education'!B:B,FALSE)</f>
        <v>PhD</v>
      </c>
      <c r="U415" t="str">
        <f>_xlfn.XLOOKUP('Combined Sheet'!A415,'Patient Education'!A:A,'Patient Education'!C:C,FALSE)</f>
        <v>Professor</v>
      </c>
      <c r="V415">
        <f>_xlfn.XLOOKUP(A415,'Billing Details'!A:A,'Billing Details'!J:J,FALSE)</f>
        <v>60000</v>
      </c>
    </row>
    <row r="416" spans="1:22" x14ac:dyDescent="0.35">
      <c r="A416" s="2" t="s">
        <v>699</v>
      </c>
      <c r="B416">
        <f>_xlfn.XLOOKUP(A416,'Patient Demographics'!A:A,'Billing Details'!J:J,FALSE)</f>
        <v>500</v>
      </c>
      <c r="C416" t="str">
        <f>_xlfn.XLOOKUP(A416,'Patient Demographics'!A:A,'Patient Demographics'!N:N,FALSE)</f>
        <v>North</v>
      </c>
      <c r="D416">
        <f>_xlfn.XLOOKUP(A416,'Patient Demographics'!A:A,'Patient Demographics'!I:I,FALSE)</f>
        <v>58</v>
      </c>
      <c r="E416" t="str">
        <f>_xlfn.XLOOKUP(A416,'Patient Demographics'!A:A,'Patient Demographics'!J:J,FALSE)</f>
        <v>Senior</v>
      </c>
      <c r="F416">
        <f>_xlfn.XLOOKUP(A416,'Billing Details'!A:A,'Billing Details'!U:U,FALSE)</f>
        <v>398.78</v>
      </c>
      <c r="G416">
        <f>_xlfn.XLOOKUP(A416,'Patient Health Records'!A:A,'Patient Health Records'!E:E,FALSE)</f>
        <v>55</v>
      </c>
      <c r="H416" t="str">
        <f>_xlfn.XLOOKUP(A416,'Patient Health Records'!A:A,'Patient Health Records'!B:B,FALSE)</f>
        <v>AB-</v>
      </c>
      <c r="I416" t="b">
        <f>_xlfn.XLOOKUP(A416,'Patient Health Records'!A:A,'Patient Health Records'!J:J,FALSE)</f>
        <v>1</v>
      </c>
      <c r="J416" t="b">
        <f>_xlfn.XLOOKUP(A416,'Patient Health Records'!A:A,'Patient Health Records'!P:P,FALSE)</f>
        <v>0</v>
      </c>
      <c r="K416" s="68">
        <f>_xlfn.XLOOKUP(A416,'Patient Health Records'!A:A,'Patient Health Records'!F:F,FALSE)</f>
        <v>22.892819979188342</v>
      </c>
      <c r="L416" s="22" t="b">
        <f>_xlfn.XLOOKUP(A416,'Patient Health Records'!A:A,'Patient Health Records'!AD:AD,FALSE)</f>
        <v>0</v>
      </c>
      <c r="M416">
        <f>_xlfn.XLOOKUP(A416,'Patient Demographics'!A:A,'Patient Demographics'!K:K,FALSE)</f>
        <v>2</v>
      </c>
      <c r="N416" t="b">
        <f>_xlfn.XLOOKUP(A416,'Billing Details'!A:A,'Billing Details'!T:T,FALSE)</f>
        <v>1</v>
      </c>
      <c r="O416" t="str">
        <f>_xlfn.XLOOKUP(A416,'Patient Health Records'!A:A,'Patient Health Records'!AF:AF,FALSE)</f>
        <v>Prostate Cancer</v>
      </c>
      <c r="P416" t="b">
        <f>_xlfn.XLOOKUP(A416,'Patient Health Records'!A:A,'Patient Health Records'!X:X,FALSE)</f>
        <v>0</v>
      </c>
      <c r="Q416" t="b">
        <f>_xlfn.XLOOKUP(A416,'Patient Health Records'!A:A,'Patient Health Records'!S:S,FALSE)</f>
        <v>0</v>
      </c>
      <c r="R416" t="b">
        <f>_xlfn.XLOOKUP(A416,'Patient Health Records'!A:A,'Patient Health Records'!AA:AA,FALSE)</f>
        <v>0</v>
      </c>
      <c r="S416" t="str">
        <f>_xlfn.XLOOKUP(A416,'Patient Demographics'!A:A,'Patient Demographics'!E:E,FALSE)</f>
        <v>Female</v>
      </c>
      <c r="T416" t="str">
        <f>_xlfn.XLOOKUP(A416,'Patient Education'!A:A,'Patient Education'!B:B,FALSE)</f>
        <v>Bachelor's Degree</v>
      </c>
      <c r="U416" t="str">
        <f>_xlfn.XLOOKUP('Combined Sheet'!A416,'Patient Education'!A:A,'Patient Education'!C:C,FALSE)</f>
        <v>Junior Executive</v>
      </c>
      <c r="V416">
        <f>_xlfn.XLOOKUP(A416,'Billing Details'!A:A,'Billing Details'!J:J,FALSE)</f>
        <v>500</v>
      </c>
    </row>
    <row r="417" spans="1:22" x14ac:dyDescent="0.35">
      <c r="A417" s="2" t="s">
        <v>700</v>
      </c>
      <c r="B417">
        <f>_xlfn.XLOOKUP(A417,'Patient Demographics'!A:A,'Billing Details'!J:J,FALSE)</f>
        <v>32000</v>
      </c>
      <c r="C417" t="str">
        <f>_xlfn.XLOOKUP(A417,'Patient Demographics'!A:A,'Patient Demographics'!N:N,FALSE)</f>
        <v>East</v>
      </c>
      <c r="D417">
        <f>_xlfn.XLOOKUP(A417,'Patient Demographics'!A:A,'Patient Demographics'!I:I,FALSE)</f>
        <v>33</v>
      </c>
      <c r="E417" t="str">
        <f>_xlfn.XLOOKUP(A417,'Patient Demographics'!A:A,'Patient Demographics'!J:J,FALSE)</f>
        <v>Adult</v>
      </c>
      <c r="F417">
        <f>_xlfn.XLOOKUP(A417,'Billing Details'!A:A,'Billing Details'!U:U,FALSE)</f>
        <v>23542.2</v>
      </c>
      <c r="G417">
        <f>_xlfn.XLOOKUP(A417,'Patient Health Records'!A:A,'Patient Health Records'!E:E,FALSE)</f>
        <v>86.7</v>
      </c>
      <c r="H417" t="str">
        <f>_xlfn.XLOOKUP(A417,'Patient Health Records'!A:A,'Patient Health Records'!B:B,FALSE)</f>
        <v>A+</v>
      </c>
      <c r="I417" t="b">
        <f>_xlfn.XLOOKUP(A417,'Patient Health Records'!A:A,'Patient Health Records'!J:J,FALSE)</f>
        <v>0</v>
      </c>
      <c r="J417" t="b">
        <f>_xlfn.XLOOKUP(A417,'Patient Health Records'!A:A,'Patient Health Records'!P:P,FALSE)</f>
        <v>1</v>
      </c>
      <c r="K417" s="68">
        <f>_xlfn.XLOOKUP(A417,'Patient Health Records'!A:A,'Patient Health Records'!F:F,FALSE)</f>
        <v>32.632014754036661</v>
      </c>
      <c r="L417" s="22" t="b">
        <f>_xlfn.XLOOKUP(A417,'Patient Health Records'!A:A,'Patient Health Records'!AD:AD,FALSE)</f>
        <v>1</v>
      </c>
      <c r="M417">
        <f>_xlfn.XLOOKUP(A417,'Patient Demographics'!A:A,'Patient Demographics'!K:K,FALSE)</f>
        <v>15</v>
      </c>
      <c r="N417" t="b">
        <f>_xlfn.XLOOKUP(A417,'Billing Details'!A:A,'Billing Details'!T:T,FALSE)</f>
        <v>1</v>
      </c>
      <c r="O417" t="str">
        <f>_xlfn.XLOOKUP(A417,'Patient Health Records'!A:A,'Patient Health Records'!AF:AF,FALSE)</f>
        <v>Heart Disease</v>
      </c>
      <c r="P417" t="b">
        <f>_xlfn.XLOOKUP(A417,'Patient Health Records'!A:A,'Patient Health Records'!X:X,FALSE)</f>
        <v>0</v>
      </c>
      <c r="Q417" t="b">
        <f>_xlfn.XLOOKUP(A417,'Patient Health Records'!A:A,'Patient Health Records'!S:S,FALSE)</f>
        <v>0</v>
      </c>
      <c r="R417" t="b">
        <f>_xlfn.XLOOKUP(A417,'Patient Health Records'!A:A,'Patient Health Records'!AA:AA,FALSE)</f>
        <v>0</v>
      </c>
      <c r="S417" t="str">
        <f>_xlfn.XLOOKUP(A417,'Patient Demographics'!A:A,'Patient Demographics'!E:E,FALSE)</f>
        <v>Male</v>
      </c>
      <c r="T417" t="str">
        <f>_xlfn.XLOOKUP(A417,'Patient Education'!A:A,'Patient Education'!B:B,FALSE)</f>
        <v>School</v>
      </c>
      <c r="U417" t="str">
        <f>_xlfn.XLOOKUP('Combined Sheet'!A417,'Patient Education'!A:A,'Patient Education'!C:C,FALSE)</f>
        <v>Clerical Staff</v>
      </c>
      <c r="V417">
        <f>_xlfn.XLOOKUP(A417,'Billing Details'!A:A,'Billing Details'!J:J,FALSE)</f>
        <v>32000</v>
      </c>
    </row>
    <row r="418" spans="1:22" x14ac:dyDescent="0.35">
      <c r="A418" s="2" t="s">
        <v>701</v>
      </c>
      <c r="B418">
        <f>_xlfn.XLOOKUP(A418,'Patient Demographics'!A:A,'Billing Details'!J:J,FALSE)</f>
        <v>32000</v>
      </c>
      <c r="C418" t="str">
        <f>_xlfn.XLOOKUP(A418,'Patient Demographics'!A:A,'Patient Demographics'!N:N,FALSE)</f>
        <v>East</v>
      </c>
      <c r="D418">
        <f>_xlfn.XLOOKUP(A418,'Patient Demographics'!A:A,'Patient Demographics'!I:I,FALSE)</f>
        <v>48</v>
      </c>
      <c r="E418" t="str">
        <f>_xlfn.XLOOKUP(A418,'Patient Demographics'!A:A,'Patient Demographics'!J:J,FALSE)</f>
        <v>Senior</v>
      </c>
      <c r="F418">
        <f>_xlfn.XLOOKUP(A418,'Billing Details'!A:A,'Billing Details'!U:U,FALSE)</f>
        <v>20557.72</v>
      </c>
      <c r="G418">
        <f>_xlfn.XLOOKUP(A418,'Patient Health Records'!A:A,'Patient Health Records'!E:E,FALSE)</f>
        <v>95.4</v>
      </c>
      <c r="H418" t="str">
        <f>_xlfn.XLOOKUP(A418,'Patient Health Records'!A:A,'Patient Health Records'!B:B,FALSE)</f>
        <v>O+</v>
      </c>
      <c r="I418" t="b">
        <f>_xlfn.XLOOKUP(A418,'Patient Health Records'!A:A,'Patient Health Records'!J:J,FALSE)</f>
        <v>1</v>
      </c>
      <c r="J418" t="b">
        <f>_xlfn.XLOOKUP(A418,'Patient Health Records'!A:A,'Patient Health Records'!P:P,FALSE)</f>
        <v>0</v>
      </c>
      <c r="K418" s="68">
        <f>_xlfn.XLOOKUP(A418,'Patient Health Records'!A:A,'Patient Health Records'!F:F,FALSE)</f>
        <v>31.875438537872967</v>
      </c>
      <c r="L418" s="22" t="b">
        <f>_xlfn.XLOOKUP(A418,'Patient Health Records'!A:A,'Patient Health Records'!AD:AD,FALSE)</f>
        <v>1</v>
      </c>
      <c r="M418">
        <f>_xlfn.XLOOKUP(A418,'Patient Demographics'!A:A,'Patient Demographics'!K:K,FALSE)</f>
        <v>9</v>
      </c>
      <c r="N418" t="b">
        <f>_xlfn.XLOOKUP(A418,'Billing Details'!A:A,'Billing Details'!T:T,FALSE)</f>
        <v>1</v>
      </c>
      <c r="O418" t="str">
        <f>_xlfn.XLOOKUP(A418,'Patient Health Records'!A:A,'Patient Health Records'!AF:AF,FALSE)</f>
        <v>Heart Attack</v>
      </c>
      <c r="P418" t="b">
        <f>_xlfn.XLOOKUP(A418,'Patient Health Records'!A:A,'Patient Health Records'!X:X,FALSE)</f>
        <v>0</v>
      </c>
      <c r="Q418" t="b">
        <f>_xlfn.XLOOKUP(A418,'Patient Health Records'!A:A,'Patient Health Records'!S:S,FALSE)</f>
        <v>0</v>
      </c>
      <c r="R418" t="b">
        <f>_xlfn.XLOOKUP(A418,'Patient Health Records'!A:A,'Patient Health Records'!AA:AA,FALSE)</f>
        <v>0</v>
      </c>
      <c r="S418" t="str">
        <f>_xlfn.XLOOKUP(A418,'Patient Demographics'!A:A,'Patient Demographics'!E:E,FALSE)</f>
        <v>Female</v>
      </c>
      <c r="T418" t="str">
        <f>_xlfn.XLOOKUP(A418,'Patient Education'!A:A,'Patient Education'!B:B,FALSE)</f>
        <v>Bachelor's Degree</v>
      </c>
      <c r="U418" t="str">
        <f>_xlfn.XLOOKUP('Combined Sheet'!A418,'Patient Education'!A:A,'Patient Education'!C:C,FALSE)</f>
        <v>Nurse</v>
      </c>
      <c r="V418">
        <f>_xlfn.XLOOKUP(A418,'Billing Details'!A:A,'Billing Details'!J:J,FALSE)</f>
        <v>32000</v>
      </c>
    </row>
    <row r="419" spans="1:22" x14ac:dyDescent="0.35">
      <c r="A419" s="2" t="s">
        <v>702</v>
      </c>
      <c r="B419">
        <f>_xlfn.XLOOKUP(A419,'Patient Demographics'!A:A,'Billing Details'!J:J,FALSE)</f>
        <v>90000</v>
      </c>
      <c r="C419" t="str">
        <f>_xlfn.XLOOKUP(A419,'Patient Demographics'!A:A,'Patient Demographics'!N:N,FALSE)</f>
        <v>South</v>
      </c>
      <c r="D419">
        <f>_xlfn.XLOOKUP(A419,'Patient Demographics'!A:A,'Patient Demographics'!I:I,FALSE)</f>
        <v>38</v>
      </c>
      <c r="E419" t="str">
        <f>_xlfn.XLOOKUP(A419,'Patient Demographics'!A:A,'Patient Demographics'!J:J,FALSE)</f>
        <v>Adult</v>
      </c>
      <c r="F419">
        <f>_xlfn.XLOOKUP(A419,'Billing Details'!A:A,'Billing Details'!U:U,FALSE)</f>
        <v>66424.05</v>
      </c>
      <c r="G419">
        <f>_xlfn.XLOOKUP(A419,'Patient Health Records'!A:A,'Patient Health Records'!E:E,FALSE)</f>
        <v>68.7</v>
      </c>
      <c r="H419" t="str">
        <f>_xlfn.XLOOKUP(A419,'Patient Health Records'!A:A,'Patient Health Records'!B:B,FALSE)</f>
        <v>B+</v>
      </c>
      <c r="I419" t="b">
        <f>_xlfn.XLOOKUP(A419,'Patient Health Records'!A:A,'Patient Health Records'!J:J,FALSE)</f>
        <v>0</v>
      </c>
      <c r="J419" t="b">
        <f>_xlfn.XLOOKUP(A419,'Patient Health Records'!A:A,'Patient Health Records'!P:P,FALSE)</f>
        <v>0</v>
      </c>
      <c r="K419" s="68">
        <f>_xlfn.XLOOKUP(A419,'Patient Health Records'!A:A,'Patient Health Records'!F:F,FALSE)</f>
        <v>22.432653061224492</v>
      </c>
      <c r="L419" s="22" t="b">
        <f>_xlfn.XLOOKUP(A419,'Patient Health Records'!A:A,'Patient Health Records'!AD:AD,FALSE)</f>
        <v>0</v>
      </c>
      <c r="M419">
        <f>_xlfn.XLOOKUP(A419,'Patient Demographics'!A:A,'Patient Demographics'!K:K,FALSE)</f>
        <v>25</v>
      </c>
      <c r="N419" t="b">
        <f>_xlfn.XLOOKUP(A419,'Billing Details'!A:A,'Billing Details'!T:T,FALSE)</f>
        <v>1</v>
      </c>
      <c r="O419" t="str">
        <f>_xlfn.XLOOKUP(A419,'Patient Health Records'!A:A,'Patient Health Records'!AF:AF,FALSE)</f>
        <v>Prostate Cancer</v>
      </c>
      <c r="P419" t="b">
        <f>_xlfn.XLOOKUP(A419,'Patient Health Records'!A:A,'Patient Health Records'!X:X,FALSE)</f>
        <v>0</v>
      </c>
      <c r="Q419" t="b">
        <f>_xlfn.XLOOKUP(A419,'Patient Health Records'!A:A,'Patient Health Records'!S:S,FALSE)</f>
        <v>0</v>
      </c>
      <c r="R419" t="b">
        <f>_xlfn.XLOOKUP(A419,'Patient Health Records'!A:A,'Patient Health Records'!AA:AA,FALSE)</f>
        <v>0</v>
      </c>
      <c r="S419" t="str">
        <f>_xlfn.XLOOKUP(A419,'Patient Demographics'!A:A,'Patient Demographics'!E:E,FALSE)</f>
        <v>Male</v>
      </c>
      <c r="T419" t="str">
        <f>_xlfn.XLOOKUP(A419,'Patient Education'!A:A,'Patient Education'!B:B,FALSE)</f>
        <v>Bachelor's Degree</v>
      </c>
      <c r="U419" t="str">
        <f>_xlfn.XLOOKUP('Combined Sheet'!A419,'Patient Education'!A:A,'Patient Education'!C:C,FALSE)</f>
        <v>Engineer</v>
      </c>
      <c r="V419">
        <f>_xlfn.XLOOKUP(A419,'Billing Details'!A:A,'Billing Details'!J:J,FALSE)</f>
        <v>90000</v>
      </c>
    </row>
    <row r="420" spans="1:22" x14ac:dyDescent="0.35">
      <c r="A420" s="2" t="s">
        <v>703</v>
      </c>
      <c r="B420">
        <f>_xlfn.XLOOKUP(A420,'Patient Demographics'!A:A,'Billing Details'!J:J,FALSE)</f>
        <v>200000</v>
      </c>
      <c r="C420" t="str">
        <f>_xlfn.XLOOKUP(A420,'Patient Demographics'!A:A,'Patient Demographics'!N:N,FALSE)</f>
        <v>South</v>
      </c>
      <c r="D420">
        <f>_xlfn.XLOOKUP(A420,'Patient Demographics'!A:A,'Patient Demographics'!I:I,FALSE)</f>
        <v>48</v>
      </c>
      <c r="E420" t="str">
        <f>_xlfn.XLOOKUP(A420,'Patient Demographics'!A:A,'Patient Demographics'!J:J,FALSE)</f>
        <v>Senior</v>
      </c>
      <c r="F420">
        <f>_xlfn.XLOOKUP(A420,'Billing Details'!A:A,'Billing Details'!U:U,FALSE)</f>
        <v>114686.88</v>
      </c>
      <c r="G420">
        <f>_xlfn.XLOOKUP(A420,'Patient Health Records'!A:A,'Patient Health Records'!E:E,FALSE)</f>
        <v>86.5</v>
      </c>
      <c r="H420" t="str">
        <f>_xlfn.XLOOKUP(A420,'Patient Health Records'!A:A,'Patient Health Records'!B:B,FALSE)</f>
        <v>AB+</v>
      </c>
      <c r="I420" t="b">
        <f>_xlfn.XLOOKUP(A420,'Patient Health Records'!A:A,'Patient Health Records'!J:J,FALSE)</f>
        <v>1</v>
      </c>
      <c r="J420" t="b">
        <f>_xlfn.XLOOKUP(A420,'Patient Health Records'!A:A,'Patient Health Records'!P:P,FALSE)</f>
        <v>0</v>
      </c>
      <c r="K420" s="68">
        <f>_xlfn.XLOOKUP(A420,'Patient Health Records'!A:A,'Patient Health Records'!F:F,FALSE)</f>
        <v>33.370626133251029</v>
      </c>
      <c r="L420" s="22" t="b">
        <f>_xlfn.XLOOKUP(A420,'Patient Health Records'!A:A,'Patient Health Records'!AD:AD,FALSE)</f>
        <v>1</v>
      </c>
      <c r="M420">
        <f>_xlfn.XLOOKUP(A420,'Patient Demographics'!A:A,'Patient Demographics'!K:K,FALSE)</f>
        <v>12</v>
      </c>
      <c r="N420" t="b">
        <f>_xlfn.XLOOKUP(A420,'Billing Details'!A:A,'Billing Details'!T:T,FALSE)</f>
        <v>1</v>
      </c>
      <c r="O420" t="str">
        <f>_xlfn.XLOOKUP(A420,'Patient Health Records'!A:A,'Patient Health Records'!AF:AF,FALSE)</f>
        <v>Osteoarthritis</v>
      </c>
      <c r="P420" t="b">
        <f>_xlfn.XLOOKUP(A420,'Patient Health Records'!A:A,'Patient Health Records'!X:X,FALSE)</f>
        <v>0</v>
      </c>
      <c r="Q420" t="b">
        <f>_xlfn.XLOOKUP(A420,'Patient Health Records'!A:A,'Patient Health Records'!S:S,FALSE)</f>
        <v>1</v>
      </c>
      <c r="R420" t="b">
        <f>_xlfn.XLOOKUP(A420,'Patient Health Records'!A:A,'Patient Health Records'!AA:AA,FALSE)</f>
        <v>0</v>
      </c>
      <c r="S420" t="str">
        <f>_xlfn.XLOOKUP(A420,'Patient Demographics'!A:A,'Patient Demographics'!E:E,FALSE)</f>
        <v>Male</v>
      </c>
      <c r="T420" t="str">
        <f>_xlfn.XLOOKUP(A420,'Patient Education'!A:A,'Patient Education'!B:B,FALSE)</f>
        <v>Master's Degree</v>
      </c>
      <c r="U420" t="str">
        <f>_xlfn.XLOOKUP('Combined Sheet'!A420,'Patient Education'!A:A,'Patient Education'!C:C,FALSE)</f>
        <v>Doctor</v>
      </c>
      <c r="V420">
        <f>_xlfn.XLOOKUP(A420,'Billing Details'!A:A,'Billing Details'!J:J,FALSE)</f>
        <v>200000</v>
      </c>
    </row>
    <row r="421" spans="1:22" x14ac:dyDescent="0.35">
      <c r="A421" s="2" t="s">
        <v>704</v>
      </c>
      <c r="B421">
        <f>_xlfn.XLOOKUP(A421,'Patient Demographics'!A:A,'Billing Details'!J:J,FALSE)</f>
        <v>240000</v>
      </c>
      <c r="C421" t="str">
        <f>_xlfn.XLOOKUP(A421,'Patient Demographics'!A:A,'Patient Demographics'!N:N,FALSE)</f>
        <v>West</v>
      </c>
      <c r="D421">
        <f>_xlfn.XLOOKUP(A421,'Patient Demographics'!A:A,'Patient Demographics'!I:I,FALSE)</f>
        <v>73</v>
      </c>
      <c r="E421" t="str">
        <f>_xlfn.XLOOKUP(A421,'Patient Demographics'!A:A,'Patient Demographics'!J:J,FALSE)</f>
        <v>super senior</v>
      </c>
      <c r="F421">
        <f>_xlfn.XLOOKUP(A421,'Billing Details'!A:A,'Billing Details'!U:U,FALSE)</f>
        <v>131303.88</v>
      </c>
      <c r="G421">
        <f>_xlfn.XLOOKUP(A421,'Patient Health Records'!A:A,'Patient Health Records'!E:E,FALSE)</f>
        <v>92.2</v>
      </c>
      <c r="H421" t="str">
        <f>_xlfn.XLOOKUP(A421,'Patient Health Records'!A:A,'Patient Health Records'!B:B,FALSE)</f>
        <v>A-</v>
      </c>
      <c r="I421" t="b">
        <f>_xlfn.XLOOKUP(A421,'Patient Health Records'!A:A,'Patient Health Records'!J:J,FALSE)</f>
        <v>0</v>
      </c>
      <c r="J421" t="b">
        <f>_xlfn.XLOOKUP(A421,'Patient Health Records'!A:A,'Patient Health Records'!P:P,FALSE)</f>
        <v>0</v>
      </c>
      <c r="K421" s="68">
        <f>_xlfn.XLOOKUP(A421,'Patient Health Records'!A:A,'Patient Health Records'!F:F,FALSE)</f>
        <v>34.702096428168169</v>
      </c>
      <c r="L421" s="22" t="b">
        <f>_xlfn.XLOOKUP(A421,'Patient Health Records'!A:A,'Patient Health Records'!AD:AD,FALSE)</f>
        <v>1</v>
      </c>
      <c r="M421">
        <f>_xlfn.XLOOKUP(A421,'Patient Demographics'!A:A,'Patient Demographics'!K:K,FALSE)</f>
        <v>25</v>
      </c>
      <c r="N421" t="b">
        <f>_xlfn.XLOOKUP(A421,'Billing Details'!A:A,'Billing Details'!T:T,FALSE)</f>
        <v>1</v>
      </c>
      <c r="O421" t="str">
        <f>_xlfn.XLOOKUP(A421,'Patient Health Records'!A:A,'Patient Health Records'!AF:AF,FALSE)</f>
        <v>Prostate Cancer</v>
      </c>
      <c r="P421" t="b">
        <f>_xlfn.XLOOKUP(A421,'Patient Health Records'!A:A,'Patient Health Records'!X:X,FALSE)</f>
        <v>0</v>
      </c>
      <c r="Q421" t="b">
        <f>_xlfn.XLOOKUP(A421,'Patient Health Records'!A:A,'Patient Health Records'!S:S,FALSE)</f>
        <v>1</v>
      </c>
      <c r="R421" t="b">
        <f>_xlfn.XLOOKUP(A421,'Patient Health Records'!A:A,'Patient Health Records'!AA:AA,FALSE)</f>
        <v>0</v>
      </c>
      <c r="S421" t="str">
        <f>_xlfn.XLOOKUP(A421,'Patient Demographics'!A:A,'Patient Demographics'!E:E,FALSE)</f>
        <v>Male</v>
      </c>
      <c r="T421" t="str">
        <f>_xlfn.XLOOKUP(A421,'Patient Education'!A:A,'Patient Education'!B:B,FALSE)</f>
        <v>Master's Degree</v>
      </c>
      <c r="U421" t="str">
        <f>_xlfn.XLOOKUP('Combined Sheet'!A421,'Patient Education'!A:A,'Patient Education'!C:C,FALSE)</f>
        <v>Software Engineer</v>
      </c>
      <c r="V421">
        <f>_xlfn.XLOOKUP(A421,'Billing Details'!A:A,'Billing Details'!J:J,FALSE)</f>
        <v>240000</v>
      </c>
    </row>
    <row r="422" spans="1:22" x14ac:dyDescent="0.35">
      <c r="A422" s="2" t="s">
        <v>705</v>
      </c>
      <c r="B422">
        <f>_xlfn.XLOOKUP(A422,'Patient Demographics'!A:A,'Billing Details'!J:J,FALSE)</f>
        <v>45000</v>
      </c>
      <c r="C422" t="str">
        <f>_xlfn.XLOOKUP(A422,'Patient Demographics'!A:A,'Patient Demographics'!N:N,FALSE)</f>
        <v>West</v>
      </c>
      <c r="D422">
        <f>_xlfn.XLOOKUP(A422,'Patient Demographics'!A:A,'Patient Demographics'!I:I,FALSE)</f>
        <v>73</v>
      </c>
      <c r="E422" t="str">
        <f>_xlfn.XLOOKUP(A422,'Patient Demographics'!A:A,'Patient Demographics'!J:J,FALSE)</f>
        <v>super senior</v>
      </c>
      <c r="F422">
        <f>_xlfn.XLOOKUP(A422,'Billing Details'!A:A,'Billing Details'!U:U,FALSE)</f>
        <v>26761.53</v>
      </c>
      <c r="G422">
        <f>_xlfn.XLOOKUP(A422,'Patient Health Records'!A:A,'Patient Health Records'!E:E,FALSE)</f>
        <v>72</v>
      </c>
      <c r="H422" t="str">
        <f>_xlfn.XLOOKUP(A422,'Patient Health Records'!A:A,'Patient Health Records'!B:B,FALSE)</f>
        <v>AB+</v>
      </c>
      <c r="I422" t="b">
        <f>_xlfn.XLOOKUP(A422,'Patient Health Records'!A:A,'Patient Health Records'!J:J,FALSE)</f>
        <v>0</v>
      </c>
      <c r="J422" t="b">
        <f>_xlfn.XLOOKUP(A422,'Patient Health Records'!A:A,'Patient Health Records'!P:P,FALSE)</f>
        <v>0</v>
      </c>
      <c r="K422" s="68">
        <f>_xlfn.XLOOKUP(A422,'Patient Health Records'!A:A,'Patient Health Records'!F:F,FALSE)</f>
        <v>26.1286108288576</v>
      </c>
      <c r="L422" s="22" t="b">
        <f>_xlfn.XLOOKUP(A422,'Patient Health Records'!A:A,'Patient Health Records'!AD:AD,FALSE)</f>
        <v>0</v>
      </c>
      <c r="M422">
        <f>_xlfn.XLOOKUP(A422,'Patient Demographics'!A:A,'Patient Demographics'!K:K,FALSE)</f>
        <v>12</v>
      </c>
      <c r="N422" t="b">
        <f>_xlfn.XLOOKUP(A422,'Billing Details'!A:A,'Billing Details'!T:T,FALSE)</f>
        <v>1</v>
      </c>
      <c r="O422" t="str">
        <f>_xlfn.XLOOKUP(A422,'Patient Health Records'!A:A,'Patient Health Records'!AF:AF,FALSE)</f>
        <v>Stroke</v>
      </c>
      <c r="P422" t="b">
        <f>_xlfn.XLOOKUP(A422,'Patient Health Records'!A:A,'Patient Health Records'!X:X,FALSE)</f>
        <v>0</v>
      </c>
      <c r="Q422" t="b">
        <f>_xlfn.XLOOKUP(A422,'Patient Health Records'!A:A,'Patient Health Records'!S:S,FALSE)</f>
        <v>0</v>
      </c>
      <c r="R422" t="b">
        <f>_xlfn.XLOOKUP(A422,'Patient Health Records'!A:A,'Patient Health Records'!AA:AA,FALSE)</f>
        <v>0</v>
      </c>
      <c r="S422" t="str">
        <f>_xlfn.XLOOKUP(A422,'Patient Demographics'!A:A,'Patient Demographics'!E:E,FALSE)</f>
        <v>Female</v>
      </c>
      <c r="T422" t="str">
        <f>_xlfn.XLOOKUP(A422,'Patient Education'!A:A,'Patient Education'!B:B,FALSE)</f>
        <v>High School</v>
      </c>
      <c r="U422" t="str">
        <f>_xlfn.XLOOKUP('Combined Sheet'!A422,'Patient Education'!A:A,'Patient Education'!C:C,FALSE)</f>
        <v>Unemployed</v>
      </c>
      <c r="V422">
        <f>_xlfn.XLOOKUP(A422,'Billing Details'!A:A,'Billing Details'!J:J,FALSE)</f>
        <v>45000</v>
      </c>
    </row>
    <row r="423" spans="1:22" x14ac:dyDescent="0.35">
      <c r="A423" s="2" t="s">
        <v>706</v>
      </c>
      <c r="B423">
        <f>_xlfn.XLOOKUP(A423,'Patient Demographics'!A:A,'Billing Details'!J:J,FALSE)</f>
        <v>800</v>
      </c>
      <c r="C423" t="str">
        <f>_xlfn.XLOOKUP(A423,'Patient Demographics'!A:A,'Patient Demographics'!N:N,FALSE)</f>
        <v>South</v>
      </c>
      <c r="D423">
        <f>_xlfn.XLOOKUP(A423,'Patient Demographics'!A:A,'Patient Demographics'!I:I,FALSE)</f>
        <v>53</v>
      </c>
      <c r="E423" t="str">
        <f>_xlfn.XLOOKUP(A423,'Patient Demographics'!A:A,'Patient Demographics'!J:J,FALSE)</f>
        <v>Senior</v>
      </c>
      <c r="F423" t="str">
        <f>_xlfn.XLOOKUP(A423,'Billing Details'!A:A,'Billing Details'!U:U,FALSE)</f>
        <v/>
      </c>
      <c r="G423">
        <f>_xlfn.XLOOKUP(A423,'Patient Health Records'!A:A,'Patient Health Records'!E:E,FALSE)</f>
        <v>69.3</v>
      </c>
      <c r="H423" t="str">
        <f>_xlfn.XLOOKUP(A423,'Patient Health Records'!A:A,'Patient Health Records'!B:B,FALSE)</f>
        <v>A-</v>
      </c>
      <c r="I423" t="b">
        <f>_xlfn.XLOOKUP(A423,'Patient Health Records'!A:A,'Patient Health Records'!J:J,FALSE)</f>
        <v>0</v>
      </c>
      <c r="J423" t="b">
        <f>_xlfn.XLOOKUP(A423,'Patient Health Records'!A:A,'Patient Health Records'!P:P,FALSE)</f>
        <v>0</v>
      </c>
      <c r="K423" s="68">
        <f>_xlfn.XLOOKUP(A423,'Patient Health Records'!A:A,'Patient Health Records'!F:F,FALSE)</f>
        <v>28.844953173777309</v>
      </c>
      <c r="L423" s="22" t="b">
        <f>_xlfn.XLOOKUP(A423,'Patient Health Records'!A:A,'Patient Health Records'!AD:AD,FALSE)</f>
        <v>1</v>
      </c>
      <c r="M423">
        <f>_xlfn.XLOOKUP(A423,'Patient Demographics'!A:A,'Patient Demographics'!K:K,FALSE)</f>
        <v>20</v>
      </c>
      <c r="N423" t="b">
        <f>_xlfn.XLOOKUP(A423,'Billing Details'!A:A,'Billing Details'!T:T,FALSE)</f>
        <v>0</v>
      </c>
      <c r="O423" t="str">
        <f>_xlfn.XLOOKUP(A423,'Patient Health Records'!A:A,'Patient Health Records'!AF:AF,FALSE)</f>
        <v>Childbirth</v>
      </c>
      <c r="P423" t="b">
        <f>_xlfn.XLOOKUP(A423,'Patient Health Records'!A:A,'Patient Health Records'!X:X,FALSE)</f>
        <v>0</v>
      </c>
      <c r="Q423" t="b">
        <f>_xlfn.XLOOKUP(A423,'Patient Health Records'!A:A,'Patient Health Records'!S:S,FALSE)</f>
        <v>1</v>
      </c>
      <c r="R423" t="b">
        <f>_xlfn.XLOOKUP(A423,'Patient Health Records'!A:A,'Patient Health Records'!AA:AA,FALSE)</f>
        <v>0</v>
      </c>
      <c r="S423" t="str">
        <f>_xlfn.XLOOKUP(A423,'Patient Demographics'!A:A,'Patient Demographics'!E:E,FALSE)</f>
        <v>Female</v>
      </c>
      <c r="T423" t="str">
        <f>_xlfn.XLOOKUP(A423,'Patient Education'!A:A,'Patient Education'!B:B,FALSE)</f>
        <v>Bachelor's Degree</v>
      </c>
      <c r="U423" t="str">
        <f>_xlfn.XLOOKUP('Combined Sheet'!A423,'Patient Education'!A:A,'Patient Education'!C:C,FALSE)</f>
        <v>Teacher</v>
      </c>
      <c r="V423">
        <f>_xlfn.XLOOKUP(A423,'Billing Details'!A:A,'Billing Details'!J:J,FALSE)</f>
        <v>800</v>
      </c>
    </row>
    <row r="424" spans="1:22" x14ac:dyDescent="0.35">
      <c r="A424" s="2" t="s">
        <v>707</v>
      </c>
      <c r="B424">
        <f>_xlfn.XLOOKUP(A424,'Patient Demographics'!A:A,'Billing Details'!J:J,FALSE)</f>
        <v>250000</v>
      </c>
      <c r="C424" t="str">
        <f>_xlfn.XLOOKUP(A424,'Patient Demographics'!A:A,'Patient Demographics'!N:N,FALSE)</f>
        <v>South</v>
      </c>
      <c r="D424">
        <f>_xlfn.XLOOKUP(A424,'Patient Demographics'!A:A,'Patient Demographics'!I:I,FALSE)</f>
        <v>48</v>
      </c>
      <c r="E424" t="str">
        <f>_xlfn.XLOOKUP(A424,'Patient Demographics'!A:A,'Patient Demographics'!J:J,FALSE)</f>
        <v>Senior</v>
      </c>
      <c r="F424">
        <f>_xlfn.XLOOKUP(A424,'Billing Details'!A:A,'Billing Details'!U:U,FALSE)</f>
        <v>160812.4</v>
      </c>
      <c r="G424">
        <f>_xlfn.XLOOKUP(A424,'Patient Health Records'!A:A,'Patient Health Records'!E:E,FALSE)</f>
        <v>106.1</v>
      </c>
      <c r="H424" t="str">
        <f>_xlfn.XLOOKUP(A424,'Patient Health Records'!A:A,'Patient Health Records'!B:B,FALSE)</f>
        <v>A-</v>
      </c>
      <c r="I424" t="b">
        <f>_xlfn.XLOOKUP(A424,'Patient Health Records'!A:A,'Patient Health Records'!J:J,FALSE)</f>
        <v>0</v>
      </c>
      <c r="J424" t="b">
        <f>_xlfn.XLOOKUP(A424,'Patient Health Records'!A:A,'Patient Health Records'!P:P,FALSE)</f>
        <v>0</v>
      </c>
      <c r="K424" s="68">
        <f>_xlfn.XLOOKUP(A424,'Patient Health Records'!A:A,'Patient Health Records'!F:F,FALSE)</f>
        <v>33.113822914390937</v>
      </c>
      <c r="L424" s="22" t="b">
        <f>_xlfn.XLOOKUP(A424,'Patient Health Records'!A:A,'Patient Health Records'!AD:AD,FALSE)</f>
        <v>1</v>
      </c>
      <c r="M424">
        <f>_xlfn.XLOOKUP(A424,'Patient Demographics'!A:A,'Patient Demographics'!K:K,FALSE)</f>
        <v>5</v>
      </c>
      <c r="N424" t="b">
        <f>_xlfn.XLOOKUP(A424,'Billing Details'!A:A,'Billing Details'!T:T,FALSE)</f>
        <v>1</v>
      </c>
      <c r="O424" t="str">
        <f>_xlfn.XLOOKUP(A424,'Patient Health Records'!A:A,'Patient Health Records'!AF:AF,FALSE)</f>
        <v>Heart Attack</v>
      </c>
      <c r="P424" t="b">
        <f>_xlfn.XLOOKUP(A424,'Patient Health Records'!A:A,'Patient Health Records'!X:X,FALSE)</f>
        <v>0</v>
      </c>
      <c r="Q424" t="b">
        <f>_xlfn.XLOOKUP(A424,'Patient Health Records'!A:A,'Patient Health Records'!S:S,FALSE)</f>
        <v>1</v>
      </c>
      <c r="R424" t="b">
        <f>_xlfn.XLOOKUP(A424,'Patient Health Records'!A:A,'Patient Health Records'!AA:AA,FALSE)</f>
        <v>1</v>
      </c>
      <c r="S424" t="str">
        <f>_xlfn.XLOOKUP(A424,'Patient Demographics'!A:A,'Patient Demographics'!E:E,FALSE)</f>
        <v>Female</v>
      </c>
      <c r="T424" t="str">
        <f>_xlfn.XLOOKUP(A424,'Patient Education'!A:A,'Patient Education'!B:B,FALSE)</f>
        <v>Post-graduate</v>
      </c>
      <c r="U424" t="str">
        <f>_xlfn.XLOOKUP('Combined Sheet'!A424,'Patient Education'!A:A,'Patient Education'!C:C,FALSE)</f>
        <v>Scientist</v>
      </c>
      <c r="V424">
        <f>_xlfn.XLOOKUP(A424,'Billing Details'!A:A,'Billing Details'!J:J,FALSE)</f>
        <v>250000</v>
      </c>
    </row>
    <row r="425" spans="1:22" x14ac:dyDescent="0.35">
      <c r="A425" s="2" t="s">
        <v>708</v>
      </c>
      <c r="B425">
        <f>_xlfn.XLOOKUP(A425,'Patient Demographics'!A:A,'Billing Details'!J:J,FALSE)</f>
        <v>800</v>
      </c>
      <c r="C425" t="str">
        <f>_xlfn.XLOOKUP(A425,'Patient Demographics'!A:A,'Patient Demographics'!N:N,FALSE)</f>
        <v>North</v>
      </c>
      <c r="D425">
        <f>_xlfn.XLOOKUP(A425,'Patient Demographics'!A:A,'Patient Demographics'!I:I,FALSE)</f>
        <v>53</v>
      </c>
      <c r="E425" t="str">
        <f>_xlfn.XLOOKUP(A425,'Patient Demographics'!A:A,'Patient Demographics'!J:J,FALSE)</f>
        <v>Senior</v>
      </c>
      <c r="F425">
        <f>_xlfn.XLOOKUP(A425,'Billing Details'!A:A,'Billing Details'!U:U,FALSE)</f>
        <v>411.18</v>
      </c>
      <c r="G425">
        <f>_xlfn.XLOOKUP(A425,'Patient Health Records'!A:A,'Patient Health Records'!E:E,FALSE)</f>
        <v>86.3</v>
      </c>
      <c r="H425" t="str">
        <f>_xlfn.XLOOKUP(A425,'Patient Health Records'!A:A,'Patient Health Records'!B:B,FALSE)</f>
        <v>AB-</v>
      </c>
      <c r="I425" t="b">
        <f>_xlfn.XLOOKUP(A425,'Patient Health Records'!A:A,'Patient Health Records'!J:J,FALSE)</f>
        <v>0</v>
      </c>
      <c r="J425" t="b">
        <f>_xlfn.XLOOKUP(A425,'Patient Health Records'!A:A,'Patient Health Records'!P:P,FALSE)</f>
        <v>0</v>
      </c>
      <c r="K425" s="68">
        <f>_xlfn.XLOOKUP(A425,'Patient Health Records'!A:A,'Patient Health Records'!F:F,FALSE)</f>
        <v>34.569780483896807</v>
      </c>
      <c r="L425" s="22" t="b">
        <f>_xlfn.XLOOKUP(A425,'Patient Health Records'!A:A,'Patient Health Records'!AD:AD,FALSE)</f>
        <v>1</v>
      </c>
      <c r="M425">
        <f>_xlfn.XLOOKUP(A425,'Patient Demographics'!A:A,'Patient Demographics'!K:K,FALSE)</f>
        <v>5</v>
      </c>
      <c r="N425" t="b">
        <f>_xlfn.XLOOKUP(A425,'Billing Details'!A:A,'Billing Details'!T:T,FALSE)</f>
        <v>1</v>
      </c>
      <c r="O425" t="str">
        <f>_xlfn.XLOOKUP(A425,'Patient Health Records'!A:A,'Patient Health Records'!AF:AF,FALSE)</f>
        <v>Cancer</v>
      </c>
      <c r="P425" t="b">
        <f>_xlfn.XLOOKUP(A425,'Patient Health Records'!A:A,'Patient Health Records'!X:X,FALSE)</f>
        <v>0</v>
      </c>
      <c r="Q425" t="b">
        <f>_xlfn.XLOOKUP(A425,'Patient Health Records'!A:A,'Patient Health Records'!S:S,FALSE)</f>
        <v>1</v>
      </c>
      <c r="R425" t="b">
        <f>_xlfn.XLOOKUP(A425,'Patient Health Records'!A:A,'Patient Health Records'!AA:AA,FALSE)</f>
        <v>1</v>
      </c>
      <c r="S425" t="str">
        <f>_xlfn.XLOOKUP(A425,'Patient Demographics'!A:A,'Patient Demographics'!E:E,FALSE)</f>
        <v>Male</v>
      </c>
      <c r="T425" t="str">
        <f>_xlfn.XLOOKUP(A425,'Patient Education'!A:A,'Patient Education'!B:B,FALSE)</f>
        <v>Master's Degree</v>
      </c>
      <c r="U425" t="str">
        <f>_xlfn.XLOOKUP('Combined Sheet'!A425,'Patient Education'!A:A,'Patient Education'!C:C,FALSE)</f>
        <v>Software Engineer</v>
      </c>
      <c r="V425">
        <f>_xlfn.XLOOKUP(A425,'Billing Details'!A:A,'Billing Details'!J:J,FALSE)</f>
        <v>800</v>
      </c>
    </row>
    <row r="426" spans="1:22" x14ac:dyDescent="0.35">
      <c r="A426" s="2" t="s">
        <v>710</v>
      </c>
      <c r="B426">
        <f>_xlfn.XLOOKUP(A426,'Patient Demographics'!A:A,'Billing Details'!J:J,FALSE)</f>
        <v>45000</v>
      </c>
      <c r="C426" t="str">
        <f>_xlfn.XLOOKUP(A426,'Patient Demographics'!A:A,'Patient Demographics'!N:N,FALSE)</f>
        <v>West</v>
      </c>
      <c r="D426">
        <f>_xlfn.XLOOKUP(A426,'Patient Demographics'!A:A,'Patient Demographics'!I:I,FALSE)</f>
        <v>42</v>
      </c>
      <c r="E426" t="str">
        <f>_xlfn.XLOOKUP(A426,'Patient Demographics'!A:A,'Patient Demographics'!J:J,FALSE)</f>
        <v>Adult</v>
      </c>
      <c r="F426">
        <f>_xlfn.XLOOKUP(A426,'Billing Details'!A:A,'Billing Details'!U:U,FALSE)</f>
        <v>33185.19</v>
      </c>
      <c r="G426">
        <f>_xlfn.XLOOKUP(A426,'Patient Health Records'!A:A,'Patient Health Records'!E:E,FALSE)</f>
        <v>60.9</v>
      </c>
      <c r="H426" t="str">
        <f>_xlfn.XLOOKUP(A426,'Patient Health Records'!A:A,'Patient Health Records'!B:B,FALSE)</f>
        <v>B+</v>
      </c>
      <c r="I426" t="b">
        <f>_xlfn.XLOOKUP(A426,'Patient Health Records'!A:A,'Patient Health Records'!J:J,FALSE)</f>
        <v>1</v>
      </c>
      <c r="J426" t="b">
        <f>_xlfn.XLOOKUP(A426,'Patient Health Records'!A:A,'Patient Health Records'!P:P,FALSE)</f>
        <v>0</v>
      </c>
      <c r="K426" s="68">
        <f>_xlfn.XLOOKUP(A426,'Patient Health Records'!A:A,'Patient Health Records'!F:F,FALSE)</f>
        <v>22.369146005509645</v>
      </c>
      <c r="L426" s="22" t="b">
        <f>_xlfn.XLOOKUP(A426,'Patient Health Records'!A:A,'Patient Health Records'!AD:AD,FALSE)</f>
        <v>0</v>
      </c>
      <c r="M426">
        <f>_xlfn.XLOOKUP(A426,'Patient Demographics'!A:A,'Patient Demographics'!K:K,FALSE)</f>
        <v>12</v>
      </c>
      <c r="N426" t="b">
        <f>_xlfn.XLOOKUP(A426,'Billing Details'!A:A,'Billing Details'!T:T,FALSE)</f>
        <v>1</v>
      </c>
      <c r="O426" t="str">
        <f>_xlfn.XLOOKUP(A426,'Patient Health Records'!A:A,'Patient Health Records'!AF:AF,FALSE)</f>
        <v>Appendicitis</v>
      </c>
      <c r="P426" t="b">
        <f>_xlfn.XLOOKUP(A426,'Patient Health Records'!A:A,'Patient Health Records'!X:X,FALSE)</f>
        <v>0</v>
      </c>
      <c r="Q426" t="b">
        <f>_xlfn.XLOOKUP(A426,'Patient Health Records'!A:A,'Patient Health Records'!S:S,FALSE)</f>
        <v>0</v>
      </c>
      <c r="R426" t="b">
        <f>_xlfn.XLOOKUP(A426,'Patient Health Records'!A:A,'Patient Health Records'!AA:AA,FALSE)</f>
        <v>0</v>
      </c>
      <c r="S426" t="str">
        <f>_xlfn.XLOOKUP(A426,'Patient Demographics'!A:A,'Patient Demographics'!E:E,FALSE)</f>
        <v>Male</v>
      </c>
      <c r="T426" t="str">
        <f>_xlfn.XLOOKUP(A426,'Patient Education'!A:A,'Patient Education'!B:B,FALSE)</f>
        <v>Master's Degree</v>
      </c>
      <c r="U426" t="str">
        <f>_xlfn.XLOOKUP('Combined Sheet'!A426,'Patient Education'!A:A,'Patient Education'!C:C,FALSE)</f>
        <v>Doctor</v>
      </c>
      <c r="V426">
        <f>_xlfn.XLOOKUP(A426,'Billing Details'!A:A,'Billing Details'!J:J,FALSE)</f>
        <v>45000</v>
      </c>
    </row>
    <row r="427" spans="1:22" x14ac:dyDescent="0.35">
      <c r="A427" s="2" t="s">
        <v>711</v>
      </c>
      <c r="B427">
        <f>_xlfn.XLOOKUP(A427,'Patient Demographics'!A:A,'Billing Details'!J:J,FALSE)</f>
        <v>800</v>
      </c>
      <c r="C427" t="str">
        <f>_xlfn.XLOOKUP(A427,'Patient Demographics'!A:A,'Patient Demographics'!N:N,FALSE)</f>
        <v>South</v>
      </c>
      <c r="D427">
        <f>_xlfn.XLOOKUP(A427,'Patient Demographics'!A:A,'Patient Demographics'!I:I,FALSE)</f>
        <v>53</v>
      </c>
      <c r="E427" t="str">
        <f>_xlfn.XLOOKUP(A427,'Patient Demographics'!A:A,'Patient Demographics'!J:J,FALSE)</f>
        <v>Senior</v>
      </c>
      <c r="F427" t="str">
        <f>_xlfn.XLOOKUP(A427,'Billing Details'!A:A,'Billing Details'!U:U,FALSE)</f>
        <v/>
      </c>
      <c r="G427">
        <f>_xlfn.XLOOKUP(A427,'Patient Health Records'!A:A,'Patient Health Records'!E:E,FALSE)</f>
        <v>77.599999999999994</v>
      </c>
      <c r="H427" t="str">
        <f>_xlfn.XLOOKUP(A427,'Patient Health Records'!A:A,'Patient Health Records'!B:B,FALSE)</f>
        <v>O+</v>
      </c>
      <c r="I427" t="b">
        <f>_xlfn.XLOOKUP(A427,'Patient Health Records'!A:A,'Patient Health Records'!J:J,FALSE)</f>
        <v>1</v>
      </c>
      <c r="J427" t="b">
        <f>_xlfn.XLOOKUP(A427,'Patient Health Records'!A:A,'Patient Health Records'!P:P,FALSE)</f>
        <v>1</v>
      </c>
      <c r="K427" s="68">
        <f>_xlfn.XLOOKUP(A427,'Patient Health Records'!A:A,'Patient Health Records'!F:F,FALSE)</f>
        <v>34.033595017762373</v>
      </c>
      <c r="L427" s="22" t="b">
        <f>_xlfn.XLOOKUP(A427,'Patient Health Records'!A:A,'Patient Health Records'!AD:AD,FALSE)</f>
        <v>1</v>
      </c>
      <c r="M427">
        <f>_xlfn.XLOOKUP(A427,'Patient Demographics'!A:A,'Patient Demographics'!K:K,FALSE)</f>
        <v>9</v>
      </c>
      <c r="N427" t="b">
        <f>_xlfn.XLOOKUP(A427,'Billing Details'!A:A,'Billing Details'!T:T,FALSE)</f>
        <v>0</v>
      </c>
      <c r="O427" t="str">
        <f>_xlfn.XLOOKUP(A427,'Patient Health Records'!A:A,'Patient Health Records'!AF:AF,FALSE)</f>
        <v>Hypertension</v>
      </c>
      <c r="P427" t="b">
        <f>_xlfn.XLOOKUP(A427,'Patient Health Records'!A:A,'Patient Health Records'!X:X,FALSE)</f>
        <v>0</v>
      </c>
      <c r="Q427" t="b">
        <f>_xlfn.XLOOKUP(A427,'Patient Health Records'!A:A,'Patient Health Records'!S:S,FALSE)</f>
        <v>0</v>
      </c>
      <c r="R427" t="b">
        <f>_xlfn.XLOOKUP(A427,'Patient Health Records'!A:A,'Patient Health Records'!AA:AA,FALSE)</f>
        <v>1</v>
      </c>
      <c r="S427" t="str">
        <f>_xlfn.XLOOKUP(A427,'Patient Demographics'!A:A,'Patient Demographics'!E:E,FALSE)</f>
        <v>Female</v>
      </c>
      <c r="T427" t="str">
        <f>_xlfn.XLOOKUP(A427,'Patient Education'!A:A,'Patient Education'!B:B,FALSE)</f>
        <v>Master's Degree</v>
      </c>
      <c r="U427" t="str">
        <f>_xlfn.XLOOKUP('Combined Sheet'!A427,'Patient Education'!A:A,'Patient Education'!C:C,FALSE)</f>
        <v>Senior Executive</v>
      </c>
      <c r="V427">
        <f>_xlfn.XLOOKUP(A427,'Billing Details'!A:A,'Billing Details'!J:J,FALSE)</f>
        <v>800</v>
      </c>
    </row>
    <row r="428" spans="1:22" x14ac:dyDescent="0.35">
      <c r="A428" s="2" t="s">
        <v>712</v>
      </c>
      <c r="B428">
        <f>_xlfn.XLOOKUP(A428,'Patient Demographics'!A:A,'Billing Details'!J:J,FALSE)</f>
        <v>40000</v>
      </c>
      <c r="C428" t="str">
        <f>_xlfn.XLOOKUP(A428,'Patient Demographics'!A:A,'Patient Demographics'!N:N,FALSE)</f>
        <v>North</v>
      </c>
      <c r="D428">
        <f>_xlfn.XLOOKUP(A428,'Patient Demographics'!A:A,'Patient Demographics'!I:I,FALSE)</f>
        <v>45</v>
      </c>
      <c r="E428" t="str">
        <f>_xlfn.XLOOKUP(A428,'Patient Demographics'!A:A,'Patient Demographics'!J:J,FALSE)</f>
        <v>Adult</v>
      </c>
      <c r="F428">
        <f>_xlfn.XLOOKUP(A428,'Billing Details'!A:A,'Billing Details'!U:U,FALSE)</f>
        <v>24492.959999999999</v>
      </c>
      <c r="G428">
        <f>_xlfn.XLOOKUP(A428,'Patient Health Records'!A:A,'Patient Health Records'!E:E,FALSE)</f>
        <v>66</v>
      </c>
      <c r="H428" t="str">
        <f>_xlfn.XLOOKUP(A428,'Patient Health Records'!A:A,'Patient Health Records'!B:B,FALSE)</f>
        <v>B+</v>
      </c>
      <c r="I428" t="b">
        <f>_xlfn.XLOOKUP(A428,'Patient Health Records'!A:A,'Patient Health Records'!J:J,FALSE)</f>
        <v>0</v>
      </c>
      <c r="J428" t="b">
        <f>_xlfn.XLOOKUP(A428,'Patient Health Records'!A:A,'Patient Health Records'!P:P,FALSE)</f>
        <v>0</v>
      </c>
      <c r="K428" s="68">
        <f>_xlfn.XLOOKUP(A428,'Patient Health Records'!A:A,'Patient Health Records'!F:F,FALSE)</f>
        <v>22.309356408869661</v>
      </c>
      <c r="L428" s="22" t="b">
        <f>_xlfn.XLOOKUP(A428,'Patient Health Records'!A:A,'Patient Health Records'!AD:AD,FALSE)</f>
        <v>0</v>
      </c>
      <c r="M428">
        <f>_xlfn.XLOOKUP(A428,'Patient Demographics'!A:A,'Patient Demographics'!K:K,FALSE)</f>
        <v>3</v>
      </c>
      <c r="N428" t="b">
        <f>_xlfn.XLOOKUP(A428,'Billing Details'!A:A,'Billing Details'!T:T,FALSE)</f>
        <v>1</v>
      </c>
      <c r="O428" t="str">
        <f>_xlfn.XLOOKUP(A428,'Patient Health Records'!A:A,'Patient Health Records'!AF:AF,FALSE)</f>
        <v>Hypertension</v>
      </c>
      <c r="P428" t="b">
        <f>_xlfn.XLOOKUP(A428,'Patient Health Records'!A:A,'Patient Health Records'!X:X,FALSE)</f>
        <v>0</v>
      </c>
      <c r="Q428" t="b">
        <f>_xlfn.XLOOKUP(A428,'Patient Health Records'!A:A,'Patient Health Records'!S:S,FALSE)</f>
        <v>0</v>
      </c>
      <c r="R428" t="b">
        <f>_xlfn.XLOOKUP(A428,'Patient Health Records'!A:A,'Patient Health Records'!AA:AA,FALSE)</f>
        <v>0</v>
      </c>
      <c r="S428" t="str">
        <f>_xlfn.XLOOKUP(A428,'Patient Demographics'!A:A,'Patient Demographics'!E:E,FALSE)</f>
        <v>Female</v>
      </c>
      <c r="T428" t="str">
        <f>_xlfn.XLOOKUP(A428,'Patient Education'!A:A,'Patient Education'!B:B,FALSE)</f>
        <v>Bachelor's Degree</v>
      </c>
      <c r="U428" t="str">
        <f>_xlfn.XLOOKUP('Combined Sheet'!A428,'Patient Education'!A:A,'Patient Education'!C:C,FALSE)</f>
        <v>Teacher</v>
      </c>
      <c r="V428">
        <f>_xlfn.XLOOKUP(A428,'Billing Details'!A:A,'Billing Details'!J:J,FALSE)</f>
        <v>40000</v>
      </c>
    </row>
    <row r="429" spans="1:22" x14ac:dyDescent="0.35">
      <c r="A429" s="2" t="s">
        <v>713</v>
      </c>
      <c r="B429">
        <f>_xlfn.XLOOKUP(A429,'Patient Demographics'!A:A,'Billing Details'!J:J,FALSE)</f>
        <v>3000</v>
      </c>
      <c r="C429" t="str">
        <f>_xlfn.XLOOKUP(A429,'Patient Demographics'!A:A,'Patient Demographics'!N:N,FALSE)</f>
        <v>East</v>
      </c>
      <c r="D429">
        <f>_xlfn.XLOOKUP(A429,'Patient Demographics'!A:A,'Patient Demographics'!I:I,FALSE)</f>
        <v>58</v>
      </c>
      <c r="E429" t="str">
        <f>_xlfn.XLOOKUP(A429,'Patient Demographics'!A:A,'Patient Demographics'!J:J,FALSE)</f>
        <v>Senior</v>
      </c>
      <c r="F429">
        <f>_xlfn.XLOOKUP(A429,'Billing Details'!A:A,'Billing Details'!U:U,FALSE)</f>
        <v>2095.89</v>
      </c>
      <c r="G429">
        <f>_xlfn.XLOOKUP(A429,'Patient Health Records'!A:A,'Patient Health Records'!E:E,FALSE)</f>
        <v>83.6</v>
      </c>
      <c r="H429" t="str">
        <f>_xlfn.XLOOKUP(A429,'Patient Health Records'!A:A,'Patient Health Records'!B:B,FALSE)</f>
        <v>A+</v>
      </c>
      <c r="I429" t="b">
        <f>_xlfn.XLOOKUP(A429,'Patient Health Records'!A:A,'Patient Health Records'!J:J,FALSE)</f>
        <v>0</v>
      </c>
      <c r="J429" t="b">
        <f>_xlfn.XLOOKUP(A429,'Patient Health Records'!A:A,'Patient Health Records'!P:P,FALSE)</f>
        <v>0</v>
      </c>
      <c r="K429" s="68">
        <f>_xlfn.XLOOKUP(A429,'Patient Health Records'!A:A,'Patient Health Records'!F:F,FALSE)</f>
        <v>34.352399737015119</v>
      </c>
      <c r="L429" s="22" t="b">
        <f>_xlfn.XLOOKUP(A429,'Patient Health Records'!A:A,'Patient Health Records'!AD:AD,FALSE)</f>
        <v>1</v>
      </c>
      <c r="M429">
        <f>_xlfn.XLOOKUP(A429,'Patient Demographics'!A:A,'Patient Demographics'!K:K,FALSE)</f>
        <v>5</v>
      </c>
      <c r="N429" t="b">
        <f>_xlfn.XLOOKUP(A429,'Billing Details'!A:A,'Billing Details'!T:T,FALSE)</f>
        <v>1</v>
      </c>
      <c r="O429" t="str">
        <f>_xlfn.XLOOKUP(A429,'Patient Health Records'!A:A,'Patient Health Records'!AF:AF,FALSE)</f>
        <v>Diabetes</v>
      </c>
      <c r="P429" t="b">
        <f>_xlfn.XLOOKUP(A429,'Patient Health Records'!A:A,'Patient Health Records'!X:X,FALSE)</f>
        <v>0</v>
      </c>
      <c r="Q429" t="b">
        <f>_xlfn.XLOOKUP(A429,'Patient Health Records'!A:A,'Patient Health Records'!S:S,FALSE)</f>
        <v>1</v>
      </c>
      <c r="R429" t="b">
        <f>_xlfn.XLOOKUP(A429,'Patient Health Records'!A:A,'Patient Health Records'!AA:AA,FALSE)</f>
        <v>0</v>
      </c>
      <c r="S429" t="str">
        <f>_xlfn.XLOOKUP(A429,'Patient Demographics'!A:A,'Patient Demographics'!E:E,FALSE)</f>
        <v>Female</v>
      </c>
      <c r="T429" t="str">
        <f>_xlfn.XLOOKUP(A429,'Patient Education'!A:A,'Patient Education'!B:B,FALSE)</f>
        <v>Master's Degree</v>
      </c>
      <c r="U429" t="str">
        <f>_xlfn.XLOOKUP('Combined Sheet'!A429,'Patient Education'!A:A,'Patient Education'!C:C,FALSE)</f>
        <v>Manager</v>
      </c>
      <c r="V429">
        <f>_xlfn.XLOOKUP(A429,'Billing Details'!A:A,'Billing Details'!J:J,FALSE)</f>
        <v>3000</v>
      </c>
    </row>
    <row r="430" spans="1:22" x14ac:dyDescent="0.35">
      <c r="A430" s="2" t="s">
        <v>714</v>
      </c>
      <c r="B430">
        <f>_xlfn.XLOOKUP(A430,'Patient Demographics'!A:A,'Billing Details'!J:J,FALSE)</f>
        <v>40000</v>
      </c>
      <c r="C430" t="str">
        <f>_xlfn.XLOOKUP(A430,'Patient Demographics'!A:A,'Patient Demographics'!N:N,FALSE)</f>
        <v>North</v>
      </c>
      <c r="D430">
        <f>_xlfn.XLOOKUP(A430,'Patient Demographics'!A:A,'Patient Demographics'!I:I,FALSE)</f>
        <v>62</v>
      </c>
      <c r="E430" t="str">
        <f>_xlfn.XLOOKUP(A430,'Patient Demographics'!A:A,'Patient Demographics'!J:J,FALSE)</f>
        <v>super senior</v>
      </c>
      <c r="F430">
        <f>_xlfn.XLOOKUP(A430,'Billing Details'!A:A,'Billing Details'!U:U,FALSE)</f>
        <v>33618.6</v>
      </c>
      <c r="G430">
        <f>_xlfn.XLOOKUP(A430,'Patient Health Records'!A:A,'Patient Health Records'!E:E,FALSE)</f>
        <v>58.9</v>
      </c>
      <c r="H430" t="str">
        <f>_xlfn.XLOOKUP(A430,'Patient Health Records'!A:A,'Patient Health Records'!B:B,FALSE)</f>
        <v>AB+</v>
      </c>
      <c r="I430" t="b">
        <f>_xlfn.XLOOKUP(A430,'Patient Health Records'!A:A,'Patient Health Records'!J:J,FALSE)</f>
        <v>0</v>
      </c>
      <c r="J430" t="b">
        <f>_xlfn.XLOOKUP(A430,'Patient Health Records'!A:A,'Patient Health Records'!P:P,FALSE)</f>
        <v>0</v>
      </c>
      <c r="K430" s="68">
        <f>_xlfn.XLOOKUP(A430,'Patient Health Records'!A:A,'Patient Health Records'!F:F,FALSE)</f>
        <v>22.168692837517408</v>
      </c>
      <c r="L430" s="22" t="b">
        <f>_xlfn.XLOOKUP(A430,'Patient Health Records'!A:A,'Patient Health Records'!AD:AD,FALSE)</f>
        <v>0</v>
      </c>
      <c r="M430">
        <f>_xlfn.XLOOKUP(A430,'Patient Demographics'!A:A,'Patient Demographics'!K:K,FALSE)</f>
        <v>2</v>
      </c>
      <c r="N430" t="b">
        <f>_xlfn.XLOOKUP(A430,'Billing Details'!A:A,'Billing Details'!T:T,FALSE)</f>
        <v>1</v>
      </c>
      <c r="O430" t="str">
        <f>_xlfn.XLOOKUP(A430,'Patient Health Records'!A:A,'Patient Health Records'!AF:AF,FALSE)</f>
        <v>Fractured Leg</v>
      </c>
      <c r="P430" t="b">
        <f>_xlfn.XLOOKUP(A430,'Patient Health Records'!A:A,'Patient Health Records'!X:X,FALSE)</f>
        <v>0</v>
      </c>
      <c r="Q430" t="b">
        <f>_xlfn.XLOOKUP(A430,'Patient Health Records'!A:A,'Patient Health Records'!S:S,FALSE)</f>
        <v>0</v>
      </c>
      <c r="R430" t="b">
        <f>_xlfn.XLOOKUP(A430,'Patient Health Records'!A:A,'Patient Health Records'!AA:AA,FALSE)</f>
        <v>0</v>
      </c>
      <c r="S430" t="str">
        <f>_xlfn.XLOOKUP(A430,'Patient Demographics'!A:A,'Patient Demographics'!E:E,FALSE)</f>
        <v>Male</v>
      </c>
      <c r="T430" t="str">
        <f>_xlfn.XLOOKUP(A430,'Patient Education'!A:A,'Patient Education'!B:B,FALSE)</f>
        <v>Post-graduate</v>
      </c>
      <c r="U430" t="str">
        <f>_xlfn.XLOOKUP('Combined Sheet'!A430,'Patient Education'!A:A,'Patient Education'!C:C,FALSE)</f>
        <v>Scientist</v>
      </c>
      <c r="V430">
        <f>_xlfn.XLOOKUP(A430,'Billing Details'!A:A,'Billing Details'!J:J,FALSE)</f>
        <v>40000</v>
      </c>
    </row>
    <row r="431" spans="1:22" x14ac:dyDescent="0.35">
      <c r="A431" s="2" t="s">
        <v>715</v>
      </c>
      <c r="B431">
        <f>_xlfn.XLOOKUP(A431,'Patient Demographics'!A:A,'Billing Details'!J:J,FALSE)</f>
        <v>72000</v>
      </c>
      <c r="C431" t="str">
        <f>_xlfn.XLOOKUP(A431,'Patient Demographics'!A:A,'Patient Demographics'!N:N,FALSE)</f>
        <v>South</v>
      </c>
      <c r="D431">
        <f>_xlfn.XLOOKUP(A431,'Patient Demographics'!A:A,'Patient Demographics'!I:I,FALSE)</f>
        <v>53</v>
      </c>
      <c r="E431" t="str">
        <f>_xlfn.XLOOKUP(A431,'Patient Demographics'!A:A,'Patient Demographics'!J:J,FALSE)</f>
        <v>Senior</v>
      </c>
      <c r="F431">
        <f>_xlfn.XLOOKUP(A431,'Billing Details'!A:A,'Billing Details'!U:U,FALSE)</f>
        <v>58499.199999999997</v>
      </c>
      <c r="G431">
        <f>_xlfn.XLOOKUP(A431,'Patient Health Records'!A:A,'Patient Health Records'!E:E,FALSE)</f>
        <v>79</v>
      </c>
      <c r="H431" t="str">
        <f>_xlfn.XLOOKUP(A431,'Patient Health Records'!A:A,'Patient Health Records'!B:B,FALSE)</f>
        <v>B-</v>
      </c>
      <c r="I431" t="b">
        <f>_xlfn.XLOOKUP(A431,'Patient Health Records'!A:A,'Patient Health Records'!J:J,FALSE)</f>
        <v>0</v>
      </c>
      <c r="J431" t="b">
        <f>_xlfn.XLOOKUP(A431,'Patient Health Records'!A:A,'Patient Health Records'!P:P,FALSE)</f>
        <v>0</v>
      </c>
      <c r="K431" s="68">
        <f>_xlfn.XLOOKUP(A431,'Patient Health Records'!A:A,'Patient Health Records'!F:F,FALSE)</f>
        <v>29.372397382510414</v>
      </c>
      <c r="L431" s="22" t="b">
        <f>_xlfn.XLOOKUP(A431,'Patient Health Records'!A:A,'Patient Health Records'!AD:AD,FALSE)</f>
        <v>1</v>
      </c>
      <c r="M431">
        <f>_xlfn.XLOOKUP(A431,'Patient Demographics'!A:A,'Patient Demographics'!K:K,FALSE)</f>
        <v>5</v>
      </c>
      <c r="N431" t="b">
        <f>_xlfn.XLOOKUP(A431,'Billing Details'!A:A,'Billing Details'!T:T,FALSE)</f>
        <v>1</v>
      </c>
      <c r="O431" t="str">
        <f>_xlfn.XLOOKUP(A431,'Patient Health Records'!A:A,'Patient Health Records'!AF:AF,FALSE)</f>
        <v>Heart Attack</v>
      </c>
      <c r="P431" t="b">
        <f>_xlfn.XLOOKUP(A431,'Patient Health Records'!A:A,'Patient Health Records'!X:X,FALSE)</f>
        <v>0</v>
      </c>
      <c r="Q431" t="b">
        <f>_xlfn.XLOOKUP(A431,'Patient Health Records'!A:A,'Patient Health Records'!S:S,FALSE)</f>
        <v>0</v>
      </c>
      <c r="R431" t="b">
        <f>_xlfn.XLOOKUP(A431,'Patient Health Records'!A:A,'Patient Health Records'!AA:AA,FALSE)</f>
        <v>0</v>
      </c>
      <c r="S431" t="str">
        <f>_xlfn.XLOOKUP(A431,'Patient Demographics'!A:A,'Patient Demographics'!E:E,FALSE)</f>
        <v>Female</v>
      </c>
      <c r="T431" t="str">
        <f>_xlfn.XLOOKUP(A431,'Patient Education'!A:A,'Patient Education'!B:B,FALSE)</f>
        <v>Master's Degree</v>
      </c>
      <c r="U431" t="str">
        <f>_xlfn.XLOOKUP('Combined Sheet'!A431,'Patient Education'!A:A,'Patient Education'!C:C,FALSE)</f>
        <v>Senior Executive</v>
      </c>
      <c r="V431">
        <f>_xlfn.XLOOKUP(A431,'Billing Details'!A:A,'Billing Details'!J:J,FALSE)</f>
        <v>72000</v>
      </c>
    </row>
    <row r="432" spans="1:22" x14ac:dyDescent="0.35">
      <c r="A432" s="2" t="s">
        <v>716</v>
      </c>
      <c r="B432">
        <f>_xlfn.XLOOKUP(A432,'Patient Demographics'!A:A,'Billing Details'!J:J,FALSE)</f>
        <v>12000</v>
      </c>
      <c r="C432" t="str">
        <f>_xlfn.XLOOKUP(A432,'Patient Demographics'!A:A,'Patient Demographics'!N:N,FALSE)</f>
        <v>East</v>
      </c>
      <c r="D432">
        <f>_xlfn.XLOOKUP(A432,'Patient Demographics'!A:A,'Patient Demographics'!I:I,FALSE)</f>
        <v>48</v>
      </c>
      <c r="E432" t="str">
        <f>_xlfn.XLOOKUP(A432,'Patient Demographics'!A:A,'Patient Demographics'!J:J,FALSE)</f>
        <v>Senior</v>
      </c>
      <c r="F432">
        <f>_xlfn.XLOOKUP(A432,'Billing Details'!A:A,'Billing Details'!U:U,FALSE)</f>
        <v>6952.4400000000005</v>
      </c>
      <c r="G432">
        <f>_xlfn.XLOOKUP(A432,'Patient Health Records'!A:A,'Patient Health Records'!E:E,FALSE)</f>
        <v>98.2</v>
      </c>
      <c r="H432" t="str">
        <f>_xlfn.XLOOKUP(A432,'Patient Health Records'!A:A,'Patient Health Records'!B:B,FALSE)</f>
        <v>O-</v>
      </c>
      <c r="I432" t="b">
        <f>_xlfn.XLOOKUP(A432,'Patient Health Records'!A:A,'Patient Health Records'!J:J,FALSE)</f>
        <v>0</v>
      </c>
      <c r="J432" t="b">
        <f>_xlfn.XLOOKUP(A432,'Patient Health Records'!A:A,'Patient Health Records'!P:P,FALSE)</f>
        <v>0</v>
      </c>
      <c r="K432" s="68">
        <f>_xlfn.XLOOKUP(A432,'Patient Health Records'!A:A,'Patient Health Records'!F:F,FALSE)</f>
        <v>31.34476044559354</v>
      </c>
      <c r="L432" s="22" t="b">
        <f>_xlfn.XLOOKUP(A432,'Patient Health Records'!A:A,'Patient Health Records'!AD:AD,FALSE)</f>
        <v>1</v>
      </c>
      <c r="M432">
        <f>_xlfn.XLOOKUP(A432,'Patient Demographics'!A:A,'Patient Demographics'!K:K,FALSE)</f>
        <v>120</v>
      </c>
      <c r="N432" t="b">
        <f>_xlfn.XLOOKUP(A432,'Billing Details'!A:A,'Billing Details'!T:T,FALSE)</f>
        <v>1</v>
      </c>
      <c r="O432" t="str">
        <f>_xlfn.XLOOKUP(A432,'Patient Health Records'!A:A,'Patient Health Records'!AF:AF,FALSE)</f>
        <v>Kidney Stones</v>
      </c>
      <c r="P432" t="b">
        <f>_xlfn.XLOOKUP(A432,'Patient Health Records'!A:A,'Patient Health Records'!X:X,FALSE)</f>
        <v>0</v>
      </c>
      <c r="Q432" t="b">
        <f>_xlfn.XLOOKUP(A432,'Patient Health Records'!A:A,'Patient Health Records'!S:S,FALSE)</f>
        <v>0</v>
      </c>
      <c r="R432" t="b">
        <f>_xlfn.XLOOKUP(A432,'Patient Health Records'!A:A,'Patient Health Records'!AA:AA,FALSE)</f>
        <v>1</v>
      </c>
      <c r="S432" t="str">
        <f>_xlfn.XLOOKUP(A432,'Patient Demographics'!A:A,'Patient Demographics'!E:E,FALSE)</f>
        <v>Male</v>
      </c>
      <c r="T432" t="str">
        <f>_xlfn.XLOOKUP(A432,'Patient Education'!A:A,'Patient Education'!B:B,FALSE)</f>
        <v>School</v>
      </c>
      <c r="U432" t="str">
        <f>_xlfn.XLOOKUP('Combined Sheet'!A432,'Patient Education'!A:A,'Patient Education'!C:C,FALSE)</f>
        <v>Retail Worker</v>
      </c>
      <c r="V432">
        <f>_xlfn.XLOOKUP(A432,'Billing Details'!A:A,'Billing Details'!J:J,FALSE)</f>
        <v>12000</v>
      </c>
    </row>
    <row r="433" spans="1:22" x14ac:dyDescent="0.35">
      <c r="A433" s="2" t="s">
        <v>717</v>
      </c>
      <c r="B433">
        <f>_xlfn.XLOOKUP(A433,'Patient Demographics'!A:A,'Billing Details'!J:J,FALSE)</f>
        <v>54000</v>
      </c>
      <c r="C433" t="str">
        <f>_xlfn.XLOOKUP(A433,'Patient Demographics'!A:A,'Patient Demographics'!N:N,FALSE)</f>
        <v>North</v>
      </c>
      <c r="D433">
        <f>_xlfn.XLOOKUP(A433,'Patient Demographics'!A:A,'Patient Demographics'!I:I,FALSE)</f>
        <v>33</v>
      </c>
      <c r="E433" t="str">
        <f>_xlfn.XLOOKUP(A433,'Patient Demographics'!A:A,'Patient Demographics'!J:J,FALSE)</f>
        <v>Adult</v>
      </c>
      <c r="F433">
        <f>_xlfn.XLOOKUP(A433,'Billing Details'!A:A,'Billing Details'!U:U,FALSE)</f>
        <v>34491.06</v>
      </c>
      <c r="G433">
        <f>_xlfn.XLOOKUP(A433,'Patient Health Records'!A:A,'Patient Health Records'!E:E,FALSE)</f>
        <v>74.7</v>
      </c>
      <c r="H433" t="str">
        <f>_xlfn.XLOOKUP(A433,'Patient Health Records'!A:A,'Patient Health Records'!B:B,FALSE)</f>
        <v>A-</v>
      </c>
      <c r="I433" t="b">
        <f>_xlfn.XLOOKUP(A433,'Patient Health Records'!A:A,'Patient Health Records'!J:J,FALSE)</f>
        <v>0</v>
      </c>
      <c r="J433" t="b">
        <f>_xlfn.XLOOKUP(A433,'Patient Health Records'!A:A,'Patient Health Records'!P:P,FALSE)</f>
        <v>0</v>
      </c>
      <c r="K433" s="68">
        <f>_xlfn.XLOOKUP(A433,'Patient Health Records'!A:A,'Patient Health Records'!F:F,FALSE)</f>
        <v>24.673008323424494</v>
      </c>
      <c r="L433" s="22" t="b">
        <f>_xlfn.XLOOKUP(A433,'Patient Health Records'!A:A,'Patient Health Records'!AD:AD,FALSE)</f>
        <v>0</v>
      </c>
      <c r="M433">
        <f>_xlfn.XLOOKUP(A433,'Patient Demographics'!A:A,'Patient Demographics'!K:K,FALSE)</f>
        <v>0.5</v>
      </c>
      <c r="N433" t="b">
        <f>_xlfn.XLOOKUP(A433,'Billing Details'!A:A,'Billing Details'!T:T,FALSE)</f>
        <v>1</v>
      </c>
      <c r="O433" t="str">
        <f>_xlfn.XLOOKUP(A433,'Patient Health Records'!A:A,'Patient Health Records'!AF:AF,FALSE)</f>
        <v>Prostate Cancer</v>
      </c>
      <c r="P433" t="b">
        <f>_xlfn.XLOOKUP(A433,'Patient Health Records'!A:A,'Patient Health Records'!X:X,FALSE)</f>
        <v>0</v>
      </c>
      <c r="Q433" t="b">
        <f>_xlfn.XLOOKUP(A433,'Patient Health Records'!A:A,'Patient Health Records'!S:S,FALSE)</f>
        <v>0</v>
      </c>
      <c r="R433" t="b">
        <f>_xlfn.XLOOKUP(A433,'Patient Health Records'!A:A,'Patient Health Records'!AA:AA,FALSE)</f>
        <v>0</v>
      </c>
      <c r="S433" t="str">
        <f>_xlfn.XLOOKUP(A433,'Patient Demographics'!A:A,'Patient Demographics'!E:E,FALSE)</f>
        <v>Female</v>
      </c>
      <c r="T433" t="str">
        <f>_xlfn.XLOOKUP(A433,'Patient Education'!A:A,'Patient Education'!B:B,FALSE)</f>
        <v>Bachelor's Degree</v>
      </c>
      <c r="U433" t="str">
        <f>_xlfn.XLOOKUP('Combined Sheet'!A433,'Patient Education'!A:A,'Patient Education'!C:C,FALSE)</f>
        <v>Junior Executive</v>
      </c>
      <c r="V433">
        <f>_xlfn.XLOOKUP(A433,'Billing Details'!A:A,'Billing Details'!J:J,FALSE)</f>
        <v>54000</v>
      </c>
    </row>
    <row r="434" spans="1:22" x14ac:dyDescent="0.35">
      <c r="A434" s="2" t="s">
        <v>719</v>
      </c>
      <c r="B434">
        <f>_xlfn.XLOOKUP(A434,'Patient Demographics'!A:A,'Billing Details'!J:J,FALSE)</f>
        <v>45000</v>
      </c>
      <c r="C434" t="str">
        <f>_xlfn.XLOOKUP(A434,'Patient Demographics'!A:A,'Patient Demographics'!N:N,FALSE)</f>
        <v>South</v>
      </c>
      <c r="D434">
        <f>_xlfn.XLOOKUP(A434,'Patient Demographics'!A:A,'Patient Demographics'!I:I,FALSE)</f>
        <v>48</v>
      </c>
      <c r="E434" t="str">
        <f>_xlfn.XLOOKUP(A434,'Patient Demographics'!A:A,'Patient Demographics'!J:J,FALSE)</f>
        <v>Senior</v>
      </c>
      <c r="F434">
        <f>_xlfn.XLOOKUP(A434,'Billing Details'!A:A,'Billing Details'!U:U,FALSE)</f>
        <v>24593.67</v>
      </c>
      <c r="G434">
        <f>_xlfn.XLOOKUP(A434,'Patient Health Records'!A:A,'Patient Health Records'!E:E,FALSE)</f>
        <v>80.400000000000006</v>
      </c>
      <c r="H434" t="str">
        <f>_xlfn.XLOOKUP(A434,'Patient Health Records'!A:A,'Patient Health Records'!B:B,FALSE)</f>
        <v>O-</v>
      </c>
      <c r="I434" t="b">
        <f>_xlfn.XLOOKUP(A434,'Patient Health Records'!A:A,'Patient Health Records'!J:J,FALSE)</f>
        <v>0</v>
      </c>
      <c r="J434" t="b">
        <f>_xlfn.XLOOKUP(A434,'Patient Health Records'!A:A,'Patient Health Records'!P:P,FALSE)</f>
        <v>0</v>
      </c>
      <c r="K434" s="68">
        <f>_xlfn.XLOOKUP(A434,'Patient Health Records'!A:A,'Patient Health Records'!F:F,FALSE)</f>
        <v>29.531680440771357</v>
      </c>
      <c r="L434" s="22" t="b">
        <f>_xlfn.XLOOKUP(A434,'Patient Health Records'!A:A,'Patient Health Records'!AD:AD,FALSE)</f>
        <v>1</v>
      </c>
      <c r="M434">
        <f>_xlfn.XLOOKUP(A434,'Patient Demographics'!A:A,'Patient Demographics'!K:K,FALSE)</f>
        <v>200</v>
      </c>
      <c r="N434" t="b">
        <f>_xlfn.XLOOKUP(A434,'Billing Details'!A:A,'Billing Details'!T:T,FALSE)</f>
        <v>1</v>
      </c>
      <c r="O434" t="str">
        <f>_xlfn.XLOOKUP(A434,'Patient Health Records'!A:A,'Patient Health Records'!AF:AF,FALSE)</f>
        <v>Heart Disease</v>
      </c>
      <c r="P434" t="b">
        <f>_xlfn.XLOOKUP(A434,'Patient Health Records'!A:A,'Patient Health Records'!X:X,FALSE)</f>
        <v>0</v>
      </c>
      <c r="Q434" t="b">
        <f>_xlfn.XLOOKUP(A434,'Patient Health Records'!A:A,'Patient Health Records'!S:S,FALSE)</f>
        <v>1</v>
      </c>
      <c r="R434" t="b">
        <f>_xlfn.XLOOKUP(A434,'Patient Health Records'!A:A,'Patient Health Records'!AA:AA,FALSE)</f>
        <v>1</v>
      </c>
      <c r="S434" t="str">
        <f>_xlfn.XLOOKUP(A434,'Patient Demographics'!A:A,'Patient Demographics'!E:E,FALSE)</f>
        <v>Female</v>
      </c>
      <c r="T434" t="str">
        <f>_xlfn.XLOOKUP(A434,'Patient Education'!A:A,'Patient Education'!B:B,FALSE)</f>
        <v>Uneducated</v>
      </c>
      <c r="U434" t="str">
        <f>_xlfn.XLOOKUP('Combined Sheet'!A434,'Patient Education'!A:A,'Patient Education'!C:C,FALSE)</f>
        <v>Unemployed</v>
      </c>
      <c r="V434">
        <f>_xlfn.XLOOKUP(A434,'Billing Details'!A:A,'Billing Details'!J:J,FALSE)</f>
        <v>45000</v>
      </c>
    </row>
    <row r="435" spans="1:22" x14ac:dyDescent="0.35">
      <c r="A435" s="2" t="s">
        <v>720</v>
      </c>
      <c r="B435">
        <f>_xlfn.XLOOKUP(A435,'Patient Demographics'!A:A,'Billing Details'!J:J,FALSE)</f>
        <v>100</v>
      </c>
      <c r="C435" t="str">
        <f>_xlfn.XLOOKUP(A435,'Patient Demographics'!A:A,'Patient Demographics'!N:N,FALSE)</f>
        <v>South</v>
      </c>
      <c r="D435">
        <f>_xlfn.XLOOKUP(A435,'Patient Demographics'!A:A,'Patient Demographics'!I:I,FALSE)</f>
        <v>53</v>
      </c>
      <c r="E435" t="str">
        <f>_xlfn.XLOOKUP(A435,'Patient Demographics'!A:A,'Patient Demographics'!J:J,FALSE)</f>
        <v>Senior</v>
      </c>
      <c r="F435">
        <f>_xlfn.XLOOKUP(A435,'Billing Details'!A:A,'Billing Details'!U:U,FALSE)</f>
        <v>52.32</v>
      </c>
      <c r="G435">
        <f>_xlfn.XLOOKUP(A435,'Patient Health Records'!A:A,'Patient Health Records'!E:E,FALSE)</f>
        <v>60.8</v>
      </c>
      <c r="H435" t="str">
        <f>_xlfn.XLOOKUP(A435,'Patient Health Records'!A:A,'Patient Health Records'!B:B,FALSE)</f>
        <v>O-</v>
      </c>
      <c r="I435" t="b">
        <f>_xlfn.XLOOKUP(A435,'Patient Health Records'!A:A,'Patient Health Records'!J:J,FALSE)</f>
        <v>0</v>
      </c>
      <c r="J435" t="b">
        <f>_xlfn.XLOOKUP(A435,'Patient Health Records'!A:A,'Patient Health Records'!P:P,FALSE)</f>
        <v>1</v>
      </c>
      <c r="K435" s="68">
        <f>_xlfn.XLOOKUP(A435,'Patient Health Records'!A:A,'Patient Health Records'!F:F,FALSE)</f>
        <v>25.636700961376285</v>
      </c>
      <c r="L435" s="22" t="b">
        <f>_xlfn.XLOOKUP(A435,'Patient Health Records'!A:A,'Patient Health Records'!AD:AD,FALSE)</f>
        <v>0</v>
      </c>
      <c r="M435">
        <f>_xlfn.XLOOKUP(A435,'Patient Demographics'!A:A,'Patient Demographics'!K:K,FALSE)</f>
        <v>12</v>
      </c>
      <c r="N435" t="b">
        <f>_xlfn.XLOOKUP(A435,'Billing Details'!A:A,'Billing Details'!T:T,FALSE)</f>
        <v>1</v>
      </c>
      <c r="O435" t="str">
        <f>_xlfn.XLOOKUP(A435,'Patient Health Records'!A:A,'Patient Health Records'!AF:AF,FALSE)</f>
        <v>Diabetes</v>
      </c>
      <c r="P435" t="b">
        <f>_xlfn.XLOOKUP(A435,'Patient Health Records'!A:A,'Patient Health Records'!X:X,FALSE)</f>
        <v>0</v>
      </c>
      <c r="Q435" t="b">
        <f>_xlfn.XLOOKUP(A435,'Patient Health Records'!A:A,'Patient Health Records'!S:S,FALSE)</f>
        <v>0</v>
      </c>
      <c r="R435" t="b">
        <f>_xlfn.XLOOKUP(A435,'Patient Health Records'!A:A,'Patient Health Records'!AA:AA,FALSE)</f>
        <v>0</v>
      </c>
      <c r="S435" t="str">
        <f>_xlfn.XLOOKUP(A435,'Patient Demographics'!A:A,'Patient Demographics'!E:E,FALSE)</f>
        <v>Female</v>
      </c>
      <c r="T435" t="str">
        <f>_xlfn.XLOOKUP(A435,'Patient Education'!A:A,'Patient Education'!B:B,FALSE)</f>
        <v>Bachelor's Degree</v>
      </c>
      <c r="U435" t="str">
        <f>_xlfn.XLOOKUP('Combined Sheet'!A435,'Patient Education'!A:A,'Patient Education'!C:C,FALSE)</f>
        <v>Teacher</v>
      </c>
      <c r="V435">
        <f>_xlfn.XLOOKUP(A435,'Billing Details'!A:A,'Billing Details'!J:J,FALSE)</f>
        <v>100</v>
      </c>
    </row>
    <row r="436" spans="1:22" x14ac:dyDescent="0.35">
      <c r="A436" s="2" t="s">
        <v>721</v>
      </c>
      <c r="B436">
        <f>_xlfn.XLOOKUP(A436,'Patient Demographics'!A:A,'Billing Details'!J:J,FALSE)</f>
        <v>24000</v>
      </c>
      <c r="C436" t="str">
        <f>_xlfn.XLOOKUP(A436,'Patient Demographics'!A:A,'Patient Demographics'!N:N,FALSE)</f>
        <v>West</v>
      </c>
      <c r="D436">
        <f>_xlfn.XLOOKUP(A436,'Patient Demographics'!A:A,'Patient Demographics'!I:I,FALSE)</f>
        <v>54</v>
      </c>
      <c r="E436" t="str">
        <f>_xlfn.XLOOKUP(A436,'Patient Demographics'!A:A,'Patient Demographics'!J:J,FALSE)</f>
        <v>Senior</v>
      </c>
      <c r="F436">
        <f>_xlfn.XLOOKUP(A436,'Billing Details'!A:A,'Billing Details'!U:U,FALSE)</f>
        <v>18705.88</v>
      </c>
      <c r="G436">
        <f>_xlfn.XLOOKUP(A436,'Patient Health Records'!A:A,'Patient Health Records'!E:E,FALSE)</f>
        <v>56</v>
      </c>
      <c r="H436" t="str">
        <f>_xlfn.XLOOKUP(A436,'Patient Health Records'!A:A,'Patient Health Records'!B:B,FALSE)</f>
        <v>B+</v>
      </c>
      <c r="I436" t="b">
        <f>_xlfn.XLOOKUP(A436,'Patient Health Records'!A:A,'Patient Health Records'!J:J,FALSE)</f>
        <v>0</v>
      </c>
      <c r="J436" t="b">
        <f>_xlfn.XLOOKUP(A436,'Patient Health Records'!A:A,'Patient Health Records'!P:P,FALSE)</f>
        <v>0</v>
      </c>
      <c r="K436" s="68">
        <f>_xlfn.XLOOKUP(A436,'Patient Health Records'!A:A,'Patient Health Records'!F:F,FALSE)</f>
        <v>21.338210638622158</v>
      </c>
      <c r="L436" s="22" t="b">
        <f>_xlfn.XLOOKUP(A436,'Patient Health Records'!A:A,'Patient Health Records'!AD:AD,FALSE)</f>
        <v>0</v>
      </c>
      <c r="M436">
        <f>_xlfn.XLOOKUP(A436,'Patient Demographics'!A:A,'Patient Demographics'!K:K,FALSE)</f>
        <v>12</v>
      </c>
      <c r="N436" t="b">
        <f>_xlfn.XLOOKUP(A436,'Billing Details'!A:A,'Billing Details'!T:T,FALSE)</f>
        <v>1</v>
      </c>
      <c r="O436" t="str">
        <f>_xlfn.XLOOKUP(A436,'Patient Health Records'!A:A,'Patient Health Records'!AF:AF,FALSE)</f>
        <v>Cancer</v>
      </c>
      <c r="P436" t="b">
        <f>_xlfn.XLOOKUP(A436,'Patient Health Records'!A:A,'Patient Health Records'!X:X,FALSE)</f>
        <v>0</v>
      </c>
      <c r="Q436" t="b">
        <f>_xlfn.XLOOKUP(A436,'Patient Health Records'!A:A,'Patient Health Records'!S:S,FALSE)</f>
        <v>0</v>
      </c>
      <c r="R436" t="b">
        <f>_xlfn.XLOOKUP(A436,'Patient Health Records'!A:A,'Patient Health Records'!AA:AA,FALSE)</f>
        <v>0</v>
      </c>
      <c r="S436" t="str">
        <f>_xlfn.XLOOKUP(A436,'Patient Demographics'!A:A,'Patient Demographics'!E:E,FALSE)</f>
        <v>Male</v>
      </c>
      <c r="T436" t="str">
        <f>_xlfn.XLOOKUP(A436,'Patient Education'!A:A,'Patient Education'!B:B,FALSE)</f>
        <v>School</v>
      </c>
      <c r="U436" t="str">
        <f>_xlfn.XLOOKUP('Combined Sheet'!A436,'Patient Education'!A:A,'Patient Education'!C:C,FALSE)</f>
        <v>Retail Worker</v>
      </c>
      <c r="V436">
        <f>_xlfn.XLOOKUP(A436,'Billing Details'!A:A,'Billing Details'!J:J,FALSE)</f>
        <v>24000</v>
      </c>
    </row>
    <row r="437" spans="1:22" x14ac:dyDescent="0.35">
      <c r="A437" s="2" t="s">
        <v>722</v>
      </c>
      <c r="B437">
        <f>_xlfn.XLOOKUP(A437,'Patient Demographics'!A:A,'Billing Details'!J:J,FALSE)</f>
        <v>18000</v>
      </c>
      <c r="C437" t="str">
        <f>_xlfn.XLOOKUP(A437,'Patient Demographics'!A:A,'Patient Demographics'!N:N,FALSE)</f>
        <v>West</v>
      </c>
      <c r="D437">
        <f>_xlfn.XLOOKUP(A437,'Patient Demographics'!A:A,'Patient Demographics'!I:I,FALSE)</f>
        <v>34</v>
      </c>
      <c r="E437" t="str">
        <f>_xlfn.XLOOKUP(A437,'Patient Demographics'!A:A,'Patient Demographics'!J:J,FALSE)</f>
        <v>Adult</v>
      </c>
      <c r="F437">
        <f>_xlfn.XLOOKUP(A437,'Billing Details'!A:A,'Billing Details'!U:U,FALSE)</f>
        <v>13355.46</v>
      </c>
      <c r="G437">
        <f>_xlfn.XLOOKUP(A437,'Patient Health Records'!A:A,'Patient Health Records'!E:E,FALSE)</f>
        <v>74.400000000000006</v>
      </c>
      <c r="H437" t="str">
        <f>_xlfn.XLOOKUP(A437,'Patient Health Records'!A:A,'Patient Health Records'!B:B,FALSE)</f>
        <v>A-</v>
      </c>
      <c r="I437" t="b">
        <f>_xlfn.XLOOKUP(A437,'Patient Health Records'!A:A,'Patient Health Records'!J:J,FALSE)</f>
        <v>0</v>
      </c>
      <c r="J437" t="b">
        <f>_xlfn.XLOOKUP(A437,'Patient Health Records'!A:A,'Patient Health Records'!P:P,FALSE)</f>
        <v>0</v>
      </c>
      <c r="K437" s="68">
        <f>_xlfn.XLOOKUP(A437,'Patient Health Records'!A:A,'Patient Health Records'!F:F,FALSE)</f>
        <v>29.062499999999996</v>
      </c>
      <c r="L437" s="22" t="b">
        <f>_xlfn.XLOOKUP(A437,'Patient Health Records'!A:A,'Patient Health Records'!AD:AD,FALSE)</f>
        <v>1</v>
      </c>
      <c r="M437">
        <f>_xlfn.XLOOKUP(A437,'Patient Demographics'!A:A,'Patient Demographics'!K:K,FALSE)</f>
        <v>5</v>
      </c>
      <c r="N437" t="b">
        <f>_xlfn.XLOOKUP(A437,'Billing Details'!A:A,'Billing Details'!T:T,FALSE)</f>
        <v>1</v>
      </c>
      <c r="O437" t="str">
        <f>_xlfn.XLOOKUP(A437,'Patient Health Records'!A:A,'Patient Health Records'!AF:AF,FALSE)</f>
        <v>Kidney Stones</v>
      </c>
      <c r="P437" t="b">
        <f>_xlfn.XLOOKUP(A437,'Patient Health Records'!A:A,'Patient Health Records'!X:X,FALSE)</f>
        <v>0</v>
      </c>
      <c r="Q437" t="b">
        <f>_xlfn.XLOOKUP(A437,'Patient Health Records'!A:A,'Patient Health Records'!S:S,FALSE)</f>
        <v>0</v>
      </c>
      <c r="R437" t="b">
        <f>_xlfn.XLOOKUP(A437,'Patient Health Records'!A:A,'Patient Health Records'!AA:AA,FALSE)</f>
        <v>1</v>
      </c>
      <c r="S437" t="str">
        <f>_xlfn.XLOOKUP(A437,'Patient Demographics'!A:A,'Patient Demographics'!E:E,FALSE)</f>
        <v>Female</v>
      </c>
      <c r="T437" t="str">
        <f>_xlfn.XLOOKUP(A437,'Patient Education'!A:A,'Patient Education'!B:B,FALSE)</f>
        <v>Master's Degree</v>
      </c>
      <c r="U437" t="str">
        <f>_xlfn.XLOOKUP('Combined Sheet'!A437,'Patient Education'!A:A,'Patient Education'!C:C,FALSE)</f>
        <v>Manager</v>
      </c>
      <c r="V437">
        <f>_xlfn.XLOOKUP(A437,'Billing Details'!A:A,'Billing Details'!J:J,FALSE)</f>
        <v>18000</v>
      </c>
    </row>
    <row r="438" spans="1:22" x14ac:dyDescent="0.35">
      <c r="A438" s="2" t="s">
        <v>724</v>
      </c>
      <c r="B438">
        <f>_xlfn.XLOOKUP(A438,'Patient Demographics'!A:A,'Billing Details'!J:J,FALSE)</f>
        <v>54000</v>
      </c>
      <c r="C438" t="str">
        <f>_xlfn.XLOOKUP(A438,'Patient Demographics'!A:A,'Patient Demographics'!N:N,FALSE)</f>
        <v>South</v>
      </c>
      <c r="D438">
        <f>_xlfn.XLOOKUP(A438,'Patient Demographics'!A:A,'Patient Demographics'!I:I,FALSE)</f>
        <v>62</v>
      </c>
      <c r="E438" t="str">
        <f>_xlfn.XLOOKUP(A438,'Patient Demographics'!A:A,'Patient Demographics'!J:J,FALSE)</f>
        <v>super senior</v>
      </c>
      <c r="F438">
        <f>_xlfn.XLOOKUP(A438,'Billing Details'!A:A,'Billing Details'!U:U,FALSE)</f>
        <v>27150.75</v>
      </c>
      <c r="G438">
        <f>_xlfn.XLOOKUP(A438,'Patient Health Records'!A:A,'Patient Health Records'!E:E,FALSE)</f>
        <v>63.4</v>
      </c>
      <c r="H438" t="str">
        <f>_xlfn.XLOOKUP(A438,'Patient Health Records'!A:A,'Patient Health Records'!B:B,FALSE)</f>
        <v>AB+</v>
      </c>
      <c r="I438" t="b">
        <f>_xlfn.XLOOKUP(A438,'Patient Health Records'!A:A,'Patient Health Records'!J:J,FALSE)</f>
        <v>0</v>
      </c>
      <c r="J438" t="b">
        <f>_xlfn.XLOOKUP(A438,'Patient Health Records'!A:A,'Patient Health Records'!P:P,FALSE)</f>
        <v>0</v>
      </c>
      <c r="K438" s="68">
        <f>_xlfn.XLOOKUP(A438,'Patient Health Records'!A:A,'Patient Health Records'!F:F,FALSE)</f>
        <v>23.287419651056016</v>
      </c>
      <c r="L438" s="22" t="b">
        <f>_xlfn.XLOOKUP(A438,'Patient Health Records'!A:A,'Patient Health Records'!AD:AD,FALSE)</f>
        <v>0</v>
      </c>
      <c r="M438">
        <f>_xlfn.XLOOKUP(A438,'Patient Demographics'!A:A,'Patient Demographics'!K:K,FALSE)</f>
        <v>200</v>
      </c>
      <c r="N438" t="b">
        <f>_xlfn.XLOOKUP(A438,'Billing Details'!A:A,'Billing Details'!T:T,FALSE)</f>
        <v>1</v>
      </c>
      <c r="O438" t="str">
        <f>_xlfn.XLOOKUP(A438,'Patient Health Records'!A:A,'Patient Health Records'!AF:AF,FALSE)</f>
        <v>Fractured Arm</v>
      </c>
      <c r="P438" t="b">
        <f>_xlfn.XLOOKUP(A438,'Patient Health Records'!A:A,'Patient Health Records'!X:X,FALSE)</f>
        <v>0</v>
      </c>
      <c r="Q438" t="b">
        <f>_xlfn.XLOOKUP(A438,'Patient Health Records'!A:A,'Patient Health Records'!S:S,FALSE)</f>
        <v>0</v>
      </c>
      <c r="R438" t="b">
        <f>_xlfn.XLOOKUP(A438,'Patient Health Records'!A:A,'Patient Health Records'!AA:AA,FALSE)</f>
        <v>0</v>
      </c>
      <c r="S438" t="str">
        <f>_xlfn.XLOOKUP(A438,'Patient Demographics'!A:A,'Patient Demographics'!E:E,FALSE)</f>
        <v>Male</v>
      </c>
      <c r="T438" t="str">
        <f>_xlfn.XLOOKUP(A438,'Patient Education'!A:A,'Patient Education'!B:B,FALSE)</f>
        <v>Master's Degree</v>
      </c>
      <c r="U438" t="str">
        <f>_xlfn.XLOOKUP('Combined Sheet'!A438,'Patient Education'!A:A,'Patient Education'!C:C,FALSE)</f>
        <v>Manager</v>
      </c>
      <c r="V438">
        <f>_xlfn.XLOOKUP(A438,'Billing Details'!A:A,'Billing Details'!J:J,FALSE)</f>
        <v>54000</v>
      </c>
    </row>
    <row r="439" spans="1:22" x14ac:dyDescent="0.35">
      <c r="A439" s="2" t="s">
        <v>725</v>
      </c>
      <c r="B439">
        <f>_xlfn.XLOOKUP(A439,'Patient Demographics'!A:A,'Billing Details'!J:J,FALSE)</f>
        <v>500</v>
      </c>
      <c r="C439" t="str">
        <f>_xlfn.XLOOKUP(A439,'Patient Demographics'!A:A,'Patient Demographics'!N:N,FALSE)</f>
        <v>North</v>
      </c>
      <c r="D439">
        <f>_xlfn.XLOOKUP(A439,'Patient Demographics'!A:A,'Patient Demographics'!I:I,FALSE)</f>
        <v>62</v>
      </c>
      <c r="E439" t="str">
        <f>_xlfn.XLOOKUP(A439,'Patient Demographics'!A:A,'Patient Demographics'!J:J,FALSE)</f>
        <v>super senior</v>
      </c>
      <c r="F439">
        <f>_xlfn.XLOOKUP(A439,'Billing Details'!A:A,'Billing Details'!U:U,FALSE)</f>
        <v>393.88</v>
      </c>
      <c r="G439">
        <f>_xlfn.XLOOKUP(A439,'Patient Health Records'!A:A,'Patient Health Records'!E:E,FALSE)</f>
        <v>86</v>
      </c>
      <c r="H439" t="str">
        <f>_xlfn.XLOOKUP(A439,'Patient Health Records'!A:A,'Patient Health Records'!B:B,FALSE)</f>
        <v>O+</v>
      </c>
      <c r="I439" t="b">
        <f>_xlfn.XLOOKUP(A439,'Patient Health Records'!A:A,'Patient Health Records'!J:J,FALSE)</f>
        <v>0</v>
      </c>
      <c r="J439" t="b">
        <f>_xlfn.XLOOKUP(A439,'Patient Health Records'!A:A,'Patient Health Records'!P:P,FALSE)</f>
        <v>1</v>
      </c>
      <c r="K439" s="68">
        <f>_xlfn.XLOOKUP(A439,'Patient Health Records'!A:A,'Patient Health Records'!F:F,FALSE)</f>
        <v>32.769394909312595</v>
      </c>
      <c r="L439" s="22" t="b">
        <f>_xlfn.XLOOKUP(A439,'Patient Health Records'!A:A,'Patient Health Records'!AD:AD,FALSE)</f>
        <v>1</v>
      </c>
      <c r="M439">
        <f>_xlfn.XLOOKUP(A439,'Patient Demographics'!A:A,'Patient Demographics'!K:K,FALSE)</f>
        <v>3</v>
      </c>
      <c r="N439" t="b">
        <f>_xlfn.XLOOKUP(A439,'Billing Details'!A:A,'Billing Details'!T:T,FALSE)</f>
        <v>1</v>
      </c>
      <c r="O439" t="str">
        <f>_xlfn.XLOOKUP(A439,'Patient Health Records'!A:A,'Patient Health Records'!AF:AF,FALSE)</f>
        <v>Kidney Stones</v>
      </c>
      <c r="P439" t="b">
        <f>_xlfn.XLOOKUP(A439,'Patient Health Records'!A:A,'Patient Health Records'!X:X,FALSE)</f>
        <v>0</v>
      </c>
      <c r="Q439" t="b">
        <f>_xlfn.XLOOKUP(A439,'Patient Health Records'!A:A,'Patient Health Records'!S:S,FALSE)</f>
        <v>1</v>
      </c>
      <c r="R439" t="b">
        <f>_xlfn.XLOOKUP(A439,'Patient Health Records'!A:A,'Patient Health Records'!AA:AA,FALSE)</f>
        <v>1</v>
      </c>
      <c r="S439" t="str">
        <f>_xlfn.XLOOKUP(A439,'Patient Demographics'!A:A,'Patient Demographics'!E:E,FALSE)</f>
        <v>Male</v>
      </c>
      <c r="T439" t="str">
        <f>_xlfn.XLOOKUP(A439,'Patient Education'!A:A,'Patient Education'!B:B,FALSE)</f>
        <v>PhD</v>
      </c>
      <c r="U439" t="str">
        <f>_xlfn.XLOOKUP('Combined Sheet'!A439,'Patient Education'!A:A,'Patient Education'!C:C,FALSE)</f>
        <v>CEO</v>
      </c>
      <c r="V439">
        <f>_xlfn.XLOOKUP(A439,'Billing Details'!A:A,'Billing Details'!J:J,FALSE)</f>
        <v>500</v>
      </c>
    </row>
    <row r="440" spans="1:22" x14ac:dyDescent="0.35">
      <c r="A440" s="2" t="s">
        <v>727</v>
      </c>
      <c r="B440">
        <f>_xlfn.XLOOKUP(A440,'Patient Demographics'!A:A,'Billing Details'!J:J,FALSE)</f>
        <v>48000</v>
      </c>
      <c r="C440" t="str">
        <f>_xlfn.XLOOKUP(A440,'Patient Demographics'!A:A,'Patient Demographics'!N:N,FALSE)</f>
        <v>South</v>
      </c>
      <c r="D440">
        <f>_xlfn.XLOOKUP(A440,'Patient Demographics'!A:A,'Patient Demographics'!I:I,FALSE)</f>
        <v>68</v>
      </c>
      <c r="E440" t="str">
        <f>_xlfn.XLOOKUP(A440,'Patient Demographics'!A:A,'Patient Demographics'!J:J,FALSE)</f>
        <v>super senior</v>
      </c>
      <c r="F440">
        <f>_xlfn.XLOOKUP(A440,'Billing Details'!A:A,'Billing Details'!U:U,FALSE)</f>
        <v>33606.400000000001</v>
      </c>
      <c r="G440">
        <f>_xlfn.XLOOKUP(A440,'Patient Health Records'!A:A,'Patient Health Records'!E:E,FALSE)</f>
        <v>78.8</v>
      </c>
      <c r="H440" t="str">
        <f>_xlfn.XLOOKUP(A440,'Patient Health Records'!A:A,'Patient Health Records'!B:B,FALSE)</f>
        <v>B-</v>
      </c>
      <c r="I440" t="b">
        <f>_xlfn.XLOOKUP(A440,'Patient Health Records'!A:A,'Patient Health Records'!J:J,FALSE)</f>
        <v>0</v>
      </c>
      <c r="J440" t="b">
        <f>_xlfn.XLOOKUP(A440,'Patient Health Records'!A:A,'Patient Health Records'!P:P,FALSE)</f>
        <v>0</v>
      </c>
      <c r="K440" s="68">
        <f>_xlfn.XLOOKUP(A440,'Patient Health Records'!A:A,'Patient Health Records'!F:F,FALSE)</f>
        <v>30.781249999999993</v>
      </c>
      <c r="L440" s="22" t="b">
        <f>_xlfn.XLOOKUP(A440,'Patient Health Records'!A:A,'Patient Health Records'!AD:AD,FALSE)</f>
        <v>1</v>
      </c>
      <c r="M440">
        <f>_xlfn.XLOOKUP(A440,'Patient Demographics'!A:A,'Patient Demographics'!K:K,FALSE)</f>
        <v>150</v>
      </c>
      <c r="N440" t="b">
        <f>_xlfn.XLOOKUP(A440,'Billing Details'!A:A,'Billing Details'!T:T,FALSE)</f>
        <v>1</v>
      </c>
      <c r="O440" t="str">
        <f>_xlfn.XLOOKUP(A440,'Patient Health Records'!A:A,'Patient Health Records'!AF:AF,FALSE)</f>
        <v>Diabetes</v>
      </c>
      <c r="P440" t="b">
        <f>_xlfn.XLOOKUP(A440,'Patient Health Records'!A:A,'Patient Health Records'!X:X,FALSE)</f>
        <v>0</v>
      </c>
      <c r="Q440" t="b">
        <f>_xlfn.XLOOKUP(A440,'Patient Health Records'!A:A,'Patient Health Records'!S:S,FALSE)</f>
        <v>0</v>
      </c>
      <c r="R440" t="b">
        <f>_xlfn.XLOOKUP(A440,'Patient Health Records'!A:A,'Patient Health Records'!AA:AA,FALSE)</f>
        <v>1</v>
      </c>
      <c r="S440" t="str">
        <f>_xlfn.XLOOKUP(A440,'Patient Demographics'!A:A,'Patient Demographics'!E:E,FALSE)</f>
        <v>Female</v>
      </c>
      <c r="T440" t="str">
        <f>_xlfn.XLOOKUP(A440,'Patient Education'!A:A,'Patient Education'!B:B,FALSE)</f>
        <v>Bachelor's Degree</v>
      </c>
      <c r="U440" t="str">
        <f>_xlfn.XLOOKUP('Combined Sheet'!A440,'Patient Education'!A:A,'Patient Education'!C:C,FALSE)</f>
        <v>Nurse</v>
      </c>
      <c r="V440">
        <f>_xlfn.XLOOKUP(A440,'Billing Details'!A:A,'Billing Details'!J:J,FALSE)</f>
        <v>48000</v>
      </c>
    </row>
    <row r="441" spans="1:22" x14ac:dyDescent="0.35">
      <c r="A441" s="2" t="s">
        <v>729</v>
      </c>
      <c r="B441">
        <f>_xlfn.XLOOKUP(A441,'Patient Demographics'!A:A,'Billing Details'!J:J,FALSE)</f>
        <v>72000</v>
      </c>
      <c r="C441" t="str">
        <f>_xlfn.XLOOKUP(A441,'Patient Demographics'!A:A,'Patient Demographics'!N:N,FALSE)</f>
        <v>West</v>
      </c>
      <c r="D441">
        <f>_xlfn.XLOOKUP(A441,'Patient Demographics'!A:A,'Patient Demographics'!I:I,FALSE)</f>
        <v>48</v>
      </c>
      <c r="E441" t="str">
        <f>_xlfn.XLOOKUP(A441,'Patient Demographics'!A:A,'Patient Demographics'!J:J,FALSE)</f>
        <v>Senior</v>
      </c>
      <c r="F441">
        <f>_xlfn.XLOOKUP(A441,'Billing Details'!A:A,'Billing Details'!U:U,FALSE)</f>
        <v>36669.199999999997</v>
      </c>
      <c r="G441">
        <f>_xlfn.XLOOKUP(A441,'Patient Health Records'!A:A,'Patient Health Records'!E:E,FALSE)</f>
        <v>74.599999999999994</v>
      </c>
      <c r="H441" t="str">
        <f>_xlfn.XLOOKUP(A441,'Patient Health Records'!A:A,'Patient Health Records'!B:B,FALSE)</f>
        <v>O-</v>
      </c>
      <c r="I441" t="b">
        <f>_xlfn.XLOOKUP(A441,'Patient Health Records'!A:A,'Patient Health Records'!J:J,FALSE)</f>
        <v>0</v>
      </c>
      <c r="J441" t="b">
        <f>_xlfn.XLOOKUP(A441,'Patient Health Records'!A:A,'Patient Health Records'!P:P,FALSE)</f>
        <v>1</v>
      </c>
      <c r="K441" s="68">
        <f>_xlfn.XLOOKUP(A441,'Patient Health Records'!A:A,'Patient Health Records'!F:F,FALSE)</f>
        <v>25.512123388393011</v>
      </c>
      <c r="L441" s="22" t="str">
        <f>_xlfn.XLOOKUP(A441,'Patient Health Records'!A:A,'Patient Health Records'!AD:AD,FALSE)</f>
        <v>FALSE</v>
      </c>
      <c r="M441">
        <f>_xlfn.XLOOKUP(A441,'Patient Demographics'!A:A,'Patient Demographics'!K:K,FALSE)</f>
        <v>25</v>
      </c>
      <c r="N441" t="b">
        <f>_xlfn.XLOOKUP(A441,'Billing Details'!A:A,'Billing Details'!T:T,FALSE)</f>
        <v>1</v>
      </c>
      <c r="O441" t="str">
        <f>_xlfn.XLOOKUP(A441,'Patient Health Records'!A:A,'Patient Health Records'!AF:AF,FALSE)</f>
        <v>Stroke</v>
      </c>
      <c r="P441" t="b">
        <f>_xlfn.XLOOKUP(A441,'Patient Health Records'!A:A,'Patient Health Records'!X:X,FALSE)</f>
        <v>0</v>
      </c>
      <c r="Q441" t="b">
        <f>_xlfn.XLOOKUP(A441,'Patient Health Records'!A:A,'Patient Health Records'!S:S,FALSE)</f>
        <v>0</v>
      </c>
      <c r="R441" t="b">
        <f>_xlfn.XLOOKUP(A441,'Patient Health Records'!A:A,'Patient Health Records'!AA:AA,FALSE)</f>
        <v>0</v>
      </c>
      <c r="S441" t="str">
        <f>_xlfn.XLOOKUP(A441,'Patient Demographics'!A:A,'Patient Demographics'!E:E,FALSE)</f>
        <v>Male</v>
      </c>
      <c r="T441" t="str">
        <f>_xlfn.XLOOKUP(A441,'Patient Education'!A:A,'Patient Education'!B:B,FALSE)</f>
        <v>Post-graduate</v>
      </c>
      <c r="U441" t="str">
        <f>_xlfn.XLOOKUP('Combined Sheet'!A441,'Patient Education'!A:A,'Patient Education'!C:C,FALSE)</f>
        <v>Consultant</v>
      </c>
      <c r="V441">
        <f>_xlfn.XLOOKUP(A441,'Billing Details'!A:A,'Billing Details'!J:J,FALSE)</f>
        <v>72000</v>
      </c>
    </row>
    <row r="442" spans="1:22" x14ac:dyDescent="0.35">
      <c r="A442" s="2" t="s">
        <v>730</v>
      </c>
      <c r="B442">
        <f>_xlfn.XLOOKUP(A442,'Patient Demographics'!A:A,'Billing Details'!J:J,FALSE)</f>
        <v>200</v>
      </c>
      <c r="C442" t="str">
        <f>_xlfn.XLOOKUP(A442,'Patient Demographics'!A:A,'Patient Demographics'!N:N,FALSE)</f>
        <v>South</v>
      </c>
      <c r="D442">
        <f>_xlfn.XLOOKUP(A442,'Patient Demographics'!A:A,'Patient Demographics'!I:I,FALSE)</f>
        <v>73</v>
      </c>
      <c r="E442" t="str">
        <f>_xlfn.XLOOKUP(A442,'Patient Demographics'!A:A,'Patient Demographics'!J:J,FALSE)</f>
        <v>super senior</v>
      </c>
      <c r="F442">
        <f>_xlfn.XLOOKUP(A442,'Billing Details'!A:A,'Billing Details'!U:U,FALSE)</f>
        <v>101.26</v>
      </c>
      <c r="G442">
        <f>_xlfn.XLOOKUP(A442,'Patient Health Records'!A:A,'Patient Health Records'!E:E,FALSE)</f>
        <v>88.5</v>
      </c>
      <c r="H442" t="str">
        <f>_xlfn.XLOOKUP(A442,'Patient Health Records'!A:A,'Patient Health Records'!B:B,FALSE)</f>
        <v>AB-</v>
      </c>
      <c r="I442" t="b">
        <f>_xlfn.XLOOKUP(A442,'Patient Health Records'!A:A,'Patient Health Records'!J:J,FALSE)</f>
        <v>0</v>
      </c>
      <c r="J442" t="b">
        <f>_xlfn.XLOOKUP(A442,'Patient Health Records'!A:A,'Patient Health Records'!P:P,FALSE)</f>
        <v>0</v>
      </c>
      <c r="K442" s="68">
        <f>_xlfn.XLOOKUP(A442,'Patient Health Records'!A:A,'Patient Health Records'!F:F,FALSE)</f>
        <v>34.570312499999993</v>
      </c>
      <c r="L442" s="22" t="b">
        <f>_xlfn.XLOOKUP(A442,'Patient Health Records'!A:A,'Patient Health Records'!AD:AD,FALSE)</f>
        <v>1</v>
      </c>
      <c r="M442">
        <f>_xlfn.XLOOKUP(A442,'Patient Demographics'!A:A,'Patient Demographics'!K:K,FALSE)</f>
        <v>4</v>
      </c>
      <c r="N442" t="b">
        <f>_xlfn.XLOOKUP(A442,'Billing Details'!A:A,'Billing Details'!T:T,FALSE)</f>
        <v>1</v>
      </c>
      <c r="O442" t="str">
        <f>_xlfn.XLOOKUP(A442,'Patient Health Records'!A:A,'Patient Health Records'!AF:AF,FALSE)</f>
        <v>Fractured Arm</v>
      </c>
      <c r="P442" t="b">
        <f>_xlfn.XLOOKUP(A442,'Patient Health Records'!A:A,'Patient Health Records'!X:X,FALSE)</f>
        <v>0</v>
      </c>
      <c r="Q442" t="b">
        <f>_xlfn.XLOOKUP(A442,'Patient Health Records'!A:A,'Patient Health Records'!S:S,FALSE)</f>
        <v>0</v>
      </c>
      <c r="R442" t="b">
        <f>_xlfn.XLOOKUP(A442,'Patient Health Records'!A:A,'Patient Health Records'!AA:AA,FALSE)</f>
        <v>1</v>
      </c>
      <c r="S442" t="str">
        <f>_xlfn.XLOOKUP(A442,'Patient Demographics'!A:A,'Patient Demographics'!E:E,FALSE)</f>
        <v>Female</v>
      </c>
      <c r="T442" t="str">
        <f>_xlfn.XLOOKUP(A442,'Patient Education'!A:A,'Patient Education'!B:B,FALSE)</f>
        <v>Master's Degree</v>
      </c>
      <c r="U442" t="str">
        <f>_xlfn.XLOOKUP('Combined Sheet'!A442,'Patient Education'!A:A,'Patient Education'!C:C,FALSE)</f>
        <v>Senior Executive</v>
      </c>
      <c r="V442">
        <f>_xlfn.XLOOKUP(A442,'Billing Details'!A:A,'Billing Details'!J:J,FALSE)</f>
        <v>200</v>
      </c>
    </row>
    <row r="443" spans="1:22" x14ac:dyDescent="0.35">
      <c r="A443" s="2" t="s">
        <v>731</v>
      </c>
      <c r="B443">
        <f>_xlfn.XLOOKUP(A443,'Patient Demographics'!A:A,'Billing Details'!J:J,FALSE)</f>
        <v>20000</v>
      </c>
      <c r="C443" t="str">
        <f>_xlfn.XLOOKUP(A443,'Patient Demographics'!A:A,'Patient Demographics'!N:N,FALSE)</f>
        <v>South</v>
      </c>
      <c r="D443">
        <f>_xlfn.XLOOKUP(A443,'Patient Demographics'!A:A,'Patient Demographics'!I:I,FALSE)</f>
        <v>58</v>
      </c>
      <c r="E443" t="str">
        <f>_xlfn.XLOOKUP(A443,'Patient Demographics'!A:A,'Patient Demographics'!J:J,FALSE)</f>
        <v>Senior</v>
      </c>
      <c r="F443">
        <f>_xlfn.XLOOKUP(A443,'Billing Details'!A:A,'Billing Details'!U:U,FALSE)</f>
        <v>10124.379999999999</v>
      </c>
      <c r="G443">
        <f>_xlfn.XLOOKUP(A443,'Patient Health Records'!A:A,'Patient Health Records'!E:E,FALSE)</f>
        <v>59.1</v>
      </c>
      <c r="H443" t="str">
        <f>_xlfn.XLOOKUP(A443,'Patient Health Records'!A:A,'Patient Health Records'!B:B,FALSE)</f>
        <v>B-</v>
      </c>
      <c r="I443" t="b">
        <f>_xlfn.XLOOKUP(A443,'Patient Health Records'!A:A,'Patient Health Records'!J:J,FALSE)</f>
        <v>0</v>
      </c>
      <c r="J443" t="b">
        <f>_xlfn.XLOOKUP(A443,'Patient Health Records'!A:A,'Patient Health Records'!P:P,FALSE)</f>
        <v>0</v>
      </c>
      <c r="K443" s="68">
        <f>_xlfn.XLOOKUP(A443,'Patient Health Records'!A:A,'Patient Health Records'!F:F,FALSE)</f>
        <v>20.692552781765347</v>
      </c>
      <c r="L443" s="22" t="b">
        <f>_xlfn.XLOOKUP(A443,'Patient Health Records'!A:A,'Patient Health Records'!AD:AD,FALSE)</f>
        <v>0</v>
      </c>
      <c r="M443">
        <f>_xlfn.XLOOKUP(A443,'Patient Demographics'!A:A,'Patient Demographics'!K:K,FALSE)</f>
        <v>12</v>
      </c>
      <c r="N443" t="b">
        <f>_xlfn.XLOOKUP(A443,'Billing Details'!A:A,'Billing Details'!T:T,FALSE)</f>
        <v>1</v>
      </c>
      <c r="O443" t="str">
        <f>_xlfn.XLOOKUP(A443,'Patient Health Records'!A:A,'Patient Health Records'!AF:AF,FALSE)</f>
        <v>Diabetes</v>
      </c>
      <c r="P443" t="b">
        <f>_xlfn.XLOOKUP(A443,'Patient Health Records'!A:A,'Patient Health Records'!X:X,FALSE)</f>
        <v>0</v>
      </c>
      <c r="Q443" t="b">
        <f>_xlfn.XLOOKUP(A443,'Patient Health Records'!A:A,'Patient Health Records'!S:S,FALSE)</f>
        <v>0</v>
      </c>
      <c r="R443" t="b">
        <f>_xlfn.XLOOKUP(A443,'Patient Health Records'!A:A,'Patient Health Records'!AA:AA,FALSE)</f>
        <v>0</v>
      </c>
      <c r="S443" t="str">
        <f>_xlfn.XLOOKUP(A443,'Patient Demographics'!A:A,'Patient Demographics'!E:E,FALSE)</f>
        <v>Male</v>
      </c>
      <c r="T443" t="str">
        <f>_xlfn.XLOOKUP(A443,'Patient Education'!A:A,'Patient Education'!B:B,FALSE)</f>
        <v>Bachelor's Degree</v>
      </c>
      <c r="U443" t="str">
        <f>_xlfn.XLOOKUP('Combined Sheet'!A443,'Patient Education'!A:A,'Patient Education'!C:C,FALSE)</f>
        <v>Nurse</v>
      </c>
      <c r="V443">
        <f>_xlfn.XLOOKUP(A443,'Billing Details'!A:A,'Billing Details'!J:J,FALSE)</f>
        <v>20000</v>
      </c>
    </row>
    <row r="444" spans="1:22" x14ac:dyDescent="0.35">
      <c r="A444" s="2" t="s">
        <v>732</v>
      </c>
      <c r="B444">
        <f>_xlfn.XLOOKUP(A444,'Patient Demographics'!A:A,'Billing Details'!J:J,FALSE)</f>
        <v>60000</v>
      </c>
      <c r="C444" t="str">
        <f>_xlfn.XLOOKUP(A444,'Patient Demographics'!A:A,'Patient Demographics'!N:N,FALSE)</f>
        <v>North</v>
      </c>
      <c r="D444">
        <f>_xlfn.XLOOKUP(A444,'Patient Demographics'!A:A,'Patient Demographics'!I:I,FALSE)</f>
        <v>45</v>
      </c>
      <c r="E444" t="str">
        <f>_xlfn.XLOOKUP(A444,'Patient Demographics'!A:A,'Patient Demographics'!J:J,FALSE)</f>
        <v>Adult</v>
      </c>
      <c r="F444">
        <f>_xlfn.XLOOKUP(A444,'Billing Details'!A:A,'Billing Details'!U:U,FALSE)</f>
        <v>37390.25</v>
      </c>
      <c r="G444">
        <f>_xlfn.XLOOKUP(A444,'Patient Health Records'!A:A,'Patient Health Records'!E:E,FALSE)</f>
        <v>72.900000000000006</v>
      </c>
      <c r="H444" t="str">
        <f>_xlfn.XLOOKUP(A444,'Patient Health Records'!A:A,'Patient Health Records'!B:B,FALSE)</f>
        <v>B-</v>
      </c>
      <c r="I444" t="b">
        <f>_xlfn.XLOOKUP(A444,'Patient Health Records'!A:A,'Patient Health Records'!J:J,FALSE)</f>
        <v>0</v>
      </c>
      <c r="J444" t="b">
        <f>_xlfn.XLOOKUP(A444,'Patient Health Records'!A:A,'Patient Health Records'!P:P,FALSE)</f>
        <v>0</v>
      </c>
      <c r="K444" s="68">
        <f>_xlfn.XLOOKUP(A444,'Patient Health Records'!A:A,'Patient Health Records'!F:F,FALSE)</f>
        <v>25.524316375477053</v>
      </c>
      <c r="L444" s="22" t="b">
        <f>_xlfn.XLOOKUP(A444,'Patient Health Records'!A:A,'Patient Health Records'!AD:AD,FALSE)</f>
        <v>0</v>
      </c>
      <c r="M444">
        <f>_xlfn.XLOOKUP(A444,'Patient Demographics'!A:A,'Patient Demographics'!K:K,FALSE)</f>
        <v>1</v>
      </c>
      <c r="N444" t="b">
        <f>_xlfn.XLOOKUP(A444,'Billing Details'!A:A,'Billing Details'!T:T,FALSE)</f>
        <v>1</v>
      </c>
      <c r="O444" t="str">
        <f>_xlfn.XLOOKUP(A444,'Patient Health Records'!A:A,'Patient Health Records'!AF:AF,FALSE)</f>
        <v>Fractured Leg</v>
      </c>
      <c r="P444" t="b">
        <f>_xlfn.XLOOKUP(A444,'Patient Health Records'!A:A,'Patient Health Records'!X:X,FALSE)</f>
        <v>0</v>
      </c>
      <c r="Q444" t="b">
        <f>_xlfn.XLOOKUP(A444,'Patient Health Records'!A:A,'Patient Health Records'!S:S,FALSE)</f>
        <v>0</v>
      </c>
      <c r="R444" t="b">
        <f>_xlfn.XLOOKUP(A444,'Patient Health Records'!A:A,'Patient Health Records'!AA:AA,FALSE)</f>
        <v>0</v>
      </c>
      <c r="S444" t="str">
        <f>_xlfn.XLOOKUP(A444,'Patient Demographics'!A:A,'Patient Demographics'!E:E,FALSE)</f>
        <v>Male</v>
      </c>
      <c r="T444" t="str">
        <f>_xlfn.XLOOKUP(A444,'Patient Education'!A:A,'Patient Education'!B:B,FALSE)</f>
        <v>High School</v>
      </c>
      <c r="U444" t="str">
        <f>_xlfn.XLOOKUP('Combined Sheet'!A444,'Patient Education'!A:A,'Patient Education'!C:C,FALSE)</f>
        <v>Unemployed</v>
      </c>
      <c r="V444">
        <f>_xlfn.XLOOKUP(A444,'Billing Details'!A:A,'Billing Details'!J:J,FALSE)</f>
        <v>60000</v>
      </c>
    </row>
    <row r="445" spans="1:22" x14ac:dyDescent="0.35">
      <c r="A445" s="2" t="s">
        <v>733</v>
      </c>
      <c r="B445">
        <f>_xlfn.XLOOKUP(A445,'Patient Demographics'!A:A,'Billing Details'!J:J,FALSE)</f>
        <v>45000</v>
      </c>
      <c r="C445" t="str">
        <f>_xlfn.XLOOKUP(A445,'Patient Demographics'!A:A,'Patient Demographics'!N:N,FALSE)</f>
        <v>North</v>
      </c>
      <c r="D445">
        <f>_xlfn.XLOOKUP(A445,'Patient Demographics'!A:A,'Patient Demographics'!I:I,FALSE)</f>
        <v>58</v>
      </c>
      <c r="E445" t="str">
        <f>_xlfn.XLOOKUP(A445,'Patient Demographics'!A:A,'Patient Demographics'!J:J,FALSE)</f>
        <v>Senior</v>
      </c>
      <c r="F445">
        <f>_xlfn.XLOOKUP(A445,'Billing Details'!A:A,'Billing Details'!U:U,FALSE)</f>
        <v>39564</v>
      </c>
      <c r="G445">
        <f>_xlfn.XLOOKUP(A445,'Patient Health Records'!A:A,'Patient Health Records'!E:E,FALSE)</f>
        <v>83</v>
      </c>
      <c r="H445" t="str">
        <f>_xlfn.XLOOKUP(A445,'Patient Health Records'!A:A,'Patient Health Records'!B:B,FALSE)</f>
        <v>B+</v>
      </c>
      <c r="I445" t="b">
        <f>_xlfn.XLOOKUP(A445,'Patient Health Records'!A:A,'Patient Health Records'!J:J,FALSE)</f>
        <v>0</v>
      </c>
      <c r="J445" t="b">
        <f>_xlfn.XLOOKUP(A445,'Patient Health Records'!A:A,'Patient Health Records'!P:P,FALSE)</f>
        <v>0</v>
      </c>
      <c r="K445" s="68">
        <f>_xlfn.XLOOKUP(A445,'Patient Health Records'!A:A,'Patient Health Records'!F:F,FALSE)</f>
        <v>31.239414355075468</v>
      </c>
      <c r="L445" s="22" t="b">
        <f>_xlfn.XLOOKUP(A445,'Patient Health Records'!A:A,'Patient Health Records'!AD:AD,FALSE)</f>
        <v>1</v>
      </c>
      <c r="M445">
        <f>_xlfn.XLOOKUP(A445,'Patient Demographics'!A:A,'Patient Demographics'!K:K,FALSE)</f>
        <v>2</v>
      </c>
      <c r="N445" t="b">
        <f>_xlfn.XLOOKUP(A445,'Billing Details'!A:A,'Billing Details'!T:T,FALSE)</f>
        <v>1</v>
      </c>
      <c r="O445" t="str">
        <f>_xlfn.XLOOKUP(A445,'Patient Health Records'!A:A,'Patient Health Records'!AF:AF,FALSE)</f>
        <v>Diabetes</v>
      </c>
      <c r="P445" t="b">
        <f>_xlfn.XLOOKUP(A445,'Patient Health Records'!A:A,'Patient Health Records'!X:X,FALSE)</f>
        <v>0</v>
      </c>
      <c r="Q445" t="b">
        <f>_xlfn.XLOOKUP(A445,'Patient Health Records'!A:A,'Patient Health Records'!S:S,FALSE)</f>
        <v>1</v>
      </c>
      <c r="R445" t="b">
        <f>_xlfn.XLOOKUP(A445,'Patient Health Records'!A:A,'Patient Health Records'!AA:AA,FALSE)</f>
        <v>0</v>
      </c>
      <c r="S445" t="str">
        <f>_xlfn.XLOOKUP(A445,'Patient Demographics'!A:A,'Patient Demographics'!E:E,FALSE)</f>
        <v>Male</v>
      </c>
      <c r="T445" t="str">
        <f>_xlfn.XLOOKUP(A445,'Patient Education'!A:A,'Patient Education'!B:B,FALSE)</f>
        <v>High School</v>
      </c>
      <c r="U445" t="str">
        <f>_xlfn.XLOOKUP('Combined Sheet'!A445,'Patient Education'!A:A,'Patient Education'!C:C,FALSE)</f>
        <v>Unemployed</v>
      </c>
      <c r="V445">
        <f>_xlfn.XLOOKUP(A445,'Billing Details'!A:A,'Billing Details'!J:J,FALSE)</f>
        <v>45000</v>
      </c>
    </row>
    <row r="446" spans="1:22" x14ac:dyDescent="0.35">
      <c r="A446" s="2" t="s">
        <v>734</v>
      </c>
      <c r="B446">
        <f>_xlfn.XLOOKUP(A446,'Patient Demographics'!A:A,'Billing Details'!J:J,FALSE)</f>
        <v>24000</v>
      </c>
      <c r="C446" t="str">
        <f>_xlfn.XLOOKUP(A446,'Patient Demographics'!A:A,'Patient Demographics'!N:N,FALSE)</f>
        <v>North</v>
      </c>
      <c r="D446">
        <f>_xlfn.XLOOKUP(A446,'Patient Demographics'!A:A,'Patient Demographics'!I:I,FALSE)</f>
        <v>42</v>
      </c>
      <c r="E446" t="str">
        <f>_xlfn.XLOOKUP(A446,'Patient Demographics'!A:A,'Patient Demographics'!J:J,FALSE)</f>
        <v>Adult</v>
      </c>
      <c r="F446">
        <f>_xlfn.XLOOKUP(A446,'Billing Details'!A:A,'Billing Details'!U:U,FALSE)</f>
        <v>14404.98</v>
      </c>
      <c r="G446">
        <f>_xlfn.XLOOKUP(A446,'Patient Health Records'!A:A,'Patient Health Records'!E:E,FALSE)</f>
        <v>69.2</v>
      </c>
      <c r="H446" t="str">
        <f>_xlfn.XLOOKUP(A446,'Patient Health Records'!A:A,'Patient Health Records'!B:B,FALSE)</f>
        <v>A+</v>
      </c>
      <c r="I446" t="b">
        <f>_xlfn.XLOOKUP(A446,'Patient Health Records'!A:A,'Patient Health Records'!J:J,FALSE)</f>
        <v>0</v>
      </c>
      <c r="J446" t="b">
        <f>_xlfn.XLOOKUP(A446,'Patient Health Records'!A:A,'Patient Health Records'!P:P,FALSE)</f>
        <v>1</v>
      </c>
      <c r="K446" s="68">
        <f>_xlfn.XLOOKUP(A446,'Patient Health Records'!A:A,'Patient Health Records'!F:F,FALSE)</f>
        <v>26.696500906600825</v>
      </c>
      <c r="L446" s="22" t="b">
        <f>_xlfn.XLOOKUP(A446,'Patient Health Records'!A:A,'Patient Health Records'!AD:AD,FALSE)</f>
        <v>0</v>
      </c>
      <c r="M446">
        <f>_xlfn.XLOOKUP(A446,'Patient Demographics'!A:A,'Patient Demographics'!K:K,FALSE)</f>
        <v>20</v>
      </c>
      <c r="N446" t="b">
        <f>_xlfn.XLOOKUP(A446,'Billing Details'!A:A,'Billing Details'!T:T,FALSE)</f>
        <v>1</v>
      </c>
      <c r="O446" t="str">
        <f>_xlfn.XLOOKUP(A446,'Patient Health Records'!A:A,'Patient Health Records'!AF:AF,FALSE)</f>
        <v>Prostate Cancer</v>
      </c>
      <c r="P446" t="b">
        <f>_xlfn.XLOOKUP(A446,'Patient Health Records'!A:A,'Patient Health Records'!X:X,FALSE)</f>
        <v>0</v>
      </c>
      <c r="Q446" t="b">
        <f>_xlfn.XLOOKUP(A446,'Patient Health Records'!A:A,'Patient Health Records'!S:S,FALSE)</f>
        <v>0</v>
      </c>
      <c r="R446" t="b">
        <f>_xlfn.XLOOKUP(A446,'Patient Health Records'!A:A,'Patient Health Records'!AA:AA,FALSE)</f>
        <v>0</v>
      </c>
      <c r="S446" t="str">
        <f>_xlfn.XLOOKUP(A446,'Patient Demographics'!A:A,'Patient Demographics'!E:E,FALSE)</f>
        <v>Female</v>
      </c>
      <c r="T446" t="str">
        <f>_xlfn.XLOOKUP(A446,'Patient Education'!A:A,'Patient Education'!B:B,FALSE)</f>
        <v>Uneducated</v>
      </c>
      <c r="U446" t="str">
        <f>_xlfn.XLOOKUP('Combined Sheet'!A446,'Patient Education'!A:A,'Patient Education'!C:C,FALSE)</f>
        <v>Farmer</v>
      </c>
      <c r="V446">
        <f>_xlfn.XLOOKUP(A446,'Billing Details'!A:A,'Billing Details'!J:J,FALSE)</f>
        <v>24000</v>
      </c>
    </row>
    <row r="447" spans="1:22" x14ac:dyDescent="0.35">
      <c r="A447" s="2" t="s">
        <v>737</v>
      </c>
      <c r="B447">
        <f>_xlfn.XLOOKUP(A447,'Patient Demographics'!A:A,'Billing Details'!J:J,FALSE)</f>
        <v>15000</v>
      </c>
      <c r="C447" t="str">
        <f>_xlfn.XLOOKUP(A447,'Patient Demographics'!A:A,'Patient Demographics'!N:N,FALSE)</f>
        <v>North</v>
      </c>
      <c r="D447">
        <f>_xlfn.XLOOKUP(A447,'Patient Demographics'!A:A,'Patient Demographics'!I:I,FALSE)</f>
        <v>68</v>
      </c>
      <c r="E447" t="str">
        <f>_xlfn.XLOOKUP(A447,'Patient Demographics'!A:A,'Patient Demographics'!J:J,FALSE)</f>
        <v>super senior</v>
      </c>
      <c r="F447">
        <f>_xlfn.XLOOKUP(A447,'Billing Details'!A:A,'Billing Details'!U:U,FALSE)</f>
        <v>9615.15</v>
      </c>
      <c r="G447">
        <f>_xlfn.XLOOKUP(A447,'Patient Health Records'!A:A,'Patient Health Records'!E:E,FALSE)</f>
        <v>77.7</v>
      </c>
      <c r="H447" t="str">
        <f>_xlfn.XLOOKUP(A447,'Patient Health Records'!A:A,'Patient Health Records'!B:B,FALSE)</f>
        <v>O+</v>
      </c>
      <c r="I447" t="b">
        <f>_xlfn.XLOOKUP(A447,'Patient Health Records'!A:A,'Patient Health Records'!J:J,FALSE)</f>
        <v>0</v>
      </c>
      <c r="J447" t="b">
        <f>_xlfn.XLOOKUP(A447,'Patient Health Records'!A:A,'Patient Health Records'!P:P,FALSE)</f>
        <v>0</v>
      </c>
      <c r="K447" s="68">
        <f>_xlfn.XLOOKUP(A447,'Patient Health Records'!A:A,'Patient Health Records'!F:F,FALSE)</f>
        <v>30.734543728491751</v>
      </c>
      <c r="L447" s="22" t="b">
        <f>_xlfn.XLOOKUP(A447,'Patient Health Records'!A:A,'Patient Health Records'!AD:AD,FALSE)</f>
        <v>1</v>
      </c>
      <c r="M447">
        <f>_xlfn.XLOOKUP(A447,'Patient Demographics'!A:A,'Patient Demographics'!K:K,FALSE)</f>
        <v>0.5</v>
      </c>
      <c r="N447" t="b">
        <f>_xlfn.XLOOKUP(A447,'Billing Details'!A:A,'Billing Details'!T:T,FALSE)</f>
        <v>1</v>
      </c>
      <c r="O447" t="str">
        <f>_xlfn.XLOOKUP(A447,'Patient Health Records'!A:A,'Patient Health Records'!AF:AF,FALSE)</f>
        <v>Fractured Leg</v>
      </c>
      <c r="P447" t="b">
        <f>_xlfn.XLOOKUP(A447,'Patient Health Records'!A:A,'Patient Health Records'!X:X,FALSE)</f>
        <v>0</v>
      </c>
      <c r="Q447" t="b">
        <f>_xlfn.XLOOKUP(A447,'Patient Health Records'!A:A,'Patient Health Records'!S:S,FALSE)</f>
        <v>1</v>
      </c>
      <c r="R447" t="b">
        <f>_xlfn.XLOOKUP(A447,'Patient Health Records'!A:A,'Patient Health Records'!AA:AA,FALSE)</f>
        <v>0</v>
      </c>
      <c r="S447" t="str">
        <f>_xlfn.XLOOKUP(A447,'Patient Demographics'!A:A,'Patient Demographics'!E:E,FALSE)</f>
        <v>Female</v>
      </c>
      <c r="T447" t="str">
        <f>_xlfn.XLOOKUP(A447,'Patient Education'!A:A,'Patient Education'!B:B,FALSE)</f>
        <v>School</v>
      </c>
      <c r="U447" t="str">
        <f>_xlfn.XLOOKUP('Combined Sheet'!A447,'Patient Education'!A:A,'Patient Education'!C:C,FALSE)</f>
        <v>Clerical Staff</v>
      </c>
      <c r="V447">
        <f>_xlfn.XLOOKUP(A447,'Billing Details'!A:A,'Billing Details'!J:J,FALSE)</f>
        <v>15000</v>
      </c>
    </row>
    <row r="448" spans="1:22" x14ac:dyDescent="0.35">
      <c r="A448" s="2" t="s">
        <v>738</v>
      </c>
      <c r="B448">
        <f>_xlfn.XLOOKUP(A448,'Patient Demographics'!A:A,'Billing Details'!J:J,FALSE)</f>
        <v>250000</v>
      </c>
      <c r="C448" t="str">
        <f>_xlfn.XLOOKUP(A448,'Patient Demographics'!A:A,'Patient Demographics'!N:N,FALSE)</f>
        <v>South</v>
      </c>
      <c r="D448">
        <f>_xlfn.XLOOKUP(A448,'Patient Demographics'!A:A,'Patient Demographics'!I:I,FALSE)</f>
        <v>33</v>
      </c>
      <c r="E448" t="str">
        <f>_xlfn.XLOOKUP(A448,'Patient Demographics'!A:A,'Patient Demographics'!J:J,FALSE)</f>
        <v>Adult</v>
      </c>
      <c r="F448">
        <f>_xlfn.XLOOKUP(A448,'Billing Details'!A:A,'Billing Details'!U:U,FALSE)</f>
        <v>166346.30000000002</v>
      </c>
      <c r="G448">
        <f>_xlfn.XLOOKUP(A448,'Patient Health Records'!A:A,'Patient Health Records'!E:E,FALSE)</f>
        <v>89.9</v>
      </c>
      <c r="H448" t="str">
        <f>_xlfn.XLOOKUP(A448,'Patient Health Records'!A:A,'Patient Health Records'!B:B,FALSE)</f>
        <v>A+</v>
      </c>
      <c r="I448" t="b">
        <f>_xlfn.XLOOKUP(A448,'Patient Health Records'!A:A,'Patient Health Records'!J:J,FALSE)</f>
        <v>0</v>
      </c>
      <c r="J448" t="b">
        <f>_xlfn.XLOOKUP(A448,'Patient Health Records'!A:A,'Patient Health Records'!P:P,FALSE)</f>
        <v>0</v>
      </c>
      <c r="K448" s="68">
        <f>_xlfn.XLOOKUP(A448,'Patient Health Records'!A:A,'Patient Health Records'!F:F,FALSE)</f>
        <v>33.836425909894992</v>
      </c>
      <c r="L448" s="22" t="b">
        <f>_xlfn.XLOOKUP(A448,'Patient Health Records'!A:A,'Patient Health Records'!AD:AD,FALSE)</f>
        <v>1</v>
      </c>
      <c r="M448">
        <f>_xlfn.XLOOKUP(A448,'Patient Demographics'!A:A,'Patient Demographics'!K:K,FALSE)</f>
        <v>7</v>
      </c>
      <c r="N448" t="b">
        <f>_xlfn.XLOOKUP(A448,'Billing Details'!A:A,'Billing Details'!T:T,FALSE)</f>
        <v>1</v>
      </c>
      <c r="O448" t="str">
        <f>_xlfn.XLOOKUP(A448,'Patient Health Records'!A:A,'Patient Health Records'!AF:AF,FALSE)</f>
        <v>Heart Attack</v>
      </c>
      <c r="P448" t="b">
        <f>_xlfn.XLOOKUP(A448,'Patient Health Records'!A:A,'Patient Health Records'!X:X,FALSE)</f>
        <v>0</v>
      </c>
      <c r="Q448" t="b">
        <f>_xlfn.XLOOKUP(A448,'Patient Health Records'!A:A,'Patient Health Records'!S:S,FALSE)</f>
        <v>1</v>
      </c>
      <c r="R448" t="b">
        <f>_xlfn.XLOOKUP(A448,'Patient Health Records'!A:A,'Patient Health Records'!AA:AA,FALSE)</f>
        <v>0</v>
      </c>
      <c r="S448" t="str">
        <f>_xlfn.XLOOKUP(A448,'Patient Demographics'!A:A,'Patient Demographics'!E:E,FALSE)</f>
        <v>Female</v>
      </c>
      <c r="T448" t="str">
        <f>_xlfn.XLOOKUP(A448,'Patient Education'!A:A,'Patient Education'!B:B,FALSE)</f>
        <v>Bachelor's Degree</v>
      </c>
      <c r="U448" t="str">
        <f>_xlfn.XLOOKUP('Combined Sheet'!A448,'Patient Education'!A:A,'Patient Education'!C:C,FALSE)</f>
        <v>Junior Executive</v>
      </c>
      <c r="V448">
        <f>_xlfn.XLOOKUP(A448,'Billing Details'!A:A,'Billing Details'!J:J,FALSE)</f>
        <v>250000</v>
      </c>
    </row>
    <row r="449" spans="1:22" x14ac:dyDescent="0.35">
      <c r="A449" s="2" t="s">
        <v>739</v>
      </c>
      <c r="B449">
        <f>_xlfn.XLOOKUP(A449,'Patient Demographics'!A:A,'Billing Details'!J:J,FALSE)</f>
        <v>24000</v>
      </c>
      <c r="C449" t="str">
        <f>_xlfn.XLOOKUP(A449,'Patient Demographics'!A:A,'Patient Demographics'!N:N,FALSE)</f>
        <v>North</v>
      </c>
      <c r="D449">
        <f>_xlfn.XLOOKUP(A449,'Patient Demographics'!A:A,'Patient Demographics'!I:I,FALSE)</f>
        <v>45</v>
      </c>
      <c r="E449" t="str">
        <f>_xlfn.XLOOKUP(A449,'Patient Demographics'!A:A,'Patient Demographics'!J:J,FALSE)</f>
        <v>Adult</v>
      </c>
      <c r="F449">
        <f>_xlfn.XLOOKUP(A449,'Billing Details'!A:A,'Billing Details'!U:U,FALSE)</f>
        <v>21098.2</v>
      </c>
      <c r="G449">
        <f>_xlfn.XLOOKUP(A449,'Patient Health Records'!A:A,'Patient Health Records'!E:E,FALSE)</f>
        <v>84.7</v>
      </c>
      <c r="H449" t="str">
        <f>_xlfn.XLOOKUP(A449,'Patient Health Records'!A:A,'Patient Health Records'!B:B,FALSE)</f>
        <v>O+</v>
      </c>
      <c r="I449" t="b">
        <f>_xlfn.XLOOKUP(A449,'Patient Health Records'!A:A,'Patient Health Records'!J:J,FALSE)</f>
        <v>0</v>
      </c>
      <c r="J449" t="b">
        <f>_xlfn.XLOOKUP(A449,'Patient Health Records'!A:A,'Patient Health Records'!P:P,FALSE)</f>
        <v>0</v>
      </c>
      <c r="K449" s="68">
        <f>_xlfn.XLOOKUP(A449,'Patient Health Records'!A:A,'Patient Health Records'!F:F,FALSE)</f>
        <v>31.491671624033319</v>
      </c>
      <c r="L449" s="22" t="b">
        <f>_xlfn.XLOOKUP(A449,'Patient Health Records'!A:A,'Patient Health Records'!AD:AD,FALSE)</f>
        <v>1</v>
      </c>
      <c r="M449">
        <f>_xlfn.XLOOKUP(A449,'Patient Demographics'!A:A,'Patient Demographics'!K:K,FALSE)</f>
        <v>1</v>
      </c>
      <c r="N449" t="b">
        <f>_xlfn.XLOOKUP(A449,'Billing Details'!A:A,'Billing Details'!T:T,FALSE)</f>
        <v>1</v>
      </c>
      <c r="O449" t="str">
        <f>_xlfn.XLOOKUP(A449,'Patient Health Records'!A:A,'Patient Health Records'!AF:AF,FALSE)</f>
        <v>Prostate Cancer</v>
      </c>
      <c r="P449" t="b">
        <f>_xlfn.XLOOKUP(A449,'Patient Health Records'!A:A,'Patient Health Records'!X:X,FALSE)</f>
        <v>0</v>
      </c>
      <c r="Q449" t="b">
        <f>_xlfn.XLOOKUP(A449,'Patient Health Records'!A:A,'Patient Health Records'!S:S,FALSE)</f>
        <v>1</v>
      </c>
      <c r="R449" t="b">
        <f>_xlfn.XLOOKUP(A449,'Patient Health Records'!A:A,'Patient Health Records'!AA:AA,FALSE)</f>
        <v>0</v>
      </c>
      <c r="S449" t="str">
        <f>_xlfn.XLOOKUP(A449,'Patient Demographics'!A:A,'Patient Demographics'!E:E,FALSE)</f>
        <v>Female</v>
      </c>
      <c r="T449" t="str">
        <f>_xlfn.XLOOKUP(A449,'Patient Education'!A:A,'Patient Education'!B:B,FALSE)</f>
        <v>Master's Degree</v>
      </c>
      <c r="U449" t="str">
        <f>_xlfn.XLOOKUP('Combined Sheet'!A449,'Patient Education'!A:A,'Patient Education'!C:C,FALSE)</f>
        <v>Software Engineer</v>
      </c>
      <c r="V449">
        <f>_xlfn.XLOOKUP(A449,'Billing Details'!A:A,'Billing Details'!J:J,FALSE)</f>
        <v>24000</v>
      </c>
    </row>
    <row r="450" spans="1:22" x14ac:dyDescent="0.35">
      <c r="A450" s="2" t="s">
        <v>740</v>
      </c>
      <c r="B450">
        <f>_xlfn.XLOOKUP(A450,'Patient Demographics'!A:A,'Billing Details'!J:J,FALSE)</f>
        <v>250000</v>
      </c>
      <c r="C450" t="str">
        <f>_xlfn.XLOOKUP(A450,'Patient Demographics'!A:A,'Patient Demographics'!N:N,FALSE)</f>
        <v>North</v>
      </c>
      <c r="D450">
        <f>_xlfn.XLOOKUP(A450,'Patient Demographics'!A:A,'Patient Demographics'!I:I,FALSE)</f>
        <v>62</v>
      </c>
      <c r="E450" t="str">
        <f>_xlfn.XLOOKUP(A450,'Patient Demographics'!A:A,'Patient Demographics'!J:J,FALSE)</f>
        <v>super senior</v>
      </c>
      <c r="F450">
        <f>_xlfn.XLOOKUP(A450,'Billing Details'!A:A,'Billing Details'!U:U,FALSE)</f>
        <v>185578.5</v>
      </c>
      <c r="G450">
        <f>_xlfn.XLOOKUP(A450,'Patient Health Records'!A:A,'Patient Health Records'!E:E,FALSE)</f>
        <v>74.599999999999994</v>
      </c>
      <c r="H450" t="str">
        <f>_xlfn.XLOOKUP(A450,'Patient Health Records'!A:A,'Patient Health Records'!B:B,FALSE)</f>
        <v>B+</v>
      </c>
      <c r="I450" t="b">
        <f>_xlfn.XLOOKUP(A450,'Patient Health Records'!A:A,'Patient Health Records'!J:J,FALSE)</f>
        <v>0</v>
      </c>
      <c r="J450" t="b">
        <f>_xlfn.XLOOKUP(A450,'Patient Health Records'!A:A,'Patient Health Records'!P:P,FALSE)</f>
        <v>0</v>
      </c>
      <c r="K450" s="68">
        <f>_xlfn.XLOOKUP(A450,'Patient Health Records'!A:A,'Patient Health Records'!F:F,FALSE)</f>
        <v>29.508326411138796</v>
      </c>
      <c r="L450" s="22" t="b">
        <f>_xlfn.XLOOKUP(A450,'Patient Health Records'!A:A,'Patient Health Records'!AD:AD,FALSE)</f>
        <v>1</v>
      </c>
      <c r="M450">
        <f>_xlfn.XLOOKUP(A450,'Patient Demographics'!A:A,'Patient Demographics'!K:K,FALSE)</f>
        <v>2</v>
      </c>
      <c r="N450" t="b">
        <f>_xlfn.XLOOKUP(A450,'Billing Details'!A:A,'Billing Details'!T:T,FALSE)</f>
        <v>1</v>
      </c>
      <c r="O450" t="str">
        <f>_xlfn.XLOOKUP(A450,'Patient Health Records'!A:A,'Patient Health Records'!AF:AF,FALSE)</f>
        <v>Fractured Leg</v>
      </c>
      <c r="P450" t="b">
        <f>_xlfn.XLOOKUP(A450,'Patient Health Records'!A:A,'Patient Health Records'!X:X,FALSE)</f>
        <v>0</v>
      </c>
      <c r="Q450" t="b">
        <f>_xlfn.XLOOKUP(A450,'Patient Health Records'!A:A,'Patient Health Records'!S:S,FALSE)</f>
        <v>0</v>
      </c>
      <c r="R450" t="b">
        <f>_xlfn.XLOOKUP(A450,'Patient Health Records'!A:A,'Patient Health Records'!AA:AA,FALSE)</f>
        <v>1</v>
      </c>
      <c r="S450" t="str">
        <f>_xlfn.XLOOKUP(A450,'Patient Demographics'!A:A,'Patient Demographics'!E:E,FALSE)</f>
        <v>Male</v>
      </c>
      <c r="T450" t="str">
        <f>_xlfn.XLOOKUP(A450,'Patient Education'!A:A,'Patient Education'!B:B,FALSE)</f>
        <v>Bachelor's Degree</v>
      </c>
      <c r="U450" t="str">
        <f>_xlfn.XLOOKUP('Combined Sheet'!A450,'Patient Education'!A:A,'Patient Education'!C:C,FALSE)</f>
        <v>Nurse</v>
      </c>
      <c r="V450">
        <f>_xlfn.XLOOKUP(A450,'Billing Details'!A:A,'Billing Details'!J:J,FALSE)</f>
        <v>250000</v>
      </c>
    </row>
    <row r="451" spans="1:22" x14ac:dyDescent="0.35">
      <c r="A451" s="2" t="s">
        <v>741</v>
      </c>
      <c r="B451">
        <f>_xlfn.XLOOKUP(A451,'Patient Demographics'!A:A,'Billing Details'!J:J,FALSE)</f>
        <v>300000</v>
      </c>
      <c r="C451" t="str">
        <f>_xlfn.XLOOKUP(A451,'Patient Demographics'!A:A,'Patient Demographics'!N:N,FALSE)</f>
        <v>West</v>
      </c>
      <c r="D451">
        <f>_xlfn.XLOOKUP(A451,'Patient Demographics'!A:A,'Patient Demographics'!I:I,FALSE)</f>
        <v>58</v>
      </c>
      <c r="E451" t="str">
        <f>_xlfn.XLOOKUP(A451,'Patient Demographics'!A:A,'Patient Demographics'!J:J,FALSE)</f>
        <v>Senior</v>
      </c>
      <c r="F451" t="str">
        <f>_xlfn.XLOOKUP(A451,'Billing Details'!A:A,'Billing Details'!U:U,FALSE)</f>
        <v/>
      </c>
      <c r="G451">
        <f>_xlfn.XLOOKUP(A451,'Patient Health Records'!A:A,'Patient Health Records'!E:E,FALSE)</f>
        <v>93.5</v>
      </c>
      <c r="H451" t="str">
        <f>_xlfn.XLOOKUP(A451,'Patient Health Records'!A:A,'Patient Health Records'!B:B,FALSE)</f>
        <v>A-</v>
      </c>
      <c r="I451" t="b">
        <f>_xlfn.XLOOKUP(A451,'Patient Health Records'!A:A,'Patient Health Records'!J:J,FALSE)</f>
        <v>0</v>
      </c>
      <c r="J451" t="b">
        <f>_xlfn.XLOOKUP(A451,'Patient Health Records'!A:A,'Patient Health Records'!P:P,FALSE)</f>
        <v>0</v>
      </c>
      <c r="K451" s="68">
        <f>_xlfn.XLOOKUP(A451,'Patient Health Records'!A:A,'Patient Health Records'!F:F,FALSE)</f>
        <v>33.127834467120188</v>
      </c>
      <c r="L451" s="22" t="b">
        <f>_xlfn.XLOOKUP(A451,'Patient Health Records'!A:A,'Patient Health Records'!AD:AD,FALSE)</f>
        <v>1</v>
      </c>
      <c r="M451">
        <f>_xlfn.XLOOKUP(A451,'Patient Demographics'!A:A,'Patient Demographics'!K:K,FALSE)</f>
        <v>15</v>
      </c>
      <c r="N451" t="b">
        <f>_xlfn.XLOOKUP(A451,'Billing Details'!A:A,'Billing Details'!T:T,FALSE)</f>
        <v>0</v>
      </c>
      <c r="O451" t="str">
        <f>_xlfn.XLOOKUP(A451,'Patient Health Records'!A:A,'Patient Health Records'!AF:AF,FALSE)</f>
        <v>Fractured Leg</v>
      </c>
      <c r="P451" t="b">
        <f>_xlfn.XLOOKUP(A451,'Patient Health Records'!A:A,'Patient Health Records'!X:X,FALSE)</f>
        <v>0</v>
      </c>
      <c r="Q451" t="b">
        <f>_xlfn.XLOOKUP(A451,'Patient Health Records'!A:A,'Patient Health Records'!S:S,FALSE)</f>
        <v>1</v>
      </c>
      <c r="R451" t="b">
        <f>_xlfn.XLOOKUP(A451,'Patient Health Records'!A:A,'Patient Health Records'!AA:AA,FALSE)</f>
        <v>1</v>
      </c>
      <c r="S451" t="str">
        <f>_xlfn.XLOOKUP(A451,'Patient Demographics'!A:A,'Patient Demographics'!E:E,FALSE)</f>
        <v>Female</v>
      </c>
      <c r="T451" t="str">
        <f>_xlfn.XLOOKUP(A451,'Patient Education'!A:A,'Patient Education'!B:B,FALSE)</f>
        <v>School</v>
      </c>
      <c r="U451" t="str">
        <f>_xlfn.XLOOKUP('Combined Sheet'!A451,'Patient Education'!A:A,'Patient Education'!C:C,FALSE)</f>
        <v>Retail Worker</v>
      </c>
      <c r="V451">
        <f>_xlfn.XLOOKUP(A451,'Billing Details'!A:A,'Billing Details'!J:J,FALSE)</f>
        <v>300000</v>
      </c>
    </row>
    <row r="452" spans="1:22" x14ac:dyDescent="0.35">
      <c r="A452" s="2" t="s">
        <v>742</v>
      </c>
      <c r="B452">
        <f>_xlfn.XLOOKUP(A452,'Patient Demographics'!A:A,'Billing Details'!J:J,FALSE)</f>
        <v>18000</v>
      </c>
      <c r="C452" t="str">
        <f>_xlfn.XLOOKUP(A452,'Patient Demographics'!A:A,'Patient Demographics'!N:N,FALSE)</f>
        <v>East</v>
      </c>
      <c r="D452">
        <f>_xlfn.XLOOKUP(A452,'Patient Demographics'!A:A,'Patient Demographics'!I:I,FALSE)</f>
        <v>41</v>
      </c>
      <c r="E452" t="str">
        <f>_xlfn.XLOOKUP(A452,'Patient Demographics'!A:A,'Patient Demographics'!J:J,FALSE)</f>
        <v>Adult</v>
      </c>
      <c r="F452">
        <f>_xlfn.XLOOKUP(A452,'Billing Details'!A:A,'Billing Details'!U:U,FALSE)</f>
        <v>15254.939999999999</v>
      </c>
      <c r="G452">
        <f>_xlfn.XLOOKUP(A452,'Patient Health Records'!A:A,'Patient Health Records'!E:E,FALSE)</f>
        <v>83.6</v>
      </c>
      <c r="H452" t="str">
        <f>_xlfn.XLOOKUP(A452,'Patient Health Records'!A:A,'Patient Health Records'!B:B,FALSE)</f>
        <v>AB-</v>
      </c>
      <c r="I452" t="b">
        <f>_xlfn.XLOOKUP(A452,'Patient Health Records'!A:A,'Patient Health Records'!J:J,FALSE)</f>
        <v>1</v>
      </c>
      <c r="J452" t="b">
        <f>_xlfn.XLOOKUP(A452,'Patient Health Records'!A:A,'Patient Health Records'!P:P,FALSE)</f>
        <v>0</v>
      </c>
      <c r="K452" s="68">
        <f>_xlfn.XLOOKUP(A452,'Patient Health Records'!A:A,'Patient Health Records'!F:F,FALSE)</f>
        <v>31.082688875669248</v>
      </c>
      <c r="L452" s="22" t="b">
        <f>_xlfn.XLOOKUP(A452,'Patient Health Records'!A:A,'Patient Health Records'!AD:AD,FALSE)</f>
        <v>1</v>
      </c>
      <c r="M452">
        <f>_xlfn.XLOOKUP(A452,'Patient Demographics'!A:A,'Patient Demographics'!K:K,FALSE)</f>
        <v>12</v>
      </c>
      <c r="N452" t="b">
        <f>_xlfn.XLOOKUP(A452,'Billing Details'!A:A,'Billing Details'!T:T,FALSE)</f>
        <v>1</v>
      </c>
      <c r="O452" t="str">
        <f>_xlfn.XLOOKUP(A452,'Patient Health Records'!A:A,'Patient Health Records'!AF:AF,FALSE)</f>
        <v>Hypertension</v>
      </c>
      <c r="P452" t="b">
        <f>_xlfn.XLOOKUP(A452,'Patient Health Records'!A:A,'Patient Health Records'!X:X,FALSE)</f>
        <v>0</v>
      </c>
      <c r="Q452" t="b">
        <f>_xlfn.XLOOKUP(A452,'Patient Health Records'!A:A,'Patient Health Records'!S:S,FALSE)</f>
        <v>0</v>
      </c>
      <c r="R452" t="b">
        <f>_xlfn.XLOOKUP(A452,'Patient Health Records'!A:A,'Patient Health Records'!AA:AA,FALSE)</f>
        <v>1</v>
      </c>
      <c r="S452" t="str">
        <f>_xlfn.XLOOKUP(A452,'Patient Demographics'!A:A,'Patient Demographics'!E:E,FALSE)</f>
        <v>Female</v>
      </c>
      <c r="T452" t="str">
        <f>_xlfn.XLOOKUP(A452,'Patient Education'!A:A,'Patient Education'!B:B,FALSE)</f>
        <v>Bachelor's Degree</v>
      </c>
      <c r="U452" t="str">
        <f>_xlfn.XLOOKUP('Combined Sheet'!A452,'Patient Education'!A:A,'Patient Education'!C:C,FALSE)</f>
        <v>Teacher</v>
      </c>
      <c r="V452">
        <f>_xlfn.XLOOKUP(A452,'Billing Details'!A:A,'Billing Details'!J:J,FALSE)</f>
        <v>18000</v>
      </c>
    </row>
    <row r="453" spans="1:22" x14ac:dyDescent="0.35">
      <c r="A453" s="2" t="s">
        <v>744</v>
      </c>
      <c r="B453">
        <f>_xlfn.XLOOKUP(A453,'Patient Demographics'!A:A,'Billing Details'!J:J,FALSE)</f>
        <v>3000</v>
      </c>
      <c r="C453" t="str">
        <f>_xlfn.XLOOKUP(A453,'Patient Demographics'!A:A,'Patient Demographics'!N:N,FALSE)</f>
        <v>South</v>
      </c>
      <c r="D453">
        <f>_xlfn.XLOOKUP(A453,'Patient Demographics'!A:A,'Patient Demographics'!I:I,FALSE)</f>
        <v>33</v>
      </c>
      <c r="E453" t="str">
        <f>_xlfn.XLOOKUP(A453,'Patient Demographics'!A:A,'Patient Demographics'!J:J,FALSE)</f>
        <v>Adult</v>
      </c>
      <c r="F453">
        <f>_xlfn.XLOOKUP(A453,'Billing Details'!A:A,'Billing Details'!U:U,FALSE)</f>
        <v>2236.71</v>
      </c>
      <c r="G453">
        <f>_xlfn.XLOOKUP(A453,'Patient Health Records'!A:A,'Patient Health Records'!E:E,FALSE)</f>
        <v>69.3</v>
      </c>
      <c r="H453" t="str">
        <f>_xlfn.XLOOKUP(A453,'Patient Health Records'!A:A,'Patient Health Records'!B:B,FALSE)</f>
        <v>O+</v>
      </c>
      <c r="I453" t="b">
        <f>_xlfn.XLOOKUP(A453,'Patient Health Records'!A:A,'Patient Health Records'!J:J,FALSE)</f>
        <v>0</v>
      </c>
      <c r="J453" t="b">
        <f>_xlfn.XLOOKUP(A453,'Patient Health Records'!A:A,'Patient Health Records'!P:P,FALSE)</f>
        <v>1</v>
      </c>
      <c r="K453" s="68">
        <f>_xlfn.XLOOKUP(A453,'Patient Health Records'!A:A,'Patient Health Records'!F:F,FALSE)</f>
        <v>24.553571428571431</v>
      </c>
      <c r="L453" s="22" t="b">
        <f>_xlfn.XLOOKUP(A453,'Patient Health Records'!A:A,'Patient Health Records'!AD:AD,FALSE)</f>
        <v>0</v>
      </c>
      <c r="M453">
        <f>_xlfn.XLOOKUP(A453,'Patient Demographics'!A:A,'Patient Demographics'!K:K,FALSE)</f>
        <v>2</v>
      </c>
      <c r="N453" t="b">
        <f>_xlfn.XLOOKUP(A453,'Billing Details'!A:A,'Billing Details'!T:T,FALSE)</f>
        <v>1</v>
      </c>
      <c r="O453" t="str">
        <f>_xlfn.XLOOKUP(A453,'Patient Health Records'!A:A,'Patient Health Records'!AF:AF,FALSE)</f>
        <v>Cancer</v>
      </c>
      <c r="P453" t="b">
        <f>_xlfn.XLOOKUP(A453,'Patient Health Records'!A:A,'Patient Health Records'!X:X,FALSE)</f>
        <v>0</v>
      </c>
      <c r="Q453" t="b">
        <f>_xlfn.XLOOKUP(A453,'Patient Health Records'!A:A,'Patient Health Records'!S:S,FALSE)</f>
        <v>0</v>
      </c>
      <c r="R453" t="b">
        <f>_xlfn.XLOOKUP(A453,'Patient Health Records'!A:A,'Patient Health Records'!AA:AA,FALSE)</f>
        <v>0</v>
      </c>
      <c r="S453" t="str">
        <f>_xlfn.XLOOKUP(A453,'Patient Demographics'!A:A,'Patient Demographics'!E:E,FALSE)</f>
        <v>Female</v>
      </c>
      <c r="T453" t="str">
        <f>_xlfn.XLOOKUP(A453,'Patient Education'!A:A,'Patient Education'!B:B,FALSE)</f>
        <v>Post-graduate</v>
      </c>
      <c r="U453" t="str">
        <f>_xlfn.XLOOKUP('Combined Sheet'!A453,'Patient Education'!A:A,'Patient Education'!C:C,FALSE)</f>
        <v>Scientist</v>
      </c>
      <c r="V453">
        <f>_xlfn.XLOOKUP(A453,'Billing Details'!A:A,'Billing Details'!J:J,FALSE)</f>
        <v>3000</v>
      </c>
    </row>
    <row r="454" spans="1:22" x14ac:dyDescent="0.35">
      <c r="A454" s="2" t="s">
        <v>745</v>
      </c>
      <c r="B454">
        <f>_xlfn.XLOOKUP(A454,'Patient Demographics'!A:A,'Billing Details'!J:J,FALSE)</f>
        <v>18000</v>
      </c>
      <c r="C454" t="str">
        <f>_xlfn.XLOOKUP(A454,'Patient Demographics'!A:A,'Patient Demographics'!N:N,FALSE)</f>
        <v>North</v>
      </c>
      <c r="D454">
        <f>_xlfn.XLOOKUP(A454,'Patient Demographics'!A:A,'Patient Demographics'!I:I,FALSE)</f>
        <v>41</v>
      </c>
      <c r="E454" t="str">
        <f>_xlfn.XLOOKUP(A454,'Patient Demographics'!A:A,'Patient Demographics'!J:J,FALSE)</f>
        <v>Adult</v>
      </c>
      <c r="F454" t="str">
        <f>_xlfn.XLOOKUP(A454,'Billing Details'!A:A,'Billing Details'!U:U,FALSE)</f>
        <v/>
      </c>
      <c r="G454">
        <f>_xlfn.XLOOKUP(A454,'Patient Health Records'!A:A,'Patient Health Records'!E:E,FALSE)</f>
        <v>72</v>
      </c>
      <c r="H454" t="str">
        <f>_xlfn.XLOOKUP(A454,'Patient Health Records'!A:A,'Patient Health Records'!B:B,FALSE)</f>
        <v>B-</v>
      </c>
      <c r="I454" t="b">
        <f>_xlfn.XLOOKUP(A454,'Patient Health Records'!A:A,'Patient Health Records'!J:J,FALSE)</f>
        <v>0</v>
      </c>
      <c r="J454" t="b">
        <f>_xlfn.XLOOKUP(A454,'Patient Health Records'!A:A,'Patient Health Records'!P:P,FALSE)</f>
        <v>1</v>
      </c>
      <c r="K454" s="68">
        <f>_xlfn.XLOOKUP(A454,'Patient Health Records'!A:A,'Patient Health Records'!F:F,FALSE)</f>
        <v>24.056934745564501</v>
      </c>
      <c r="L454" s="22" t="b">
        <f>_xlfn.XLOOKUP(A454,'Patient Health Records'!A:A,'Patient Health Records'!AD:AD,FALSE)</f>
        <v>0</v>
      </c>
      <c r="M454">
        <f>_xlfn.XLOOKUP(A454,'Patient Demographics'!A:A,'Patient Demographics'!K:K,FALSE)</f>
        <v>2</v>
      </c>
      <c r="N454" t="b">
        <f>_xlfn.XLOOKUP(A454,'Billing Details'!A:A,'Billing Details'!T:T,FALSE)</f>
        <v>0</v>
      </c>
      <c r="O454" t="str">
        <f>_xlfn.XLOOKUP(A454,'Patient Health Records'!A:A,'Patient Health Records'!AF:AF,FALSE)</f>
        <v>Fractured Arm</v>
      </c>
      <c r="P454" t="b">
        <f>_xlfn.XLOOKUP(A454,'Patient Health Records'!A:A,'Patient Health Records'!X:X,FALSE)</f>
        <v>0</v>
      </c>
      <c r="Q454" t="b">
        <f>_xlfn.XLOOKUP(A454,'Patient Health Records'!A:A,'Patient Health Records'!S:S,FALSE)</f>
        <v>0</v>
      </c>
      <c r="R454" t="b">
        <f>_xlfn.XLOOKUP(A454,'Patient Health Records'!A:A,'Patient Health Records'!AA:AA,FALSE)</f>
        <v>0</v>
      </c>
      <c r="S454" t="str">
        <f>_xlfn.XLOOKUP(A454,'Patient Demographics'!A:A,'Patient Demographics'!E:E,FALSE)</f>
        <v>Male</v>
      </c>
      <c r="T454" t="str">
        <f>_xlfn.XLOOKUP(A454,'Patient Education'!A:A,'Patient Education'!B:B,FALSE)</f>
        <v>High School</v>
      </c>
      <c r="U454" t="str">
        <f>_xlfn.XLOOKUP('Combined Sheet'!A454,'Patient Education'!A:A,'Patient Education'!C:C,FALSE)</f>
        <v>Unemployed</v>
      </c>
      <c r="V454">
        <f>_xlfn.XLOOKUP(A454,'Billing Details'!A:A,'Billing Details'!J:J,FALSE)</f>
        <v>18000</v>
      </c>
    </row>
    <row r="455" spans="1:22" x14ac:dyDescent="0.35">
      <c r="A455" s="2" t="s">
        <v>746</v>
      </c>
      <c r="B455">
        <f>_xlfn.XLOOKUP(A455,'Patient Demographics'!A:A,'Billing Details'!J:J,FALSE)</f>
        <v>32000</v>
      </c>
      <c r="C455" t="str">
        <f>_xlfn.XLOOKUP(A455,'Patient Demographics'!A:A,'Patient Demographics'!N:N,FALSE)</f>
        <v>South</v>
      </c>
      <c r="D455">
        <f>_xlfn.XLOOKUP(A455,'Patient Demographics'!A:A,'Patient Demographics'!I:I,FALSE)</f>
        <v>48</v>
      </c>
      <c r="E455" t="str">
        <f>_xlfn.XLOOKUP(A455,'Patient Demographics'!A:A,'Patient Demographics'!J:J,FALSE)</f>
        <v>Senior</v>
      </c>
      <c r="F455">
        <f>_xlfn.XLOOKUP(A455,'Billing Details'!A:A,'Billing Details'!U:U,FALSE)</f>
        <v>18500.68</v>
      </c>
      <c r="G455">
        <f>_xlfn.XLOOKUP(A455,'Patient Health Records'!A:A,'Patient Health Records'!E:E,FALSE)</f>
        <v>84.8</v>
      </c>
      <c r="H455" t="str">
        <f>_xlfn.XLOOKUP(A455,'Patient Health Records'!A:A,'Patient Health Records'!B:B,FALSE)</f>
        <v>AB-</v>
      </c>
      <c r="I455" t="b">
        <f>_xlfn.XLOOKUP(A455,'Patient Health Records'!A:A,'Patient Health Records'!J:J,FALSE)</f>
        <v>0</v>
      </c>
      <c r="J455" t="b">
        <f>_xlfn.XLOOKUP(A455,'Patient Health Records'!A:A,'Patient Health Records'!P:P,FALSE)</f>
        <v>1</v>
      </c>
      <c r="K455" s="68">
        <f>_xlfn.XLOOKUP(A455,'Patient Health Records'!A:A,'Patient Health Records'!F:F,FALSE)</f>
        <v>26.764297437192273</v>
      </c>
      <c r="L455" s="22" t="b">
        <f>_xlfn.XLOOKUP(A455,'Patient Health Records'!A:A,'Patient Health Records'!AD:AD,FALSE)</f>
        <v>0</v>
      </c>
      <c r="M455">
        <f>_xlfn.XLOOKUP(A455,'Patient Demographics'!A:A,'Patient Demographics'!K:K,FALSE)</f>
        <v>25</v>
      </c>
      <c r="N455" t="b">
        <f>_xlfn.XLOOKUP(A455,'Billing Details'!A:A,'Billing Details'!T:T,FALSE)</f>
        <v>1</v>
      </c>
      <c r="O455" t="str">
        <f>_xlfn.XLOOKUP(A455,'Patient Health Records'!A:A,'Patient Health Records'!AF:AF,FALSE)</f>
        <v>Childbirth</v>
      </c>
      <c r="P455" t="b">
        <f>_xlfn.XLOOKUP(A455,'Patient Health Records'!A:A,'Patient Health Records'!X:X,FALSE)</f>
        <v>0</v>
      </c>
      <c r="Q455" t="b">
        <f>_xlfn.XLOOKUP(A455,'Patient Health Records'!A:A,'Patient Health Records'!S:S,FALSE)</f>
        <v>0</v>
      </c>
      <c r="R455" t="b">
        <f>_xlfn.XLOOKUP(A455,'Patient Health Records'!A:A,'Patient Health Records'!AA:AA,FALSE)</f>
        <v>0</v>
      </c>
      <c r="S455" t="str">
        <f>_xlfn.XLOOKUP(A455,'Patient Demographics'!A:A,'Patient Demographics'!E:E,FALSE)</f>
        <v>Male</v>
      </c>
      <c r="T455" t="str">
        <f>_xlfn.XLOOKUP(A455,'Patient Education'!A:A,'Patient Education'!B:B,FALSE)</f>
        <v>Bachelor's Degree</v>
      </c>
      <c r="U455" t="str">
        <f>_xlfn.XLOOKUP('Combined Sheet'!A455,'Patient Education'!A:A,'Patient Education'!C:C,FALSE)</f>
        <v>Teacher</v>
      </c>
      <c r="V455">
        <f>_xlfn.XLOOKUP(A455,'Billing Details'!A:A,'Billing Details'!J:J,FALSE)</f>
        <v>32000</v>
      </c>
    </row>
    <row r="456" spans="1:22" x14ac:dyDescent="0.35">
      <c r="A456" s="2" t="s">
        <v>747</v>
      </c>
      <c r="B456">
        <f>_xlfn.XLOOKUP(A456,'Patient Demographics'!A:A,'Billing Details'!J:J,FALSE)</f>
        <v>100</v>
      </c>
      <c r="C456" t="str">
        <f>_xlfn.XLOOKUP(A456,'Patient Demographics'!A:A,'Patient Demographics'!N:N,FALSE)</f>
        <v>South</v>
      </c>
      <c r="D456">
        <f>_xlfn.XLOOKUP(A456,'Patient Demographics'!A:A,'Patient Demographics'!I:I,FALSE)</f>
        <v>28</v>
      </c>
      <c r="E456" t="str">
        <f>_xlfn.XLOOKUP(A456,'Patient Demographics'!A:A,'Patient Demographics'!J:J,FALSE)</f>
        <v>Young adult</v>
      </c>
      <c r="F456">
        <f>_xlfn.XLOOKUP(A456,'Billing Details'!A:A,'Billing Details'!U:U,FALSE)</f>
        <v>73.209999999999994</v>
      </c>
      <c r="G456">
        <f>_xlfn.XLOOKUP(A456,'Patient Health Records'!A:A,'Patient Health Records'!E:E,FALSE)</f>
        <v>97.4</v>
      </c>
      <c r="H456" t="str">
        <f>_xlfn.XLOOKUP(A456,'Patient Health Records'!A:A,'Patient Health Records'!B:B,FALSE)</f>
        <v>AB-</v>
      </c>
      <c r="I456" t="b">
        <f>_xlfn.XLOOKUP(A456,'Patient Health Records'!A:A,'Patient Health Records'!J:J,FALSE)</f>
        <v>0</v>
      </c>
      <c r="J456" t="b">
        <f>_xlfn.XLOOKUP(A456,'Patient Health Records'!A:A,'Patient Health Records'!P:P,FALSE)</f>
        <v>0</v>
      </c>
      <c r="K456" s="68">
        <f>_xlfn.XLOOKUP(A456,'Patient Health Records'!A:A,'Patient Health Records'!F:F,FALSE)</f>
        <v>32.923201730665227</v>
      </c>
      <c r="L456" s="22" t="b">
        <f>_xlfn.XLOOKUP(A456,'Patient Health Records'!A:A,'Patient Health Records'!AD:AD,FALSE)</f>
        <v>1</v>
      </c>
      <c r="M456">
        <f>_xlfn.XLOOKUP(A456,'Patient Demographics'!A:A,'Patient Demographics'!K:K,FALSE)</f>
        <v>12</v>
      </c>
      <c r="N456" t="b">
        <f>_xlfn.XLOOKUP(A456,'Billing Details'!A:A,'Billing Details'!T:T,FALSE)</f>
        <v>1</v>
      </c>
      <c r="O456" t="str">
        <f>_xlfn.XLOOKUP(A456,'Patient Health Records'!A:A,'Patient Health Records'!AF:AF,FALSE)</f>
        <v>Fractured Arm</v>
      </c>
      <c r="P456" t="b">
        <f>_xlfn.XLOOKUP(A456,'Patient Health Records'!A:A,'Patient Health Records'!X:X,FALSE)</f>
        <v>0</v>
      </c>
      <c r="Q456" t="b">
        <f>_xlfn.XLOOKUP(A456,'Patient Health Records'!A:A,'Patient Health Records'!S:S,FALSE)</f>
        <v>1</v>
      </c>
      <c r="R456" t="b">
        <f>_xlfn.XLOOKUP(A456,'Patient Health Records'!A:A,'Patient Health Records'!AA:AA,FALSE)</f>
        <v>0</v>
      </c>
      <c r="S456" t="str">
        <f>_xlfn.XLOOKUP(A456,'Patient Demographics'!A:A,'Patient Demographics'!E:E,FALSE)</f>
        <v>Female</v>
      </c>
      <c r="T456" t="str">
        <f>_xlfn.XLOOKUP(A456,'Patient Education'!A:A,'Patient Education'!B:B,FALSE)</f>
        <v>School</v>
      </c>
      <c r="U456" t="str">
        <f>_xlfn.XLOOKUP('Combined Sheet'!A456,'Patient Education'!A:A,'Patient Education'!C:C,FALSE)</f>
        <v>Retail Worker</v>
      </c>
      <c r="V456">
        <f>_xlfn.XLOOKUP(A456,'Billing Details'!A:A,'Billing Details'!J:J,FALSE)</f>
        <v>100</v>
      </c>
    </row>
    <row r="457" spans="1:22" x14ac:dyDescent="0.35">
      <c r="A457" s="2" t="s">
        <v>749</v>
      </c>
      <c r="B457">
        <f>_xlfn.XLOOKUP(A457,'Patient Demographics'!A:A,'Billing Details'!J:J,FALSE)</f>
        <v>54000</v>
      </c>
      <c r="C457" t="str">
        <f>_xlfn.XLOOKUP(A457,'Patient Demographics'!A:A,'Patient Demographics'!N:N,FALSE)</f>
        <v>South</v>
      </c>
      <c r="D457">
        <f>_xlfn.XLOOKUP(A457,'Patient Demographics'!A:A,'Patient Demographics'!I:I,FALSE)</f>
        <v>53</v>
      </c>
      <c r="E457" t="str">
        <f>_xlfn.XLOOKUP(A457,'Patient Demographics'!A:A,'Patient Demographics'!J:J,FALSE)</f>
        <v>Senior</v>
      </c>
      <c r="F457" t="str">
        <f>_xlfn.XLOOKUP(A457,'Billing Details'!A:A,'Billing Details'!U:U,FALSE)</f>
        <v/>
      </c>
      <c r="G457">
        <f>_xlfn.XLOOKUP(A457,'Patient Health Records'!A:A,'Patient Health Records'!E:E,FALSE)</f>
        <v>89.3</v>
      </c>
      <c r="H457" t="str">
        <f>_xlfn.XLOOKUP(A457,'Patient Health Records'!A:A,'Patient Health Records'!B:B,FALSE)</f>
        <v>O+</v>
      </c>
      <c r="I457" t="b">
        <f>_xlfn.XLOOKUP(A457,'Patient Health Records'!A:A,'Patient Health Records'!J:J,FALSE)</f>
        <v>0</v>
      </c>
      <c r="J457" t="b">
        <f>_xlfn.XLOOKUP(A457,'Patient Health Records'!A:A,'Patient Health Records'!P:P,FALSE)</f>
        <v>0</v>
      </c>
      <c r="K457" s="68">
        <f>_xlfn.XLOOKUP(A457,'Patient Health Records'!A:A,'Patient Health Records'!F:F,FALSE)</f>
        <v>32.800734618916437</v>
      </c>
      <c r="L457" s="22" t="b">
        <f>_xlfn.XLOOKUP(A457,'Patient Health Records'!A:A,'Patient Health Records'!AD:AD,FALSE)</f>
        <v>1</v>
      </c>
      <c r="M457">
        <f>_xlfn.XLOOKUP(A457,'Patient Demographics'!A:A,'Patient Demographics'!K:K,FALSE)</f>
        <v>4</v>
      </c>
      <c r="N457" t="b">
        <f>_xlfn.XLOOKUP(A457,'Billing Details'!A:A,'Billing Details'!T:T,FALSE)</f>
        <v>0</v>
      </c>
      <c r="O457" t="str">
        <f>_xlfn.XLOOKUP(A457,'Patient Health Records'!A:A,'Patient Health Records'!AF:AF,FALSE)</f>
        <v>Cancer</v>
      </c>
      <c r="P457" t="b">
        <f>_xlfn.XLOOKUP(A457,'Patient Health Records'!A:A,'Patient Health Records'!X:X,FALSE)</f>
        <v>0</v>
      </c>
      <c r="Q457" t="b">
        <f>_xlfn.XLOOKUP(A457,'Patient Health Records'!A:A,'Patient Health Records'!S:S,FALSE)</f>
        <v>0</v>
      </c>
      <c r="R457" t="b">
        <f>_xlfn.XLOOKUP(A457,'Patient Health Records'!A:A,'Patient Health Records'!AA:AA,FALSE)</f>
        <v>1</v>
      </c>
      <c r="S457" t="str">
        <f>_xlfn.XLOOKUP(A457,'Patient Demographics'!A:A,'Patient Demographics'!E:E,FALSE)</f>
        <v>Male</v>
      </c>
      <c r="T457" t="str">
        <f>_xlfn.XLOOKUP(A457,'Patient Education'!A:A,'Patient Education'!B:B,FALSE)</f>
        <v>Post-graduate</v>
      </c>
      <c r="U457" t="str">
        <f>_xlfn.XLOOKUP('Combined Sheet'!A457,'Patient Education'!A:A,'Patient Education'!C:C,FALSE)</f>
        <v>CEO</v>
      </c>
      <c r="V457">
        <f>_xlfn.XLOOKUP(A457,'Billing Details'!A:A,'Billing Details'!J:J,FALSE)</f>
        <v>54000</v>
      </c>
    </row>
    <row r="458" spans="1:22" x14ac:dyDescent="0.35">
      <c r="A458" s="2" t="s">
        <v>751</v>
      </c>
      <c r="B458">
        <f>_xlfn.XLOOKUP(A458,'Patient Demographics'!A:A,'Billing Details'!J:J,FALSE)</f>
        <v>800</v>
      </c>
      <c r="C458" t="str">
        <f>_xlfn.XLOOKUP(A458,'Patient Demographics'!A:A,'Patient Demographics'!N:N,FALSE)</f>
        <v>East</v>
      </c>
      <c r="D458">
        <f>_xlfn.XLOOKUP(A458,'Patient Demographics'!A:A,'Patient Demographics'!I:I,FALSE)</f>
        <v>48</v>
      </c>
      <c r="E458" t="str">
        <f>_xlfn.XLOOKUP(A458,'Patient Demographics'!A:A,'Patient Demographics'!J:J,FALSE)</f>
        <v>Senior</v>
      </c>
      <c r="F458">
        <f>_xlfn.XLOOKUP(A458,'Billing Details'!A:A,'Billing Details'!U:U,FALSE)</f>
        <v>565.26</v>
      </c>
      <c r="G458">
        <f>_xlfn.XLOOKUP(A458,'Patient Health Records'!A:A,'Patient Health Records'!E:E,FALSE)</f>
        <v>69.5</v>
      </c>
      <c r="H458" t="str">
        <f>_xlfn.XLOOKUP(A458,'Patient Health Records'!A:A,'Patient Health Records'!B:B,FALSE)</f>
        <v>AB-</v>
      </c>
      <c r="I458" t="b">
        <f>_xlfn.XLOOKUP(A458,'Patient Health Records'!A:A,'Patient Health Records'!J:J,FALSE)</f>
        <v>1</v>
      </c>
      <c r="J458" t="b">
        <f>_xlfn.XLOOKUP(A458,'Patient Health Records'!A:A,'Patient Health Records'!P:P,FALSE)</f>
        <v>0</v>
      </c>
      <c r="K458" s="68">
        <f>_xlfn.XLOOKUP(A458,'Patient Health Records'!A:A,'Patient Health Records'!F:F,FALSE)</f>
        <v>25.221367397300046</v>
      </c>
      <c r="L458" s="22" t="b">
        <f>_xlfn.XLOOKUP(A458,'Patient Health Records'!A:A,'Patient Health Records'!AD:AD,FALSE)</f>
        <v>0</v>
      </c>
      <c r="M458">
        <f>_xlfn.XLOOKUP(A458,'Patient Demographics'!A:A,'Patient Demographics'!K:K,FALSE)</f>
        <v>2</v>
      </c>
      <c r="N458" t="b">
        <f>_xlfn.XLOOKUP(A458,'Billing Details'!A:A,'Billing Details'!T:T,FALSE)</f>
        <v>1</v>
      </c>
      <c r="O458" t="str">
        <f>_xlfn.XLOOKUP(A458,'Patient Health Records'!A:A,'Patient Health Records'!AF:AF,FALSE)</f>
        <v>Fractured Arm</v>
      </c>
      <c r="P458" t="b">
        <f>_xlfn.XLOOKUP(A458,'Patient Health Records'!A:A,'Patient Health Records'!X:X,FALSE)</f>
        <v>0</v>
      </c>
      <c r="Q458" t="b">
        <f>_xlfn.XLOOKUP(A458,'Patient Health Records'!A:A,'Patient Health Records'!S:S,FALSE)</f>
        <v>0</v>
      </c>
      <c r="R458" t="b">
        <f>_xlfn.XLOOKUP(A458,'Patient Health Records'!A:A,'Patient Health Records'!AA:AA,FALSE)</f>
        <v>0</v>
      </c>
      <c r="S458" t="str">
        <f>_xlfn.XLOOKUP(A458,'Patient Demographics'!A:A,'Patient Demographics'!E:E,FALSE)</f>
        <v>Female</v>
      </c>
      <c r="T458" t="str">
        <f>_xlfn.XLOOKUP(A458,'Patient Education'!A:A,'Patient Education'!B:B,FALSE)</f>
        <v>Bachelor's Degree</v>
      </c>
      <c r="U458" t="str">
        <f>_xlfn.XLOOKUP('Combined Sheet'!A458,'Patient Education'!A:A,'Patient Education'!C:C,FALSE)</f>
        <v>Engineer</v>
      </c>
      <c r="V458">
        <f>_xlfn.XLOOKUP(A458,'Billing Details'!A:A,'Billing Details'!J:J,FALSE)</f>
        <v>800</v>
      </c>
    </row>
    <row r="459" spans="1:22" x14ac:dyDescent="0.35">
      <c r="A459" s="2" t="s">
        <v>752</v>
      </c>
      <c r="B459">
        <f>_xlfn.XLOOKUP(A459,'Patient Demographics'!A:A,'Billing Details'!J:J,FALSE)</f>
        <v>72000</v>
      </c>
      <c r="C459" t="str">
        <f>_xlfn.XLOOKUP(A459,'Patient Demographics'!A:A,'Patient Demographics'!N:N,FALSE)</f>
        <v>North</v>
      </c>
      <c r="D459">
        <f>_xlfn.XLOOKUP(A459,'Patient Demographics'!A:A,'Patient Demographics'!I:I,FALSE)</f>
        <v>38</v>
      </c>
      <c r="E459" t="str">
        <f>_xlfn.XLOOKUP(A459,'Patient Demographics'!A:A,'Patient Demographics'!J:J,FALSE)</f>
        <v>Adult</v>
      </c>
      <c r="F459">
        <f>_xlfn.XLOOKUP(A459,'Billing Details'!A:A,'Billing Details'!U:U,FALSE)</f>
        <v>45460.44</v>
      </c>
      <c r="G459">
        <f>_xlfn.XLOOKUP(A459,'Patient Health Records'!A:A,'Patient Health Records'!E:E,FALSE)</f>
        <v>87.7</v>
      </c>
      <c r="H459" t="str">
        <f>_xlfn.XLOOKUP(A459,'Patient Health Records'!A:A,'Patient Health Records'!B:B,FALSE)</f>
        <v>O-</v>
      </c>
      <c r="I459" t="b">
        <f>_xlfn.XLOOKUP(A459,'Patient Health Records'!A:A,'Patient Health Records'!J:J,FALSE)</f>
        <v>0</v>
      </c>
      <c r="J459" t="b">
        <f>_xlfn.XLOOKUP(A459,'Patient Health Records'!A:A,'Patient Health Records'!P:P,FALSE)</f>
        <v>0</v>
      </c>
      <c r="K459" s="68">
        <f>_xlfn.XLOOKUP(A459,'Patient Health Records'!A:A,'Patient Health Records'!F:F,FALSE)</f>
        <v>31.826099579039052</v>
      </c>
      <c r="L459" s="22" t="b">
        <f>_xlfn.XLOOKUP(A459,'Patient Health Records'!A:A,'Patient Health Records'!AD:AD,FALSE)</f>
        <v>1</v>
      </c>
      <c r="M459">
        <f>_xlfn.XLOOKUP(A459,'Patient Demographics'!A:A,'Patient Demographics'!K:K,FALSE)</f>
        <v>2</v>
      </c>
      <c r="N459" t="b">
        <f>_xlfn.XLOOKUP(A459,'Billing Details'!A:A,'Billing Details'!T:T,FALSE)</f>
        <v>1</v>
      </c>
      <c r="O459" t="str">
        <f>_xlfn.XLOOKUP(A459,'Patient Health Records'!A:A,'Patient Health Records'!AF:AF,FALSE)</f>
        <v>Childbirth</v>
      </c>
      <c r="P459" t="b">
        <f>_xlfn.XLOOKUP(A459,'Patient Health Records'!A:A,'Patient Health Records'!X:X,FALSE)</f>
        <v>0</v>
      </c>
      <c r="Q459" t="b">
        <f>_xlfn.XLOOKUP(A459,'Patient Health Records'!A:A,'Patient Health Records'!S:S,FALSE)</f>
        <v>1</v>
      </c>
      <c r="R459" t="b">
        <f>_xlfn.XLOOKUP(A459,'Patient Health Records'!A:A,'Patient Health Records'!AA:AA,FALSE)</f>
        <v>1</v>
      </c>
      <c r="S459" t="str">
        <f>_xlfn.XLOOKUP(A459,'Patient Demographics'!A:A,'Patient Demographics'!E:E,FALSE)</f>
        <v>Female</v>
      </c>
      <c r="T459" t="str">
        <f>_xlfn.XLOOKUP(A459,'Patient Education'!A:A,'Patient Education'!B:B,FALSE)</f>
        <v>Bachelor's Degree</v>
      </c>
      <c r="U459" t="str">
        <f>_xlfn.XLOOKUP('Combined Sheet'!A459,'Patient Education'!A:A,'Patient Education'!C:C,FALSE)</f>
        <v>Junior Executive</v>
      </c>
      <c r="V459">
        <f>_xlfn.XLOOKUP(A459,'Billing Details'!A:A,'Billing Details'!J:J,FALSE)</f>
        <v>72000</v>
      </c>
    </row>
    <row r="460" spans="1:22" x14ac:dyDescent="0.35">
      <c r="A460" s="2" t="s">
        <v>754</v>
      </c>
      <c r="B460">
        <f>_xlfn.XLOOKUP(A460,'Patient Demographics'!A:A,'Billing Details'!J:J,FALSE)</f>
        <v>40000</v>
      </c>
      <c r="C460" t="str">
        <f>_xlfn.XLOOKUP(A460,'Patient Demographics'!A:A,'Patient Demographics'!N:N,FALSE)</f>
        <v>South</v>
      </c>
      <c r="D460">
        <f>_xlfn.XLOOKUP(A460,'Patient Demographics'!A:A,'Patient Demographics'!I:I,FALSE)</f>
        <v>62</v>
      </c>
      <c r="E460" t="str">
        <f>_xlfn.XLOOKUP(A460,'Patient Demographics'!A:A,'Patient Demographics'!J:J,FALSE)</f>
        <v>super senior</v>
      </c>
      <c r="F460">
        <f>_xlfn.XLOOKUP(A460,'Billing Details'!A:A,'Billing Details'!U:U,FALSE)</f>
        <v>21188.600000000002</v>
      </c>
      <c r="G460">
        <f>_xlfn.XLOOKUP(A460,'Patient Health Records'!A:A,'Patient Health Records'!E:E,FALSE)</f>
        <v>81.2</v>
      </c>
      <c r="H460" t="str">
        <f>_xlfn.XLOOKUP(A460,'Patient Health Records'!A:A,'Patient Health Records'!B:B,FALSE)</f>
        <v>B-</v>
      </c>
      <c r="I460" t="b">
        <f>_xlfn.XLOOKUP(A460,'Patient Health Records'!A:A,'Patient Health Records'!J:J,FALSE)</f>
        <v>0</v>
      </c>
      <c r="J460" t="b">
        <f>_xlfn.XLOOKUP(A460,'Patient Health Records'!A:A,'Patient Health Records'!P:P,FALSE)</f>
        <v>0</v>
      </c>
      <c r="K460" s="68">
        <f>_xlfn.XLOOKUP(A460,'Patient Health Records'!A:A,'Patient Health Records'!F:F,FALSE)</f>
        <v>33.798126951092605</v>
      </c>
      <c r="L460" s="22" t="b">
        <f>_xlfn.XLOOKUP(A460,'Patient Health Records'!A:A,'Patient Health Records'!AD:AD,FALSE)</f>
        <v>1</v>
      </c>
      <c r="M460">
        <f>_xlfn.XLOOKUP(A460,'Patient Demographics'!A:A,'Patient Demographics'!K:K,FALSE)</f>
        <v>25</v>
      </c>
      <c r="N460" t="b">
        <f>_xlfn.XLOOKUP(A460,'Billing Details'!A:A,'Billing Details'!T:T,FALSE)</f>
        <v>1</v>
      </c>
      <c r="O460" t="str">
        <f>_xlfn.XLOOKUP(A460,'Patient Health Records'!A:A,'Patient Health Records'!AF:AF,FALSE)</f>
        <v>Heart Attack</v>
      </c>
      <c r="P460" t="b">
        <f>_xlfn.XLOOKUP(A460,'Patient Health Records'!A:A,'Patient Health Records'!X:X,FALSE)</f>
        <v>0</v>
      </c>
      <c r="Q460" t="b">
        <f>_xlfn.XLOOKUP(A460,'Patient Health Records'!A:A,'Patient Health Records'!S:S,FALSE)</f>
        <v>0</v>
      </c>
      <c r="R460" t="b">
        <f>_xlfn.XLOOKUP(A460,'Patient Health Records'!A:A,'Patient Health Records'!AA:AA,FALSE)</f>
        <v>0</v>
      </c>
      <c r="S460" t="str">
        <f>_xlfn.XLOOKUP(A460,'Patient Demographics'!A:A,'Patient Demographics'!E:E,FALSE)</f>
        <v>Male</v>
      </c>
      <c r="T460" t="str">
        <f>_xlfn.XLOOKUP(A460,'Patient Education'!A:A,'Patient Education'!B:B,FALSE)</f>
        <v>Bachelor's Degree</v>
      </c>
      <c r="U460" t="str">
        <f>_xlfn.XLOOKUP('Combined Sheet'!A460,'Patient Education'!A:A,'Patient Education'!C:C,FALSE)</f>
        <v>Junior Executive</v>
      </c>
      <c r="V460">
        <f>_xlfn.XLOOKUP(A460,'Billing Details'!A:A,'Billing Details'!J:J,FALSE)</f>
        <v>40000</v>
      </c>
    </row>
    <row r="461" spans="1:22" x14ac:dyDescent="0.35">
      <c r="A461" s="2" t="s">
        <v>755</v>
      </c>
      <c r="B461">
        <f>_xlfn.XLOOKUP(A461,'Patient Demographics'!A:A,'Billing Details'!J:J,FALSE)</f>
        <v>40000</v>
      </c>
      <c r="C461" t="str">
        <f>_xlfn.XLOOKUP(A461,'Patient Demographics'!A:A,'Patient Demographics'!N:N,FALSE)</f>
        <v>West</v>
      </c>
      <c r="D461">
        <f>_xlfn.XLOOKUP(A461,'Patient Demographics'!A:A,'Patient Demographics'!I:I,FALSE)</f>
        <v>32</v>
      </c>
      <c r="E461" t="str">
        <f>_xlfn.XLOOKUP(A461,'Patient Demographics'!A:A,'Patient Demographics'!J:J,FALSE)</f>
        <v>Adult</v>
      </c>
      <c r="F461">
        <f>_xlfn.XLOOKUP(A461,'Billing Details'!A:A,'Billing Details'!U:U,FALSE)</f>
        <v>35616</v>
      </c>
      <c r="G461">
        <f>_xlfn.XLOOKUP(A461,'Patient Health Records'!A:A,'Patient Health Records'!E:E,FALSE)</f>
        <v>95.7</v>
      </c>
      <c r="H461" t="str">
        <f>_xlfn.XLOOKUP(A461,'Patient Health Records'!A:A,'Patient Health Records'!B:B,FALSE)</f>
        <v>A-</v>
      </c>
      <c r="I461" t="b">
        <f>_xlfn.XLOOKUP(A461,'Patient Health Records'!A:A,'Patient Health Records'!J:J,FALSE)</f>
        <v>0</v>
      </c>
      <c r="J461" t="b">
        <f>_xlfn.XLOOKUP(A461,'Patient Health Records'!A:A,'Patient Health Records'!P:P,FALSE)</f>
        <v>0</v>
      </c>
      <c r="K461" s="68">
        <f>_xlfn.XLOOKUP(A461,'Patient Health Records'!A:A,'Patient Health Records'!F:F,FALSE)</f>
        <v>31.609195402298852</v>
      </c>
      <c r="L461" s="22" t="b">
        <f>_xlfn.XLOOKUP(A461,'Patient Health Records'!A:A,'Patient Health Records'!AD:AD,FALSE)</f>
        <v>1</v>
      </c>
      <c r="M461">
        <f>_xlfn.XLOOKUP(A461,'Patient Demographics'!A:A,'Patient Demographics'!K:K,FALSE)</f>
        <v>20</v>
      </c>
      <c r="N461" t="b">
        <f>_xlfn.XLOOKUP(A461,'Billing Details'!A:A,'Billing Details'!T:T,FALSE)</f>
        <v>1</v>
      </c>
      <c r="O461" t="str">
        <f>_xlfn.XLOOKUP(A461,'Patient Health Records'!A:A,'Patient Health Records'!AF:AF,FALSE)</f>
        <v>Kidney Stones</v>
      </c>
      <c r="P461" t="b">
        <f>_xlfn.XLOOKUP(A461,'Patient Health Records'!A:A,'Patient Health Records'!X:X,FALSE)</f>
        <v>0</v>
      </c>
      <c r="Q461" t="b">
        <f>_xlfn.XLOOKUP(A461,'Patient Health Records'!A:A,'Patient Health Records'!S:S,FALSE)</f>
        <v>0</v>
      </c>
      <c r="R461" t="b">
        <f>_xlfn.XLOOKUP(A461,'Patient Health Records'!A:A,'Patient Health Records'!AA:AA,FALSE)</f>
        <v>1</v>
      </c>
      <c r="S461" t="str">
        <f>_xlfn.XLOOKUP(A461,'Patient Demographics'!A:A,'Patient Demographics'!E:E,FALSE)</f>
        <v>Male</v>
      </c>
      <c r="T461" t="str">
        <f>_xlfn.XLOOKUP(A461,'Patient Education'!A:A,'Patient Education'!B:B,FALSE)</f>
        <v>Master's Degree</v>
      </c>
      <c r="U461" t="str">
        <f>_xlfn.XLOOKUP('Combined Sheet'!A461,'Patient Education'!A:A,'Patient Education'!C:C,FALSE)</f>
        <v>Manager</v>
      </c>
      <c r="V461">
        <f>_xlfn.XLOOKUP(A461,'Billing Details'!A:A,'Billing Details'!J:J,FALSE)</f>
        <v>40000</v>
      </c>
    </row>
    <row r="462" spans="1:22" x14ac:dyDescent="0.35">
      <c r="A462" s="2" t="s">
        <v>756</v>
      </c>
      <c r="B462">
        <f>_xlfn.XLOOKUP(A462,'Patient Demographics'!A:A,'Billing Details'!J:J,FALSE)</f>
        <v>32000</v>
      </c>
      <c r="C462" t="str">
        <f>_xlfn.XLOOKUP(A462,'Patient Demographics'!A:A,'Patient Demographics'!N:N,FALSE)</f>
        <v>North</v>
      </c>
      <c r="D462">
        <f>_xlfn.XLOOKUP(A462,'Patient Demographics'!A:A,'Patient Demographics'!I:I,FALSE)</f>
        <v>58</v>
      </c>
      <c r="E462" t="str">
        <f>_xlfn.XLOOKUP(A462,'Patient Demographics'!A:A,'Patient Demographics'!J:J,FALSE)</f>
        <v>Senior</v>
      </c>
      <c r="F462" t="str">
        <f>_xlfn.XLOOKUP(A462,'Billing Details'!A:A,'Billing Details'!U:U,FALSE)</f>
        <v/>
      </c>
      <c r="G462">
        <f>_xlfn.XLOOKUP(A462,'Patient Health Records'!A:A,'Patient Health Records'!E:E,FALSE)</f>
        <v>54.9</v>
      </c>
      <c r="H462" t="str">
        <f>_xlfn.XLOOKUP(A462,'Patient Health Records'!A:A,'Patient Health Records'!B:B,FALSE)</f>
        <v>AB+</v>
      </c>
      <c r="I462" t="b">
        <f>_xlfn.XLOOKUP(A462,'Patient Health Records'!A:A,'Patient Health Records'!J:J,FALSE)</f>
        <v>0</v>
      </c>
      <c r="J462" t="b">
        <f>_xlfn.XLOOKUP(A462,'Patient Health Records'!A:A,'Patient Health Records'!P:P,FALSE)</f>
        <v>0</v>
      </c>
      <c r="K462" s="68">
        <f>_xlfn.XLOOKUP(A462,'Patient Health Records'!A:A,'Patient Health Records'!F:F,FALSE)</f>
        <v>20.919067215363508</v>
      </c>
      <c r="L462" s="22" t="str">
        <f>_xlfn.XLOOKUP(A462,'Patient Health Records'!A:A,'Patient Health Records'!AD:AD,FALSE)</f>
        <v>FALSE</v>
      </c>
      <c r="M462">
        <f>_xlfn.XLOOKUP(A462,'Patient Demographics'!A:A,'Patient Demographics'!K:K,FALSE)</f>
        <v>1</v>
      </c>
      <c r="N462" t="b">
        <f>_xlfn.XLOOKUP(A462,'Billing Details'!A:A,'Billing Details'!T:T,FALSE)</f>
        <v>0</v>
      </c>
      <c r="O462" t="str">
        <f>_xlfn.XLOOKUP(A462,'Patient Health Records'!A:A,'Patient Health Records'!AF:AF,FALSE)</f>
        <v>Childbirth</v>
      </c>
      <c r="P462" t="b">
        <f>_xlfn.XLOOKUP(A462,'Patient Health Records'!A:A,'Patient Health Records'!X:X,FALSE)</f>
        <v>0</v>
      </c>
      <c r="Q462" t="b">
        <f>_xlfn.XLOOKUP(A462,'Patient Health Records'!A:A,'Patient Health Records'!S:S,FALSE)</f>
        <v>0</v>
      </c>
      <c r="R462" t="b">
        <f>_xlfn.XLOOKUP(A462,'Patient Health Records'!A:A,'Patient Health Records'!AA:AA,FALSE)</f>
        <v>0</v>
      </c>
      <c r="S462" t="str">
        <f>_xlfn.XLOOKUP(A462,'Patient Demographics'!A:A,'Patient Demographics'!E:E,FALSE)</f>
        <v>Male</v>
      </c>
      <c r="T462" t="str">
        <f>_xlfn.XLOOKUP(A462,'Patient Education'!A:A,'Patient Education'!B:B,FALSE)</f>
        <v>Post-graduate</v>
      </c>
      <c r="U462" t="str">
        <f>_xlfn.XLOOKUP('Combined Sheet'!A462,'Patient Education'!A:A,'Patient Education'!C:C,FALSE)</f>
        <v>Scientist</v>
      </c>
      <c r="V462">
        <f>_xlfn.XLOOKUP(A462,'Billing Details'!A:A,'Billing Details'!J:J,FALSE)</f>
        <v>32000</v>
      </c>
    </row>
    <row r="463" spans="1:22" x14ac:dyDescent="0.35">
      <c r="A463" s="2" t="s">
        <v>757</v>
      </c>
      <c r="B463">
        <f>_xlfn.XLOOKUP(A463,'Patient Demographics'!A:A,'Billing Details'!J:J,FALSE)</f>
        <v>54000</v>
      </c>
      <c r="C463" t="str">
        <f>_xlfn.XLOOKUP(A463,'Patient Demographics'!A:A,'Patient Demographics'!N:N,FALSE)</f>
        <v>South</v>
      </c>
      <c r="D463">
        <f>_xlfn.XLOOKUP(A463,'Patient Demographics'!A:A,'Patient Demographics'!I:I,FALSE)</f>
        <v>38</v>
      </c>
      <c r="E463" t="str">
        <f>_xlfn.XLOOKUP(A463,'Patient Demographics'!A:A,'Patient Demographics'!J:J,FALSE)</f>
        <v>Adult</v>
      </c>
      <c r="F463">
        <f>_xlfn.XLOOKUP(A463,'Billing Details'!A:A,'Billing Details'!U:U,FALSE)</f>
        <v>27921.96</v>
      </c>
      <c r="G463">
        <f>_xlfn.XLOOKUP(A463,'Patient Health Records'!A:A,'Patient Health Records'!E:E,FALSE)</f>
        <v>89.1</v>
      </c>
      <c r="H463" t="str">
        <f>_xlfn.XLOOKUP(A463,'Patient Health Records'!A:A,'Patient Health Records'!B:B,FALSE)</f>
        <v>O+</v>
      </c>
      <c r="I463" t="b">
        <f>_xlfn.XLOOKUP(A463,'Patient Health Records'!A:A,'Patient Health Records'!J:J,FALSE)</f>
        <v>0</v>
      </c>
      <c r="J463" t="b">
        <f>_xlfn.XLOOKUP(A463,'Patient Health Records'!A:A,'Patient Health Records'!P:P,FALSE)</f>
        <v>0</v>
      </c>
      <c r="K463" s="68">
        <f>_xlfn.XLOOKUP(A463,'Patient Health Records'!A:A,'Patient Health Records'!F:F,FALSE)</f>
        <v>30.830449826989621</v>
      </c>
      <c r="L463" s="22" t="b">
        <f>_xlfn.XLOOKUP(A463,'Patient Health Records'!A:A,'Patient Health Records'!AD:AD,FALSE)</f>
        <v>1</v>
      </c>
      <c r="M463">
        <f>_xlfn.XLOOKUP(A463,'Patient Demographics'!A:A,'Patient Demographics'!K:K,FALSE)</f>
        <v>25</v>
      </c>
      <c r="N463" t="b">
        <f>_xlfn.XLOOKUP(A463,'Billing Details'!A:A,'Billing Details'!T:T,FALSE)</f>
        <v>1</v>
      </c>
      <c r="O463" t="str">
        <f>_xlfn.XLOOKUP(A463,'Patient Health Records'!A:A,'Patient Health Records'!AF:AF,FALSE)</f>
        <v>Prostate Cancer</v>
      </c>
      <c r="P463" t="b">
        <f>_xlfn.XLOOKUP(A463,'Patient Health Records'!A:A,'Patient Health Records'!X:X,FALSE)</f>
        <v>0</v>
      </c>
      <c r="Q463" t="b">
        <f>_xlfn.XLOOKUP(A463,'Patient Health Records'!A:A,'Patient Health Records'!S:S,FALSE)</f>
        <v>0</v>
      </c>
      <c r="R463" t="b">
        <f>_xlfn.XLOOKUP(A463,'Patient Health Records'!A:A,'Patient Health Records'!AA:AA,FALSE)</f>
        <v>1</v>
      </c>
      <c r="S463" t="str">
        <f>_xlfn.XLOOKUP(A463,'Patient Demographics'!A:A,'Patient Demographics'!E:E,FALSE)</f>
        <v>Female</v>
      </c>
      <c r="T463" t="str">
        <f>_xlfn.XLOOKUP(A463,'Patient Education'!A:A,'Patient Education'!B:B,FALSE)</f>
        <v>Bachelor's Degree</v>
      </c>
      <c r="U463" t="str">
        <f>_xlfn.XLOOKUP('Combined Sheet'!A463,'Patient Education'!A:A,'Patient Education'!C:C,FALSE)</f>
        <v>Nurse</v>
      </c>
      <c r="V463">
        <f>_xlfn.XLOOKUP(A463,'Billing Details'!A:A,'Billing Details'!J:J,FALSE)</f>
        <v>54000</v>
      </c>
    </row>
    <row r="464" spans="1:22" x14ac:dyDescent="0.35">
      <c r="A464" s="2" t="s">
        <v>759</v>
      </c>
      <c r="B464">
        <f>_xlfn.XLOOKUP(A464,'Patient Demographics'!A:A,'Billing Details'!J:J,FALSE)</f>
        <v>40000</v>
      </c>
      <c r="C464" t="str">
        <f>_xlfn.XLOOKUP(A464,'Patient Demographics'!A:A,'Patient Demographics'!N:N,FALSE)</f>
        <v>East</v>
      </c>
      <c r="D464">
        <f>_xlfn.XLOOKUP(A464,'Patient Demographics'!A:A,'Patient Demographics'!I:I,FALSE)</f>
        <v>48</v>
      </c>
      <c r="E464" t="str">
        <f>_xlfn.XLOOKUP(A464,'Patient Demographics'!A:A,'Patient Demographics'!J:J,FALSE)</f>
        <v>Senior</v>
      </c>
      <c r="F464">
        <f>_xlfn.XLOOKUP(A464,'Billing Details'!A:A,'Billing Details'!U:U,FALSE)</f>
        <v>23114.3</v>
      </c>
      <c r="G464">
        <f>_xlfn.XLOOKUP(A464,'Patient Health Records'!A:A,'Patient Health Records'!E:E,FALSE)</f>
        <v>86.6</v>
      </c>
      <c r="H464" t="str">
        <f>_xlfn.XLOOKUP(A464,'Patient Health Records'!A:A,'Patient Health Records'!B:B,FALSE)</f>
        <v>B-</v>
      </c>
      <c r="I464" t="b">
        <f>_xlfn.XLOOKUP(A464,'Patient Health Records'!A:A,'Patient Health Records'!J:J,FALSE)</f>
        <v>0</v>
      </c>
      <c r="J464" t="b">
        <f>_xlfn.XLOOKUP(A464,'Patient Health Records'!A:A,'Patient Health Records'!P:P,FALSE)</f>
        <v>0</v>
      </c>
      <c r="K464" s="68">
        <f>_xlfn.XLOOKUP(A464,'Patient Health Records'!A:A,'Patient Health Records'!F:F,FALSE)</f>
        <v>29.27257977285019</v>
      </c>
      <c r="L464" s="22" t="b">
        <f>_xlfn.XLOOKUP(A464,'Patient Health Records'!A:A,'Patient Health Records'!AD:AD,FALSE)</f>
        <v>1</v>
      </c>
      <c r="M464">
        <f>_xlfn.XLOOKUP(A464,'Patient Demographics'!A:A,'Patient Demographics'!K:K,FALSE)</f>
        <v>7</v>
      </c>
      <c r="N464" t="b">
        <f>_xlfn.XLOOKUP(A464,'Billing Details'!A:A,'Billing Details'!T:T,FALSE)</f>
        <v>1</v>
      </c>
      <c r="O464" t="str">
        <f>_xlfn.XLOOKUP(A464,'Patient Health Records'!A:A,'Patient Health Records'!AF:AF,FALSE)</f>
        <v>Stroke</v>
      </c>
      <c r="P464" t="b">
        <f>_xlfn.XLOOKUP(A464,'Patient Health Records'!A:A,'Patient Health Records'!X:X,FALSE)</f>
        <v>0</v>
      </c>
      <c r="Q464" t="b">
        <f>_xlfn.XLOOKUP(A464,'Patient Health Records'!A:A,'Patient Health Records'!S:S,FALSE)</f>
        <v>1</v>
      </c>
      <c r="R464" t="b">
        <f>_xlfn.XLOOKUP(A464,'Patient Health Records'!A:A,'Patient Health Records'!AA:AA,FALSE)</f>
        <v>0</v>
      </c>
      <c r="S464" t="str">
        <f>_xlfn.XLOOKUP(A464,'Patient Demographics'!A:A,'Patient Demographics'!E:E,FALSE)</f>
        <v>Male</v>
      </c>
      <c r="T464" t="str">
        <f>_xlfn.XLOOKUP(A464,'Patient Education'!A:A,'Patient Education'!B:B,FALSE)</f>
        <v>School</v>
      </c>
      <c r="U464" t="str">
        <f>_xlfn.XLOOKUP('Combined Sheet'!A464,'Patient Education'!A:A,'Patient Education'!C:C,FALSE)</f>
        <v>Retail Worker</v>
      </c>
      <c r="V464">
        <f>_xlfn.XLOOKUP(A464,'Billing Details'!A:A,'Billing Details'!J:J,FALSE)</f>
        <v>40000</v>
      </c>
    </row>
    <row r="465" spans="1:22" x14ac:dyDescent="0.35">
      <c r="A465" s="2" t="s">
        <v>760</v>
      </c>
      <c r="B465">
        <f>_xlfn.XLOOKUP(A465,'Patient Demographics'!A:A,'Billing Details'!J:J,FALSE)</f>
        <v>800</v>
      </c>
      <c r="C465" t="str">
        <f>_xlfn.XLOOKUP(A465,'Patient Demographics'!A:A,'Patient Demographics'!N:N,FALSE)</f>
        <v>South</v>
      </c>
      <c r="D465">
        <f>_xlfn.XLOOKUP(A465,'Patient Demographics'!A:A,'Patient Demographics'!I:I,FALSE)</f>
        <v>68</v>
      </c>
      <c r="E465" t="str">
        <f>_xlfn.XLOOKUP(A465,'Patient Demographics'!A:A,'Patient Demographics'!J:J,FALSE)</f>
        <v>super senior</v>
      </c>
      <c r="F465" t="str">
        <f>_xlfn.XLOOKUP(A465,'Billing Details'!A:A,'Billing Details'!U:U,FALSE)</f>
        <v/>
      </c>
      <c r="G465">
        <f>_xlfn.XLOOKUP(A465,'Patient Health Records'!A:A,'Patient Health Records'!E:E,FALSE)</f>
        <v>88.4</v>
      </c>
      <c r="H465" t="str">
        <f>_xlfn.XLOOKUP(A465,'Patient Health Records'!A:A,'Patient Health Records'!B:B,FALSE)</f>
        <v>O+</v>
      </c>
      <c r="I465" t="b">
        <f>_xlfn.XLOOKUP(A465,'Patient Health Records'!A:A,'Patient Health Records'!J:J,FALSE)</f>
        <v>0</v>
      </c>
      <c r="J465" t="b">
        <f>_xlfn.XLOOKUP(A465,'Patient Health Records'!A:A,'Patient Health Records'!P:P,FALSE)</f>
        <v>0</v>
      </c>
      <c r="K465" s="68">
        <f>_xlfn.XLOOKUP(A465,'Patient Health Records'!A:A,'Patient Health Records'!F:F,FALSE)</f>
        <v>32.470156106519745</v>
      </c>
      <c r="L465" s="22" t="b">
        <f>_xlfn.XLOOKUP(A465,'Patient Health Records'!A:A,'Patient Health Records'!AD:AD,FALSE)</f>
        <v>1</v>
      </c>
      <c r="M465">
        <f>_xlfn.XLOOKUP(A465,'Patient Demographics'!A:A,'Patient Demographics'!K:K,FALSE)</f>
        <v>12</v>
      </c>
      <c r="N465" t="b">
        <f>_xlfn.XLOOKUP(A465,'Billing Details'!A:A,'Billing Details'!T:T,FALSE)</f>
        <v>0</v>
      </c>
      <c r="O465" t="str">
        <f>_xlfn.XLOOKUP(A465,'Patient Health Records'!A:A,'Patient Health Records'!AF:AF,FALSE)</f>
        <v>Cancer</v>
      </c>
      <c r="P465" t="b">
        <f>_xlfn.XLOOKUP(A465,'Patient Health Records'!A:A,'Patient Health Records'!X:X,FALSE)</f>
        <v>0</v>
      </c>
      <c r="Q465" t="b">
        <f>_xlfn.XLOOKUP(A465,'Patient Health Records'!A:A,'Patient Health Records'!S:S,FALSE)</f>
        <v>0</v>
      </c>
      <c r="R465" t="b">
        <f>_xlfn.XLOOKUP(A465,'Patient Health Records'!A:A,'Patient Health Records'!AA:AA,FALSE)</f>
        <v>1</v>
      </c>
      <c r="S465" t="str">
        <f>_xlfn.XLOOKUP(A465,'Patient Demographics'!A:A,'Patient Demographics'!E:E,FALSE)</f>
        <v>Female</v>
      </c>
      <c r="T465" t="str">
        <f>_xlfn.XLOOKUP(A465,'Patient Education'!A:A,'Patient Education'!B:B,FALSE)</f>
        <v>Master's Degree</v>
      </c>
      <c r="U465" t="str">
        <f>_xlfn.XLOOKUP('Combined Sheet'!A465,'Patient Education'!A:A,'Patient Education'!C:C,FALSE)</f>
        <v>Doctor</v>
      </c>
      <c r="V465">
        <f>_xlfn.XLOOKUP(A465,'Billing Details'!A:A,'Billing Details'!J:J,FALSE)</f>
        <v>800</v>
      </c>
    </row>
    <row r="466" spans="1:22" x14ac:dyDescent="0.35">
      <c r="A466" s="2" t="s">
        <v>762</v>
      </c>
      <c r="B466">
        <f>_xlfn.XLOOKUP(A466,'Patient Demographics'!A:A,'Billing Details'!J:J,FALSE)</f>
        <v>32000</v>
      </c>
      <c r="C466" t="str">
        <f>_xlfn.XLOOKUP(A466,'Patient Demographics'!A:A,'Patient Demographics'!N:N,FALSE)</f>
        <v>West</v>
      </c>
      <c r="D466">
        <f>_xlfn.XLOOKUP(A466,'Patient Demographics'!A:A,'Patient Demographics'!I:I,FALSE)</f>
        <v>33</v>
      </c>
      <c r="E466" t="str">
        <f>_xlfn.XLOOKUP(A466,'Patient Demographics'!A:A,'Patient Demographics'!J:J,FALSE)</f>
        <v>Adult</v>
      </c>
      <c r="F466">
        <f>_xlfn.XLOOKUP(A466,'Billing Details'!A:A,'Billing Details'!U:U,FALSE)</f>
        <v>26512.240000000002</v>
      </c>
      <c r="G466">
        <f>_xlfn.XLOOKUP(A466,'Patient Health Records'!A:A,'Patient Health Records'!E:E,FALSE)</f>
        <v>84.7</v>
      </c>
      <c r="H466" t="str">
        <f>_xlfn.XLOOKUP(A466,'Patient Health Records'!A:A,'Patient Health Records'!B:B,FALSE)</f>
        <v>A-</v>
      </c>
      <c r="I466" t="b">
        <f>_xlfn.XLOOKUP(A466,'Patient Health Records'!A:A,'Patient Health Records'!J:J,FALSE)</f>
        <v>0</v>
      </c>
      <c r="J466" t="b">
        <f>_xlfn.XLOOKUP(A466,'Patient Health Records'!A:A,'Patient Health Records'!P:P,FALSE)</f>
        <v>1</v>
      </c>
      <c r="K466" s="68">
        <f>_xlfn.XLOOKUP(A466,'Patient Health Records'!A:A,'Patient Health Records'!F:F,FALSE)</f>
        <v>30.00992063492064</v>
      </c>
      <c r="L466" s="22" t="b">
        <f>_xlfn.XLOOKUP(A466,'Patient Health Records'!A:A,'Patient Health Records'!AD:AD,FALSE)</f>
        <v>1</v>
      </c>
      <c r="M466">
        <f>_xlfn.XLOOKUP(A466,'Patient Demographics'!A:A,'Patient Demographics'!K:K,FALSE)</f>
        <v>7</v>
      </c>
      <c r="N466" t="b">
        <f>_xlfn.XLOOKUP(A466,'Billing Details'!A:A,'Billing Details'!T:T,FALSE)</f>
        <v>1</v>
      </c>
      <c r="O466" t="str">
        <f>_xlfn.XLOOKUP(A466,'Patient Health Records'!A:A,'Patient Health Records'!AF:AF,FALSE)</f>
        <v>Heart Disease</v>
      </c>
      <c r="P466" t="b">
        <f>_xlfn.XLOOKUP(A466,'Patient Health Records'!A:A,'Patient Health Records'!X:X,FALSE)</f>
        <v>1</v>
      </c>
      <c r="Q466" t="b">
        <f>_xlfn.XLOOKUP(A466,'Patient Health Records'!A:A,'Patient Health Records'!S:S,FALSE)</f>
        <v>1</v>
      </c>
      <c r="R466" t="b">
        <f>_xlfn.XLOOKUP(A466,'Patient Health Records'!A:A,'Patient Health Records'!AA:AA,FALSE)</f>
        <v>1</v>
      </c>
      <c r="S466" t="str">
        <f>_xlfn.XLOOKUP(A466,'Patient Demographics'!A:A,'Patient Demographics'!E:E,FALSE)</f>
        <v>Male</v>
      </c>
      <c r="T466" t="str">
        <f>_xlfn.XLOOKUP(A466,'Patient Education'!A:A,'Patient Education'!B:B,FALSE)</f>
        <v>Bachelor's Degree</v>
      </c>
      <c r="U466" t="str">
        <f>_xlfn.XLOOKUP('Combined Sheet'!A466,'Patient Education'!A:A,'Patient Education'!C:C,FALSE)</f>
        <v>Engineer</v>
      </c>
      <c r="V466">
        <f>_xlfn.XLOOKUP(A466,'Billing Details'!A:A,'Billing Details'!J:J,FALSE)</f>
        <v>32000</v>
      </c>
    </row>
    <row r="467" spans="1:22" x14ac:dyDescent="0.35">
      <c r="A467" s="2" t="s">
        <v>763</v>
      </c>
      <c r="B467">
        <f>_xlfn.XLOOKUP(A467,'Patient Demographics'!A:A,'Billing Details'!J:J,FALSE)</f>
        <v>12000</v>
      </c>
      <c r="C467" t="str">
        <f>_xlfn.XLOOKUP(A467,'Patient Demographics'!A:A,'Patient Demographics'!N:N,FALSE)</f>
        <v>South</v>
      </c>
      <c r="D467">
        <f>_xlfn.XLOOKUP(A467,'Patient Demographics'!A:A,'Patient Demographics'!I:I,FALSE)</f>
        <v>68</v>
      </c>
      <c r="E467" t="str">
        <f>_xlfn.XLOOKUP(A467,'Patient Demographics'!A:A,'Patient Demographics'!J:J,FALSE)</f>
        <v>super senior</v>
      </c>
      <c r="F467" t="str">
        <f>_xlfn.XLOOKUP(A467,'Billing Details'!A:A,'Billing Details'!U:U,FALSE)</f>
        <v/>
      </c>
      <c r="G467">
        <f>_xlfn.XLOOKUP(A467,'Patient Health Records'!A:A,'Patient Health Records'!E:E,FALSE)</f>
        <v>74.8</v>
      </c>
      <c r="H467" t="str">
        <f>_xlfn.XLOOKUP(A467,'Patient Health Records'!A:A,'Patient Health Records'!B:B,FALSE)</f>
        <v>B-</v>
      </c>
      <c r="I467" t="b">
        <f>_xlfn.XLOOKUP(A467,'Patient Health Records'!A:A,'Patient Health Records'!J:J,FALSE)</f>
        <v>0</v>
      </c>
      <c r="J467" t="b">
        <f>_xlfn.XLOOKUP(A467,'Patient Health Records'!A:A,'Patient Health Records'!P:P,FALSE)</f>
        <v>1</v>
      </c>
      <c r="K467" s="68">
        <f>_xlfn.XLOOKUP(A467,'Patient Health Records'!A:A,'Patient Health Records'!F:F,FALSE)</f>
        <v>31.134235171696144</v>
      </c>
      <c r="L467" s="22" t="b">
        <f>_xlfn.XLOOKUP(A467,'Patient Health Records'!A:A,'Patient Health Records'!AD:AD,FALSE)</f>
        <v>1</v>
      </c>
      <c r="M467">
        <f>_xlfn.XLOOKUP(A467,'Patient Demographics'!A:A,'Patient Demographics'!K:K,FALSE)</f>
        <v>9</v>
      </c>
      <c r="N467" t="b">
        <f>_xlfn.XLOOKUP(A467,'Billing Details'!A:A,'Billing Details'!T:T,FALSE)</f>
        <v>0</v>
      </c>
      <c r="O467" t="str">
        <f>_xlfn.XLOOKUP(A467,'Patient Health Records'!A:A,'Patient Health Records'!AF:AF,FALSE)</f>
        <v>Stroke</v>
      </c>
      <c r="P467" t="b">
        <f>_xlfn.XLOOKUP(A467,'Patient Health Records'!A:A,'Patient Health Records'!X:X,FALSE)</f>
        <v>0</v>
      </c>
      <c r="Q467" t="b">
        <f>_xlfn.XLOOKUP(A467,'Patient Health Records'!A:A,'Patient Health Records'!S:S,FALSE)</f>
        <v>1</v>
      </c>
      <c r="R467" t="b">
        <f>_xlfn.XLOOKUP(A467,'Patient Health Records'!A:A,'Patient Health Records'!AA:AA,FALSE)</f>
        <v>0</v>
      </c>
      <c r="S467" t="str">
        <f>_xlfn.XLOOKUP(A467,'Patient Demographics'!A:A,'Patient Demographics'!E:E,FALSE)</f>
        <v>Female</v>
      </c>
      <c r="T467" t="str">
        <f>_xlfn.XLOOKUP(A467,'Patient Education'!A:A,'Patient Education'!B:B,FALSE)</f>
        <v>Post-graduate</v>
      </c>
      <c r="U467" t="str">
        <f>_xlfn.XLOOKUP('Combined Sheet'!A467,'Patient Education'!A:A,'Patient Education'!C:C,FALSE)</f>
        <v>Consultant</v>
      </c>
      <c r="V467">
        <f>_xlfn.XLOOKUP(A467,'Billing Details'!A:A,'Billing Details'!J:J,FALSE)</f>
        <v>12000</v>
      </c>
    </row>
    <row r="468" spans="1:22" x14ac:dyDescent="0.35">
      <c r="A468" s="2" t="s">
        <v>764</v>
      </c>
      <c r="B468">
        <f>_xlfn.XLOOKUP(A468,'Patient Demographics'!A:A,'Billing Details'!J:J,FALSE)</f>
        <v>40000</v>
      </c>
      <c r="C468" t="str">
        <f>_xlfn.XLOOKUP(A468,'Patient Demographics'!A:A,'Patient Demographics'!N:N,FALSE)</f>
        <v>West</v>
      </c>
      <c r="D468">
        <f>_xlfn.XLOOKUP(A468,'Patient Demographics'!A:A,'Patient Demographics'!I:I,FALSE)</f>
        <v>68</v>
      </c>
      <c r="E468" t="str">
        <f>_xlfn.XLOOKUP(A468,'Patient Demographics'!A:A,'Patient Demographics'!J:J,FALSE)</f>
        <v>super senior</v>
      </c>
      <c r="F468" t="str">
        <f>_xlfn.XLOOKUP(A468,'Billing Details'!A:A,'Billing Details'!U:U,FALSE)</f>
        <v/>
      </c>
      <c r="G468">
        <f>_xlfn.XLOOKUP(A468,'Patient Health Records'!A:A,'Patient Health Records'!E:E,FALSE)</f>
        <v>85.2</v>
      </c>
      <c r="H468" t="str">
        <f>_xlfn.XLOOKUP(A468,'Patient Health Records'!A:A,'Patient Health Records'!B:B,FALSE)</f>
        <v>O-</v>
      </c>
      <c r="I468" t="b">
        <f>_xlfn.XLOOKUP(A468,'Patient Health Records'!A:A,'Patient Health Records'!J:J,FALSE)</f>
        <v>1</v>
      </c>
      <c r="J468" t="b">
        <f>_xlfn.XLOOKUP(A468,'Patient Health Records'!A:A,'Patient Health Records'!P:P,FALSE)</f>
        <v>1</v>
      </c>
      <c r="K468" s="68">
        <f>_xlfn.XLOOKUP(A468,'Patient Health Records'!A:A,'Patient Health Records'!F:F,FALSE)</f>
        <v>33.701198528539216</v>
      </c>
      <c r="L468" s="22" t="b">
        <f>_xlfn.XLOOKUP(A468,'Patient Health Records'!A:A,'Patient Health Records'!AD:AD,FALSE)</f>
        <v>1</v>
      </c>
      <c r="M468">
        <f>_xlfn.XLOOKUP(A468,'Patient Demographics'!A:A,'Patient Demographics'!K:K,FALSE)</f>
        <v>7</v>
      </c>
      <c r="N468" t="b">
        <f>_xlfn.XLOOKUP(A468,'Billing Details'!A:A,'Billing Details'!T:T,FALSE)</f>
        <v>0</v>
      </c>
      <c r="O468" t="str">
        <f>_xlfn.XLOOKUP(A468,'Patient Health Records'!A:A,'Patient Health Records'!AF:AF,FALSE)</f>
        <v>Hypertension</v>
      </c>
      <c r="P468" t="b">
        <f>_xlfn.XLOOKUP(A468,'Patient Health Records'!A:A,'Patient Health Records'!X:X,FALSE)</f>
        <v>0</v>
      </c>
      <c r="Q468" t="b">
        <f>_xlfn.XLOOKUP(A468,'Patient Health Records'!A:A,'Patient Health Records'!S:S,FALSE)</f>
        <v>0</v>
      </c>
      <c r="R468" t="b">
        <f>_xlfn.XLOOKUP(A468,'Patient Health Records'!A:A,'Patient Health Records'!AA:AA,FALSE)</f>
        <v>1</v>
      </c>
      <c r="S468" t="str">
        <f>_xlfn.XLOOKUP(A468,'Patient Demographics'!A:A,'Patient Demographics'!E:E,FALSE)</f>
        <v>Male</v>
      </c>
      <c r="T468" t="str">
        <f>_xlfn.XLOOKUP(A468,'Patient Education'!A:A,'Patient Education'!B:B,FALSE)</f>
        <v>Master's Degree</v>
      </c>
      <c r="U468" t="str">
        <f>_xlfn.XLOOKUP('Combined Sheet'!A468,'Patient Education'!A:A,'Patient Education'!C:C,FALSE)</f>
        <v>Senior Executive</v>
      </c>
      <c r="V468">
        <f>_xlfn.XLOOKUP(A468,'Billing Details'!A:A,'Billing Details'!J:J,FALSE)</f>
        <v>40000</v>
      </c>
    </row>
    <row r="469" spans="1:22" x14ac:dyDescent="0.35">
      <c r="A469" s="2" t="s">
        <v>765</v>
      </c>
      <c r="B469">
        <f>_xlfn.XLOOKUP(A469,'Patient Demographics'!A:A,'Billing Details'!J:J,FALSE)</f>
        <v>21000</v>
      </c>
      <c r="C469" t="str">
        <f>_xlfn.XLOOKUP(A469,'Patient Demographics'!A:A,'Patient Demographics'!N:N,FALSE)</f>
        <v>North</v>
      </c>
      <c r="D469">
        <f>_xlfn.XLOOKUP(A469,'Patient Demographics'!A:A,'Patient Demographics'!I:I,FALSE)</f>
        <v>28</v>
      </c>
      <c r="E469" t="str">
        <f>_xlfn.XLOOKUP(A469,'Patient Demographics'!A:A,'Patient Demographics'!J:J,FALSE)</f>
        <v>Young adult</v>
      </c>
      <c r="F469">
        <f>_xlfn.XLOOKUP(A469,'Billing Details'!A:A,'Billing Details'!U:U,FALSE)</f>
        <v>13118.279999999999</v>
      </c>
      <c r="G469">
        <f>_xlfn.XLOOKUP(A469,'Patient Health Records'!A:A,'Patient Health Records'!E:E,FALSE)</f>
        <v>93.5</v>
      </c>
      <c r="H469" t="str">
        <f>_xlfn.XLOOKUP(A469,'Patient Health Records'!A:A,'Patient Health Records'!B:B,FALSE)</f>
        <v>B-</v>
      </c>
      <c r="I469" t="b">
        <f>_xlfn.XLOOKUP(A469,'Patient Health Records'!A:A,'Patient Health Records'!J:J,FALSE)</f>
        <v>1</v>
      </c>
      <c r="J469" t="b">
        <f>_xlfn.XLOOKUP(A469,'Patient Health Records'!A:A,'Patient Health Records'!P:P,FALSE)</f>
        <v>1</v>
      </c>
      <c r="K469" s="68">
        <f>_xlfn.XLOOKUP(A469,'Patient Health Records'!A:A,'Patient Health Records'!F:F,FALSE)</f>
        <v>32.352941176470594</v>
      </c>
      <c r="L469" s="22" t="b">
        <f>_xlfn.XLOOKUP(A469,'Patient Health Records'!A:A,'Patient Health Records'!AD:AD,FALSE)</f>
        <v>1</v>
      </c>
      <c r="M469">
        <f>_xlfn.XLOOKUP(A469,'Patient Demographics'!A:A,'Patient Demographics'!K:K,FALSE)</f>
        <v>5</v>
      </c>
      <c r="N469" t="b">
        <f>_xlfn.XLOOKUP(A469,'Billing Details'!A:A,'Billing Details'!T:T,FALSE)</f>
        <v>1</v>
      </c>
      <c r="O469" t="str">
        <f>_xlfn.XLOOKUP(A469,'Patient Health Records'!A:A,'Patient Health Records'!AF:AF,FALSE)</f>
        <v>Stroke</v>
      </c>
      <c r="P469" t="b">
        <f>_xlfn.XLOOKUP(A469,'Patient Health Records'!A:A,'Patient Health Records'!X:X,FALSE)</f>
        <v>0</v>
      </c>
      <c r="Q469" t="b">
        <f>_xlfn.XLOOKUP(A469,'Patient Health Records'!A:A,'Patient Health Records'!S:S,FALSE)</f>
        <v>0</v>
      </c>
      <c r="R469" t="b">
        <f>_xlfn.XLOOKUP(A469,'Patient Health Records'!A:A,'Patient Health Records'!AA:AA,FALSE)</f>
        <v>1</v>
      </c>
      <c r="S469" t="str">
        <f>_xlfn.XLOOKUP(A469,'Patient Demographics'!A:A,'Patient Demographics'!E:E,FALSE)</f>
        <v>Female</v>
      </c>
      <c r="T469" t="str">
        <f>_xlfn.XLOOKUP(A469,'Patient Education'!A:A,'Patient Education'!B:B,FALSE)</f>
        <v>Bachelor's Degree</v>
      </c>
      <c r="U469" t="str">
        <f>_xlfn.XLOOKUP('Combined Sheet'!A469,'Patient Education'!A:A,'Patient Education'!C:C,FALSE)</f>
        <v>Nurse</v>
      </c>
      <c r="V469">
        <f>_xlfn.XLOOKUP(A469,'Billing Details'!A:A,'Billing Details'!J:J,FALSE)</f>
        <v>21000</v>
      </c>
    </row>
    <row r="470" spans="1:22" x14ac:dyDescent="0.35">
      <c r="A470" s="2" t="s">
        <v>766</v>
      </c>
      <c r="B470">
        <f>_xlfn.XLOOKUP(A470,'Patient Demographics'!A:A,'Billing Details'!J:J,FALSE)</f>
        <v>3000</v>
      </c>
      <c r="C470" t="str">
        <f>_xlfn.XLOOKUP(A470,'Patient Demographics'!A:A,'Patient Demographics'!N:N,FALSE)</f>
        <v>East</v>
      </c>
      <c r="D470">
        <f>_xlfn.XLOOKUP(A470,'Patient Demographics'!A:A,'Patient Demographics'!I:I,FALSE)</f>
        <v>28</v>
      </c>
      <c r="E470" t="str">
        <f>_xlfn.XLOOKUP(A470,'Patient Demographics'!A:A,'Patient Demographics'!J:J,FALSE)</f>
        <v>Young adult</v>
      </c>
      <c r="F470">
        <f>_xlfn.XLOOKUP(A470,'Billing Details'!A:A,'Billing Details'!U:U,FALSE)</f>
        <v>2092.17</v>
      </c>
      <c r="G470">
        <f>_xlfn.XLOOKUP(A470,'Patient Health Records'!A:A,'Patient Health Records'!E:E,FALSE)</f>
        <v>63.4</v>
      </c>
      <c r="H470" t="str">
        <f>_xlfn.XLOOKUP(A470,'Patient Health Records'!A:A,'Patient Health Records'!B:B,FALSE)</f>
        <v>B-</v>
      </c>
      <c r="I470" t="b">
        <f>_xlfn.XLOOKUP(A470,'Patient Health Records'!A:A,'Patient Health Records'!J:J,FALSE)</f>
        <v>0</v>
      </c>
      <c r="J470" t="b">
        <f>_xlfn.XLOOKUP(A470,'Patient Health Records'!A:A,'Patient Health Records'!P:P,FALSE)</f>
        <v>1</v>
      </c>
      <c r="K470" s="68">
        <f>_xlfn.XLOOKUP(A470,'Patient Health Records'!A:A,'Patient Health Records'!F:F,FALSE)</f>
        <v>21.93771626297578</v>
      </c>
      <c r="L470" s="22" t="str">
        <f>_xlfn.XLOOKUP(A470,'Patient Health Records'!A:A,'Patient Health Records'!AD:AD,FALSE)</f>
        <v>FALSE</v>
      </c>
      <c r="M470">
        <f>_xlfn.XLOOKUP(A470,'Patient Demographics'!A:A,'Patient Demographics'!K:K,FALSE)</f>
        <v>3</v>
      </c>
      <c r="N470" t="b">
        <f>_xlfn.XLOOKUP(A470,'Billing Details'!A:A,'Billing Details'!T:T,FALSE)</f>
        <v>1</v>
      </c>
      <c r="O470" t="str">
        <f>_xlfn.XLOOKUP(A470,'Patient Health Records'!A:A,'Patient Health Records'!AF:AF,FALSE)</f>
        <v>Hypertension</v>
      </c>
      <c r="P470" t="b">
        <f>_xlfn.XLOOKUP(A470,'Patient Health Records'!A:A,'Patient Health Records'!X:X,FALSE)</f>
        <v>0</v>
      </c>
      <c r="Q470" t="b">
        <f>_xlfn.XLOOKUP(A470,'Patient Health Records'!A:A,'Patient Health Records'!S:S,FALSE)</f>
        <v>0</v>
      </c>
      <c r="R470" t="b">
        <f>_xlfn.XLOOKUP(A470,'Patient Health Records'!A:A,'Patient Health Records'!AA:AA,FALSE)</f>
        <v>0</v>
      </c>
      <c r="S470" t="str">
        <f>_xlfn.XLOOKUP(A470,'Patient Demographics'!A:A,'Patient Demographics'!E:E,FALSE)</f>
        <v>Female</v>
      </c>
      <c r="T470" t="str">
        <f>_xlfn.XLOOKUP(A470,'Patient Education'!A:A,'Patient Education'!B:B,FALSE)</f>
        <v>Bachelor's Degree</v>
      </c>
      <c r="U470" t="str">
        <f>_xlfn.XLOOKUP('Combined Sheet'!A470,'Patient Education'!A:A,'Patient Education'!C:C,FALSE)</f>
        <v>Teacher</v>
      </c>
      <c r="V470">
        <f>_xlfn.XLOOKUP(A470,'Billing Details'!A:A,'Billing Details'!J:J,FALSE)</f>
        <v>3000</v>
      </c>
    </row>
    <row r="471" spans="1:22" x14ac:dyDescent="0.35">
      <c r="A471" s="2" t="s">
        <v>767</v>
      </c>
      <c r="B471">
        <f>_xlfn.XLOOKUP(A471,'Patient Demographics'!A:A,'Billing Details'!J:J,FALSE)</f>
        <v>75000</v>
      </c>
      <c r="C471" t="str">
        <f>_xlfn.XLOOKUP(A471,'Patient Demographics'!A:A,'Patient Demographics'!N:N,FALSE)</f>
        <v>North</v>
      </c>
      <c r="D471">
        <f>_xlfn.XLOOKUP(A471,'Patient Demographics'!A:A,'Patient Demographics'!I:I,FALSE)</f>
        <v>62</v>
      </c>
      <c r="E471" t="str">
        <f>_xlfn.XLOOKUP(A471,'Patient Demographics'!A:A,'Patient Demographics'!J:J,FALSE)</f>
        <v>super senior</v>
      </c>
      <c r="F471">
        <f>_xlfn.XLOOKUP(A471,'Billing Details'!A:A,'Billing Details'!U:U,FALSE)</f>
        <v>38626.699999999997</v>
      </c>
      <c r="G471">
        <f>_xlfn.XLOOKUP(A471,'Patient Health Records'!A:A,'Patient Health Records'!E:E,FALSE)</f>
        <v>91.5</v>
      </c>
      <c r="H471" t="str">
        <f>_xlfn.XLOOKUP(A471,'Patient Health Records'!A:A,'Patient Health Records'!B:B,FALSE)</f>
        <v>A-</v>
      </c>
      <c r="I471" t="b">
        <f>_xlfn.XLOOKUP(A471,'Patient Health Records'!A:A,'Patient Health Records'!J:J,FALSE)</f>
        <v>1</v>
      </c>
      <c r="J471" t="b">
        <f>_xlfn.XLOOKUP(A471,'Patient Health Records'!A:A,'Patient Health Records'!P:P,FALSE)</f>
        <v>1</v>
      </c>
      <c r="K471" s="68">
        <f>_xlfn.XLOOKUP(A471,'Patient Health Records'!A:A,'Patient Health Records'!F:F,FALSE)</f>
        <v>34.438631487824161</v>
      </c>
      <c r="L471" s="22" t="b">
        <f>_xlfn.XLOOKUP(A471,'Patient Health Records'!A:A,'Patient Health Records'!AD:AD,FALSE)</f>
        <v>1</v>
      </c>
      <c r="M471">
        <f>_xlfn.XLOOKUP(A471,'Patient Demographics'!A:A,'Patient Demographics'!K:K,FALSE)</f>
        <v>12</v>
      </c>
      <c r="N471" t="b">
        <f>_xlfn.XLOOKUP(A471,'Billing Details'!A:A,'Billing Details'!T:T,FALSE)</f>
        <v>1</v>
      </c>
      <c r="O471" t="str">
        <f>_xlfn.XLOOKUP(A471,'Patient Health Records'!A:A,'Patient Health Records'!AF:AF,FALSE)</f>
        <v>Appendicitis</v>
      </c>
      <c r="P471" t="b">
        <f>_xlfn.XLOOKUP(A471,'Patient Health Records'!A:A,'Patient Health Records'!X:X,FALSE)</f>
        <v>0</v>
      </c>
      <c r="Q471" t="b">
        <f>_xlfn.XLOOKUP(A471,'Patient Health Records'!A:A,'Patient Health Records'!S:S,FALSE)</f>
        <v>1</v>
      </c>
      <c r="R471" t="b">
        <f>_xlfn.XLOOKUP(A471,'Patient Health Records'!A:A,'Patient Health Records'!AA:AA,FALSE)</f>
        <v>0</v>
      </c>
      <c r="S471" t="str">
        <f>_xlfn.XLOOKUP(A471,'Patient Demographics'!A:A,'Patient Demographics'!E:E,FALSE)</f>
        <v>Male</v>
      </c>
      <c r="T471" t="str">
        <f>_xlfn.XLOOKUP(A471,'Patient Education'!A:A,'Patient Education'!B:B,FALSE)</f>
        <v>PhD</v>
      </c>
      <c r="U471" t="str">
        <f>_xlfn.XLOOKUP('Combined Sheet'!A471,'Patient Education'!A:A,'Patient Education'!C:C,FALSE)</f>
        <v>CEO</v>
      </c>
      <c r="V471">
        <f>_xlfn.XLOOKUP(A471,'Billing Details'!A:A,'Billing Details'!J:J,FALSE)</f>
        <v>75000</v>
      </c>
    </row>
    <row r="472" spans="1:22" x14ac:dyDescent="0.35">
      <c r="A472" s="2" t="s">
        <v>768</v>
      </c>
      <c r="B472">
        <f>_xlfn.XLOOKUP(A472,'Patient Demographics'!A:A,'Billing Details'!J:J,FALSE)</f>
        <v>800</v>
      </c>
      <c r="C472" t="str">
        <f>_xlfn.XLOOKUP(A472,'Patient Demographics'!A:A,'Patient Demographics'!N:N,FALSE)</f>
        <v>East</v>
      </c>
      <c r="D472">
        <f>_xlfn.XLOOKUP(A472,'Patient Demographics'!A:A,'Patient Demographics'!I:I,FALSE)</f>
        <v>30</v>
      </c>
      <c r="E472" t="str">
        <f>_xlfn.XLOOKUP(A472,'Patient Demographics'!A:A,'Patient Demographics'!J:J,FALSE)</f>
        <v>Young adult</v>
      </c>
      <c r="F472">
        <f>_xlfn.XLOOKUP(A472,'Billing Details'!A:A,'Billing Details'!U:U,FALSE)</f>
        <v>628.30999999999995</v>
      </c>
      <c r="G472">
        <f>_xlfn.XLOOKUP(A472,'Patient Health Records'!A:A,'Patient Health Records'!E:E,FALSE)</f>
        <v>93.4</v>
      </c>
      <c r="H472" t="str">
        <f>_xlfn.XLOOKUP(A472,'Patient Health Records'!A:A,'Patient Health Records'!B:B,FALSE)</f>
        <v>O+</v>
      </c>
      <c r="I472" t="b">
        <f>_xlfn.XLOOKUP(A472,'Patient Health Records'!A:A,'Patient Health Records'!J:J,FALSE)</f>
        <v>1</v>
      </c>
      <c r="J472" t="b">
        <f>_xlfn.XLOOKUP(A472,'Patient Health Records'!A:A,'Patient Health Records'!P:P,FALSE)</f>
        <v>1</v>
      </c>
      <c r="K472" s="68">
        <f>_xlfn.XLOOKUP(A472,'Patient Health Records'!A:A,'Patient Health Records'!F:F,FALSE)</f>
        <v>31.941452070722622</v>
      </c>
      <c r="L472" s="22" t="b">
        <f>_xlfn.XLOOKUP(A472,'Patient Health Records'!A:A,'Patient Health Records'!AD:AD,FALSE)</f>
        <v>1</v>
      </c>
      <c r="M472">
        <f>_xlfn.XLOOKUP(A472,'Patient Demographics'!A:A,'Patient Demographics'!K:K,FALSE)</f>
        <v>15</v>
      </c>
      <c r="N472" t="b">
        <f>_xlfn.XLOOKUP(A472,'Billing Details'!A:A,'Billing Details'!T:T,FALSE)</f>
        <v>1</v>
      </c>
      <c r="O472" t="str">
        <f>_xlfn.XLOOKUP(A472,'Patient Health Records'!A:A,'Patient Health Records'!AF:AF,FALSE)</f>
        <v>Stroke</v>
      </c>
      <c r="P472" t="b">
        <f>_xlfn.XLOOKUP(A472,'Patient Health Records'!A:A,'Patient Health Records'!X:X,FALSE)</f>
        <v>0</v>
      </c>
      <c r="Q472" t="b">
        <f>_xlfn.XLOOKUP(A472,'Patient Health Records'!A:A,'Patient Health Records'!S:S,FALSE)</f>
        <v>0</v>
      </c>
      <c r="R472" t="b">
        <f>_xlfn.XLOOKUP(A472,'Patient Health Records'!A:A,'Patient Health Records'!AA:AA,FALSE)</f>
        <v>1</v>
      </c>
      <c r="S472" t="str">
        <f>_xlfn.XLOOKUP(A472,'Patient Demographics'!A:A,'Patient Demographics'!E:E,FALSE)</f>
        <v>Male</v>
      </c>
      <c r="T472" t="str">
        <f>_xlfn.XLOOKUP(A472,'Patient Education'!A:A,'Patient Education'!B:B,FALSE)</f>
        <v>Post-graduate</v>
      </c>
      <c r="U472" t="str">
        <f>_xlfn.XLOOKUP('Combined Sheet'!A472,'Patient Education'!A:A,'Patient Education'!C:C,FALSE)</f>
        <v>CEO</v>
      </c>
      <c r="V472">
        <f>_xlfn.XLOOKUP(A472,'Billing Details'!A:A,'Billing Details'!J:J,FALSE)</f>
        <v>800</v>
      </c>
    </row>
    <row r="473" spans="1:22" x14ac:dyDescent="0.35">
      <c r="A473" s="2" t="s">
        <v>769</v>
      </c>
      <c r="B473">
        <f>_xlfn.XLOOKUP(A473,'Patient Demographics'!A:A,'Billing Details'!J:J,FALSE)</f>
        <v>75000</v>
      </c>
      <c r="C473" t="str">
        <f>_xlfn.XLOOKUP(A473,'Patient Demographics'!A:A,'Patient Demographics'!N:N,FALSE)</f>
        <v>South</v>
      </c>
      <c r="D473">
        <f>_xlfn.XLOOKUP(A473,'Patient Demographics'!A:A,'Patient Demographics'!I:I,FALSE)</f>
        <v>58</v>
      </c>
      <c r="E473" t="str">
        <f>_xlfn.XLOOKUP(A473,'Patient Demographics'!A:A,'Patient Demographics'!J:J,FALSE)</f>
        <v>Senior</v>
      </c>
      <c r="F473" t="str">
        <f>_xlfn.XLOOKUP(A473,'Billing Details'!A:A,'Billing Details'!U:U,FALSE)</f>
        <v/>
      </c>
      <c r="G473">
        <f>_xlfn.XLOOKUP(A473,'Patient Health Records'!A:A,'Patient Health Records'!E:E,FALSE)</f>
        <v>52.2</v>
      </c>
      <c r="H473" t="str">
        <f>_xlfn.XLOOKUP(A473,'Patient Health Records'!A:A,'Patient Health Records'!B:B,FALSE)</f>
        <v>B-</v>
      </c>
      <c r="I473" t="b">
        <f>_xlfn.XLOOKUP(A473,'Patient Health Records'!A:A,'Patient Health Records'!J:J,FALSE)</f>
        <v>0</v>
      </c>
      <c r="J473" t="b">
        <f>_xlfn.XLOOKUP(A473,'Patient Health Records'!A:A,'Patient Health Records'!P:P,FALSE)</f>
        <v>1</v>
      </c>
      <c r="K473" s="68">
        <f>_xlfn.XLOOKUP(A473,'Patient Health Records'!A:A,'Patient Health Records'!F:F,FALSE)</f>
        <v>20.390624999999996</v>
      </c>
      <c r="L473" s="22" t="b">
        <f>_xlfn.XLOOKUP(A473,'Patient Health Records'!A:A,'Patient Health Records'!AD:AD,FALSE)</f>
        <v>0</v>
      </c>
      <c r="M473">
        <f>_xlfn.XLOOKUP(A473,'Patient Demographics'!A:A,'Patient Demographics'!K:K,FALSE)</f>
        <v>200</v>
      </c>
      <c r="N473" t="b">
        <f>_xlfn.XLOOKUP(A473,'Billing Details'!A:A,'Billing Details'!T:T,FALSE)</f>
        <v>0</v>
      </c>
      <c r="O473" t="str">
        <f>_xlfn.XLOOKUP(A473,'Patient Health Records'!A:A,'Patient Health Records'!AF:AF,FALSE)</f>
        <v>Kidney Stones</v>
      </c>
      <c r="P473" t="b">
        <f>_xlfn.XLOOKUP(A473,'Patient Health Records'!A:A,'Patient Health Records'!X:X,FALSE)</f>
        <v>0</v>
      </c>
      <c r="Q473" t="b">
        <f>_xlfn.XLOOKUP(A473,'Patient Health Records'!A:A,'Patient Health Records'!S:S,FALSE)</f>
        <v>0</v>
      </c>
      <c r="R473" t="b">
        <f>_xlfn.XLOOKUP(A473,'Patient Health Records'!A:A,'Patient Health Records'!AA:AA,FALSE)</f>
        <v>0</v>
      </c>
      <c r="S473" t="str">
        <f>_xlfn.XLOOKUP(A473,'Patient Demographics'!A:A,'Patient Demographics'!E:E,FALSE)</f>
        <v>Female</v>
      </c>
      <c r="T473" t="str">
        <f>_xlfn.XLOOKUP(A473,'Patient Education'!A:A,'Patient Education'!B:B,FALSE)</f>
        <v>Bachelor's Degree</v>
      </c>
      <c r="U473" t="str">
        <f>_xlfn.XLOOKUP('Combined Sheet'!A473,'Patient Education'!A:A,'Patient Education'!C:C,FALSE)</f>
        <v>Junior Executive</v>
      </c>
      <c r="V473">
        <f>_xlfn.XLOOKUP(A473,'Billing Details'!A:A,'Billing Details'!J:J,FALSE)</f>
        <v>75000</v>
      </c>
    </row>
    <row r="474" spans="1:22" x14ac:dyDescent="0.35">
      <c r="A474" s="2" t="s">
        <v>771</v>
      </c>
      <c r="B474">
        <f>_xlfn.XLOOKUP(A474,'Patient Demographics'!A:A,'Billing Details'!J:J,FALSE)</f>
        <v>20000</v>
      </c>
      <c r="C474" t="str">
        <f>_xlfn.XLOOKUP(A474,'Patient Demographics'!A:A,'Patient Demographics'!N:N,FALSE)</f>
        <v>South</v>
      </c>
      <c r="D474">
        <f>_xlfn.XLOOKUP(A474,'Patient Demographics'!A:A,'Patient Demographics'!I:I,FALSE)</f>
        <v>53</v>
      </c>
      <c r="E474" t="str">
        <f>_xlfn.XLOOKUP(A474,'Patient Demographics'!A:A,'Patient Demographics'!J:J,FALSE)</f>
        <v>Senior</v>
      </c>
      <c r="F474">
        <f>_xlfn.XLOOKUP(A474,'Billing Details'!A:A,'Billing Details'!U:U,FALSE)</f>
        <v>15777.76</v>
      </c>
      <c r="G474">
        <f>_xlfn.XLOOKUP(A474,'Patient Health Records'!A:A,'Patient Health Records'!E:E,FALSE)</f>
        <v>92.6</v>
      </c>
      <c r="H474" t="str">
        <f>_xlfn.XLOOKUP(A474,'Patient Health Records'!A:A,'Patient Health Records'!B:B,FALSE)</f>
        <v>O-</v>
      </c>
      <c r="I474" t="b">
        <f>_xlfn.XLOOKUP(A474,'Patient Health Records'!A:A,'Patient Health Records'!J:J,FALSE)</f>
        <v>0</v>
      </c>
      <c r="J474" t="b">
        <f>_xlfn.XLOOKUP(A474,'Patient Health Records'!A:A,'Patient Health Records'!P:P,FALSE)</f>
        <v>0</v>
      </c>
      <c r="K474" s="68">
        <f>_xlfn.XLOOKUP(A474,'Patient Health Records'!A:A,'Patient Health Records'!F:F,FALSE)</f>
        <v>34.012855831037648</v>
      </c>
      <c r="L474" s="22" t="b">
        <f>_xlfn.XLOOKUP(A474,'Patient Health Records'!A:A,'Patient Health Records'!AD:AD,FALSE)</f>
        <v>1</v>
      </c>
      <c r="M474">
        <f>_xlfn.XLOOKUP(A474,'Patient Demographics'!A:A,'Patient Demographics'!K:K,FALSE)</f>
        <v>5</v>
      </c>
      <c r="N474" t="b">
        <f>_xlfn.XLOOKUP(A474,'Billing Details'!A:A,'Billing Details'!T:T,FALSE)</f>
        <v>1</v>
      </c>
      <c r="O474" t="str">
        <f>_xlfn.XLOOKUP(A474,'Patient Health Records'!A:A,'Patient Health Records'!AF:AF,FALSE)</f>
        <v>Fractured Arm</v>
      </c>
      <c r="P474" t="b">
        <f>_xlfn.XLOOKUP(A474,'Patient Health Records'!A:A,'Patient Health Records'!X:X,FALSE)</f>
        <v>0</v>
      </c>
      <c r="Q474" t="b">
        <f>_xlfn.XLOOKUP(A474,'Patient Health Records'!A:A,'Patient Health Records'!S:S,FALSE)</f>
        <v>0</v>
      </c>
      <c r="R474" t="b">
        <f>_xlfn.XLOOKUP(A474,'Patient Health Records'!A:A,'Patient Health Records'!AA:AA,FALSE)</f>
        <v>1</v>
      </c>
      <c r="S474" t="str">
        <f>_xlfn.XLOOKUP(A474,'Patient Demographics'!A:A,'Patient Demographics'!E:E,FALSE)</f>
        <v>Female</v>
      </c>
      <c r="T474" t="str">
        <f>_xlfn.XLOOKUP(A474,'Patient Education'!A:A,'Patient Education'!B:B,FALSE)</f>
        <v>Post-graduate</v>
      </c>
      <c r="U474" t="str">
        <f>_xlfn.XLOOKUP('Combined Sheet'!A474,'Patient Education'!A:A,'Patient Education'!C:C,FALSE)</f>
        <v>CEO</v>
      </c>
      <c r="V474">
        <f>_xlfn.XLOOKUP(A474,'Billing Details'!A:A,'Billing Details'!J:J,FALSE)</f>
        <v>20000</v>
      </c>
    </row>
    <row r="475" spans="1:22" x14ac:dyDescent="0.35">
      <c r="A475" s="2" t="s">
        <v>772</v>
      </c>
      <c r="B475">
        <f>_xlfn.XLOOKUP(A475,'Patient Demographics'!A:A,'Billing Details'!J:J,FALSE)</f>
        <v>100</v>
      </c>
      <c r="C475" t="str">
        <f>_xlfn.XLOOKUP(A475,'Patient Demographics'!A:A,'Patient Demographics'!N:N,FALSE)</f>
        <v>North</v>
      </c>
      <c r="D475">
        <f>_xlfn.XLOOKUP(A475,'Patient Demographics'!A:A,'Patient Demographics'!I:I,FALSE)</f>
        <v>58</v>
      </c>
      <c r="E475" t="str">
        <f>_xlfn.XLOOKUP(A475,'Patient Demographics'!A:A,'Patient Demographics'!J:J,FALSE)</f>
        <v>Senior</v>
      </c>
      <c r="F475">
        <f>_xlfn.XLOOKUP(A475,'Billing Details'!A:A,'Billing Details'!U:U,FALSE)</f>
        <v>53.65</v>
      </c>
      <c r="G475">
        <f>_xlfn.XLOOKUP(A475,'Patient Health Records'!A:A,'Patient Health Records'!E:E,FALSE)</f>
        <v>65</v>
      </c>
      <c r="H475" t="str">
        <f>_xlfn.XLOOKUP(A475,'Patient Health Records'!A:A,'Patient Health Records'!B:B,FALSE)</f>
        <v>B+</v>
      </c>
      <c r="I475" t="b">
        <f>_xlfn.XLOOKUP(A475,'Patient Health Records'!A:A,'Patient Health Records'!J:J,FALSE)</f>
        <v>0</v>
      </c>
      <c r="J475" t="b">
        <f>_xlfn.XLOOKUP(A475,'Patient Health Records'!A:A,'Patient Health Records'!P:P,FALSE)</f>
        <v>0</v>
      </c>
      <c r="K475" s="68">
        <f>_xlfn.XLOOKUP(A475,'Patient Health Records'!A:A,'Patient Health Records'!F:F,FALSE)</f>
        <v>28.133656509695292</v>
      </c>
      <c r="L475" s="22" t="b">
        <f>_xlfn.XLOOKUP(A475,'Patient Health Records'!A:A,'Patient Health Records'!AD:AD,FALSE)</f>
        <v>1</v>
      </c>
      <c r="M475">
        <f>_xlfn.XLOOKUP(A475,'Patient Demographics'!A:A,'Patient Demographics'!K:K,FALSE)</f>
        <v>7</v>
      </c>
      <c r="N475" t="b">
        <f>_xlfn.XLOOKUP(A475,'Billing Details'!A:A,'Billing Details'!T:T,FALSE)</f>
        <v>1</v>
      </c>
      <c r="O475" t="str">
        <f>_xlfn.XLOOKUP(A475,'Patient Health Records'!A:A,'Patient Health Records'!AF:AF,FALSE)</f>
        <v>Childbirth</v>
      </c>
      <c r="P475" t="b">
        <f>_xlfn.XLOOKUP(A475,'Patient Health Records'!A:A,'Patient Health Records'!X:X,FALSE)</f>
        <v>0</v>
      </c>
      <c r="Q475" t="b">
        <f>_xlfn.XLOOKUP(A475,'Patient Health Records'!A:A,'Patient Health Records'!S:S,FALSE)</f>
        <v>1</v>
      </c>
      <c r="R475" t="b">
        <f>_xlfn.XLOOKUP(A475,'Patient Health Records'!A:A,'Patient Health Records'!AA:AA,FALSE)</f>
        <v>1</v>
      </c>
      <c r="S475" t="str">
        <f>_xlfn.XLOOKUP(A475,'Patient Demographics'!A:A,'Patient Demographics'!E:E,FALSE)</f>
        <v>Female</v>
      </c>
      <c r="T475" t="str">
        <f>_xlfn.XLOOKUP(A475,'Patient Education'!A:A,'Patient Education'!B:B,FALSE)</f>
        <v>Master's Degree</v>
      </c>
      <c r="U475" t="str">
        <f>_xlfn.XLOOKUP('Combined Sheet'!A475,'Patient Education'!A:A,'Patient Education'!C:C,FALSE)</f>
        <v>Doctor</v>
      </c>
      <c r="V475">
        <f>_xlfn.XLOOKUP(A475,'Billing Details'!A:A,'Billing Details'!J:J,FALSE)</f>
        <v>100</v>
      </c>
    </row>
    <row r="476" spans="1:22" x14ac:dyDescent="0.35">
      <c r="A476" s="2" t="s">
        <v>774</v>
      </c>
      <c r="B476">
        <f>_xlfn.XLOOKUP(A476,'Patient Demographics'!A:A,'Billing Details'!J:J,FALSE)</f>
        <v>75000</v>
      </c>
      <c r="C476" t="str">
        <f>_xlfn.XLOOKUP(A476,'Patient Demographics'!A:A,'Patient Demographics'!N:N,FALSE)</f>
        <v>West</v>
      </c>
      <c r="D476">
        <f>_xlfn.XLOOKUP(A476,'Patient Demographics'!A:A,'Patient Demographics'!I:I,FALSE)</f>
        <v>68</v>
      </c>
      <c r="E476" t="str">
        <f>_xlfn.XLOOKUP(A476,'Patient Demographics'!A:A,'Patient Demographics'!J:J,FALSE)</f>
        <v>super senior</v>
      </c>
      <c r="F476">
        <f>_xlfn.XLOOKUP(A476,'Billing Details'!A:A,'Billing Details'!U:U,FALSE)</f>
        <v>52660.649999999994</v>
      </c>
      <c r="G476">
        <f>_xlfn.XLOOKUP(A476,'Patient Health Records'!A:A,'Patient Health Records'!E:E,FALSE)</f>
        <v>70.900000000000006</v>
      </c>
      <c r="H476" t="str">
        <f>_xlfn.XLOOKUP(A476,'Patient Health Records'!A:A,'Patient Health Records'!B:B,FALSE)</f>
        <v>B-</v>
      </c>
      <c r="I476" t="b">
        <f>_xlfn.XLOOKUP(A476,'Patient Health Records'!A:A,'Patient Health Records'!J:J,FALSE)</f>
        <v>1</v>
      </c>
      <c r="J476" t="b">
        <f>_xlfn.XLOOKUP(A476,'Patient Health Records'!A:A,'Patient Health Records'!P:P,FALSE)</f>
        <v>0</v>
      </c>
      <c r="K476" s="68">
        <f>_xlfn.XLOOKUP(A476,'Patient Health Records'!A:A,'Patient Health Records'!F:F,FALSE)</f>
        <v>29.895429246078599</v>
      </c>
      <c r="L476" s="22" t="b">
        <f>_xlfn.XLOOKUP(A476,'Patient Health Records'!A:A,'Patient Health Records'!AD:AD,FALSE)</f>
        <v>1</v>
      </c>
      <c r="M476">
        <f>_xlfn.XLOOKUP(A476,'Patient Demographics'!A:A,'Patient Demographics'!K:K,FALSE)</f>
        <v>12</v>
      </c>
      <c r="N476" t="b">
        <f>_xlfn.XLOOKUP(A476,'Billing Details'!A:A,'Billing Details'!T:T,FALSE)</f>
        <v>1</v>
      </c>
      <c r="O476" t="str">
        <f>_xlfn.XLOOKUP(A476,'Patient Health Records'!A:A,'Patient Health Records'!AF:AF,FALSE)</f>
        <v>Stroke</v>
      </c>
      <c r="P476" t="b">
        <f>_xlfn.XLOOKUP(A476,'Patient Health Records'!A:A,'Patient Health Records'!X:X,FALSE)</f>
        <v>0</v>
      </c>
      <c r="Q476" t="b">
        <f>_xlfn.XLOOKUP(A476,'Patient Health Records'!A:A,'Patient Health Records'!S:S,FALSE)</f>
        <v>0</v>
      </c>
      <c r="R476" t="b">
        <f>_xlfn.XLOOKUP(A476,'Patient Health Records'!A:A,'Patient Health Records'!AA:AA,FALSE)</f>
        <v>1</v>
      </c>
      <c r="S476" t="str">
        <f>_xlfn.XLOOKUP(A476,'Patient Demographics'!A:A,'Patient Demographics'!E:E,FALSE)</f>
        <v>Male</v>
      </c>
      <c r="T476" t="str">
        <f>_xlfn.XLOOKUP(A476,'Patient Education'!A:A,'Patient Education'!B:B,FALSE)</f>
        <v>Uneducated</v>
      </c>
      <c r="U476" t="str">
        <f>_xlfn.XLOOKUP('Combined Sheet'!A476,'Patient Education'!A:A,'Patient Education'!C:C,FALSE)</f>
        <v>Farmer</v>
      </c>
      <c r="V476">
        <f>_xlfn.XLOOKUP(A476,'Billing Details'!A:A,'Billing Details'!J:J,FALSE)</f>
        <v>75000</v>
      </c>
    </row>
    <row r="477" spans="1:22" x14ac:dyDescent="0.35">
      <c r="A477" s="2" t="s">
        <v>776</v>
      </c>
      <c r="B477">
        <f>_xlfn.XLOOKUP(A477,'Patient Demographics'!A:A,'Billing Details'!J:J,FALSE)</f>
        <v>250000</v>
      </c>
      <c r="C477" t="str">
        <f>_xlfn.XLOOKUP(A477,'Patient Demographics'!A:A,'Patient Demographics'!N:N,FALSE)</f>
        <v>South</v>
      </c>
      <c r="D477">
        <f>_xlfn.XLOOKUP(A477,'Patient Demographics'!A:A,'Patient Demographics'!I:I,FALSE)</f>
        <v>42</v>
      </c>
      <c r="E477" t="str">
        <f>_xlfn.XLOOKUP(A477,'Patient Demographics'!A:A,'Patient Demographics'!J:J,FALSE)</f>
        <v>Adult</v>
      </c>
      <c r="F477" t="str">
        <f>_xlfn.XLOOKUP(A477,'Billing Details'!A:A,'Billing Details'!U:U,FALSE)</f>
        <v/>
      </c>
      <c r="G477">
        <f>_xlfn.XLOOKUP(A477,'Patient Health Records'!A:A,'Patient Health Records'!E:E,FALSE)</f>
        <v>102.5</v>
      </c>
      <c r="H477" t="str">
        <f>_xlfn.XLOOKUP(A477,'Patient Health Records'!A:A,'Patient Health Records'!B:B,FALSE)</f>
        <v>O+</v>
      </c>
      <c r="I477" t="b">
        <f>_xlfn.XLOOKUP(A477,'Patient Health Records'!A:A,'Patient Health Records'!J:J,FALSE)</f>
        <v>1</v>
      </c>
      <c r="J477" t="b">
        <f>_xlfn.XLOOKUP(A477,'Patient Health Records'!A:A,'Patient Health Records'!P:P,FALSE)</f>
        <v>1</v>
      </c>
      <c r="K477" s="68">
        <f>_xlfn.XLOOKUP(A477,'Patient Health Records'!A:A,'Patient Health Records'!F:F,FALSE)</f>
        <v>33.090134297520663</v>
      </c>
      <c r="L477" s="22" t="b">
        <f>_xlfn.XLOOKUP(A477,'Patient Health Records'!A:A,'Patient Health Records'!AD:AD,FALSE)</f>
        <v>1</v>
      </c>
      <c r="M477">
        <f>_xlfn.XLOOKUP(A477,'Patient Demographics'!A:A,'Patient Demographics'!K:K,FALSE)</f>
        <v>30</v>
      </c>
      <c r="N477" t="b">
        <f>_xlfn.XLOOKUP(A477,'Billing Details'!A:A,'Billing Details'!T:T,FALSE)</f>
        <v>0</v>
      </c>
      <c r="O477" t="str">
        <f>_xlfn.XLOOKUP(A477,'Patient Health Records'!A:A,'Patient Health Records'!AF:AF,FALSE)</f>
        <v>Stroke</v>
      </c>
      <c r="P477" t="b">
        <f>_xlfn.XLOOKUP(A477,'Patient Health Records'!A:A,'Patient Health Records'!X:X,FALSE)</f>
        <v>0</v>
      </c>
      <c r="Q477" t="b">
        <f>_xlfn.XLOOKUP(A477,'Patient Health Records'!A:A,'Patient Health Records'!S:S,FALSE)</f>
        <v>0</v>
      </c>
      <c r="R477" t="b">
        <f>_xlfn.XLOOKUP(A477,'Patient Health Records'!A:A,'Patient Health Records'!AA:AA,FALSE)</f>
        <v>1</v>
      </c>
      <c r="S477" t="str">
        <f>_xlfn.XLOOKUP(A477,'Patient Demographics'!A:A,'Patient Demographics'!E:E,FALSE)</f>
        <v>Female</v>
      </c>
      <c r="T477" t="str">
        <f>_xlfn.XLOOKUP(A477,'Patient Education'!A:A,'Patient Education'!B:B,FALSE)</f>
        <v>Master's Degree</v>
      </c>
      <c r="U477" t="str">
        <f>_xlfn.XLOOKUP('Combined Sheet'!A477,'Patient Education'!A:A,'Patient Education'!C:C,FALSE)</f>
        <v>Senior Executive</v>
      </c>
      <c r="V477">
        <f>_xlfn.XLOOKUP(A477,'Billing Details'!A:A,'Billing Details'!J:J,FALSE)</f>
        <v>250000</v>
      </c>
    </row>
    <row r="478" spans="1:22" x14ac:dyDescent="0.35">
      <c r="A478" s="2" t="s">
        <v>777</v>
      </c>
      <c r="B478">
        <f>_xlfn.XLOOKUP(A478,'Patient Demographics'!A:A,'Billing Details'!J:J,FALSE)</f>
        <v>20000</v>
      </c>
      <c r="C478" t="str">
        <f>_xlfn.XLOOKUP(A478,'Patient Demographics'!A:A,'Patient Demographics'!N:N,FALSE)</f>
        <v>West</v>
      </c>
      <c r="D478">
        <f>_xlfn.XLOOKUP(A478,'Patient Demographics'!A:A,'Patient Demographics'!I:I,FALSE)</f>
        <v>38</v>
      </c>
      <c r="E478" t="str">
        <f>_xlfn.XLOOKUP(A478,'Patient Demographics'!A:A,'Patient Demographics'!J:J,FALSE)</f>
        <v>Adult</v>
      </c>
      <c r="F478">
        <f>_xlfn.XLOOKUP(A478,'Billing Details'!A:A,'Billing Details'!U:U,FALSE)</f>
        <v>16069.82</v>
      </c>
      <c r="G478">
        <f>_xlfn.XLOOKUP(A478,'Patient Health Records'!A:A,'Patient Health Records'!E:E,FALSE)</f>
        <v>80.900000000000006</v>
      </c>
      <c r="H478" t="str">
        <f>_xlfn.XLOOKUP(A478,'Patient Health Records'!A:A,'Patient Health Records'!B:B,FALSE)</f>
        <v>A+</v>
      </c>
      <c r="I478" t="b">
        <f>_xlfn.XLOOKUP(A478,'Patient Health Records'!A:A,'Patient Health Records'!J:J,FALSE)</f>
        <v>1</v>
      </c>
      <c r="J478" t="b">
        <f>_xlfn.XLOOKUP(A478,'Patient Health Records'!A:A,'Patient Health Records'!P:P,FALSE)</f>
        <v>0</v>
      </c>
      <c r="K478" s="68">
        <f>_xlfn.XLOOKUP(A478,'Patient Health Records'!A:A,'Patient Health Records'!F:F,FALSE)</f>
        <v>25.822720163426858</v>
      </c>
      <c r="L478" s="22" t="b">
        <f>_xlfn.XLOOKUP(A478,'Patient Health Records'!A:A,'Patient Health Records'!AD:AD,FALSE)</f>
        <v>0</v>
      </c>
      <c r="M478">
        <f>_xlfn.XLOOKUP(A478,'Patient Demographics'!A:A,'Patient Demographics'!K:K,FALSE)</f>
        <v>15</v>
      </c>
      <c r="N478" t="b">
        <f>_xlfn.XLOOKUP(A478,'Billing Details'!A:A,'Billing Details'!T:T,FALSE)</f>
        <v>1</v>
      </c>
      <c r="O478" t="str">
        <f>_xlfn.XLOOKUP(A478,'Patient Health Records'!A:A,'Patient Health Records'!AF:AF,FALSE)</f>
        <v>Allergic Reaction</v>
      </c>
      <c r="P478" t="b">
        <f>_xlfn.XLOOKUP(A478,'Patient Health Records'!A:A,'Patient Health Records'!X:X,FALSE)</f>
        <v>0</v>
      </c>
      <c r="Q478" t="b">
        <f>_xlfn.XLOOKUP(A478,'Patient Health Records'!A:A,'Patient Health Records'!S:S,FALSE)</f>
        <v>0</v>
      </c>
      <c r="R478" t="b">
        <f>_xlfn.XLOOKUP(A478,'Patient Health Records'!A:A,'Patient Health Records'!AA:AA,FALSE)</f>
        <v>0</v>
      </c>
      <c r="S478" t="str">
        <f>_xlfn.XLOOKUP(A478,'Patient Demographics'!A:A,'Patient Demographics'!E:E,FALSE)</f>
        <v>Female</v>
      </c>
      <c r="T478" t="str">
        <f>_xlfn.XLOOKUP(A478,'Patient Education'!A:A,'Patient Education'!B:B,FALSE)</f>
        <v>Master's Degree</v>
      </c>
      <c r="U478" t="str">
        <f>_xlfn.XLOOKUP('Combined Sheet'!A478,'Patient Education'!A:A,'Patient Education'!C:C,FALSE)</f>
        <v>Manager</v>
      </c>
      <c r="V478">
        <f>_xlfn.XLOOKUP(A478,'Billing Details'!A:A,'Billing Details'!J:J,FALSE)</f>
        <v>20000</v>
      </c>
    </row>
    <row r="479" spans="1:22" x14ac:dyDescent="0.35">
      <c r="A479" s="2" t="s">
        <v>778</v>
      </c>
      <c r="B479">
        <f>_xlfn.XLOOKUP(A479,'Patient Demographics'!A:A,'Billing Details'!J:J,FALSE)</f>
        <v>72000</v>
      </c>
      <c r="C479" t="str">
        <f>_xlfn.XLOOKUP(A479,'Patient Demographics'!A:A,'Patient Demographics'!N:N,FALSE)</f>
        <v>North</v>
      </c>
      <c r="D479">
        <f>_xlfn.XLOOKUP(A479,'Patient Demographics'!A:A,'Patient Demographics'!I:I,FALSE)</f>
        <v>32</v>
      </c>
      <c r="E479" t="str">
        <f>_xlfn.XLOOKUP(A479,'Patient Demographics'!A:A,'Patient Demographics'!J:J,FALSE)</f>
        <v>Adult</v>
      </c>
      <c r="F479">
        <f>_xlfn.XLOOKUP(A479,'Billing Details'!A:A,'Billing Details'!U:U,FALSE)</f>
        <v>42648.72</v>
      </c>
      <c r="G479">
        <f>_xlfn.XLOOKUP(A479,'Patient Health Records'!A:A,'Patient Health Records'!E:E,FALSE)</f>
        <v>67</v>
      </c>
      <c r="H479" t="str">
        <f>_xlfn.XLOOKUP(A479,'Patient Health Records'!A:A,'Patient Health Records'!B:B,FALSE)</f>
        <v>AB-</v>
      </c>
      <c r="I479" t="b">
        <f>_xlfn.XLOOKUP(A479,'Patient Health Records'!A:A,'Patient Health Records'!J:J,FALSE)</f>
        <v>0</v>
      </c>
      <c r="J479" t="b">
        <f>_xlfn.XLOOKUP(A479,'Patient Health Records'!A:A,'Patient Health Records'!P:P,FALSE)</f>
        <v>0</v>
      </c>
      <c r="K479" s="68">
        <f>_xlfn.XLOOKUP(A479,'Patient Health Records'!A:A,'Patient Health Records'!F:F,FALSE)</f>
        <v>21.877551020408163</v>
      </c>
      <c r="L479" s="22" t="b">
        <f>_xlfn.XLOOKUP(A479,'Patient Health Records'!A:A,'Patient Health Records'!AD:AD,FALSE)</f>
        <v>0</v>
      </c>
      <c r="M479">
        <f>_xlfn.XLOOKUP(A479,'Patient Demographics'!A:A,'Patient Demographics'!K:K,FALSE)</f>
        <v>0.5</v>
      </c>
      <c r="N479" t="b">
        <f>_xlfn.XLOOKUP(A479,'Billing Details'!A:A,'Billing Details'!T:T,FALSE)</f>
        <v>1</v>
      </c>
      <c r="O479" t="str">
        <f>_xlfn.XLOOKUP(A479,'Patient Health Records'!A:A,'Patient Health Records'!AF:AF,FALSE)</f>
        <v>Diabetes</v>
      </c>
      <c r="P479" t="b">
        <f>_xlfn.XLOOKUP(A479,'Patient Health Records'!A:A,'Patient Health Records'!X:X,FALSE)</f>
        <v>0</v>
      </c>
      <c r="Q479" t="b">
        <f>_xlfn.XLOOKUP(A479,'Patient Health Records'!A:A,'Patient Health Records'!S:S,FALSE)</f>
        <v>0</v>
      </c>
      <c r="R479" t="b">
        <f>_xlfn.XLOOKUP(A479,'Patient Health Records'!A:A,'Patient Health Records'!AA:AA,FALSE)</f>
        <v>0</v>
      </c>
      <c r="S479" t="str">
        <f>_xlfn.XLOOKUP(A479,'Patient Demographics'!A:A,'Patient Demographics'!E:E,FALSE)</f>
        <v>Female</v>
      </c>
      <c r="T479" t="str">
        <f>_xlfn.XLOOKUP(A479,'Patient Education'!A:A,'Patient Education'!B:B,FALSE)</f>
        <v>High School</v>
      </c>
      <c r="U479" t="str">
        <f>_xlfn.XLOOKUP('Combined Sheet'!A479,'Patient Education'!A:A,'Patient Education'!C:C,FALSE)</f>
        <v>Unemployed</v>
      </c>
      <c r="V479">
        <f>_xlfn.XLOOKUP(A479,'Billing Details'!A:A,'Billing Details'!J:J,FALSE)</f>
        <v>72000</v>
      </c>
    </row>
    <row r="480" spans="1:22" x14ac:dyDescent="0.35">
      <c r="A480" s="2" t="s">
        <v>779</v>
      </c>
      <c r="B480">
        <f>_xlfn.XLOOKUP(A480,'Patient Demographics'!A:A,'Billing Details'!J:J,FALSE)</f>
        <v>4000</v>
      </c>
      <c r="C480" t="str">
        <f>_xlfn.XLOOKUP(A480,'Patient Demographics'!A:A,'Patient Demographics'!N:N,FALSE)</f>
        <v>South</v>
      </c>
      <c r="D480">
        <f>_xlfn.XLOOKUP(A480,'Patient Demographics'!A:A,'Patient Demographics'!I:I,FALSE)</f>
        <v>48</v>
      </c>
      <c r="E480" t="str">
        <f>_xlfn.XLOOKUP(A480,'Patient Demographics'!A:A,'Patient Demographics'!J:J,FALSE)</f>
        <v>Senior</v>
      </c>
      <c r="F480">
        <f>_xlfn.XLOOKUP(A480,'Billing Details'!A:A,'Billing Details'!U:U,FALSE)</f>
        <v>2417.92</v>
      </c>
      <c r="G480">
        <f>_xlfn.XLOOKUP(A480,'Patient Health Records'!A:A,'Patient Health Records'!E:E,FALSE)</f>
        <v>72.400000000000006</v>
      </c>
      <c r="H480" t="str">
        <f>_xlfn.XLOOKUP(A480,'Patient Health Records'!A:A,'Patient Health Records'!B:B,FALSE)</f>
        <v>A-</v>
      </c>
      <c r="I480" t="b">
        <f>_xlfn.XLOOKUP(A480,'Patient Health Records'!A:A,'Patient Health Records'!J:J,FALSE)</f>
        <v>1</v>
      </c>
      <c r="J480" t="b">
        <f>_xlfn.XLOOKUP(A480,'Patient Health Records'!A:A,'Patient Health Records'!P:P,FALSE)</f>
        <v>0</v>
      </c>
      <c r="K480" s="68">
        <f>_xlfn.XLOOKUP(A480,'Patient Health Records'!A:A,'Patient Health Records'!F:F,FALSE)</f>
        <v>28.281249999999996</v>
      </c>
      <c r="L480" s="22" t="b">
        <f>_xlfn.XLOOKUP(A480,'Patient Health Records'!A:A,'Patient Health Records'!AD:AD,FALSE)</f>
        <v>1</v>
      </c>
      <c r="M480">
        <f>_xlfn.XLOOKUP(A480,'Patient Demographics'!A:A,'Patient Demographics'!K:K,FALSE)</f>
        <v>15</v>
      </c>
      <c r="N480" t="b">
        <f>_xlfn.XLOOKUP(A480,'Billing Details'!A:A,'Billing Details'!T:T,FALSE)</f>
        <v>1</v>
      </c>
      <c r="O480" t="str">
        <f>_xlfn.XLOOKUP(A480,'Patient Health Records'!A:A,'Patient Health Records'!AF:AF,FALSE)</f>
        <v>Heart Disease</v>
      </c>
      <c r="P480" t="b">
        <f>_xlfn.XLOOKUP(A480,'Patient Health Records'!A:A,'Patient Health Records'!X:X,FALSE)</f>
        <v>0</v>
      </c>
      <c r="Q480" t="b">
        <f>_xlfn.XLOOKUP(A480,'Patient Health Records'!A:A,'Patient Health Records'!S:S,FALSE)</f>
        <v>0</v>
      </c>
      <c r="R480" t="b">
        <f>_xlfn.XLOOKUP(A480,'Patient Health Records'!A:A,'Patient Health Records'!AA:AA,FALSE)</f>
        <v>1</v>
      </c>
      <c r="S480" t="str">
        <f>_xlfn.XLOOKUP(A480,'Patient Demographics'!A:A,'Patient Demographics'!E:E,FALSE)</f>
        <v>Male</v>
      </c>
      <c r="T480" t="str">
        <f>_xlfn.XLOOKUP(A480,'Patient Education'!A:A,'Patient Education'!B:B,FALSE)</f>
        <v>Post-graduate</v>
      </c>
      <c r="U480" t="str">
        <f>_xlfn.XLOOKUP('Combined Sheet'!A480,'Patient Education'!A:A,'Patient Education'!C:C,FALSE)</f>
        <v>Professor</v>
      </c>
      <c r="V480">
        <f>_xlfn.XLOOKUP(A480,'Billing Details'!A:A,'Billing Details'!J:J,FALSE)</f>
        <v>4000</v>
      </c>
    </row>
    <row r="481" spans="1:22" x14ac:dyDescent="0.35">
      <c r="A481" s="2" t="s">
        <v>780</v>
      </c>
      <c r="B481">
        <f>_xlfn.XLOOKUP(A481,'Patient Demographics'!A:A,'Billing Details'!J:J,FALSE)</f>
        <v>30000</v>
      </c>
      <c r="C481" t="str">
        <f>_xlfn.XLOOKUP(A481,'Patient Demographics'!A:A,'Patient Demographics'!N:N,FALSE)</f>
        <v>South</v>
      </c>
      <c r="D481">
        <f>_xlfn.XLOOKUP(A481,'Patient Demographics'!A:A,'Patient Demographics'!I:I,FALSE)</f>
        <v>32</v>
      </c>
      <c r="E481" t="str">
        <f>_xlfn.XLOOKUP(A481,'Patient Demographics'!A:A,'Patient Demographics'!J:J,FALSE)</f>
        <v>Adult</v>
      </c>
      <c r="F481">
        <f>_xlfn.XLOOKUP(A481,'Billing Details'!A:A,'Billing Details'!U:U,FALSE)</f>
        <v>20098.86</v>
      </c>
      <c r="G481">
        <f>_xlfn.XLOOKUP(A481,'Patient Health Records'!A:A,'Patient Health Records'!E:E,FALSE)</f>
        <v>56.7</v>
      </c>
      <c r="H481" t="str">
        <f>_xlfn.XLOOKUP(A481,'Patient Health Records'!A:A,'Patient Health Records'!B:B,FALSE)</f>
        <v>B+</v>
      </c>
      <c r="I481" t="b">
        <f>_xlfn.XLOOKUP(A481,'Patient Health Records'!A:A,'Patient Health Records'!J:J,FALSE)</f>
        <v>0</v>
      </c>
      <c r="J481" t="b">
        <f>_xlfn.XLOOKUP(A481,'Patient Health Records'!A:A,'Patient Health Records'!P:P,FALSE)</f>
        <v>0</v>
      </c>
      <c r="K481" s="68">
        <f>_xlfn.XLOOKUP(A481,'Patient Health Records'!A:A,'Patient Health Records'!F:F,FALSE)</f>
        <v>20.576281027725361</v>
      </c>
      <c r="L481" s="22" t="str">
        <f>_xlfn.XLOOKUP(A481,'Patient Health Records'!A:A,'Patient Health Records'!AD:AD,FALSE)</f>
        <v>FALSE</v>
      </c>
      <c r="M481">
        <f>_xlfn.XLOOKUP(A481,'Patient Demographics'!A:A,'Patient Demographics'!K:K,FALSE)</f>
        <v>20</v>
      </c>
      <c r="N481" t="b">
        <f>_xlfn.XLOOKUP(A481,'Billing Details'!A:A,'Billing Details'!T:T,FALSE)</f>
        <v>1</v>
      </c>
      <c r="O481" t="str">
        <f>_xlfn.XLOOKUP(A481,'Patient Health Records'!A:A,'Patient Health Records'!AF:AF,FALSE)</f>
        <v>Hypertension</v>
      </c>
      <c r="P481" t="b">
        <f>_xlfn.XLOOKUP(A481,'Patient Health Records'!A:A,'Patient Health Records'!X:X,FALSE)</f>
        <v>0</v>
      </c>
      <c r="Q481" t="b">
        <f>_xlfn.XLOOKUP(A481,'Patient Health Records'!A:A,'Patient Health Records'!S:S,FALSE)</f>
        <v>0</v>
      </c>
      <c r="R481" t="b">
        <f>_xlfn.XLOOKUP(A481,'Patient Health Records'!A:A,'Patient Health Records'!AA:AA,FALSE)</f>
        <v>0</v>
      </c>
      <c r="S481" t="str">
        <f>_xlfn.XLOOKUP(A481,'Patient Demographics'!A:A,'Patient Demographics'!E:E,FALSE)</f>
        <v>Female</v>
      </c>
      <c r="T481" t="str">
        <f>_xlfn.XLOOKUP(A481,'Patient Education'!A:A,'Patient Education'!B:B,FALSE)</f>
        <v>Master's Degree</v>
      </c>
      <c r="U481" t="str">
        <f>_xlfn.XLOOKUP('Combined Sheet'!A481,'Patient Education'!A:A,'Patient Education'!C:C,FALSE)</f>
        <v>Software Engineer</v>
      </c>
      <c r="V481">
        <f>_xlfn.XLOOKUP(A481,'Billing Details'!A:A,'Billing Details'!J:J,FALSE)</f>
        <v>30000</v>
      </c>
    </row>
    <row r="482" spans="1:22" x14ac:dyDescent="0.35">
      <c r="A482" s="2" t="s">
        <v>781</v>
      </c>
      <c r="B482">
        <f>_xlfn.XLOOKUP(A482,'Patient Demographics'!A:A,'Billing Details'!J:J,FALSE)</f>
        <v>45000</v>
      </c>
      <c r="C482" t="str">
        <f>_xlfn.XLOOKUP(A482,'Patient Demographics'!A:A,'Patient Demographics'!N:N,FALSE)</f>
        <v>North</v>
      </c>
      <c r="D482">
        <f>_xlfn.XLOOKUP(A482,'Patient Demographics'!A:A,'Patient Demographics'!I:I,FALSE)</f>
        <v>42</v>
      </c>
      <c r="E482" t="str">
        <f>_xlfn.XLOOKUP(A482,'Patient Demographics'!A:A,'Patient Demographics'!J:J,FALSE)</f>
        <v>Adult</v>
      </c>
      <c r="F482">
        <f>_xlfn.XLOOKUP(A482,'Billing Details'!A:A,'Billing Details'!U:U,FALSE)</f>
        <v>32491.47</v>
      </c>
      <c r="G482">
        <f>_xlfn.XLOOKUP(A482,'Patient Health Records'!A:A,'Patient Health Records'!E:E,FALSE)</f>
        <v>65</v>
      </c>
      <c r="H482" t="str">
        <f>_xlfn.XLOOKUP(A482,'Patient Health Records'!A:A,'Patient Health Records'!B:B,FALSE)</f>
        <v>A+</v>
      </c>
      <c r="I482" t="b">
        <f>_xlfn.XLOOKUP(A482,'Patient Health Records'!A:A,'Patient Health Records'!J:J,FALSE)</f>
        <v>0</v>
      </c>
      <c r="J482" t="b">
        <f>_xlfn.XLOOKUP(A482,'Patient Health Records'!A:A,'Patient Health Records'!P:P,FALSE)</f>
        <v>1</v>
      </c>
      <c r="K482" s="68">
        <f>_xlfn.XLOOKUP(A482,'Patient Health Records'!A:A,'Patient Health Records'!F:F,FALSE)</f>
        <v>24.767565919829291</v>
      </c>
      <c r="L482" s="22" t="b">
        <f>_xlfn.XLOOKUP(A482,'Patient Health Records'!A:A,'Patient Health Records'!AD:AD,FALSE)</f>
        <v>0</v>
      </c>
      <c r="M482">
        <f>_xlfn.XLOOKUP(A482,'Patient Demographics'!A:A,'Patient Demographics'!K:K,FALSE)</f>
        <v>4</v>
      </c>
      <c r="N482" t="b">
        <f>_xlfn.XLOOKUP(A482,'Billing Details'!A:A,'Billing Details'!T:T,FALSE)</f>
        <v>1</v>
      </c>
      <c r="O482" t="str">
        <f>_xlfn.XLOOKUP(A482,'Patient Health Records'!A:A,'Patient Health Records'!AF:AF,FALSE)</f>
        <v>Kidney Stones</v>
      </c>
      <c r="P482" t="b">
        <f>_xlfn.XLOOKUP(A482,'Patient Health Records'!A:A,'Patient Health Records'!X:X,FALSE)</f>
        <v>0</v>
      </c>
      <c r="Q482" t="b">
        <f>_xlfn.XLOOKUP(A482,'Patient Health Records'!A:A,'Patient Health Records'!S:S,FALSE)</f>
        <v>0</v>
      </c>
      <c r="R482" t="b">
        <f>_xlfn.XLOOKUP(A482,'Patient Health Records'!A:A,'Patient Health Records'!AA:AA,FALSE)</f>
        <v>0</v>
      </c>
      <c r="S482" t="str">
        <f>_xlfn.XLOOKUP(A482,'Patient Demographics'!A:A,'Patient Demographics'!E:E,FALSE)</f>
        <v>Male</v>
      </c>
      <c r="T482" t="str">
        <f>_xlfn.XLOOKUP(A482,'Patient Education'!A:A,'Patient Education'!B:B,FALSE)</f>
        <v>Bachelor's Degree</v>
      </c>
      <c r="U482" t="str">
        <f>_xlfn.XLOOKUP('Combined Sheet'!A482,'Patient Education'!A:A,'Patient Education'!C:C,FALSE)</f>
        <v>Nurse</v>
      </c>
      <c r="V482">
        <f>_xlfn.XLOOKUP(A482,'Billing Details'!A:A,'Billing Details'!J:J,FALSE)</f>
        <v>45000</v>
      </c>
    </row>
    <row r="483" spans="1:22" x14ac:dyDescent="0.35">
      <c r="A483" s="2" t="s">
        <v>782</v>
      </c>
      <c r="B483">
        <f>_xlfn.XLOOKUP(A483,'Patient Demographics'!A:A,'Billing Details'!J:J,FALSE)</f>
        <v>100</v>
      </c>
      <c r="C483" t="str">
        <f>_xlfn.XLOOKUP(A483,'Patient Demographics'!A:A,'Patient Demographics'!N:N,FALSE)</f>
        <v>West</v>
      </c>
      <c r="D483">
        <f>_xlfn.XLOOKUP(A483,'Patient Demographics'!A:A,'Patient Demographics'!I:I,FALSE)</f>
        <v>58</v>
      </c>
      <c r="E483" t="str">
        <f>_xlfn.XLOOKUP(A483,'Patient Demographics'!A:A,'Patient Demographics'!J:J,FALSE)</f>
        <v>Senior</v>
      </c>
      <c r="F483" t="str">
        <f>_xlfn.XLOOKUP(A483,'Billing Details'!A:A,'Billing Details'!U:U,FALSE)</f>
        <v/>
      </c>
      <c r="G483">
        <f>_xlfn.XLOOKUP(A483,'Patient Health Records'!A:A,'Patient Health Records'!E:E,FALSE)</f>
        <v>83.3</v>
      </c>
      <c r="H483" t="str">
        <f>_xlfn.XLOOKUP(A483,'Patient Health Records'!A:A,'Patient Health Records'!B:B,FALSE)</f>
        <v>O-</v>
      </c>
      <c r="I483" t="b">
        <f>_xlfn.XLOOKUP(A483,'Patient Health Records'!A:A,'Patient Health Records'!J:J,FALSE)</f>
        <v>0</v>
      </c>
      <c r="J483" t="b">
        <f>_xlfn.XLOOKUP(A483,'Patient Health Records'!A:A,'Patient Health Records'!P:P,FALSE)</f>
        <v>0</v>
      </c>
      <c r="K483" s="68">
        <f>_xlfn.XLOOKUP(A483,'Patient Health Records'!A:A,'Patient Health Records'!F:F,FALSE)</f>
        <v>32.539062499999993</v>
      </c>
      <c r="L483" s="22" t="b">
        <f>_xlfn.XLOOKUP(A483,'Patient Health Records'!A:A,'Patient Health Records'!AD:AD,FALSE)</f>
        <v>1</v>
      </c>
      <c r="M483">
        <f>_xlfn.XLOOKUP(A483,'Patient Demographics'!A:A,'Patient Demographics'!K:K,FALSE)</f>
        <v>40</v>
      </c>
      <c r="N483" t="b">
        <f>_xlfn.XLOOKUP(A483,'Billing Details'!A:A,'Billing Details'!T:T,FALSE)</f>
        <v>0</v>
      </c>
      <c r="O483" t="str">
        <f>_xlfn.XLOOKUP(A483,'Patient Health Records'!A:A,'Patient Health Records'!AF:AF,FALSE)</f>
        <v>Heart Attack</v>
      </c>
      <c r="P483" t="b">
        <f>_xlfn.XLOOKUP(A483,'Patient Health Records'!A:A,'Patient Health Records'!X:X,FALSE)</f>
        <v>0</v>
      </c>
      <c r="Q483" t="b">
        <f>_xlfn.XLOOKUP(A483,'Patient Health Records'!A:A,'Patient Health Records'!S:S,FALSE)</f>
        <v>0</v>
      </c>
      <c r="R483" t="b">
        <f>_xlfn.XLOOKUP(A483,'Patient Health Records'!A:A,'Patient Health Records'!AA:AA,FALSE)</f>
        <v>0</v>
      </c>
      <c r="S483" t="str">
        <f>_xlfn.XLOOKUP(A483,'Patient Demographics'!A:A,'Patient Demographics'!E:E,FALSE)</f>
        <v>Male</v>
      </c>
      <c r="T483" t="str">
        <f>_xlfn.XLOOKUP(A483,'Patient Education'!A:A,'Patient Education'!B:B,FALSE)</f>
        <v>Bachelor's Degree</v>
      </c>
      <c r="U483" t="str">
        <f>_xlfn.XLOOKUP('Combined Sheet'!A483,'Patient Education'!A:A,'Patient Education'!C:C,FALSE)</f>
        <v>Junior Executive</v>
      </c>
      <c r="V483">
        <f>_xlfn.XLOOKUP(A483,'Billing Details'!A:A,'Billing Details'!J:J,FALSE)</f>
        <v>100</v>
      </c>
    </row>
    <row r="484" spans="1:22" x14ac:dyDescent="0.35">
      <c r="A484" s="2" t="s">
        <v>784</v>
      </c>
      <c r="B484">
        <f>_xlfn.XLOOKUP(A484,'Patient Demographics'!A:A,'Billing Details'!J:J,FALSE)</f>
        <v>500</v>
      </c>
      <c r="C484" t="str">
        <f>_xlfn.XLOOKUP(A484,'Patient Demographics'!A:A,'Patient Demographics'!N:N,FALSE)</f>
        <v>North</v>
      </c>
      <c r="D484">
        <f>_xlfn.XLOOKUP(A484,'Patient Demographics'!A:A,'Patient Demographics'!I:I,FALSE)</f>
        <v>62</v>
      </c>
      <c r="E484" t="str">
        <f>_xlfn.XLOOKUP(A484,'Patient Demographics'!A:A,'Patient Demographics'!J:J,FALSE)</f>
        <v>super senior</v>
      </c>
      <c r="F484">
        <f>_xlfn.XLOOKUP(A484,'Billing Details'!A:A,'Billing Details'!U:U,FALSE)</f>
        <v>344.06</v>
      </c>
      <c r="G484">
        <f>_xlfn.XLOOKUP(A484,'Patient Health Records'!A:A,'Patient Health Records'!E:E,FALSE)</f>
        <v>81.8</v>
      </c>
      <c r="H484" t="str">
        <f>_xlfn.XLOOKUP(A484,'Patient Health Records'!A:A,'Patient Health Records'!B:B,FALSE)</f>
        <v>AB+</v>
      </c>
      <c r="I484" t="b">
        <f>_xlfn.XLOOKUP(A484,'Patient Health Records'!A:A,'Patient Health Records'!J:J,FALSE)</f>
        <v>0</v>
      </c>
      <c r="J484" t="b">
        <f>_xlfn.XLOOKUP(A484,'Patient Health Records'!A:A,'Patient Health Records'!P:P,FALSE)</f>
        <v>0</v>
      </c>
      <c r="K484" s="68">
        <f>_xlfn.XLOOKUP(A484,'Patient Health Records'!A:A,'Patient Health Records'!F:F,FALSE)</f>
        <v>34.943825024563203</v>
      </c>
      <c r="L484" s="22" t="b">
        <f>_xlfn.XLOOKUP(A484,'Patient Health Records'!A:A,'Patient Health Records'!AD:AD,FALSE)</f>
        <v>1</v>
      </c>
      <c r="M484">
        <f>_xlfn.XLOOKUP(A484,'Patient Demographics'!A:A,'Patient Demographics'!K:K,FALSE)</f>
        <v>15</v>
      </c>
      <c r="N484" t="b">
        <f>_xlfn.XLOOKUP(A484,'Billing Details'!A:A,'Billing Details'!T:T,FALSE)</f>
        <v>1</v>
      </c>
      <c r="O484" t="str">
        <f>_xlfn.XLOOKUP(A484,'Patient Health Records'!A:A,'Patient Health Records'!AF:AF,FALSE)</f>
        <v>Heart Attack</v>
      </c>
      <c r="P484" t="b">
        <f>_xlfn.XLOOKUP(A484,'Patient Health Records'!A:A,'Patient Health Records'!X:X,FALSE)</f>
        <v>0</v>
      </c>
      <c r="Q484" t="b">
        <f>_xlfn.XLOOKUP(A484,'Patient Health Records'!A:A,'Patient Health Records'!S:S,FALSE)</f>
        <v>0</v>
      </c>
      <c r="R484" t="b">
        <f>_xlfn.XLOOKUP(A484,'Patient Health Records'!A:A,'Patient Health Records'!AA:AA,FALSE)</f>
        <v>0</v>
      </c>
      <c r="S484" t="str">
        <f>_xlfn.XLOOKUP(A484,'Patient Demographics'!A:A,'Patient Demographics'!E:E,FALSE)</f>
        <v>Female</v>
      </c>
      <c r="T484" t="str">
        <f>_xlfn.XLOOKUP(A484,'Patient Education'!A:A,'Patient Education'!B:B,FALSE)</f>
        <v>Bachelor's Degree</v>
      </c>
      <c r="U484" t="str">
        <f>_xlfn.XLOOKUP('Combined Sheet'!A484,'Patient Education'!A:A,'Patient Education'!C:C,FALSE)</f>
        <v>Nurse</v>
      </c>
      <c r="V484">
        <f>_xlfn.XLOOKUP(A484,'Billing Details'!A:A,'Billing Details'!J:J,FALSE)</f>
        <v>500</v>
      </c>
    </row>
    <row r="485" spans="1:22" x14ac:dyDescent="0.35">
      <c r="A485" s="2" t="s">
        <v>785</v>
      </c>
      <c r="B485">
        <f>_xlfn.XLOOKUP(A485,'Patient Demographics'!A:A,'Billing Details'!J:J,FALSE)</f>
        <v>500</v>
      </c>
      <c r="C485" t="str">
        <f>_xlfn.XLOOKUP(A485,'Patient Demographics'!A:A,'Patient Demographics'!N:N,FALSE)</f>
        <v>North</v>
      </c>
      <c r="D485">
        <f>_xlfn.XLOOKUP(A485,'Patient Demographics'!A:A,'Patient Demographics'!I:I,FALSE)</f>
        <v>33</v>
      </c>
      <c r="E485" t="str">
        <f>_xlfn.XLOOKUP(A485,'Patient Demographics'!A:A,'Patient Demographics'!J:J,FALSE)</f>
        <v>Adult</v>
      </c>
      <c r="F485">
        <f>_xlfn.XLOOKUP(A485,'Billing Details'!A:A,'Billing Details'!U:U,FALSE)</f>
        <v>261.82</v>
      </c>
      <c r="G485">
        <f>_xlfn.XLOOKUP(A485,'Patient Health Records'!A:A,'Patient Health Records'!E:E,FALSE)</f>
        <v>67.2</v>
      </c>
      <c r="H485" t="str">
        <f>_xlfn.XLOOKUP(A485,'Patient Health Records'!A:A,'Patient Health Records'!B:B,FALSE)</f>
        <v>O-</v>
      </c>
      <c r="I485" t="b">
        <f>_xlfn.XLOOKUP(A485,'Patient Health Records'!A:A,'Patient Health Records'!J:J,FALSE)</f>
        <v>0</v>
      </c>
      <c r="J485" t="b">
        <f>_xlfn.XLOOKUP(A485,'Patient Health Records'!A:A,'Patient Health Records'!P:P,FALSE)</f>
        <v>0</v>
      </c>
      <c r="K485" s="68">
        <f>_xlfn.XLOOKUP(A485,'Patient Health Records'!A:A,'Patient Health Records'!F:F,FALSE)</f>
        <v>24.683195592286506</v>
      </c>
      <c r="L485" s="22" t="b">
        <f>_xlfn.XLOOKUP(A485,'Patient Health Records'!A:A,'Patient Health Records'!AD:AD,FALSE)</f>
        <v>0</v>
      </c>
      <c r="M485">
        <f>_xlfn.XLOOKUP(A485,'Patient Demographics'!A:A,'Patient Demographics'!K:K,FALSE)</f>
        <v>0.5</v>
      </c>
      <c r="N485" t="b">
        <f>_xlfn.XLOOKUP(A485,'Billing Details'!A:A,'Billing Details'!T:T,FALSE)</f>
        <v>1</v>
      </c>
      <c r="O485" t="str">
        <f>_xlfn.XLOOKUP(A485,'Patient Health Records'!A:A,'Patient Health Records'!AF:AF,FALSE)</f>
        <v>Cancer</v>
      </c>
      <c r="P485" t="b">
        <f>_xlfn.XLOOKUP(A485,'Patient Health Records'!A:A,'Patient Health Records'!X:X,FALSE)</f>
        <v>0</v>
      </c>
      <c r="Q485" t="b">
        <f>_xlfn.XLOOKUP(A485,'Patient Health Records'!A:A,'Patient Health Records'!S:S,FALSE)</f>
        <v>0</v>
      </c>
      <c r="R485" t="b">
        <f>_xlfn.XLOOKUP(A485,'Patient Health Records'!A:A,'Patient Health Records'!AA:AA,FALSE)</f>
        <v>0</v>
      </c>
      <c r="S485" t="str">
        <f>_xlfn.XLOOKUP(A485,'Patient Demographics'!A:A,'Patient Demographics'!E:E,FALSE)</f>
        <v>Male</v>
      </c>
      <c r="T485" t="str">
        <f>_xlfn.XLOOKUP(A485,'Patient Education'!A:A,'Patient Education'!B:B,FALSE)</f>
        <v>Master's Degree</v>
      </c>
      <c r="U485" t="str">
        <f>_xlfn.XLOOKUP('Combined Sheet'!A485,'Patient Education'!A:A,'Patient Education'!C:C,FALSE)</f>
        <v>Manager</v>
      </c>
      <c r="V485">
        <f>_xlfn.XLOOKUP(A485,'Billing Details'!A:A,'Billing Details'!J:J,FALSE)</f>
        <v>500</v>
      </c>
    </row>
    <row r="486" spans="1:22" x14ac:dyDescent="0.35">
      <c r="A486" s="2" t="s">
        <v>786</v>
      </c>
      <c r="B486">
        <f>_xlfn.XLOOKUP(A486,'Patient Demographics'!A:A,'Billing Details'!J:J,FALSE)</f>
        <v>60000</v>
      </c>
      <c r="C486" t="str">
        <f>_xlfn.XLOOKUP(A486,'Patient Demographics'!A:A,'Patient Demographics'!N:N,FALSE)</f>
        <v>South</v>
      </c>
      <c r="D486">
        <f>_xlfn.XLOOKUP(A486,'Patient Demographics'!A:A,'Patient Demographics'!I:I,FALSE)</f>
        <v>62</v>
      </c>
      <c r="E486" t="str">
        <f>_xlfn.XLOOKUP(A486,'Patient Demographics'!A:A,'Patient Demographics'!J:J,FALSE)</f>
        <v>super senior</v>
      </c>
      <c r="F486" t="str">
        <f>_xlfn.XLOOKUP(A486,'Billing Details'!A:A,'Billing Details'!U:U,FALSE)</f>
        <v/>
      </c>
      <c r="G486">
        <f>_xlfn.XLOOKUP(A486,'Patient Health Records'!A:A,'Patient Health Records'!E:E,FALSE)</f>
        <v>66.599999999999994</v>
      </c>
      <c r="H486" t="str">
        <f>_xlfn.XLOOKUP(A486,'Patient Health Records'!A:A,'Patient Health Records'!B:B,FALSE)</f>
        <v>AB-</v>
      </c>
      <c r="I486" t="b">
        <f>_xlfn.XLOOKUP(A486,'Patient Health Records'!A:A,'Patient Health Records'!J:J,FALSE)</f>
        <v>1</v>
      </c>
      <c r="J486" t="b">
        <f>_xlfn.XLOOKUP(A486,'Patient Health Records'!A:A,'Patient Health Records'!P:P,FALSE)</f>
        <v>1</v>
      </c>
      <c r="K486" s="68">
        <f>_xlfn.XLOOKUP(A486,'Patient Health Records'!A:A,'Patient Health Records'!F:F,FALSE)</f>
        <v>28.826177285318558</v>
      </c>
      <c r="L486" s="22" t="b">
        <f>_xlfn.XLOOKUP(A486,'Patient Health Records'!A:A,'Patient Health Records'!AD:AD,FALSE)</f>
        <v>1</v>
      </c>
      <c r="M486">
        <f>_xlfn.XLOOKUP(A486,'Patient Demographics'!A:A,'Patient Demographics'!K:K,FALSE)</f>
        <v>30</v>
      </c>
      <c r="N486" t="b">
        <f>_xlfn.XLOOKUP(A486,'Billing Details'!A:A,'Billing Details'!T:T,FALSE)</f>
        <v>0</v>
      </c>
      <c r="O486" t="str">
        <f>_xlfn.XLOOKUP(A486,'Patient Health Records'!A:A,'Patient Health Records'!AF:AF,FALSE)</f>
        <v>Respiratory Infection</v>
      </c>
      <c r="P486" t="b">
        <f>_xlfn.XLOOKUP(A486,'Patient Health Records'!A:A,'Patient Health Records'!X:X,FALSE)</f>
        <v>0</v>
      </c>
      <c r="Q486" t="b">
        <f>_xlfn.XLOOKUP(A486,'Patient Health Records'!A:A,'Patient Health Records'!S:S,FALSE)</f>
        <v>1</v>
      </c>
      <c r="R486" t="b">
        <f>_xlfn.XLOOKUP(A486,'Patient Health Records'!A:A,'Patient Health Records'!AA:AA,FALSE)</f>
        <v>1</v>
      </c>
      <c r="S486" t="str">
        <f>_xlfn.XLOOKUP(A486,'Patient Demographics'!A:A,'Patient Demographics'!E:E,FALSE)</f>
        <v>Female</v>
      </c>
      <c r="T486" t="str">
        <f>_xlfn.XLOOKUP(A486,'Patient Education'!A:A,'Patient Education'!B:B,FALSE)</f>
        <v>Master's Degree</v>
      </c>
      <c r="U486" t="str">
        <f>_xlfn.XLOOKUP('Combined Sheet'!A486,'Patient Education'!A:A,'Patient Education'!C:C,FALSE)</f>
        <v>Senior Executive</v>
      </c>
      <c r="V486">
        <f>_xlfn.XLOOKUP(A486,'Billing Details'!A:A,'Billing Details'!J:J,FALSE)</f>
        <v>60000</v>
      </c>
    </row>
    <row r="487" spans="1:22" x14ac:dyDescent="0.35">
      <c r="A487" s="2" t="s">
        <v>787</v>
      </c>
      <c r="B487">
        <f>_xlfn.XLOOKUP(A487,'Patient Demographics'!A:A,'Billing Details'!J:J,FALSE)</f>
        <v>48000</v>
      </c>
      <c r="C487" t="str">
        <f>_xlfn.XLOOKUP(A487,'Patient Demographics'!A:A,'Patient Demographics'!N:N,FALSE)</f>
        <v>South</v>
      </c>
      <c r="D487">
        <f>_xlfn.XLOOKUP(A487,'Patient Demographics'!A:A,'Patient Demographics'!I:I,FALSE)</f>
        <v>48</v>
      </c>
      <c r="E487" t="str">
        <f>_xlfn.XLOOKUP(A487,'Patient Demographics'!A:A,'Patient Demographics'!J:J,FALSE)</f>
        <v>Senior</v>
      </c>
      <c r="F487">
        <f>_xlfn.XLOOKUP(A487,'Billing Details'!A:A,'Billing Details'!U:U,FALSE)</f>
        <v>24552.12</v>
      </c>
      <c r="G487">
        <f>_xlfn.XLOOKUP(A487,'Patient Health Records'!A:A,'Patient Health Records'!E:E,FALSE)</f>
        <v>92.5</v>
      </c>
      <c r="H487" t="str">
        <f>_xlfn.XLOOKUP(A487,'Patient Health Records'!A:A,'Patient Health Records'!B:B,FALSE)</f>
        <v>O-</v>
      </c>
      <c r="I487" t="b">
        <f>_xlfn.XLOOKUP(A487,'Patient Health Records'!A:A,'Patient Health Records'!J:J,FALSE)</f>
        <v>0</v>
      </c>
      <c r="J487" t="b">
        <f>_xlfn.XLOOKUP(A487,'Patient Health Records'!A:A,'Patient Health Records'!P:P,FALSE)</f>
        <v>0</v>
      </c>
      <c r="K487" s="68">
        <f>_xlfn.XLOOKUP(A487,'Patient Health Records'!A:A,'Patient Health Records'!F:F,FALSE)</f>
        <v>33.976124885215796</v>
      </c>
      <c r="L487" s="22" t="b">
        <f>_xlfn.XLOOKUP(A487,'Patient Health Records'!A:A,'Patient Health Records'!AD:AD,FALSE)</f>
        <v>1</v>
      </c>
      <c r="M487">
        <f>_xlfn.XLOOKUP(A487,'Patient Demographics'!A:A,'Patient Demographics'!K:K,FALSE)</f>
        <v>9</v>
      </c>
      <c r="N487" t="b">
        <f>_xlfn.XLOOKUP(A487,'Billing Details'!A:A,'Billing Details'!T:T,FALSE)</f>
        <v>1</v>
      </c>
      <c r="O487" t="str">
        <f>_xlfn.XLOOKUP(A487,'Patient Health Records'!A:A,'Patient Health Records'!AF:AF,FALSE)</f>
        <v>Heart Disease</v>
      </c>
      <c r="P487" t="b">
        <f>_xlfn.XLOOKUP(A487,'Patient Health Records'!A:A,'Patient Health Records'!X:X,FALSE)</f>
        <v>0</v>
      </c>
      <c r="Q487" t="b">
        <f>_xlfn.XLOOKUP(A487,'Patient Health Records'!A:A,'Patient Health Records'!S:S,FALSE)</f>
        <v>0</v>
      </c>
      <c r="R487" t="b">
        <f>_xlfn.XLOOKUP(A487,'Patient Health Records'!A:A,'Patient Health Records'!AA:AA,FALSE)</f>
        <v>0</v>
      </c>
      <c r="S487" t="str">
        <f>_xlfn.XLOOKUP(A487,'Patient Demographics'!A:A,'Patient Demographics'!E:E,FALSE)</f>
        <v>Male</v>
      </c>
      <c r="T487" t="str">
        <f>_xlfn.XLOOKUP(A487,'Patient Education'!A:A,'Patient Education'!B:B,FALSE)</f>
        <v>Bachelor's Degree</v>
      </c>
      <c r="U487" t="str">
        <f>_xlfn.XLOOKUP('Combined Sheet'!A487,'Patient Education'!A:A,'Patient Education'!C:C,FALSE)</f>
        <v>Junior Executive</v>
      </c>
      <c r="V487">
        <f>_xlfn.XLOOKUP(A487,'Billing Details'!A:A,'Billing Details'!J:J,FALSE)</f>
        <v>48000</v>
      </c>
    </row>
    <row r="488" spans="1:22" x14ac:dyDescent="0.35">
      <c r="A488" s="2" t="s">
        <v>788</v>
      </c>
      <c r="B488">
        <f>_xlfn.XLOOKUP(A488,'Patient Demographics'!A:A,'Billing Details'!J:J,FALSE)</f>
        <v>15000</v>
      </c>
      <c r="C488" t="str">
        <f>_xlfn.XLOOKUP(A488,'Patient Demographics'!A:A,'Patient Demographics'!N:N,FALSE)</f>
        <v>South</v>
      </c>
      <c r="D488">
        <f>_xlfn.XLOOKUP(A488,'Patient Demographics'!A:A,'Patient Demographics'!I:I,FALSE)</f>
        <v>48</v>
      </c>
      <c r="E488" t="str">
        <f>_xlfn.XLOOKUP(A488,'Patient Demographics'!A:A,'Patient Demographics'!J:J,FALSE)</f>
        <v>Senior</v>
      </c>
      <c r="F488">
        <f>_xlfn.XLOOKUP(A488,'Billing Details'!A:A,'Billing Details'!U:U,FALSE)</f>
        <v>11420.150000000001</v>
      </c>
      <c r="G488">
        <f>_xlfn.XLOOKUP(A488,'Patient Health Records'!A:A,'Patient Health Records'!E:E,FALSE)</f>
        <v>93.9</v>
      </c>
      <c r="H488" t="str">
        <f>_xlfn.XLOOKUP(A488,'Patient Health Records'!A:A,'Patient Health Records'!B:B,FALSE)</f>
        <v>A+</v>
      </c>
      <c r="I488" t="b">
        <f>_xlfn.XLOOKUP(A488,'Patient Health Records'!A:A,'Patient Health Records'!J:J,FALSE)</f>
        <v>0</v>
      </c>
      <c r="J488" t="b">
        <f>_xlfn.XLOOKUP(A488,'Patient Health Records'!A:A,'Patient Health Records'!P:P,FALSE)</f>
        <v>0</v>
      </c>
      <c r="K488" s="68">
        <f>_xlfn.XLOOKUP(A488,'Patient Health Records'!A:A,'Patient Health Records'!F:F,FALSE)</f>
        <v>30.66122448979592</v>
      </c>
      <c r="L488" s="22" t="b">
        <f>_xlfn.XLOOKUP(A488,'Patient Health Records'!A:A,'Patient Health Records'!AD:AD,FALSE)</f>
        <v>1</v>
      </c>
      <c r="M488">
        <f>_xlfn.XLOOKUP(A488,'Patient Demographics'!A:A,'Patient Demographics'!K:K,FALSE)</f>
        <v>7</v>
      </c>
      <c r="N488" t="b">
        <f>_xlfn.XLOOKUP(A488,'Billing Details'!A:A,'Billing Details'!T:T,FALSE)</f>
        <v>1</v>
      </c>
      <c r="O488" t="str">
        <f>_xlfn.XLOOKUP(A488,'Patient Health Records'!A:A,'Patient Health Records'!AF:AF,FALSE)</f>
        <v>Cancer</v>
      </c>
      <c r="P488" t="b">
        <f>_xlfn.XLOOKUP(A488,'Patient Health Records'!A:A,'Patient Health Records'!X:X,FALSE)</f>
        <v>0</v>
      </c>
      <c r="Q488" t="b">
        <f>_xlfn.XLOOKUP(A488,'Patient Health Records'!A:A,'Patient Health Records'!S:S,FALSE)</f>
        <v>1</v>
      </c>
      <c r="R488" t="b">
        <f>_xlfn.XLOOKUP(A488,'Patient Health Records'!A:A,'Patient Health Records'!AA:AA,FALSE)</f>
        <v>1</v>
      </c>
      <c r="S488" t="str">
        <f>_xlfn.XLOOKUP(A488,'Patient Demographics'!A:A,'Patient Demographics'!E:E,FALSE)</f>
        <v>Male</v>
      </c>
      <c r="T488" t="str">
        <f>_xlfn.XLOOKUP(A488,'Patient Education'!A:A,'Patient Education'!B:B,FALSE)</f>
        <v>Bachelor's Degree</v>
      </c>
      <c r="U488" t="str">
        <f>_xlfn.XLOOKUP('Combined Sheet'!A488,'Patient Education'!A:A,'Patient Education'!C:C,FALSE)</f>
        <v>Engineer</v>
      </c>
      <c r="V488">
        <f>_xlfn.XLOOKUP(A488,'Billing Details'!A:A,'Billing Details'!J:J,FALSE)</f>
        <v>15000</v>
      </c>
    </row>
    <row r="489" spans="1:22" x14ac:dyDescent="0.35">
      <c r="A489" s="2" t="s">
        <v>790</v>
      </c>
      <c r="B489">
        <f>_xlfn.XLOOKUP(A489,'Patient Demographics'!A:A,'Billing Details'!J:J,FALSE)</f>
        <v>800</v>
      </c>
      <c r="C489" t="str">
        <f>_xlfn.XLOOKUP(A489,'Patient Demographics'!A:A,'Patient Demographics'!N:N,FALSE)</f>
        <v>South</v>
      </c>
      <c r="D489">
        <f>_xlfn.XLOOKUP(A489,'Patient Demographics'!A:A,'Patient Demographics'!I:I,FALSE)</f>
        <v>48</v>
      </c>
      <c r="E489" t="str">
        <f>_xlfn.XLOOKUP(A489,'Patient Demographics'!A:A,'Patient Demographics'!J:J,FALSE)</f>
        <v>Senior</v>
      </c>
      <c r="F489">
        <f>_xlfn.XLOOKUP(A489,'Billing Details'!A:A,'Billing Details'!U:U,FALSE)</f>
        <v>655.24</v>
      </c>
      <c r="G489">
        <f>_xlfn.XLOOKUP(A489,'Patient Health Records'!A:A,'Patient Health Records'!E:E,FALSE)</f>
        <v>95.9</v>
      </c>
      <c r="H489" t="str">
        <f>_xlfn.XLOOKUP(A489,'Patient Health Records'!A:A,'Patient Health Records'!B:B,FALSE)</f>
        <v>O+</v>
      </c>
      <c r="I489" t="b">
        <f>_xlfn.XLOOKUP(A489,'Patient Health Records'!A:A,'Patient Health Records'!J:J,FALSE)</f>
        <v>0</v>
      </c>
      <c r="J489" t="b">
        <f>_xlfn.XLOOKUP(A489,'Patient Health Records'!A:A,'Patient Health Records'!P:P,FALSE)</f>
        <v>0</v>
      </c>
      <c r="K489" s="68">
        <f>_xlfn.XLOOKUP(A489,'Patient Health Records'!A:A,'Patient Health Records'!F:F,FALSE)</f>
        <v>30.267642974371924</v>
      </c>
      <c r="L489" s="22" t="b">
        <f>_xlfn.XLOOKUP(A489,'Patient Health Records'!A:A,'Patient Health Records'!AD:AD,FALSE)</f>
        <v>1</v>
      </c>
      <c r="M489">
        <f>_xlfn.XLOOKUP(A489,'Patient Demographics'!A:A,'Patient Demographics'!K:K,FALSE)</f>
        <v>3</v>
      </c>
      <c r="N489" t="b">
        <f>_xlfn.XLOOKUP(A489,'Billing Details'!A:A,'Billing Details'!T:T,FALSE)</f>
        <v>1</v>
      </c>
      <c r="O489" t="str">
        <f>_xlfn.XLOOKUP(A489,'Patient Health Records'!A:A,'Patient Health Records'!AF:AF,FALSE)</f>
        <v>Prostate Cancer</v>
      </c>
      <c r="P489" t="b">
        <f>_xlfn.XLOOKUP(A489,'Patient Health Records'!A:A,'Patient Health Records'!X:X,FALSE)</f>
        <v>0</v>
      </c>
      <c r="Q489" t="b">
        <f>_xlfn.XLOOKUP(A489,'Patient Health Records'!A:A,'Patient Health Records'!S:S,FALSE)</f>
        <v>1</v>
      </c>
      <c r="R489" t="b">
        <f>_xlfn.XLOOKUP(A489,'Patient Health Records'!A:A,'Patient Health Records'!AA:AA,FALSE)</f>
        <v>0</v>
      </c>
      <c r="S489" t="str">
        <f>_xlfn.XLOOKUP(A489,'Patient Demographics'!A:A,'Patient Demographics'!E:E,FALSE)</f>
        <v>Male</v>
      </c>
      <c r="T489" t="str">
        <f>_xlfn.XLOOKUP(A489,'Patient Education'!A:A,'Patient Education'!B:B,FALSE)</f>
        <v>Bachelor's Degree</v>
      </c>
      <c r="U489" t="str">
        <f>_xlfn.XLOOKUP('Combined Sheet'!A489,'Patient Education'!A:A,'Patient Education'!C:C,FALSE)</f>
        <v>Teacher</v>
      </c>
      <c r="V489">
        <f>_xlfn.XLOOKUP(A489,'Billing Details'!A:A,'Billing Details'!J:J,FALSE)</f>
        <v>800</v>
      </c>
    </row>
    <row r="490" spans="1:22" x14ac:dyDescent="0.35">
      <c r="A490" s="2" t="s">
        <v>791</v>
      </c>
      <c r="B490">
        <f>_xlfn.XLOOKUP(A490,'Patient Demographics'!A:A,'Billing Details'!J:J,FALSE)</f>
        <v>21000</v>
      </c>
      <c r="C490" t="str">
        <f>_xlfn.XLOOKUP(A490,'Patient Demographics'!A:A,'Patient Demographics'!N:N,FALSE)</f>
        <v>West</v>
      </c>
      <c r="D490">
        <f>_xlfn.XLOOKUP(A490,'Patient Demographics'!A:A,'Patient Demographics'!I:I,FALSE)</f>
        <v>58</v>
      </c>
      <c r="E490" t="str">
        <f>_xlfn.XLOOKUP(A490,'Patient Demographics'!A:A,'Patient Demographics'!J:J,FALSE)</f>
        <v>Senior</v>
      </c>
      <c r="F490">
        <f>_xlfn.XLOOKUP(A490,'Billing Details'!A:A,'Billing Details'!U:U,FALSE)</f>
        <v>11200.84</v>
      </c>
      <c r="G490">
        <f>_xlfn.XLOOKUP(A490,'Patient Health Records'!A:A,'Patient Health Records'!E:E,FALSE)</f>
        <v>64</v>
      </c>
      <c r="H490" t="str">
        <f>_xlfn.XLOOKUP(A490,'Patient Health Records'!A:A,'Patient Health Records'!B:B,FALSE)</f>
        <v>B+</v>
      </c>
      <c r="I490" t="b">
        <f>_xlfn.XLOOKUP(A490,'Patient Health Records'!A:A,'Patient Health Records'!J:J,FALSE)</f>
        <v>0</v>
      </c>
      <c r="J490" t="b">
        <f>_xlfn.XLOOKUP(A490,'Patient Health Records'!A:A,'Patient Health Records'!P:P,FALSE)</f>
        <v>1</v>
      </c>
      <c r="K490" s="68">
        <f>_xlfn.XLOOKUP(A490,'Patient Health Records'!A:A,'Patient Health Records'!F:F,FALSE)</f>
        <v>28.444444444444443</v>
      </c>
      <c r="L490" s="22" t="b">
        <f>_xlfn.XLOOKUP(A490,'Patient Health Records'!A:A,'Patient Health Records'!AD:AD,FALSE)</f>
        <v>1</v>
      </c>
      <c r="M490">
        <f>_xlfn.XLOOKUP(A490,'Patient Demographics'!A:A,'Patient Demographics'!K:K,FALSE)</f>
        <v>12</v>
      </c>
      <c r="N490" t="b">
        <f>_xlfn.XLOOKUP(A490,'Billing Details'!A:A,'Billing Details'!T:T,FALSE)</f>
        <v>1</v>
      </c>
      <c r="O490" t="str">
        <f>_xlfn.XLOOKUP(A490,'Patient Health Records'!A:A,'Patient Health Records'!AF:AF,FALSE)</f>
        <v>Osteoarthritis</v>
      </c>
      <c r="P490" t="b">
        <f>_xlfn.XLOOKUP(A490,'Patient Health Records'!A:A,'Patient Health Records'!X:X,FALSE)</f>
        <v>0</v>
      </c>
      <c r="Q490" t="b">
        <f>_xlfn.XLOOKUP(A490,'Patient Health Records'!A:A,'Patient Health Records'!S:S,FALSE)</f>
        <v>1</v>
      </c>
      <c r="R490" t="b">
        <f>_xlfn.XLOOKUP(A490,'Patient Health Records'!A:A,'Patient Health Records'!AA:AA,FALSE)</f>
        <v>0</v>
      </c>
      <c r="S490" t="str">
        <f>_xlfn.XLOOKUP(A490,'Patient Demographics'!A:A,'Patient Demographics'!E:E,FALSE)</f>
        <v>Male</v>
      </c>
      <c r="T490" t="str">
        <f>_xlfn.XLOOKUP(A490,'Patient Education'!A:A,'Patient Education'!B:B,FALSE)</f>
        <v>PhD</v>
      </c>
      <c r="U490" t="str">
        <f>_xlfn.XLOOKUP('Combined Sheet'!A490,'Patient Education'!A:A,'Patient Education'!C:C,FALSE)</f>
        <v>CEO</v>
      </c>
      <c r="V490">
        <f>_xlfn.XLOOKUP(A490,'Billing Details'!A:A,'Billing Details'!J:J,FALSE)</f>
        <v>21000</v>
      </c>
    </row>
    <row r="491" spans="1:22" x14ac:dyDescent="0.35">
      <c r="A491" s="2" t="s">
        <v>793</v>
      </c>
      <c r="B491">
        <f>_xlfn.XLOOKUP(A491,'Patient Demographics'!A:A,'Billing Details'!J:J,FALSE)</f>
        <v>40000</v>
      </c>
      <c r="C491" t="str">
        <f>_xlfn.XLOOKUP(A491,'Patient Demographics'!A:A,'Patient Demographics'!N:N,FALSE)</f>
        <v>South</v>
      </c>
      <c r="D491">
        <f>_xlfn.XLOOKUP(A491,'Patient Demographics'!A:A,'Patient Demographics'!I:I,FALSE)</f>
        <v>38</v>
      </c>
      <c r="E491" t="str">
        <f>_xlfn.XLOOKUP(A491,'Patient Demographics'!A:A,'Patient Demographics'!J:J,FALSE)</f>
        <v>Adult</v>
      </c>
      <c r="F491">
        <f>_xlfn.XLOOKUP(A491,'Billing Details'!A:A,'Billing Details'!U:U,FALSE)</f>
        <v>23810.400000000001</v>
      </c>
      <c r="G491">
        <f>_xlfn.XLOOKUP(A491,'Patient Health Records'!A:A,'Patient Health Records'!E:E,FALSE)</f>
        <v>60.9</v>
      </c>
      <c r="H491" t="str">
        <f>_xlfn.XLOOKUP(A491,'Patient Health Records'!A:A,'Patient Health Records'!B:B,FALSE)</f>
        <v>AB+</v>
      </c>
      <c r="I491" t="b">
        <f>_xlfn.XLOOKUP(A491,'Patient Health Records'!A:A,'Patient Health Records'!J:J,FALSE)</f>
        <v>0</v>
      </c>
      <c r="J491" t="b">
        <f>_xlfn.XLOOKUP(A491,'Patient Health Records'!A:A,'Patient Health Records'!P:P,FALSE)</f>
        <v>0</v>
      </c>
      <c r="K491" s="68">
        <f>_xlfn.XLOOKUP(A491,'Patient Health Records'!A:A,'Patient Health Records'!F:F,FALSE)</f>
        <v>22.100449992742053</v>
      </c>
      <c r="L491" s="22" t="b">
        <f>_xlfn.XLOOKUP(A491,'Patient Health Records'!A:A,'Patient Health Records'!AD:AD,FALSE)</f>
        <v>0</v>
      </c>
      <c r="M491">
        <f>_xlfn.XLOOKUP(A491,'Patient Demographics'!A:A,'Patient Demographics'!K:K,FALSE)</f>
        <v>7</v>
      </c>
      <c r="N491" t="b">
        <f>_xlfn.XLOOKUP(A491,'Billing Details'!A:A,'Billing Details'!T:T,FALSE)</f>
        <v>1</v>
      </c>
      <c r="O491" t="str">
        <f>_xlfn.XLOOKUP(A491,'Patient Health Records'!A:A,'Patient Health Records'!AF:AF,FALSE)</f>
        <v>Hypertension</v>
      </c>
      <c r="P491" t="b">
        <f>_xlfn.XLOOKUP(A491,'Patient Health Records'!A:A,'Patient Health Records'!X:X,FALSE)</f>
        <v>0</v>
      </c>
      <c r="Q491" t="b">
        <f>_xlfn.XLOOKUP(A491,'Patient Health Records'!A:A,'Patient Health Records'!S:S,FALSE)</f>
        <v>0</v>
      </c>
      <c r="R491" t="b">
        <f>_xlfn.XLOOKUP(A491,'Patient Health Records'!A:A,'Patient Health Records'!AA:AA,FALSE)</f>
        <v>0</v>
      </c>
      <c r="S491" t="str">
        <f>_xlfn.XLOOKUP(A491,'Patient Demographics'!A:A,'Patient Demographics'!E:E,FALSE)</f>
        <v>Female</v>
      </c>
      <c r="T491" t="str">
        <f>_xlfn.XLOOKUP(A491,'Patient Education'!A:A,'Patient Education'!B:B,FALSE)</f>
        <v>Master's Degree</v>
      </c>
      <c r="U491" t="str">
        <f>_xlfn.XLOOKUP('Combined Sheet'!A491,'Patient Education'!A:A,'Patient Education'!C:C,FALSE)</f>
        <v>Software Engineer</v>
      </c>
      <c r="V491">
        <f>_xlfn.XLOOKUP(A491,'Billing Details'!A:A,'Billing Details'!J:J,FALSE)</f>
        <v>40000</v>
      </c>
    </row>
    <row r="492" spans="1:22" x14ac:dyDescent="0.35">
      <c r="A492" s="2" t="s">
        <v>794</v>
      </c>
      <c r="B492">
        <f>_xlfn.XLOOKUP(A492,'Patient Demographics'!A:A,'Billing Details'!J:J,FALSE)</f>
        <v>500</v>
      </c>
      <c r="C492" t="str">
        <f>_xlfn.XLOOKUP(A492,'Patient Demographics'!A:A,'Patient Demographics'!N:N,FALSE)</f>
        <v>West</v>
      </c>
      <c r="D492">
        <f>_xlfn.XLOOKUP(A492,'Patient Demographics'!A:A,'Patient Demographics'!I:I,FALSE)</f>
        <v>53</v>
      </c>
      <c r="E492" t="str">
        <f>_xlfn.XLOOKUP(A492,'Patient Demographics'!A:A,'Patient Demographics'!J:J,FALSE)</f>
        <v>Senior</v>
      </c>
      <c r="F492">
        <f>_xlfn.XLOOKUP(A492,'Billing Details'!A:A,'Billing Details'!U:U,FALSE)</f>
        <v>287.83999999999997</v>
      </c>
      <c r="G492">
        <f>_xlfn.XLOOKUP(A492,'Patient Health Records'!A:A,'Patient Health Records'!E:E,FALSE)</f>
        <v>85.3</v>
      </c>
      <c r="H492" t="str">
        <f>_xlfn.XLOOKUP(A492,'Patient Health Records'!A:A,'Patient Health Records'!B:B,FALSE)</f>
        <v>A-</v>
      </c>
      <c r="I492" t="b">
        <f>_xlfn.XLOOKUP(A492,'Patient Health Records'!A:A,'Patient Health Records'!J:J,FALSE)</f>
        <v>0</v>
      </c>
      <c r="J492" t="b">
        <f>_xlfn.XLOOKUP(A492,'Patient Health Records'!A:A,'Patient Health Records'!P:P,FALSE)</f>
        <v>0</v>
      </c>
      <c r="K492" s="68">
        <f>_xlfn.XLOOKUP(A492,'Patient Health Records'!A:A,'Patient Health Records'!F:F,FALSE)</f>
        <v>32.907681030824421</v>
      </c>
      <c r="L492" s="22" t="b">
        <f>_xlfn.XLOOKUP(A492,'Patient Health Records'!A:A,'Patient Health Records'!AD:AD,FALSE)</f>
        <v>1</v>
      </c>
      <c r="M492">
        <f>_xlfn.XLOOKUP(A492,'Patient Demographics'!A:A,'Patient Demographics'!K:K,FALSE)</f>
        <v>5</v>
      </c>
      <c r="N492" t="b">
        <f>_xlfn.XLOOKUP(A492,'Billing Details'!A:A,'Billing Details'!T:T,FALSE)</f>
        <v>1</v>
      </c>
      <c r="O492" t="str">
        <f>_xlfn.XLOOKUP(A492,'Patient Health Records'!A:A,'Patient Health Records'!AF:AF,FALSE)</f>
        <v>Osteoarthritis</v>
      </c>
      <c r="P492" t="b">
        <f>_xlfn.XLOOKUP(A492,'Patient Health Records'!A:A,'Patient Health Records'!X:X,FALSE)</f>
        <v>0</v>
      </c>
      <c r="Q492" t="b">
        <f>_xlfn.XLOOKUP(A492,'Patient Health Records'!A:A,'Patient Health Records'!S:S,FALSE)</f>
        <v>1</v>
      </c>
      <c r="R492" t="b">
        <f>_xlfn.XLOOKUP(A492,'Patient Health Records'!A:A,'Patient Health Records'!AA:AA,FALSE)</f>
        <v>1</v>
      </c>
      <c r="S492" t="str">
        <f>_xlfn.XLOOKUP(A492,'Patient Demographics'!A:A,'Patient Demographics'!E:E,FALSE)</f>
        <v>Male</v>
      </c>
      <c r="T492" t="str">
        <f>_xlfn.XLOOKUP(A492,'Patient Education'!A:A,'Patient Education'!B:B,FALSE)</f>
        <v>Bachelor's Degree</v>
      </c>
      <c r="U492" t="str">
        <f>_xlfn.XLOOKUP('Combined Sheet'!A492,'Patient Education'!A:A,'Patient Education'!C:C,FALSE)</f>
        <v>Junior Executive</v>
      </c>
      <c r="V492">
        <f>_xlfn.XLOOKUP(A492,'Billing Details'!A:A,'Billing Details'!J:J,FALSE)</f>
        <v>500</v>
      </c>
    </row>
    <row r="493" spans="1:22" x14ac:dyDescent="0.35">
      <c r="A493" s="2" t="s">
        <v>795</v>
      </c>
      <c r="B493">
        <f>_xlfn.XLOOKUP(A493,'Patient Demographics'!A:A,'Billing Details'!J:J,FALSE)</f>
        <v>100</v>
      </c>
      <c r="C493" t="str">
        <f>_xlfn.XLOOKUP(A493,'Patient Demographics'!A:A,'Patient Demographics'!N:N,FALSE)</f>
        <v>West</v>
      </c>
      <c r="D493">
        <f>_xlfn.XLOOKUP(A493,'Patient Demographics'!A:A,'Patient Demographics'!I:I,FALSE)</f>
        <v>38</v>
      </c>
      <c r="E493" t="str">
        <f>_xlfn.XLOOKUP(A493,'Patient Demographics'!A:A,'Patient Demographics'!J:J,FALSE)</f>
        <v>Adult</v>
      </c>
      <c r="F493">
        <f>_xlfn.XLOOKUP(A493,'Billing Details'!A:A,'Billing Details'!U:U,FALSE)</f>
        <v>51.38</v>
      </c>
      <c r="G493">
        <f>_xlfn.XLOOKUP(A493,'Patient Health Records'!A:A,'Patient Health Records'!E:E,FALSE)</f>
        <v>86.1</v>
      </c>
      <c r="H493" t="str">
        <f>_xlfn.XLOOKUP(A493,'Patient Health Records'!A:A,'Patient Health Records'!B:B,FALSE)</f>
        <v>O+</v>
      </c>
      <c r="I493" t="b">
        <f>_xlfn.XLOOKUP(A493,'Patient Health Records'!A:A,'Patient Health Records'!J:J,FALSE)</f>
        <v>0</v>
      </c>
      <c r="J493" t="b">
        <f>_xlfn.XLOOKUP(A493,'Patient Health Records'!A:A,'Patient Health Records'!P:P,FALSE)</f>
        <v>0</v>
      </c>
      <c r="K493" s="68">
        <f>_xlfn.XLOOKUP(A493,'Patient Health Records'!A:A,'Patient Health Records'!F:F,FALSE)</f>
        <v>28.114285714285714</v>
      </c>
      <c r="L493" s="22" t="b">
        <f>_xlfn.XLOOKUP(A493,'Patient Health Records'!A:A,'Patient Health Records'!AD:AD,FALSE)</f>
        <v>1</v>
      </c>
      <c r="M493">
        <f>_xlfn.XLOOKUP(A493,'Patient Demographics'!A:A,'Patient Demographics'!K:K,FALSE)</f>
        <v>20</v>
      </c>
      <c r="N493" t="b">
        <f>_xlfn.XLOOKUP(A493,'Billing Details'!A:A,'Billing Details'!T:T,FALSE)</f>
        <v>1</v>
      </c>
      <c r="O493" t="str">
        <f>_xlfn.XLOOKUP(A493,'Patient Health Records'!A:A,'Patient Health Records'!AF:AF,FALSE)</f>
        <v>Diabetes</v>
      </c>
      <c r="P493" t="b">
        <f>_xlfn.XLOOKUP(A493,'Patient Health Records'!A:A,'Patient Health Records'!X:X,FALSE)</f>
        <v>0</v>
      </c>
      <c r="Q493" t="b">
        <f>_xlfn.XLOOKUP(A493,'Patient Health Records'!A:A,'Patient Health Records'!S:S,FALSE)</f>
        <v>1</v>
      </c>
      <c r="R493" t="b">
        <f>_xlfn.XLOOKUP(A493,'Patient Health Records'!A:A,'Patient Health Records'!AA:AA,FALSE)</f>
        <v>0</v>
      </c>
      <c r="S493" t="str">
        <f>_xlfn.XLOOKUP(A493,'Patient Demographics'!A:A,'Patient Demographics'!E:E,FALSE)</f>
        <v>Female</v>
      </c>
      <c r="T493" t="str">
        <f>_xlfn.XLOOKUP(A493,'Patient Education'!A:A,'Patient Education'!B:B,FALSE)</f>
        <v>School</v>
      </c>
      <c r="U493" t="str">
        <f>_xlfn.XLOOKUP('Combined Sheet'!A493,'Patient Education'!A:A,'Patient Education'!C:C,FALSE)</f>
        <v>Driver</v>
      </c>
      <c r="V493">
        <f>_xlfn.XLOOKUP(A493,'Billing Details'!A:A,'Billing Details'!J:J,FALSE)</f>
        <v>100</v>
      </c>
    </row>
    <row r="494" spans="1:22" x14ac:dyDescent="0.35">
      <c r="A494" s="2" t="s">
        <v>796</v>
      </c>
      <c r="B494">
        <f>_xlfn.XLOOKUP(A494,'Patient Demographics'!A:A,'Billing Details'!J:J,FALSE)</f>
        <v>300000</v>
      </c>
      <c r="C494" t="str">
        <f>_xlfn.XLOOKUP(A494,'Patient Demographics'!A:A,'Patient Demographics'!N:N,FALSE)</f>
        <v>North</v>
      </c>
      <c r="D494">
        <f>_xlfn.XLOOKUP(A494,'Patient Demographics'!A:A,'Patient Demographics'!I:I,FALSE)</f>
        <v>73</v>
      </c>
      <c r="E494" t="str">
        <f>_xlfn.XLOOKUP(A494,'Patient Demographics'!A:A,'Patient Demographics'!J:J,FALSE)</f>
        <v>super senior</v>
      </c>
      <c r="F494">
        <f>_xlfn.XLOOKUP(A494,'Billing Details'!A:A,'Billing Details'!U:U,FALSE)</f>
        <v>211507.65</v>
      </c>
      <c r="G494">
        <f>_xlfn.XLOOKUP(A494,'Patient Health Records'!A:A,'Patient Health Records'!E:E,FALSE)</f>
        <v>90.8</v>
      </c>
      <c r="H494" t="str">
        <f>_xlfn.XLOOKUP(A494,'Patient Health Records'!A:A,'Patient Health Records'!B:B,FALSE)</f>
        <v>B+</v>
      </c>
      <c r="I494" t="b">
        <f>_xlfn.XLOOKUP(A494,'Patient Health Records'!A:A,'Patient Health Records'!J:J,FALSE)</f>
        <v>0</v>
      </c>
      <c r="J494" t="b">
        <f>_xlfn.XLOOKUP(A494,'Patient Health Records'!A:A,'Patient Health Records'!P:P,FALSE)</f>
        <v>1</v>
      </c>
      <c r="K494" s="68">
        <f>_xlfn.XLOOKUP(A494,'Patient Health Records'!A:A,'Patient Health Records'!F:F,FALSE)</f>
        <v>33.759666864961339</v>
      </c>
      <c r="L494" s="22" t="b">
        <f>_xlfn.XLOOKUP(A494,'Patient Health Records'!A:A,'Patient Health Records'!AD:AD,FALSE)</f>
        <v>1</v>
      </c>
      <c r="M494">
        <f>_xlfn.XLOOKUP(A494,'Patient Demographics'!A:A,'Patient Demographics'!K:K,FALSE)</f>
        <v>5</v>
      </c>
      <c r="N494" t="b">
        <f>_xlfn.XLOOKUP(A494,'Billing Details'!A:A,'Billing Details'!T:T,FALSE)</f>
        <v>1</v>
      </c>
      <c r="O494" t="str">
        <f>_xlfn.XLOOKUP(A494,'Patient Health Records'!A:A,'Patient Health Records'!AF:AF,FALSE)</f>
        <v>Respiratory Infection</v>
      </c>
      <c r="P494" t="b">
        <f>_xlfn.XLOOKUP(A494,'Patient Health Records'!A:A,'Patient Health Records'!X:X,FALSE)</f>
        <v>0</v>
      </c>
      <c r="Q494" t="b">
        <f>_xlfn.XLOOKUP(A494,'Patient Health Records'!A:A,'Patient Health Records'!S:S,FALSE)</f>
        <v>1</v>
      </c>
      <c r="R494" t="b">
        <f>_xlfn.XLOOKUP(A494,'Patient Health Records'!A:A,'Patient Health Records'!AA:AA,FALSE)</f>
        <v>1</v>
      </c>
      <c r="S494" t="str">
        <f>_xlfn.XLOOKUP(A494,'Patient Demographics'!A:A,'Patient Demographics'!E:E,FALSE)</f>
        <v>Male</v>
      </c>
      <c r="T494" t="str">
        <f>_xlfn.XLOOKUP(A494,'Patient Education'!A:A,'Patient Education'!B:B,FALSE)</f>
        <v>Master's Degree</v>
      </c>
      <c r="U494" t="str">
        <f>_xlfn.XLOOKUP('Combined Sheet'!A494,'Patient Education'!A:A,'Patient Education'!C:C,FALSE)</f>
        <v>Doctor</v>
      </c>
      <c r="V494">
        <f>_xlfn.XLOOKUP(A494,'Billing Details'!A:A,'Billing Details'!J:J,FALSE)</f>
        <v>300000</v>
      </c>
    </row>
    <row r="495" spans="1:22" x14ac:dyDescent="0.35">
      <c r="A495" s="2" t="s">
        <v>798</v>
      </c>
      <c r="B495">
        <f>_xlfn.XLOOKUP(A495,'Patient Demographics'!A:A,'Billing Details'!J:J,FALSE)</f>
        <v>500</v>
      </c>
      <c r="C495" t="str">
        <f>_xlfn.XLOOKUP(A495,'Patient Demographics'!A:A,'Patient Demographics'!N:N,FALSE)</f>
        <v>South</v>
      </c>
      <c r="D495">
        <f>_xlfn.XLOOKUP(A495,'Patient Demographics'!A:A,'Patient Demographics'!I:I,FALSE)</f>
        <v>45</v>
      </c>
      <c r="E495" t="str">
        <f>_xlfn.XLOOKUP(A495,'Patient Demographics'!A:A,'Patient Demographics'!J:J,FALSE)</f>
        <v>Adult</v>
      </c>
      <c r="F495">
        <f>_xlfn.XLOOKUP(A495,'Billing Details'!A:A,'Billing Details'!U:U,FALSE)</f>
        <v>284.92</v>
      </c>
      <c r="G495">
        <f>_xlfn.XLOOKUP(A495,'Patient Health Records'!A:A,'Patient Health Records'!E:E,FALSE)</f>
        <v>56.6</v>
      </c>
      <c r="H495" t="str">
        <f>_xlfn.XLOOKUP(A495,'Patient Health Records'!A:A,'Patient Health Records'!B:B,FALSE)</f>
        <v>A+</v>
      </c>
      <c r="I495" t="b">
        <f>_xlfn.XLOOKUP(A495,'Patient Health Records'!A:A,'Patient Health Records'!J:J,FALSE)</f>
        <v>0</v>
      </c>
      <c r="J495" t="b">
        <f>_xlfn.XLOOKUP(A495,'Patient Health Records'!A:A,'Patient Health Records'!P:P,FALSE)</f>
        <v>0</v>
      </c>
      <c r="K495" s="68">
        <f>_xlfn.XLOOKUP(A495,'Patient Health Records'!A:A,'Patient Health Records'!F:F,FALSE)</f>
        <v>22.109374999999996</v>
      </c>
      <c r="L495" s="22" t="b">
        <f>_xlfn.XLOOKUP(A495,'Patient Health Records'!A:A,'Patient Health Records'!AD:AD,FALSE)</f>
        <v>0</v>
      </c>
      <c r="M495">
        <f>_xlfn.XLOOKUP(A495,'Patient Demographics'!A:A,'Patient Demographics'!K:K,FALSE)</f>
        <v>15</v>
      </c>
      <c r="N495" t="b">
        <f>_xlfn.XLOOKUP(A495,'Billing Details'!A:A,'Billing Details'!T:T,FALSE)</f>
        <v>1</v>
      </c>
      <c r="O495" t="str">
        <f>_xlfn.XLOOKUP(A495,'Patient Health Records'!A:A,'Patient Health Records'!AF:AF,FALSE)</f>
        <v>Diabetes</v>
      </c>
      <c r="P495" t="b">
        <f>_xlfn.XLOOKUP(A495,'Patient Health Records'!A:A,'Patient Health Records'!X:X,FALSE)</f>
        <v>0</v>
      </c>
      <c r="Q495" t="b">
        <f>_xlfn.XLOOKUP(A495,'Patient Health Records'!A:A,'Patient Health Records'!S:S,FALSE)</f>
        <v>0</v>
      </c>
      <c r="R495" t="b">
        <f>_xlfn.XLOOKUP(A495,'Patient Health Records'!A:A,'Patient Health Records'!AA:AA,FALSE)</f>
        <v>0</v>
      </c>
      <c r="S495" t="str">
        <f>_xlfn.XLOOKUP(A495,'Patient Demographics'!A:A,'Patient Demographics'!E:E,FALSE)</f>
        <v>Female</v>
      </c>
      <c r="T495" t="str">
        <f>_xlfn.XLOOKUP(A495,'Patient Education'!A:A,'Patient Education'!B:B,FALSE)</f>
        <v>School</v>
      </c>
      <c r="U495" t="str">
        <f>_xlfn.XLOOKUP('Combined Sheet'!A495,'Patient Education'!A:A,'Patient Education'!C:C,FALSE)</f>
        <v>Retail Worker</v>
      </c>
      <c r="V495">
        <f>_xlfn.XLOOKUP(A495,'Billing Details'!A:A,'Billing Details'!J:J,FALSE)</f>
        <v>500</v>
      </c>
    </row>
    <row r="496" spans="1:22" x14ac:dyDescent="0.35">
      <c r="A496" s="2" t="s">
        <v>800</v>
      </c>
      <c r="B496">
        <f>_xlfn.XLOOKUP(A496,'Patient Demographics'!A:A,'Billing Details'!J:J,FALSE)</f>
        <v>300000</v>
      </c>
      <c r="C496" t="str">
        <f>_xlfn.XLOOKUP(A496,'Patient Demographics'!A:A,'Patient Demographics'!N:N,FALSE)</f>
        <v>South</v>
      </c>
      <c r="D496">
        <f>_xlfn.XLOOKUP(A496,'Patient Demographics'!A:A,'Patient Demographics'!I:I,FALSE)</f>
        <v>58</v>
      </c>
      <c r="E496" t="str">
        <f>_xlfn.XLOOKUP(A496,'Patient Demographics'!A:A,'Patient Demographics'!J:J,FALSE)</f>
        <v>Senior</v>
      </c>
      <c r="F496">
        <f>_xlfn.XLOOKUP(A496,'Billing Details'!A:A,'Billing Details'!U:U,FALSE)</f>
        <v>185608.34999999998</v>
      </c>
      <c r="G496">
        <f>_xlfn.XLOOKUP(A496,'Patient Health Records'!A:A,'Patient Health Records'!E:E,FALSE)</f>
        <v>89.2</v>
      </c>
      <c r="H496" t="str">
        <f>_xlfn.XLOOKUP(A496,'Patient Health Records'!A:A,'Patient Health Records'!B:B,FALSE)</f>
        <v>B-</v>
      </c>
      <c r="I496" t="b">
        <f>_xlfn.XLOOKUP(A496,'Patient Health Records'!A:A,'Patient Health Records'!J:J,FALSE)</f>
        <v>1</v>
      </c>
      <c r="J496" t="b">
        <f>_xlfn.XLOOKUP(A496,'Patient Health Records'!A:A,'Patient Health Records'!P:P,FALSE)</f>
        <v>0</v>
      </c>
      <c r="K496" s="68">
        <f>_xlfn.XLOOKUP(A496,'Patient Health Records'!A:A,'Patient Health Records'!F:F,FALSE)</f>
        <v>32.370445637973582</v>
      </c>
      <c r="L496" s="22" t="b">
        <f>_xlfn.XLOOKUP(A496,'Patient Health Records'!A:A,'Patient Health Records'!AD:AD,FALSE)</f>
        <v>1</v>
      </c>
      <c r="M496">
        <f>_xlfn.XLOOKUP(A496,'Patient Demographics'!A:A,'Patient Demographics'!K:K,FALSE)</f>
        <v>2</v>
      </c>
      <c r="N496" t="b">
        <f>_xlfn.XLOOKUP(A496,'Billing Details'!A:A,'Billing Details'!T:T,FALSE)</f>
        <v>1</v>
      </c>
      <c r="O496" t="str">
        <f>_xlfn.XLOOKUP(A496,'Patient Health Records'!A:A,'Patient Health Records'!AF:AF,FALSE)</f>
        <v>Fractured Arm</v>
      </c>
      <c r="P496" t="b">
        <f>_xlfn.XLOOKUP(A496,'Patient Health Records'!A:A,'Patient Health Records'!X:X,FALSE)</f>
        <v>0</v>
      </c>
      <c r="Q496" t="b">
        <f>_xlfn.XLOOKUP(A496,'Patient Health Records'!A:A,'Patient Health Records'!S:S,FALSE)</f>
        <v>1</v>
      </c>
      <c r="R496" t="b">
        <f>_xlfn.XLOOKUP(A496,'Patient Health Records'!A:A,'Patient Health Records'!AA:AA,FALSE)</f>
        <v>1</v>
      </c>
      <c r="S496" t="str">
        <f>_xlfn.XLOOKUP(A496,'Patient Demographics'!A:A,'Patient Demographics'!E:E,FALSE)</f>
        <v>Male</v>
      </c>
      <c r="T496" t="str">
        <f>_xlfn.XLOOKUP(A496,'Patient Education'!A:A,'Patient Education'!B:B,FALSE)</f>
        <v>Master's Degree</v>
      </c>
      <c r="U496" t="str">
        <f>_xlfn.XLOOKUP('Combined Sheet'!A496,'Patient Education'!A:A,'Patient Education'!C:C,FALSE)</f>
        <v>Manager</v>
      </c>
      <c r="V496">
        <f>_xlfn.XLOOKUP(A496,'Billing Details'!A:A,'Billing Details'!J:J,FALSE)</f>
        <v>300000</v>
      </c>
    </row>
    <row r="497" spans="1:22" x14ac:dyDescent="0.35">
      <c r="A497" s="2" t="s">
        <v>801</v>
      </c>
      <c r="B497">
        <f>_xlfn.XLOOKUP(A497,'Patient Demographics'!A:A,'Billing Details'!J:J,FALSE)</f>
        <v>20000</v>
      </c>
      <c r="C497" t="str">
        <f>_xlfn.XLOOKUP(A497,'Patient Demographics'!A:A,'Patient Demographics'!N:N,FALSE)</f>
        <v>East</v>
      </c>
      <c r="D497">
        <f>_xlfn.XLOOKUP(A497,'Patient Demographics'!A:A,'Patient Demographics'!I:I,FALSE)</f>
        <v>58</v>
      </c>
      <c r="E497" t="str">
        <f>_xlfn.XLOOKUP(A497,'Patient Demographics'!A:A,'Patient Demographics'!J:J,FALSE)</f>
        <v>Senior</v>
      </c>
      <c r="F497">
        <f>_xlfn.XLOOKUP(A497,'Billing Details'!A:A,'Billing Details'!U:U,FALSE)</f>
        <v>16429.98</v>
      </c>
      <c r="G497">
        <f>_xlfn.XLOOKUP(A497,'Patient Health Records'!A:A,'Patient Health Records'!E:E,FALSE)</f>
        <v>60.3</v>
      </c>
      <c r="H497" t="str">
        <f>_xlfn.XLOOKUP(A497,'Patient Health Records'!A:A,'Patient Health Records'!B:B,FALSE)</f>
        <v>O+</v>
      </c>
      <c r="I497" t="b">
        <f>_xlfn.XLOOKUP(A497,'Patient Health Records'!A:A,'Patient Health Records'!J:J,FALSE)</f>
        <v>0</v>
      </c>
      <c r="J497" t="b">
        <f>_xlfn.XLOOKUP(A497,'Patient Health Records'!A:A,'Patient Health Records'!P:P,FALSE)</f>
        <v>1</v>
      </c>
      <c r="K497" s="68">
        <f>_xlfn.XLOOKUP(A497,'Patient Health Records'!A:A,'Patient Health Records'!F:F,FALSE)</f>
        <v>22.976680384087786</v>
      </c>
      <c r="L497" s="22" t="str">
        <f>_xlfn.XLOOKUP(A497,'Patient Health Records'!A:A,'Patient Health Records'!AD:AD,FALSE)</f>
        <v>FALSE</v>
      </c>
      <c r="M497">
        <f>_xlfn.XLOOKUP(A497,'Patient Demographics'!A:A,'Patient Demographics'!K:K,FALSE)</f>
        <v>20</v>
      </c>
      <c r="N497" t="b">
        <f>_xlfn.XLOOKUP(A497,'Billing Details'!A:A,'Billing Details'!T:T,FALSE)</f>
        <v>1</v>
      </c>
      <c r="O497" t="str">
        <f>_xlfn.XLOOKUP(A497,'Patient Health Records'!A:A,'Patient Health Records'!AF:AF,FALSE)</f>
        <v>Kidney Stones</v>
      </c>
      <c r="P497" t="b">
        <f>_xlfn.XLOOKUP(A497,'Patient Health Records'!A:A,'Patient Health Records'!X:X,FALSE)</f>
        <v>0</v>
      </c>
      <c r="Q497" t="b">
        <f>_xlfn.XLOOKUP(A497,'Patient Health Records'!A:A,'Patient Health Records'!S:S,FALSE)</f>
        <v>0</v>
      </c>
      <c r="R497" t="b">
        <f>_xlfn.XLOOKUP(A497,'Patient Health Records'!A:A,'Patient Health Records'!AA:AA,FALSE)</f>
        <v>0</v>
      </c>
      <c r="S497" t="str">
        <f>_xlfn.XLOOKUP(A497,'Patient Demographics'!A:A,'Patient Demographics'!E:E,FALSE)</f>
        <v>Male</v>
      </c>
      <c r="T497" t="str">
        <f>_xlfn.XLOOKUP(A497,'Patient Education'!A:A,'Patient Education'!B:B,FALSE)</f>
        <v>Master's Degree</v>
      </c>
      <c r="U497" t="str">
        <f>_xlfn.XLOOKUP('Combined Sheet'!A497,'Patient Education'!A:A,'Patient Education'!C:C,FALSE)</f>
        <v>Software Engineer</v>
      </c>
      <c r="V497">
        <f>_xlfn.XLOOKUP(A497,'Billing Details'!A:A,'Billing Details'!J:J,FALSE)</f>
        <v>20000</v>
      </c>
    </row>
    <row r="498" spans="1:22" x14ac:dyDescent="0.35">
      <c r="A498" s="2" t="s">
        <v>802</v>
      </c>
      <c r="B498">
        <f>_xlfn.XLOOKUP(A498,'Patient Demographics'!A:A,'Billing Details'!J:J,FALSE)</f>
        <v>3000</v>
      </c>
      <c r="C498" t="str">
        <f>_xlfn.XLOOKUP(A498,'Patient Demographics'!A:A,'Patient Demographics'!N:N,FALSE)</f>
        <v>West</v>
      </c>
      <c r="D498">
        <f>_xlfn.XLOOKUP(A498,'Patient Demographics'!A:A,'Patient Demographics'!I:I,FALSE)</f>
        <v>50</v>
      </c>
      <c r="E498" t="str">
        <f>_xlfn.XLOOKUP(A498,'Patient Demographics'!A:A,'Patient Demographics'!J:J,FALSE)</f>
        <v>Senior</v>
      </c>
      <c r="F498">
        <f>_xlfn.XLOOKUP(A498,'Billing Details'!A:A,'Billing Details'!U:U,FALSE)</f>
        <v>1761.06</v>
      </c>
      <c r="G498">
        <f>_xlfn.XLOOKUP(A498,'Patient Health Records'!A:A,'Patient Health Records'!E:E,FALSE)</f>
        <v>55.5</v>
      </c>
      <c r="H498" t="str">
        <f>_xlfn.XLOOKUP(A498,'Patient Health Records'!A:A,'Patient Health Records'!B:B,FALSE)</f>
        <v>A-</v>
      </c>
      <c r="I498" t="b">
        <f>_xlfn.XLOOKUP(A498,'Patient Health Records'!A:A,'Patient Health Records'!J:J,FALSE)</f>
        <v>0</v>
      </c>
      <c r="J498" t="b">
        <f>_xlfn.XLOOKUP(A498,'Patient Health Records'!A:A,'Patient Health Records'!P:P,FALSE)</f>
        <v>0</v>
      </c>
      <c r="K498" s="68">
        <f>_xlfn.XLOOKUP(A498,'Patient Health Records'!A:A,'Patient Health Records'!F:F,FALSE)</f>
        <v>20.140804180577735</v>
      </c>
      <c r="L498" s="22" t="b">
        <f>_xlfn.XLOOKUP(A498,'Patient Health Records'!A:A,'Patient Health Records'!AD:AD,FALSE)</f>
        <v>0</v>
      </c>
      <c r="M498">
        <f>_xlfn.XLOOKUP(A498,'Patient Demographics'!A:A,'Patient Demographics'!K:K,FALSE)</f>
        <v>5</v>
      </c>
      <c r="N498" t="b">
        <f>_xlfn.XLOOKUP(A498,'Billing Details'!A:A,'Billing Details'!T:T,FALSE)</f>
        <v>1</v>
      </c>
      <c r="O498" t="str">
        <f>_xlfn.XLOOKUP(A498,'Patient Health Records'!A:A,'Patient Health Records'!AF:AF,FALSE)</f>
        <v>Prostate Cancer</v>
      </c>
      <c r="P498" t="b">
        <f>_xlfn.XLOOKUP(A498,'Patient Health Records'!A:A,'Patient Health Records'!X:X,FALSE)</f>
        <v>0</v>
      </c>
      <c r="Q498" t="b">
        <f>_xlfn.XLOOKUP(A498,'Patient Health Records'!A:A,'Patient Health Records'!S:S,FALSE)</f>
        <v>0</v>
      </c>
      <c r="R498" t="b">
        <f>_xlfn.XLOOKUP(A498,'Patient Health Records'!A:A,'Patient Health Records'!AA:AA,FALSE)</f>
        <v>0</v>
      </c>
      <c r="S498" t="str">
        <f>_xlfn.XLOOKUP(A498,'Patient Demographics'!A:A,'Patient Demographics'!E:E,FALSE)</f>
        <v>Male</v>
      </c>
      <c r="T498" t="str">
        <f>_xlfn.XLOOKUP(A498,'Patient Education'!A:A,'Patient Education'!B:B,FALSE)</f>
        <v>High School</v>
      </c>
      <c r="U498" t="str">
        <f>_xlfn.XLOOKUP('Combined Sheet'!A498,'Patient Education'!A:A,'Patient Education'!C:C,FALSE)</f>
        <v>Unemployed</v>
      </c>
      <c r="V498">
        <f>_xlfn.XLOOKUP(A498,'Billing Details'!A:A,'Billing Details'!J:J,FALSE)</f>
        <v>3000</v>
      </c>
    </row>
    <row r="499" spans="1:22" x14ac:dyDescent="0.35">
      <c r="A499" s="2" t="s">
        <v>804</v>
      </c>
      <c r="B499">
        <f>_xlfn.XLOOKUP(A499,'Patient Demographics'!A:A,'Billing Details'!J:J,FALSE)</f>
        <v>60000</v>
      </c>
      <c r="C499" t="str">
        <f>_xlfn.XLOOKUP(A499,'Patient Demographics'!A:A,'Patient Demographics'!N:N,FALSE)</f>
        <v>North</v>
      </c>
      <c r="D499">
        <f>_xlfn.XLOOKUP(A499,'Patient Demographics'!A:A,'Patient Demographics'!I:I,FALSE)</f>
        <v>48</v>
      </c>
      <c r="E499" t="str">
        <f>_xlfn.XLOOKUP(A499,'Patient Demographics'!A:A,'Patient Demographics'!J:J,FALSE)</f>
        <v>Senior</v>
      </c>
      <c r="F499">
        <f>_xlfn.XLOOKUP(A499,'Billing Details'!A:A,'Billing Details'!U:U,FALSE)</f>
        <v>38814.75</v>
      </c>
      <c r="G499">
        <f>_xlfn.XLOOKUP(A499,'Patient Health Records'!A:A,'Patient Health Records'!E:E,FALSE)</f>
        <v>91.9</v>
      </c>
      <c r="H499" t="str">
        <f>_xlfn.XLOOKUP(A499,'Patient Health Records'!A:A,'Patient Health Records'!B:B,FALSE)</f>
        <v>O-</v>
      </c>
      <c r="I499" t="b">
        <f>_xlfn.XLOOKUP(A499,'Patient Health Records'!A:A,'Patient Health Records'!J:J,FALSE)</f>
        <v>1</v>
      </c>
      <c r="J499" t="b">
        <f>_xlfn.XLOOKUP(A499,'Patient Health Records'!A:A,'Patient Health Records'!P:P,FALSE)</f>
        <v>1</v>
      </c>
      <c r="K499" s="68">
        <f>_xlfn.XLOOKUP(A499,'Patient Health Records'!A:A,'Patient Health Records'!F:F,FALSE)</f>
        <v>28.682001185980464</v>
      </c>
      <c r="L499" s="22" t="b">
        <f>_xlfn.XLOOKUP(A499,'Patient Health Records'!A:A,'Patient Health Records'!AD:AD,FALSE)</f>
        <v>1</v>
      </c>
      <c r="M499">
        <f>_xlfn.XLOOKUP(A499,'Patient Demographics'!A:A,'Patient Demographics'!K:K,FALSE)</f>
        <v>2</v>
      </c>
      <c r="N499" t="b">
        <f>_xlfn.XLOOKUP(A499,'Billing Details'!A:A,'Billing Details'!T:T,FALSE)</f>
        <v>1</v>
      </c>
      <c r="O499" t="str">
        <f>_xlfn.XLOOKUP(A499,'Patient Health Records'!A:A,'Patient Health Records'!AF:AF,FALSE)</f>
        <v>Appendicitis</v>
      </c>
      <c r="P499" t="b">
        <f>_xlfn.XLOOKUP(A499,'Patient Health Records'!A:A,'Patient Health Records'!X:X,FALSE)</f>
        <v>0</v>
      </c>
      <c r="Q499" t="b">
        <f>_xlfn.XLOOKUP(A499,'Patient Health Records'!A:A,'Patient Health Records'!S:S,FALSE)</f>
        <v>0</v>
      </c>
      <c r="R499" t="b">
        <f>_xlfn.XLOOKUP(A499,'Patient Health Records'!A:A,'Patient Health Records'!AA:AA,FALSE)</f>
        <v>1</v>
      </c>
      <c r="S499" t="str">
        <f>_xlfn.XLOOKUP(A499,'Patient Demographics'!A:A,'Patient Demographics'!E:E,FALSE)</f>
        <v>Female</v>
      </c>
      <c r="T499" t="str">
        <f>_xlfn.XLOOKUP(A499,'Patient Education'!A:A,'Patient Education'!B:B,FALSE)</f>
        <v>Master's Degree</v>
      </c>
      <c r="U499" t="str">
        <f>_xlfn.XLOOKUP('Combined Sheet'!A499,'Patient Education'!A:A,'Patient Education'!C:C,FALSE)</f>
        <v>Software Engineer</v>
      </c>
      <c r="V499">
        <f>_xlfn.XLOOKUP(A499,'Billing Details'!A:A,'Billing Details'!J:J,FALSE)</f>
        <v>60000</v>
      </c>
    </row>
    <row r="500" spans="1:22" x14ac:dyDescent="0.35">
      <c r="A500" s="2" t="s">
        <v>805</v>
      </c>
      <c r="B500">
        <f>_xlfn.XLOOKUP(A500,'Patient Demographics'!A:A,'Billing Details'!J:J,FALSE)</f>
        <v>100</v>
      </c>
      <c r="C500" t="str">
        <f>_xlfn.XLOOKUP(A500,'Patient Demographics'!A:A,'Patient Demographics'!N:N,FALSE)</f>
        <v>West</v>
      </c>
      <c r="D500">
        <f>_xlfn.XLOOKUP(A500,'Patient Demographics'!A:A,'Patient Demographics'!I:I,FALSE)</f>
        <v>58</v>
      </c>
      <c r="E500" t="str">
        <f>_xlfn.XLOOKUP(A500,'Patient Demographics'!A:A,'Patient Demographics'!J:J,FALSE)</f>
        <v>Senior</v>
      </c>
      <c r="F500" t="str">
        <f>_xlfn.XLOOKUP(A500,'Billing Details'!A:A,'Billing Details'!U:U,FALSE)</f>
        <v/>
      </c>
      <c r="G500">
        <f>_xlfn.XLOOKUP(A500,'Patient Health Records'!A:A,'Patient Health Records'!E:E,FALSE)</f>
        <v>47.9</v>
      </c>
      <c r="H500" t="str">
        <f>_xlfn.XLOOKUP(A500,'Patient Health Records'!A:A,'Patient Health Records'!B:B,FALSE)</f>
        <v>B-</v>
      </c>
      <c r="I500" t="b">
        <f>_xlfn.XLOOKUP(A500,'Patient Health Records'!A:A,'Patient Health Records'!J:J,FALSE)</f>
        <v>0</v>
      </c>
      <c r="J500" t="b">
        <f>_xlfn.XLOOKUP(A500,'Patient Health Records'!A:A,'Patient Health Records'!P:P,FALSE)</f>
        <v>0</v>
      </c>
      <c r="K500" s="68">
        <f>_xlfn.XLOOKUP(A500,'Patient Health Records'!A:A,'Patient Health Records'!F:F,FALSE)</f>
        <v>20.732340720221607</v>
      </c>
      <c r="L500" s="22" t="b">
        <f>_xlfn.XLOOKUP(A500,'Patient Health Records'!A:A,'Patient Health Records'!AD:AD,FALSE)</f>
        <v>0</v>
      </c>
      <c r="M500">
        <f>_xlfn.XLOOKUP(A500,'Patient Demographics'!A:A,'Patient Demographics'!K:K,FALSE)</f>
        <v>400</v>
      </c>
      <c r="N500" t="b">
        <f>_xlfn.XLOOKUP(A500,'Billing Details'!A:A,'Billing Details'!T:T,FALSE)</f>
        <v>0</v>
      </c>
      <c r="O500" t="str">
        <f>_xlfn.XLOOKUP(A500,'Patient Health Records'!A:A,'Patient Health Records'!AF:AF,FALSE)</f>
        <v>Appendicitis</v>
      </c>
      <c r="P500" t="b">
        <f>_xlfn.XLOOKUP(A500,'Patient Health Records'!A:A,'Patient Health Records'!X:X,FALSE)</f>
        <v>0</v>
      </c>
      <c r="Q500" t="b">
        <f>_xlfn.XLOOKUP(A500,'Patient Health Records'!A:A,'Patient Health Records'!S:S,FALSE)</f>
        <v>0</v>
      </c>
      <c r="R500" t="b">
        <f>_xlfn.XLOOKUP(A500,'Patient Health Records'!A:A,'Patient Health Records'!AA:AA,FALSE)</f>
        <v>0</v>
      </c>
      <c r="S500" t="str">
        <f>_xlfn.XLOOKUP(A500,'Patient Demographics'!A:A,'Patient Demographics'!E:E,FALSE)</f>
        <v>Female</v>
      </c>
      <c r="T500" t="str">
        <f>_xlfn.XLOOKUP(A500,'Patient Education'!A:A,'Patient Education'!B:B,FALSE)</f>
        <v>Master's Degree</v>
      </c>
      <c r="U500" t="str">
        <f>_xlfn.XLOOKUP('Combined Sheet'!A500,'Patient Education'!A:A,'Patient Education'!C:C,FALSE)</f>
        <v>Manager</v>
      </c>
      <c r="V500">
        <f>_xlfn.XLOOKUP(A500,'Billing Details'!A:A,'Billing Details'!J:J,FALSE)</f>
        <v>100</v>
      </c>
    </row>
    <row r="501" spans="1:22" x14ac:dyDescent="0.35">
      <c r="A501" s="2" t="s">
        <v>806</v>
      </c>
      <c r="B501">
        <f>_xlfn.XLOOKUP(A501,'Patient Demographics'!A:A,'Billing Details'!J:J,FALSE)</f>
        <v>40000</v>
      </c>
      <c r="C501" t="str">
        <f>_xlfn.XLOOKUP(A501,'Patient Demographics'!A:A,'Patient Demographics'!N:N,FALSE)</f>
        <v>South</v>
      </c>
      <c r="D501">
        <f>_xlfn.XLOOKUP(A501,'Patient Demographics'!A:A,'Patient Demographics'!I:I,FALSE)</f>
        <v>68</v>
      </c>
      <c r="E501" t="str">
        <f>_xlfn.XLOOKUP(A501,'Patient Demographics'!A:A,'Patient Demographics'!J:J,FALSE)</f>
        <v>super senior</v>
      </c>
      <c r="F501">
        <f>_xlfn.XLOOKUP(A501,'Billing Details'!A:A,'Billing Details'!U:U,FALSE)</f>
        <v>30912.5</v>
      </c>
      <c r="G501">
        <f>_xlfn.XLOOKUP(A501,'Patient Health Records'!A:A,'Patient Health Records'!E:E,FALSE)</f>
        <v>70.900000000000006</v>
      </c>
      <c r="H501" t="str">
        <f>_xlfn.XLOOKUP(A501,'Patient Health Records'!A:A,'Patient Health Records'!B:B,FALSE)</f>
        <v>A+</v>
      </c>
      <c r="I501" t="b">
        <f>_xlfn.XLOOKUP(A501,'Patient Health Records'!A:A,'Patient Health Records'!J:J,FALSE)</f>
        <v>1</v>
      </c>
      <c r="J501" t="b">
        <f>_xlfn.XLOOKUP(A501,'Patient Health Records'!A:A,'Patient Health Records'!P:P,FALSE)</f>
        <v>1</v>
      </c>
      <c r="K501" s="68">
        <f>_xlfn.XLOOKUP(A501,'Patient Health Records'!A:A,'Patient Health Records'!F:F,FALSE)</f>
        <v>26.36079714455682</v>
      </c>
      <c r="L501" s="22" t="str">
        <f>_xlfn.XLOOKUP(A501,'Patient Health Records'!A:A,'Patient Health Records'!AD:AD,FALSE)</f>
        <v>FALSE</v>
      </c>
      <c r="M501">
        <f>_xlfn.XLOOKUP(A501,'Patient Demographics'!A:A,'Patient Demographics'!K:K,FALSE)</f>
        <v>30</v>
      </c>
      <c r="N501" t="b">
        <f>_xlfn.XLOOKUP(A501,'Billing Details'!A:A,'Billing Details'!T:T,FALSE)</f>
        <v>1</v>
      </c>
      <c r="O501" t="str">
        <f>_xlfn.XLOOKUP(A501,'Patient Health Records'!A:A,'Patient Health Records'!AF:AF,FALSE)</f>
        <v>Osteoarthritis</v>
      </c>
      <c r="P501" t="b">
        <f>_xlfn.XLOOKUP(A501,'Patient Health Records'!A:A,'Patient Health Records'!X:X,FALSE)</f>
        <v>0</v>
      </c>
      <c r="Q501" t="b">
        <f>_xlfn.XLOOKUP(A501,'Patient Health Records'!A:A,'Patient Health Records'!S:S,FALSE)</f>
        <v>0</v>
      </c>
      <c r="R501" t="b">
        <f>_xlfn.XLOOKUP(A501,'Patient Health Records'!A:A,'Patient Health Records'!AA:AA,FALSE)</f>
        <v>0</v>
      </c>
      <c r="S501" t="str">
        <f>_xlfn.XLOOKUP(A501,'Patient Demographics'!A:A,'Patient Demographics'!E:E,FALSE)</f>
        <v>Female</v>
      </c>
      <c r="T501" t="str">
        <f>_xlfn.XLOOKUP(A501,'Patient Education'!A:A,'Patient Education'!B:B,FALSE)</f>
        <v>Bachelor's Degree</v>
      </c>
      <c r="U501" t="str">
        <f>_xlfn.XLOOKUP('Combined Sheet'!A501,'Patient Education'!A:A,'Patient Education'!C:C,FALSE)</f>
        <v>Teacher</v>
      </c>
      <c r="V501">
        <f>_xlfn.XLOOKUP(A501,'Billing Details'!A:A,'Billing Details'!J:J,FALSE)</f>
        <v>40000</v>
      </c>
    </row>
    <row r="502" spans="1:22" x14ac:dyDescent="0.35">
      <c r="A502" s="2" t="s">
        <v>807</v>
      </c>
      <c r="B502">
        <f>_xlfn.XLOOKUP(A502,'Patient Demographics'!A:A,'Billing Details'!J:J,FALSE)</f>
        <v>18000</v>
      </c>
      <c r="C502" t="str">
        <f>_xlfn.XLOOKUP(A502,'Patient Demographics'!A:A,'Patient Demographics'!N:N,FALSE)</f>
        <v>North</v>
      </c>
      <c r="D502">
        <f>_xlfn.XLOOKUP(A502,'Patient Demographics'!A:A,'Patient Demographics'!I:I,FALSE)</f>
        <v>42</v>
      </c>
      <c r="E502" t="str">
        <f>_xlfn.XLOOKUP(A502,'Patient Demographics'!A:A,'Patient Demographics'!J:J,FALSE)</f>
        <v>Adult</v>
      </c>
      <c r="F502">
        <f>_xlfn.XLOOKUP(A502,'Billing Details'!A:A,'Billing Details'!U:U,FALSE)</f>
        <v>15163.32</v>
      </c>
      <c r="G502">
        <f>_xlfn.XLOOKUP(A502,'Patient Health Records'!A:A,'Patient Health Records'!E:E,FALSE)</f>
        <v>87.8</v>
      </c>
      <c r="H502" t="str">
        <f>_xlfn.XLOOKUP(A502,'Patient Health Records'!A:A,'Patient Health Records'!B:B,FALSE)</f>
        <v>A+</v>
      </c>
      <c r="I502" t="b">
        <f>_xlfn.XLOOKUP(A502,'Patient Health Records'!A:A,'Patient Health Records'!J:J,FALSE)</f>
        <v>0</v>
      </c>
      <c r="J502" t="b">
        <f>_xlfn.XLOOKUP(A502,'Patient Health Records'!A:A,'Patient Health Records'!P:P,FALSE)</f>
        <v>0</v>
      </c>
      <c r="K502" s="68">
        <f>_xlfn.XLOOKUP(A502,'Patient Health Records'!A:A,'Patient Health Records'!F:F,FALSE)</f>
        <v>30.380622837370243</v>
      </c>
      <c r="L502" s="22" t="b">
        <f>_xlfn.XLOOKUP(A502,'Patient Health Records'!A:A,'Patient Health Records'!AD:AD,FALSE)</f>
        <v>1</v>
      </c>
      <c r="M502">
        <f>_xlfn.XLOOKUP(A502,'Patient Demographics'!A:A,'Patient Demographics'!K:K,FALSE)</f>
        <v>3</v>
      </c>
      <c r="N502" t="b">
        <f>_xlfn.XLOOKUP(A502,'Billing Details'!A:A,'Billing Details'!T:T,FALSE)</f>
        <v>1</v>
      </c>
      <c r="O502" t="str">
        <f>_xlfn.XLOOKUP(A502,'Patient Health Records'!A:A,'Patient Health Records'!AF:AF,FALSE)</f>
        <v>Heart Disease</v>
      </c>
      <c r="P502" t="b">
        <f>_xlfn.XLOOKUP(A502,'Patient Health Records'!A:A,'Patient Health Records'!X:X,FALSE)</f>
        <v>0</v>
      </c>
      <c r="Q502" t="b">
        <f>_xlfn.XLOOKUP(A502,'Patient Health Records'!A:A,'Patient Health Records'!S:S,FALSE)</f>
        <v>0</v>
      </c>
      <c r="R502" t="b">
        <f>_xlfn.XLOOKUP(A502,'Patient Health Records'!A:A,'Patient Health Records'!AA:AA,FALSE)</f>
        <v>1</v>
      </c>
      <c r="S502" t="str">
        <f>_xlfn.XLOOKUP(A502,'Patient Demographics'!A:A,'Patient Demographics'!E:E,FALSE)</f>
        <v>Female</v>
      </c>
      <c r="T502" t="str">
        <f>_xlfn.XLOOKUP(A502,'Patient Education'!A:A,'Patient Education'!B:B,FALSE)</f>
        <v>Master's Degree</v>
      </c>
      <c r="U502" t="str">
        <f>_xlfn.XLOOKUP('Combined Sheet'!A502,'Patient Education'!A:A,'Patient Education'!C:C,FALSE)</f>
        <v>Manager</v>
      </c>
      <c r="V502">
        <f>_xlfn.XLOOKUP(A502,'Billing Details'!A:A,'Billing Details'!J:J,FALSE)</f>
        <v>18000</v>
      </c>
    </row>
    <row r="503" spans="1:22" x14ac:dyDescent="0.35">
      <c r="A503" s="2" t="s">
        <v>808</v>
      </c>
      <c r="B503">
        <f>_xlfn.XLOOKUP(A503,'Patient Demographics'!A:A,'Billing Details'!J:J,FALSE)</f>
        <v>24000</v>
      </c>
      <c r="C503" t="str">
        <f>_xlfn.XLOOKUP(A503,'Patient Demographics'!A:A,'Patient Demographics'!N:N,FALSE)</f>
        <v>South</v>
      </c>
      <c r="D503">
        <f>_xlfn.XLOOKUP(A503,'Patient Demographics'!A:A,'Patient Demographics'!I:I,FALSE)</f>
        <v>48</v>
      </c>
      <c r="E503" t="str">
        <f>_xlfn.XLOOKUP(A503,'Patient Demographics'!A:A,'Patient Demographics'!J:J,FALSE)</f>
        <v>Senior</v>
      </c>
      <c r="F503">
        <f>_xlfn.XLOOKUP(A503,'Billing Details'!A:A,'Billing Details'!U:U,FALSE)</f>
        <v>15407.22</v>
      </c>
      <c r="G503">
        <f>_xlfn.XLOOKUP(A503,'Patient Health Records'!A:A,'Patient Health Records'!E:E,FALSE)</f>
        <v>94.4</v>
      </c>
      <c r="H503" t="str">
        <f>_xlfn.XLOOKUP(A503,'Patient Health Records'!A:A,'Patient Health Records'!B:B,FALSE)</f>
        <v>A+</v>
      </c>
      <c r="I503" t="b">
        <f>_xlfn.XLOOKUP(A503,'Patient Health Records'!A:A,'Patient Health Records'!J:J,FALSE)</f>
        <v>0</v>
      </c>
      <c r="J503" t="b">
        <f>_xlfn.XLOOKUP(A503,'Patient Health Records'!A:A,'Patient Health Records'!P:P,FALSE)</f>
        <v>0</v>
      </c>
      <c r="K503" s="68">
        <f>_xlfn.XLOOKUP(A503,'Patient Health Records'!A:A,'Patient Health Records'!F:F,FALSE)</f>
        <v>29.79421790178008</v>
      </c>
      <c r="L503" s="22" t="b">
        <f>_xlfn.XLOOKUP(A503,'Patient Health Records'!A:A,'Patient Health Records'!AD:AD,FALSE)</f>
        <v>1</v>
      </c>
      <c r="M503">
        <f>_xlfn.XLOOKUP(A503,'Patient Demographics'!A:A,'Patient Demographics'!K:K,FALSE)</f>
        <v>15</v>
      </c>
      <c r="N503" t="b">
        <f>_xlfn.XLOOKUP(A503,'Billing Details'!A:A,'Billing Details'!T:T,FALSE)</f>
        <v>1</v>
      </c>
      <c r="O503" t="str">
        <f>_xlfn.XLOOKUP(A503,'Patient Health Records'!A:A,'Patient Health Records'!AF:AF,FALSE)</f>
        <v>Respiratory Infection</v>
      </c>
      <c r="P503" t="b">
        <f>_xlfn.XLOOKUP(A503,'Patient Health Records'!A:A,'Patient Health Records'!X:X,FALSE)</f>
        <v>0</v>
      </c>
      <c r="Q503" t="b">
        <f>_xlfn.XLOOKUP(A503,'Patient Health Records'!A:A,'Patient Health Records'!S:S,FALSE)</f>
        <v>1</v>
      </c>
      <c r="R503" t="b">
        <f>_xlfn.XLOOKUP(A503,'Patient Health Records'!A:A,'Patient Health Records'!AA:AA,FALSE)</f>
        <v>0</v>
      </c>
      <c r="S503" t="str">
        <f>_xlfn.XLOOKUP(A503,'Patient Demographics'!A:A,'Patient Demographics'!E:E,FALSE)</f>
        <v>Male</v>
      </c>
      <c r="T503" t="str">
        <f>_xlfn.XLOOKUP(A503,'Patient Education'!A:A,'Patient Education'!B:B,FALSE)</f>
        <v>Master's Degree</v>
      </c>
      <c r="U503" t="str">
        <f>_xlfn.XLOOKUP('Combined Sheet'!A503,'Patient Education'!A:A,'Patient Education'!C:C,FALSE)</f>
        <v>Manager</v>
      </c>
      <c r="V503">
        <f>_xlfn.XLOOKUP(A503,'Billing Details'!A:A,'Billing Details'!J:J,FALSE)</f>
        <v>24000</v>
      </c>
    </row>
    <row r="504" spans="1:22" x14ac:dyDescent="0.35">
      <c r="A504" s="2" t="s">
        <v>809</v>
      </c>
      <c r="B504">
        <f>_xlfn.XLOOKUP(A504,'Patient Demographics'!A:A,'Billing Details'!J:J,FALSE)</f>
        <v>18000</v>
      </c>
      <c r="C504" t="str">
        <f>_xlfn.XLOOKUP(A504,'Patient Demographics'!A:A,'Patient Demographics'!N:N,FALSE)</f>
        <v>South</v>
      </c>
      <c r="D504">
        <f>_xlfn.XLOOKUP(A504,'Patient Demographics'!A:A,'Patient Demographics'!I:I,FALSE)</f>
        <v>53</v>
      </c>
      <c r="E504" t="str">
        <f>_xlfn.XLOOKUP(A504,'Patient Demographics'!A:A,'Patient Demographics'!J:J,FALSE)</f>
        <v>Senior</v>
      </c>
      <c r="F504">
        <f>_xlfn.XLOOKUP(A504,'Billing Details'!A:A,'Billing Details'!U:U,FALSE)</f>
        <v>13926.54</v>
      </c>
      <c r="G504">
        <f>_xlfn.XLOOKUP(A504,'Patient Health Records'!A:A,'Patient Health Records'!E:E,FALSE)</f>
        <v>79.5</v>
      </c>
      <c r="H504" t="str">
        <f>_xlfn.XLOOKUP(A504,'Patient Health Records'!A:A,'Patient Health Records'!B:B,FALSE)</f>
        <v>O+</v>
      </c>
      <c r="I504" t="b">
        <f>_xlfn.XLOOKUP(A504,'Patient Health Records'!A:A,'Patient Health Records'!J:J,FALSE)</f>
        <v>0</v>
      </c>
      <c r="J504" t="b">
        <f>_xlfn.XLOOKUP(A504,'Patient Health Records'!A:A,'Patient Health Records'!P:P,FALSE)</f>
        <v>0</v>
      </c>
      <c r="K504" s="68">
        <f>_xlfn.XLOOKUP(A504,'Patient Health Records'!A:A,'Patient Health Records'!F:F,FALSE)</f>
        <v>28.850341123530267</v>
      </c>
      <c r="L504" s="22" t="b">
        <f>_xlfn.XLOOKUP(A504,'Patient Health Records'!A:A,'Patient Health Records'!AD:AD,FALSE)</f>
        <v>1</v>
      </c>
      <c r="M504">
        <f>_xlfn.XLOOKUP(A504,'Patient Demographics'!A:A,'Patient Demographics'!K:K,FALSE)</f>
        <v>30</v>
      </c>
      <c r="N504" t="b">
        <f>_xlfn.XLOOKUP(A504,'Billing Details'!A:A,'Billing Details'!T:T,FALSE)</f>
        <v>1</v>
      </c>
      <c r="O504" t="str">
        <f>_xlfn.XLOOKUP(A504,'Patient Health Records'!A:A,'Patient Health Records'!AF:AF,FALSE)</f>
        <v>Fractured Leg</v>
      </c>
      <c r="P504" t="b">
        <f>_xlfn.XLOOKUP(A504,'Patient Health Records'!A:A,'Patient Health Records'!X:X,FALSE)</f>
        <v>0</v>
      </c>
      <c r="Q504" t="b">
        <f>_xlfn.XLOOKUP(A504,'Patient Health Records'!A:A,'Patient Health Records'!S:S,FALSE)</f>
        <v>1</v>
      </c>
      <c r="R504" t="b">
        <f>_xlfn.XLOOKUP(A504,'Patient Health Records'!A:A,'Patient Health Records'!AA:AA,FALSE)</f>
        <v>0</v>
      </c>
      <c r="S504" t="str">
        <f>_xlfn.XLOOKUP(A504,'Patient Demographics'!A:A,'Patient Demographics'!E:E,FALSE)</f>
        <v>Female</v>
      </c>
      <c r="T504" t="str">
        <f>_xlfn.XLOOKUP(A504,'Patient Education'!A:A,'Patient Education'!B:B,FALSE)</f>
        <v>High School</v>
      </c>
      <c r="U504" t="str">
        <f>_xlfn.XLOOKUP('Combined Sheet'!A504,'Patient Education'!A:A,'Patient Education'!C:C,FALSE)</f>
        <v>Unemployed</v>
      </c>
      <c r="V504">
        <f>_xlfn.XLOOKUP(A504,'Billing Details'!A:A,'Billing Details'!J:J,FALSE)</f>
        <v>18000</v>
      </c>
    </row>
    <row r="505" spans="1:22" x14ac:dyDescent="0.35">
      <c r="A505" s="2" t="s">
        <v>811</v>
      </c>
      <c r="B505">
        <f>_xlfn.XLOOKUP(A505,'Patient Demographics'!A:A,'Billing Details'!J:J,FALSE)</f>
        <v>800</v>
      </c>
      <c r="C505" t="str">
        <f>_xlfn.XLOOKUP(A505,'Patient Demographics'!A:A,'Patient Demographics'!N:N,FALSE)</f>
        <v>South</v>
      </c>
      <c r="D505">
        <f>_xlfn.XLOOKUP(A505,'Patient Demographics'!A:A,'Patient Demographics'!I:I,FALSE)</f>
        <v>38</v>
      </c>
      <c r="E505" t="str">
        <f>_xlfn.XLOOKUP(A505,'Patient Demographics'!A:A,'Patient Demographics'!J:J,FALSE)</f>
        <v>Adult</v>
      </c>
      <c r="F505">
        <f>_xlfn.XLOOKUP(A505,'Billing Details'!A:A,'Billing Details'!U:U,FALSE)</f>
        <v>675.79</v>
      </c>
      <c r="G505">
        <f>_xlfn.XLOOKUP(A505,'Patient Health Records'!A:A,'Patient Health Records'!E:E,FALSE)</f>
        <v>95</v>
      </c>
      <c r="H505" t="str">
        <f>_xlfn.XLOOKUP(A505,'Patient Health Records'!A:A,'Patient Health Records'!B:B,FALSE)</f>
        <v>B+</v>
      </c>
      <c r="I505" t="b">
        <f>_xlfn.XLOOKUP(A505,'Patient Health Records'!A:A,'Patient Health Records'!J:J,FALSE)</f>
        <v>0</v>
      </c>
      <c r="J505" t="b">
        <f>_xlfn.XLOOKUP(A505,'Patient Health Records'!A:A,'Patient Health Records'!P:P,FALSE)</f>
        <v>1</v>
      </c>
      <c r="K505" s="68">
        <f>_xlfn.XLOOKUP(A505,'Patient Health Records'!A:A,'Patient Health Records'!F:F,FALSE)</f>
        <v>29.983587930816814</v>
      </c>
      <c r="L505" s="22" t="b">
        <f>_xlfn.XLOOKUP(A505,'Patient Health Records'!A:A,'Patient Health Records'!AD:AD,FALSE)</f>
        <v>1</v>
      </c>
      <c r="M505">
        <f>_xlfn.XLOOKUP(A505,'Patient Demographics'!A:A,'Patient Demographics'!K:K,FALSE)</f>
        <v>3</v>
      </c>
      <c r="N505" t="b">
        <f>_xlfn.XLOOKUP(A505,'Billing Details'!A:A,'Billing Details'!T:T,FALSE)</f>
        <v>1</v>
      </c>
      <c r="O505" t="str">
        <f>_xlfn.XLOOKUP(A505,'Patient Health Records'!A:A,'Patient Health Records'!AF:AF,FALSE)</f>
        <v>Diabetes</v>
      </c>
      <c r="P505" t="b">
        <f>_xlfn.XLOOKUP(A505,'Patient Health Records'!A:A,'Patient Health Records'!X:X,FALSE)</f>
        <v>0</v>
      </c>
      <c r="Q505" t="b">
        <f>_xlfn.XLOOKUP(A505,'Patient Health Records'!A:A,'Patient Health Records'!S:S,FALSE)</f>
        <v>1</v>
      </c>
      <c r="R505" t="b">
        <f>_xlfn.XLOOKUP(A505,'Patient Health Records'!A:A,'Patient Health Records'!AA:AA,FALSE)</f>
        <v>1</v>
      </c>
      <c r="S505" t="str">
        <f>_xlfn.XLOOKUP(A505,'Patient Demographics'!A:A,'Patient Demographics'!E:E,FALSE)</f>
        <v>Male</v>
      </c>
      <c r="T505" t="str">
        <f>_xlfn.XLOOKUP(A505,'Patient Education'!A:A,'Patient Education'!B:B,FALSE)</f>
        <v>School</v>
      </c>
      <c r="U505" t="str">
        <f>_xlfn.XLOOKUP('Combined Sheet'!A505,'Patient Education'!A:A,'Patient Education'!C:C,FALSE)</f>
        <v>Driver</v>
      </c>
      <c r="V505">
        <f>_xlfn.XLOOKUP(A505,'Billing Details'!A:A,'Billing Details'!J:J,FALSE)</f>
        <v>800</v>
      </c>
    </row>
    <row r="506" spans="1:22" x14ac:dyDescent="0.35">
      <c r="A506" s="2" t="s">
        <v>813</v>
      </c>
      <c r="B506">
        <f>_xlfn.XLOOKUP(A506,'Patient Demographics'!A:A,'Billing Details'!J:J,FALSE)</f>
        <v>3000</v>
      </c>
      <c r="C506" t="str">
        <f>_xlfn.XLOOKUP(A506,'Patient Demographics'!A:A,'Patient Demographics'!N:N,FALSE)</f>
        <v>East</v>
      </c>
      <c r="D506">
        <f>_xlfn.XLOOKUP(A506,'Patient Demographics'!A:A,'Patient Demographics'!I:I,FALSE)</f>
        <v>48</v>
      </c>
      <c r="E506" t="str">
        <f>_xlfn.XLOOKUP(A506,'Patient Demographics'!A:A,'Patient Demographics'!J:J,FALSE)</f>
        <v>Senior</v>
      </c>
      <c r="F506">
        <f>_xlfn.XLOOKUP(A506,'Billing Details'!A:A,'Billing Details'!U:U,FALSE)</f>
        <v>2550.7200000000003</v>
      </c>
      <c r="G506">
        <f>_xlfn.XLOOKUP(A506,'Patient Health Records'!A:A,'Patient Health Records'!E:E,FALSE)</f>
        <v>91.7</v>
      </c>
      <c r="H506" t="str">
        <f>_xlfn.XLOOKUP(A506,'Patient Health Records'!A:A,'Patient Health Records'!B:B,FALSE)</f>
        <v>AB-</v>
      </c>
      <c r="I506" t="b">
        <f>_xlfn.XLOOKUP(A506,'Patient Health Records'!A:A,'Patient Health Records'!J:J,FALSE)</f>
        <v>0</v>
      </c>
      <c r="J506" t="b">
        <f>_xlfn.XLOOKUP(A506,'Patient Health Records'!A:A,'Patient Health Records'!P:P,FALSE)</f>
        <v>0</v>
      </c>
      <c r="K506" s="68">
        <f>_xlfn.XLOOKUP(A506,'Patient Health Records'!A:A,'Patient Health Records'!F:F,FALSE)</f>
        <v>29.60356404958678</v>
      </c>
      <c r="L506" s="22" t="b">
        <f>_xlfn.XLOOKUP(A506,'Patient Health Records'!A:A,'Patient Health Records'!AD:AD,FALSE)</f>
        <v>1</v>
      </c>
      <c r="M506">
        <f>_xlfn.XLOOKUP(A506,'Patient Demographics'!A:A,'Patient Demographics'!K:K,FALSE)</f>
        <v>30</v>
      </c>
      <c r="N506" t="b">
        <f>_xlfn.XLOOKUP(A506,'Billing Details'!A:A,'Billing Details'!T:T,FALSE)</f>
        <v>1</v>
      </c>
      <c r="O506" t="str">
        <f>_xlfn.XLOOKUP(A506,'Patient Health Records'!A:A,'Patient Health Records'!AF:AF,FALSE)</f>
        <v>Diabetes</v>
      </c>
      <c r="P506" t="b">
        <f>_xlfn.XLOOKUP(A506,'Patient Health Records'!A:A,'Patient Health Records'!X:X,FALSE)</f>
        <v>0</v>
      </c>
      <c r="Q506" t="b">
        <f>_xlfn.XLOOKUP(A506,'Patient Health Records'!A:A,'Patient Health Records'!S:S,FALSE)</f>
        <v>0</v>
      </c>
      <c r="R506" t="b">
        <f>_xlfn.XLOOKUP(A506,'Patient Health Records'!A:A,'Patient Health Records'!AA:AA,FALSE)</f>
        <v>1</v>
      </c>
      <c r="S506" t="str">
        <f>_xlfn.XLOOKUP(A506,'Patient Demographics'!A:A,'Patient Demographics'!E:E,FALSE)</f>
        <v>Male</v>
      </c>
      <c r="T506" t="str">
        <f>_xlfn.XLOOKUP(A506,'Patient Education'!A:A,'Patient Education'!B:B,FALSE)</f>
        <v>Bachelor's Degree</v>
      </c>
      <c r="U506" t="str">
        <f>_xlfn.XLOOKUP('Combined Sheet'!A506,'Patient Education'!A:A,'Patient Education'!C:C,FALSE)</f>
        <v>Engineer</v>
      </c>
      <c r="V506">
        <f>_xlfn.XLOOKUP(A506,'Billing Details'!A:A,'Billing Details'!J:J,FALSE)</f>
        <v>3000</v>
      </c>
    </row>
    <row r="507" spans="1:22" x14ac:dyDescent="0.35">
      <c r="A507" s="2" t="s">
        <v>814</v>
      </c>
      <c r="B507">
        <f>_xlfn.XLOOKUP(A507,'Patient Demographics'!A:A,'Billing Details'!J:J,FALSE)</f>
        <v>200000</v>
      </c>
      <c r="C507" t="str">
        <f>_xlfn.XLOOKUP(A507,'Patient Demographics'!A:A,'Patient Demographics'!N:N,FALSE)</f>
        <v>North</v>
      </c>
      <c r="D507">
        <f>_xlfn.XLOOKUP(A507,'Patient Demographics'!A:A,'Patient Demographics'!I:I,FALSE)</f>
        <v>45</v>
      </c>
      <c r="E507" t="str">
        <f>_xlfn.XLOOKUP(A507,'Patient Demographics'!A:A,'Patient Demographics'!J:J,FALSE)</f>
        <v>Adult</v>
      </c>
      <c r="F507">
        <f>_xlfn.XLOOKUP(A507,'Billing Details'!A:A,'Billing Details'!U:U,FALSE)</f>
        <v>136126</v>
      </c>
      <c r="G507">
        <f>_xlfn.XLOOKUP(A507,'Patient Health Records'!A:A,'Patient Health Records'!E:E,FALSE)</f>
        <v>94.5</v>
      </c>
      <c r="H507" t="str">
        <f>_xlfn.XLOOKUP(A507,'Patient Health Records'!A:A,'Patient Health Records'!B:B,FALSE)</f>
        <v>B-</v>
      </c>
      <c r="I507" t="b">
        <f>_xlfn.XLOOKUP(A507,'Patient Health Records'!A:A,'Patient Health Records'!J:J,FALSE)</f>
        <v>0</v>
      </c>
      <c r="J507" t="b">
        <f>_xlfn.XLOOKUP(A507,'Patient Health Records'!A:A,'Patient Health Records'!P:P,FALSE)</f>
        <v>0</v>
      </c>
      <c r="K507" s="68">
        <f>_xlfn.XLOOKUP(A507,'Patient Health Records'!A:A,'Patient Health Records'!F:F,FALSE)</f>
        <v>31.942942130881562</v>
      </c>
      <c r="L507" s="22" t="b">
        <f>_xlfn.XLOOKUP(A507,'Patient Health Records'!A:A,'Patient Health Records'!AD:AD,FALSE)</f>
        <v>1</v>
      </c>
      <c r="M507">
        <f>_xlfn.XLOOKUP(A507,'Patient Demographics'!A:A,'Patient Demographics'!K:K,FALSE)</f>
        <v>2</v>
      </c>
      <c r="N507" t="b">
        <f>_xlfn.XLOOKUP(A507,'Billing Details'!A:A,'Billing Details'!T:T,FALSE)</f>
        <v>1</v>
      </c>
      <c r="O507" t="str">
        <f>_xlfn.XLOOKUP(A507,'Patient Health Records'!A:A,'Patient Health Records'!AF:AF,FALSE)</f>
        <v>Heart Disease</v>
      </c>
      <c r="P507" t="b">
        <f>_xlfn.XLOOKUP(A507,'Patient Health Records'!A:A,'Patient Health Records'!X:X,FALSE)</f>
        <v>0</v>
      </c>
      <c r="Q507" t="b">
        <f>_xlfn.XLOOKUP(A507,'Patient Health Records'!A:A,'Patient Health Records'!S:S,FALSE)</f>
        <v>1</v>
      </c>
      <c r="R507" t="b">
        <f>_xlfn.XLOOKUP(A507,'Patient Health Records'!A:A,'Patient Health Records'!AA:AA,FALSE)</f>
        <v>1</v>
      </c>
      <c r="S507" t="str">
        <f>_xlfn.XLOOKUP(A507,'Patient Demographics'!A:A,'Patient Demographics'!E:E,FALSE)</f>
        <v>Male</v>
      </c>
      <c r="T507" t="str">
        <f>_xlfn.XLOOKUP(A507,'Patient Education'!A:A,'Patient Education'!B:B,FALSE)</f>
        <v>Bachelor's Degree</v>
      </c>
      <c r="U507" t="str">
        <f>_xlfn.XLOOKUP('Combined Sheet'!A507,'Patient Education'!A:A,'Patient Education'!C:C,FALSE)</f>
        <v>Engineer</v>
      </c>
      <c r="V507">
        <f>_xlfn.XLOOKUP(A507,'Billing Details'!A:A,'Billing Details'!J:J,FALSE)</f>
        <v>200000</v>
      </c>
    </row>
    <row r="508" spans="1:22" x14ac:dyDescent="0.35">
      <c r="A508" s="2" t="s">
        <v>816</v>
      </c>
      <c r="B508">
        <f>_xlfn.XLOOKUP(A508,'Patient Demographics'!A:A,'Billing Details'!J:J,FALSE)</f>
        <v>20000</v>
      </c>
      <c r="C508" t="str">
        <f>_xlfn.XLOOKUP(A508,'Patient Demographics'!A:A,'Patient Demographics'!N:N,FALSE)</f>
        <v>West</v>
      </c>
      <c r="D508">
        <f>_xlfn.XLOOKUP(A508,'Patient Demographics'!A:A,'Patient Demographics'!I:I,FALSE)</f>
        <v>42</v>
      </c>
      <c r="E508" t="str">
        <f>_xlfn.XLOOKUP(A508,'Patient Demographics'!A:A,'Patient Demographics'!J:J,FALSE)</f>
        <v>Adult</v>
      </c>
      <c r="F508" t="str">
        <f>_xlfn.XLOOKUP(A508,'Billing Details'!A:A,'Billing Details'!U:U,FALSE)</f>
        <v/>
      </c>
      <c r="G508">
        <f>_xlfn.XLOOKUP(A508,'Patient Health Records'!A:A,'Patient Health Records'!E:E,FALSE)</f>
        <v>73</v>
      </c>
      <c r="H508" t="str">
        <f>_xlfn.XLOOKUP(A508,'Patient Health Records'!A:A,'Patient Health Records'!B:B,FALSE)</f>
        <v>A-</v>
      </c>
      <c r="I508" t="b">
        <f>_xlfn.XLOOKUP(A508,'Patient Health Records'!A:A,'Patient Health Records'!J:J,FALSE)</f>
        <v>0</v>
      </c>
      <c r="J508" t="b">
        <f>_xlfn.XLOOKUP(A508,'Patient Health Records'!A:A,'Patient Health Records'!P:P,FALSE)</f>
        <v>1</v>
      </c>
      <c r="K508" s="68">
        <f>_xlfn.XLOOKUP(A508,'Patient Health Records'!A:A,'Patient Health Records'!F:F,FALSE)</f>
        <v>25.559329155141629</v>
      </c>
      <c r="L508" s="22" t="b">
        <f>_xlfn.XLOOKUP(A508,'Patient Health Records'!A:A,'Patient Health Records'!AD:AD,FALSE)</f>
        <v>0</v>
      </c>
      <c r="M508">
        <f>_xlfn.XLOOKUP(A508,'Patient Demographics'!A:A,'Patient Demographics'!K:K,FALSE)</f>
        <v>7</v>
      </c>
      <c r="N508" t="b">
        <f>_xlfn.XLOOKUP(A508,'Billing Details'!A:A,'Billing Details'!T:T,FALSE)</f>
        <v>0</v>
      </c>
      <c r="O508" t="str">
        <f>_xlfn.XLOOKUP(A508,'Patient Health Records'!A:A,'Patient Health Records'!AF:AF,FALSE)</f>
        <v>Hypertension</v>
      </c>
      <c r="P508" t="b">
        <f>_xlfn.XLOOKUP(A508,'Patient Health Records'!A:A,'Patient Health Records'!X:X,FALSE)</f>
        <v>0</v>
      </c>
      <c r="Q508" t="b">
        <f>_xlfn.XLOOKUP(A508,'Patient Health Records'!A:A,'Patient Health Records'!S:S,FALSE)</f>
        <v>0</v>
      </c>
      <c r="R508" t="b">
        <f>_xlfn.XLOOKUP(A508,'Patient Health Records'!A:A,'Patient Health Records'!AA:AA,FALSE)</f>
        <v>0</v>
      </c>
      <c r="S508" t="str">
        <f>_xlfn.XLOOKUP(A508,'Patient Demographics'!A:A,'Patient Demographics'!E:E,FALSE)</f>
        <v>Male</v>
      </c>
      <c r="T508" t="str">
        <f>_xlfn.XLOOKUP(A508,'Patient Education'!A:A,'Patient Education'!B:B,FALSE)</f>
        <v>School</v>
      </c>
      <c r="U508" t="str">
        <f>_xlfn.XLOOKUP('Combined Sheet'!A508,'Patient Education'!A:A,'Patient Education'!C:C,FALSE)</f>
        <v>Driver</v>
      </c>
      <c r="V508">
        <f>_xlfn.XLOOKUP(A508,'Billing Details'!A:A,'Billing Details'!J:J,FALSE)</f>
        <v>20000</v>
      </c>
    </row>
    <row r="509" spans="1:22" x14ac:dyDescent="0.35">
      <c r="A509" s="2" t="s">
        <v>818</v>
      </c>
      <c r="B509">
        <f>_xlfn.XLOOKUP(A509,'Patient Demographics'!A:A,'Billing Details'!J:J,FALSE)</f>
        <v>1600</v>
      </c>
      <c r="C509" t="str">
        <f>_xlfn.XLOOKUP(A509,'Patient Demographics'!A:A,'Patient Demographics'!N:N,FALSE)</f>
        <v>South</v>
      </c>
      <c r="D509">
        <f>_xlfn.XLOOKUP(A509,'Patient Demographics'!A:A,'Patient Demographics'!I:I,FALSE)</f>
        <v>68</v>
      </c>
      <c r="E509" t="str">
        <f>_xlfn.XLOOKUP(A509,'Patient Demographics'!A:A,'Patient Demographics'!J:J,FALSE)</f>
        <v>super senior</v>
      </c>
      <c r="F509">
        <f>_xlfn.XLOOKUP(A509,'Billing Details'!A:A,'Billing Details'!U:U,FALSE)</f>
        <v>831.9</v>
      </c>
      <c r="G509">
        <f>_xlfn.XLOOKUP(A509,'Patient Health Records'!A:A,'Patient Health Records'!E:E,FALSE)</f>
        <v>80</v>
      </c>
      <c r="H509" t="str">
        <f>_xlfn.XLOOKUP(A509,'Patient Health Records'!A:A,'Patient Health Records'!B:B,FALSE)</f>
        <v>B-</v>
      </c>
      <c r="I509" t="b">
        <f>_xlfn.XLOOKUP(A509,'Patient Health Records'!A:A,'Patient Health Records'!J:J,FALSE)</f>
        <v>0</v>
      </c>
      <c r="J509" t="b">
        <f>_xlfn.XLOOKUP(A509,'Patient Health Records'!A:A,'Patient Health Records'!P:P,FALSE)</f>
        <v>1</v>
      </c>
      <c r="K509" s="68">
        <f>_xlfn.XLOOKUP(A509,'Patient Health Records'!A:A,'Patient Health Records'!F:F,FALSE)</f>
        <v>28.685144680698485</v>
      </c>
      <c r="L509" s="22" t="b">
        <f>_xlfn.XLOOKUP(A509,'Patient Health Records'!A:A,'Patient Health Records'!AD:AD,FALSE)</f>
        <v>1</v>
      </c>
      <c r="M509">
        <f>_xlfn.XLOOKUP(A509,'Patient Demographics'!A:A,'Patient Demographics'!K:K,FALSE)</f>
        <v>12</v>
      </c>
      <c r="N509" t="b">
        <f>_xlfn.XLOOKUP(A509,'Billing Details'!A:A,'Billing Details'!T:T,FALSE)</f>
        <v>1</v>
      </c>
      <c r="O509" t="str">
        <f>_xlfn.XLOOKUP(A509,'Patient Health Records'!A:A,'Patient Health Records'!AF:AF,FALSE)</f>
        <v>Prostate Cancer</v>
      </c>
      <c r="P509" t="b">
        <f>_xlfn.XLOOKUP(A509,'Patient Health Records'!A:A,'Patient Health Records'!X:X,FALSE)</f>
        <v>0</v>
      </c>
      <c r="Q509" t="b">
        <f>_xlfn.XLOOKUP(A509,'Patient Health Records'!A:A,'Patient Health Records'!S:S,FALSE)</f>
        <v>1</v>
      </c>
      <c r="R509" t="b">
        <f>_xlfn.XLOOKUP(A509,'Patient Health Records'!A:A,'Patient Health Records'!AA:AA,FALSE)</f>
        <v>1</v>
      </c>
      <c r="S509" t="str">
        <f>_xlfn.XLOOKUP(A509,'Patient Demographics'!A:A,'Patient Demographics'!E:E,FALSE)</f>
        <v>Female</v>
      </c>
      <c r="T509" t="str">
        <f>_xlfn.XLOOKUP(A509,'Patient Education'!A:A,'Patient Education'!B:B,FALSE)</f>
        <v>Master's Degree</v>
      </c>
      <c r="U509" t="str">
        <f>_xlfn.XLOOKUP('Combined Sheet'!A509,'Patient Education'!A:A,'Patient Education'!C:C,FALSE)</f>
        <v>Senior Executive</v>
      </c>
      <c r="V509">
        <f>_xlfn.XLOOKUP(A509,'Billing Details'!A:A,'Billing Details'!J:J,FALSE)</f>
        <v>1600</v>
      </c>
    </row>
    <row r="510" spans="1:22" x14ac:dyDescent="0.35">
      <c r="A510" s="2" t="s">
        <v>819</v>
      </c>
      <c r="B510">
        <f>_xlfn.XLOOKUP(A510,'Patient Demographics'!A:A,'Billing Details'!J:J,FALSE)</f>
        <v>21000</v>
      </c>
      <c r="C510" t="str">
        <f>_xlfn.XLOOKUP(A510,'Patient Demographics'!A:A,'Patient Demographics'!N:N,FALSE)</f>
        <v>South</v>
      </c>
      <c r="D510">
        <f>_xlfn.XLOOKUP(A510,'Patient Demographics'!A:A,'Patient Demographics'!I:I,FALSE)</f>
        <v>41</v>
      </c>
      <c r="E510" t="str">
        <f>_xlfn.XLOOKUP(A510,'Patient Demographics'!A:A,'Patient Demographics'!J:J,FALSE)</f>
        <v>Adult</v>
      </c>
      <c r="F510" t="str">
        <f>_xlfn.XLOOKUP(A510,'Billing Details'!A:A,'Billing Details'!U:U,FALSE)</f>
        <v/>
      </c>
      <c r="G510">
        <f>_xlfn.XLOOKUP(A510,'Patient Health Records'!A:A,'Patient Health Records'!E:E,FALSE)</f>
        <v>87.1</v>
      </c>
      <c r="H510" t="str">
        <f>_xlfn.XLOOKUP(A510,'Patient Health Records'!A:A,'Patient Health Records'!B:B,FALSE)</f>
        <v>AB-</v>
      </c>
      <c r="I510" t="b">
        <f>_xlfn.XLOOKUP(A510,'Patient Health Records'!A:A,'Patient Health Records'!J:J,FALSE)</f>
        <v>0</v>
      </c>
      <c r="J510" t="b">
        <f>_xlfn.XLOOKUP(A510,'Patient Health Records'!A:A,'Patient Health Records'!P:P,FALSE)</f>
        <v>1</v>
      </c>
      <c r="K510" s="68">
        <f>_xlfn.XLOOKUP(A510,'Patient Health Records'!A:A,'Patient Health Records'!F:F,FALSE)</f>
        <v>29.441590048674961</v>
      </c>
      <c r="L510" s="22" t="b">
        <f>_xlfn.XLOOKUP(A510,'Patient Health Records'!A:A,'Patient Health Records'!AD:AD,FALSE)</f>
        <v>1</v>
      </c>
      <c r="M510">
        <f>_xlfn.XLOOKUP(A510,'Patient Demographics'!A:A,'Patient Demographics'!K:K,FALSE)</f>
        <v>25</v>
      </c>
      <c r="N510" t="b">
        <f>_xlfn.XLOOKUP(A510,'Billing Details'!A:A,'Billing Details'!T:T,FALSE)</f>
        <v>0</v>
      </c>
      <c r="O510" t="str">
        <f>_xlfn.XLOOKUP(A510,'Patient Health Records'!A:A,'Patient Health Records'!AF:AF,FALSE)</f>
        <v>Stroke</v>
      </c>
      <c r="P510" t="b">
        <f>_xlfn.XLOOKUP(A510,'Patient Health Records'!A:A,'Patient Health Records'!X:X,FALSE)</f>
        <v>0</v>
      </c>
      <c r="Q510" t="b">
        <f>_xlfn.XLOOKUP(A510,'Patient Health Records'!A:A,'Patient Health Records'!S:S,FALSE)</f>
        <v>0</v>
      </c>
      <c r="R510" t="b">
        <f>_xlfn.XLOOKUP(A510,'Patient Health Records'!A:A,'Patient Health Records'!AA:AA,FALSE)</f>
        <v>1</v>
      </c>
      <c r="S510" t="str">
        <f>_xlfn.XLOOKUP(A510,'Patient Demographics'!A:A,'Patient Demographics'!E:E,FALSE)</f>
        <v>Female</v>
      </c>
      <c r="T510" t="str">
        <f>_xlfn.XLOOKUP(A510,'Patient Education'!A:A,'Patient Education'!B:B,FALSE)</f>
        <v>High School</v>
      </c>
      <c r="U510" t="str">
        <f>_xlfn.XLOOKUP('Combined Sheet'!A510,'Patient Education'!A:A,'Patient Education'!C:C,FALSE)</f>
        <v>Unemployed</v>
      </c>
      <c r="V510">
        <f>_xlfn.XLOOKUP(A510,'Billing Details'!A:A,'Billing Details'!J:J,FALSE)</f>
        <v>21000</v>
      </c>
    </row>
    <row r="511" spans="1:22" x14ac:dyDescent="0.35">
      <c r="A511" s="2" t="s">
        <v>820</v>
      </c>
      <c r="B511">
        <f>_xlfn.XLOOKUP(A511,'Patient Demographics'!A:A,'Billing Details'!J:J,FALSE)</f>
        <v>250000</v>
      </c>
      <c r="C511" t="str">
        <f>_xlfn.XLOOKUP(A511,'Patient Demographics'!A:A,'Patient Demographics'!N:N,FALSE)</f>
        <v>North</v>
      </c>
      <c r="D511">
        <f>_xlfn.XLOOKUP(A511,'Patient Demographics'!A:A,'Patient Demographics'!I:I,FALSE)</f>
        <v>33</v>
      </c>
      <c r="E511" t="str">
        <f>_xlfn.XLOOKUP(A511,'Patient Demographics'!A:A,'Patient Demographics'!J:J,FALSE)</f>
        <v>Adult</v>
      </c>
      <c r="F511">
        <f>_xlfn.XLOOKUP(A511,'Billing Details'!A:A,'Billing Details'!U:U,FALSE)</f>
        <v>208992.5</v>
      </c>
      <c r="G511">
        <f>_xlfn.XLOOKUP(A511,'Patient Health Records'!A:A,'Patient Health Records'!E:E,FALSE)</f>
        <v>78.5</v>
      </c>
      <c r="H511" t="str">
        <f>_xlfn.XLOOKUP(A511,'Patient Health Records'!A:A,'Patient Health Records'!B:B,FALSE)</f>
        <v>O+</v>
      </c>
      <c r="I511" t="b">
        <f>_xlfn.XLOOKUP(A511,'Patient Health Records'!A:A,'Patient Health Records'!J:J,FALSE)</f>
        <v>1</v>
      </c>
      <c r="J511" t="b">
        <f>_xlfn.XLOOKUP(A511,'Patient Health Records'!A:A,'Patient Health Records'!P:P,FALSE)</f>
        <v>0</v>
      </c>
      <c r="K511" s="68">
        <f>_xlfn.XLOOKUP(A511,'Patient Health Records'!A:A,'Patient Health Records'!F:F,FALSE)</f>
        <v>29.545711167149687</v>
      </c>
      <c r="L511" s="22" t="b">
        <f>_xlfn.XLOOKUP(A511,'Patient Health Records'!A:A,'Patient Health Records'!AD:AD,FALSE)</f>
        <v>1</v>
      </c>
      <c r="M511">
        <f>_xlfn.XLOOKUP(A511,'Patient Demographics'!A:A,'Patient Demographics'!K:K,FALSE)</f>
        <v>12</v>
      </c>
      <c r="N511" t="b">
        <f>_xlfn.XLOOKUP(A511,'Billing Details'!A:A,'Billing Details'!T:T,FALSE)</f>
        <v>1</v>
      </c>
      <c r="O511" t="str">
        <f>_xlfn.XLOOKUP(A511,'Patient Health Records'!A:A,'Patient Health Records'!AF:AF,FALSE)</f>
        <v>Fractured Leg</v>
      </c>
      <c r="P511" t="b">
        <f>_xlfn.XLOOKUP(A511,'Patient Health Records'!A:A,'Patient Health Records'!X:X,FALSE)</f>
        <v>0</v>
      </c>
      <c r="Q511" t="b">
        <f>_xlfn.XLOOKUP(A511,'Patient Health Records'!A:A,'Patient Health Records'!S:S,FALSE)</f>
        <v>1</v>
      </c>
      <c r="R511" t="b">
        <f>_xlfn.XLOOKUP(A511,'Patient Health Records'!A:A,'Patient Health Records'!AA:AA,FALSE)</f>
        <v>1</v>
      </c>
      <c r="S511" t="str">
        <f>_xlfn.XLOOKUP(A511,'Patient Demographics'!A:A,'Patient Demographics'!E:E,FALSE)</f>
        <v>Female</v>
      </c>
      <c r="T511" t="str">
        <f>_xlfn.XLOOKUP(A511,'Patient Education'!A:A,'Patient Education'!B:B,FALSE)</f>
        <v>Bachelor's Degree</v>
      </c>
      <c r="U511" t="str">
        <f>_xlfn.XLOOKUP('Combined Sheet'!A511,'Patient Education'!A:A,'Patient Education'!C:C,FALSE)</f>
        <v>Teacher</v>
      </c>
      <c r="V511">
        <f>_xlfn.XLOOKUP(A511,'Billing Details'!A:A,'Billing Details'!J:J,FALSE)</f>
        <v>250000</v>
      </c>
    </row>
    <row r="512" spans="1:22" x14ac:dyDescent="0.35">
      <c r="A512" s="2" t="s">
        <v>821</v>
      </c>
      <c r="B512">
        <f>_xlfn.XLOOKUP(A512,'Patient Demographics'!A:A,'Billing Details'!J:J,FALSE)</f>
        <v>18000</v>
      </c>
      <c r="C512" t="str">
        <f>_xlfn.XLOOKUP(A512,'Patient Demographics'!A:A,'Patient Demographics'!N:N,FALSE)</f>
        <v>North</v>
      </c>
      <c r="D512">
        <f>_xlfn.XLOOKUP(A512,'Patient Demographics'!A:A,'Patient Demographics'!I:I,FALSE)</f>
        <v>53</v>
      </c>
      <c r="E512" t="str">
        <f>_xlfn.XLOOKUP(A512,'Patient Demographics'!A:A,'Patient Demographics'!J:J,FALSE)</f>
        <v>Senior</v>
      </c>
      <c r="F512">
        <f>_xlfn.XLOOKUP(A512,'Billing Details'!A:A,'Billing Details'!U:U,FALSE)</f>
        <v>14072.099999999999</v>
      </c>
      <c r="G512">
        <f>_xlfn.XLOOKUP(A512,'Patient Health Records'!A:A,'Patient Health Records'!E:E,FALSE)</f>
        <v>74.3</v>
      </c>
      <c r="H512" t="str">
        <f>_xlfn.XLOOKUP(A512,'Patient Health Records'!A:A,'Patient Health Records'!B:B,FALSE)</f>
        <v>B-</v>
      </c>
      <c r="I512" t="b">
        <f>_xlfn.XLOOKUP(A512,'Patient Health Records'!A:A,'Patient Health Records'!J:J,FALSE)</f>
        <v>1</v>
      </c>
      <c r="J512" t="b">
        <f>_xlfn.XLOOKUP(A512,'Patient Health Records'!A:A,'Patient Health Records'!P:P,FALSE)</f>
        <v>0</v>
      </c>
      <c r="K512" s="68">
        <f>_xlfn.XLOOKUP(A512,'Patient Health Records'!A:A,'Patient Health Records'!F:F,FALSE)</f>
        <v>32.15893351800554</v>
      </c>
      <c r="L512" s="22" t="b">
        <f>_xlfn.XLOOKUP(A512,'Patient Health Records'!A:A,'Patient Health Records'!AD:AD,FALSE)</f>
        <v>1</v>
      </c>
      <c r="M512">
        <f>_xlfn.XLOOKUP(A512,'Patient Demographics'!A:A,'Patient Demographics'!K:K,FALSE)</f>
        <v>0.5</v>
      </c>
      <c r="N512" t="b">
        <f>_xlfn.XLOOKUP(A512,'Billing Details'!A:A,'Billing Details'!T:T,FALSE)</f>
        <v>1</v>
      </c>
      <c r="O512" t="str">
        <f>_xlfn.XLOOKUP(A512,'Patient Health Records'!A:A,'Patient Health Records'!AF:AF,FALSE)</f>
        <v>Appendicitis</v>
      </c>
      <c r="P512" t="b">
        <f>_xlfn.XLOOKUP(A512,'Patient Health Records'!A:A,'Patient Health Records'!X:X,FALSE)</f>
        <v>0</v>
      </c>
      <c r="Q512" t="b">
        <f>_xlfn.XLOOKUP(A512,'Patient Health Records'!A:A,'Patient Health Records'!S:S,FALSE)</f>
        <v>1</v>
      </c>
      <c r="R512" t="b">
        <f>_xlfn.XLOOKUP(A512,'Patient Health Records'!A:A,'Patient Health Records'!AA:AA,FALSE)</f>
        <v>0</v>
      </c>
      <c r="S512" t="str">
        <f>_xlfn.XLOOKUP(A512,'Patient Demographics'!A:A,'Patient Demographics'!E:E,FALSE)</f>
        <v>Male</v>
      </c>
      <c r="T512" t="str">
        <f>_xlfn.XLOOKUP(A512,'Patient Education'!A:A,'Patient Education'!B:B,FALSE)</f>
        <v>School</v>
      </c>
      <c r="U512" t="str">
        <f>_xlfn.XLOOKUP('Combined Sheet'!A512,'Patient Education'!A:A,'Patient Education'!C:C,FALSE)</f>
        <v>Retail Worker</v>
      </c>
      <c r="V512">
        <f>_xlfn.XLOOKUP(A512,'Billing Details'!A:A,'Billing Details'!J:J,FALSE)</f>
        <v>18000</v>
      </c>
    </row>
    <row r="513" spans="1:22" x14ac:dyDescent="0.35">
      <c r="A513" s="2" t="s">
        <v>822</v>
      </c>
      <c r="B513">
        <f>_xlfn.XLOOKUP(A513,'Patient Demographics'!A:A,'Billing Details'!J:J,FALSE)</f>
        <v>12000</v>
      </c>
      <c r="C513" t="str">
        <f>_xlfn.XLOOKUP(A513,'Patient Demographics'!A:A,'Patient Demographics'!N:N,FALSE)</f>
        <v>North</v>
      </c>
      <c r="D513">
        <f>_xlfn.XLOOKUP(A513,'Patient Demographics'!A:A,'Patient Demographics'!I:I,FALSE)</f>
        <v>38</v>
      </c>
      <c r="E513" t="str">
        <f>_xlfn.XLOOKUP(A513,'Patient Demographics'!A:A,'Patient Demographics'!J:J,FALSE)</f>
        <v>Adult</v>
      </c>
      <c r="F513">
        <f>_xlfn.XLOOKUP(A513,'Billing Details'!A:A,'Billing Details'!U:U,FALSE)</f>
        <v>8253.24</v>
      </c>
      <c r="G513">
        <f>_xlfn.XLOOKUP(A513,'Patient Health Records'!A:A,'Patient Health Records'!E:E,FALSE)</f>
        <v>81.7</v>
      </c>
      <c r="H513" t="str">
        <f>_xlfn.XLOOKUP(A513,'Patient Health Records'!A:A,'Patient Health Records'!B:B,FALSE)</f>
        <v>O+</v>
      </c>
      <c r="I513" t="b">
        <f>_xlfn.XLOOKUP(A513,'Patient Health Records'!A:A,'Patient Health Records'!J:J,FALSE)</f>
        <v>0</v>
      </c>
      <c r="J513" t="b">
        <f>_xlfn.XLOOKUP(A513,'Patient Health Records'!A:A,'Patient Health Records'!P:P,FALSE)</f>
        <v>0</v>
      </c>
      <c r="K513" s="68">
        <f>_xlfn.XLOOKUP(A513,'Patient Health Records'!A:A,'Patient Health Records'!F:F,FALSE)</f>
        <v>30.750122323008021</v>
      </c>
      <c r="L513" s="22" t="b">
        <f>_xlfn.XLOOKUP(A513,'Patient Health Records'!A:A,'Patient Health Records'!AD:AD,FALSE)</f>
        <v>1</v>
      </c>
      <c r="M513">
        <f>_xlfn.XLOOKUP(A513,'Patient Demographics'!A:A,'Patient Demographics'!K:K,FALSE)</f>
        <v>2</v>
      </c>
      <c r="N513" t="b">
        <f>_xlfn.XLOOKUP(A513,'Billing Details'!A:A,'Billing Details'!T:T,FALSE)</f>
        <v>1</v>
      </c>
      <c r="O513" t="str">
        <f>_xlfn.XLOOKUP(A513,'Patient Health Records'!A:A,'Patient Health Records'!AF:AF,FALSE)</f>
        <v>Fractured Arm</v>
      </c>
      <c r="P513" t="b">
        <f>_xlfn.XLOOKUP(A513,'Patient Health Records'!A:A,'Patient Health Records'!X:X,FALSE)</f>
        <v>0</v>
      </c>
      <c r="Q513" t="b">
        <f>_xlfn.XLOOKUP(A513,'Patient Health Records'!A:A,'Patient Health Records'!S:S,FALSE)</f>
        <v>1</v>
      </c>
      <c r="R513" t="b">
        <f>_xlfn.XLOOKUP(A513,'Patient Health Records'!A:A,'Patient Health Records'!AA:AA,FALSE)</f>
        <v>0</v>
      </c>
      <c r="S513" t="str">
        <f>_xlfn.XLOOKUP(A513,'Patient Demographics'!A:A,'Patient Demographics'!E:E,FALSE)</f>
        <v>Female</v>
      </c>
      <c r="T513" t="str">
        <f>_xlfn.XLOOKUP(A513,'Patient Education'!A:A,'Patient Education'!B:B,FALSE)</f>
        <v>Master's Degree</v>
      </c>
      <c r="U513" t="str">
        <f>_xlfn.XLOOKUP('Combined Sheet'!A513,'Patient Education'!A:A,'Patient Education'!C:C,FALSE)</f>
        <v>Manager</v>
      </c>
      <c r="V513">
        <f>_xlfn.XLOOKUP(A513,'Billing Details'!A:A,'Billing Details'!J:J,FALSE)</f>
        <v>12000</v>
      </c>
    </row>
    <row r="514" spans="1:22" x14ac:dyDescent="0.35">
      <c r="A514" s="2" t="s">
        <v>824</v>
      </c>
      <c r="B514">
        <f>_xlfn.XLOOKUP(A514,'Patient Demographics'!A:A,'Billing Details'!J:J,FALSE)</f>
        <v>21000</v>
      </c>
      <c r="C514" t="str">
        <f>_xlfn.XLOOKUP(A514,'Patient Demographics'!A:A,'Patient Demographics'!N:N,FALSE)</f>
        <v>North</v>
      </c>
      <c r="D514">
        <f>_xlfn.XLOOKUP(A514,'Patient Demographics'!A:A,'Patient Demographics'!I:I,FALSE)</f>
        <v>45</v>
      </c>
      <c r="E514" t="str">
        <f>_xlfn.XLOOKUP(A514,'Patient Demographics'!A:A,'Patient Demographics'!J:J,FALSE)</f>
        <v>Adult</v>
      </c>
      <c r="F514">
        <f>_xlfn.XLOOKUP(A514,'Billing Details'!A:A,'Billing Details'!U:U,FALSE)</f>
        <v>12593.21</v>
      </c>
      <c r="G514">
        <f>_xlfn.XLOOKUP(A514,'Patient Health Records'!A:A,'Patient Health Records'!E:E,FALSE)</f>
        <v>61.8</v>
      </c>
      <c r="H514" t="str">
        <f>_xlfn.XLOOKUP(A514,'Patient Health Records'!A:A,'Patient Health Records'!B:B,FALSE)</f>
        <v>B-</v>
      </c>
      <c r="I514" t="b">
        <f>_xlfn.XLOOKUP(A514,'Patient Health Records'!A:A,'Patient Health Records'!J:J,FALSE)</f>
        <v>0</v>
      </c>
      <c r="J514" t="b">
        <f>_xlfn.XLOOKUP(A514,'Patient Health Records'!A:A,'Patient Health Records'!P:P,FALSE)</f>
        <v>0</v>
      </c>
      <c r="K514" s="68">
        <f>_xlfn.XLOOKUP(A514,'Patient Health Records'!A:A,'Patient Health Records'!F:F,FALSE)</f>
        <v>22.699724517906336</v>
      </c>
      <c r="L514" s="22" t="b">
        <f>_xlfn.XLOOKUP(A514,'Patient Health Records'!A:A,'Patient Health Records'!AD:AD,FALSE)</f>
        <v>0</v>
      </c>
      <c r="M514">
        <f>_xlfn.XLOOKUP(A514,'Patient Demographics'!A:A,'Patient Demographics'!K:K,FALSE)</f>
        <v>2</v>
      </c>
      <c r="N514" t="b">
        <f>_xlfn.XLOOKUP(A514,'Billing Details'!A:A,'Billing Details'!T:T,FALSE)</f>
        <v>1</v>
      </c>
      <c r="O514" t="str">
        <f>_xlfn.XLOOKUP(A514,'Patient Health Records'!A:A,'Patient Health Records'!AF:AF,FALSE)</f>
        <v>Fractured Leg</v>
      </c>
      <c r="P514" t="b">
        <f>_xlfn.XLOOKUP(A514,'Patient Health Records'!A:A,'Patient Health Records'!X:X,FALSE)</f>
        <v>0</v>
      </c>
      <c r="Q514" t="b">
        <f>_xlfn.XLOOKUP(A514,'Patient Health Records'!A:A,'Patient Health Records'!S:S,FALSE)</f>
        <v>0</v>
      </c>
      <c r="R514" t="b">
        <f>_xlfn.XLOOKUP(A514,'Patient Health Records'!A:A,'Patient Health Records'!AA:AA,FALSE)</f>
        <v>0</v>
      </c>
      <c r="S514" t="str">
        <f>_xlfn.XLOOKUP(A514,'Patient Demographics'!A:A,'Patient Demographics'!E:E,FALSE)</f>
        <v>Male</v>
      </c>
      <c r="T514" t="str">
        <f>_xlfn.XLOOKUP(A514,'Patient Education'!A:A,'Patient Education'!B:B,FALSE)</f>
        <v>Bachelor's Degree</v>
      </c>
      <c r="U514" t="str">
        <f>_xlfn.XLOOKUP('Combined Sheet'!A514,'Patient Education'!A:A,'Patient Education'!C:C,FALSE)</f>
        <v>Teacher</v>
      </c>
      <c r="V514">
        <f>_xlfn.XLOOKUP(A514,'Billing Details'!A:A,'Billing Details'!J:J,FALSE)</f>
        <v>21000</v>
      </c>
    </row>
    <row r="515" spans="1:22" x14ac:dyDescent="0.35">
      <c r="A515" s="2" t="s">
        <v>825</v>
      </c>
      <c r="B515">
        <f>_xlfn.XLOOKUP(A515,'Patient Demographics'!A:A,'Billing Details'!J:J,FALSE)</f>
        <v>3000</v>
      </c>
      <c r="C515" t="str">
        <f>_xlfn.XLOOKUP(A515,'Patient Demographics'!A:A,'Patient Demographics'!N:N,FALSE)</f>
        <v>North</v>
      </c>
      <c r="D515">
        <f>_xlfn.XLOOKUP(A515,'Patient Demographics'!A:A,'Patient Demographics'!I:I,FALSE)</f>
        <v>58</v>
      </c>
      <c r="E515" t="str">
        <f>_xlfn.XLOOKUP(A515,'Patient Demographics'!A:A,'Patient Demographics'!J:J,FALSE)</f>
        <v>Senior</v>
      </c>
      <c r="F515">
        <f>_xlfn.XLOOKUP(A515,'Billing Details'!A:A,'Billing Details'!U:U,FALSE)</f>
        <v>2591.46</v>
      </c>
      <c r="G515">
        <f>_xlfn.XLOOKUP(A515,'Patient Health Records'!A:A,'Patient Health Records'!E:E,FALSE)</f>
        <v>80.8</v>
      </c>
      <c r="H515" t="str">
        <f>_xlfn.XLOOKUP(A515,'Patient Health Records'!A:A,'Patient Health Records'!B:B,FALSE)</f>
        <v>O+</v>
      </c>
      <c r="I515" t="b">
        <f>_xlfn.XLOOKUP(A515,'Patient Health Records'!A:A,'Patient Health Records'!J:J,FALSE)</f>
        <v>1</v>
      </c>
      <c r="J515" t="b">
        <f>_xlfn.XLOOKUP(A515,'Patient Health Records'!A:A,'Patient Health Records'!P:P,FALSE)</f>
        <v>0</v>
      </c>
      <c r="K515" s="68">
        <f>_xlfn.XLOOKUP(A515,'Patient Health Records'!A:A,'Patient Health Records'!F:F,FALSE)</f>
        <v>30.411381685422864</v>
      </c>
      <c r="L515" s="22" t="b">
        <f>_xlfn.XLOOKUP(A515,'Patient Health Records'!A:A,'Patient Health Records'!AD:AD,FALSE)</f>
        <v>1</v>
      </c>
      <c r="M515">
        <f>_xlfn.XLOOKUP(A515,'Patient Demographics'!A:A,'Patient Demographics'!K:K,FALSE)</f>
        <v>3</v>
      </c>
      <c r="N515" t="b">
        <f>_xlfn.XLOOKUP(A515,'Billing Details'!A:A,'Billing Details'!T:T,FALSE)</f>
        <v>1</v>
      </c>
      <c r="O515" t="str">
        <f>_xlfn.XLOOKUP(A515,'Patient Health Records'!A:A,'Patient Health Records'!AF:AF,FALSE)</f>
        <v>Allergic Reaction</v>
      </c>
      <c r="P515" t="b">
        <f>_xlfn.XLOOKUP(A515,'Patient Health Records'!A:A,'Patient Health Records'!X:X,FALSE)</f>
        <v>0</v>
      </c>
      <c r="Q515" t="b">
        <f>_xlfn.XLOOKUP(A515,'Patient Health Records'!A:A,'Patient Health Records'!S:S,FALSE)</f>
        <v>0</v>
      </c>
      <c r="R515" t="b">
        <f>_xlfn.XLOOKUP(A515,'Patient Health Records'!A:A,'Patient Health Records'!AA:AA,FALSE)</f>
        <v>1</v>
      </c>
      <c r="S515" t="str">
        <f>_xlfn.XLOOKUP(A515,'Patient Demographics'!A:A,'Patient Demographics'!E:E,FALSE)</f>
        <v>Female</v>
      </c>
      <c r="T515" t="str">
        <f>_xlfn.XLOOKUP(A515,'Patient Education'!A:A,'Patient Education'!B:B,FALSE)</f>
        <v>Bachelor's Degree</v>
      </c>
      <c r="U515" t="str">
        <f>_xlfn.XLOOKUP('Combined Sheet'!A515,'Patient Education'!A:A,'Patient Education'!C:C,FALSE)</f>
        <v>Nurse</v>
      </c>
      <c r="V515">
        <f>_xlfn.XLOOKUP(A515,'Billing Details'!A:A,'Billing Details'!J:J,FALSE)</f>
        <v>3000</v>
      </c>
    </row>
    <row r="516" spans="1:22" x14ac:dyDescent="0.35">
      <c r="A516" s="2" t="s">
        <v>826</v>
      </c>
      <c r="B516">
        <f>_xlfn.XLOOKUP(A516,'Patient Demographics'!A:A,'Billing Details'!J:J,FALSE)</f>
        <v>100</v>
      </c>
      <c r="C516" t="str">
        <f>_xlfn.XLOOKUP(A516,'Patient Demographics'!A:A,'Patient Demographics'!N:N,FALSE)</f>
        <v>South</v>
      </c>
      <c r="D516">
        <f>_xlfn.XLOOKUP(A516,'Patient Demographics'!A:A,'Patient Demographics'!I:I,FALSE)</f>
        <v>58</v>
      </c>
      <c r="E516" t="str">
        <f>_xlfn.XLOOKUP(A516,'Patient Demographics'!A:A,'Patient Demographics'!J:J,FALSE)</f>
        <v>Senior</v>
      </c>
      <c r="F516" t="str">
        <f>_xlfn.XLOOKUP(A516,'Billing Details'!A:A,'Billing Details'!U:U,FALSE)</f>
        <v/>
      </c>
      <c r="G516">
        <f>_xlfn.XLOOKUP(A516,'Patient Health Records'!A:A,'Patient Health Records'!E:E,FALSE)</f>
        <v>89</v>
      </c>
      <c r="H516" t="str">
        <f>_xlfn.XLOOKUP(A516,'Patient Health Records'!A:A,'Patient Health Records'!B:B,FALSE)</f>
        <v>A+</v>
      </c>
      <c r="I516" t="b">
        <f>_xlfn.XLOOKUP(A516,'Patient Health Records'!A:A,'Patient Health Records'!J:J,FALSE)</f>
        <v>0</v>
      </c>
      <c r="J516" t="b">
        <f>_xlfn.XLOOKUP(A516,'Patient Health Records'!A:A,'Patient Health Records'!P:P,FALSE)</f>
        <v>0</v>
      </c>
      <c r="K516" s="68">
        <f>_xlfn.XLOOKUP(A516,'Patient Health Records'!A:A,'Patient Health Records'!F:F,FALSE)</f>
        <v>33.912513336381643</v>
      </c>
      <c r="L516" s="22" t="b">
        <f>_xlfn.XLOOKUP(A516,'Patient Health Records'!A:A,'Patient Health Records'!AD:AD,FALSE)</f>
        <v>1</v>
      </c>
      <c r="M516">
        <f>_xlfn.XLOOKUP(A516,'Patient Demographics'!A:A,'Patient Demographics'!K:K,FALSE)</f>
        <v>9</v>
      </c>
      <c r="N516" t="b">
        <f>_xlfn.XLOOKUP(A516,'Billing Details'!A:A,'Billing Details'!T:T,FALSE)</f>
        <v>0</v>
      </c>
      <c r="O516" t="str">
        <f>_xlfn.XLOOKUP(A516,'Patient Health Records'!A:A,'Patient Health Records'!AF:AF,FALSE)</f>
        <v>Osteoarthritis</v>
      </c>
      <c r="P516" t="b">
        <f>_xlfn.XLOOKUP(A516,'Patient Health Records'!A:A,'Patient Health Records'!X:X,FALSE)</f>
        <v>0</v>
      </c>
      <c r="Q516" t="b">
        <f>_xlfn.XLOOKUP(A516,'Patient Health Records'!A:A,'Patient Health Records'!S:S,FALSE)</f>
        <v>1</v>
      </c>
      <c r="R516" t="b">
        <f>_xlfn.XLOOKUP(A516,'Patient Health Records'!A:A,'Patient Health Records'!AA:AA,FALSE)</f>
        <v>0</v>
      </c>
      <c r="S516" t="str">
        <f>_xlfn.XLOOKUP(A516,'Patient Demographics'!A:A,'Patient Demographics'!E:E,FALSE)</f>
        <v>Female</v>
      </c>
      <c r="T516" t="str">
        <f>_xlfn.XLOOKUP(A516,'Patient Education'!A:A,'Patient Education'!B:B,FALSE)</f>
        <v>Bachelor's Degree</v>
      </c>
      <c r="U516" t="str">
        <f>_xlfn.XLOOKUP('Combined Sheet'!A516,'Patient Education'!A:A,'Patient Education'!C:C,FALSE)</f>
        <v>Engineer</v>
      </c>
      <c r="V516">
        <f>_xlfn.XLOOKUP(A516,'Billing Details'!A:A,'Billing Details'!J:J,FALSE)</f>
        <v>100</v>
      </c>
    </row>
    <row r="517" spans="1:22" x14ac:dyDescent="0.35">
      <c r="A517" s="2" t="s">
        <v>827</v>
      </c>
      <c r="B517">
        <f>_xlfn.XLOOKUP(A517,'Patient Demographics'!A:A,'Billing Details'!J:J,FALSE)</f>
        <v>40000</v>
      </c>
      <c r="C517" t="str">
        <f>_xlfn.XLOOKUP(A517,'Patient Demographics'!A:A,'Patient Demographics'!N:N,FALSE)</f>
        <v>West</v>
      </c>
      <c r="D517">
        <f>_xlfn.XLOOKUP(A517,'Patient Demographics'!A:A,'Patient Demographics'!I:I,FALSE)</f>
        <v>62</v>
      </c>
      <c r="E517" t="str">
        <f>_xlfn.XLOOKUP(A517,'Patient Demographics'!A:A,'Patient Demographics'!J:J,FALSE)</f>
        <v>super senior</v>
      </c>
      <c r="F517" t="str">
        <f>_xlfn.XLOOKUP(A517,'Billing Details'!A:A,'Billing Details'!U:U,FALSE)</f>
        <v/>
      </c>
      <c r="G517">
        <f>_xlfn.XLOOKUP(A517,'Patient Health Records'!A:A,'Patient Health Records'!E:E,FALSE)</f>
        <v>86.6</v>
      </c>
      <c r="H517" t="str">
        <f>_xlfn.XLOOKUP(A517,'Patient Health Records'!A:A,'Patient Health Records'!B:B,FALSE)</f>
        <v>AB+</v>
      </c>
      <c r="I517" t="b">
        <f>_xlfn.XLOOKUP(A517,'Patient Health Records'!A:A,'Patient Health Records'!J:J,FALSE)</f>
        <v>0</v>
      </c>
      <c r="J517" t="b">
        <f>_xlfn.XLOOKUP(A517,'Patient Health Records'!A:A,'Patient Health Records'!P:P,FALSE)</f>
        <v>0</v>
      </c>
      <c r="K517" s="68">
        <f>_xlfn.XLOOKUP(A517,'Patient Health Records'!A:A,'Patient Health Records'!F:F,FALSE)</f>
        <v>32.198096371207619</v>
      </c>
      <c r="L517" s="22" t="b">
        <f>_xlfn.XLOOKUP(A517,'Patient Health Records'!A:A,'Patient Health Records'!AD:AD,FALSE)</f>
        <v>1</v>
      </c>
      <c r="M517">
        <f>_xlfn.XLOOKUP(A517,'Patient Demographics'!A:A,'Patient Demographics'!K:K,FALSE)</f>
        <v>20</v>
      </c>
      <c r="N517" t="b">
        <f>_xlfn.XLOOKUP(A517,'Billing Details'!A:A,'Billing Details'!T:T,FALSE)</f>
        <v>0</v>
      </c>
      <c r="O517" t="str">
        <f>_xlfn.XLOOKUP(A517,'Patient Health Records'!A:A,'Patient Health Records'!AF:AF,FALSE)</f>
        <v>Hypertension</v>
      </c>
      <c r="P517" t="b">
        <f>_xlfn.XLOOKUP(A517,'Patient Health Records'!A:A,'Patient Health Records'!X:X,FALSE)</f>
        <v>0</v>
      </c>
      <c r="Q517" t="b">
        <f>_xlfn.XLOOKUP(A517,'Patient Health Records'!A:A,'Patient Health Records'!S:S,FALSE)</f>
        <v>0</v>
      </c>
      <c r="R517" t="b">
        <f>_xlfn.XLOOKUP(A517,'Patient Health Records'!A:A,'Patient Health Records'!AA:AA,FALSE)</f>
        <v>1</v>
      </c>
      <c r="S517" t="str">
        <f>_xlfn.XLOOKUP(A517,'Patient Demographics'!A:A,'Patient Demographics'!E:E,FALSE)</f>
        <v>Male</v>
      </c>
      <c r="T517" t="str">
        <f>_xlfn.XLOOKUP(A517,'Patient Education'!A:A,'Patient Education'!B:B,FALSE)</f>
        <v>Master's Degree</v>
      </c>
      <c r="U517" t="str">
        <f>_xlfn.XLOOKUP('Combined Sheet'!A517,'Patient Education'!A:A,'Patient Education'!C:C,FALSE)</f>
        <v>Doctor</v>
      </c>
      <c r="V517">
        <f>_xlfn.XLOOKUP(A517,'Billing Details'!A:A,'Billing Details'!J:J,FALSE)</f>
        <v>40000</v>
      </c>
    </row>
    <row r="518" spans="1:22" x14ac:dyDescent="0.35">
      <c r="A518" s="2" t="s">
        <v>828</v>
      </c>
      <c r="B518">
        <f>_xlfn.XLOOKUP(A518,'Patient Demographics'!A:A,'Billing Details'!J:J,FALSE)</f>
        <v>32000</v>
      </c>
      <c r="C518" t="str">
        <f>_xlfn.XLOOKUP(A518,'Patient Demographics'!A:A,'Patient Demographics'!N:N,FALSE)</f>
        <v>North</v>
      </c>
      <c r="D518">
        <f>_xlfn.XLOOKUP(A518,'Patient Demographics'!A:A,'Patient Demographics'!I:I,FALSE)</f>
        <v>68</v>
      </c>
      <c r="E518" t="str">
        <f>_xlfn.XLOOKUP(A518,'Patient Demographics'!A:A,'Patient Demographics'!J:J,FALSE)</f>
        <v>super senior</v>
      </c>
      <c r="F518">
        <f>_xlfn.XLOOKUP(A518,'Billing Details'!A:A,'Billing Details'!U:U,FALSE)</f>
        <v>19961.72</v>
      </c>
      <c r="G518">
        <f>_xlfn.XLOOKUP(A518,'Patient Health Records'!A:A,'Patient Health Records'!E:E,FALSE)</f>
        <v>82.7</v>
      </c>
      <c r="H518" t="str">
        <f>_xlfn.XLOOKUP(A518,'Patient Health Records'!A:A,'Patient Health Records'!B:B,FALSE)</f>
        <v>A-</v>
      </c>
      <c r="I518" t="b">
        <f>_xlfn.XLOOKUP(A518,'Patient Health Records'!A:A,'Patient Health Records'!J:J,FALSE)</f>
        <v>0</v>
      </c>
      <c r="J518" t="b">
        <f>_xlfn.XLOOKUP(A518,'Patient Health Records'!A:A,'Patient Health Records'!P:P,FALSE)</f>
        <v>0</v>
      </c>
      <c r="K518" s="68">
        <f>_xlfn.XLOOKUP(A518,'Patient Health Records'!A:A,'Patient Health Records'!F:F,FALSE)</f>
        <v>32.304687499999993</v>
      </c>
      <c r="L518" s="22" t="b">
        <f>_xlfn.XLOOKUP(A518,'Patient Health Records'!A:A,'Patient Health Records'!AD:AD,FALSE)</f>
        <v>1</v>
      </c>
      <c r="M518">
        <f>_xlfn.XLOOKUP(A518,'Patient Demographics'!A:A,'Patient Demographics'!K:K,FALSE)</f>
        <v>30</v>
      </c>
      <c r="N518" t="b">
        <f>_xlfn.XLOOKUP(A518,'Billing Details'!A:A,'Billing Details'!T:T,FALSE)</f>
        <v>1</v>
      </c>
      <c r="O518" t="str">
        <f>_xlfn.XLOOKUP(A518,'Patient Health Records'!A:A,'Patient Health Records'!AF:AF,FALSE)</f>
        <v>Hypertension</v>
      </c>
      <c r="P518" t="b">
        <f>_xlfn.XLOOKUP(A518,'Patient Health Records'!A:A,'Patient Health Records'!X:X,FALSE)</f>
        <v>0</v>
      </c>
      <c r="Q518" t="b">
        <f>_xlfn.XLOOKUP(A518,'Patient Health Records'!A:A,'Patient Health Records'!S:S,FALSE)</f>
        <v>0</v>
      </c>
      <c r="R518" t="b">
        <f>_xlfn.XLOOKUP(A518,'Patient Health Records'!A:A,'Patient Health Records'!AA:AA,FALSE)</f>
        <v>1</v>
      </c>
      <c r="S518" t="str">
        <f>_xlfn.XLOOKUP(A518,'Patient Demographics'!A:A,'Patient Demographics'!E:E,FALSE)</f>
        <v>Male</v>
      </c>
      <c r="T518" t="str">
        <f>_xlfn.XLOOKUP(A518,'Patient Education'!A:A,'Patient Education'!B:B,FALSE)</f>
        <v>School</v>
      </c>
      <c r="U518" t="str">
        <f>_xlfn.XLOOKUP('Combined Sheet'!A518,'Patient Education'!A:A,'Patient Education'!C:C,FALSE)</f>
        <v>Driver</v>
      </c>
      <c r="V518">
        <f>_xlfn.XLOOKUP(A518,'Billing Details'!A:A,'Billing Details'!J:J,FALSE)</f>
        <v>32000</v>
      </c>
    </row>
    <row r="519" spans="1:22" x14ac:dyDescent="0.35">
      <c r="A519" s="2" t="s">
        <v>829</v>
      </c>
      <c r="B519">
        <f>_xlfn.XLOOKUP(A519,'Patient Demographics'!A:A,'Billing Details'!J:J,FALSE)</f>
        <v>12000</v>
      </c>
      <c r="C519" t="str">
        <f>_xlfn.XLOOKUP(A519,'Patient Demographics'!A:A,'Patient Demographics'!N:N,FALSE)</f>
        <v>North</v>
      </c>
      <c r="D519">
        <f>_xlfn.XLOOKUP(A519,'Patient Demographics'!A:A,'Patient Demographics'!I:I,FALSE)</f>
        <v>42</v>
      </c>
      <c r="E519" t="str">
        <f>_xlfn.XLOOKUP(A519,'Patient Demographics'!A:A,'Patient Demographics'!J:J,FALSE)</f>
        <v>Adult</v>
      </c>
      <c r="F519" t="str">
        <f>_xlfn.XLOOKUP(A519,'Billing Details'!A:A,'Billing Details'!U:U,FALSE)</f>
        <v/>
      </c>
      <c r="G519">
        <f>_xlfn.XLOOKUP(A519,'Patient Health Records'!A:A,'Patient Health Records'!E:E,FALSE)</f>
        <v>69</v>
      </c>
      <c r="H519" t="str">
        <f>_xlfn.XLOOKUP(A519,'Patient Health Records'!A:A,'Patient Health Records'!B:B,FALSE)</f>
        <v>AB+</v>
      </c>
      <c r="I519" t="b">
        <f>_xlfn.XLOOKUP(A519,'Patient Health Records'!A:A,'Patient Health Records'!J:J,FALSE)</f>
        <v>0</v>
      </c>
      <c r="J519" t="b">
        <f>_xlfn.XLOOKUP(A519,'Patient Health Records'!A:A,'Patient Health Records'!P:P,FALSE)</f>
        <v>0</v>
      </c>
      <c r="K519" s="68">
        <f>_xlfn.XLOOKUP(A519,'Patient Health Records'!A:A,'Patient Health Records'!F:F,FALSE)</f>
        <v>21.777553339224845</v>
      </c>
      <c r="L519" s="22" t="b">
        <f>_xlfn.XLOOKUP(A519,'Patient Health Records'!A:A,'Patient Health Records'!AD:AD,FALSE)</f>
        <v>0</v>
      </c>
      <c r="M519">
        <f>_xlfn.XLOOKUP(A519,'Patient Demographics'!A:A,'Patient Demographics'!K:K,FALSE)</f>
        <v>15</v>
      </c>
      <c r="N519" t="b">
        <f>_xlfn.XLOOKUP(A519,'Billing Details'!A:A,'Billing Details'!T:T,FALSE)</f>
        <v>0</v>
      </c>
      <c r="O519" t="str">
        <f>_xlfn.XLOOKUP(A519,'Patient Health Records'!A:A,'Patient Health Records'!AF:AF,FALSE)</f>
        <v>Appendicitis</v>
      </c>
      <c r="P519" t="b">
        <f>_xlfn.XLOOKUP(A519,'Patient Health Records'!A:A,'Patient Health Records'!X:X,FALSE)</f>
        <v>0</v>
      </c>
      <c r="Q519" t="b">
        <f>_xlfn.XLOOKUP(A519,'Patient Health Records'!A:A,'Patient Health Records'!S:S,FALSE)</f>
        <v>0</v>
      </c>
      <c r="R519" t="b">
        <f>_xlfn.XLOOKUP(A519,'Patient Health Records'!A:A,'Patient Health Records'!AA:AA,FALSE)</f>
        <v>0</v>
      </c>
      <c r="S519" t="str">
        <f>_xlfn.XLOOKUP(A519,'Patient Demographics'!A:A,'Patient Demographics'!E:E,FALSE)</f>
        <v>Female</v>
      </c>
      <c r="T519" t="str">
        <f>_xlfn.XLOOKUP(A519,'Patient Education'!A:A,'Patient Education'!B:B,FALSE)</f>
        <v>PhD</v>
      </c>
      <c r="U519" t="str">
        <f>_xlfn.XLOOKUP('Combined Sheet'!A519,'Patient Education'!A:A,'Patient Education'!C:C,FALSE)</f>
        <v>Scientist</v>
      </c>
      <c r="V519">
        <f>_xlfn.XLOOKUP(A519,'Billing Details'!A:A,'Billing Details'!J:J,FALSE)</f>
        <v>12000</v>
      </c>
    </row>
    <row r="520" spans="1:22" x14ac:dyDescent="0.35">
      <c r="A520" s="2" t="s">
        <v>831</v>
      </c>
      <c r="B520">
        <f>_xlfn.XLOOKUP(A520,'Patient Demographics'!A:A,'Billing Details'!J:J,FALSE)</f>
        <v>500</v>
      </c>
      <c r="C520" t="str">
        <f>_xlfn.XLOOKUP(A520,'Patient Demographics'!A:A,'Patient Demographics'!N:N,FALSE)</f>
        <v>North</v>
      </c>
      <c r="D520">
        <f>_xlfn.XLOOKUP(A520,'Patient Demographics'!A:A,'Patient Demographics'!I:I,FALSE)</f>
        <v>48</v>
      </c>
      <c r="E520" t="str">
        <f>_xlfn.XLOOKUP(A520,'Patient Demographics'!A:A,'Patient Demographics'!J:J,FALSE)</f>
        <v>Senior</v>
      </c>
      <c r="F520">
        <f>_xlfn.XLOOKUP(A520,'Billing Details'!A:A,'Billing Details'!U:U,FALSE)</f>
        <v>440.14</v>
      </c>
      <c r="G520">
        <f>_xlfn.XLOOKUP(A520,'Patient Health Records'!A:A,'Patient Health Records'!E:E,FALSE)</f>
        <v>89</v>
      </c>
      <c r="H520" t="str">
        <f>_xlfn.XLOOKUP(A520,'Patient Health Records'!A:A,'Patient Health Records'!B:B,FALSE)</f>
        <v>O-</v>
      </c>
      <c r="I520" t="b">
        <f>_xlfn.XLOOKUP(A520,'Patient Health Records'!A:A,'Patient Health Records'!J:J,FALSE)</f>
        <v>0</v>
      </c>
      <c r="J520" t="b">
        <f>_xlfn.XLOOKUP(A520,'Patient Health Records'!A:A,'Patient Health Records'!P:P,FALSE)</f>
        <v>0</v>
      </c>
      <c r="K520" s="68">
        <f>_xlfn.XLOOKUP(A520,'Patient Health Records'!A:A,'Patient Health Records'!F:F,FALSE)</f>
        <v>28.408184110568481</v>
      </c>
      <c r="L520" s="22" t="b">
        <f>_xlfn.XLOOKUP(A520,'Patient Health Records'!A:A,'Patient Health Records'!AD:AD,FALSE)</f>
        <v>1</v>
      </c>
      <c r="M520">
        <f>_xlfn.XLOOKUP(A520,'Patient Demographics'!A:A,'Patient Demographics'!K:K,FALSE)</f>
        <v>2</v>
      </c>
      <c r="N520" t="b">
        <f>_xlfn.XLOOKUP(A520,'Billing Details'!A:A,'Billing Details'!T:T,FALSE)</f>
        <v>1</v>
      </c>
      <c r="O520" t="str">
        <f>_xlfn.XLOOKUP(A520,'Patient Health Records'!A:A,'Patient Health Records'!AF:AF,FALSE)</f>
        <v>Respiratory Infection</v>
      </c>
      <c r="P520" t="b">
        <f>_xlfn.XLOOKUP(A520,'Patient Health Records'!A:A,'Patient Health Records'!X:X,FALSE)</f>
        <v>0</v>
      </c>
      <c r="Q520" t="b">
        <f>_xlfn.XLOOKUP(A520,'Patient Health Records'!A:A,'Patient Health Records'!S:S,FALSE)</f>
        <v>1</v>
      </c>
      <c r="R520" t="b">
        <f>_xlfn.XLOOKUP(A520,'Patient Health Records'!A:A,'Patient Health Records'!AA:AA,FALSE)</f>
        <v>0</v>
      </c>
      <c r="S520" t="str">
        <f>_xlfn.XLOOKUP(A520,'Patient Demographics'!A:A,'Patient Demographics'!E:E,FALSE)</f>
        <v>Male</v>
      </c>
      <c r="T520" t="str">
        <f>_xlfn.XLOOKUP(A520,'Patient Education'!A:A,'Patient Education'!B:B,FALSE)</f>
        <v>Master's Degree</v>
      </c>
      <c r="U520" t="str">
        <f>_xlfn.XLOOKUP('Combined Sheet'!A520,'Patient Education'!A:A,'Patient Education'!C:C,FALSE)</f>
        <v>Senior Executive</v>
      </c>
      <c r="V520">
        <f>_xlfn.XLOOKUP(A520,'Billing Details'!A:A,'Billing Details'!J:J,FALSE)</f>
        <v>500</v>
      </c>
    </row>
    <row r="521" spans="1:22" x14ac:dyDescent="0.35">
      <c r="A521" s="2" t="s">
        <v>833</v>
      </c>
      <c r="B521">
        <f>_xlfn.XLOOKUP(A521,'Patient Demographics'!A:A,'Billing Details'!J:J,FALSE)</f>
        <v>18000</v>
      </c>
      <c r="C521" t="str">
        <f>_xlfn.XLOOKUP(A521,'Patient Demographics'!A:A,'Patient Demographics'!N:N,FALSE)</f>
        <v>South</v>
      </c>
      <c r="D521">
        <f>_xlfn.XLOOKUP(A521,'Patient Demographics'!A:A,'Patient Demographics'!I:I,FALSE)</f>
        <v>73</v>
      </c>
      <c r="E521" t="str">
        <f>_xlfn.XLOOKUP(A521,'Patient Demographics'!A:A,'Patient Demographics'!J:J,FALSE)</f>
        <v>super senior</v>
      </c>
      <c r="F521">
        <f>_xlfn.XLOOKUP(A521,'Billing Details'!A:A,'Billing Details'!U:U,FALSE)</f>
        <v>13589.579999999998</v>
      </c>
      <c r="G521">
        <f>_xlfn.XLOOKUP(A521,'Patient Health Records'!A:A,'Patient Health Records'!E:E,FALSE)</f>
        <v>70.400000000000006</v>
      </c>
      <c r="H521" t="str">
        <f>_xlfn.XLOOKUP(A521,'Patient Health Records'!A:A,'Patient Health Records'!B:B,FALSE)</f>
        <v>A-</v>
      </c>
      <c r="I521" t="b">
        <f>_xlfn.XLOOKUP(A521,'Patient Health Records'!A:A,'Patient Health Records'!J:J,FALSE)</f>
        <v>0</v>
      </c>
      <c r="J521" t="b">
        <f>_xlfn.XLOOKUP(A521,'Patient Health Records'!A:A,'Patient Health Records'!P:P,FALSE)</f>
        <v>0</v>
      </c>
      <c r="K521" s="68">
        <f>_xlfn.XLOOKUP(A521,'Patient Health Records'!A:A,'Patient Health Records'!F:F,FALSE)</f>
        <v>24.648996883862615</v>
      </c>
      <c r="L521" s="22" t="b">
        <f>_xlfn.XLOOKUP(A521,'Patient Health Records'!A:A,'Patient Health Records'!AD:AD,FALSE)</f>
        <v>0</v>
      </c>
      <c r="M521">
        <f>_xlfn.XLOOKUP(A521,'Patient Demographics'!A:A,'Patient Demographics'!K:K,FALSE)</f>
        <v>250</v>
      </c>
      <c r="N521" t="b">
        <f>_xlfn.XLOOKUP(A521,'Billing Details'!A:A,'Billing Details'!T:T,FALSE)</f>
        <v>1</v>
      </c>
      <c r="O521" t="str">
        <f>_xlfn.XLOOKUP(A521,'Patient Health Records'!A:A,'Patient Health Records'!AF:AF,FALSE)</f>
        <v>Cancer</v>
      </c>
      <c r="P521" t="b">
        <f>_xlfn.XLOOKUP(A521,'Patient Health Records'!A:A,'Patient Health Records'!X:X,FALSE)</f>
        <v>0</v>
      </c>
      <c r="Q521" t="b">
        <f>_xlfn.XLOOKUP(A521,'Patient Health Records'!A:A,'Patient Health Records'!S:S,FALSE)</f>
        <v>0</v>
      </c>
      <c r="R521" t="b">
        <f>_xlfn.XLOOKUP(A521,'Patient Health Records'!A:A,'Patient Health Records'!AA:AA,FALSE)</f>
        <v>0</v>
      </c>
      <c r="S521" t="str">
        <f>_xlfn.XLOOKUP(A521,'Patient Demographics'!A:A,'Patient Demographics'!E:E,FALSE)</f>
        <v>Male</v>
      </c>
      <c r="T521" t="str">
        <f>_xlfn.XLOOKUP(A521,'Patient Education'!A:A,'Patient Education'!B:B,FALSE)</f>
        <v>Master's Degree</v>
      </c>
      <c r="U521" t="str">
        <f>_xlfn.XLOOKUP('Combined Sheet'!A521,'Patient Education'!A:A,'Patient Education'!C:C,FALSE)</f>
        <v>Senior Executive</v>
      </c>
      <c r="V521">
        <f>_xlfn.XLOOKUP(A521,'Billing Details'!A:A,'Billing Details'!J:J,FALSE)</f>
        <v>18000</v>
      </c>
    </row>
    <row r="522" spans="1:22" x14ac:dyDescent="0.35">
      <c r="A522" s="2" t="s">
        <v>834</v>
      </c>
      <c r="B522">
        <f>_xlfn.XLOOKUP(A522,'Patient Demographics'!A:A,'Billing Details'!J:J,FALSE)</f>
        <v>30000</v>
      </c>
      <c r="C522" t="str">
        <f>_xlfn.XLOOKUP(A522,'Patient Demographics'!A:A,'Patient Demographics'!N:N,FALSE)</f>
        <v>South</v>
      </c>
      <c r="D522">
        <f>_xlfn.XLOOKUP(A522,'Patient Demographics'!A:A,'Patient Demographics'!I:I,FALSE)</f>
        <v>33</v>
      </c>
      <c r="E522" t="str">
        <f>_xlfn.XLOOKUP(A522,'Patient Demographics'!A:A,'Patient Demographics'!J:J,FALSE)</f>
        <v>Adult</v>
      </c>
      <c r="F522">
        <f>_xlfn.XLOOKUP(A522,'Billing Details'!A:A,'Billing Details'!U:U,FALSE)</f>
        <v>25487.22</v>
      </c>
      <c r="G522">
        <f>_xlfn.XLOOKUP(A522,'Patient Health Records'!A:A,'Patient Health Records'!E:E,FALSE)</f>
        <v>68.2</v>
      </c>
      <c r="H522" t="str">
        <f>_xlfn.XLOOKUP(A522,'Patient Health Records'!A:A,'Patient Health Records'!B:B,FALSE)</f>
        <v>A-</v>
      </c>
      <c r="I522" t="b">
        <f>_xlfn.XLOOKUP(A522,'Patient Health Records'!A:A,'Patient Health Records'!J:J,FALSE)</f>
        <v>0</v>
      </c>
      <c r="J522" t="b">
        <f>_xlfn.XLOOKUP(A522,'Patient Health Records'!A:A,'Patient Health Records'!P:P,FALSE)</f>
        <v>0</v>
      </c>
      <c r="K522" s="68">
        <f>_xlfn.XLOOKUP(A522,'Patient Health Records'!A:A,'Patient Health Records'!F:F,FALSE)</f>
        <v>25.050505050505055</v>
      </c>
      <c r="L522" s="22" t="b">
        <f>_xlfn.XLOOKUP(A522,'Patient Health Records'!A:A,'Patient Health Records'!AD:AD,FALSE)</f>
        <v>0</v>
      </c>
      <c r="M522">
        <f>_xlfn.XLOOKUP(A522,'Patient Demographics'!A:A,'Patient Demographics'!K:K,FALSE)</f>
        <v>40</v>
      </c>
      <c r="N522" t="b">
        <f>_xlfn.XLOOKUP(A522,'Billing Details'!A:A,'Billing Details'!T:T,FALSE)</f>
        <v>1</v>
      </c>
      <c r="O522" t="str">
        <f>_xlfn.XLOOKUP(A522,'Patient Health Records'!A:A,'Patient Health Records'!AF:AF,FALSE)</f>
        <v>Childbirth</v>
      </c>
      <c r="P522" t="b">
        <f>_xlfn.XLOOKUP(A522,'Patient Health Records'!A:A,'Patient Health Records'!X:X,FALSE)</f>
        <v>0</v>
      </c>
      <c r="Q522" t="b">
        <f>_xlfn.XLOOKUP(A522,'Patient Health Records'!A:A,'Patient Health Records'!S:S,FALSE)</f>
        <v>0</v>
      </c>
      <c r="R522" t="b">
        <f>_xlfn.XLOOKUP(A522,'Patient Health Records'!A:A,'Patient Health Records'!AA:AA,FALSE)</f>
        <v>0</v>
      </c>
      <c r="S522" t="str">
        <f>_xlfn.XLOOKUP(A522,'Patient Demographics'!A:A,'Patient Demographics'!E:E,FALSE)</f>
        <v>Female</v>
      </c>
      <c r="T522" t="str">
        <f>_xlfn.XLOOKUP(A522,'Patient Education'!A:A,'Patient Education'!B:B,FALSE)</f>
        <v>Post-graduate</v>
      </c>
      <c r="U522" t="str">
        <f>_xlfn.XLOOKUP('Combined Sheet'!A522,'Patient Education'!A:A,'Patient Education'!C:C,FALSE)</f>
        <v>Scientist</v>
      </c>
      <c r="V522">
        <f>_xlfn.XLOOKUP(A522,'Billing Details'!A:A,'Billing Details'!J:J,FALSE)</f>
        <v>30000</v>
      </c>
    </row>
    <row r="523" spans="1:22" x14ac:dyDescent="0.35">
      <c r="A523" s="2" t="s">
        <v>836</v>
      </c>
      <c r="B523">
        <f>_xlfn.XLOOKUP(A523,'Patient Demographics'!A:A,'Billing Details'!J:J,FALSE)</f>
        <v>100</v>
      </c>
      <c r="C523" t="str">
        <f>_xlfn.XLOOKUP(A523,'Patient Demographics'!A:A,'Patient Demographics'!N:N,FALSE)</f>
        <v>North</v>
      </c>
      <c r="D523">
        <f>_xlfn.XLOOKUP(A523,'Patient Demographics'!A:A,'Patient Demographics'!I:I,FALSE)</f>
        <v>38</v>
      </c>
      <c r="E523" t="str">
        <f>_xlfn.XLOOKUP(A523,'Patient Demographics'!A:A,'Patient Demographics'!J:J,FALSE)</f>
        <v>Adult</v>
      </c>
      <c r="F523">
        <f>_xlfn.XLOOKUP(A523,'Billing Details'!A:A,'Billing Details'!U:U,FALSE)</f>
        <v>78.08</v>
      </c>
      <c r="G523">
        <f>_xlfn.XLOOKUP(A523,'Patient Health Records'!A:A,'Patient Health Records'!E:E,FALSE)</f>
        <v>95</v>
      </c>
      <c r="H523" t="str">
        <f>_xlfn.XLOOKUP(A523,'Patient Health Records'!A:A,'Patient Health Records'!B:B,FALSE)</f>
        <v>B+</v>
      </c>
      <c r="I523" t="b">
        <f>_xlfn.XLOOKUP(A523,'Patient Health Records'!A:A,'Patient Health Records'!J:J,FALSE)</f>
        <v>1</v>
      </c>
      <c r="J523" t="b">
        <f>_xlfn.XLOOKUP(A523,'Patient Health Records'!A:A,'Patient Health Records'!P:P,FALSE)</f>
        <v>0</v>
      </c>
      <c r="K523" s="68">
        <f>_xlfn.XLOOKUP(A523,'Patient Health Records'!A:A,'Patient Health Records'!F:F,FALSE)</f>
        <v>29.983587930816814</v>
      </c>
      <c r="L523" s="22" t="b">
        <f>_xlfn.XLOOKUP(A523,'Patient Health Records'!A:A,'Patient Health Records'!AD:AD,FALSE)</f>
        <v>1</v>
      </c>
      <c r="M523">
        <f>_xlfn.XLOOKUP(A523,'Patient Demographics'!A:A,'Patient Demographics'!K:K,FALSE)</f>
        <v>12</v>
      </c>
      <c r="N523" t="b">
        <f>_xlfn.XLOOKUP(A523,'Billing Details'!A:A,'Billing Details'!T:T,FALSE)</f>
        <v>1</v>
      </c>
      <c r="O523" t="str">
        <f>_xlfn.XLOOKUP(A523,'Patient Health Records'!A:A,'Patient Health Records'!AF:AF,FALSE)</f>
        <v>Cancer</v>
      </c>
      <c r="P523" t="b">
        <f>_xlfn.XLOOKUP(A523,'Patient Health Records'!A:A,'Patient Health Records'!X:X,FALSE)</f>
        <v>0</v>
      </c>
      <c r="Q523" t="b">
        <f>_xlfn.XLOOKUP(A523,'Patient Health Records'!A:A,'Patient Health Records'!S:S,FALSE)</f>
        <v>1</v>
      </c>
      <c r="R523" t="b">
        <f>_xlfn.XLOOKUP(A523,'Patient Health Records'!A:A,'Patient Health Records'!AA:AA,FALSE)</f>
        <v>1</v>
      </c>
      <c r="S523" t="str">
        <f>_xlfn.XLOOKUP(A523,'Patient Demographics'!A:A,'Patient Demographics'!E:E,FALSE)</f>
        <v>Male</v>
      </c>
      <c r="T523" t="str">
        <f>_xlfn.XLOOKUP(A523,'Patient Education'!A:A,'Patient Education'!B:B,FALSE)</f>
        <v>Post-graduate</v>
      </c>
      <c r="U523" t="str">
        <f>_xlfn.XLOOKUP('Combined Sheet'!A523,'Patient Education'!A:A,'Patient Education'!C:C,FALSE)</f>
        <v>Professor</v>
      </c>
      <c r="V523">
        <f>_xlfn.XLOOKUP(A523,'Billing Details'!A:A,'Billing Details'!J:J,FALSE)</f>
        <v>100</v>
      </c>
    </row>
    <row r="524" spans="1:22" x14ac:dyDescent="0.35">
      <c r="A524" s="2" t="s">
        <v>838</v>
      </c>
      <c r="B524">
        <f>_xlfn.XLOOKUP(A524,'Patient Demographics'!A:A,'Billing Details'!J:J,FALSE)</f>
        <v>3000</v>
      </c>
      <c r="C524" t="str">
        <f>_xlfn.XLOOKUP(A524,'Patient Demographics'!A:A,'Patient Demographics'!N:N,FALSE)</f>
        <v>North</v>
      </c>
      <c r="D524">
        <f>_xlfn.XLOOKUP(A524,'Patient Demographics'!A:A,'Patient Demographics'!I:I,FALSE)</f>
        <v>62</v>
      </c>
      <c r="E524" t="str">
        <f>_xlfn.XLOOKUP(A524,'Patient Demographics'!A:A,'Patient Demographics'!J:J,FALSE)</f>
        <v>super senior</v>
      </c>
      <c r="F524">
        <f>_xlfn.XLOOKUP(A524,'Billing Details'!A:A,'Billing Details'!U:U,FALSE)</f>
        <v>2243.25</v>
      </c>
      <c r="G524">
        <f>_xlfn.XLOOKUP(A524,'Patient Health Records'!A:A,'Patient Health Records'!E:E,FALSE)</f>
        <v>84</v>
      </c>
      <c r="H524" t="str">
        <f>_xlfn.XLOOKUP(A524,'Patient Health Records'!A:A,'Patient Health Records'!B:B,FALSE)</f>
        <v>B+</v>
      </c>
      <c r="I524" t="b">
        <f>_xlfn.XLOOKUP(A524,'Patient Health Records'!A:A,'Patient Health Records'!J:J,FALSE)</f>
        <v>0</v>
      </c>
      <c r="J524" t="b">
        <f>_xlfn.XLOOKUP(A524,'Patient Health Records'!A:A,'Patient Health Records'!P:P,FALSE)</f>
        <v>0</v>
      </c>
      <c r="K524" s="68">
        <f>_xlfn.XLOOKUP(A524,'Patient Health Records'!A:A,'Patient Health Records'!F:F,FALSE)</f>
        <v>32.406157169862269</v>
      </c>
      <c r="L524" s="22" t="b">
        <f>_xlfn.XLOOKUP(A524,'Patient Health Records'!A:A,'Patient Health Records'!AD:AD,FALSE)</f>
        <v>1</v>
      </c>
      <c r="M524">
        <f>_xlfn.XLOOKUP(A524,'Patient Demographics'!A:A,'Patient Demographics'!K:K,FALSE)</f>
        <v>2</v>
      </c>
      <c r="N524" t="b">
        <f>_xlfn.XLOOKUP(A524,'Billing Details'!A:A,'Billing Details'!T:T,FALSE)</f>
        <v>1</v>
      </c>
      <c r="O524" t="str">
        <f>_xlfn.XLOOKUP(A524,'Patient Health Records'!A:A,'Patient Health Records'!AF:AF,FALSE)</f>
        <v>Hypertension</v>
      </c>
      <c r="P524" t="b">
        <f>_xlfn.XLOOKUP(A524,'Patient Health Records'!A:A,'Patient Health Records'!X:X,FALSE)</f>
        <v>0</v>
      </c>
      <c r="Q524" t="b">
        <f>_xlfn.XLOOKUP(A524,'Patient Health Records'!A:A,'Patient Health Records'!S:S,FALSE)</f>
        <v>1</v>
      </c>
      <c r="R524" t="b">
        <f>_xlfn.XLOOKUP(A524,'Patient Health Records'!A:A,'Patient Health Records'!AA:AA,FALSE)</f>
        <v>0</v>
      </c>
      <c r="S524" t="str">
        <f>_xlfn.XLOOKUP(A524,'Patient Demographics'!A:A,'Patient Demographics'!E:E,FALSE)</f>
        <v>Male</v>
      </c>
      <c r="T524" t="str">
        <f>_xlfn.XLOOKUP(A524,'Patient Education'!A:A,'Patient Education'!B:B,FALSE)</f>
        <v>Bachelor's Degree</v>
      </c>
      <c r="U524" t="str">
        <f>_xlfn.XLOOKUP('Combined Sheet'!A524,'Patient Education'!A:A,'Patient Education'!C:C,FALSE)</f>
        <v>Junior Executive</v>
      </c>
      <c r="V524">
        <f>_xlfn.XLOOKUP(A524,'Billing Details'!A:A,'Billing Details'!J:J,FALSE)</f>
        <v>3000</v>
      </c>
    </row>
    <row r="525" spans="1:22" x14ac:dyDescent="0.35">
      <c r="A525" s="2" t="s">
        <v>839</v>
      </c>
      <c r="B525">
        <f>_xlfn.XLOOKUP(A525,'Patient Demographics'!A:A,'Billing Details'!J:J,FALSE)</f>
        <v>800</v>
      </c>
      <c r="C525" t="str">
        <f>_xlfn.XLOOKUP(A525,'Patient Demographics'!A:A,'Patient Demographics'!N:N,FALSE)</f>
        <v>West</v>
      </c>
      <c r="D525">
        <f>_xlfn.XLOOKUP(A525,'Patient Demographics'!A:A,'Patient Demographics'!I:I,FALSE)</f>
        <v>33</v>
      </c>
      <c r="E525" t="str">
        <f>_xlfn.XLOOKUP(A525,'Patient Demographics'!A:A,'Patient Demographics'!J:J,FALSE)</f>
        <v>Adult</v>
      </c>
      <c r="F525" t="str">
        <f>_xlfn.XLOOKUP(A525,'Billing Details'!A:A,'Billing Details'!U:U,FALSE)</f>
        <v/>
      </c>
      <c r="G525">
        <f>_xlfn.XLOOKUP(A525,'Patient Health Records'!A:A,'Patient Health Records'!E:E,FALSE)</f>
        <v>60</v>
      </c>
      <c r="H525" t="str">
        <f>_xlfn.XLOOKUP(A525,'Patient Health Records'!A:A,'Patient Health Records'!B:B,FALSE)</f>
        <v>O+</v>
      </c>
      <c r="I525" t="b">
        <f>_xlfn.XLOOKUP(A525,'Patient Health Records'!A:A,'Patient Health Records'!J:J,FALSE)</f>
        <v>0</v>
      </c>
      <c r="J525" t="b">
        <f>_xlfn.XLOOKUP(A525,'Patient Health Records'!A:A,'Patient Health Records'!P:P,FALSE)</f>
        <v>1</v>
      </c>
      <c r="K525" s="68">
        <f>_xlfn.XLOOKUP(A525,'Patient Health Records'!A:A,'Patient Health Records'!F:F,FALSE)</f>
        <v>23.437499999999996</v>
      </c>
      <c r="L525" s="22" t="b">
        <f>_xlfn.XLOOKUP(A525,'Patient Health Records'!A:A,'Patient Health Records'!AD:AD,FALSE)</f>
        <v>0</v>
      </c>
      <c r="M525">
        <f>_xlfn.XLOOKUP(A525,'Patient Demographics'!A:A,'Patient Demographics'!K:K,FALSE)</f>
        <v>12</v>
      </c>
      <c r="N525" t="b">
        <f>_xlfn.XLOOKUP(A525,'Billing Details'!A:A,'Billing Details'!T:T,FALSE)</f>
        <v>0</v>
      </c>
      <c r="O525" t="str">
        <f>_xlfn.XLOOKUP(A525,'Patient Health Records'!A:A,'Patient Health Records'!AF:AF,FALSE)</f>
        <v>Fractured Arm</v>
      </c>
      <c r="P525" t="b">
        <f>_xlfn.XLOOKUP(A525,'Patient Health Records'!A:A,'Patient Health Records'!X:X,FALSE)</f>
        <v>0</v>
      </c>
      <c r="Q525" t="b">
        <f>_xlfn.XLOOKUP(A525,'Patient Health Records'!A:A,'Patient Health Records'!S:S,FALSE)</f>
        <v>0</v>
      </c>
      <c r="R525" t="b">
        <f>_xlfn.XLOOKUP(A525,'Patient Health Records'!A:A,'Patient Health Records'!AA:AA,FALSE)</f>
        <v>0</v>
      </c>
      <c r="S525" t="str">
        <f>_xlfn.XLOOKUP(A525,'Patient Demographics'!A:A,'Patient Demographics'!E:E,FALSE)</f>
        <v>Female</v>
      </c>
      <c r="T525" t="str">
        <f>_xlfn.XLOOKUP(A525,'Patient Education'!A:A,'Patient Education'!B:B,FALSE)</f>
        <v>High School</v>
      </c>
      <c r="U525" t="str">
        <f>_xlfn.XLOOKUP('Combined Sheet'!A525,'Patient Education'!A:A,'Patient Education'!C:C,FALSE)</f>
        <v>Unemployed</v>
      </c>
      <c r="V525">
        <f>_xlfn.XLOOKUP(A525,'Billing Details'!A:A,'Billing Details'!J:J,FALSE)</f>
        <v>800</v>
      </c>
    </row>
    <row r="526" spans="1:22" x14ac:dyDescent="0.35">
      <c r="A526" s="2" t="s">
        <v>840</v>
      </c>
      <c r="B526">
        <f>_xlfn.XLOOKUP(A526,'Patient Demographics'!A:A,'Billing Details'!J:J,FALSE)</f>
        <v>60000</v>
      </c>
      <c r="C526" t="str">
        <f>_xlfn.XLOOKUP(A526,'Patient Demographics'!A:A,'Patient Demographics'!N:N,FALSE)</f>
        <v>East</v>
      </c>
      <c r="D526">
        <f>_xlfn.XLOOKUP(A526,'Patient Demographics'!A:A,'Patient Demographics'!I:I,FALSE)</f>
        <v>33</v>
      </c>
      <c r="E526" t="str">
        <f>_xlfn.XLOOKUP(A526,'Patient Demographics'!A:A,'Patient Demographics'!J:J,FALSE)</f>
        <v>Adult</v>
      </c>
      <c r="F526">
        <f>_xlfn.XLOOKUP(A526,'Billing Details'!A:A,'Billing Details'!U:U,FALSE)</f>
        <v>41143.879999999997</v>
      </c>
      <c r="G526">
        <f>_xlfn.XLOOKUP(A526,'Patient Health Records'!A:A,'Patient Health Records'!E:E,FALSE)</f>
        <v>75.599999999999994</v>
      </c>
      <c r="H526" t="str">
        <f>_xlfn.XLOOKUP(A526,'Patient Health Records'!A:A,'Patient Health Records'!B:B,FALSE)</f>
        <v>O-</v>
      </c>
      <c r="I526" t="b">
        <f>_xlfn.XLOOKUP(A526,'Patient Health Records'!A:A,'Patient Health Records'!J:J,FALSE)</f>
        <v>0</v>
      </c>
      <c r="J526" t="b">
        <f>_xlfn.XLOOKUP(A526,'Patient Health Records'!A:A,'Patient Health Records'!P:P,FALSE)</f>
        <v>1</v>
      </c>
      <c r="K526" s="68">
        <f>_xlfn.XLOOKUP(A526,'Patient Health Records'!A:A,'Patient Health Records'!F:F,FALSE)</f>
        <v>23.86062365862896</v>
      </c>
      <c r="L526" s="22" t="b">
        <f>_xlfn.XLOOKUP(A526,'Patient Health Records'!A:A,'Patient Health Records'!AD:AD,FALSE)</f>
        <v>0</v>
      </c>
      <c r="M526">
        <f>_xlfn.XLOOKUP(A526,'Patient Demographics'!A:A,'Patient Demographics'!K:K,FALSE)</f>
        <v>40</v>
      </c>
      <c r="N526" t="b">
        <f>_xlfn.XLOOKUP(A526,'Billing Details'!A:A,'Billing Details'!T:T,FALSE)</f>
        <v>1</v>
      </c>
      <c r="O526" t="str">
        <f>_xlfn.XLOOKUP(A526,'Patient Health Records'!A:A,'Patient Health Records'!AF:AF,FALSE)</f>
        <v>Prostate Cancer</v>
      </c>
      <c r="P526" t="b">
        <f>_xlfn.XLOOKUP(A526,'Patient Health Records'!A:A,'Patient Health Records'!X:X,FALSE)</f>
        <v>0</v>
      </c>
      <c r="Q526" t="b">
        <f>_xlfn.XLOOKUP(A526,'Patient Health Records'!A:A,'Patient Health Records'!S:S,FALSE)</f>
        <v>0</v>
      </c>
      <c r="R526" t="b">
        <f>_xlfn.XLOOKUP(A526,'Patient Health Records'!A:A,'Patient Health Records'!AA:AA,FALSE)</f>
        <v>0</v>
      </c>
      <c r="S526" t="str">
        <f>_xlfn.XLOOKUP(A526,'Patient Demographics'!A:A,'Patient Demographics'!E:E,FALSE)</f>
        <v>Female</v>
      </c>
      <c r="T526" t="str">
        <f>_xlfn.XLOOKUP(A526,'Patient Education'!A:A,'Patient Education'!B:B,FALSE)</f>
        <v>Bachelor's Degree</v>
      </c>
      <c r="U526" t="str">
        <f>_xlfn.XLOOKUP('Combined Sheet'!A526,'Patient Education'!A:A,'Patient Education'!C:C,FALSE)</f>
        <v>Teacher</v>
      </c>
      <c r="V526">
        <f>_xlfn.XLOOKUP(A526,'Billing Details'!A:A,'Billing Details'!J:J,FALSE)</f>
        <v>60000</v>
      </c>
    </row>
    <row r="527" spans="1:22" x14ac:dyDescent="0.35">
      <c r="A527" s="2" t="s">
        <v>842</v>
      </c>
      <c r="B527">
        <f>_xlfn.XLOOKUP(A527,'Patient Demographics'!A:A,'Billing Details'!J:J,FALSE)</f>
        <v>60000</v>
      </c>
      <c r="C527" t="str">
        <f>_xlfn.XLOOKUP(A527,'Patient Demographics'!A:A,'Patient Demographics'!N:N,FALSE)</f>
        <v>South</v>
      </c>
      <c r="D527">
        <f>_xlfn.XLOOKUP(A527,'Patient Demographics'!A:A,'Patient Demographics'!I:I,FALSE)</f>
        <v>48</v>
      </c>
      <c r="E527" t="str">
        <f>_xlfn.XLOOKUP(A527,'Patient Demographics'!A:A,'Patient Demographics'!J:J,FALSE)</f>
        <v>Senior</v>
      </c>
      <c r="F527">
        <f>_xlfn.XLOOKUP(A527,'Billing Details'!A:A,'Billing Details'!U:U,FALSE)</f>
        <v>33533.699999999997</v>
      </c>
      <c r="G527">
        <f>_xlfn.XLOOKUP(A527,'Patient Health Records'!A:A,'Patient Health Records'!E:E,FALSE)</f>
        <v>85.6</v>
      </c>
      <c r="H527" t="str">
        <f>_xlfn.XLOOKUP(A527,'Patient Health Records'!A:A,'Patient Health Records'!B:B,FALSE)</f>
        <v>O+</v>
      </c>
      <c r="I527" t="b">
        <f>_xlfn.XLOOKUP(A527,'Patient Health Records'!A:A,'Patient Health Records'!J:J,FALSE)</f>
        <v>0</v>
      </c>
      <c r="J527" t="b">
        <f>_xlfn.XLOOKUP(A527,'Patient Health Records'!A:A,'Patient Health Records'!P:P,FALSE)</f>
        <v>0</v>
      </c>
      <c r="K527" s="68">
        <f>_xlfn.XLOOKUP(A527,'Patient Health Records'!A:A,'Patient Health Records'!F:F,FALSE)</f>
        <v>31.064015096530699</v>
      </c>
      <c r="L527" s="22" t="b">
        <f>_xlfn.XLOOKUP(A527,'Patient Health Records'!A:A,'Patient Health Records'!AD:AD,FALSE)</f>
        <v>1</v>
      </c>
      <c r="M527">
        <f>_xlfn.XLOOKUP(A527,'Patient Demographics'!A:A,'Patient Demographics'!K:K,FALSE)</f>
        <v>5</v>
      </c>
      <c r="N527" t="b">
        <f>_xlfn.XLOOKUP(A527,'Billing Details'!A:A,'Billing Details'!T:T,FALSE)</f>
        <v>1</v>
      </c>
      <c r="O527" t="str">
        <f>_xlfn.XLOOKUP(A527,'Patient Health Records'!A:A,'Patient Health Records'!AF:AF,FALSE)</f>
        <v>Heart Attack</v>
      </c>
      <c r="P527" t="b">
        <f>_xlfn.XLOOKUP(A527,'Patient Health Records'!A:A,'Patient Health Records'!X:X,FALSE)</f>
        <v>0</v>
      </c>
      <c r="Q527" t="b">
        <f>_xlfn.XLOOKUP(A527,'Patient Health Records'!A:A,'Patient Health Records'!S:S,FALSE)</f>
        <v>1</v>
      </c>
      <c r="R527" t="b">
        <f>_xlfn.XLOOKUP(A527,'Patient Health Records'!A:A,'Patient Health Records'!AA:AA,FALSE)</f>
        <v>1</v>
      </c>
      <c r="S527" t="str">
        <f>_xlfn.XLOOKUP(A527,'Patient Demographics'!A:A,'Patient Demographics'!E:E,FALSE)</f>
        <v>Female</v>
      </c>
      <c r="T527" t="str">
        <f>_xlfn.XLOOKUP(A527,'Patient Education'!A:A,'Patient Education'!B:B,FALSE)</f>
        <v>Bachelor's Degree</v>
      </c>
      <c r="U527" t="str">
        <f>_xlfn.XLOOKUP('Combined Sheet'!A527,'Patient Education'!A:A,'Patient Education'!C:C,FALSE)</f>
        <v>Engineer</v>
      </c>
      <c r="V527">
        <f>_xlfn.XLOOKUP(A527,'Billing Details'!A:A,'Billing Details'!J:J,FALSE)</f>
        <v>60000</v>
      </c>
    </row>
    <row r="528" spans="1:22" x14ac:dyDescent="0.35">
      <c r="A528" s="2" t="s">
        <v>843</v>
      </c>
      <c r="B528">
        <f>_xlfn.XLOOKUP(A528,'Patient Demographics'!A:A,'Billing Details'!J:J,FALSE)</f>
        <v>60000</v>
      </c>
      <c r="C528" t="str">
        <f>_xlfn.XLOOKUP(A528,'Patient Demographics'!A:A,'Patient Demographics'!N:N,FALSE)</f>
        <v>South</v>
      </c>
      <c r="D528">
        <f>_xlfn.XLOOKUP(A528,'Patient Demographics'!A:A,'Patient Demographics'!I:I,FALSE)</f>
        <v>32</v>
      </c>
      <c r="E528" t="str">
        <f>_xlfn.XLOOKUP(A528,'Patient Demographics'!A:A,'Patient Demographics'!J:J,FALSE)</f>
        <v>Adult</v>
      </c>
      <c r="F528">
        <f>_xlfn.XLOOKUP(A528,'Billing Details'!A:A,'Billing Details'!U:U,FALSE)</f>
        <v>44740.639999999999</v>
      </c>
      <c r="G528">
        <f>_xlfn.XLOOKUP(A528,'Patient Health Records'!A:A,'Patient Health Records'!E:E,FALSE)</f>
        <v>87.9</v>
      </c>
      <c r="H528" t="str">
        <f>_xlfn.XLOOKUP(A528,'Patient Health Records'!A:A,'Patient Health Records'!B:B,FALSE)</f>
        <v>O-</v>
      </c>
      <c r="I528" t="b">
        <f>_xlfn.XLOOKUP(A528,'Patient Health Records'!A:A,'Patient Health Records'!J:J,FALSE)</f>
        <v>0</v>
      </c>
      <c r="J528" t="b">
        <f>_xlfn.XLOOKUP(A528,'Patient Health Records'!A:A,'Patient Health Records'!P:P,FALSE)</f>
        <v>1</v>
      </c>
      <c r="K528" s="68">
        <f>_xlfn.XLOOKUP(A528,'Patient Health Records'!A:A,'Patient Health Records'!F:F,FALSE)</f>
        <v>31.143707482993204</v>
      </c>
      <c r="L528" s="22" t="b">
        <f>_xlfn.XLOOKUP(A528,'Patient Health Records'!A:A,'Patient Health Records'!AD:AD,FALSE)</f>
        <v>1</v>
      </c>
      <c r="M528">
        <f>_xlfn.XLOOKUP(A528,'Patient Demographics'!A:A,'Patient Demographics'!K:K,FALSE)</f>
        <v>15</v>
      </c>
      <c r="N528" t="b">
        <f>_xlfn.XLOOKUP(A528,'Billing Details'!A:A,'Billing Details'!T:T,FALSE)</f>
        <v>1</v>
      </c>
      <c r="O528" t="str">
        <f>_xlfn.XLOOKUP(A528,'Patient Health Records'!A:A,'Patient Health Records'!AF:AF,FALSE)</f>
        <v>Heart Disease</v>
      </c>
      <c r="P528" t="b">
        <f>_xlfn.XLOOKUP(A528,'Patient Health Records'!A:A,'Patient Health Records'!X:X,FALSE)</f>
        <v>0</v>
      </c>
      <c r="Q528" t="b">
        <f>_xlfn.XLOOKUP(A528,'Patient Health Records'!A:A,'Patient Health Records'!S:S,FALSE)</f>
        <v>0</v>
      </c>
      <c r="R528" t="b">
        <f>_xlfn.XLOOKUP(A528,'Patient Health Records'!A:A,'Patient Health Records'!AA:AA,FALSE)</f>
        <v>0</v>
      </c>
      <c r="S528" t="str">
        <f>_xlfn.XLOOKUP(A528,'Patient Demographics'!A:A,'Patient Demographics'!E:E,FALSE)</f>
        <v>Male</v>
      </c>
      <c r="T528" t="str">
        <f>_xlfn.XLOOKUP(A528,'Patient Education'!A:A,'Patient Education'!B:B,FALSE)</f>
        <v>Master's Degree</v>
      </c>
      <c r="U528" t="str">
        <f>_xlfn.XLOOKUP('Combined Sheet'!A528,'Patient Education'!A:A,'Patient Education'!C:C,FALSE)</f>
        <v>Manager</v>
      </c>
      <c r="V528">
        <f>_xlfn.XLOOKUP(A528,'Billing Details'!A:A,'Billing Details'!J:J,FALSE)</f>
        <v>60000</v>
      </c>
    </row>
    <row r="529" spans="1:22" x14ac:dyDescent="0.35">
      <c r="A529" s="2" t="s">
        <v>844</v>
      </c>
      <c r="B529">
        <f>_xlfn.XLOOKUP(A529,'Patient Demographics'!A:A,'Billing Details'!J:J,FALSE)</f>
        <v>240000</v>
      </c>
      <c r="C529" t="str">
        <f>_xlfn.XLOOKUP(A529,'Patient Demographics'!A:A,'Patient Demographics'!N:N,FALSE)</f>
        <v>North</v>
      </c>
      <c r="D529">
        <f>_xlfn.XLOOKUP(A529,'Patient Demographics'!A:A,'Patient Demographics'!I:I,FALSE)</f>
        <v>58</v>
      </c>
      <c r="E529" t="str">
        <f>_xlfn.XLOOKUP(A529,'Patient Demographics'!A:A,'Patient Demographics'!J:J,FALSE)</f>
        <v>Senior</v>
      </c>
      <c r="F529">
        <f>_xlfn.XLOOKUP(A529,'Billing Details'!A:A,'Billing Details'!U:U,FALSE)</f>
        <v>151588.20000000001</v>
      </c>
      <c r="G529">
        <f>_xlfn.XLOOKUP(A529,'Patient Health Records'!A:A,'Patient Health Records'!E:E,FALSE)</f>
        <v>88</v>
      </c>
      <c r="H529" t="str">
        <f>_xlfn.XLOOKUP(A529,'Patient Health Records'!A:A,'Patient Health Records'!B:B,FALSE)</f>
        <v>B-</v>
      </c>
      <c r="I529" t="b">
        <f>_xlfn.XLOOKUP(A529,'Patient Health Records'!A:A,'Patient Health Records'!J:J,FALSE)</f>
        <v>0</v>
      </c>
      <c r="J529" t="b">
        <f>_xlfn.XLOOKUP(A529,'Patient Health Records'!A:A,'Patient Health Records'!P:P,FALSE)</f>
        <v>0</v>
      </c>
      <c r="K529" s="68">
        <f>_xlfn.XLOOKUP(A529,'Patient Health Records'!A:A,'Patient Health Records'!F:F,FALSE)</f>
        <v>33.121306786104107</v>
      </c>
      <c r="L529" s="22" t="b">
        <f>_xlfn.XLOOKUP(A529,'Patient Health Records'!A:A,'Patient Health Records'!AD:AD,FALSE)</f>
        <v>1</v>
      </c>
      <c r="M529">
        <f>_xlfn.XLOOKUP(A529,'Patient Demographics'!A:A,'Patient Demographics'!K:K,FALSE)</f>
        <v>3</v>
      </c>
      <c r="N529" t="b">
        <f>_xlfn.XLOOKUP(A529,'Billing Details'!A:A,'Billing Details'!T:T,FALSE)</f>
        <v>1</v>
      </c>
      <c r="O529" t="str">
        <f>_xlfn.XLOOKUP(A529,'Patient Health Records'!A:A,'Patient Health Records'!AF:AF,FALSE)</f>
        <v>Heart Disease</v>
      </c>
      <c r="P529" t="b">
        <f>_xlfn.XLOOKUP(A529,'Patient Health Records'!A:A,'Patient Health Records'!X:X,FALSE)</f>
        <v>0</v>
      </c>
      <c r="Q529" t="b">
        <f>_xlfn.XLOOKUP(A529,'Patient Health Records'!A:A,'Patient Health Records'!S:S,FALSE)</f>
        <v>1</v>
      </c>
      <c r="R529" t="b">
        <f>_xlfn.XLOOKUP(A529,'Patient Health Records'!A:A,'Patient Health Records'!AA:AA,FALSE)</f>
        <v>1</v>
      </c>
      <c r="S529" t="str">
        <f>_xlfn.XLOOKUP(A529,'Patient Demographics'!A:A,'Patient Demographics'!E:E,FALSE)</f>
        <v>Female</v>
      </c>
      <c r="T529" t="str">
        <f>_xlfn.XLOOKUP(A529,'Patient Education'!A:A,'Patient Education'!B:B,FALSE)</f>
        <v>Bachelor's Degree</v>
      </c>
      <c r="U529" t="str">
        <f>_xlfn.XLOOKUP('Combined Sheet'!A529,'Patient Education'!A:A,'Patient Education'!C:C,FALSE)</f>
        <v>Junior Executive</v>
      </c>
      <c r="V529">
        <f>_xlfn.XLOOKUP(A529,'Billing Details'!A:A,'Billing Details'!J:J,FALSE)</f>
        <v>240000</v>
      </c>
    </row>
    <row r="530" spans="1:22" x14ac:dyDescent="0.35">
      <c r="A530" s="2" t="s">
        <v>846</v>
      </c>
      <c r="B530">
        <f>_xlfn.XLOOKUP(A530,'Patient Demographics'!A:A,'Billing Details'!J:J,FALSE)</f>
        <v>500</v>
      </c>
      <c r="C530" t="str">
        <f>_xlfn.XLOOKUP(A530,'Patient Demographics'!A:A,'Patient Demographics'!N:N,FALSE)</f>
        <v>South</v>
      </c>
      <c r="D530">
        <f>_xlfn.XLOOKUP(A530,'Patient Demographics'!A:A,'Patient Demographics'!I:I,FALSE)</f>
        <v>54</v>
      </c>
      <c r="E530" t="str">
        <f>_xlfn.XLOOKUP(A530,'Patient Demographics'!A:A,'Patient Demographics'!J:J,FALSE)</f>
        <v>Senior</v>
      </c>
      <c r="F530">
        <f>_xlfn.XLOOKUP(A530,'Billing Details'!A:A,'Billing Details'!U:U,FALSE)</f>
        <v>425.63</v>
      </c>
      <c r="G530">
        <f>_xlfn.XLOOKUP(A530,'Patient Health Records'!A:A,'Patient Health Records'!E:E,FALSE)</f>
        <v>79.3</v>
      </c>
      <c r="H530" t="str">
        <f>_xlfn.XLOOKUP(A530,'Patient Health Records'!A:A,'Patient Health Records'!B:B,FALSE)</f>
        <v>O+</v>
      </c>
      <c r="I530" t="b">
        <f>_xlfn.XLOOKUP(A530,'Patient Health Records'!A:A,'Patient Health Records'!J:J,FALSE)</f>
        <v>0</v>
      </c>
      <c r="J530" t="b">
        <f>_xlfn.XLOOKUP(A530,'Patient Health Records'!A:A,'Patient Health Records'!P:P,FALSE)</f>
        <v>1</v>
      </c>
      <c r="K530" s="68">
        <f>_xlfn.XLOOKUP(A530,'Patient Health Records'!A:A,'Patient Health Records'!F:F,FALSE)</f>
        <v>30.592955518691404</v>
      </c>
      <c r="L530" s="22" t="b">
        <f>_xlfn.XLOOKUP(A530,'Patient Health Records'!A:A,'Patient Health Records'!AD:AD,FALSE)</f>
        <v>1</v>
      </c>
      <c r="M530">
        <f>_xlfn.XLOOKUP(A530,'Patient Demographics'!A:A,'Patient Demographics'!K:K,FALSE)</f>
        <v>5</v>
      </c>
      <c r="N530" t="b">
        <f>_xlfn.XLOOKUP(A530,'Billing Details'!A:A,'Billing Details'!T:T,FALSE)</f>
        <v>1</v>
      </c>
      <c r="O530" t="str">
        <f>_xlfn.XLOOKUP(A530,'Patient Health Records'!A:A,'Patient Health Records'!AF:AF,FALSE)</f>
        <v>Childbirth</v>
      </c>
      <c r="P530" t="b">
        <f>_xlfn.XLOOKUP(A530,'Patient Health Records'!A:A,'Patient Health Records'!X:X,FALSE)</f>
        <v>0</v>
      </c>
      <c r="Q530" t="b">
        <f>_xlfn.XLOOKUP(A530,'Patient Health Records'!A:A,'Patient Health Records'!S:S,FALSE)</f>
        <v>0</v>
      </c>
      <c r="R530" t="b">
        <f>_xlfn.XLOOKUP(A530,'Patient Health Records'!A:A,'Patient Health Records'!AA:AA,FALSE)</f>
        <v>1</v>
      </c>
      <c r="S530" t="str">
        <f>_xlfn.XLOOKUP(A530,'Patient Demographics'!A:A,'Patient Demographics'!E:E,FALSE)</f>
        <v>Male</v>
      </c>
      <c r="T530" t="str">
        <f>_xlfn.XLOOKUP(A530,'Patient Education'!A:A,'Patient Education'!B:B,FALSE)</f>
        <v>High School</v>
      </c>
      <c r="U530" t="str">
        <f>_xlfn.XLOOKUP('Combined Sheet'!A530,'Patient Education'!A:A,'Patient Education'!C:C,FALSE)</f>
        <v>Unemployed</v>
      </c>
      <c r="V530">
        <f>_xlfn.XLOOKUP(A530,'Billing Details'!A:A,'Billing Details'!J:J,FALSE)</f>
        <v>500</v>
      </c>
    </row>
    <row r="531" spans="1:22" x14ac:dyDescent="0.35">
      <c r="A531" s="2" t="s">
        <v>848</v>
      </c>
      <c r="B531">
        <f>_xlfn.XLOOKUP(A531,'Patient Demographics'!A:A,'Billing Details'!J:J,FALSE)</f>
        <v>54000</v>
      </c>
      <c r="C531" t="str">
        <f>_xlfn.XLOOKUP(A531,'Patient Demographics'!A:A,'Patient Demographics'!N:N,FALSE)</f>
        <v>West</v>
      </c>
      <c r="D531">
        <f>_xlfn.XLOOKUP(A531,'Patient Demographics'!A:A,'Patient Demographics'!I:I,FALSE)</f>
        <v>48</v>
      </c>
      <c r="E531" t="str">
        <f>_xlfn.XLOOKUP(A531,'Patient Demographics'!A:A,'Patient Demographics'!J:J,FALSE)</f>
        <v>Senior</v>
      </c>
      <c r="F531">
        <f>_xlfn.XLOOKUP(A531,'Billing Details'!A:A,'Billing Details'!U:U,FALSE)</f>
        <v>33776.94</v>
      </c>
      <c r="G531">
        <f>_xlfn.XLOOKUP(A531,'Patient Health Records'!A:A,'Patient Health Records'!E:E,FALSE)</f>
        <v>106.3</v>
      </c>
      <c r="H531" t="str">
        <f>_xlfn.XLOOKUP(A531,'Patient Health Records'!A:A,'Patient Health Records'!B:B,FALSE)</f>
        <v>B+</v>
      </c>
      <c r="I531" t="b">
        <f>_xlfn.XLOOKUP(A531,'Patient Health Records'!A:A,'Patient Health Records'!J:J,FALSE)</f>
        <v>1</v>
      </c>
      <c r="J531" t="b">
        <f>_xlfn.XLOOKUP(A531,'Patient Health Records'!A:A,'Patient Health Records'!P:P,FALSE)</f>
        <v>0</v>
      </c>
      <c r="K531" s="68">
        <f>_xlfn.XLOOKUP(A531,'Patient Health Records'!A:A,'Patient Health Records'!F:F,FALSE)</f>
        <v>34.316890495867767</v>
      </c>
      <c r="L531" s="22" t="b">
        <f>_xlfn.XLOOKUP(A531,'Patient Health Records'!A:A,'Patient Health Records'!AD:AD,FALSE)</f>
        <v>1</v>
      </c>
      <c r="M531">
        <f>_xlfn.XLOOKUP(A531,'Patient Demographics'!A:A,'Patient Demographics'!K:K,FALSE)</f>
        <v>40</v>
      </c>
      <c r="N531" t="b">
        <f>_xlfn.XLOOKUP(A531,'Billing Details'!A:A,'Billing Details'!T:T,FALSE)</f>
        <v>1</v>
      </c>
      <c r="O531" t="str">
        <f>_xlfn.XLOOKUP(A531,'Patient Health Records'!A:A,'Patient Health Records'!AF:AF,FALSE)</f>
        <v>Respiratory Infection</v>
      </c>
      <c r="P531" t="b">
        <f>_xlfn.XLOOKUP(A531,'Patient Health Records'!A:A,'Patient Health Records'!X:X,FALSE)</f>
        <v>0</v>
      </c>
      <c r="Q531" t="b">
        <f>_xlfn.XLOOKUP(A531,'Patient Health Records'!A:A,'Patient Health Records'!S:S,FALSE)</f>
        <v>1</v>
      </c>
      <c r="R531" t="b">
        <f>_xlfn.XLOOKUP(A531,'Patient Health Records'!A:A,'Patient Health Records'!AA:AA,FALSE)</f>
        <v>0</v>
      </c>
      <c r="S531" t="str">
        <f>_xlfn.XLOOKUP(A531,'Patient Demographics'!A:A,'Patient Demographics'!E:E,FALSE)</f>
        <v>Male</v>
      </c>
      <c r="T531" t="str">
        <f>_xlfn.XLOOKUP(A531,'Patient Education'!A:A,'Patient Education'!B:B,FALSE)</f>
        <v>Bachelor's Degree</v>
      </c>
      <c r="U531" t="str">
        <f>_xlfn.XLOOKUP('Combined Sheet'!A531,'Patient Education'!A:A,'Patient Education'!C:C,FALSE)</f>
        <v>Engineer</v>
      </c>
      <c r="V531">
        <f>_xlfn.XLOOKUP(A531,'Billing Details'!A:A,'Billing Details'!J:J,FALSE)</f>
        <v>54000</v>
      </c>
    </row>
    <row r="532" spans="1:22" x14ac:dyDescent="0.35">
      <c r="A532" s="2" t="s">
        <v>849</v>
      </c>
      <c r="B532">
        <f>_xlfn.XLOOKUP(A532,'Patient Demographics'!A:A,'Billing Details'!J:J,FALSE)</f>
        <v>500</v>
      </c>
      <c r="C532" t="str">
        <f>_xlfn.XLOOKUP(A532,'Patient Demographics'!A:A,'Patient Demographics'!N:N,FALSE)</f>
        <v>South</v>
      </c>
      <c r="D532">
        <f>_xlfn.XLOOKUP(A532,'Patient Demographics'!A:A,'Patient Demographics'!I:I,FALSE)</f>
        <v>62</v>
      </c>
      <c r="E532" t="str">
        <f>_xlfn.XLOOKUP(A532,'Patient Demographics'!A:A,'Patient Demographics'!J:J,FALSE)</f>
        <v>super senior</v>
      </c>
      <c r="F532">
        <f>_xlfn.XLOOKUP(A532,'Billing Details'!A:A,'Billing Details'!U:U,FALSE)</f>
        <v>421.74</v>
      </c>
      <c r="G532">
        <f>_xlfn.XLOOKUP(A532,'Patient Health Records'!A:A,'Patient Health Records'!E:E,FALSE)</f>
        <v>80.3</v>
      </c>
      <c r="H532" t="str">
        <f>_xlfn.XLOOKUP(A532,'Patient Health Records'!A:A,'Patient Health Records'!B:B,FALSE)</f>
        <v>B+</v>
      </c>
      <c r="I532" t="b">
        <f>_xlfn.XLOOKUP(A532,'Patient Health Records'!A:A,'Patient Health Records'!J:J,FALSE)</f>
        <v>0</v>
      </c>
      <c r="J532" t="b">
        <f>_xlfn.XLOOKUP(A532,'Patient Health Records'!A:A,'Patient Health Records'!P:P,FALSE)</f>
        <v>0</v>
      </c>
      <c r="K532" s="68">
        <f>_xlfn.XLOOKUP(A532,'Patient Health Records'!A:A,'Patient Health Records'!F:F,FALSE)</f>
        <v>30.597469897881414</v>
      </c>
      <c r="L532" s="22" t="b">
        <f>_xlfn.XLOOKUP(A532,'Patient Health Records'!A:A,'Patient Health Records'!AD:AD,FALSE)</f>
        <v>1</v>
      </c>
      <c r="M532">
        <f>_xlfn.XLOOKUP(A532,'Patient Demographics'!A:A,'Patient Demographics'!K:K,FALSE)</f>
        <v>9</v>
      </c>
      <c r="N532" t="b">
        <f>_xlfn.XLOOKUP(A532,'Billing Details'!A:A,'Billing Details'!T:T,FALSE)</f>
        <v>1</v>
      </c>
      <c r="O532" t="str">
        <f>_xlfn.XLOOKUP(A532,'Patient Health Records'!A:A,'Patient Health Records'!AF:AF,FALSE)</f>
        <v>Respiratory Infection</v>
      </c>
      <c r="P532" t="b">
        <f>_xlfn.XLOOKUP(A532,'Patient Health Records'!A:A,'Patient Health Records'!X:X,FALSE)</f>
        <v>0</v>
      </c>
      <c r="Q532" t="b">
        <f>_xlfn.XLOOKUP(A532,'Patient Health Records'!A:A,'Patient Health Records'!S:S,FALSE)</f>
        <v>1</v>
      </c>
      <c r="R532" t="b">
        <f>_xlfn.XLOOKUP(A532,'Patient Health Records'!A:A,'Patient Health Records'!AA:AA,FALSE)</f>
        <v>1</v>
      </c>
      <c r="S532" t="str">
        <f>_xlfn.XLOOKUP(A532,'Patient Demographics'!A:A,'Patient Demographics'!E:E,FALSE)</f>
        <v>Female</v>
      </c>
      <c r="T532" t="str">
        <f>_xlfn.XLOOKUP(A532,'Patient Education'!A:A,'Patient Education'!B:B,FALSE)</f>
        <v>School</v>
      </c>
      <c r="U532" t="str">
        <f>_xlfn.XLOOKUP('Combined Sheet'!A532,'Patient Education'!A:A,'Patient Education'!C:C,FALSE)</f>
        <v>Driver</v>
      </c>
      <c r="V532">
        <f>_xlfn.XLOOKUP(A532,'Billing Details'!A:A,'Billing Details'!J:J,FALSE)</f>
        <v>500</v>
      </c>
    </row>
    <row r="533" spans="1:22" x14ac:dyDescent="0.35">
      <c r="A533" s="2" t="s">
        <v>850</v>
      </c>
      <c r="B533">
        <f>_xlfn.XLOOKUP(A533,'Patient Demographics'!A:A,'Billing Details'!J:J,FALSE)</f>
        <v>500</v>
      </c>
      <c r="C533" t="str">
        <f>_xlfn.XLOOKUP(A533,'Patient Demographics'!A:A,'Patient Demographics'!N:N,FALSE)</f>
        <v>East</v>
      </c>
      <c r="D533">
        <f>_xlfn.XLOOKUP(A533,'Patient Demographics'!A:A,'Patient Demographics'!I:I,FALSE)</f>
        <v>33</v>
      </c>
      <c r="E533" t="str">
        <f>_xlfn.XLOOKUP(A533,'Patient Demographics'!A:A,'Patient Demographics'!J:J,FALSE)</f>
        <v>Adult</v>
      </c>
      <c r="F533">
        <f>_xlfn.XLOOKUP(A533,'Billing Details'!A:A,'Billing Details'!U:U,FALSE)</f>
        <v>331.85</v>
      </c>
      <c r="G533">
        <f>_xlfn.XLOOKUP(A533,'Patient Health Records'!A:A,'Patient Health Records'!E:E,FALSE)</f>
        <v>62.1</v>
      </c>
      <c r="H533" t="str">
        <f>_xlfn.XLOOKUP(A533,'Patient Health Records'!A:A,'Patient Health Records'!B:B,FALSE)</f>
        <v>AB-</v>
      </c>
      <c r="I533" t="b">
        <f>_xlfn.XLOOKUP(A533,'Patient Health Records'!A:A,'Patient Health Records'!J:J,FALSE)</f>
        <v>1</v>
      </c>
      <c r="J533" t="b">
        <f>_xlfn.XLOOKUP(A533,'Patient Health Records'!A:A,'Patient Health Records'!P:P,FALSE)</f>
        <v>1</v>
      </c>
      <c r="K533" s="68">
        <f>_xlfn.XLOOKUP(A533,'Patient Health Records'!A:A,'Patient Health Records'!F:F,FALSE)</f>
        <v>20.047778925619834</v>
      </c>
      <c r="L533" s="22" t="b">
        <f>_xlfn.XLOOKUP(A533,'Patient Health Records'!A:A,'Patient Health Records'!AD:AD,FALSE)</f>
        <v>0</v>
      </c>
      <c r="M533">
        <f>_xlfn.XLOOKUP(A533,'Patient Demographics'!A:A,'Patient Demographics'!K:K,FALSE)</f>
        <v>20</v>
      </c>
      <c r="N533" t="b">
        <f>_xlfn.XLOOKUP(A533,'Billing Details'!A:A,'Billing Details'!T:T,FALSE)</f>
        <v>1</v>
      </c>
      <c r="O533" t="str">
        <f>_xlfn.XLOOKUP(A533,'Patient Health Records'!A:A,'Patient Health Records'!AF:AF,FALSE)</f>
        <v>Appendicitis</v>
      </c>
      <c r="P533" t="b">
        <f>_xlfn.XLOOKUP(A533,'Patient Health Records'!A:A,'Patient Health Records'!X:X,FALSE)</f>
        <v>0</v>
      </c>
      <c r="Q533" t="b">
        <f>_xlfn.XLOOKUP(A533,'Patient Health Records'!A:A,'Patient Health Records'!S:S,FALSE)</f>
        <v>0</v>
      </c>
      <c r="R533" t="b">
        <f>_xlfn.XLOOKUP(A533,'Patient Health Records'!A:A,'Patient Health Records'!AA:AA,FALSE)</f>
        <v>0</v>
      </c>
      <c r="S533" t="str">
        <f>_xlfn.XLOOKUP(A533,'Patient Demographics'!A:A,'Patient Demographics'!E:E,FALSE)</f>
        <v>Male</v>
      </c>
      <c r="T533" t="str">
        <f>_xlfn.XLOOKUP(A533,'Patient Education'!A:A,'Patient Education'!B:B,FALSE)</f>
        <v>Master's Degree</v>
      </c>
      <c r="U533" t="str">
        <f>_xlfn.XLOOKUP('Combined Sheet'!A533,'Patient Education'!A:A,'Patient Education'!C:C,FALSE)</f>
        <v>Manager</v>
      </c>
      <c r="V533">
        <f>_xlfn.XLOOKUP(A533,'Billing Details'!A:A,'Billing Details'!J:J,FALSE)</f>
        <v>500</v>
      </c>
    </row>
    <row r="534" spans="1:22" x14ac:dyDescent="0.35">
      <c r="A534" s="2" t="s">
        <v>851</v>
      </c>
      <c r="B534">
        <f>_xlfn.XLOOKUP(A534,'Patient Demographics'!A:A,'Billing Details'!J:J,FALSE)</f>
        <v>4000</v>
      </c>
      <c r="C534" t="str">
        <f>_xlfn.XLOOKUP(A534,'Patient Demographics'!A:A,'Patient Demographics'!N:N,FALSE)</f>
        <v>North</v>
      </c>
      <c r="D534">
        <f>_xlfn.XLOOKUP(A534,'Patient Demographics'!A:A,'Patient Demographics'!I:I,FALSE)</f>
        <v>68</v>
      </c>
      <c r="E534" t="str">
        <f>_xlfn.XLOOKUP(A534,'Patient Demographics'!A:A,'Patient Demographics'!J:J,FALSE)</f>
        <v>super senior</v>
      </c>
      <c r="F534">
        <f>_xlfn.XLOOKUP(A534,'Billing Details'!A:A,'Billing Details'!U:U,FALSE)</f>
        <v>3017.36</v>
      </c>
      <c r="G534">
        <f>_xlfn.XLOOKUP(A534,'Patient Health Records'!A:A,'Patient Health Records'!E:E,FALSE)</f>
        <v>59.3</v>
      </c>
      <c r="H534" t="str">
        <f>_xlfn.XLOOKUP(A534,'Patient Health Records'!A:A,'Patient Health Records'!B:B,FALSE)</f>
        <v>B+</v>
      </c>
      <c r="I534" t="b">
        <f>_xlfn.XLOOKUP(A534,'Patient Health Records'!A:A,'Patient Health Records'!J:J,FALSE)</f>
        <v>0</v>
      </c>
      <c r="J534" t="b">
        <f>_xlfn.XLOOKUP(A534,'Patient Health Records'!A:A,'Patient Health Records'!P:P,FALSE)</f>
        <v>1</v>
      </c>
      <c r="K534" s="68">
        <f>_xlfn.XLOOKUP(A534,'Patient Health Records'!A:A,'Patient Health Records'!F:F,FALSE)</f>
        <v>22.595640908398103</v>
      </c>
      <c r="L534" s="22" t="b">
        <f>_xlfn.XLOOKUP(A534,'Patient Health Records'!A:A,'Patient Health Records'!AD:AD,FALSE)</f>
        <v>0</v>
      </c>
      <c r="M534">
        <f>_xlfn.XLOOKUP(A534,'Patient Demographics'!A:A,'Patient Demographics'!K:K,FALSE)</f>
        <v>7</v>
      </c>
      <c r="N534" t="b">
        <f>_xlfn.XLOOKUP(A534,'Billing Details'!A:A,'Billing Details'!T:T,FALSE)</f>
        <v>1</v>
      </c>
      <c r="O534" t="str">
        <f>_xlfn.XLOOKUP(A534,'Patient Health Records'!A:A,'Patient Health Records'!AF:AF,FALSE)</f>
        <v>Appendicitis</v>
      </c>
      <c r="P534" t="b">
        <f>_xlfn.XLOOKUP(A534,'Patient Health Records'!A:A,'Patient Health Records'!X:X,FALSE)</f>
        <v>0</v>
      </c>
      <c r="Q534" t="b">
        <f>_xlfn.XLOOKUP(A534,'Patient Health Records'!A:A,'Patient Health Records'!S:S,FALSE)</f>
        <v>0</v>
      </c>
      <c r="R534" t="b">
        <f>_xlfn.XLOOKUP(A534,'Patient Health Records'!A:A,'Patient Health Records'!AA:AA,FALSE)</f>
        <v>0</v>
      </c>
      <c r="S534" t="str">
        <f>_xlfn.XLOOKUP(A534,'Patient Demographics'!A:A,'Patient Demographics'!E:E,FALSE)</f>
        <v>Male</v>
      </c>
      <c r="T534" t="str">
        <f>_xlfn.XLOOKUP(A534,'Patient Education'!A:A,'Patient Education'!B:B,FALSE)</f>
        <v>High School</v>
      </c>
      <c r="U534" t="str">
        <f>_xlfn.XLOOKUP('Combined Sheet'!A534,'Patient Education'!A:A,'Patient Education'!C:C,FALSE)</f>
        <v>Unemployed</v>
      </c>
      <c r="V534">
        <f>_xlfn.XLOOKUP(A534,'Billing Details'!A:A,'Billing Details'!J:J,FALSE)</f>
        <v>4000</v>
      </c>
    </row>
    <row r="535" spans="1:22" x14ac:dyDescent="0.35">
      <c r="A535" s="2" t="s">
        <v>852</v>
      </c>
      <c r="B535">
        <f>_xlfn.XLOOKUP(A535,'Patient Demographics'!A:A,'Billing Details'!J:J,FALSE)</f>
        <v>30000</v>
      </c>
      <c r="C535" t="str">
        <f>_xlfn.XLOOKUP(A535,'Patient Demographics'!A:A,'Patient Demographics'!N:N,FALSE)</f>
        <v>North</v>
      </c>
      <c r="D535">
        <f>_xlfn.XLOOKUP(A535,'Patient Demographics'!A:A,'Patient Demographics'!I:I,FALSE)</f>
        <v>38</v>
      </c>
      <c r="E535" t="str">
        <f>_xlfn.XLOOKUP(A535,'Patient Demographics'!A:A,'Patient Demographics'!J:J,FALSE)</f>
        <v>Adult</v>
      </c>
      <c r="F535">
        <f>_xlfn.XLOOKUP(A535,'Billing Details'!A:A,'Billing Details'!U:U,FALSE)</f>
        <v>20327.550000000003</v>
      </c>
      <c r="G535">
        <f>_xlfn.XLOOKUP(A535,'Patient Health Records'!A:A,'Patient Health Records'!E:E,FALSE)</f>
        <v>82.2</v>
      </c>
      <c r="H535" t="str">
        <f>_xlfn.XLOOKUP(A535,'Patient Health Records'!A:A,'Patient Health Records'!B:B,FALSE)</f>
        <v>B+</v>
      </c>
      <c r="I535" t="b">
        <f>_xlfn.XLOOKUP(A535,'Patient Health Records'!A:A,'Patient Health Records'!J:J,FALSE)</f>
        <v>1</v>
      </c>
      <c r="J535" t="b">
        <f>_xlfn.XLOOKUP(A535,'Patient Health Records'!A:A,'Patient Health Records'!P:P,FALSE)</f>
        <v>0</v>
      </c>
      <c r="K535" s="68">
        <f>_xlfn.XLOOKUP(A535,'Patient Health Records'!A:A,'Patient Health Records'!F:F,FALSE)</f>
        <v>28.442906574394467</v>
      </c>
      <c r="L535" s="22" t="b">
        <f>_xlfn.XLOOKUP(A535,'Patient Health Records'!A:A,'Patient Health Records'!AD:AD,FALSE)</f>
        <v>1</v>
      </c>
      <c r="M535">
        <f>_xlfn.XLOOKUP(A535,'Patient Demographics'!A:A,'Patient Demographics'!K:K,FALSE)</f>
        <v>0</v>
      </c>
      <c r="N535" t="b">
        <f>_xlfn.XLOOKUP(A535,'Billing Details'!A:A,'Billing Details'!T:T,FALSE)</f>
        <v>1</v>
      </c>
      <c r="O535" t="str">
        <f>_xlfn.XLOOKUP(A535,'Patient Health Records'!A:A,'Patient Health Records'!AF:AF,FALSE)</f>
        <v>Heart Attack</v>
      </c>
      <c r="P535" t="b">
        <f>_xlfn.XLOOKUP(A535,'Patient Health Records'!A:A,'Patient Health Records'!X:X,FALSE)</f>
        <v>0</v>
      </c>
      <c r="Q535" t="b">
        <f>_xlfn.XLOOKUP(A535,'Patient Health Records'!A:A,'Patient Health Records'!S:S,FALSE)</f>
        <v>1</v>
      </c>
      <c r="R535" t="b">
        <f>_xlfn.XLOOKUP(A535,'Patient Health Records'!A:A,'Patient Health Records'!AA:AA,FALSE)</f>
        <v>0</v>
      </c>
      <c r="S535" t="str">
        <f>_xlfn.XLOOKUP(A535,'Patient Demographics'!A:A,'Patient Demographics'!E:E,FALSE)</f>
        <v>Female</v>
      </c>
      <c r="T535" t="str">
        <f>_xlfn.XLOOKUP(A535,'Patient Education'!A:A,'Patient Education'!B:B,FALSE)</f>
        <v>Bachelor's Degree</v>
      </c>
      <c r="U535" t="str">
        <f>_xlfn.XLOOKUP('Combined Sheet'!A535,'Patient Education'!A:A,'Patient Education'!C:C,FALSE)</f>
        <v>Nurse</v>
      </c>
      <c r="V535">
        <f>_xlfn.XLOOKUP(A535,'Billing Details'!A:A,'Billing Details'!J:J,FALSE)</f>
        <v>30000</v>
      </c>
    </row>
    <row r="536" spans="1:22" x14ac:dyDescent="0.35">
      <c r="A536" s="2" t="s">
        <v>853</v>
      </c>
      <c r="B536">
        <f>_xlfn.XLOOKUP(A536,'Patient Demographics'!A:A,'Billing Details'!J:J,FALSE)</f>
        <v>500</v>
      </c>
      <c r="C536" t="str">
        <f>_xlfn.XLOOKUP(A536,'Patient Demographics'!A:A,'Patient Demographics'!N:N,FALSE)</f>
        <v>West</v>
      </c>
      <c r="D536">
        <f>_xlfn.XLOOKUP(A536,'Patient Demographics'!A:A,'Patient Demographics'!I:I,FALSE)</f>
        <v>68</v>
      </c>
      <c r="E536" t="str">
        <f>_xlfn.XLOOKUP(A536,'Patient Demographics'!A:A,'Patient Demographics'!J:J,FALSE)</f>
        <v>super senior</v>
      </c>
      <c r="F536">
        <f>_xlfn.XLOOKUP(A536,'Billing Details'!A:A,'Billing Details'!U:U,FALSE)</f>
        <v>364.49</v>
      </c>
      <c r="G536">
        <f>_xlfn.XLOOKUP(A536,'Patient Health Records'!A:A,'Patient Health Records'!E:E,FALSE)</f>
        <v>71.5</v>
      </c>
      <c r="H536" t="str">
        <f>_xlfn.XLOOKUP(A536,'Patient Health Records'!A:A,'Patient Health Records'!B:B,FALSE)</f>
        <v>A-</v>
      </c>
      <c r="I536" t="b">
        <f>_xlfn.XLOOKUP(A536,'Patient Health Records'!A:A,'Patient Health Records'!J:J,FALSE)</f>
        <v>0</v>
      </c>
      <c r="J536" t="b">
        <f>_xlfn.XLOOKUP(A536,'Patient Health Records'!A:A,'Patient Health Records'!P:P,FALSE)</f>
        <v>0</v>
      </c>
      <c r="K536" s="68">
        <f>_xlfn.XLOOKUP(A536,'Patient Health Records'!A:A,'Patient Health Records'!F:F,FALSE)</f>
        <v>30.148423005565864</v>
      </c>
      <c r="L536" s="22" t="b">
        <f>_xlfn.XLOOKUP(A536,'Patient Health Records'!A:A,'Patient Health Records'!AD:AD,FALSE)</f>
        <v>1</v>
      </c>
      <c r="M536">
        <f>_xlfn.XLOOKUP(A536,'Patient Demographics'!A:A,'Patient Demographics'!K:K,FALSE)</f>
        <v>20</v>
      </c>
      <c r="N536" t="b">
        <f>_xlfn.XLOOKUP(A536,'Billing Details'!A:A,'Billing Details'!T:T,FALSE)</f>
        <v>1</v>
      </c>
      <c r="O536" t="str">
        <f>_xlfn.XLOOKUP(A536,'Patient Health Records'!A:A,'Patient Health Records'!AF:AF,FALSE)</f>
        <v>Prostate Cancer</v>
      </c>
      <c r="P536" t="b">
        <f>_xlfn.XLOOKUP(A536,'Patient Health Records'!A:A,'Patient Health Records'!X:X,FALSE)</f>
        <v>0</v>
      </c>
      <c r="Q536" t="b">
        <f>_xlfn.XLOOKUP(A536,'Patient Health Records'!A:A,'Patient Health Records'!S:S,FALSE)</f>
        <v>0</v>
      </c>
      <c r="R536" t="b">
        <f>_xlfn.XLOOKUP(A536,'Patient Health Records'!A:A,'Patient Health Records'!AA:AA,FALSE)</f>
        <v>1</v>
      </c>
      <c r="S536" t="str">
        <f>_xlfn.XLOOKUP(A536,'Patient Demographics'!A:A,'Patient Demographics'!E:E,FALSE)</f>
        <v>Male</v>
      </c>
      <c r="T536" t="str">
        <f>_xlfn.XLOOKUP(A536,'Patient Education'!A:A,'Patient Education'!B:B,FALSE)</f>
        <v>Master's Degree</v>
      </c>
      <c r="U536" t="str">
        <f>_xlfn.XLOOKUP('Combined Sheet'!A536,'Patient Education'!A:A,'Patient Education'!C:C,FALSE)</f>
        <v>Manager</v>
      </c>
      <c r="V536">
        <f>_xlfn.XLOOKUP(A536,'Billing Details'!A:A,'Billing Details'!J:J,FALSE)</f>
        <v>500</v>
      </c>
    </row>
    <row r="537" spans="1:22" x14ac:dyDescent="0.35">
      <c r="A537" s="2" t="s">
        <v>854</v>
      </c>
      <c r="B537">
        <f>_xlfn.XLOOKUP(A537,'Patient Demographics'!A:A,'Billing Details'!J:J,FALSE)</f>
        <v>24000</v>
      </c>
      <c r="C537" t="str">
        <f>_xlfn.XLOOKUP(A537,'Patient Demographics'!A:A,'Patient Demographics'!N:N,FALSE)</f>
        <v>South</v>
      </c>
      <c r="D537">
        <f>_xlfn.XLOOKUP(A537,'Patient Demographics'!A:A,'Patient Demographics'!I:I,FALSE)</f>
        <v>41</v>
      </c>
      <c r="E537" t="str">
        <f>_xlfn.XLOOKUP(A537,'Patient Demographics'!A:A,'Patient Demographics'!J:J,FALSE)</f>
        <v>Adult</v>
      </c>
      <c r="F537">
        <f>_xlfn.XLOOKUP(A537,'Billing Details'!A:A,'Billing Details'!U:U,FALSE)</f>
        <v>21240.06</v>
      </c>
      <c r="G537">
        <f>_xlfn.XLOOKUP(A537,'Patient Health Records'!A:A,'Patient Health Records'!E:E,FALSE)</f>
        <v>84.1</v>
      </c>
      <c r="H537" t="str">
        <f>_xlfn.XLOOKUP(A537,'Patient Health Records'!A:A,'Patient Health Records'!B:B,FALSE)</f>
        <v>B+</v>
      </c>
      <c r="I537" t="b">
        <f>_xlfn.XLOOKUP(A537,'Patient Health Records'!A:A,'Patient Health Records'!J:J,FALSE)</f>
        <v>1</v>
      </c>
      <c r="J537" t="b">
        <f>_xlfn.XLOOKUP(A537,'Patient Health Records'!A:A,'Patient Health Records'!P:P,FALSE)</f>
        <v>0</v>
      </c>
      <c r="K537" s="68">
        <f>_xlfn.XLOOKUP(A537,'Patient Health Records'!A:A,'Patient Health Records'!F:F,FALSE)</f>
        <v>30.519669037596167</v>
      </c>
      <c r="L537" s="22" t="b">
        <f>_xlfn.XLOOKUP(A537,'Patient Health Records'!A:A,'Patient Health Records'!AD:AD,FALSE)</f>
        <v>1</v>
      </c>
      <c r="M537">
        <f>_xlfn.XLOOKUP(A537,'Patient Demographics'!A:A,'Patient Demographics'!K:K,FALSE)</f>
        <v>25</v>
      </c>
      <c r="N537" t="b">
        <f>_xlfn.XLOOKUP(A537,'Billing Details'!A:A,'Billing Details'!T:T,FALSE)</f>
        <v>1</v>
      </c>
      <c r="O537" t="str">
        <f>_xlfn.XLOOKUP(A537,'Patient Health Records'!A:A,'Patient Health Records'!AF:AF,FALSE)</f>
        <v>Appendicitis</v>
      </c>
      <c r="P537" t="b">
        <f>_xlfn.XLOOKUP(A537,'Patient Health Records'!A:A,'Patient Health Records'!X:X,FALSE)</f>
        <v>0</v>
      </c>
      <c r="Q537" t="b">
        <f>_xlfn.XLOOKUP(A537,'Patient Health Records'!A:A,'Patient Health Records'!S:S,FALSE)</f>
        <v>0</v>
      </c>
      <c r="R537" t="b">
        <f>_xlfn.XLOOKUP(A537,'Patient Health Records'!A:A,'Patient Health Records'!AA:AA,FALSE)</f>
        <v>1</v>
      </c>
      <c r="S537" t="str">
        <f>_xlfn.XLOOKUP(A537,'Patient Demographics'!A:A,'Patient Demographics'!E:E,FALSE)</f>
        <v>Female</v>
      </c>
      <c r="T537" t="str">
        <f>_xlfn.XLOOKUP(A537,'Patient Education'!A:A,'Patient Education'!B:B,FALSE)</f>
        <v>PhD</v>
      </c>
      <c r="U537" t="str">
        <f>_xlfn.XLOOKUP('Combined Sheet'!A537,'Patient Education'!A:A,'Patient Education'!C:C,FALSE)</f>
        <v>Scientist</v>
      </c>
      <c r="V537">
        <f>_xlfn.XLOOKUP(A537,'Billing Details'!A:A,'Billing Details'!J:J,FALSE)</f>
        <v>24000</v>
      </c>
    </row>
    <row r="538" spans="1:22" x14ac:dyDescent="0.35">
      <c r="A538" s="2" t="s">
        <v>855</v>
      </c>
      <c r="B538">
        <f>_xlfn.XLOOKUP(A538,'Patient Demographics'!A:A,'Billing Details'!J:J,FALSE)</f>
        <v>24000</v>
      </c>
      <c r="C538" t="str">
        <f>_xlfn.XLOOKUP(A538,'Patient Demographics'!A:A,'Patient Demographics'!N:N,FALSE)</f>
        <v>South</v>
      </c>
      <c r="D538">
        <f>_xlfn.XLOOKUP(A538,'Patient Demographics'!A:A,'Patient Demographics'!I:I,FALSE)</f>
        <v>33</v>
      </c>
      <c r="E538" t="str">
        <f>_xlfn.XLOOKUP(A538,'Patient Demographics'!A:A,'Patient Demographics'!J:J,FALSE)</f>
        <v>Adult</v>
      </c>
      <c r="F538" t="str">
        <f>_xlfn.XLOOKUP(A538,'Billing Details'!A:A,'Billing Details'!U:U,FALSE)</f>
        <v/>
      </c>
      <c r="G538">
        <f>_xlfn.XLOOKUP(A538,'Patient Health Records'!A:A,'Patient Health Records'!E:E,FALSE)</f>
        <v>80.2</v>
      </c>
      <c r="H538" t="str">
        <f>_xlfn.XLOOKUP(A538,'Patient Health Records'!A:A,'Patient Health Records'!B:B,FALSE)</f>
        <v>AB+</v>
      </c>
      <c r="I538" t="b">
        <f>_xlfn.XLOOKUP(A538,'Patient Health Records'!A:A,'Patient Health Records'!J:J,FALSE)</f>
        <v>0</v>
      </c>
      <c r="J538" t="b">
        <f>_xlfn.XLOOKUP(A538,'Patient Health Records'!A:A,'Patient Health Records'!P:P,FALSE)</f>
        <v>1</v>
      </c>
      <c r="K538" s="68">
        <f>_xlfn.XLOOKUP(A538,'Patient Health Records'!A:A,'Patient Health Records'!F:F,FALSE)</f>
        <v>28.415532879818599</v>
      </c>
      <c r="L538" s="22" t="b">
        <f>_xlfn.XLOOKUP(A538,'Patient Health Records'!A:A,'Patient Health Records'!AD:AD,FALSE)</f>
        <v>1</v>
      </c>
      <c r="M538">
        <f>_xlfn.XLOOKUP(A538,'Patient Demographics'!A:A,'Patient Demographics'!K:K,FALSE)</f>
        <v>9</v>
      </c>
      <c r="N538" t="b">
        <f>_xlfn.XLOOKUP(A538,'Billing Details'!A:A,'Billing Details'!T:T,FALSE)</f>
        <v>0</v>
      </c>
      <c r="O538" t="str">
        <f>_xlfn.XLOOKUP(A538,'Patient Health Records'!A:A,'Patient Health Records'!AF:AF,FALSE)</f>
        <v>Diabetes</v>
      </c>
      <c r="P538" t="b">
        <f>_xlfn.XLOOKUP(A538,'Patient Health Records'!A:A,'Patient Health Records'!X:X,FALSE)</f>
        <v>0</v>
      </c>
      <c r="Q538" t="b">
        <f>_xlfn.XLOOKUP(A538,'Patient Health Records'!A:A,'Patient Health Records'!S:S,FALSE)</f>
        <v>1</v>
      </c>
      <c r="R538" t="b">
        <f>_xlfn.XLOOKUP(A538,'Patient Health Records'!A:A,'Patient Health Records'!AA:AA,FALSE)</f>
        <v>0</v>
      </c>
      <c r="S538" t="str">
        <f>_xlfn.XLOOKUP(A538,'Patient Demographics'!A:A,'Patient Demographics'!E:E,FALSE)</f>
        <v>Male</v>
      </c>
      <c r="T538" t="str">
        <f>_xlfn.XLOOKUP(A538,'Patient Education'!A:A,'Patient Education'!B:B,FALSE)</f>
        <v>Bachelor's Degree</v>
      </c>
      <c r="U538" t="str">
        <f>_xlfn.XLOOKUP('Combined Sheet'!A538,'Patient Education'!A:A,'Patient Education'!C:C,FALSE)</f>
        <v>Junior Executive</v>
      </c>
      <c r="V538">
        <f>_xlfn.XLOOKUP(A538,'Billing Details'!A:A,'Billing Details'!J:J,FALSE)</f>
        <v>24000</v>
      </c>
    </row>
    <row r="539" spans="1:22" x14ac:dyDescent="0.35">
      <c r="A539" s="2" t="s">
        <v>857</v>
      </c>
      <c r="B539">
        <f>_xlfn.XLOOKUP(A539,'Patient Demographics'!A:A,'Billing Details'!J:J,FALSE)</f>
        <v>12000</v>
      </c>
      <c r="C539" t="str">
        <f>_xlfn.XLOOKUP(A539,'Patient Demographics'!A:A,'Patient Demographics'!N:N,FALSE)</f>
        <v>North</v>
      </c>
      <c r="D539">
        <f>_xlfn.XLOOKUP(A539,'Patient Demographics'!A:A,'Patient Demographics'!I:I,FALSE)</f>
        <v>58</v>
      </c>
      <c r="E539" t="str">
        <f>_xlfn.XLOOKUP(A539,'Patient Demographics'!A:A,'Patient Demographics'!J:J,FALSE)</f>
        <v>Senior</v>
      </c>
      <c r="F539">
        <f>_xlfn.XLOOKUP(A539,'Billing Details'!A:A,'Billing Details'!U:U,FALSE)</f>
        <v>10189.74</v>
      </c>
      <c r="G539">
        <f>_xlfn.XLOOKUP(A539,'Patient Health Records'!A:A,'Patient Health Records'!E:E,FALSE)</f>
        <v>71.900000000000006</v>
      </c>
      <c r="H539" t="str">
        <f>_xlfn.XLOOKUP(A539,'Patient Health Records'!A:A,'Patient Health Records'!B:B,FALSE)</f>
        <v>O+</v>
      </c>
      <c r="I539" t="b">
        <f>_xlfn.XLOOKUP(A539,'Patient Health Records'!A:A,'Patient Health Records'!J:J,FALSE)</f>
        <v>1</v>
      </c>
      <c r="J539" t="b">
        <f>_xlfn.XLOOKUP(A539,'Patient Health Records'!A:A,'Patient Health Records'!P:P,FALSE)</f>
        <v>0</v>
      </c>
      <c r="K539" s="68">
        <f>_xlfn.XLOOKUP(A539,'Patient Health Records'!A:A,'Patient Health Records'!F:F,FALSE)</f>
        <v>30.714682387116071</v>
      </c>
      <c r="L539" s="22" t="b">
        <f>_xlfn.XLOOKUP(A539,'Patient Health Records'!A:A,'Patient Health Records'!AD:AD,FALSE)</f>
        <v>1</v>
      </c>
      <c r="M539">
        <f>_xlfn.XLOOKUP(A539,'Patient Demographics'!A:A,'Patient Demographics'!K:K,FALSE)</f>
        <v>2</v>
      </c>
      <c r="N539" t="b">
        <f>_xlfn.XLOOKUP(A539,'Billing Details'!A:A,'Billing Details'!T:T,FALSE)</f>
        <v>1</v>
      </c>
      <c r="O539" t="str">
        <f>_xlfn.XLOOKUP(A539,'Patient Health Records'!A:A,'Patient Health Records'!AF:AF,FALSE)</f>
        <v>Heart Disease</v>
      </c>
      <c r="P539" t="b">
        <f>_xlfn.XLOOKUP(A539,'Patient Health Records'!A:A,'Patient Health Records'!X:X,FALSE)</f>
        <v>0</v>
      </c>
      <c r="Q539" t="b">
        <f>_xlfn.XLOOKUP(A539,'Patient Health Records'!A:A,'Patient Health Records'!S:S,FALSE)</f>
        <v>0</v>
      </c>
      <c r="R539" t="b">
        <f>_xlfn.XLOOKUP(A539,'Patient Health Records'!A:A,'Patient Health Records'!AA:AA,FALSE)</f>
        <v>0</v>
      </c>
      <c r="S539" t="str">
        <f>_xlfn.XLOOKUP(A539,'Patient Demographics'!A:A,'Patient Demographics'!E:E,FALSE)</f>
        <v>Male</v>
      </c>
      <c r="T539" t="str">
        <f>_xlfn.XLOOKUP(A539,'Patient Education'!A:A,'Patient Education'!B:B,FALSE)</f>
        <v>Uneducated</v>
      </c>
      <c r="U539" t="str">
        <f>_xlfn.XLOOKUP('Combined Sheet'!A539,'Patient Education'!A:A,'Patient Education'!C:C,FALSE)</f>
        <v>Labourer</v>
      </c>
      <c r="V539">
        <f>_xlfn.XLOOKUP(A539,'Billing Details'!A:A,'Billing Details'!J:J,FALSE)</f>
        <v>12000</v>
      </c>
    </row>
    <row r="540" spans="1:22" x14ac:dyDescent="0.35">
      <c r="A540" s="2" t="s">
        <v>858</v>
      </c>
      <c r="B540">
        <f>_xlfn.XLOOKUP(A540,'Patient Demographics'!A:A,'Billing Details'!J:J,FALSE)</f>
        <v>3000</v>
      </c>
      <c r="C540" t="str">
        <f>_xlfn.XLOOKUP(A540,'Patient Demographics'!A:A,'Patient Demographics'!N:N,FALSE)</f>
        <v>South</v>
      </c>
      <c r="D540">
        <f>_xlfn.XLOOKUP(A540,'Patient Demographics'!A:A,'Patient Demographics'!I:I,FALSE)</f>
        <v>38</v>
      </c>
      <c r="E540" t="str">
        <f>_xlfn.XLOOKUP(A540,'Patient Demographics'!A:A,'Patient Demographics'!J:J,FALSE)</f>
        <v>Adult</v>
      </c>
      <c r="F540">
        <f>_xlfn.XLOOKUP(A540,'Billing Details'!A:A,'Billing Details'!U:U,FALSE)</f>
        <v>1854.3000000000002</v>
      </c>
      <c r="G540">
        <f>_xlfn.XLOOKUP(A540,'Patient Health Records'!A:A,'Patient Health Records'!E:E,FALSE)</f>
        <v>105.9</v>
      </c>
      <c r="H540" t="str">
        <f>_xlfn.XLOOKUP(A540,'Patient Health Records'!A:A,'Patient Health Records'!B:B,FALSE)</f>
        <v>AB-</v>
      </c>
      <c r="I540" t="b">
        <f>_xlfn.XLOOKUP(A540,'Patient Health Records'!A:A,'Patient Health Records'!J:J,FALSE)</f>
        <v>1</v>
      </c>
      <c r="J540" t="b">
        <f>_xlfn.XLOOKUP(A540,'Patient Health Records'!A:A,'Patient Health Records'!P:P,FALSE)</f>
        <v>0</v>
      </c>
      <c r="K540" s="68">
        <f>_xlfn.XLOOKUP(A540,'Patient Health Records'!A:A,'Patient Health Records'!F:F,FALSE)</f>
        <v>34.978200554894968</v>
      </c>
      <c r="L540" s="22" t="b">
        <f>_xlfn.XLOOKUP(A540,'Patient Health Records'!A:A,'Patient Health Records'!AD:AD,FALSE)</f>
        <v>1</v>
      </c>
      <c r="M540">
        <f>_xlfn.XLOOKUP(A540,'Patient Demographics'!A:A,'Patient Demographics'!K:K,FALSE)</f>
        <v>2</v>
      </c>
      <c r="N540" t="b">
        <f>_xlfn.XLOOKUP(A540,'Billing Details'!A:A,'Billing Details'!T:T,FALSE)</f>
        <v>1</v>
      </c>
      <c r="O540" t="str">
        <f>_xlfn.XLOOKUP(A540,'Patient Health Records'!A:A,'Patient Health Records'!AF:AF,FALSE)</f>
        <v>Allergic Reaction</v>
      </c>
      <c r="P540" t="b">
        <f>_xlfn.XLOOKUP(A540,'Patient Health Records'!A:A,'Patient Health Records'!X:X,FALSE)</f>
        <v>0</v>
      </c>
      <c r="Q540" t="b">
        <f>_xlfn.XLOOKUP(A540,'Patient Health Records'!A:A,'Patient Health Records'!S:S,FALSE)</f>
        <v>1</v>
      </c>
      <c r="R540" t="b">
        <f>_xlfn.XLOOKUP(A540,'Patient Health Records'!A:A,'Patient Health Records'!AA:AA,FALSE)</f>
        <v>1</v>
      </c>
      <c r="S540" t="str">
        <f>_xlfn.XLOOKUP(A540,'Patient Demographics'!A:A,'Patient Demographics'!E:E,FALSE)</f>
        <v>Female</v>
      </c>
      <c r="T540" t="str">
        <f>_xlfn.XLOOKUP(A540,'Patient Education'!A:A,'Patient Education'!B:B,FALSE)</f>
        <v>Master's Degree</v>
      </c>
      <c r="U540" t="str">
        <f>_xlfn.XLOOKUP('Combined Sheet'!A540,'Patient Education'!A:A,'Patient Education'!C:C,FALSE)</f>
        <v>Manager</v>
      </c>
      <c r="V540">
        <f>_xlfn.XLOOKUP(A540,'Billing Details'!A:A,'Billing Details'!J:J,FALSE)</f>
        <v>3000</v>
      </c>
    </row>
    <row r="541" spans="1:22" x14ac:dyDescent="0.35">
      <c r="A541" s="2" t="s">
        <v>859</v>
      </c>
      <c r="B541">
        <f>_xlfn.XLOOKUP(A541,'Patient Demographics'!A:A,'Billing Details'!J:J,FALSE)</f>
        <v>18000</v>
      </c>
      <c r="C541" t="str">
        <f>_xlfn.XLOOKUP(A541,'Patient Demographics'!A:A,'Patient Demographics'!N:N,FALSE)</f>
        <v>South</v>
      </c>
      <c r="D541">
        <f>_xlfn.XLOOKUP(A541,'Patient Demographics'!A:A,'Patient Demographics'!I:I,FALSE)</f>
        <v>48</v>
      </c>
      <c r="E541" t="str">
        <f>_xlfn.XLOOKUP(A541,'Patient Demographics'!A:A,'Patient Demographics'!J:J,FALSE)</f>
        <v>Senior</v>
      </c>
      <c r="F541">
        <f>_xlfn.XLOOKUP(A541,'Billing Details'!A:A,'Billing Details'!U:U,FALSE)</f>
        <v>13947.39</v>
      </c>
      <c r="G541">
        <f>_xlfn.XLOOKUP(A541,'Patient Health Records'!A:A,'Patient Health Records'!E:E,FALSE)</f>
        <v>67.400000000000006</v>
      </c>
      <c r="H541" t="str">
        <f>_xlfn.XLOOKUP(A541,'Patient Health Records'!A:A,'Patient Health Records'!B:B,FALSE)</f>
        <v>O+</v>
      </c>
      <c r="I541" t="b">
        <f>_xlfn.XLOOKUP(A541,'Patient Health Records'!A:A,'Patient Health Records'!J:J,FALSE)</f>
        <v>1</v>
      </c>
      <c r="J541" t="b">
        <f>_xlfn.XLOOKUP(A541,'Patient Health Records'!A:A,'Patient Health Records'!P:P,FALSE)</f>
        <v>0</v>
      </c>
      <c r="K541" s="68">
        <f>_xlfn.XLOOKUP(A541,'Patient Health Records'!A:A,'Patient Health Records'!F:F,FALSE)</f>
        <v>21.035548203863801</v>
      </c>
      <c r="L541" s="22" t="b">
        <f>_xlfn.XLOOKUP(A541,'Patient Health Records'!A:A,'Patient Health Records'!AD:AD,FALSE)</f>
        <v>0</v>
      </c>
      <c r="M541">
        <f>_xlfn.XLOOKUP(A541,'Patient Demographics'!A:A,'Patient Demographics'!K:K,FALSE)</f>
        <v>20</v>
      </c>
      <c r="N541" t="b">
        <f>_xlfn.XLOOKUP(A541,'Billing Details'!A:A,'Billing Details'!T:T,FALSE)</f>
        <v>1</v>
      </c>
      <c r="O541" t="str">
        <f>_xlfn.XLOOKUP(A541,'Patient Health Records'!A:A,'Patient Health Records'!AF:AF,FALSE)</f>
        <v>Hypertension</v>
      </c>
      <c r="P541" t="b">
        <f>_xlfn.XLOOKUP(A541,'Patient Health Records'!A:A,'Patient Health Records'!X:X,FALSE)</f>
        <v>0</v>
      </c>
      <c r="Q541" t="b">
        <f>_xlfn.XLOOKUP(A541,'Patient Health Records'!A:A,'Patient Health Records'!S:S,FALSE)</f>
        <v>0</v>
      </c>
      <c r="R541" t="b">
        <f>_xlfn.XLOOKUP(A541,'Patient Health Records'!A:A,'Patient Health Records'!AA:AA,FALSE)</f>
        <v>0</v>
      </c>
      <c r="S541" t="str">
        <f>_xlfn.XLOOKUP(A541,'Patient Demographics'!A:A,'Patient Demographics'!E:E,FALSE)</f>
        <v>Male</v>
      </c>
      <c r="T541" t="str">
        <f>_xlfn.XLOOKUP(A541,'Patient Education'!A:A,'Patient Education'!B:B,FALSE)</f>
        <v>Bachelor's Degree</v>
      </c>
      <c r="U541" t="str">
        <f>_xlfn.XLOOKUP('Combined Sheet'!A541,'Patient Education'!A:A,'Patient Education'!C:C,FALSE)</f>
        <v>Engineer</v>
      </c>
      <c r="V541">
        <f>_xlfn.XLOOKUP(A541,'Billing Details'!A:A,'Billing Details'!J:J,FALSE)</f>
        <v>18000</v>
      </c>
    </row>
    <row r="542" spans="1:22" x14ac:dyDescent="0.35">
      <c r="A542" s="2" t="s">
        <v>861</v>
      </c>
      <c r="B542">
        <f>_xlfn.XLOOKUP(A542,'Patient Demographics'!A:A,'Billing Details'!J:J,FALSE)</f>
        <v>36000</v>
      </c>
      <c r="C542" t="str">
        <f>_xlfn.XLOOKUP(A542,'Patient Demographics'!A:A,'Patient Demographics'!N:N,FALSE)</f>
        <v>South</v>
      </c>
      <c r="D542">
        <f>_xlfn.XLOOKUP(A542,'Patient Demographics'!A:A,'Patient Demographics'!I:I,FALSE)</f>
        <v>48</v>
      </c>
      <c r="E542" t="str">
        <f>_xlfn.XLOOKUP(A542,'Patient Demographics'!A:A,'Patient Demographics'!J:J,FALSE)</f>
        <v>Senior</v>
      </c>
      <c r="F542" t="str">
        <f>_xlfn.XLOOKUP(A542,'Billing Details'!A:A,'Billing Details'!U:U,FALSE)</f>
        <v/>
      </c>
      <c r="G542">
        <f>_xlfn.XLOOKUP(A542,'Patient Health Records'!A:A,'Patient Health Records'!E:E,FALSE)</f>
        <v>96.3</v>
      </c>
      <c r="H542" t="str">
        <f>_xlfn.XLOOKUP(A542,'Patient Health Records'!A:A,'Patient Health Records'!B:B,FALSE)</f>
        <v>B+</v>
      </c>
      <c r="I542" t="b">
        <f>_xlfn.XLOOKUP(A542,'Patient Health Records'!A:A,'Patient Health Records'!J:J,FALSE)</f>
        <v>1</v>
      </c>
      <c r="J542" t="b">
        <f>_xlfn.XLOOKUP(A542,'Patient Health Records'!A:A,'Patient Health Records'!P:P,FALSE)</f>
        <v>0</v>
      </c>
      <c r="K542" s="68">
        <f>_xlfn.XLOOKUP(A542,'Patient Health Records'!A:A,'Patient Health Records'!F:F,FALSE)</f>
        <v>33.717306816988206</v>
      </c>
      <c r="L542" s="22" t="b">
        <f>_xlfn.XLOOKUP(A542,'Patient Health Records'!A:A,'Patient Health Records'!AD:AD,FALSE)</f>
        <v>1</v>
      </c>
      <c r="M542">
        <f>_xlfn.XLOOKUP(A542,'Patient Demographics'!A:A,'Patient Demographics'!K:K,FALSE)</f>
        <v>5</v>
      </c>
      <c r="N542" t="b">
        <f>_xlfn.XLOOKUP(A542,'Billing Details'!A:A,'Billing Details'!T:T,FALSE)</f>
        <v>0</v>
      </c>
      <c r="O542" t="str">
        <f>_xlfn.XLOOKUP(A542,'Patient Health Records'!A:A,'Patient Health Records'!AF:AF,FALSE)</f>
        <v>Heart Attack</v>
      </c>
      <c r="P542" t="b">
        <f>_xlfn.XLOOKUP(A542,'Patient Health Records'!A:A,'Patient Health Records'!X:X,FALSE)</f>
        <v>0</v>
      </c>
      <c r="Q542" t="b">
        <f>_xlfn.XLOOKUP(A542,'Patient Health Records'!A:A,'Patient Health Records'!S:S,FALSE)</f>
        <v>0</v>
      </c>
      <c r="R542" t="b">
        <f>_xlfn.XLOOKUP(A542,'Patient Health Records'!A:A,'Patient Health Records'!AA:AA,FALSE)</f>
        <v>0</v>
      </c>
      <c r="S542" t="str">
        <f>_xlfn.XLOOKUP(A542,'Patient Demographics'!A:A,'Patient Demographics'!E:E,FALSE)</f>
        <v>Male</v>
      </c>
      <c r="T542" t="str">
        <f>_xlfn.XLOOKUP(A542,'Patient Education'!A:A,'Patient Education'!B:B,FALSE)</f>
        <v>Bachelor's Degree</v>
      </c>
      <c r="U542" t="str">
        <f>_xlfn.XLOOKUP('Combined Sheet'!A542,'Patient Education'!A:A,'Patient Education'!C:C,FALSE)</f>
        <v>Junior Executive</v>
      </c>
      <c r="V542">
        <f>_xlfn.XLOOKUP(A542,'Billing Details'!A:A,'Billing Details'!J:J,FALSE)</f>
        <v>36000</v>
      </c>
    </row>
    <row r="543" spans="1:22" x14ac:dyDescent="0.35">
      <c r="A543" s="2" t="s">
        <v>862</v>
      </c>
      <c r="B543">
        <f>_xlfn.XLOOKUP(A543,'Patient Demographics'!A:A,'Billing Details'!J:J,FALSE)</f>
        <v>60000</v>
      </c>
      <c r="C543" t="str">
        <f>_xlfn.XLOOKUP(A543,'Patient Demographics'!A:A,'Patient Demographics'!N:N,FALSE)</f>
        <v>West</v>
      </c>
      <c r="D543">
        <f>_xlfn.XLOOKUP(A543,'Patient Demographics'!A:A,'Patient Demographics'!I:I,FALSE)</f>
        <v>73</v>
      </c>
      <c r="E543" t="str">
        <f>_xlfn.XLOOKUP(A543,'Patient Demographics'!A:A,'Patient Demographics'!J:J,FALSE)</f>
        <v>super senior</v>
      </c>
      <c r="F543">
        <f>_xlfn.XLOOKUP(A543,'Billing Details'!A:A,'Billing Details'!U:U,FALSE)</f>
        <v>51130.649999999994</v>
      </c>
      <c r="G543">
        <f>_xlfn.XLOOKUP(A543,'Patient Health Records'!A:A,'Patient Health Records'!E:E,FALSE)</f>
        <v>68.7</v>
      </c>
      <c r="H543" t="str">
        <f>_xlfn.XLOOKUP(A543,'Patient Health Records'!A:A,'Patient Health Records'!B:B,FALSE)</f>
        <v>B+</v>
      </c>
      <c r="I543" t="b">
        <f>_xlfn.XLOOKUP(A543,'Patient Health Records'!A:A,'Patient Health Records'!J:J,FALSE)</f>
        <v>0</v>
      </c>
      <c r="J543" t="b">
        <f>_xlfn.XLOOKUP(A543,'Patient Health Records'!A:A,'Patient Health Records'!P:P,FALSE)</f>
        <v>1</v>
      </c>
      <c r="K543" s="68">
        <f>_xlfn.XLOOKUP(A543,'Patient Health Records'!A:A,'Patient Health Records'!F:F,FALSE)</f>
        <v>30.533333333333335</v>
      </c>
      <c r="L543" s="22" t="b">
        <f>_xlfn.XLOOKUP(A543,'Patient Health Records'!A:A,'Patient Health Records'!AD:AD,FALSE)</f>
        <v>1</v>
      </c>
      <c r="M543">
        <f>_xlfn.XLOOKUP(A543,'Patient Demographics'!A:A,'Patient Demographics'!K:K,FALSE)</f>
        <v>9</v>
      </c>
      <c r="N543" t="b">
        <f>_xlfn.XLOOKUP(A543,'Billing Details'!A:A,'Billing Details'!T:T,FALSE)</f>
        <v>1</v>
      </c>
      <c r="O543" t="str">
        <f>_xlfn.XLOOKUP(A543,'Patient Health Records'!A:A,'Patient Health Records'!AF:AF,FALSE)</f>
        <v>Diabetes</v>
      </c>
      <c r="P543" t="b">
        <f>_xlfn.XLOOKUP(A543,'Patient Health Records'!A:A,'Patient Health Records'!X:X,FALSE)</f>
        <v>0</v>
      </c>
      <c r="Q543" t="b">
        <f>_xlfn.XLOOKUP(A543,'Patient Health Records'!A:A,'Patient Health Records'!S:S,FALSE)</f>
        <v>1</v>
      </c>
      <c r="R543" t="b">
        <f>_xlfn.XLOOKUP(A543,'Patient Health Records'!A:A,'Patient Health Records'!AA:AA,FALSE)</f>
        <v>0</v>
      </c>
      <c r="S543" t="str">
        <f>_xlfn.XLOOKUP(A543,'Patient Demographics'!A:A,'Patient Demographics'!E:E,FALSE)</f>
        <v>Male</v>
      </c>
      <c r="T543" t="str">
        <f>_xlfn.XLOOKUP(A543,'Patient Education'!A:A,'Patient Education'!B:B,FALSE)</f>
        <v>Bachelor's Degree</v>
      </c>
      <c r="U543" t="str">
        <f>_xlfn.XLOOKUP('Combined Sheet'!A543,'Patient Education'!A:A,'Patient Education'!C:C,FALSE)</f>
        <v>Nurse</v>
      </c>
      <c r="V543">
        <f>_xlfn.XLOOKUP(A543,'Billing Details'!A:A,'Billing Details'!J:J,FALSE)</f>
        <v>60000</v>
      </c>
    </row>
    <row r="544" spans="1:22" x14ac:dyDescent="0.35">
      <c r="A544" s="2" t="s">
        <v>864</v>
      </c>
      <c r="B544">
        <f>_xlfn.XLOOKUP(A544,'Patient Demographics'!A:A,'Billing Details'!J:J,FALSE)</f>
        <v>30000</v>
      </c>
      <c r="C544" t="str">
        <f>_xlfn.XLOOKUP(A544,'Patient Demographics'!A:A,'Patient Demographics'!N:N,FALSE)</f>
        <v>East</v>
      </c>
      <c r="D544">
        <f>_xlfn.XLOOKUP(A544,'Patient Demographics'!A:A,'Patient Demographics'!I:I,FALSE)</f>
        <v>58</v>
      </c>
      <c r="E544" t="str">
        <f>_xlfn.XLOOKUP(A544,'Patient Demographics'!A:A,'Patient Demographics'!J:J,FALSE)</f>
        <v>Senior</v>
      </c>
      <c r="F544" t="str">
        <f>_xlfn.XLOOKUP(A544,'Billing Details'!A:A,'Billing Details'!U:U,FALSE)</f>
        <v/>
      </c>
      <c r="G544">
        <f>_xlfn.XLOOKUP(A544,'Patient Health Records'!A:A,'Patient Health Records'!E:E,FALSE)</f>
        <v>83.1</v>
      </c>
      <c r="H544" t="str">
        <f>_xlfn.XLOOKUP(A544,'Patient Health Records'!A:A,'Patient Health Records'!B:B,FALSE)</f>
        <v>AB+</v>
      </c>
      <c r="I544" t="b">
        <f>_xlfn.XLOOKUP(A544,'Patient Health Records'!A:A,'Patient Health Records'!J:J,FALSE)</f>
        <v>0</v>
      </c>
      <c r="J544" t="b">
        <f>_xlfn.XLOOKUP(A544,'Patient Health Records'!A:A,'Patient Health Records'!P:P,FALSE)</f>
        <v>0</v>
      </c>
      <c r="K544" s="68">
        <f>_xlfn.XLOOKUP(A544,'Patient Health Records'!A:A,'Patient Health Records'!F:F,FALSE)</f>
        <v>29.443027210884356</v>
      </c>
      <c r="L544" s="22" t="b">
        <f>_xlfn.XLOOKUP(A544,'Patient Health Records'!A:A,'Patient Health Records'!AD:AD,FALSE)</f>
        <v>1</v>
      </c>
      <c r="M544">
        <f>_xlfn.XLOOKUP(A544,'Patient Demographics'!A:A,'Patient Demographics'!K:K,FALSE)</f>
        <v>5</v>
      </c>
      <c r="N544" t="b">
        <f>_xlfn.XLOOKUP(A544,'Billing Details'!A:A,'Billing Details'!T:T,FALSE)</f>
        <v>0</v>
      </c>
      <c r="O544" t="str">
        <f>_xlfn.XLOOKUP(A544,'Patient Health Records'!A:A,'Patient Health Records'!AF:AF,FALSE)</f>
        <v>Hypertension</v>
      </c>
      <c r="P544" t="b">
        <f>_xlfn.XLOOKUP(A544,'Patient Health Records'!A:A,'Patient Health Records'!X:X,FALSE)</f>
        <v>0</v>
      </c>
      <c r="Q544" t="b">
        <f>_xlfn.XLOOKUP(A544,'Patient Health Records'!A:A,'Patient Health Records'!S:S,FALSE)</f>
        <v>0</v>
      </c>
      <c r="R544" t="b">
        <f>_xlfn.XLOOKUP(A544,'Patient Health Records'!A:A,'Patient Health Records'!AA:AA,FALSE)</f>
        <v>1</v>
      </c>
      <c r="S544" t="str">
        <f>_xlfn.XLOOKUP(A544,'Patient Demographics'!A:A,'Patient Demographics'!E:E,FALSE)</f>
        <v>Male</v>
      </c>
      <c r="T544" t="str">
        <f>_xlfn.XLOOKUP(A544,'Patient Education'!A:A,'Patient Education'!B:B,FALSE)</f>
        <v>Master's Degree</v>
      </c>
      <c r="U544" t="str">
        <f>_xlfn.XLOOKUP('Combined Sheet'!A544,'Patient Education'!A:A,'Patient Education'!C:C,FALSE)</f>
        <v>Manager</v>
      </c>
      <c r="V544">
        <f>_xlfn.XLOOKUP(A544,'Billing Details'!A:A,'Billing Details'!J:J,FALSE)</f>
        <v>30000</v>
      </c>
    </row>
    <row r="545" spans="1:22" x14ac:dyDescent="0.35">
      <c r="A545" s="2" t="s">
        <v>865</v>
      </c>
      <c r="B545">
        <f>_xlfn.XLOOKUP(A545,'Patient Demographics'!A:A,'Billing Details'!J:J,FALSE)</f>
        <v>18000</v>
      </c>
      <c r="C545" t="str">
        <f>_xlfn.XLOOKUP(A545,'Patient Demographics'!A:A,'Patient Demographics'!N:N,FALSE)</f>
        <v>North</v>
      </c>
      <c r="D545">
        <f>_xlfn.XLOOKUP(A545,'Patient Demographics'!A:A,'Patient Demographics'!I:I,FALSE)</f>
        <v>58</v>
      </c>
      <c r="E545" t="str">
        <f>_xlfn.XLOOKUP(A545,'Patient Demographics'!A:A,'Patient Demographics'!J:J,FALSE)</f>
        <v>Senior</v>
      </c>
      <c r="F545">
        <f>_xlfn.XLOOKUP(A545,'Billing Details'!A:A,'Billing Details'!U:U,FALSE)</f>
        <v>11185.2</v>
      </c>
      <c r="G545">
        <f>_xlfn.XLOOKUP(A545,'Patient Health Records'!A:A,'Patient Health Records'!E:E,FALSE)</f>
        <v>76.400000000000006</v>
      </c>
      <c r="H545" t="str">
        <f>_xlfn.XLOOKUP(A545,'Patient Health Records'!A:A,'Patient Health Records'!B:B,FALSE)</f>
        <v>AB-</v>
      </c>
      <c r="I545" t="b">
        <f>_xlfn.XLOOKUP(A545,'Patient Health Records'!A:A,'Patient Health Records'!J:J,FALSE)</f>
        <v>0</v>
      </c>
      <c r="J545" t="b">
        <f>_xlfn.XLOOKUP(A545,'Patient Health Records'!A:A,'Patient Health Records'!P:P,FALSE)</f>
        <v>1</v>
      </c>
      <c r="K545" s="68">
        <f>_xlfn.XLOOKUP(A545,'Patient Health Records'!A:A,'Patient Health Records'!F:F,FALSE)</f>
        <v>30.60406986059926</v>
      </c>
      <c r="L545" s="22" t="b">
        <f>_xlfn.XLOOKUP(A545,'Patient Health Records'!A:A,'Patient Health Records'!AD:AD,FALSE)</f>
        <v>1</v>
      </c>
      <c r="M545">
        <f>_xlfn.XLOOKUP(A545,'Patient Demographics'!A:A,'Patient Demographics'!K:K,FALSE)</f>
        <v>4</v>
      </c>
      <c r="N545" t="b">
        <f>_xlfn.XLOOKUP(A545,'Billing Details'!A:A,'Billing Details'!T:T,FALSE)</f>
        <v>1</v>
      </c>
      <c r="O545" t="str">
        <f>_xlfn.XLOOKUP(A545,'Patient Health Records'!A:A,'Patient Health Records'!AF:AF,FALSE)</f>
        <v>Respiratory Infection</v>
      </c>
      <c r="P545" t="b">
        <f>_xlfn.XLOOKUP(A545,'Patient Health Records'!A:A,'Patient Health Records'!X:X,FALSE)</f>
        <v>0</v>
      </c>
      <c r="Q545" t="b">
        <f>_xlfn.XLOOKUP(A545,'Patient Health Records'!A:A,'Patient Health Records'!S:S,FALSE)</f>
        <v>1</v>
      </c>
      <c r="R545" t="b">
        <f>_xlfn.XLOOKUP(A545,'Patient Health Records'!A:A,'Patient Health Records'!AA:AA,FALSE)</f>
        <v>0</v>
      </c>
      <c r="S545" t="str">
        <f>_xlfn.XLOOKUP(A545,'Patient Demographics'!A:A,'Patient Demographics'!E:E,FALSE)</f>
        <v>Female</v>
      </c>
      <c r="T545" t="str">
        <f>_xlfn.XLOOKUP(A545,'Patient Education'!A:A,'Patient Education'!B:B,FALSE)</f>
        <v>Master's Degree</v>
      </c>
      <c r="U545" t="str">
        <f>_xlfn.XLOOKUP('Combined Sheet'!A545,'Patient Education'!A:A,'Patient Education'!C:C,FALSE)</f>
        <v>Senior Executive</v>
      </c>
      <c r="V545">
        <f>_xlfn.XLOOKUP(A545,'Billing Details'!A:A,'Billing Details'!J:J,FALSE)</f>
        <v>18000</v>
      </c>
    </row>
    <row r="546" spans="1:22" x14ac:dyDescent="0.35">
      <c r="A546" s="2" t="s">
        <v>867</v>
      </c>
      <c r="B546">
        <f>_xlfn.XLOOKUP(A546,'Patient Demographics'!A:A,'Billing Details'!J:J,FALSE)</f>
        <v>800</v>
      </c>
      <c r="C546" t="str">
        <f>_xlfn.XLOOKUP(A546,'Patient Demographics'!A:A,'Patient Demographics'!N:N,FALSE)</f>
        <v>South</v>
      </c>
      <c r="D546">
        <f>_xlfn.XLOOKUP(A546,'Patient Demographics'!A:A,'Patient Demographics'!I:I,FALSE)</f>
        <v>58</v>
      </c>
      <c r="E546" t="str">
        <f>_xlfn.XLOOKUP(A546,'Patient Demographics'!A:A,'Patient Demographics'!J:J,FALSE)</f>
        <v>Senior</v>
      </c>
      <c r="F546">
        <f>_xlfn.XLOOKUP(A546,'Billing Details'!A:A,'Billing Details'!U:U,FALSE)</f>
        <v>553.55999999999995</v>
      </c>
      <c r="G546">
        <f>_xlfn.XLOOKUP(A546,'Patient Health Records'!A:A,'Patient Health Records'!E:E,FALSE)</f>
        <v>84.4</v>
      </c>
      <c r="H546" t="str">
        <f>_xlfn.XLOOKUP(A546,'Patient Health Records'!A:A,'Patient Health Records'!B:B,FALSE)</f>
        <v>AB-</v>
      </c>
      <c r="I546" t="b">
        <f>_xlfn.XLOOKUP(A546,'Patient Health Records'!A:A,'Patient Health Records'!J:J,FALSE)</f>
        <v>0</v>
      </c>
      <c r="J546" t="b">
        <f>_xlfn.XLOOKUP(A546,'Patient Health Records'!A:A,'Patient Health Records'!P:P,FALSE)</f>
        <v>1</v>
      </c>
      <c r="K546" s="68">
        <f>_xlfn.XLOOKUP(A546,'Patient Health Records'!A:A,'Patient Health Records'!F:F,FALSE)</f>
        <v>31.000918273645553</v>
      </c>
      <c r="L546" s="22" t="b">
        <f>_xlfn.XLOOKUP(A546,'Patient Health Records'!A:A,'Patient Health Records'!AD:AD,FALSE)</f>
        <v>1</v>
      </c>
      <c r="M546">
        <f>_xlfn.XLOOKUP(A546,'Patient Demographics'!A:A,'Patient Demographics'!K:K,FALSE)</f>
        <v>40</v>
      </c>
      <c r="N546" t="b">
        <f>_xlfn.XLOOKUP(A546,'Billing Details'!A:A,'Billing Details'!T:T,FALSE)</f>
        <v>1</v>
      </c>
      <c r="O546" t="str">
        <f>_xlfn.XLOOKUP(A546,'Patient Health Records'!A:A,'Patient Health Records'!AF:AF,FALSE)</f>
        <v>Kidney Stones</v>
      </c>
      <c r="P546" t="b">
        <f>_xlfn.XLOOKUP(A546,'Patient Health Records'!A:A,'Patient Health Records'!X:X,FALSE)</f>
        <v>0</v>
      </c>
      <c r="Q546" t="b">
        <f>_xlfn.XLOOKUP(A546,'Patient Health Records'!A:A,'Patient Health Records'!S:S,FALSE)</f>
        <v>1</v>
      </c>
      <c r="R546" t="b">
        <f>_xlfn.XLOOKUP(A546,'Patient Health Records'!A:A,'Patient Health Records'!AA:AA,FALSE)</f>
        <v>1</v>
      </c>
      <c r="S546" t="str">
        <f>_xlfn.XLOOKUP(A546,'Patient Demographics'!A:A,'Patient Demographics'!E:E,FALSE)</f>
        <v>Female</v>
      </c>
      <c r="T546" t="str">
        <f>_xlfn.XLOOKUP(A546,'Patient Education'!A:A,'Patient Education'!B:B,FALSE)</f>
        <v>School</v>
      </c>
      <c r="U546" t="str">
        <f>_xlfn.XLOOKUP('Combined Sheet'!A546,'Patient Education'!A:A,'Patient Education'!C:C,FALSE)</f>
        <v>Retail Worker</v>
      </c>
      <c r="V546">
        <f>_xlfn.XLOOKUP(A546,'Billing Details'!A:A,'Billing Details'!J:J,FALSE)</f>
        <v>800</v>
      </c>
    </row>
    <row r="547" spans="1:22" x14ac:dyDescent="0.35">
      <c r="A547" s="2" t="s">
        <v>869</v>
      </c>
      <c r="B547">
        <f>_xlfn.XLOOKUP(A547,'Patient Demographics'!A:A,'Billing Details'!J:J,FALSE)</f>
        <v>40000</v>
      </c>
      <c r="C547" t="str">
        <f>_xlfn.XLOOKUP(A547,'Patient Demographics'!A:A,'Patient Demographics'!N:N,FALSE)</f>
        <v>North</v>
      </c>
      <c r="D547">
        <f>_xlfn.XLOOKUP(A547,'Patient Demographics'!A:A,'Patient Demographics'!I:I,FALSE)</f>
        <v>68</v>
      </c>
      <c r="E547" t="str">
        <f>_xlfn.XLOOKUP(A547,'Patient Demographics'!A:A,'Patient Demographics'!J:J,FALSE)</f>
        <v>super senior</v>
      </c>
      <c r="F547">
        <f>_xlfn.XLOOKUP(A547,'Billing Details'!A:A,'Billing Details'!U:U,FALSE)</f>
        <v>25096.68</v>
      </c>
      <c r="G547">
        <f>_xlfn.XLOOKUP(A547,'Patient Health Records'!A:A,'Patient Health Records'!E:E,FALSE)</f>
        <v>78.3</v>
      </c>
      <c r="H547" t="str">
        <f>_xlfn.XLOOKUP(A547,'Patient Health Records'!A:A,'Patient Health Records'!B:B,FALSE)</f>
        <v>AB+</v>
      </c>
      <c r="I547" t="b">
        <f>_xlfn.XLOOKUP(A547,'Patient Health Records'!A:A,'Patient Health Records'!J:J,FALSE)</f>
        <v>1</v>
      </c>
      <c r="J547" t="b">
        <f>_xlfn.XLOOKUP(A547,'Patient Health Records'!A:A,'Patient Health Records'!P:P,FALSE)</f>
        <v>0</v>
      </c>
      <c r="K547" s="68">
        <f>_xlfn.XLOOKUP(A547,'Patient Health Records'!A:A,'Patient Health Records'!F:F,FALSE)</f>
        <v>31.365165838807876</v>
      </c>
      <c r="L547" s="22" t="b">
        <f>_xlfn.XLOOKUP(A547,'Patient Health Records'!A:A,'Patient Health Records'!AD:AD,FALSE)</f>
        <v>1</v>
      </c>
      <c r="M547">
        <f>_xlfn.XLOOKUP(A547,'Patient Demographics'!A:A,'Patient Demographics'!K:K,FALSE)</f>
        <v>25</v>
      </c>
      <c r="N547" t="b">
        <f>_xlfn.XLOOKUP(A547,'Billing Details'!A:A,'Billing Details'!T:T,FALSE)</f>
        <v>1</v>
      </c>
      <c r="O547" t="str">
        <f>_xlfn.XLOOKUP(A547,'Patient Health Records'!A:A,'Patient Health Records'!AF:AF,FALSE)</f>
        <v>Cancer</v>
      </c>
      <c r="P547" t="b">
        <f>_xlfn.XLOOKUP(A547,'Patient Health Records'!A:A,'Patient Health Records'!X:X,FALSE)</f>
        <v>0</v>
      </c>
      <c r="Q547" t="b">
        <f>_xlfn.XLOOKUP(A547,'Patient Health Records'!A:A,'Patient Health Records'!S:S,FALSE)</f>
        <v>1</v>
      </c>
      <c r="R547" t="b">
        <f>_xlfn.XLOOKUP(A547,'Patient Health Records'!A:A,'Patient Health Records'!AA:AA,FALSE)</f>
        <v>0</v>
      </c>
      <c r="S547" t="str">
        <f>_xlfn.XLOOKUP(A547,'Patient Demographics'!A:A,'Patient Demographics'!E:E,FALSE)</f>
        <v>Male</v>
      </c>
      <c r="T547" t="str">
        <f>_xlfn.XLOOKUP(A547,'Patient Education'!A:A,'Patient Education'!B:B,FALSE)</f>
        <v>Master's Degree</v>
      </c>
      <c r="U547" t="str">
        <f>_xlfn.XLOOKUP('Combined Sheet'!A547,'Patient Education'!A:A,'Patient Education'!C:C,FALSE)</f>
        <v>Senior Executive</v>
      </c>
      <c r="V547">
        <f>_xlfn.XLOOKUP(A547,'Billing Details'!A:A,'Billing Details'!J:J,FALSE)</f>
        <v>40000</v>
      </c>
    </row>
    <row r="548" spans="1:22" x14ac:dyDescent="0.35">
      <c r="A548" s="2" t="s">
        <v>870</v>
      </c>
      <c r="B548">
        <f>_xlfn.XLOOKUP(A548,'Patient Demographics'!A:A,'Billing Details'!J:J,FALSE)</f>
        <v>60000</v>
      </c>
      <c r="C548" t="str">
        <f>_xlfn.XLOOKUP(A548,'Patient Demographics'!A:A,'Patient Demographics'!N:N,FALSE)</f>
        <v>West</v>
      </c>
      <c r="D548">
        <f>_xlfn.XLOOKUP(A548,'Patient Demographics'!A:A,'Patient Demographics'!I:I,FALSE)</f>
        <v>38</v>
      </c>
      <c r="E548" t="str">
        <f>_xlfn.XLOOKUP(A548,'Patient Demographics'!A:A,'Patient Demographics'!J:J,FALSE)</f>
        <v>Adult</v>
      </c>
      <c r="F548">
        <f>_xlfn.XLOOKUP(A548,'Billing Details'!A:A,'Billing Details'!U:U,FALSE)</f>
        <v>38975.100000000006</v>
      </c>
      <c r="G548">
        <f>_xlfn.XLOOKUP(A548,'Patient Health Records'!A:A,'Patient Health Records'!E:E,FALSE)</f>
        <v>80.8</v>
      </c>
      <c r="H548" t="str">
        <f>_xlfn.XLOOKUP(A548,'Patient Health Records'!A:A,'Patient Health Records'!B:B,FALSE)</f>
        <v>A-</v>
      </c>
      <c r="I548" t="b">
        <f>_xlfn.XLOOKUP(A548,'Patient Health Records'!A:A,'Patient Health Records'!J:J,FALSE)</f>
        <v>1</v>
      </c>
      <c r="J548" t="b">
        <f>_xlfn.XLOOKUP(A548,'Patient Health Records'!A:A,'Patient Health Records'!P:P,FALSE)</f>
        <v>1</v>
      </c>
      <c r="K548" s="68">
        <f>_xlfn.XLOOKUP(A548,'Patient Health Records'!A:A,'Patient Health Records'!F:F,FALSE)</f>
        <v>29.322107707940194</v>
      </c>
      <c r="L548" s="22" t="b">
        <f>_xlfn.XLOOKUP(A548,'Patient Health Records'!A:A,'Patient Health Records'!AD:AD,FALSE)</f>
        <v>1</v>
      </c>
      <c r="M548">
        <f>_xlfn.XLOOKUP(A548,'Patient Demographics'!A:A,'Patient Demographics'!K:K,FALSE)</f>
        <v>50</v>
      </c>
      <c r="N548" t="b">
        <f>_xlfn.XLOOKUP(A548,'Billing Details'!A:A,'Billing Details'!T:T,FALSE)</f>
        <v>1</v>
      </c>
      <c r="O548" t="str">
        <f>_xlfn.XLOOKUP(A548,'Patient Health Records'!A:A,'Patient Health Records'!AF:AF,FALSE)</f>
        <v>Childbirth</v>
      </c>
      <c r="P548" t="b">
        <f>_xlfn.XLOOKUP(A548,'Patient Health Records'!A:A,'Patient Health Records'!X:X,FALSE)</f>
        <v>0</v>
      </c>
      <c r="Q548" t="b">
        <f>_xlfn.XLOOKUP(A548,'Patient Health Records'!A:A,'Patient Health Records'!S:S,FALSE)</f>
        <v>1</v>
      </c>
      <c r="R548" t="b">
        <f>_xlfn.XLOOKUP(A548,'Patient Health Records'!A:A,'Patient Health Records'!AA:AA,FALSE)</f>
        <v>1</v>
      </c>
      <c r="S548" t="str">
        <f>_xlfn.XLOOKUP(A548,'Patient Demographics'!A:A,'Patient Demographics'!E:E,FALSE)</f>
        <v>Female</v>
      </c>
      <c r="T548" t="str">
        <f>_xlfn.XLOOKUP(A548,'Patient Education'!A:A,'Patient Education'!B:B,FALSE)</f>
        <v>PhD</v>
      </c>
      <c r="U548" t="str">
        <f>_xlfn.XLOOKUP('Combined Sheet'!A548,'Patient Education'!A:A,'Patient Education'!C:C,FALSE)</f>
        <v>Consultant</v>
      </c>
      <c r="V548">
        <f>_xlfn.XLOOKUP(A548,'Billing Details'!A:A,'Billing Details'!J:J,FALSE)</f>
        <v>60000</v>
      </c>
    </row>
    <row r="549" spans="1:22" x14ac:dyDescent="0.35">
      <c r="A549" s="2" t="s">
        <v>872</v>
      </c>
      <c r="B549">
        <f>_xlfn.XLOOKUP(A549,'Patient Demographics'!A:A,'Billing Details'!J:J,FALSE)</f>
        <v>40000</v>
      </c>
      <c r="C549" t="str">
        <f>_xlfn.XLOOKUP(A549,'Patient Demographics'!A:A,'Patient Demographics'!N:N,FALSE)</f>
        <v>South</v>
      </c>
      <c r="D549">
        <f>_xlfn.XLOOKUP(A549,'Patient Demographics'!A:A,'Patient Demographics'!I:I,FALSE)</f>
        <v>33</v>
      </c>
      <c r="E549" t="str">
        <f>_xlfn.XLOOKUP(A549,'Patient Demographics'!A:A,'Patient Demographics'!J:J,FALSE)</f>
        <v>Adult</v>
      </c>
      <c r="F549">
        <f>_xlfn.XLOOKUP(A549,'Billing Details'!A:A,'Billing Details'!U:U,FALSE)</f>
        <v>20817</v>
      </c>
      <c r="G549">
        <f>_xlfn.XLOOKUP(A549,'Patient Health Records'!A:A,'Patient Health Records'!E:E,FALSE)</f>
        <v>85.4</v>
      </c>
      <c r="H549" t="str">
        <f>_xlfn.XLOOKUP(A549,'Patient Health Records'!A:A,'Patient Health Records'!B:B,FALSE)</f>
        <v>A-</v>
      </c>
      <c r="I549" t="b">
        <f>_xlfn.XLOOKUP(A549,'Patient Health Records'!A:A,'Patient Health Records'!J:J,FALSE)</f>
        <v>0</v>
      </c>
      <c r="J549" t="b">
        <f>_xlfn.XLOOKUP(A549,'Patient Health Records'!A:A,'Patient Health Records'!P:P,FALSE)</f>
        <v>0</v>
      </c>
      <c r="K549" s="68">
        <f>_xlfn.XLOOKUP(A549,'Patient Health Records'!A:A,'Patient Health Records'!F:F,FALSE)</f>
        <v>32.142722721969214</v>
      </c>
      <c r="L549" s="22" t="b">
        <f>_xlfn.XLOOKUP(A549,'Patient Health Records'!A:A,'Patient Health Records'!AD:AD,FALSE)</f>
        <v>1</v>
      </c>
      <c r="M549">
        <f>_xlfn.XLOOKUP(A549,'Patient Demographics'!A:A,'Patient Demographics'!K:K,FALSE)</f>
        <v>20</v>
      </c>
      <c r="N549" t="b">
        <f>_xlfn.XLOOKUP(A549,'Billing Details'!A:A,'Billing Details'!T:T,FALSE)</f>
        <v>1</v>
      </c>
      <c r="O549" t="str">
        <f>_xlfn.XLOOKUP(A549,'Patient Health Records'!A:A,'Patient Health Records'!AF:AF,FALSE)</f>
        <v>Heart Attack</v>
      </c>
      <c r="P549" t="b">
        <f>_xlfn.XLOOKUP(A549,'Patient Health Records'!A:A,'Patient Health Records'!X:X,FALSE)</f>
        <v>0</v>
      </c>
      <c r="Q549" t="b">
        <f>_xlfn.XLOOKUP(A549,'Patient Health Records'!A:A,'Patient Health Records'!S:S,FALSE)</f>
        <v>0</v>
      </c>
      <c r="R549" t="b">
        <f>_xlfn.XLOOKUP(A549,'Patient Health Records'!A:A,'Patient Health Records'!AA:AA,FALSE)</f>
        <v>0</v>
      </c>
      <c r="S549" t="str">
        <f>_xlfn.XLOOKUP(A549,'Patient Demographics'!A:A,'Patient Demographics'!E:E,FALSE)</f>
        <v>Female</v>
      </c>
      <c r="T549" t="str">
        <f>_xlfn.XLOOKUP(A549,'Patient Education'!A:A,'Patient Education'!B:B,FALSE)</f>
        <v>Master's Degree</v>
      </c>
      <c r="U549" t="str">
        <f>_xlfn.XLOOKUP('Combined Sheet'!A549,'Patient Education'!A:A,'Patient Education'!C:C,FALSE)</f>
        <v>Doctor</v>
      </c>
      <c r="V549">
        <f>_xlfn.XLOOKUP(A549,'Billing Details'!A:A,'Billing Details'!J:J,FALSE)</f>
        <v>40000</v>
      </c>
    </row>
    <row r="550" spans="1:22" x14ac:dyDescent="0.35">
      <c r="A550" s="2" t="s">
        <v>873</v>
      </c>
      <c r="B550">
        <f>_xlfn.XLOOKUP(A550,'Patient Demographics'!A:A,'Billing Details'!J:J,FALSE)</f>
        <v>32000</v>
      </c>
      <c r="C550" t="str">
        <f>_xlfn.XLOOKUP(A550,'Patient Demographics'!A:A,'Patient Demographics'!N:N,FALSE)</f>
        <v>North</v>
      </c>
      <c r="D550">
        <f>_xlfn.XLOOKUP(A550,'Patient Demographics'!A:A,'Patient Demographics'!I:I,FALSE)</f>
        <v>58</v>
      </c>
      <c r="E550" t="str">
        <f>_xlfn.XLOOKUP(A550,'Patient Demographics'!A:A,'Patient Demographics'!J:J,FALSE)</f>
        <v>Senior</v>
      </c>
      <c r="F550">
        <f>_xlfn.XLOOKUP(A550,'Billing Details'!A:A,'Billing Details'!U:U,FALSE)</f>
        <v>16508.88</v>
      </c>
      <c r="G550">
        <f>_xlfn.XLOOKUP(A550,'Patient Health Records'!A:A,'Patient Health Records'!E:E,FALSE)</f>
        <v>54.1</v>
      </c>
      <c r="H550" t="str">
        <f>_xlfn.XLOOKUP(A550,'Patient Health Records'!A:A,'Patient Health Records'!B:B,FALSE)</f>
        <v>B+</v>
      </c>
      <c r="I550" t="b">
        <f>_xlfn.XLOOKUP(A550,'Patient Health Records'!A:A,'Patient Health Records'!J:J,FALSE)</f>
        <v>1</v>
      </c>
      <c r="J550" t="b">
        <f>_xlfn.XLOOKUP(A550,'Patient Health Records'!A:A,'Patient Health Records'!P:P,FALSE)</f>
        <v>1</v>
      </c>
      <c r="K550" s="68">
        <f>_xlfn.XLOOKUP(A550,'Patient Health Records'!A:A,'Patient Health Records'!F:F,FALSE)</f>
        <v>21.671206537413873</v>
      </c>
      <c r="L550" s="22" t="b">
        <f>_xlfn.XLOOKUP(A550,'Patient Health Records'!A:A,'Patient Health Records'!AD:AD,FALSE)</f>
        <v>0</v>
      </c>
      <c r="M550">
        <f>_xlfn.XLOOKUP(A550,'Patient Demographics'!A:A,'Patient Demographics'!K:K,FALSE)</f>
        <v>4</v>
      </c>
      <c r="N550" t="b">
        <f>_xlfn.XLOOKUP(A550,'Billing Details'!A:A,'Billing Details'!T:T,FALSE)</f>
        <v>1</v>
      </c>
      <c r="O550" t="str">
        <f>_xlfn.XLOOKUP(A550,'Patient Health Records'!A:A,'Patient Health Records'!AF:AF,FALSE)</f>
        <v>Appendicitis</v>
      </c>
      <c r="P550" t="b">
        <f>_xlfn.XLOOKUP(A550,'Patient Health Records'!A:A,'Patient Health Records'!X:X,FALSE)</f>
        <v>0</v>
      </c>
      <c r="Q550" t="b">
        <f>_xlfn.XLOOKUP(A550,'Patient Health Records'!A:A,'Patient Health Records'!S:S,FALSE)</f>
        <v>0</v>
      </c>
      <c r="R550" t="b">
        <f>_xlfn.XLOOKUP(A550,'Patient Health Records'!A:A,'Patient Health Records'!AA:AA,FALSE)</f>
        <v>0</v>
      </c>
      <c r="S550" t="str">
        <f>_xlfn.XLOOKUP(A550,'Patient Demographics'!A:A,'Patient Demographics'!E:E,FALSE)</f>
        <v>Female</v>
      </c>
      <c r="T550" t="str">
        <f>_xlfn.XLOOKUP(A550,'Patient Education'!A:A,'Patient Education'!B:B,FALSE)</f>
        <v>High School</v>
      </c>
      <c r="U550" t="str">
        <f>_xlfn.XLOOKUP('Combined Sheet'!A550,'Patient Education'!A:A,'Patient Education'!C:C,FALSE)</f>
        <v>Unemployed</v>
      </c>
      <c r="V550">
        <f>_xlfn.XLOOKUP(A550,'Billing Details'!A:A,'Billing Details'!J:J,FALSE)</f>
        <v>32000</v>
      </c>
    </row>
    <row r="551" spans="1:22" x14ac:dyDescent="0.35">
      <c r="A551" s="2" t="s">
        <v>875</v>
      </c>
      <c r="B551">
        <f>_xlfn.XLOOKUP(A551,'Patient Demographics'!A:A,'Billing Details'!J:J,FALSE)</f>
        <v>240000</v>
      </c>
      <c r="C551" t="str">
        <f>_xlfn.XLOOKUP(A551,'Patient Demographics'!A:A,'Patient Demographics'!N:N,FALSE)</f>
        <v>West</v>
      </c>
      <c r="D551">
        <f>_xlfn.XLOOKUP(A551,'Patient Demographics'!A:A,'Patient Demographics'!I:I,FALSE)</f>
        <v>38</v>
      </c>
      <c r="E551" t="str">
        <f>_xlfn.XLOOKUP(A551,'Patient Demographics'!A:A,'Patient Demographics'!J:J,FALSE)</f>
        <v>Adult</v>
      </c>
      <c r="F551">
        <f>_xlfn.XLOOKUP(A551,'Billing Details'!A:A,'Billing Details'!U:U,FALSE)</f>
        <v>196347.36000000002</v>
      </c>
      <c r="G551">
        <f>_xlfn.XLOOKUP(A551,'Patient Health Records'!A:A,'Patient Health Records'!E:E,FALSE)</f>
        <v>91.8</v>
      </c>
      <c r="H551" t="str">
        <f>_xlfn.XLOOKUP(A551,'Patient Health Records'!A:A,'Patient Health Records'!B:B,FALSE)</f>
        <v>AB-</v>
      </c>
      <c r="I551" t="b">
        <f>_xlfn.XLOOKUP(A551,'Patient Health Records'!A:A,'Patient Health Records'!J:J,FALSE)</f>
        <v>1</v>
      </c>
      <c r="J551" t="b">
        <f>_xlfn.XLOOKUP(A551,'Patient Health Records'!A:A,'Patient Health Records'!P:P,FALSE)</f>
        <v>0</v>
      </c>
      <c r="K551" s="68">
        <f>_xlfn.XLOOKUP(A551,'Patient Health Records'!A:A,'Patient Health Records'!F:F,FALSE)</f>
        <v>34.131469363474125</v>
      </c>
      <c r="L551" s="22" t="b">
        <f>_xlfn.XLOOKUP(A551,'Patient Health Records'!A:A,'Patient Health Records'!AD:AD,FALSE)</f>
        <v>1</v>
      </c>
      <c r="M551">
        <f>_xlfn.XLOOKUP(A551,'Patient Demographics'!A:A,'Patient Demographics'!K:K,FALSE)</f>
        <v>30</v>
      </c>
      <c r="N551" t="b">
        <f>_xlfn.XLOOKUP(A551,'Billing Details'!A:A,'Billing Details'!T:T,FALSE)</f>
        <v>1</v>
      </c>
      <c r="O551" t="str">
        <f>_xlfn.XLOOKUP(A551,'Patient Health Records'!A:A,'Patient Health Records'!AF:AF,FALSE)</f>
        <v>Stroke</v>
      </c>
      <c r="P551" t="b">
        <f>_xlfn.XLOOKUP(A551,'Patient Health Records'!A:A,'Patient Health Records'!X:X,FALSE)</f>
        <v>0</v>
      </c>
      <c r="Q551" t="b">
        <f>_xlfn.XLOOKUP(A551,'Patient Health Records'!A:A,'Patient Health Records'!S:S,FALSE)</f>
        <v>0</v>
      </c>
      <c r="R551" t="b">
        <f>_xlfn.XLOOKUP(A551,'Patient Health Records'!A:A,'Patient Health Records'!AA:AA,FALSE)</f>
        <v>1</v>
      </c>
      <c r="S551" t="str">
        <f>_xlfn.XLOOKUP(A551,'Patient Demographics'!A:A,'Patient Demographics'!E:E,FALSE)</f>
        <v>Male</v>
      </c>
      <c r="T551" t="str">
        <f>_xlfn.XLOOKUP(A551,'Patient Education'!A:A,'Patient Education'!B:B,FALSE)</f>
        <v>PhD</v>
      </c>
      <c r="U551" t="str">
        <f>_xlfn.XLOOKUP('Combined Sheet'!A551,'Patient Education'!A:A,'Patient Education'!C:C,FALSE)</f>
        <v>CEO</v>
      </c>
      <c r="V551">
        <f>_xlfn.XLOOKUP(A551,'Billing Details'!A:A,'Billing Details'!J:J,FALSE)</f>
        <v>240000</v>
      </c>
    </row>
    <row r="552" spans="1:22" x14ac:dyDescent="0.35">
      <c r="A552" s="2" t="s">
        <v>877</v>
      </c>
      <c r="B552">
        <f>_xlfn.XLOOKUP(A552,'Patient Demographics'!A:A,'Billing Details'!J:J,FALSE)</f>
        <v>800</v>
      </c>
      <c r="C552" t="str">
        <f>_xlfn.XLOOKUP(A552,'Patient Demographics'!A:A,'Patient Demographics'!N:N,FALSE)</f>
        <v>North</v>
      </c>
      <c r="D552">
        <f>_xlfn.XLOOKUP(A552,'Patient Demographics'!A:A,'Patient Demographics'!I:I,FALSE)</f>
        <v>58</v>
      </c>
      <c r="E552" t="str">
        <f>_xlfn.XLOOKUP(A552,'Patient Demographics'!A:A,'Patient Demographics'!J:J,FALSE)</f>
        <v>Senior</v>
      </c>
      <c r="F552">
        <f>_xlfn.XLOOKUP(A552,'Billing Details'!A:A,'Billing Details'!U:U,FALSE)</f>
        <v>674.58</v>
      </c>
      <c r="G552">
        <f>_xlfn.XLOOKUP(A552,'Patient Health Records'!A:A,'Patient Health Records'!E:E,FALSE)</f>
        <v>76</v>
      </c>
      <c r="H552" t="str">
        <f>_xlfn.XLOOKUP(A552,'Patient Health Records'!A:A,'Patient Health Records'!B:B,FALSE)</f>
        <v>A-</v>
      </c>
      <c r="I552" t="b">
        <f>_xlfn.XLOOKUP(A552,'Patient Health Records'!A:A,'Patient Health Records'!J:J,FALSE)</f>
        <v>0</v>
      </c>
      <c r="J552" t="b">
        <f>_xlfn.XLOOKUP(A552,'Patient Health Records'!A:A,'Patient Health Records'!P:P,FALSE)</f>
        <v>0</v>
      </c>
      <c r="K552" s="68">
        <f>_xlfn.XLOOKUP(A552,'Patient Health Records'!A:A,'Patient Health Records'!F:F,FALSE)</f>
        <v>33.777777777777779</v>
      </c>
      <c r="L552" s="22" t="b">
        <f>_xlfn.XLOOKUP(A552,'Patient Health Records'!A:A,'Patient Health Records'!AD:AD,FALSE)</f>
        <v>1</v>
      </c>
      <c r="M552">
        <f>_xlfn.XLOOKUP(A552,'Patient Demographics'!A:A,'Patient Demographics'!K:K,FALSE)</f>
        <v>4</v>
      </c>
      <c r="N552" t="b">
        <f>_xlfn.XLOOKUP(A552,'Billing Details'!A:A,'Billing Details'!T:T,FALSE)</f>
        <v>1</v>
      </c>
      <c r="O552" t="str">
        <f>_xlfn.XLOOKUP(A552,'Patient Health Records'!A:A,'Patient Health Records'!AF:AF,FALSE)</f>
        <v>Appendicitis</v>
      </c>
      <c r="P552" t="b">
        <f>_xlfn.XLOOKUP(A552,'Patient Health Records'!A:A,'Patient Health Records'!X:X,FALSE)</f>
        <v>0</v>
      </c>
      <c r="Q552" t="b">
        <f>_xlfn.XLOOKUP(A552,'Patient Health Records'!A:A,'Patient Health Records'!S:S,FALSE)</f>
        <v>1</v>
      </c>
      <c r="R552" t="b">
        <f>_xlfn.XLOOKUP(A552,'Patient Health Records'!A:A,'Patient Health Records'!AA:AA,FALSE)</f>
        <v>0</v>
      </c>
      <c r="S552" t="str">
        <f>_xlfn.XLOOKUP(A552,'Patient Demographics'!A:A,'Patient Demographics'!E:E,FALSE)</f>
        <v>Female</v>
      </c>
      <c r="T552" t="str">
        <f>_xlfn.XLOOKUP(A552,'Patient Education'!A:A,'Patient Education'!B:B,FALSE)</f>
        <v>Post-graduate</v>
      </c>
      <c r="U552" t="str">
        <f>_xlfn.XLOOKUP('Combined Sheet'!A552,'Patient Education'!A:A,'Patient Education'!C:C,FALSE)</f>
        <v>CEO</v>
      </c>
      <c r="V552">
        <f>_xlfn.XLOOKUP(A552,'Billing Details'!A:A,'Billing Details'!J:J,FALSE)</f>
        <v>800</v>
      </c>
    </row>
    <row r="553" spans="1:22" x14ac:dyDescent="0.35">
      <c r="A553" s="2" t="s">
        <v>878</v>
      </c>
      <c r="B553">
        <f>_xlfn.XLOOKUP(A553,'Patient Demographics'!A:A,'Billing Details'!J:J,FALSE)</f>
        <v>18000</v>
      </c>
      <c r="C553" t="str">
        <f>_xlfn.XLOOKUP(A553,'Patient Demographics'!A:A,'Patient Demographics'!N:N,FALSE)</f>
        <v>West</v>
      </c>
      <c r="D553">
        <f>_xlfn.XLOOKUP(A553,'Patient Demographics'!A:A,'Patient Demographics'!I:I,FALSE)</f>
        <v>45</v>
      </c>
      <c r="E553" t="str">
        <f>_xlfn.XLOOKUP(A553,'Patient Demographics'!A:A,'Patient Demographics'!J:J,FALSE)</f>
        <v>Adult</v>
      </c>
      <c r="F553">
        <f>_xlfn.XLOOKUP(A553,'Billing Details'!A:A,'Billing Details'!U:U,FALSE)</f>
        <v>15280.02</v>
      </c>
      <c r="G553">
        <f>_xlfn.XLOOKUP(A553,'Patient Health Records'!A:A,'Patient Health Records'!E:E,FALSE)</f>
        <v>68.3</v>
      </c>
      <c r="H553" t="str">
        <f>_xlfn.XLOOKUP(A553,'Patient Health Records'!A:A,'Patient Health Records'!B:B,FALSE)</f>
        <v>AB-</v>
      </c>
      <c r="I553" t="b">
        <f>_xlfn.XLOOKUP(A553,'Patient Health Records'!A:A,'Patient Health Records'!J:J,FALSE)</f>
        <v>0</v>
      </c>
      <c r="J553" t="b">
        <f>_xlfn.XLOOKUP(A553,'Patient Health Records'!A:A,'Patient Health Records'!P:P,FALSE)</f>
        <v>0</v>
      </c>
      <c r="K553" s="68">
        <f>_xlfn.XLOOKUP(A553,'Patient Health Records'!A:A,'Patient Health Records'!F:F,FALSE)</f>
        <v>24.785890550152416</v>
      </c>
      <c r="L553" s="22" t="b">
        <f>_xlfn.XLOOKUP(A553,'Patient Health Records'!A:A,'Patient Health Records'!AD:AD,FALSE)</f>
        <v>0</v>
      </c>
      <c r="M553">
        <f>_xlfn.XLOOKUP(A553,'Patient Demographics'!A:A,'Patient Demographics'!K:K,FALSE)</f>
        <v>25</v>
      </c>
      <c r="N553" t="b">
        <f>_xlfn.XLOOKUP(A553,'Billing Details'!A:A,'Billing Details'!T:T,FALSE)</f>
        <v>1</v>
      </c>
      <c r="O553" t="str">
        <f>_xlfn.XLOOKUP(A553,'Patient Health Records'!A:A,'Patient Health Records'!AF:AF,FALSE)</f>
        <v>Osteoarthritis</v>
      </c>
      <c r="P553" t="b">
        <f>_xlfn.XLOOKUP(A553,'Patient Health Records'!A:A,'Patient Health Records'!X:X,FALSE)</f>
        <v>0</v>
      </c>
      <c r="Q553" t="b">
        <f>_xlfn.XLOOKUP(A553,'Patient Health Records'!A:A,'Patient Health Records'!S:S,FALSE)</f>
        <v>0</v>
      </c>
      <c r="R553" t="b">
        <f>_xlfn.XLOOKUP(A553,'Patient Health Records'!A:A,'Patient Health Records'!AA:AA,FALSE)</f>
        <v>0</v>
      </c>
      <c r="S553" t="str">
        <f>_xlfn.XLOOKUP(A553,'Patient Demographics'!A:A,'Patient Demographics'!E:E,FALSE)</f>
        <v>Female</v>
      </c>
      <c r="T553" t="str">
        <f>_xlfn.XLOOKUP(A553,'Patient Education'!A:A,'Patient Education'!B:B,FALSE)</f>
        <v>Post-graduate</v>
      </c>
      <c r="U553" t="str">
        <f>_xlfn.XLOOKUP('Combined Sheet'!A553,'Patient Education'!A:A,'Patient Education'!C:C,FALSE)</f>
        <v>CEO</v>
      </c>
      <c r="V553">
        <f>_xlfn.XLOOKUP(A553,'Billing Details'!A:A,'Billing Details'!J:J,FALSE)</f>
        <v>18000</v>
      </c>
    </row>
    <row r="554" spans="1:22" x14ac:dyDescent="0.35">
      <c r="A554" s="2" t="s">
        <v>879</v>
      </c>
      <c r="B554">
        <f>_xlfn.XLOOKUP(A554,'Patient Demographics'!A:A,'Billing Details'!J:J,FALSE)</f>
        <v>12000</v>
      </c>
      <c r="C554" t="str">
        <f>_xlfn.XLOOKUP(A554,'Patient Demographics'!A:A,'Patient Demographics'!N:N,FALSE)</f>
        <v>South</v>
      </c>
      <c r="D554">
        <f>_xlfn.XLOOKUP(A554,'Patient Demographics'!A:A,'Patient Demographics'!I:I,FALSE)</f>
        <v>58</v>
      </c>
      <c r="E554" t="str">
        <f>_xlfn.XLOOKUP(A554,'Patient Demographics'!A:A,'Patient Demographics'!J:J,FALSE)</f>
        <v>Senior</v>
      </c>
      <c r="F554">
        <f>_xlfn.XLOOKUP(A554,'Billing Details'!A:A,'Billing Details'!U:U,FALSE)</f>
        <v>8012.82</v>
      </c>
      <c r="G554">
        <f>_xlfn.XLOOKUP(A554,'Patient Health Records'!A:A,'Patient Health Records'!E:E,FALSE)</f>
        <v>94.6</v>
      </c>
      <c r="H554" t="str">
        <f>_xlfn.XLOOKUP(A554,'Patient Health Records'!A:A,'Patient Health Records'!B:B,FALSE)</f>
        <v>O+</v>
      </c>
      <c r="I554" t="b">
        <f>_xlfn.XLOOKUP(A554,'Patient Health Records'!A:A,'Patient Health Records'!J:J,FALSE)</f>
        <v>0</v>
      </c>
      <c r="J554" t="b">
        <f>_xlfn.XLOOKUP(A554,'Patient Health Records'!A:A,'Patient Health Records'!P:P,FALSE)</f>
        <v>0</v>
      </c>
      <c r="K554" s="68">
        <f>_xlfn.XLOOKUP(A554,'Patient Health Records'!A:A,'Patient Health Records'!F:F,FALSE)</f>
        <v>34.747474747474747</v>
      </c>
      <c r="L554" s="22" t="b">
        <f>_xlfn.XLOOKUP(A554,'Patient Health Records'!A:A,'Patient Health Records'!AD:AD,FALSE)</f>
        <v>1</v>
      </c>
      <c r="M554">
        <f>_xlfn.XLOOKUP(A554,'Patient Demographics'!A:A,'Patient Demographics'!K:K,FALSE)</f>
        <v>0</v>
      </c>
      <c r="N554" t="b">
        <f>_xlfn.XLOOKUP(A554,'Billing Details'!A:A,'Billing Details'!T:T,FALSE)</f>
        <v>1</v>
      </c>
      <c r="O554" t="str">
        <f>_xlfn.XLOOKUP(A554,'Patient Health Records'!A:A,'Patient Health Records'!AF:AF,FALSE)</f>
        <v>Cancer</v>
      </c>
      <c r="P554" t="b">
        <f>_xlfn.XLOOKUP(A554,'Patient Health Records'!A:A,'Patient Health Records'!X:X,FALSE)</f>
        <v>0</v>
      </c>
      <c r="Q554" t="b">
        <f>_xlfn.XLOOKUP(A554,'Patient Health Records'!A:A,'Patient Health Records'!S:S,FALSE)</f>
        <v>1</v>
      </c>
      <c r="R554" t="b">
        <f>_xlfn.XLOOKUP(A554,'Patient Health Records'!A:A,'Patient Health Records'!AA:AA,FALSE)</f>
        <v>0</v>
      </c>
      <c r="S554" t="str">
        <f>_xlfn.XLOOKUP(A554,'Patient Demographics'!A:A,'Patient Demographics'!E:E,FALSE)</f>
        <v>Female</v>
      </c>
      <c r="T554" t="str">
        <f>_xlfn.XLOOKUP(A554,'Patient Education'!A:A,'Patient Education'!B:B,FALSE)</f>
        <v>Bachelor's Degree</v>
      </c>
      <c r="U554" t="str">
        <f>_xlfn.XLOOKUP('Combined Sheet'!A554,'Patient Education'!A:A,'Patient Education'!C:C,FALSE)</f>
        <v>Nurse</v>
      </c>
      <c r="V554">
        <f>_xlfn.XLOOKUP(A554,'Billing Details'!A:A,'Billing Details'!J:J,FALSE)</f>
        <v>12000</v>
      </c>
    </row>
    <row r="555" spans="1:22" x14ac:dyDescent="0.35">
      <c r="A555" s="2" t="s">
        <v>880</v>
      </c>
      <c r="B555">
        <f>_xlfn.XLOOKUP(A555,'Patient Demographics'!A:A,'Billing Details'!J:J,FALSE)</f>
        <v>16000</v>
      </c>
      <c r="C555" t="str">
        <f>_xlfn.XLOOKUP(A555,'Patient Demographics'!A:A,'Patient Demographics'!N:N,FALSE)</f>
        <v>North</v>
      </c>
      <c r="D555">
        <f>_xlfn.XLOOKUP(A555,'Patient Demographics'!A:A,'Patient Demographics'!I:I,FALSE)</f>
        <v>58</v>
      </c>
      <c r="E555" t="str">
        <f>_xlfn.XLOOKUP(A555,'Patient Demographics'!A:A,'Patient Demographics'!J:J,FALSE)</f>
        <v>Senior</v>
      </c>
      <c r="F555" t="str">
        <f>_xlfn.XLOOKUP(A555,'Billing Details'!A:A,'Billing Details'!U:U,FALSE)</f>
        <v/>
      </c>
      <c r="G555">
        <f>_xlfn.XLOOKUP(A555,'Patient Health Records'!A:A,'Patient Health Records'!E:E,FALSE)</f>
        <v>87.6</v>
      </c>
      <c r="H555" t="str">
        <f>_xlfn.XLOOKUP(A555,'Patient Health Records'!A:A,'Patient Health Records'!B:B,FALSE)</f>
        <v>B-</v>
      </c>
      <c r="I555" t="b">
        <f>_xlfn.XLOOKUP(A555,'Patient Health Records'!A:A,'Patient Health Records'!J:J,FALSE)</f>
        <v>0</v>
      </c>
      <c r="J555" t="b">
        <f>_xlfn.XLOOKUP(A555,'Patient Health Records'!A:A,'Patient Health Records'!P:P,FALSE)</f>
        <v>0</v>
      </c>
      <c r="K555" s="68">
        <f>_xlfn.XLOOKUP(A555,'Patient Health Records'!A:A,'Patient Health Records'!F:F,FALSE)</f>
        <v>34.6505280645544</v>
      </c>
      <c r="L555" s="22" t="b">
        <f>_xlfn.XLOOKUP(A555,'Patient Health Records'!A:A,'Patient Health Records'!AD:AD,FALSE)</f>
        <v>1</v>
      </c>
      <c r="M555">
        <f>_xlfn.XLOOKUP(A555,'Patient Demographics'!A:A,'Patient Demographics'!K:K,FALSE)</f>
        <v>2</v>
      </c>
      <c r="N555" t="b">
        <f>_xlfn.XLOOKUP(A555,'Billing Details'!A:A,'Billing Details'!T:T,FALSE)</f>
        <v>0</v>
      </c>
      <c r="O555" t="str">
        <f>_xlfn.XLOOKUP(A555,'Patient Health Records'!A:A,'Patient Health Records'!AF:AF,FALSE)</f>
        <v>Heart Disease</v>
      </c>
      <c r="P555" t="b">
        <f>_xlfn.XLOOKUP(A555,'Patient Health Records'!A:A,'Patient Health Records'!X:X,FALSE)</f>
        <v>0</v>
      </c>
      <c r="Q555" t="b">
        <f>_xlfn.XLOOKUP(A555,'Patient Health Records'!A:A,'Patient Health Records'!S:S,FALSE)</f>
        <v>0</v>
      </c>
      <c r="R555" t="b">
        <f>_xlfn.XLOOKUP(A555,'Patient Health Records'!A:A,'Patient Health Records'!AA:AA,FALSE)</f>
        <v>0</v>
      </c>
      <c r="S555" t="str">
        <f>_xlfn.XLOOKUP(A555,'Patient Demographics'!A:A,'Patient Demographics'!E:E,FALSE)</f>
        <v>Female</v>
      </c>
      <c r="T555" t="str">
        <f>_xlfn.XLOOKUP(A555,'Patient Education'!A:A,'Patient Education'!B:B,FALSE)</f>
        <v>Master's Degree</v>
      </c>
      <c r="U555" t="str">
        <f>_xlfn.XLOOKUP('Combined Sheet'!A555,'Patient Education'!A:A,'Patient Education'!C:C,FALSE)</f>
        <v>Senior Executive</v>
      </c>
      <c r="V555">
        <f>_xlfn.XLOOKUP(A555,'Billing Details'!A:A,'Billing Details'!J:J,FALSE)</f>
        <v>16000</v>
      </c>
    </row>
    <row r="556" spans="1:22" x14ac:dyDescent="0.35">
      <c r="A556" s="2" t="s">
        <v>882</v>
      </c>
      <c r="B556">
        <f>_xlfn.XLOOKUP(A556,'Patient Demographics'!A:A,'Billing Details'!J:J,FALSE)</f>
        <v>200000</v>
      </c>
      <c r="C556" t="str">
        <f>_xlfn.XLOOKUP(A556,'Patient Demographics'!A:A,'Patient Demographics'!N:N,FALSE)</f>
        <v>South</v>
      </c>
      <c r="D556">
        <f>_xlfn.XLOOKUP(A556,'Patient Demographics'!A:A,'Patient Demographics'!I:I,FALSE)</f>
        <v>48</v>
      </c>
      <c r="E556" t="str">
        <f>_xlfn.XLOOKUP(A556,'Patient Demographics'!A:A,'Patient Demographics'!J:J,FALSE)</f>
        <v>Senior</v>
      </c>
      <c r="F556">
        <f>_xlfn.XLOOKUP(A556,'Billing Details'!A:A,'Billing Details'!U:U,FALSE)</f>
        <v>110010.4</v>
      </c>
      <c r="G556">
        <f>_xlfn.XLOOKUP(A556,'Patient Health Records'!A:A,'Patient Health Records'!E:E,FALSE)</f>
        <v>78.900000000000006</v>
      </c>
      <c r="H556" t="str">
        <f>_xlfn.XLOOKUP(A556,'Patient Health Records'!A:A,'Patient Health Records'!B:B,FALSE)</f>
        <v>AB-</v>
      </c>
      <c r="I556" t="b">
        <f>_xlfn.XLOOKUP(A556,'Patient Health Records'!A:A,'Patient Health Records'!J:J,FALSE)</f>
        <v>1</v>
      </c>
      <c r="J556" t="b">
        <f>_xlfn.XLOOKUP(A556,'Patient Health Records'!A:A,'Patient Health Records'!P:P,FALSE)</f>
        <v>0</v>
      </c>
      <c r="K556" s="68">
        <f>_xlfn.XLOOKUP(A556,'Patient Health Records'!A:A,'Patient Health Records'!F:F,FALSE)</f>
        <v>30.064014631915864</v>
      </c>
      <c r="L556" s="22" t="b">
        <f>_xlfn.XLOOKUP(A556,'Patient Health Records'!A:A,'Patient Health Records'!AD:AD,FALSE)</f>
        <v>1</v>
      </c>
      <c r="M556">
        <f>_xlfn.XLOOKUP(A556,'Patient Demographics'!A:A,'Patient Demographics'!K:K,FALSE)</f>
        <v>9</v>
      </c>
      <c r="N556" t="b">
        <f>_xlfn.XLOOKUP(A556,'Billing Details'!A:A,'Billing Details'!T:T,FALSE)</f>
        <v>1</v>
      </c>
      <c r="O556" t="str">
        <f>_xlfn.XLOOKUP(A556,'Patient Health Records'!A:A,'Patient Health Records'!AF:AF,FALSE)</f>
        <v>Hypertension</v>
      </c>
      <c r="P556" t="b">
        <f>_xlfn.XLOOKUP(A556,'Patient Health Records'!A:A,'Patient Health Records'!X:X,FALSE)</f>
        <v>0</v>
      </c>
      <c r="Q556" t="b">
        <f>_xlfn.XLOOKUP(A556,'Patient Health Records'!A:A,'Patient Health Records'!S:S,FALSE)</f>
        <v>1</v>
      </c>
      <c r="R556" t="b">
        <f>_xlfn.XLOOKUP(A556,'Patient Health Records'!A:A,'Patient Health Records'!AA:AA,FALSE)</f>
        <v>0</v>
      </c>
      <c r="S556" t="str">
        <f>_xlfn.XLOOKUP(A556,'Patient Demographics'!A:A,'Patient Demographics'!E:E,FALSE)</f>
        <v>Female</v>
      </c>
      <c r="T556" t="str">
        <f>_xlfn.XLOOKUP(A556,'Patient Education'!A:A,'Patient Education'!B:B,FALSE)</f>
        <v>Post-graduate</v>
      </c>
      <c r="U556" t="str">
        <f>_xlfn.XLOOKUP('Combined Sheet'!A556,'Patient Education'!A:A,'Patient Education'!C:C,FALSE)</f>
        <v>Scientist</v>
      </c>
      <c r="V556">
        <f>_xlfn.XLOOKUP(A556,'Billing Details'!A:A,'Billing Details'!J:J,FALSE)</f>
        <v>200000</v>
      </c>
    </row>
    <row r="557" spans="1:22" x14ac:dyDescent="0.35">
      <c r="A557" s="2" t="s">
        <v>883</v>
      </c>
      <c r="B557">
        <f>_xlfn.XLOOKUP(A557,'Patient Demographics'!A:A,'Billing Details'!J:J,FALSE)</f>
        <v>250000</v>
      </c>
      <c r="C557" t="str">
        <f>_xlfn.XLOOKUP(A557,'Patient Demographics'!A:A,'Patient Demographics'!N:N,FALSE)</f>
        <v>West</v>
      </c>
      <c r="D557">
        <f>_xlfn.XLOOKUP(A557,'Patient Demographics'!A:A,'Patient Demographics'!I:I,FALSE)</f>
        <v>48</v>
      </c>
      <c r="E557" t="str">
        <f>_xlfn.XLOOKUP(A557,'Patient Demographics'!A:A,'Patient Demographics'!J:J,FALSE)</f>
        <v>Senior</v>
      </c>
      <c r="F557">
        <f>_xlfn.XLOOKUP(A557,'Billing Details'!A:A,'Billing Details'!U:U,FALSE)</f>
        <v>131051.8</v>
      </c>
      <c r="G557">
        <f>_xlfn.XLOOKUP(A557,'Patient Health Records'!A:A,'Patient Health Records'!E:E,FALSE)</f>
        <v>92.1</v>
      </c>
      <c r="H557" t="str">
        <f>_xlfn.XLOOKUP(A557,'Patient Health Records'!A:A,'Patient Health Records'!B:B,FALSE)</f>
        <v>B+</v>
      </c>
      <c r="I557" t="b">
        <f>_xlfn.XLOOKUP(A557,'Patient Health Records'!A:A,'Patient Health Records'!J:J,FALSE)</f>
        <v>1</v>
      </c>
      <c r="J557" t="b">
        <f>_xlfn.XLOOKUP(A557,'Patient Health Records'!A:A,'Patient Health Records'!P:P,FALSE)</f>
        <v>0</v>
      </c>
      <c r="K557" s="68">
        <f>_xlfn.XLOOKUP(A557,'Patient Health Records'!A:A,'Patient Health Records'!F:F,FALSE)</f>
        <v>29.397682658239965</v>
      </c>
      <c r="L557" s="22" t="b">
        <f>_xlfn.XLOOKUP(A557,'Patient Health Records'!A:A,'Patient Health Records'!AD:AD,FALSE)</f>
        <v>1</v>
      </c>
      <c r="M557">
        <f>_xlfn.XLOOKUP(A557,'Patient Demographics'!A:A,'Patient Demographics'!K:K,FALSE)</f>
        <v>20</v>
      </c>
      <c r="N557" t="b">
        <f>_xlfn.XLOOKUP(A557,'Billing Details'!A:A,'Billing Details'!T:T,FALSE)</f>
        <v>1</v>
      </c>
      <c r="O557" t="str">
        <f>_xlfn.XLOOKUP(A557,'Patient Health Records'!A:A,'Patient Health Records'!AF:AF,FALSE)</f>
        <v>Prostate Cancer</v>
      </c>
      <c r="P557" t="b">
        <f>_xlfn.XLOOKUP(A557,'Patient Health Records'!A:A,'Patient Health Records'!X:X,FALSE)</f>
        <v>0</v>
      </c>
      <c r="Q557" t="b">
        <f>_xlfn.XLOOKUP(A557,'Patient Health Records'!A:A,'Patient Health Records'!S:S,FALSE)</f>
        <v>1</v>
      </c>
      <c r="R557" t="b">
        <f>_xlfn.XLOOKUP(A557,'Patient Health Records'!A:A,'Patient Health Records'!AA:AA,FALSE)</f>
        <v>0</v>
      </c>
      <c r="S557" t="str">
        <f>_xlfn.XLOOKUP(A557,'Patient Demographics'!A:A,'Patient Demographics'!E:E,FALSE)</f>
        <v>Female</v>
      </c>
      <c r="T557" t="str">
        <f>_xlfn.XLOOKUP(A557,'Patient Education'!A:A,'Patient Education'!B:B,FALSE)</f>
        <v>Master's Degree</v>
      </c>
      <c r="U557" t="str">
        <f>_xlfn.XLOOKUP('Combined Sheet'!A557,'Patient Education'!A:A,'Patient Education'!C:C,FALSE)</f>
        <v>Senior Executive</v>
      </c>
      <c r="V557">
        <f>_xlfn.XLOOKUP(A557,'Billing Details'!A:A,'Billing Details'!J:J,FALSE)</f>
        <v>250000</v>
      </c>
    </row>
    <row r="558" spans="1:22" x14ac:dyDescent="0.35">
      <c r="A558" s="2" t="s">
        <v>885</v>
      </c>
      <c r="B558">
        <f>_xlfn.XLOOKUP(A558,'Patient Demographics'!A:A,'Billing Details'!J:J,FALSE)</f>
        <v>3000</v>
      </c>
      <c r="C558" t="str">
        <f>_xlfn.XLOOKUP(A558,'Patient Demographics'!A:A,'Patient Demographics'!N:N,FALSE)</f>
        <v>South</v>
      </c>
      <c r="D558">
        <f>_xlfn.XLOOKUP(A558,'Patient Demographics'!A:A,'Patient Demographics'!I:I,FALSE)</f>
        <v>48</v>
      </c>
      <c r="E558" t="str">
        <f>_xlfn.XLOOKUP(A558,'Patient Demographics'!A:A,'Patient Demographics'!J:J,FALSE)</f>
        <v>Senior</v>
      </c>
      <c r="F558">
        <f>_xlfn.XLOOKUP(A558,'Billing Details'!A:A,'Billing Details'!U:U,FALSE)</f>
        <v>1931.88</v>
      </c>
      <c r="G558">
        <f>_xlfn.XLOOKUP(A558,'Patient Health Records'!A:A,'Patient Health Records'!E:E,FALSE)</f>
        <v>61.8</v>
      </c>
      <c r="H558" t="str">
        <f>_xlfn.XLOOKUP(A558,'Patient Health Records'!A:A,'Patient Health Records'!B:B,FALSE)</f>
        <v>A-</v>
      </c>
      <c r="I558" t="b">
        <f>_xlfn.XLOOKUP(A558,'Patient Health Records'!A:A,'Patient Health Records'!J:J,FALSE)</f>
        <v>0</v>
      </c>
      <c r="J558" t="b">
        <f>_xlfn.XLOOKUP(A558,'Patient Health Records'!A:A,'Patient Health Records'!P:P,FALSE)</f>
        <v>1</v>
      </c>
      <c r="K558" s="68">
        <f>_xlfn.XLOOKUP(A558,'Patient Health Records'!A:A,'Patient Health Records'!F:F,FALSE)</f>
        <v>23.54823959762231</v>
      </c>
      <c r="L558" s="22" t="b">
        <f>_xlfn.XLOOKUP(A558,'Patient Health Records'!A:A,'Patient Health Records'!AD:AD,FALSE)</f>
        <v>0</v>
      </c>
      <c r="M558">
        <f>_xlfn.XLOOKUP(A558,'Patient Demographics'!A:A,'Patient Demographics'!K:K,FALSE)</f>
        <v>4</v>
      </c>
      <c r="N558" t="b">
        <f>_xlfn.XLOOKUP(A558,'Billing Details'!A:A,'Billing Details'!T:T,FALSE)</f>
        <v>1</v>
      </c>
      <c r="O558" t="str">
        <f>_xlfn.XLOOKUP(A558,'Patient Health Records'!A:A,'Patient Health Records'!AF:AF,FALSE)</f>
        <v>Prostate Cancer</v>
      </c>
      <c r="P558" t="b">
        <f>_xlfn.XLOOKUP(A558,'Patient Health Records'!A:A,'Patient Health Records'!X:X,FALSE)</f>
        <v>0</v>
      </c>
      <c r="Q558" t="b">
        <f>_xlfn.XLOOKUP(A558,'Patient Health Records'!A:A,'Patient Health Records'!S:S,FALSE)</f>
        <v>0</v>
      </c>
      <c r="R558" t="b">
        <f>_xlfn.XLOOKUP(A558,'Patient Health Records'!A:A,'Patient Health Records'!AA:AA,FALSE)</f>
        <v>0</v>
      </c>
      <c r="S558" t="str">
        <f>_xlfn.XLOOKUP(A558,'Patient Demographics'!A:A,'Patient Demographics'!E:E,FALSE)</f>
        <v>Female</v>
      </c>
      <c r="T558" t="str">
        <f>_xlfn.XLOOKUP(A558,'Patient Education'!A:A,'Patient Education'!B:B,FALSE)</f>
        <v>School</v>
      </c>
      <c r="U558" t="str">
        <f>_xlfn.XLOOKUP('Combined Sheet'!A558,'Patient Education'!A:A,'Patient Education'!C:C,FALSE)</f>
        <v>Clerical Staff</v>
      </c>
      <c r="V558">
        <f>_xlfn.XLOOKUP(A558,'Billing Details'!A:A,'Billing Details'!J:J,FALSE)</f>
        <v>3000</v>
      </c>
    </row>
    <row r="559" spans="1:22" x14ac:dyDescent="0.35">
      <c r="A559" s="2" t="s">
        <v>887</v>
      </c>
      <c r="B559">
        <f>_xlfn.XLOOKUP(A559,'Patient Demographics'!A:A,'Billing Details'!J:J,FALSE)</f>
        <v>100</v>
      </c>
      <c r="C559" t="str">
        <f>_xlfn.XLOOKUP(A559,'Patient Demographics'!A:A,'Patient Demographics'!N:N,FALSE)</f>
        <v>West</v>
      </c>
      <c r="D559">
        <f>_xlfn.XLOOKUP(A559,'Patient Demographics'!A:A,'Patient Demographics'!I:I,FALSE)</f>
        <v>38</v>
      </c>
      <c r="E559" t="str">
        <f>_xlfn.XLOOKUP(A559,'Patient Demographics'!A:A,'Patient Demographics'!J:J,FALSE)</f>
        <v>Adult</v>
      </c>
      <c r="F559">
        <f>_xlfn.XLOOKUP(A559,'Billing Details'!A:A,'Billing Details'!U:U,FALSE)</f>
        <v>83.8</v>
      </c>
      <c r="G559">
        <f>_xlfn.XLOOKUP(A559,'Patient Health Records'!A:A,'Patient Health Records'!E:E,FALSE)</f>
        <v>71.599999999999994</v>
      </c>
      <c r="H559" t="str">
        <f>_xlfn.XLOOKUP(A559,'Patient Health Records'!A:A,'Patient Health Records'!B:B,FALSE)</f>
        <v>A+</v>
      </c>
      <c r="I559" t="b">
        <f>_xlfn.XLOOKUP(A559,'Patient Health Records'!A:A,'Patient Health Records'!J:J,FALSE)</f>
        <v>0</v>
      </c>
      <c r="J559" t="b">
        <f>_xlfn.XLOOKUP(A559,'Patient Health Records'!A:A,'Patient Health Records'!P:P,FALSE)</f>
        <v>1</v>
      </c>
      <c r="K559" s="68">
        <f>_xlfn.XLOOKUP(A559,'Patient Health Records'!A:A,'Patient Health Records'!F:F,FALSE)</f>
        <v>25.368480725623584</v>
      </c>
      <c r="L559" s="22" t="b">
        <f>_xlfn.XLOOKUP(A559,'Patient Health Records'!A:A,'Patient Health Records'!AD:AD,FALSE)</f>
        <v>0</v>
      </c>
      <c r="M559">
        <f>_xlfn.XLOOKUP(A559,'Patient Demographics'!A:A,'Patient Demographics'!K:K,FALSE)</f>
        <v>12</v>
      </c>
      <c r="N559" t="b">
        <f>_xlfn.XLOOKUP(A559,'Billing Details'!A:A,'Billing Details'!T:T,FALSE)</f>
        <v>1</v>
      </c>
      <c r="O559" t="str">
        <f>_xlfn.XLOOKUP(A559,'Patient Health Records'!A:A,'Patient Health Records'!AF:AF,FALSE)</f>
        <v>Kidney Stones</v>
      </c>
      <c r="P559" t="b">
        <f>_xlfn.XLOOKUP(A559,'Patient Health Records'!A:A,'Patient Health Records'!X:X,FALSE)</f>
        <v>0</v>
      </c>
      <c r="Q559" t="b">
        <f>_xlfn.XLOOKUP(A559,'Patient Health Records'!A:A,'Patient Health Records'!S:S,FALSE)</f>
        <v>0</v>
      </c>
      <c r="R559" t="b">
        <f>_xlfn.XLOOKUP(A559,'Patient Health Records'!A:A,'Patient Health Records'!AA:AA,FALSE)</f>
        <v>0</v>
      </c>
      <c r="S559" t="str">
        <f>_xlfn.XLOOKUP(A559,'Patient Demographics'!A:A,'Patient Demographics'!E:E,FALSE)</f>
        <v>Male</v>
      </c>
      <c r="T559" t="str">
        <f>_xlfn.XLOOKUP(A559,'Patient Education'!A:A,'Patient Education'!B:B,FALSE)</f>
        <v>Bachelor's Degree</v>
      </c>
      <c r="U559" t="str">
        <f>_xlfn.XLOOKUP('Combined Sheet'!A559,'Patient Education'!A:A,'Patient Education'!C:C,FALSE)</f>
        <v>Nurse</v>
      </c>
      <c r="V559">
        <f>_xlfn.XLOOKUP(A559,'Billing Details'!A:A,'Billing Details'!J:J,FALSE)</f>
        <v>100</v>
      </c>
    </row>
    <row r="560" spans="1:22" x14ac:dyDescent="0.35">
      <c r="A560" s="2" t="s">
        <v>888</v>
      </c>
      <c r="B560">
        <f>_xlfn.XLOOKUP(A560,'Patient Demographics'!A:A,'Billing Details'!J:J,FALSE)</f>
        <v>240000</v>
      </c>
      <c r="C560" t="str">
        <f>_xlfn.XLOOKUP(A560,'Patient Demographics'!A:A,'Patient Demographics'!N:N,FALSE)</f>
        <v>South</v>
      </c>
      <c r="D560">
        <f>_xlfn.XLOOKUP(A560,'Patient Demographics'!A:A,'Patient Demographics'!I:I,FALSE)</f>
        <v>33</v>
      </c>
      <c r="E560" t="str">
        <f>_xlfn.XLOOKUP(A560,'Patient Demographics'!A:A,'Patient Demographics'!J:J,FALSE)</f>
        <v>Adult</v>
      </c>
      <c r="F560">
        <f>_xlfn.XLOOKUP(A560,'Billing Details'!A:A,'Billing Details'!U:U,FALSE)</f>
        <v>130677.12</v>
      </c>
      <c r="G560">
        <f>_xlfn.XLOOKUP(A560,'Patient Health Records'!A:A,'Patient Health Records'!E:E,FALSE)</f>
        <v>111.9</v>
      </c>
      <c r="H560" t="str">
        <f>_xlfn.XLOOKUP(A560,'Patient Health Records'!A:A,'Patient Health Records'!B:B,FALSE)</f>
        <v>B+</v>
      </c>
      <c r="I560" t="b">
        <f>_xlfn.XLOOKUP(A560,'Patient Health Records'!A:A,'Patient Health Records'!J:J,FALSE)</f>
        <v>0</v>
      </c>
      <c r="J560" t="b">
        <f>_xlfn.XLOOKUP(A560,'Patient Health Records'!A:A,'Patient Health Records'!P:P,FALSE)</f>
        <v>0</v>
      </c>
      <c r="K560" s="68">
        <f>_xlfn.XLOOKUP(A560,'Patient Health Records'!A:A,'Patient Health Records'!F:F,FALSE)</f>
        <v>34.924003620361411</v>
      </c>
      <c r="L560" s="22" t="b">
        <f>_xlfn.XLOOKUP(A560,'Patient Health Records'!A:A,'Patient Health Records'!AD:AD,FALSE)</f>
        <v>1</v>
      </c>
      <c r="M560">
        <f>_xlfn.XLOOKUP(A560,'Patient Demographics'!A:A,'Patient Demographics'!K:K,FALSE)</f>
        <v>5</v>
      </c>
      <c r="N560" t="b">
        <f>_xlfn.XLOOKUP(A560,'Billing Details'!A:A,'Billing Details'!T:T,FALSE)</f>
        <v>1</v>
      </c>
      <c r="O560" t="str">
        <f>_xlfn.XLOOKUP(A560,'Patient Health Records'!A:A,'Patient Health Records'!AF:AF,FALSE)</f>
        <v>Kidney Stones</v>
      </c>
      <c r="P560" t="b">
        <f>_xlfn.XLOOKUP(A560,'Patient Health Records'!A:A,'Patient Health Records'!X:X,FALSE)</f>
        <v>0</v>
      </c>
      <c r="Q560" t="b">
        <f>_xlfn.XLOOKUP(A560,'Patient Health Records'!A:A,'Patient Health Records'!S:S,FALSE)</f>
        <v>1</v>
      </c>
      <c r="R560" t="b">
        <f>_xlfn.XLOOKUP(A560,'Patient Health Records'!A:A,'Patient Health Records'!AA:AA,FALSE)</f>
        <v>0</v>
      </c>
      <c r="S560" t="str">
        <f>_xlfn.XLOOKUP(A560,'Patient Demographics'!A:A,'Patient Demographics'!E:E,FALSE)</f>
        <v>Female</v>
      </c>
      <c r="T560" t="str">
        <f>_xlfn.XLOOKUP(A560,'Patient Education'!A:A,'Patient Education'!B:B,FALSE)</f>
        <v>Uneducated</v>
      </c>
      <c r="U560" t="str">
        <f>_xlfn.XLOOKUP('Combined Sheet'!A560,'Patient Education'!A:A,'Patient Education'!C:C,FALSE)</f>
        <v>Labourer</v>
      </c>
      <c r="V560">
        <f>_xlfn.XLOOKUP(A560,'Billing Details'!A:A,'Billing Details'!J:J,FALSE)</f>
        <v>240000</v>
      </c>
    </row>
    <row r="561" spans="1:22" x14ac:dyDescent="0.35">
      <c r="A561" s="2" t="s">
        <v>889</v>
      </c>
      <c r="B561">
        <f>_xlfn.XLOOKUP(A561,'Patient Demographics'!A:A,'Billing Details'!J:J,FALSE)</f>
        <v>200000</v>
      </c>
      <c r="C561" t="str">
        <f>_xlfn.XLOOKUP(A561,'Patient Demographics'!A:A,'Patient Demographics'!N:N,FALSE)</f>
        <v>North</v>
      </c>
      <c r="D561">
        <f>_xlfn.XLOOKUP(A561,'Patient Demographics'!A:A,'Patient Demographics'!I:I,FALSE)</f>
        <v>38</v>
      </c>
      <c r="E561" t="str">
        <f>_xlfn.XLOOKUP(A561,'Patient Demographics'!A:A,'Patient Demographics'!J:J,FALSE)</f>
        <v>Adult</v>
      </c>
      <c r="F561" t="str">
        <f>_xlfn.XLOOKUP(A561,'Billing Details'!A:A,'Billing Details'!U:U,FALSE)</f>
        <v/>
      </c>
      <c r="G561">
        <f>_xlfn.XLOOKUP(A561,'Patient Health Records'!A:A,'Patient Health Records'!E:E,FALSE)</f>
        <v>99.1</v>
      </c>
      <c r="H561" t="str">
        <f>_xlfn.XLOOKUP(A561,'Patient Health Records'!A:A,'Patient Health Records'!B:B,FALSE)</f>
        <v>AB+</v>
      </c>
      <c r="I561" t="b">
        <f>_xlfn.XLOOKUP(A561,'Patient Health Records'!A:A,'Patient Health Records'!J:J,FALSE)</f>
        <v>0</v>
      </c>
      <c r="J561" t="b">
        <f>_xlfn.XLOOKUP(A561,'Patient Health Records'!A:A,'Patient Health Records'!P:P,FALSE)</f>
        <v>0</v>
      </c>
      <c r="K561" s="68">
        <f>_xlfn.XLOOKUP(A561,'Patient Health Records'!A:A,'Patient Health Records'!F:F,FALSE)</f>
        <v>32.732197119830886</v>
      </c>
      <c r="L561" s="22" t="b">
        <f>_xlfn.XLOOKUP(A561,'Patient Health Records'!A:A,'Patient Health Records'!AD:AD,FALSE)</f>
        <v>1</v>
      </c>
      <c r="M561">
        <f>_xlfn.XLOOKUP(A561,'Patient Demographics'!A:A,'Patient Demographics'!K:K,FALSE)</f>
        <v>20</v>
      </c>
      <c r="N561" t="b">
        <f>_xlfn.XLOOKUP(A561,'Billing Details'!A:A,'Billing Details'!T:T,FALSE)</f>
        <v>0</v>
      </c>
      <c r="O561" t="str">
        <f>_xlfn.XLOOKUP(A561,'Patient Health Records'!A:A,'Patient Health Records'!AF:AF,FALSE)</f>
        <v>Heart Disease</v>
      </c>
      <c r="P561" t="b">
        <f>_xlfn.XLOOKUP(A561,'Patient Health Records'!A:A,'Patient Health Records'!X:X,FALSE)</f>
        <v>0</v>
      </c>
      <c r="Q561" t="b">
        <f>_xlfn.XLOOKUP(A561,'Patient Health Records'!A:A,'Patient Health Records'!S:S,FALSE)</f>
        <v>0</v>
      </c>
      <c r="R561" t="b">
        <f>_xlfn.XLOOKUP(A561,'Patient Health Records'!A:A,'Patient Health Records'!AA:AA,FALSE)</f>
        <v>1</v>
      </c>
      <c r="S561" t="str">
        <f>_xlfn.XLOOKUP(A561,'Patient Demographics'!A:A,'Patient Demographics'!E:E,FALSE)</f>
        <v>Female</v>
      </c>
      <c r="T561" t="str">
        <f>_xlfn.XLOOKUP(A561,'Patient Education'!A:A,'Patient Education'!B:B,FALSE)</f>
        <v>High School</v>
      </c>
      <c r="U561" t="str">
        <f>_xlfn.XLOOKUP('Combined Sheet'!A561,'Patient Education'!A:A,'Patient Education'!C:C,FALSE)</f>
        <v>Unemployed</v>
      </c>
      <c r="V561">
        <f>_xlfn.XLOOKUP(A561,'Billing Details'!A:A,'Billing Details'!J:J,FALSE)</f>
        <v>200000</v>
      </c>
    </row>
    <row r="562" spans="1:22" x14ac:dyDescent="0.35">
      <c r="A562" s="2" t="s">
        <v>890</v>
      </c>
      <c r="B562">
        <f>_xlfn.XLOOKUP(A562,'Patient Demographics'!A:A,'Billing Details'!J:J,FALSE)</f>
        <v>250000</v>
      </c>
      <c r="C562" t="str">
        <f>_xlfn.XLOOKUP(A562,'Patient Demographics'!A:A,'Patient Demographics'!N:N,FALSE)</f>
        <v>West</v>
      </c>
      <c r="D562">
        <f>_xlfn.XLOOKUP(A562,'Patient Demographics'!A:A,'Patient Demographics'!I:I,FALSE)</f>
        <v>38</v>
      </c>
      <c r="E562" t="str">
        <f>_xlfn.XLOOKUP(A562,'Patient Demographics'!A:A,'Patient Demographics'!J:J,FALSE)</f>
        <v>Adult</v>
      </c>
      <c r="F562">
        <f>_xlfn.XLOOKUP(A562,'Billing Details'!A:A,'Billing Details'!U:U,FALSE)</f>
        <v>173905.2</v>
      </c>
      <c r="G562">
        <f>_xlfn.XLOOKUP(A562,'Patient Health Records'!A:A,'Patient Health Records'!E:E,FALSE)</f>
        <v>95.1</v>
      </c>
      <c r="H562" t="str">
        <f>_xlfn.XLOOKUP(A562,'Patient Health Records'!A:A,'Patient Health Records'!B:B,FALSE)</f>
        <v>AB+</v>
      </c>
      <c r="I562" t="b">
        <f>_xlfn.XLOOKUP(A562,'Patient Health Records'!A:A,'Patient Health Records'!J:J,FALSE)</f>
        <v>1</v>
      </c>
      <c r="J562" t="b">
        <f>_xlfn.XLOOKUP(A562,'Patient Health Records'!A:A,'Patient Health Records'!P:P,FALSE)</f>
        <v>1</v>
      </c>
      <c r="K562" s="68">
        <f>_xlfn.XLOOKUP(A562,'Patient Health Records'!A:A,'Patient Health Records'!F:F,FALSE)</f>
        <v>33.694727891156468</v>
      </c>
      <c r="L562" s="22" t="b">
        <f>_xlfn.XLOOKUP(A562,'Patient Health Records'!A:A,'Patient Health Records'!AD:AD,FALSE)</f>
        <v>1</v>
      </c>
      <c r="M562">
        <f>_xlfn.XLOOKUP(A562,'Patient Demographics'!A:A,'Patient Demographics'!K:K,FALSE)</f>
        <v>7</v>
      </c>
      <c r="N562" t="b">
        <f>_xlfn.XLOOKUP(A562,'Billing Details'!A:A,'Billing Details'!T:T,FALSE)</f>
        <v>1</v>
      </c>
      <c r="O562" t="str">
        <f>_xlfn.XLOOKUP(A562,'Patient Health Records'!A:A,'Patient Health Records'!AF:AF,FALSE)</f>
        <v>Diabetes</v>
      </c>
      <c r="P562" t="b">
        <f>_xlfn.XLOOKUP(A562,'Patient Health Records'!A:A,'Patient Health Records'!X:X,FALSE)</f>
        <v>0</v>
      </c>
      <c r="Q562" t="b">
        <f>_xlfn.XLOOKUP(A562,'Patient Health Records'!A:A,'Patient Health Records'!S:S,FALSE)</f>
        <v>0</v>
      </c>
      <c r="R562" t="b">
        <f>_xlfn.XLOOKUP(A562,'Patient Health Records'!A:A,'Patient Health Records'!AA:AA,FALSE)</f>
        <v>1</v>
      </c>
      <c r="S562" t="str">
        <f>_xlfn.XLOOKUP(A562,'Patient Demographics'!A:A,'Patient Demographics'!E:E,FALSE)</f>
        <v>Male</v>
      </c>
      <c r="T562" t="str">
        <f>_xlfn.XLOOKUP(A562,'Patient Education'!A:A,'Patient Education'!B:B,FALSE)</f>
        <v>Master's Degree</v>
      </c>
      <c r="U562" t="str">
        <f>_xlfn.XLOOKUP('Combined Sheet'!A562,'Patient Education'!A:A,'Patient Education'!C:C,FALSE)</f>
        <v>Senior Executive</v>
      </c>
      <c r="V562">
        <f>_xlfn.XLOOKUP(A562,'Billing Details'!A:A,'Billing Details'!J:J,FALSE)</f>
        <v>250000</v>
      </c>
    </row>
    <row r="563" spans="1:22" x14ac:dyDescent="0.35">
      <c r="A563" s="2" t="s">
        <v>891</v>
      </c>
      <c r="B563">
        <f>_xlfn.XLOOKUP(A563,'Patient Demographics'!A:A,'Billing Details'!J:J,FALSE)</f>
        <v>12000</v>
      </c>
      <c r="C563" t="str">
        <f>_xlfn.XLOOKUP(A563,'Patient Demographics'!A:A,'Patient Demographics'!N:N,FALSE)</f>
        <v>West</v>
      </c>
      <c r="D563">
        <f>_xlfn.XLOOKUP(A563,'Patient Demographics'!A:A,'Patient Demographics'!I:I,FALSE)</f>
        <v>38</v>
      </c>
      <c r="E563" t="str">
        <f>_xlfn.XLOOKUP(A563,'Patient Demographics'!A:A,'Patient Demographics'!J:J,FALSE)</f>
        <v>Adult</v>
      </c>
      <c r="F563" t="str">
        <f>_xlfn.XLOOKUP(A563,'Billing Details'!A:A,'Billing Details'!U:U,FALSE)</f>
        <v/>
      </c>
      <c r="G563">
        <f>_xlfn.XLOOKUP(A563,'Patient Health Records'!A:A,'Patient Health Records'!E:E,FALSE)</f>
        <v>94.9</v>
      </c>
      <c r="H563" t="str">
        <f>_xlfn.XLOOKUP(A563,'Patient Health Records'!A:A,'Patient Health Records'!B:B,FALSE)</f>
        <v>A-</v>
      </c>
      <c r="I563" t="b">
        <f>_xlfn.XLOOKUP(A563,'Patient Health Records'!A:A,'Patient Health Records'!J:J,FALSE)</f>
        <v>0</v>
      </c>
      <c r="J563" t="b">
        <f>_xlfn.XLOOKUP(A563,'Patient Health Records'!A:A,'Patient Health Records'!P:P,FALSE)</f>
        <v>0</v>
      </c>
      <c r="K563" s="68">
        <f>_xlfn.XLOOKUP(A563,'Patient Health Records'!A:A,'Patient Health Records'!F:F,FALSE)</f>
        <v>29.952026259310696</v>
      </c>
      <c r="L563" s="22" t="b">
        <f>_xlfn.XLOOKUP(A563,'Patient Health Records'!A:A,'Patient Health Records'!AD:AD,FALSE)</f>
        <v>1</v>
      </c>
      <c r="M563">
        <f>_xlfn.XLOOKUP(A563,'Patient Demographics'!A:A,'Patient Demographics'!K:K,FALSE)</f>
        <v>25</v>
      </c>
      <c r="N563" t="b">
        <f>_xlfn.XLOOKUP(A563,'Billing Details'!A:A,'Billing Details'!T:T,FALSE)</f>
        <v>0</v>
      </c>
      <c r="O563" t="str">
        <f>_xlfn.XLOOKUP(A563,'Patient Health Records'!A:A,'Patient Health Records'!AF:AF,FALSE)</f>
        <v>Heart Attack</v>
      </c>
      <c r="P563" t="b">
        <f>_xlfn.XLOOKUP(A563,'Patient Health Records'!A:A,'Patient Health Records'!X:X,FALSE)</f>
        <v>0</v>
      </c>
      <c r="Q563" t="b">
        <f>_xlfn.XLOOKUP(A563,'Patient Health Records'!A:A,'Patient Health Records'!S:S,FALSE)</f>
        <v>0</v>
      </c>
      <c r="R563" t="b">
        <f>_xlfn.XLOOKUP(A563,'Patient Health Records'!A:A,'Patient Health Records'!AA:AA,FALSE)</f>
        <v>0</v>
      </c>
      <c r="S563" t="str">
        <f>_xlfn.XLOOKUP(A563,'Patient Demographics'!A:A,'Patient Demographics'!E:E,FALSE)</f>
        <v>Female</v>
      </c>
      <c r="T563" t="str">
        <f>_xlfn.XLOOKUP(A563,'Patient Education'!A:A,'Patient Education'!B:B,FALSE)</f>
        <v>Master's Degree</v>
      </c>
      <c r="U563" t="str">
        <f>_xlfn.XLOOKUP('Combined Sheet'!A563,'Patient Education'!A:A,'Patient Education'!C:C,FALSE)</f>
        <v>Software Engineer</v>
      </c>
      <c r="V563">
        <f>_xlfn.XLOOKUP(A563,'Billing Details'!A:A,'Billing Details'!J:J,FALSE)</f>
        <v>12000</v>
      </c>
    </row>
    <row r="564" spans="1:22" x14ac:dyDescent="0.35">
      <c r="A564" s="2" t="s">
        <v>892</v>
      </c>
      <c r="B564">
        <f>_xlfn.XLOOKUP(A564,'Patient Demographics'!A:A,'Billing Details'!J:J,FALSE)</f>
        <v>30000</v>
      </c>
      <c r="C564" t="str">
        <f>_xlfn.XLOOKUP(A564,'Patient Demographics'!A:A,'Patient Demographics'!N:N,FALSE)</f>
        <v>North</v>
      </c>
      <c r="D564">
        <f>_xlfn.XLOOKUP(A564,'Patient Demographics'!A:A,'Patient Demographics'!I:I,FALSE)</f>
        <v>41</v>
      </c>
      <c r="E564" t="str">
        <f>_xlfn.XLOOKUP(A564,'Patient Demographics'!A:A,'Patient Demographics'!J:J,FALSE)</f>
        <v>Adult</v>
      </c>
      <c r="F564">
        <f>_xlfn.XLOOKUP(A564,'Billing Details'!A:A,'Billing Details'!U:U,FALSE)</f>
        <v>15006.119999999999</v>
      </c>
      <c r="G564">
        <f>_xlfn.XLOOKUP(A564,'Patient Health Records'!A:A,'Patient Health Records'!E:E,FALSE)</f>
        <v>69.2</v>
      </c>
      <c r="H564" t="str">
        <f>_xlfn.XLOOKUP(A564,'Patient Health Records'!A:A,'Patient Health Records'!B:B,FALSE)</f>
        <v>AB-</v>
      </c>
      <c r="I564" t="b">
        <f>_xlfn.XLOOKUP(A564,'Patient Health Records'!A:A,'Patient Health Records'!J:J,FALSE)</f>
        <v>1</v>
      </c>
      <c r="J564" t="b">
        <f>_xlfn.XLOOKUP(A564,'Patient Health Records'!A:A,'Patient Health Records'!P:P,FALSE)</f>
        <v>1</v>
      </c>
      <c r="K564" s="68">
        <f>_xlfn.XLOOKUP(A564,'Patient Health Records'!A:A,'Patient Health Records'!F:F,FALSE)</f>
        <v>25.11249818551314</v>
      </c>
      <c r="L564" s="22" t="b">
        <f>_xlfn.XLOOKUP(A564,'Patient Health Records'!A:A,'Patient Health Records'!AD:AD,FALSE)</f>
        <v>0</v>
      </c>
      <c r="M564">
        <f>_xlfn.XLOOKUP(A564,'Patient Demographics'!A:A,'Patient Demographics'!K:K,FALSE)</f>
        <v>15</v>
      </c>
      <c r="N564" t="b">
        <f>_xlfn.XLOOKUP(A564,'Billing Details'!A:A,'Billing Details'!T:T,FALSE)</f>
        <v>1</v>
      </c>
      <c r="O564" t="str">
        <f>_xlfn.XLOOKUP(A564,'Patient Health Records'!A:A,'Patient Health Records'!AF:AF,FALSE)</f>
        <v>Kidney Stones</v>
      </c>
      <c r="P564" t="b">
        <f>_xlfn.XLOOKUP(A564,'Patient Health Records'!A:A,'Patient Health Records'!X:X,FALSE)</f>
        <v>0</v>
      </c>
      <c r="Q564" t="b">
        <f>_xlfn.XLOOKUP(A564,'Patient Health Records'!A:A,'Patient Health Records'!S:S,FALSE)</f>
        <v>0</v>
      </c>
      <c r="R564" t="b">
        <f>_xlfn.XLOOKUP(A564,'Patient Health Records'!A:A,'Patient Health Records'!AA:AA,FALSE)</f>
        <v>0</v>
      </c>
      <c r="S564" t="str">
        <f>_xlfn.XLOOKUP(A564,'Patient Demographics'!A:A,'Patient Demographics'!E:E,FALSE)</f>
        <v>Female</v>
      </c>
      <c r="T564" t="str">
        <f>_xlfn.XLOOKUP(A564,'Patient Education'!A:A,'Patient Education'!B:B,FALSE)</f>
        <v>Post-graduate</v>
      </c>
      <c r="U564" t="str">
        <f>_xlfn.XLOOKUP('Combined Sheet'!A564,'Patient Education'!A:A,'Patient Education'!C:C,FALSE)</f>
        <v>Professor</v>
      </c>
      <c r="V564">
        <f>_xlfn.XLOOKUP(A564,'Billing Details'!A:A,'Billing Details'!J:J,FALSE)</f>
        <v>30000</v>
      </c>
    </row>
    <row r="565" spans="1:22" x14ac:dyDescent="0.35">
      <c r="A565" s="2" t="s">
        <v>893</v>
      </c>
      <c r="B565">
        <f>_xlfn.XLOOKUP(A565,'Patient Demographics'!A:A,'Billing Details'!J:J,FALSE)</f>
        <v>60000</v>
      </c>
      <c r="C565" t="str">
        <f>_xlfn.XLOOKUP(A565,'Patient Demographics'!A:A,'Patient Demographics'!N:N,FALSE)</f>
        <v>West</v>
      </c>
      <c r="D565">
        <f>_xlfn.XLOOKUP(A565,'Patient Demographics'!A:A,'Patient Demographics'!I:I,FALSE)</f>
        <v>34</v>
      </c>
      <c r="E565" t="str">
        <f>_xlfn.XLOOKUP(A565,'Patient Demographics'!A:A,'Patient Demographics'!J:J,FALSE)</f>
        <v>Adult</v>
      </c>
      <c r="F565">
        <f>_xlfn.XLOOKUP(A565,'Billing Details'!A:A,'Billing Details'!U:U,FALSE)</f>
        <v>38081.199999999997</v>
      </c>
      <c r="G565">
        <f>_xlfn.XLOOKUP(A565,'Patient Health Records'!A:A,'Patient Health Records'!E:E,FALSE)</f>
        <v>79.599999999999994</v>
      </c>
      <c r="H565" t="str">
        <f>_xlfn.XLOOKUP(A565,'Patient Health Records'!A:A,'Patient Health Records'!B:B,FALSE)</f>
        <v>O-</v>
      </c>
      <c r="I565" t="b">
        <f>_xlfn.XLOOKUP(A565,'Patient Health Records'!A:A,'Patient Health Records'!J:J,FALSE)</f>
        <v>0</v>
      </c>
      <c r="J565" t="b">
        <f>_xlfn.XLOOKUP(A565,'Patient Health Records'!A:A,'Patient Health Records'!P:P,FALSE)</f>
        <v>1</v>
      </c>
      <c r="K565" s="68">
        <f>_xlfn.XLOOKUP(A565,'Patient Health Records'!A:A,'Patient Health Records'!F:F,FALSE)</f>
        <v>29.237832874196513</v>
      </c>
      <c r="L565" s="22" t="b">
        <f>_xlfn.XLOOKUP(A565,'Patient Health Records'!A:A,'Patient Health Records'!AD:AD,FALSE)</f>
        <v>1</v>
      </c>
      <c r="M565">
        <f>_xlfn.XLOOKUP(A565,'Patient Demographics'!A:A,'Patient Demographics'!K:K,FALSE)</f>
        <v>5</v>
      </c>
      <c r="N565" t="b">
        <f>_xlfn.XLOOKUP(A565,'Billing Details'!A:A,'Billing Details'!T:T,FALSE)</f>
        <v>1</v>
      </c>
      <c r="O565" t="str">
        <f>_xlfn.XLOOKUP(A565,'Patient Health Records'!A:A,'Patient Health Records'!AF:AF,FALSE)</f>
        <v>Heart Attack</v>
      </c>
      <c r="P565" t="b">
        <f>_xlfn.XLOOKUP(A565,'Patient Health Records'!A:A,'Patient Health Records'!X:X,FALSE)</f>
        <v>0</v>
      </c>
      <c r="Q565" t="b">
        <f>_xlfn.XLOOKUP(A565,'Patient Health Records'!A:A,'Patient Health Records'!S:S,FALSE)</f>
        <v>0</v>
      </c>
      <c r="R565" t="b">
        <f>_xlfn.XLOOKUP(A565,'Patient Health Records'!A:A,'Patient Health Records'!AA:AA,FALSE)</f>
        <v>0</v>
      </c>
      <c r="S565" t="str">
        <f>_xlfn.XLOOKUP(A565,'Patient Demographics'!A:A,'Patient Demographics'!E:E,FALSE)</f>
        <v>Male</v>
      </c>
      <c r="T565" t="str">
        <f>_xlfn.XLOOKUP(A565,'Patient Education'!A:A,'Patient Education'!B:B,FALSE)</f>
        <v>Post-graduate</v>
      </c>
      <c r="U565" t="str">
        <f>_xlfn.XLOOKUP('Combined Sheet'!A565,'Patient Education'!A:A,'Patient Education'!C:C,FALSE)</f>
        <v>Scientist</v>
      </c>
      <c r="V565">
        <f>_xlfn.XLOOKUP(A565,'Billing Details'!A:A,'Billing Details'!J:J,FALSE)</f>
        <v>60000</v>
      </c>
    </row>
    <row r="566" spans="1:22" x14ac:dyDescent="0.35">
      <c r="A566" s="2" t="s">
        <v>894</v>
      </c>
      <c r="B566">
        <f>_xlfn.XLOOKUP(A566,'Patient Demographics'!A:A,'Billing Details'!J:J,FALSE)</f>
        <v>100</v>
      </c>
      <c r="C566" t="str">
        <f>_xlfn.XLOOKUP(A566,'Patient Demographics'!A:A,'Patient Demographics'!N:N,FALSE)</f>
        <v>South</v>
      </c>
      <c r="D566">
        <f>_xlfn.XLOOKUP(A566,'Patient Demographics'!A:A,'Patient Demographics'!I:I,FALSE)</f>
        <v>53</v>
      </c>
      <c r="E566" t="str">
        <f>_xlfn.XLOOKUP(A566,'Patient Demographics'!A:A,'Patient Demographics'!J:J,FALSE)</f>
        <v>Senior</v>
      </c>
      <c r="F566">
        <f>_xlfn.XLOOKUP(A566,'Billing Details'!A:A,'Billing Details'!U:U,FALSE)</f>
        <v>57.68</v>
      </c>
      <c r="G566">
        <f>_xlfn.XLOOKUP(A566,'Patient Health Records'!A:A,'Patient Health Records'!E:E,FALSE)</f>
        <v>90.9</v>
      </c>
      <c r="H566" t="str">
        <f>_xlfn.XLOOKUP(A566,'Patient Health Records'!A:A,'Patient Health Records'!B:B,FALSE)</f>
        <v>B-</v>
      </c>
      <c r="I566" t="b">
        <f>_xlfn.XLOOKUP(A566,'Patient Health Records'!A:A,'Patient Health Records'!J:J,FALSE)</f>
        <v>1</v>
      </c>
      <c r="J566" t="b">
        <f>_xlfn.XLOOKUP(A566,'Patient Health Records'!A:A,'Patient Health Records'!P:P,FALSE)</f>
        <v>1</v>
      </c>
      <c r="K566" s="68">
        <f>_xlfn.XLOOKUP(A566,'Patient Health Records'!A:A,'Patient Health Records'!F:F,FALSE)</f>
        <v>34.212804396100722</v>
      </c>
      <c r="L566" s="22" t="b">
        <f>_xlfn.XLOOKUP(A566,'Patient Health Records'!A:A,'Patient Health Records'!AD:AD,FALSE)</f>
        <v>1</v>
      </c>
      <c r="M566">
        <f>_xlfn.XLOOKUP(A566,'Patient Demographics'!A:A,'Patient Demographics'!K:K,FALSE)</f>
        <v>7</v>
      </c>
      <c r="N566" t="b">
        <f>_xlfn.XLOOKUP(A566,'Billing Details'!A:A,'Billing Details'!T:T,FALSE)</f>
        <v>1</v>
      </c>
      <c r="O566" t="str">
        <f>_xlfn.XLOOKUP(A566,'Patient Health Records'!A:A,'Patient Health Records'!AF:AF,FALSE)</f>
        <v>Heart Attack</v>
      </c>
      <c r="P566" t="b">
        <f>_xlfn.XLOOKUP(A566,'Patient Health Records'!A:A,'Patient Health Records'!X:X,FALSE)</f>
        <v>0</v>
      </c>
      <c r="Q566" t="b">
        <f>_xlfn.XLOOKUP(A566,'Patient Health Records'!A:A,'Patient Health Records'!S:S,FALSE)</f>
        <v>1</v>
      </c>
      <c r="R566" t="b">
        <f>_xlfn.XLOOKUP(A566,'Patient Health Records'!A:A,'Patient Health Records'!AA:AA,FALSE)</f>
        <v>0</v>
      </c>
      <c r="S566" t="str">
        <f>_xlfn.XLOOKUP(A566,'Patient Demographics'!A:A,'Patient Demographics'!E:E,FALSE)</f>
        <v>Male</v>
      </c>
      <c r="T566" t="str">
        <f>_xlfn.XLOOKUP(A566,'Patient Education'!A:A,'Patient Education'!B:B,FALSE)</f>
        <v>Bachelor's Degree</v>
      </c>
      <c r="U566" t="str">
        <f>_xlfn.XLOOKUP('Combined Sheet'!A566,'Patient Education'!A:A,'Patient Education'!C:C,FALSE)</f>
        <v>Nurse</v>
      </c>
      <c r="V566">
        <f>_xlfn.XLOOKUP(A566,'Billing Details'!A:A,'Billing Details'!J:J,FALSE)</f>
        <v>100</v>
      </c>
    </row>
    <row r="567" spans="1:22" x14ac:dyDescent="0.35">
      <c r="A567" s="2" t="s">
        <v>895</v>
      </c>
      <c r="B567">
        <f>_xlfn.XLOOKUP(A567,'Patient Demographics'!A:A,'Billing Details'!J:J,FALSE)</f>
        <v>32000</v>
      </c>
      <c r="C567" t="str">
        <f>_xlfn.XLOOKUP(A567,'Patient Demographics'!A:A,'Patient Demographics'!N:N,FALSE)</f>
        <v>South</v>
      </c>
      <c r="D567">
        <f>_xlfn.XLOOKUP(A567,'Patient Demographics'!A:A,'Patient Demographics'!I:I,FALSE)</f>
        <v>42</v>
      </c>
      <c r="E567" t="str">
        <f>_xlfn.XLOOKUP(A567,'Patient Demographics'!A:A,'Patient Demographics'!J:J,FALSE)</f>
        <v>Adult</v>
      </c>
      <c r="F567">
        <f>_xlfn.XLOOKUP(A567,'Billing Details'!A:A,'Billing Details'!U:U,FALSE)</f>
        <v>24633.200000000001</v>
      </c>
      <c r="G567">
        <f>_xlfn.XLOOKUP(A567,'Patient Health Records'!A:A,'Patient Health Records'!E:E,FALSE)</f>
        <v>87.1</v>
      </c>
      <c r="H567" t="str">
        <f>_xlfn.XLOOKUP(A567,'Patient Health Records'!A:A,'Patient Health Records'!B:B,FALSE)</f>
        <v>B-</v>
      </c>
      <c r="I567" t="b">
        <f>_xlfn.XLOOKUP(A567,'Patient Health Records'!A:A,'Patient Health Records'!J:J,FALSE)</f>
        <v>0</v>
      </c>
      <c r="J567" t="b">
        <f>_xlfn.XLOOKUP(A567,'Patient Health Records'!A:A,'Patient Health Records'!P:P,FALSE)</f>
        <v>0</v>
      </c>
      <c r="K567" s="68">
        <f>_xlfn.XLOOKUP(A567,'Patient Health Records'!A:A,'Patient Health Records'!F:F,FALSE)</f>
        <v>28.440816326530609</v>
      </c>
      <c r="L567" s="22" t="b">
        <f>_xlfn.XLOOKUP(A567,'Patient Health Records'!A:A,'Patient Health Records'!AD:AD,FALSE)</f>
        <v>1</v>
      </c>
      <c r="M567">
        <f>_xlfn.XLOOKUP(A567,'Patient Demographics'!A:A,'Patient Demographics'!K:K,FALSE)</f>
        <v>30</v>
      </c>
      <c r="N567" t="b">
        <f>_xlfn.XLOOKUP(A567,'Billing Details'!A:A,'Billing Details'!T:T,FALSE)</f>
        <v>1</v>
      </c>
      <c r="O567" t="str">
        <f>_xlfn.XLOOKUP(A567,'Patient Health Records'!A:A,'Patient Health Records'!AF:AF,FALSE)</f>
        <v>Heart Disease</v>
      </c>
      <c r="P567" t="b">
        <f>_xlfn.XLOOKUP(A567,'Patient Health Records'!A:A,'Patient Health Records'!X:X,FALSE)</f>
        <v>0</v>
      </c>
      <c r="Q567" t="b">
        <f>_xlfn.XLOOKUP(A567,'Patient Health Records'!A:A,'Patient Health Records'!S:S,FALSE)</f>
        <v>0</v>
      </c>
      <c r="R567" t="b">
        <f>_xlfn.XLOOKUP(A567,'Patient Health Records'!A:A,'Patient Health Records'!AA:AA,FALSE)</f>
        <v>0</v>
      </c>
      <c r="S567" t="str">
        <f>_xlfn.XLOOKUP(A567,'Patient Demographics'!A:A,'Patient Demographics'!E:E,FALSE)</f>
        <v>Female</v>
      </c>
      <c r="T567" t="str">
        <f>_xlfn.XLOOKUP(A567,'Patient Education'!A:A,'Patient Education'!B:B,FALSE)</f>
        <v>Uneducated</v>
      </c>
      <c r="U567" t="str">
        <f>_xlfn.XLOOKUP('Combined Sheet'!A567,'Patient Education'!A:A,'Patient Education'!C:C,FALSE)</f>
        <v>Unemployed</v>
      </c>
      <c r="V567">
        <f>_xlfn.XLOOKUP(A567,'Billing Details'!A:A,'Billing Details'!J:J,FALSE)</f>
        <v>32000</v>
      </c>
    </row>
    <row r="568" spans="1:22" x14ac:dyDescent="0.35">
      <c r="A568" s="2" t="s">
        <v>897</v>
      </c>
      <c r="B568">
        <f>_xlfn.XLOOKUP(A568,'Patient Demographics'!A:A,'Billing Details'!J:J,FALSE)</f>
        <v>800</v>
      </c>
      <c r="C568" t="str">
        <f>_xlfn.XLOOKUP(A568,'Patient Demographics'!A:A,'Patient Demographics'!N:N,FALSE)</f>
        <v>South</v>
      </c>
      <c r="D568">
        <f>_xlfn.XLOOKUP(A568,'Patient Demographics'!A:A,'Patient Demographics'!I:I,FALSE)</f>
        <v>53</v>
      </c>
      <c r="E568" t="str">
        <f>_xlfn.XLOOKUP(A568,'Patient Demographics'!A:A,'Patient Demographics'!J:J,FALSE)</f>
        <v>Senior</v>
      </c>
      <c r="F568">
        <f>_xlfn.XLOOKUP(A568,'Billing Details'!A:A,'Billing Details'!U:U,FALSE)</f>
        <v>453.8</v>
      </c>
      <c r="G568">
        <f>_xlfn.XLOOKUP(A568,'Patient Health Records'!A:A,'Patient Health Records'!E:E,FALSE)</f>
        <v>72.2</v>
      </c>
      <c r="H568" t="str">
        <f>_xlfn.XLOOKUP(A568,'Patient Health Records'!A:A,'Patient Health Records'!B:B,FALSE)</f>
        <v>A-</v>
      </c>
      <c r="I568" t="b">
        <f>_xlfn.XLOOKUP(A568,'Patient Health Records'!A:A,'Patient Health Records'!J:J,FALSE)</f>
        <v>1</v>
      </c>
      <c r="J568" t="b">
        <f>_xlfn.XLOOKUP(A568,'Patient Health Records'!A:A,'Patient Health Records'!P:P,FALSE)</f>
        <v>0</v>
      </c>
      <c r="K568" s="68">
        <f>_xlfn.XLOOKUP(A568,'Patient Health Records'!A:A,'Patient Health Records'!F:F,FALSE)</f>
        <v>30.44358239163434</v>
      </c>
      <c r="L568" s="22" t="b">
        <f>_xlfn.XLOOKUP(A568,'Patient Health Records'!A:A,'Patient Health Records'!AD:AD,FALSE)</f>
        <v>1</v>
      </c>
      <c r="M568">
        <f>_xlfn.XLOOKUP(A568,'Patient Demographics'!A:A,'Patient Demographics'!K:K,FALSE)</f>
        <v>5</v>
      </c>
      <c r="N568" t="b">
        <f>_xlfn.XLOOKUP(A568,'Billing Details'!A:A,'Billing Details'!T:T,FALSE)</f>
        <v>1</v>
      </c>
      <c r="O568" t="str">
        <f>_xlfn.XLOOKUP(A568,'Patient Health Records'!A:A,'Patient Health Records'!AF:AF,FALSE)</f>
        <v>Fractured Leg</v>
      </c>
      <c r="P568" t="b">
        <f>_xlfn.XLOOKUP(A568,'Patient Health Records'!A:A,'Patient Health Records'!X:X,FALSE)</f>
        <v>0</v>
      </c>
      <c r="Q568" t="b">
        <f>_xlfn.XLOOKUP(A568,'Patient Health Records'!A:A,'Patient Health Records'!S:S,FALSE)</f>
        <v>0</v>
      </c>
      <c r="R568" t="b">
        <f>_xlfn.XLOOKUP(A568,'Patient Health Records'!A:A,'Patient Health Records'!AA:AA,FALSE)</f>
        <v>1</v>
      </c>
      <c r="S568" t="str">
        <f>_xlfn.XLOOKUP(A568,'Patient Demographics'!A:A,'Patient Demographics'!E:E,FALSE)</f>
        <v>Female</v>
      </c>
      <c r="T568" t="str">
        <f>_xlfn.XLOOKUP(A568,'Patient Education'!A:A,'Patient Education'!B:B,FALSE)</f>
        <v>Bachelor's Degree</v>
      </c>
      <c r="U568" t="str">
        <f>_xlfn.XLOOKUP('Combined Sheet'!A568,'Patient Education'!A:A,'Patient Education'!C:C,FALSE)</f>
        <v>Teacher</v>
      </c>
      <c r="V568">
        <f>_xlfn.XLOOKUP(A568,'Billing Details'!A:A,'Billing Details'!J:J,FALSE)</f>
        <v>800</v>
      </c>
    </row>
    <row r="569" spans="1:22" x14ac:dyDescent="0.35">
      <c r="A569" s="2" t="s">
        <v>898</v>
      </c>
      <c r="B569">
        <f>_xlfn.XLOOKUP(A569,'Patient Demographics'!A:A,'Billing Details'!J:J,FALSE)</f>
        <v>18000</v>
      </c>
      <c r="C569" t="str">
        <f>_xlfn.XLOOKUP(A569,'Patient Demographics'!A:A,'Patient Demographics'!N:N,FALSE)</f>
        <v>East</v>
      </c>
      <c r="D569">
        <f>_xlfn.XLOOKUP(A569,'Patient Demographics'!A:A,'Patient Demographics'!I:I,FALSE)</f>
        <v>58</v>
      </c>
      <c r="E569" t="str">
        <f>_xlfn.XLOOKUP(A569,'Patient Demographics'!A:A,'Patient Demographics'!J:J,FALSE)</f>
        <v>Senior</v>
      </c>
      <c r="F569" t="str">
        <f>_xlfn.XLOOKUP(A569,'Billing Details'!A:A,'Billing Details'!U:U,FALSE)</f>
        <v/>
      </c>
      <c r="G569">
        <f>_xlfn.XLOOKUP(A569,'Patient Health Records'!A:A,'Patient Health Records'!E:E,FALSE)</f>
        <v>69.400000000000006</v>
      </c>
      <c r="H569" t="str">
        <f>_xlfn.XLOOKUP(A569,'Patient Health Records'!A:A,'Patient Health Records'!B:B,FALSE)</f>
        <v>AB+</v>
      </c>
      <c r="I569" t="b">
        <f>_xlfn.XLOOKUP(A569,'Patient Health Records'!A:A,'Patient Health Records'!J:J,FALSE)</f>
        <v>1</v>
      </c>
      <c r="J569" t="b">
        <f>_xlfn.XLOOKUP(A569,'Patient Health Records'!A:A,'Patient Health Records'!P:P,FALSE)</f>
        <v>0</v>
      </c>
      <c r="K569" s="68">
        <f>_xlfn.XLOOKUP(A569,'Patient Health Records'!A:A,'Patient Health Records'!F:F,FALSE)</f>
        <v>28.886576482830385</v>
      </c>
      <c r="L569" s="22" t="b">
        <f>_xlfn.XLOOKUP(A569,'Patient Health Records'!A:A,'Patient Health Records'!AD:AD,FALSE)</f>
        <v>1</v>
      </c>
      <c r="M569">
        <f>_xlfn.XLOOKUP(A569,'Patient Demographics'!A:A,'Patient Demographics'!K:K,FALSE)</f>
        <v>12</v>
      </c>
      <c r="N569" t="b">
        <f>_xlfn.XLOOKUP(A569,'Billing Details'!A:A,'Billing Details'!T:T,FALSE)</f>
        <v>0</v>
      </c>
      <c r="O569" t="str">
        <f>_xlfn.XLOOKUP(A569,'Patient Health Records'!A:A,'Patient Health Records'!AF:AF,FALSE)</f>
        <v>Hypertension</v>
      </c>
      <c r="P569" t="b">
        <f>_xlfn.XLOOKUP(A569,'Patient Health Records'!A:A,'Patient Health Records'!X:X,FALSE)</f>
        <v>0</v>
      </c>
      <c r="Q569" t="b">
        <f>_xlfn.XLOOKUP(A569,'Patient Health Records'!A:A,'Patient Health Records'!S:S,FALSE)</f>
        <v>1</v>
      </c>
      <c r="R569" t="b">
        <f>_xlfn.XLOOKUP(A569,'Patient Health Records'!A:A,'Patient Health Records'!AA:AA,FALSE)</f>
        <v>1</v>
      </c>
      <c r="S569" t="str">
        <f>_xlfn.XLOOKUP(A569,'Patient Demographics'!A:A,'Patient Demographics'!E:E,FALSE)</f>
        <v>Female</v>
      </c>
      <c r="T569" t="str">
        <f>_xlfn.XLOOKUP(A569,'Patient Education'!A:A,'Patient Education'!B:B,FALSE)</f>
        <v>Post-graduate</v>
      </c>
      <c r="U569" t="str">
        <f>_xlfn.XLOOKUP('Combined Sheet'!A569,'Patient Education'!A:A,'Patient Education'!C:C,FALSE)</f>
        <v>Scientist</v>
      </c>
      <c r="V569">
        <f>_xlfn.XLOOKUP(A569,'Billing Details'!A:A,'Billing Details'!J:J,FALSE)</f>
        <v>18000</v>
      </c>
    </row>
    <row r="570" spans="1:22" x14ac:dyDescent="0.35">
      <c r="A570" s="2" t="s">
        <v>899</v>
      </c>
      <c r="B570">
        <f>_xlfn.XLOOKUP(A570,'Patient Demographics'!A:A,'Billing Details'!J:J,FALSE)</f>
        <v>500</v>
      </c>
      <c r="C570" t="str">
        <f>_xlfn.XLOOKUP(A570,'Patient Demographics'!A:A,'Patient Demographics'!N:N,FALSE)</f>
        <v>North</v>
      </c>
      <c r="D570">
        <f>_xlfn.XLOOKUP(A570,'Patient Demographics'!A:A,'Patient Demographics'!I:I,FALSE)</f>
        <v>42</v>
      </c>
      <c r="E570" t="str">
        <f>_xlfn.XLOOKUP(A570,'Patient Demographics'!A:A,'Patient Demographics'!J:J,FALSE)</f>
        <v>Adult</v>
      </c>
      <c r="F570" t="str">
        <f>_xlfn.XLOOKUP(A570,'Billing Details'!A:A,'Billing Details'!U:U,FALSE)</f>
        <v/>
      </c>
      <c r="G570">
        <f>_xlfn.XLOOKUP(A570,'Patient Health Records'!A:A,'Patient Health Records'!E:E,FALSE)</f>
        <v>101.2</v>
      </c>
      <c r="H570" t="str">
        <f>_xlfn.XLOOKUP(A570,'Patient Health Records'!A:A,'Patient Health Records'!B:B,FALSE)</f>
        <v>A+</v>
      </c>
      <c r="I570" t="b">
        <f>_xlfn.XLOOKUP(A570,'Patient Health Records'!A:A,'Patient Health Records'!J:J,FALSE)</f>
        <v>0</v>
      </c>
      <c r="J570" t="b">
        <f>_xlfn.XLOOKUP(A570,'Patient Health Records'!A:A,'Patient Health Records'!P:P,FALSE)</f>
        <v>0</v>
      </c>
      <c r="K570" s="68">
        <f>_xlfn.XLOOKUP(A570,'Patient Health Records'!A:A,'Patient Health Records'!F:F,FALSE)</f>
        <v>33.813358281265664</v>
      </c>
      <c r="L570" s="22" t="b">
        <f>_xlfn.XLOOKUP(A570,'Patient Health Records'!A:A,'Patient Health Records'!AD:AD,FALSE)</f>
        <v>1</v>
      </c>
      <c r="M570">
        <f>_xlfn.XLOOKUP(A570,'Patient Demographics'!A:A,'Patient Demographics'!K:K,FALSE)</f>
        <v>2</v>
      </c>
      <c r="N570" t="b">
        <f>_xlfn.XLOOKUP(A570,'Billing Details'!A:A,'Billing Details'!T:T,FALSE)</f>
        <v>0</v>
      </c>
      <c r="O570" t="str">
        <f>_xlfn.XLOOKUP(A570,'Patient Health Records'!A:A,'Patient Health Records'!AF:AF,FALSE)</f>
        <v>Diabetes</v>
      </c>
      <c r="P570" t="b">
        <f>_xlfn.XLOOKUP(A570,'Patient Health Records'!A:A,'Patient Health Records'!X:X,FALSE)</f>
        <v>0</v>
      </c>
      <c r="Q570" t="b">
        <f>_xlfn.XLOOKUP(A570,'Patient Health Records'!A:A,'Patient Health Records'!S:S,FALSE)</f>
        <v>1</v>
      </c>
      <c r="R570" t="b">
        <f>_xlfn.XLOOKUP(A570,'Patient Health Records'!A:A,'Patient Health Records'!AA:AA,FALSE)</f>
        <v>0</v>
      </c>
      <c r="S570" t="str">
        <f>_xlfn.XLOOKUP(A570,'Patient Demographics'!A:A,'Patient Demographics'!E:E,FALSE)</f>
        <v>Male</v>
      </c>
      <c r="T570" t="str">
        <f>_xlfn.XLOOKUP(A570,'Patient Education'!A:A,'Patient Education'!B:B,FALSE)</f>
        <v>Bachelor's Degree</v>
      </c>
      <c r="U570" t="str">
        <f>_xlfn.XLOOKUP('Combined Sheet'!A570,'Patient Education'!A:A,'Patient Education'!C:C,FALSE)</f>
        <v>Junior Executive</v>
      </c>
      <c r="V570">
        <f>_xlfn.XLOOKUP(A570,'Billing Details'!A:A,'Billing Details'!J:J,FALSE)</f>
        <v>500</v>
      </c>
    </row>
    <row r="571" spans="1:22" x14ac:dyDescent="0.35">
      <c r="A571" s="2" t="s">
        <v>901</v>
      </c>
      <c r="B571">
        <f>_xlfn.XLOOKUP(A571,'Patient Demographics'!A:A,'Billing Details'!J:J,FALSE)</f>
        <v>90000</v>
      </c>
      <c r="C571" t="str">
        <f>_xlfn.XLOOKUP(A571,'Patient Demographics'!A:A,'Patient Demographics'!N:N,FALSE)</f>
        <v>North</v>
      </c>
      <c r="D571">
        <f>_xlfn.XLOOKUP(A571,'Patient Demographics'!A:A,'Patient Demographics'!I:I,FALSE)</f>
        <v>38</v>
      </c>
      <c r="E571" t="str">
        <f>_xlfn.XLOOKUP(A571,'Patient Demographics'!A:A,'Patient Demographics'!J:J,FALSE)</f>
        <v>Adult</v>
      </c>
      <c r="F571">
        <f>_xlfn.XLOOKUP(A571,'Billing Details'!A:A,'Billing Details'!U:U,FALSE)</f>
        <v>46471.95</v>
      </c>
      <c r="G571">
        <f>_xlfn.XLOOKUP(A571,'Patient Health Records'!A:A,'Patient Health Records'!E:E,FALSE)</f>
        <v>89.6</v>
      </c>
      <c r="H571" t="str">
        <f>_xlfn.XLOOKUP(A571,'Patient Health Records'!A:A,'Patient Health Records'!B:B,FALSE)</f>
        <v>B-</v>
      </c>
      <c r="I571" t="b">
        <f>_xlfn.XLOOKUP(A571,'Patient Health Records'!A:A,'Patient Health Records'!J:J,FALSE)</f>
        <v>0</v>
      </c>
      <c r="J571" t="b">
        <f>_xlfn.XLOOKUP(A571,'Patient Health Records'!A:A,'Patient Health Records'!P:P,FALSE)</f>
        <v>0</v>
      </c>
      <c r="K571" s="68">
        <f>_xlfn.XLOOKUP(A571,'Patient Health Records'!A:A,'Patient Health Records'!F:F,FALSE)</f>
        <v>33.31350386674599</v>
      </c>
      <c r="L571" s="22" t="b">
        <f>_xlfn.XLOOKUP(A571,'Patient Health Records'!A:A,'Patient Health Records'!AD:AD,FALSE)</f>
        <v>1</v>
      </c>
      <c r="M571">
        <f>_xlfn.XLOOKUP(A571,'Patient Demographics'!A:A,'Patient Demographics'!K:K,FALSE)</f>
        <v>12</v>
      </c>
      <c r="N571" t="b">
        <f>_xlfn.XLOOKUP(A571,'Billing Details'!A:A,'Billing Details'!T:T,FALSE)</f>
        <v>1</v>
      </c>
      <c r="O571" t="str">
        <f>_xlfn.XLOOKUP(A571,'Patient Health Records'!A:A,'Patient Health Records'!AF:AF,FALSE)</f>
        <v>Heart Disease</v>
      </c>
      <c r="P571" t="b">
        <f>_xlfn.XLOOKUP(A571,'Patient Health Records'!A:A,'Patient Health Records'!X:X,FALSE)</f>
        <v>0</v>
      </c>
      <c r="Q571" t="b">
        <f>_xlfn.XLOOKUP(A571,'Patient Health Records'!A:A,'Patient Health Records'!S:S,FALSE)</f>
        <v>0</v>
      </c>
      <c r="R571" t="b">
        <f>_xlfn.XLOOKUP(A571,'Patient Health Records'!A:A,'Patient Health Records'!AA:AA,FALSE)</f>
        <v>1</v>
      </c>
      <c r="S571" t="str">
        <f>_xlfn.XLOOKUP(A571,'Patient Demographics'!A:A,'Patient Demographics'!E:E,FALSE)</f>
        <v>Male</v>
      </c>
      <c r="T571" t="str">
        <f>_xlfn.XLOOKUP(A571,'Patient Education'!A:A,'Patient Education'!B:B,FALSE)</f>
        <v>PhD</v>
      </c>
      <c r="U571" t="str">
        <f>_xlfn.XLOOKUP('Combined Sheet'!A571,'Patient Education'!A:A,'Patient Education'!C:C,FALSE)</f>
        <v>Professor</v>
      </c>
      <c r="V571">
        <f>_xlfn.XLOOKUP(A571,'Billing Details'!A:A,'Billing Details'!J:J,FALSE)</f>
        <v>90000</v>
      </c>
    </row>
    <row r="572" spans="1:22" x14ac:dyDescent="0.35">
      <c r="A572" s="2" t="s">
        <v>903</v>
      </c>
      <c r="B572">
        <f>_xlfn.XLOOKUP(A572,'Patient Demographics'!A:A,'Billing Details'!J:J,FALSE)</f>
        <v>3000</v>
      </c>
      <c r="C572" t="str">
        <f>_xlfn.XLOOKUP(A572,'Patient Demographics'!A:A,'Patient Demographics'!N:N,FALSE)</f>
        <v>West</v>
      </c>
      <c r="D572">
        <f>_xlfn.XLOOKUP(A572,'Patient Demographics'!A:A,'Patient Demographics'!I:I,FALSE)</f>
        <v>33</v>
      </c>
      <c r="E572" t="str">
        <f>_xlfn.XLOOKUP(A572,'Patient Demographics'!A:A,'Patient Demographics'!J:J,FALSE)</f>
        <v>Adult</v>
      </c>
      <c r="F572">
        <f>_xlfn.XLOOKUP(A572,'Billing Details'!A:A,'Billing Details'!U:U,FALSE)</f>
        <v>2695.2</v>
      </c>
      <c r="G572">
        <f>_xlfn.XLOOKUP(A572,'Patient Health Records'!A:A,'Patient Health Records'!E:E,FALSE)</f>
        <v>87.9</v>
      </c>
      <c r="H572" t="str">
        <f>_xlfn.XLOOKUP(A572,'Patient Health Records'!A:A,'Patient Health Records'!B:B,FALSE)</f>
        <v>AB+</v>
      </c>
      <c r="I572" t="b">
        <f>_xlfn.XLOOKUP(A572,'Patient Health Records'!A:A,'Patient Health Records'!J:J,FALSE)</f>
        <v>0</v>
      </c>
      <c r="J572" t="b">
        <f>_xlfn.XLOOKUP(A572,'Patient Health Records'!A:A,'Patient Health Records'!P:P,FALSE)</f>
        <v>0</v>
      </c>
      <c r="K572" s="68">
        <f>_xlfn.XLOOKUP(A572,'Patient Health Records'!A:A,'Patient Health Records'!F:F,FALSE)</f>
        <v>29.369507835209998</v>
      </c>
      <c r="L572" s="22" t="b">
        <f>_xlfn.XLOOKUP(A572,'Patient Health Records'!A:A,'Patient Health Records'!AD:AD,FALSE)</f>
        <v>1</v>
      </c>
      <c r="M572">
        <f>_xlfn.XLOOKUP(A572,'Patient Demographics'!A:A,'Patient Demographics'!K:K,FALSE)</f>
        <v>15</v>
      </c>
      <c r="N572" t="b">
        <f>_xlfn.XLOOKUP(A572,'Billing Details'!A:A,'Billing Details'!T:T,FALSE)</f>
        <v>1</v>
      </c>
      <c r="O572" t="str">
        <f>_xlfn.XLOOKUP(A572,'Patient Health Records'!A:A,'Patient Health Records'!AF:AF,FALSE)</f>
        <v>Respiratory Infection</v>
      </c>
      <c r="P572" t="b">
        <f>_xlfn.XLOOKUP(A572,'Patient Health Records'!A:A,'Patient Health Records'!X:X,FALSE)</f>
        <v>0</v>
      </c>
      <c r="Q572" t="b">
        <f>_xlfn.XLOOKUP(A572,'Patient Health Records'!A:A,'Patient Health Records'!S:S,FALSE)</f>
        <v>1</v>
      </c>
      <c r="R572" t="b">
        <f>_xlfn.XLOOKUP(A572,'Patient Health Records'!A:A,'Patient Health Records'!AA:AA,FALSE)</f>
        <v>0</v>
      </c>
      <c r="S572" t="str">
        <f>_xlfn.XLOOKUP(A572,'Patient Demographics'!A:A,'Patient Demographics'!E:E,FALSE)</f>
        <v>Male</v>
      </c>
      <c r="T572" t="str">
        <f>_xlfn.XLOOKUP(A572,'Patient Education'!A:A,'Patient Education'!B:B,FALSE)</f>
        <v>School</v>
      </c>
      <c r="U572" t="str">
        <f>_xlfn.XLOOKUP('Combined Sheet'!A572,'Patient Education'!A:A,'Patient Education'!C:C,FALSE)</f>
        <v>Driver</v>
      </c>
      <c r="V572">
        <f>_xlfn.XLOOKUP(A572,'Billing Details'!A:A,'Billing Details'!J:J,FALSE)</f>
        <v>3000</v>
      </c>
    </row>
    <row r="573" spans="1:22" x14ac:dyDescent="0.35">
      <c r="A573" s="2" t="s">
        <v>905</v>
      </c>
      <c r="B573">
        <f>_xlfn.XLOOKUP(A573,'Patient Demographics'!A:A,'Billing Details'!J:J,FALSE)</f>
        <v>300000</v>
      </c>
      <c r="C573" t="str">
        <f>_xlfn.XLOOKUP(A573,'Patient Demographics'!A:A,'Patient Demographics'!N:N,FALSE)</f>
        <v>East</v>
      </c>
      <c r="D573">
        <f>_xlfn.XLOOKUP(A573,'Patient Demographics'!A:A,'Patient Demographics'!I:I,FALSE)</f>
        <v>48</v>
      </c>
      <c r="E573" t="str">
        <f>_xlfn.XLOOKUP(A573,'Patient Demographics'!A:A,'Patient Demographics'!J:J,FALSE)</f>
        <v>Senior</v>
      </c>
      <c r="F573">
        <f>_xlfn.XLOOKUP(A573,'Billing Details'!A:A,'Billing Details'!U:U,FALSE)</f>
        <v>150311.76</v>
      </c>
      <c r="G573">
        <f>_xlfn.XLOOKUP(A573,'Patient Health Records'!A:A,'Patient Health Records'!E:E,FALSE)</f>
        <v>69.400000000000006</v>
      </c>
      <c r="H573" t="str">
        <f>_xlfn.XLOOKUP(A573,'Patient Health Records'!A:A,'Patient Health Records'!B:B,FALSE)</f>
        <v>B-</v>
      </c>
      <c r="I573" t="b">
        <f>_xlfn.XLOOKUP(A573,'Patient Health Records'!A:A,'Patient Health Records'!J:J,FALSE)</f>
        <v>0</v>
      </c>
      <c r="J573" t="b">
        <f>_xlfn.XLOOKUP(A573,'Patient Health Records'!A:A,'Patient Health Records'!P:P,FALSE)</f>
        <v>0</v>
      </c>
      <c r="K573" s="68">
        <f>_xlfn.XLOOKUP(A573,'Patient Health Records'!A:A,'Patient Health Records'!F:F,FALSE)</f>
        <v>25.491276400367315</v>
      </c>
      <c r="L573" s="22" t="b">
        <f>_xlfn.XLOOKUP(A573,'Patient Health Records'!A:A,'Patient Health Records'!AD:AD,FALSE)</f>
        <v>0</v>
      </c>
      <c r="M573">
        <f>_xlfn.XLOOKUP(A573,'Patient Demographics'!A:A,'Patient Demographics'!K:K,FALSE)</f>
        <v>3</v>
      </c>
      <c r="N573" t="b">
        <f>_xlfn.XLOOKUP(A573,'Billing Details'!A:A,'Billing Details'!T:T,FALSE)</f>
        <v>1</v>
      </c>
      <c r="O573" t="str">
        <f>_xlfn.XLOOKUP(A573,'Patient Health Records'!A:A,'Patient Health Records'!AF:AF,FALSE)</f>
        <v>Allergic Reaction</v>
      </c>
      <c r="P573" t="b">
        <f>_xlfn.XLOOKUP(A573,'Patient Health Records'!A:A,'Patient Health Records'!X:X,FALSE)</f>
        <v>0</v>
      </c>
      <c r="Q573" t="b">
        <f>_xlfn.XLOOKUP(A573,'Patient Health Records'!A:A,'Patient Health Records'!S:S,FALSE)</f>
        <v>0</v>
      </c>
      <c r="R573" t="b">
        <f>_xlfn.XLOOKUP(A573,'Patient Health Records'!A:A,'Patient Health Records'!AA:AA,FALSE)</f>
        <v>0</v>
      </c>
      <c r="S573" t="str">
        <f>_xlfn.XLOOKUP(A573,'Patient Demographics'!A:A,'Patient Demographics'!E:E,FALSE)</f>
        <v>Male</v>
      </c>
      <c r="T573" t="str">
        <f>_xlfn.XLOOKUP(A573,'Patient Education'!A:A,'Patient Education'!B:B,FALSE)</f>
        <v>Bachelor's Degree</v>
      </c>
      <c r="U573" t="str">
        <f>_xlfn.XLOOKUP('Combined Sheet'!A573,'Patient Education'!A:A,'Patient Education'!C:C,FALSE)</f>
        <v>Engineer</v>
      </c>
      <c r="V573">
        <f>_xlfn.XLOOKUP(A573,'Billing Details'!A:A,'Billing Details'!J:J,FALSE)</f>
        <v>300000</v>
      </c>
    </row>
    <row r="574" spans="1:22" x14ac:dyDescent="0.35">
      <c r="A574" s="2" t="s">
        <v>907</v>
      </c>
      <c r="B574">
        <f>_xlfn.XLOOKUP(A574,'Patient Demographics'!A:A,'Billing Details'!J:J,FALSE)</f>
        <v>60000</v>
      </c>
      <c r="C574" t="str">
        <f>_xlfn.XLOOKUP(A574,'Patient Demographics'!A:A,'Patient Demographics'!N:N,FALSE)</f>
        <v>East</v>
      </c>
      <c r="D574">
        <f>_xlfn.XLOOKUP(A574,'Patient Demographics'!A:A,'Patient Demographics'!I:I,FALSE)</f>
        <v>53</v>
      </c>
      <c r="E574" t="str">
        <f>_xlfn.XLOOKUP(A574,'Patient Demographics'!A:A,'Patient Demographics'!J:J,FALSE)</f>
        <v>Senior</v>
      </c>
      <c r="F574">
        <f>_xlfn.XLOOKUP(A574,'Billing Details'!A:A,'Billing Details'!U:U,FALSE)</f>
        <v>41877.64</v>
      </c>
      <c r="G574">
        <f>_xlfn.XLOOKUP(A574,'Patient Health Records'!A:A,'Patient Health Records'!E:E,FALSE)</f>
        <v>68.2</v>
      </c>
      <c r="H574" t="str">
        <f>_xlfn.XLOOKUP(A574,'Patient Health Records'!A:A,'Patient Health Records'!B:B,FALSE)</f>
        <v>O+</v>
      </c>
      <c r="I574" t="b">
        <f>_xlfn.XLOOKUP(A574,'Patient Health Records'!A:A,'Patient Health Records'!J:J,FALSE)</f>
        <v>1</v>
      </c>
      <c r="J574" t="b">
        <f>_xlfn.XLOOKUP(A574,'Patient Health Records'!A:A,'Patient Health Records'!P:P,FALSE)</f>
        <v>1</v>
      </c>
      <c r="K574" s="68">
        <f>_xlfn.XLOOKUP(A574,'Patient Health Records'!A:A,'Patient Health Records'!F:F,FALSE)</f>
        <v>30.311111111111114</v>
      </c>
      <c r="L574" s="22" t="b">
        <f>_xlfn.XLOOKUP(A574,'Patient Health Records'!A:A,'Patient Health Records'!AD:AD,FALSE)</f>
        <v>1</v>
      </c>
      <c r="M574">
        <f>_xlfn.XLOOKUP(A574,'Patient Demographics'!A:A,'Patient Demographics'!K:K,FALSE)</f>
        <v>40</v>
      </c>
      <c r="N574" t="b">
        <f>_xlfn.XLOOKUP(A574,'Billing Details'!A:A,'Billing Details'!T:T,FALSE)</f>
        <v>1</v>
      </c>
      <c r="O574" t="str">
        <f>_xlfn.XLOOKUP(A574,'Patient Health Records'!A:A,'Patient Health Records'!AF:AF,FALSE)</f>
        <v>Kidney Stones</v>
      </c>
      <c r="P574" t="b">
        <f>_xlfn.XLOOKUP(A574,'Patient Health Records'!A:A,'Patient Health Records'!X:X,FALSE)</f>
        <v>0</v>
      </c>
      <c r="Q574" t="b">
        <f>_xlfn.XLOOKUP(A574,'Patient Health Records'!A:A,'Patient Health Records'!S:S,FALSE)</f>
        <v>0</v>
      </c>
      <c r="R574" t="b">
        <f>_xlfn.XLOOKUP(A574,'Patient Health Records'!A:A,'Patient Health Records'!AA:AA,FALSE)</f>
        <v>1</v>
      </c>
      <c r="S574" t="str">
        <f>_xlfn.XLOOKUP(A574,'Patient Demographics'!A:A,'Patient Demographics'!E:E,FALSE)</f>
        <v>Male</v>
      </c>
      <c r="T574" t="str">
        <f>_xlfn.XLOOKUP(A574,'Patient Education'!A:A,'Patient Education'!B:B,FALSE)</f>
        <v>Bachelor's Degree</v>
      </c>
      <c r="U574" t="str">
        <f>_xlfn.XLOOKUP('Combined Sheet'!A574,'Patient Education'!A:A,'Patient Education'!C:C,FALSE)</f>
        <v>Junior Executive</v>
      </c>
      <c r="V574">
        <f>_xlfn.XLOOKUP(A574,'Billing Details'!A:A,'Billing Details'!J:J,FALSE)</f>
        <v>60000</v>
      </c>
    </row>
    <row r="575" spans="1:22" x14ac:dyDescent="0.35">
      <c r="A575" s="2" t="s">
        <v>909</v>
      </c>
      <c r="B575">
        <f>_xlfn.XLOOKUP(A575,'Patient Demographics'!A:A,'Billing Details'!J:J,FALSE)</f>
        <v>250000</v>
      </c>
      <c r="C575" t="str">
        <f>_xlfn.XLOOKUP(A575,'Patient Demographics'!A:A,'Patient Demographics'!N:N,FALSE)</f>
        <v>East</v>
      </c>
      <c r="D575">
        <f>_xlfn.XLOOKUP(A575,'Patient Demographics'!A:A,'Patient Demographics'!I:I,FALSE)</f>
        <v>73</v>
      </c>
      <c r="E575" t="str">
        <f>_xlfn.XLOOKUP(A575,'Patient Demographics'!A:A,'Patient Demographics'!J:J,FALSE)</f>
        <v>super senior</v>
      </c>
      <c r="F575">
        <f>_xlfn.XLOOKUP(A575,'Billing Details'!A:A,'Billing Details'!U:U,FALSE)</f>
        <v>131494.9</v>
      </c>
      <c r="G575">
        <f>_xlfn.XLOOKUP(A575,'Patient Health Records'!A:A,'Patient Health Records'!E:E,FALSE)</f>
        <v>79.599999999999994</v>
      </c>
      <c r="H575" t="str">
        <f>_xlfn.XLOOKUP(A575,'Patient Health Records'!A:A,'Patient Health Records'!B:B,FALSE)</f>
        <v>B+</v>
      </c>
      <c r="I575" t="b">
        <f>_xlfn.XLOOKUP(A575,'Patient Health Records'!A:A,'Patient Health Records'!J:J,FALSE)</f>
        <v>1</v>
      </c>
      <c r="J575" t="b">
        <f>_xlfn.XLOOKUP(A575,'Patient Health Records'!A:A,'Patient Health Records'!P:P,FALSE)</f>
        <v>0</v>
      </c>
      <c r="K575" s="68">
        <f>_xlfn.XLOOKUP(A575,'Patient Health Records'!A:A,'Patient Health Records'!F:F,FALSE)</f>
        <v>32.708744247205779</v>
      </c>
      <c r="L575" s="22" t="b">
        <f>_xlfn.XLOOKUP(A575,'Patient Health Records'!A:A,'Patient Health Records'!AD:AD,FALSE)</f>
        <v>1</v>
      </c>
      <c r="M575">
        <f>_xlfn.XLOOKUP(A575,'Patient Demographics'!A:A,'Patient Demographics'!K:K,FALSE)</f>
        <v>15</v>
      </c>
      <c r="N575" t="b">
        <f>_xlfn.XLOOKUP(A575,'Billing Details'!A:A,'Billing Details'!T:T,FALSE)</f>
        <v>1</v>
      </c>
      <c r="O575" t="str">
        <f>_xlfn.XLOOKUP(A575,'Patient Health Records'!A:A,'Patient Health Records'!AF:AF,FALSE)</f>
        <v>Heart Disease</v>
      </c>
      <c r="P575" t="b">
        <f>_xlfn.XLOOKUP(A575,'Patient Health Records'!A:A,'Patient Health Records'!X:X,FALSE)</f>
        <v>0</v>
      </c>
      <c r="Q575" t="b">
        <f>_xlfn.XLOOKUP(A575,'Patient Health Records'!A:A,'Patient Health Records'!S:S,FALSE)</f>
        <v>0</v>
      </c>
      <c r="R575" t="b">
        <f>_xlfn.XLOOKUP(A575,'Patient Health Records'!A:A,'Patient Health Records'!AA:AA,FALSE)</f>
        <v>0</v>
      </c>
      <c r="S575" t="str">
        <f>_xlfn.XLOOKUP(A575,'Patient Demographics'!A:A,'Patient Demographics'!E:E,FALSE)</f>
        <v>Male</v>
      </c>
      <c r="T575" t="str">
        <f>_xlfn.XLOOKUP(A575,'Patient Education'!A:A,'Patient Education'!B:B,FALSE)</f>
        <v>Master's Degree</v>
      </c>
      <c r="U575" t="str">
        <f>_xlfn.XLOOKUP('Combined Sheet'!A575,'Patient Education'!A:A,'Patient Education'!C:C,FALSE)</f>
        <v>Manager</v>
      </c>
      <c r="V575">
        <f>_xlfn.XLOOKUP(A575,'Billing Details'!A:A,'Billing Details'!J:J,FALSE)</f>
        <v>250000</v>
      </c>
    </row>
    <row r="576" spans="1:22" x14ac:dyDescent="0.35">
      <c r="A576" s="2" t="s">
        <v>911</v>
      </c>
      <c r="B576">
        <f>_xlfn.XLOOKUP(A576,'Patient Demographics'!A:A,'Billing Details'!J:J,FALSE)</f>
        <v>12000</v>
      </c>
      <c r="C576" t="str">
        <f>_xlfn.XLOOKUP(A576,'Patient Demographics'!A:A,'Patient Demographics'!N:N,FALSE)</f>
        <v>South</v>
      </c>
      <c r="D576">
        <f>_xlfn.XLOOKUP(A576,'Patient Demographics'!A:A,'Patient Demographics'!I:I,FALSE)</f>
        <v>48</v>
      </c>
      <c r="E576" t="str">
        <f>_xlfn.XLOOKUP(A576,'Patient Demographics'!A:A,'Patient Demographics'!J:J,FALSE)</f>
        <v>Senior</v>
      </c>
      <c r="F576">
        <f>_xlfn.XLOOKUP(A576,'Billing Details'!A:A,'Billing Details'!U:U,FALSE)</f>
        <v>10342.44</v>
      </c>
      <c r="G576">
        <f>_xlfn.XLOOKUP(A576,'Patient Health Records'!A:A,'Patient Health Records'!E:E,FALSE)</f>
        <v>86.2</v>
      </c>
      <c r="H576" t="str">
        <f>_xlfn.XLOOKUP(A576,'Patient Health Records'!A:A,'Patient Health Records'!B:B,FALSE)</f>
        <v>O-</v>
      </c>
      <c r="I576" t="b">
        <f>_xlfn.XLOOKUP(A576,'Patient Health Records'!A:A,'Patient Health Records'!J:J,FALSE)</f>
        <v>0</v>
      </c>
      <c r="J576" t="b">
        <f>_xlfn.XLOOKUP(A576,'Patient Health Records'!A:A,'Patient Health Records'!P:P,FALSE)</f>
        <v>0</v>
      </c>
      <c r="K576" s="68">
        <f>_xlfn.XLOOKUP(A576,'Patient Health Records'!A:A,'Patient Health Records'!F:F,FALSE)</f>
        <v>32.443825510933799</v>
      </c>
      <c r="L576" s="22" t="b">
        <f>_xlfn.XLOOKUP(A576,'Patient Health Records'!A:A,'Patient Health Records'!AD:AD,FALSE)</f>
        <v>1</v>
      </c>
      <c r="M576">
        <f>_xlfn.XLOOKUP(A576,'Patient Demographics'!A:A,'Patient Demographics'!K:K,FALSE)</f>
        <v>2</v>
      </c>
      <c r="N576" t="b">
        <f>_xlfn.XLOOKUP(A576,'Billing Details'!A:A,'Billing Details'!T:T,FALSE)</f>
        <v>1</v>
      </c>
      <c r="O576" t="str">
        <f>_xlfn.XLOOKUP(A576,'Patient Health Records'!A:A,'Patient Health Records'!AF:AF,FALSE)</f>
        <v>Appendicitis</v>
      </c>
      <c r="P576" t="b">
        <f>_xlfn.XLOOKUP(A576,'Patient Health Records'!A:A,'Patient Health Records'!X:X,FALSE)</f>
        <v>0</v>
      </c>
      <c r="Q576" t="b">
        <f>_xlfn.XLOOKUP(A576,'Patient Health Records'!A:A,'Patient Health Records'!S:S,FALSE)</f>
        <v>0</v>
      </c>
      <c r="R576" t="b">
        <f>_xlfn.XLOOKUP(A576,'Patient Health Records'!A:A,'Patient Health Records'!AA:AA,FALSE)</f>
        <v>1</v>
      </c>
      <c r="S576" t="str">
        <f>_xlfn.XLOOKUP(A576,'Patient Demographics'!A:A,'Patient Demographics'!E:E,FALSE)</f>
        <v>Male</v>
      </c>
      <c r="T576" t="str">
        <f>_xlfn.XLOOKUP(A576,'Patient Education'!A:A,'Patient Education'!B:B,FALSE)</f>
        <v>School</v>
      </c>
      <c r="U576" t="str">
        <f>_xlfn.XLOOKUP('Combined Sheet'!A576,'Patient Education'!A:A,'Patient Education'!C:C,FALSE)</f>
        <v>Retail Worker</v>
      </c>
      <c r="V576">
        <f>_xlfn.XLOOKUP(A576,'Billing Details'!A:A,'Billing Details'!J:J,FALSE)</f>
        <v>12000</v>
      </c>
    </row>
    <row r="577" spans="1:22" x14ac:dyDescent="0.35">
      <c r="A577" s="2" t="s">
        <v>913</v>
      </c>
      <c r="B577">
        <f>_xlfn.XLOOKUP(A577,'Patient Demographics'!A:A,'Billing Details'!J:J,FALSE)</f>
        <v>36000</v>
      </c>
      <c r="C577" t="str">
        <f>_xlfn.XLOOKUP(A577,'Patient Demographics'!A:A,'Patient Demographics'!N:N,FALSE)</f>
        <v>West</v>
      </c>
      <c r="D577">
        <f>_xlfn.XLOOKUP(A577,'Patient Demographics'!A:A,'Patient Demographics'!I:I,FALSE)</f>
        <v>45</v>
      </c>
      <c r="E577" t="str">
        <f>_xlfn.XLOOKUP(A577,'Patient Demographics'!A:A,'Patient Demographics'!J:J,FALSE)</f>
        <v>Adult</v>
      </c>
      <c r="F577">
        <f>_xlfn.XLOOKUP(A577,'Billing Details'!A:A,'Billing Details'!U:U,FALSE)</f>
        <v>18829.23</v>
      </c>
      <c r="G577">
        <f>_xlfn.XLOOKUP(A577,'Patient Health Records'!A:A,'Patient Health Records'!E:E,FALSE)</f>
        <v>94.5</v>
      </c>
      <c r="H577" t="str">
        <f>_xlfn.XLOOKUP(A577,'Patient Health Records'!A:A,'Patient Health Records'!B:B,FALSE)</f>
        <v>O-</v>
      </c>
      <c r="I577" t="b">
        <f>_xlfn.XLOOKUP(A577,'Patient Health Records'!A:A,'Patient Health Records'!J:J,FALSE)</f>
        <v>0</v>
      </c>
      <c r="J577" t="b">
        <f>_xlfn.XLOOKUP(A577,'Patient Health Records'!A:A,'Patient Health Records'!P:P,FALSE)</f>
        <v>0</v>
      </c>
      <c r="K577" s="68">
        <f>_xlfn.XLOOKUP(A577,'Patient Health Records'!A:A,'Patient Health Records'!F:F,FALSE)</f>
        <v>34.293801712875599</v>
      </c>
      <c r="L577" s="22" t="b">
        <f>_xlfn.XLOOKUP(A577,'Patient Health Records'!A:A,'Patient Health Records'!AD:AD,FALSE)</f>
        <v>1</v>
      </c>
      <c r="M577">
        <f>_xlfn.XLOOKUP(A577,'Patient Demographics'!A:A,'Patient Demographics'!K:K,FALSE)</f>
        <v>7</v>
      </c>
      <c r="N577" t="b">
        <f>_xlfn.XLOOKUP(A577,'Billing Details'!A:A,'Billing Details'!T:T,FALSE)</f>
        <v>1</v>
      </c>
      <c r="O577" t="str">
        <f>_xlfn.XLOOKUP(A577,'Patient Health Records'!A:A,'Patient Health Records'!AF:AF,FALSE)</f>
        <v>Heart Disease</v>
      </c>
      <c r="P577" t="b">
        <f>_xlfn.XLOOKUP(A577,'Patient Health Records'!A:A,'Patient Health Records'!X:X,FALSE)</f>
        <v>0</v>
      </c>
      <c r="Q577" t="b">
        <f>_xlfn.XLOOKUP(A577,'Patient Health Records'!A:A,'Patient Health Records'!S:S,FALSE)</f>
        <v>0</v>
      </c>
      <c r="R577" t="b">
        <f>_xlfn.XLOOKUP(A577,'Patient Health Records'!A:A,'Patient Health Records'!AA:AA,FALSE)</f>
        <v>0</v>
      </c>
      <c r="S577" t="str">
        <f>_xlfn.XLOOKUP(A577,'Patient Demographics'!A:A,'Patient Demographics'!E:E,FALSE)</f>
        <v>Female</v>
      </c>
      <c r="T577" t="str">
        <f>_xlfn.XLOOKUP(A577,'Patient Education'!A:A,'Patient Education'!B:B,FALSE)</f>
        <v>Master's Degree</v>
      </c>
      <c r="U577" t="str">
        <f>_xlfn.XLOOKUP('Combined Sheet'!A577,'Patient Education'!A:A,'Patient Education'!C:C,FALSE)</f>
        <v>Software Engineer</v>
      </c>
      <c r="V577">
        <f>_xlfn.XLOOKUP(A577,'Billing Details'!A:A,'Billing Details'!J:J,FALSE)</f>
        <v>36000</v>
      </c>
    </row>
    <row r="578" spans="1:22" x14ac:dyDescent="0.35">
      <c r="A578" s="2" t="s">
        <v>914</v>
      </c>
      <c r="B578">
        <f>_xlfn.XLOOKUP(A578,'Patient Demographics'!A:A,'Billing Details'!J:J,FALSE)</f>
        <v>45000</v>
      </c>
      <c r="C578" t="str">
        <f>_xlfn.XLOOKUP(A578,'Patient Demographics'!A:A,'Patient Demographics'!N:N,FALSE)</f>
        <v>East</v>
      </c>
      <c r="D578">
        <f>_xlfn.XLOOKUP(A578,'Patient Demographics'!A:A,'Patient Demographics'!I:I,FALSE)</f>
        <v>41</v>
      </c>
      <c r="E578" t="str">
        <f>_xlfn.XLOOKUP(A578,'Patient Demographics'!A:A,'Patient Demographics'!J:J,FALSE)</f>
        <v>Adult</v>
      </c>
      <c r="F578">
        <f>_xlfn.XLOOKUP(A578,'Billing Details'!A:A,'Billing Details'!U:U,FALSE)</f>
        <v>31528.77</v>
      </c>
      <c r="G578">
        <f>_xlfn.XLOOKUP(A578,'Patient Health Records'!A:A,'Patient Health Records'!E:E,FALSE)</f>
        <v>84.1</v>
      </c>
      <c r="H578" t="str">
        <f>_xlfn.XLOOKUP(A578,'Patient Health Records'!A:A,'Patient Health Records'!B:B,FALSE)</f>
        <v>B-</v>
      </c>
      <c r="I578" t="b">
        <f>_xlfn.XLOOKUP(A578,'Patient Health Records'!A:A,'Patient Health Records'!J:J,FALSE)</f>
        <v>1</v>
      </c>
      <c r="J578" t="b">
        <f>_xlfn.XLOOKUP(A578,'Patient Health Records'!A:A,'Patient Health Records'!P:P,FALSE)</f>
        <v>0</v>
      </c>
      <c r="K578" s="68">
        <f>_xlfn.XLOOKUP(A578,'Patient Health Records'!A:A,'Patient Health Records'!F:F,FALSE)</f>
        <v>31.268590124925641</v>
      </c>
      <c r="L578" s="22" t="b">
        <f>_xlfn.XLOOKUP(A578,'Patient Health Records'!A:A,'Patient Health Records'!AD:AD,FALSE)</f>
        <v>1</v>
      </c>
      <c r="M578">
        <f>_xlfn.XLOOKUP(A578,'Patient Demographics'!A:A,'Patient Demographics'!K:K,FALSE)</f>
        <v>0</v>
      </c>
      <c r="N578" t="b">
        <f>_xlfn.XLOOKUP(A578,'Billing Details'!A:A,'Billing Details'!T:T,FALSE)</f>
        <v>1</v>
      </c>
      <c r="O578" t="str">
        <f>_xlfn.XLOOKUP(A578,'Patient Health Records'!A:A,'Patient Health Records'!AF:AF,FALSE)</f>
        <v>Appendicitis</v>
      </c>
      <c r="P578" t="b">
        <f>_xlfn.XLOOKUP(A578,'Patient Health Records'!A:A,'Patient Health Records'!X:X,FALSE)</f>
        <v>0</v>
      </c>
      <c r="Q578" t="b">
        <f>_xlfn.XLOOKUP(A578,'Patient Health Records'!A:A,'Patient Health Records'!S:S,FALSE)</f>
        <v>1</v>
      </c>
      <c r="R578" t="b">
        <f>_xlfn.XLOOKUP(A578,'Patient Health Records'!A:A,'Patient Health Records'!AA:AA,FALSE)</f>
        <v>1</v>
      </c>
      <c r="S578" t="str">
        <f>_xlfn.XLOOKUP(A578,'Patient Demographics'!A:A,'Patient Demographics'!E:E,FALSE)</f>
        <v>Female</v>
      </c>
      <c r="T578" t="str">
        <f>_xlfn.XLOOKUP(A578,'Patient Education'!A:A,'Patient Education'!B:B,FALSE)</f>
        <v>Master's Degree</v>
      </c>
      <c r="U578" t="str">
        <f>_xlfn.XLOOKUP('Combined Sheet'!A578,'Patient Education'!A:A,'Patient Education'!C:C,FALSE)</f>
        <v>Senior Executive</v>
      </c>
      <c r="V578">
        <f>_xlfn.XLOOKUP(A578,'Billing Details'!A:A,'Billing Details'!J:J,FALSE)</f>
        <v>45000</v>
      </c>
    </row>
    <row r="579" spans="1:22" x14ac:dyDescent="0.35">
      <c r="A579" s="2" t="s">
        <v>916</v>
      </c>
      <c r="B579">
        <f>_xlfn.XLOOKUP(A579,'Patient Demographics'!A:A,'Billing Details'!J:J,FALSE)</f>
        <v>90000</v>
      </c>
      <c r="C579" t="str">
        <f>_xlfn.XLOOKUP(A579,'Patient Demographics'!A:A,'Patient Demographics'!N:N,FALSE)</f>
        <v>West</v>
      </c>
      <c r="D579">
        <f>_xlfn.XLOOKUP(A579,'Patient Demographics'!A:A,'Patient Demographics'!I:I,FALSE)</f>
        <v>42</v>
      </c>
      <c r="E579" t="str">
        <f>_xlfn.XLOOKUP(A579,'Patient Demographics'!A:A,'Patient Demographics'!J:J,FALSE)</f>
        <v>Adult</v>
      </c>
      <c r="F579" t="str">
        <f>_xlfn.XLOOKUP(A579,'Billing Details'!A:A,'Billing Details'!U:U,FALSE)</f>
        <v/>
      </c>
      <c r="G579">
        <f>_xlfn.XLOOKUP(A579,'Patient Health Records'!A:A,'Patient Health Records'!E:E,FALSE)</f>
        <v>66.099999999999994</v>
      </c>
      <c r="H579" t="str">
        <f>_xlfn.XLOOKUP(A579,'Patient Health Records'!A:A,'Patient Health Records'!B:B,FALSE)</f>
        <v>B+</v>
      </c>
      <c r="I579" t="b">
        <f>_xlfn.XLOOKUP(A579,'Patient Health Records'!A:A,'Patient Health Records'!J:J,FALSE)</f>
        <v>0</v>
      </c>
      <c r="J579" t="b">
        <f>_xlfn.XLOOKUP(A579,'Patient Health Records'!A:A,'Patient Health Records'!P:P,FALSE)</f>
        <v>0</v>
      </c>
      <c r="K579" s="68">
        <f>_xlfn.XLOOKUP(A579,'Patient Health Records'!A:A,'Patient Health Records'!F:F,FALSE)</f>
        <v>21.832474567314041</v>
      </c>
      <c r="L579" s="22" t="b">
        <f>_xlfn.XLOOKUP(A579,'Patient Health Records'!A:A,'Patient Health Records'!AD:AD,FALSE)</f>
        <v>0</v>
      </c>
      <c r="M579">
        <f>_xlfn.XLOOKUP(A579,'Patient Demographics'!A:A,'Patient Demographics'!K:K,FALSE)</f>
        <v>15</v>
      </c>
      <c r="N579" t="b">
        <f>_xlfn.XLOOKUP(A579,'Billing Details'!A:A,'Billing Details'!T:T,FALSE)</f>
        <v>0</v>
      </c>
      <c r="O579" t="str">
        <f>_xlfn.XLOOKUP(A579,'Patient Health Records'!A:A,'Patient Health Records'!AF:AF,FALSE)</f>
        <v>Fractured Leg</v>
      </c>
      <c r="P579" t="b">
        <f>_xlfn.XLOOKUP(A579,'Patient Health Records'!A:A,'Patient Health Records'!X:X,FALSE)</f>
        <v>0</v>
      </c>
      <c r="Q579" t="b">
        <f>_xlfn.XLOOKUP(A579,'Patient Health Records'!A:A,'Patient Health Records'!S:S,FALSE)</f>
        <v>0</v>
      </c>
      <c r="R579" t="b">
        <f>_xlfn.XLOOKUP(A579,'Patient Health Records'!A:A,'Patient Health Records'!AA:AA,FALSE)</f>
        <v>0</v>
      </c>
      <c r="S579" t="str">
        <f>_xlfn.XLOOKUP(A579,'Patient Demographics'!A:A,'Patient Demographics'!E:E,FALSE)</f>
        <v>Female</v>
      </c>
      <c r="T579" t="str">
        <f>_xlfn.XLOOKUP(A579,'Patient Education'!A:A,'Patient Education'!B:B,FALSE)</f>
        <v>Master's Degree</v>
      </c>
      <c r="U579" t="str">
        <f>_xlfn.XLOOKUP('Combined Sheet'!A579,'Patient Education'!A:A,'Patient Education'!C:C,FALSE)</f>
        <v>Doctor</v>
      </c>
      <c r="V579">
        <f>_xlfn.XLOOKUP(A579,'Billing Details'!A:A,'Billing Details'!J:J,FALSE)</f>
        <v>90000</v>
      </c>
    </row>
    <row r="580" spans="1:22" x14ac:dyDescent="0.35">
      <c r="A580" s="2" t="s">
        <v>917</v>
      </c>
      <c r="B580">
        <f>_xlfn.XLOOKUP(A580,'Patient Demographics'!A:A,'Billing Details'!J:J,FALSE)</f>
        <v>1000</v>
      </c>
      <c r="C580" t="str">
        <f>_xlfn.XLOOKUP(A580,'Patient Demographics'!A:A,'Patient Demographics'!N:N,FALSE)</f>
        <v>North</v>
      </c>
      <c r="D580">
        <f>_xlfn.XLOOKUP(A580,'Patient Demographics'!A:A,'Patient Demographics'!I:I,FALSE)</f>
        <v>34</v>
      </c>
      <c r="E580" t="str">
        <f>_xlfn.XLOOKUP(A580,'Patient Demographics'!A:A,'Patient Demographics'!J:J,FALSE)</f>
        <v>Adult</v>
      </c>
      <c r="F580" t="str">
        <f>_xlfn.XLOOKUP(A580,'Billing Details'!A:A,'Billing Details'!U:U,FALSE)</f>
        <v/>
      </c>
      <c r="G580">
        <f>_xlfn.XLOOKUP(A580,'Patient Health Records'!A:A,'Patient Health Records'!E:E,FALSE)</f>
        <v>94</v>
      </c>
      <c r="H580" t="str">
        <f>_xlfn.XLOOKUP(A580,'Patient Health Records'!A:A,'Patient Health Records'!B:B,FALSE)</f>
        <v>AB+</v>
      </c>
      <c r="I580" t="b">
        <f>_xlfn.XLOOKUP(A580,'Patient Health Records'!A:A,'Patient Health Records'!J:J,FALSE)</f>
        <v>1</v>
      </c>
      <c r="J580" t="b">
        <f>_xlfn.XLOOKUP(A580,'Patient Health Records'!A:A,'Patient Health Records'!P:P,FALSE)</f>
        <v>1</v>
      </c>
      <c r="K580" s="68">
        <f>_xlfn.XLOOKUP(A580,'Patient Health Records'!A:A,'Patient Health Records'!F:F,FALSE)</f>
        <v>34.112353026564087</v>
      </c>
      <c r="L580" s="22" t="b">
        <f>_xlfn.XLOOKUP(A580,'Patient Health Records'!A:A,'Patient Health Records'!AD:AD,FALSE)</f>
        <v>1</v>
      </c>
      <c r="M580">
        <f>_xlfn.XLOOKUP(A580,'Patient Demographics'!A:A,'Patient Demographics'!K:K,FALSE)</f>
        <v>2</v>
      </c>
      <c r="N580" t="b">
        <f>_xlfn.XLOOKUP(A580,'Billing Details'!A:A,'Billing Details'!T:T,FALSE)</f>
        <v>0</v>
      </c>
      <c r="O580" t="str">
        <f>_xlfn.XLOOKUP(A580,'Patient Health Records'!A:A,'Patient Health Records'!AF:AF,FALSE)</f>
        <v>Fractured Arm</v>
      </c>
      <c r="P580" t="b">
        <f>_xlfn.XLOOKUP(A580,'Patient Health Records'!A:A,'Patient Health Records'!X:X,FALSE)</f>
        <v>0</v>
      </c>
      <c r="Q580" t="b">
        <f>_xlfn.XLOOKUP(A580,'Patient Health Records'!A:A,'Patient Health Records'!S:S,FALSE)</f>
        <v>1</v>
      </c>
      <c r="R580" t="b">
        <f>_xlfn.XLOOKUP(A580,'Patient Health Records'!A:A,'Patient Health Records'!AA:AA,FALSE)</f>
        <v>0</v>
      </c>
      <c r="S580" t="str">
        <f>_xlfn.XLOOKUP(A580,'Patient Demographics'!A:A,'Patient Demographics'!E:E,FALSE)</f>
        <v>Male</v>
      </c>
      <c r="T580" t="str">
        <f>_xlfn.XLOOKUP(A580,'Patient Education'!A:A,'Patient Education'!B:B,FALSE)</f>
        <v>Master's Degree</v>
      </c>
      <c r="U580" t="str">
        <f>_xlfn.XLOOKUP('Combined Sheet'!A580,'Patient Education'!A:A,'Patient Education'!C:C,FALSE)</f>
        <v>Manager</v>
      </c>
      <c r="V580">
        <f>_xlfn.XLOOKUP(A580,'Billing Details'!A:A,'Billing Details'!J:J,FALSE)</f>
        <v>1000</v>
      </c>
    </row>
    <row r="581" spans="1:22" x14ac:dyDescent="0.35">
      <c r="A581" s="2" t="s">
        <v>919</v>
      </c>
      <c r="B581">
        <f>_xlfn.XLOOKUP(A581,'Patient Demographics'!A:A,'Billing Details'!J:J,FALSE)</f>
        <v>18000</v>
      </c>
      <c r="C581" t="str">
        <f>_xlfn.XLOOKUP(A581,'Patient Demographics'!A:A,'Patient Demographics'!N:N,FALSE)</f>
        <v>North</v>
      </c>
      <c r="D581">
        <f>_xlfn.XLOOKUP(A581,'Patient Demographics'!A:A,'Patient Demographics'!I:I,FALSE)</f>
        <v>58</v>
      </c>
      <c r="E581" t="str">
        <f>_xlfn.XLOOKUP(A581,'Patient Demographics'!A:A,'Patient Demographics'!J:J,FALSE)</f>
        <v>Senior</v>
      </c>
      <c r="F581">
        <f>_xlfn.XLOOKUP(A581,'Billing Details'!A:A,'Billing Details'!U:U,FALSE)</f>
        <v>11325.24</v>
      </c>
      <c r="G581">
        <f>_xlfn.XLOOKUP(A581,'Patient Health Records'!A:A,'Patient Health Records'!E:E,FALSE)</f>
        <v>76.099999999999994</v>
      </c>
      <c r="H581" t="str">
        <f>_xlfn.XLOOKUP(A581,'Patient Health Records'!A:A,'Patient Health Records'!B:B,FALSE)</f>
        <v>A+</v>
      </c>
      <c r="I581" t="b">
        <f>_xlfn.XLOOKUP(A581,'Patient Health Records'!A:A,'Patient Health Records'!J:J,FALSE)</f>
        <v>0</v>
      </c>
      <c r="J581" t="b">
        <f>_xlfn.XLOOKUP(A581,'Patient Health Records'!A:A,'Patient Health Records'!P:P,FALSE)</f>
        <v>0</v>
      </c>
      <c r="K581" s="68">
        <f>_xlfn.XLOOKUP(A581,'Patient Health Records'!A:A,'Patient Health Records'!F:F,FALSE)</f>
        <v>30.483896811408421</v>
      </c>
      <c r="L581" s="22" t="b">
        <f>_xlfn.XLOOKUP(A581,'Patient Health Records'!A:A,'Patient Health Records'!AD:AD,FALSE)</f>
        <v>1</v>
      </c>
      <c r="M581">
        <f>_xlfn.XLOOKUP(A581,'Patient Demographics'!A:A,'Patient Demographics'!K:K,FALSE)</f>
        <v>15</v>
      </c>
      <c r="N581" t="b">
        <f>_xlfn.XLOOKUP(A581,'Billing Details'!A:A,'Billing Details'!T:T,FALSE)</f>
        <v>1</v>
      </c>
      <c r="O581" t="str">
        <f>_xlfn.XLOOKUP(A581,'Patient Health Records'!A:A,'Patient Health Records'!AF:AF,FALSE)</f>
        <v>Allergic Reaction</v>
      </c>
      <c r="P581" t="b">
        <f>_xlfn.XLOOKUP(A581,'Patient Health Records'!A:A,'Patient Health Records'!X:X,FALSE)</f>
        <v>0</v>
      </c>
      <c r="Q581" t="b">
        <f>_xlfn.XLOOKUP(A581,'Patient Health Records'!A:A,'Patient Health Records'!S:S,FALSE)</f>
        <v>1</v>
      </c>
      <c r="R581" t="b">
        <f>_xlfn.XLOOKUP(A581,'Patient Health Records'!A:A,'Patient Health Records'!AA:AA,FALSE)</f>
        <v>1</v>
      </c>
      <c r="S581" t="str">
        <f>_xlfn.XLOOKUP(A581,'Patient Demographics'!A:A,'Patient Demographics'!E:E,FALSE)</f>
        <v>Female</v>
      </c>
      <c r="T581" t="str">
        <f>_xlfn.XLOOKUP(A581,'Patient Education'!A:A,'Patient Education'!B:B,FALSE)</f>
        <v>Master's Degree</v>
      </c>
      <c r="U581" t="str">
        <f>_xlfn.XLOOKUP('Combined Sheet'!A581,'Patient Education'!A:A,'Patient Education'!C:C,FALSE)</f>
        <v>Manager</v>
      </c>
      <c r="V581">
        <f>_xlfn.XLOOKUP(A581,'Billing Details'!A:A,'Billing Details'!J:J,FALSE)</f>
        <v>18000</v>
      </c>
    </row>
    <row r="582" spans="1:22" x14ac:dyDescent="0.35">
      <c r="A582" s="2" t="s">
        <v>920</v>
      </c>
      <c r="B582">
        <f>_xlfn.XLOOKUP(A582,'Patient Demographics'!A:A,'Billing Details'!J:J,FALSE)</f>
        <v>45000</v>
      </c>
      <c r="C582" t="str">
        <f>_xlfn.XLOOKUP(A582,'Patient Demographics'!A:A,'Patient Demographics'!N:N,FALSE)</f>
        <v>North</v>
      </c>
      <c r="D582">
        <f>_xlfn.XLOOKUP(A582,'Patient Demographics'!A:A,'Patient Demographics'!I:I,FALSE)</f>
        <v>58</v>
      </c>
      <c r="E582" t="str">
        <f>_xlfn.XLOOKUP(A582,'Patient Demographics'!A:A,'Patient Demographics'!J:J,FALSE)</f>
        <v>Senior</v>
      </c>
      <c r="F582">
        <f>_xlfn.XLOOKUP(A582,'Billing Details'!A:A,'Billing Details'!U:U,FALSE)</f>
        <v>30751.68</v>
      </c>
      <c r="G582">
        <f>_xlfn.XLOOKUP(A582,'Patient Health Records'!A:A,'Patient Health Records'!E:E,FALSE)</f>
        <v>74.599999999999994</v>
      </c>
      <c r="H582" t="str">
        <f>_xlfn.XLOOKUP(A582,'Patient Health Records'!A:A,'Patient Health Records'!B:B,FALSE)</f>
        <v>AB+</v>
      </c>
      <c r="I582" t="b">
        <f>_xlfn.XLOOKUP(A582,'Patient Health Records'!A:A,'Patient Health Records'!J:J,FALSE)</f>
        <v>1</v>
      </c>
      <c r="J582" t="b">
        <f>_xlfn.XLOOKUP(A582,'Patient Health Records'!A:A,'Patient Health Records'!P:P,FALSE)</f>
        <v>0</v>
      </c>
      <c r="K582" s="68">
        <f>_xlfn.XLOOKUP(A582,'Patient Health Records'!A:A,'Patient Health Records'!F:F,FALSE)</f>
        <v>30.264919469349667</v>
      </c>
      <c r="L582" s="22" t="b">
        <f>_xlfn.XLOOKUP(A582,'Patient Health Records'!A:A,'Patient Health Records'!AD:AD,FALSE)</f>
        <v>1</v>
      </c>
      <c r="M582">
        <f>_xlfn.XLOOKUP(A582,'Patient Demographics'!A:A,'Patient Demographics'!K:K,FALSE)</f>
        <v>30</v>
      </c>
      <c r="N582" t="b">
        <f>_xlfn.XLOOKUP(A582,'Billing Details'!A:A,'Billing Details'!T:T,FALSE)</f>
        <v>1</v>
      </c>
      <c r="O582" t="str">
        <f>_xlfn.XLOOKUP(A582,'Patient Health Records'!A:A,'Patient Health Records'!AF:AF,FALSE)</f>
        <v>Kidney Stones</v>
      </c>
      <c r="P582" t="b">
        <f>_xlfn.XLOOKUP(A582,'Patient Health Records'!A:A,'Patient Health Records'!X:X,FALSE)</f>
        <v>0</v>
      </c>
      <c r="Q582" t="b">
        <f>_xlfn.XLOOKUP(A582,'Patient Health Records'!A:A,'Patient Health Records'!S:S,FALSE)</f>
        <v>1</v>
      </c>
      <c r="R582" t="b">
        <f>_xlfn.XLOOKUP(A582,'Patient Health Records'!A:A,'Patient Health Records'!AA:AA,FALSE)</f>
        <v>0</v>
      </c>
      <c r="S582" t="str">
        <f>_xlfn.XLOOKUP(A582,'Patient Demographics'!A:A,'Patient Demographics'!E:E,FALSE)</f>
        <v>Female</v>
      </c>
      <c r="T582" t="str">
        <f>_xlfn.XLOOKUP(A582,'Patient Education'!A:A,'Patient Education'!B:B,FALSE)</f>
        <v>Bachelor's Degree</v>
      </c>
      <c r="U582" t="str">
        <f>_xlfn.XLOOKUP('Combined Sheet'!A582,'Patient Education'!A:A,'Patient Education'!C:C,FALSE)</f>
        <v>Junior Executive</v>
      </c>
      <c r="V582">
        <f>_xlfn.XLOOKUP(A582,'Billing Details'!A:A,'Billing Details'!J:J,FALSE)</f>
        <v>45000</v>
      </c>
    </row>
    <row r="583" spans="1:22" x14ac:dyDescent="0.35">
      <c r="A583" s="2" t="s">
        <v>922</v>
      </c>
      <c r="B583">
        <f>_xlfn.XLOOKUP(A583,'Patient Demographics'!A:A,'Billing Details'!J:J,FALSE)</f>
        <v>3000</v>
      </c>
      <c r="C583" t="str">
        <f>_xlfn.XLOOKUP(A583,'Patient Demographics'!A:A,'Patient Demographics'!N:N,FALSE)</f>
        <v>East</v>
      </c>
      <c r="D583">
        <f>_xlfn.XLOOKUP(A583,'Patient Demographics'!A:A,'Patient Demographics'!I:I,FALSE)</f>
        <v>62</v>
      </c>
      <c r="E583" t="str">
        <f>_xlfn.XLOOKUP(A583,'Patient Demographics'!A:A,'Patient Demographics'!J:J,FALSE)</f>
        <v>super senior</v>
      </c>
      <c r="F583">
        <f>_xlfn.XLOOKUP(A583,'Billing Details'!A:A,'Billing Details'!U:U,FALSE)</f>
        <v>2133.06</v>
      </c>
      <c r="G583">
        <f>_xlfn.XLOOKUP(A583,'Patient Health Records'!A:A,'Patient Health Records'!E:E,FALSE)</f>
        <v>92.9</v>
      </c>
      <c r="H583" t="str">
        <f>_xlfn.XLOOKUP(A583,'Patient Health Records'!A:A,'Patient Health Records'!B:B,FALSE)</f>
        <v>A-</v>
      </c>
      <c r="I583" t="b">
        <f>_xlfn.XLOOKUP(A583,'Patient Health Records'!A:A,'Patient Health Records'!J:J,FALSE)</f>
        <v>0</v>
      </c>
      <c r="J583" t="b">
        <f>_xlfn.XLOOKUP(A583,'Patient Health Records'!A:A,'Patient Health Records'!P:P,FALSE)</f>
        <v>0</v>
      </c>
      <c r="K583" s="68">
        <f>_xlfn.XLOOKUP(A583,'Patient Health Records'!A:A,'Patient Health Records'!F:F,FALSE)</f>
        <v>33.310624260461118</v>
      </c>
      <c r="L583" s="22" t="b">
        <f>_xlfn.XLOOKUP(A583,'Patient Health Records'!A:A,'Patient Health Records'!AD:AD,FALSE)</f>
        <v>1</v>
      </c>
      <c r="M583">
        <f>_xlfn.XLOOKUP(A583,'Patient Demographics'!A:A,'Patient Demographics'!K:K,FALSE)</f>
        <v>20</v>
      </c>
      <c r="N583" t="b">
        <f>_xlfn.XLOOKUP(A583,'Billing Details'!A:A,'Billing Details'!T:T,FALSE)</f>
        <v>1</v>
      </c>
      <c r="O583" t="str">
        <f>_xlfn.XLOOKUP(A583,'Patient Health Records'!A:A,'Patient Health Records'!AF:AF,FALSE)</f>
        <v>Osteoarthritis</v>
      </c>
      <c r="P583" t="b">
        <f>_xlfn.XLOOKUP(A583,'Patient Health Records'!A:A,'Patient Health Records'!X:X,FALSE)</f>
        <v>0</v>
      </c>
      <c r="Q583" t="b">
        <f>_xlfn.XLOOKUP(A583,'Patient Health Records'!A:A,'Patient Health Records'!S:S,FALSE)</f>
        <v>1</v>
      </c>
      <c r="R583" t="b">
        <f>_xlfn.XLOOKUP(A583,'Patient Health Records'!A:A,'Patient Health Records'!AA:AA,FALSE)</f>
        <v>1</v>
      </c>
      <c r="S583" t="str">
        <f>_xlfn.XLOOKUP(A583,'Patient Demographics'!A:A,'Patient Demographics'!E:E,FALSE)</f>
        <v>Female</v>
      </c>
      <c r="T583" t="str">
        <f>_xlfn.XLOOKUP(A583,'Patient Education'!A:A,'Patient Education'!B:B,FALSE)</f>
        <v>Bachelor's Degree</v>
      </c>
      <c r="U583" t="str">
        <f>_xlfn.XLOOKUP('Combined Sheet'!A583,'Patient Education'!A:A,'Patient Education'!C:C,FALSE)</f>
        <v>Junior Executive</v>
      </c>
      <c r="V583">
        <f>_xlfn.XLOOKUP(A583,'Billing Details'!A:A,'Billing Details'!J:J,FALSE)</f>
        <v>3000</v>
      </c>
    </row>
    <row r="584" spans="1:22" x14ac:dyDescent="0.35">
      <c r="A584" s="2" t="s">
        <v>923</v>
      </c>
      <c r="B584">
        <f>_xlfn.XLOOKUP(A584,'Patient Demographics'!A:A,'Billing Details'!J:J,FALSE)</f>
        <v>32000</v>
      </c>
      <c r="C584" t="str">
        <f>_xlfn.XLOOKUP(A584,'Patient Demographics'!A:A,'Patient Demographics'!N:N,FALSE)</f>
        <v>North</v>
      </c>
      <c r="D584">
        <f>_xlfn.XLOOKUP(A584,'Patient Demographics'!A:A,'Patient Demographics'!I:I,FALSE)</f>
        <v>58</v>
      </c>
      <c r="E584" t="str">
        <f>_xlfn.XLOOKUP(A584,'Patient Demographics'!A:A,'Patient Demographics'!J:J,FALSE)</f>
        <v>Senior</v>
      </c>
      <c r="F584">
        <f>_xlfn.XLOOKUP(A584,'Billing Details'!A:A,'Billing Details'!U:U,FALSE)</f>
        <v>16682.400000000001</v>
      </c>
      <c r="G584">
        <f>_xlfn.XLOOKUP(A584,'Patient Health Records'!A:A,'Patient Health Records'!E:E,FALSE)</f>
        <v>72.900000000000006</v>
      </c>
      <c r="H584" t="str">
        <f>_xlfn.XLOOKUP(A584,'Patient Health Records'!A:A,'Patient Health Records'!B:B,FALSE)</f>
        <v>O-</v>
      </c>
      <c r="I584" t="b">
        <f>_xlfn.XLOOKUP(A584,'Patient Health Records'!A:A,'Patient Health Records'!J:J,FALSE)</f>
        <v>0</v>
      </c>
      <c r="J584" t="b">
        <f>_xlfn.XLOOKUP(A584,'Patient Health Records'!A:A,'Patient Health Records'!P:P,FALSE)</f>
        <v>0</v>
      </c>
      <c r="K584" s="68">
        <f>_xlfn.XLOOKUP(A584,'Patient Health Records'!A:A,'Patient Health Records'!F:F,FALSE)</f>
        <v>26.455218464218323</v>
      </c>
      <c r="L584" s="22" t="str">
        <f>_xlfn.XLOOKUP(A584,'Patient Health Records'!A:A,'Patient Health Records'!AD:AD,FALSE)</f>
        <v>FALSE</v>
      </c>
      <c r="M584">
        <f>_xlfn.XLOOKUP(A584,'Patient Demographics'!A:A,'Patient Demographics'!K:K,FALSE)</f>
        <v>7</v>
      </c>
      <c r="N584" t="b">
        <f>_xlfn.XLOOKUP(A584,'Billing Details'!A:A,'Billing Details'!T:T,FALSE)</f>
        <v>1</v>
      </c>
      <c r="O584" t="str">
        <f>_xlfn.XLOOKUP(A584,'Patient Health Records'!A:A,'Patient Health Records'!AF:AF,FALSE)</f>
        <v>Kidney Stones</v>
      </c>
      <c r="P584" t="b">
        <f>_xlfn.XLOOKUP(A584,'Patient Health Records'!A:A,'Patient Health Records'!X:X,FALSE)</f>
        <v>0</v>
      </c>
      <c r="Q584" t="b">
        <f>_xlfn.XLOOKUP(A584,'Patient Health Records'!A:A,'Patient Health Records'!S:S,FALSE)</f>
        <v>0</v>
      </c>
      <c r="R584" t="b">
        <f>_xlfn.XLOOKUP(A584,'Patient Health Records'!A:A,'Patient Health Records'!AA:AA,FALSE)</f>
        <v>0</v>
      </c>
      <c r="S584" t="str">
        <f>_xlfn.XLOOKUP(A584,'Patient Demographics'!A:A,'Patient Demographics'!E:E,FALSE)</f>
        <v>Male</v>
      </c>
      <c r="T584" t="str">
        <f>_xlfn.XLOOKUP(A584,'Patient Education'!A:A,'Patient Education'!B:B,FALSE)</f>
        <v>Master's Degree</v>
      </c>
      <c r="U584" t="str">
        <f>_xlfn.XLOOKUP('Combined Sheet'!A584,'Patient Education'!A:A,'Patient Education'!C:C,FALSE)</f>
        <v>Software Engineer</v>
      </c>
      <c r="V584">
        <f>_xlfn.XLOOKUP(A584,'Billing Details'!A:A,'Billing Details'!J:J,FALSE)</f>
        <v>32000</v>
      </c>
    </row>
    <row r="585" spans="1:22" x14ac:dyDescent="0.35">
      <c r="A585" s="2" t="s">
        <v>924</v>
      </c>
      <c r="B585">
        <f>_xlfn.XLOOKUP(A585,'Patient Demographics'!A:A,'Billing Details'!J:J,FALSE)</f>
        <v>18000</v>
      </c>
      <c r="C585" t="str">
        <f>_xlfn.XLOOKUP(A585,'Patient Demographics'!A:A,'Patient Demographics'!N:N,FALSE)</f>
        <v>South</v>
      </c>
      <c r="D585">
        <f>_xlfn.XLOOKUP(A585,'Patient Demographics'!A:A,'Patient Demographics'!I:I,FALSE)</f>
        <v>58</v>
      </c>
      <c r="E585" t="str">
        <f>_xlfn.XLOOKUP(A585,'Patient Demographics'!A:A,'Patient Demographics'!J:J,FALSE)</f>
        <v>Senior</v>
      </c>
      <c r="F585">
        <f>_xlfn.XLOOKUP(A585,'Billing Details'!A:A,'Billing Details'!U:U,FALSE)</f>
        <v>13722.36</v>
      </c>
      <c r="G585">
        <f>_xlfn.XLOOKUP(A585,'Patient Health Records'!A:A,'Patient Health Records'!E:E,FALSE)</f>
        <v>79.5</v>
      </c>
      <c r="H585" t="str">
        <f>_xlfn.XLOOKUP(A585,'Patient Health Records'!A:A,'Patient Health Records'!B:B,FALSE)</f>
        <v>B-</v>
      </c>
      <c r="I585" t="b">
        <f>_xlfn.XLOOKUP(A585,'Patient Health Records'!A:A,'Patient Health Records'!J:J,FALSE)</f>
        <v>0</v>
      </c>
      <c r="J585" t="b">
        <f>_xlfn.XLOOKUP(A585,'Patient Health Records'!A:A,'Patient Health Records'!P:P,FALSE)</f>
        <v>0</v>
      </c>
      <c r="K585" s="68">
        <f>_xlfn.XLOOKUP(A585,'Patient Health Records'!A:A,'Patient Health Records'!F:F,FALSE)</f>
        <v>33.961296937075481</v>
      </c>
      <c r="L585" s="22" t="b">
        <f>_xlfn.XLOOKUP(A585,'Patient Health Records'!A:A,'Patient Health Records'!AD:AD,FALSE)</f>
        <v>1</v>
      </c>
      <c r="M585">
        <f>_xlfn.XLOOKUP(A585,'Patient Demographics'!A:A,'Patient Demographics'!K:K,FALSE)</f>
        <v>2</v>
      </c>
      <c r="N585" t="b">
        <f>_xlfn.XLOOKUP(A585,'Billing Details'!A:A,'Billing Details'!T:T,FALSE)</f>
        <v>1</v>
      </c>
      <c r="O585" t="str">
        <f>_xlfn.XLOOKUP(A585,'Patient Health Records'!A:A,'Patient Health Records'!AF:AF,FALSE)</f>
        <v>Respiratory Infection</v>
      </c>
      <c r="P585" t="b">
        <f>_xlfn.XLOOKUP(A585,'Patient Health Records'!A:A,'Patient Health Records'!X:X,FALSE)</f>
        <v>0</v>
      </c>
      <c r="Q585" t="b">
        <f>_xlfn.XLOOKUP(A585,'Patient Health Records'!A:A,'Patient Health Records'!S:S,FALSE)</f>
        <v>1</v>
      </c>
      <c r="R585" t="b">
        <f>_xlfn.XLOOKUP(A585,'Patient Health Records'!A:A,'Patient Health Records'!AA:AA,FALSE)</f>
        <v>0</v>
      </c>
      <c r="S585" t="str">
        <f>_xlfn.XLOOKUP(A585,'Patient Demographics'!A:A,'Patient Demographics'!E:E,FALSE)</f>
        <v>Male</v>
      </c>
      <c r="T585" t="str">
        <f>_xlfn.XLOOKUP(A585,'Patient Education'!A:A,'Patient Education'!B:B,FALSE)</f>
        <v>Master's Degree</v>
      </c>
      <c r="U585" t="str">
        <f>_xlfn.XLOOKUP('Combined Sheet'!A585,'Patient Education'!A:A,'Patient Education'!C:C,FALSE)</f>
        <v>Manager</v>
      </c>
      <c r="V585">
        <f>_xlfn.XLOOKUP(A585,'Billing Details'!A:A,'Billing Details'!J:J,FALSE)</f>
        <v>18000</v>
      </c>
    </row>
    <row r="586" spans="1:22" x14ac:dyDescent="0.35">
      <c r="A586" s="2" t="s">
        <v>925</v>
      </c>
      <c r="B586">
        <f>_xlfn.XLOOKUP(A586,'Patient Demographics'!A:A,'Billing Details'!J:J,FALSE)</f>
        <v>32000</v>
      </c>
      <c r="C586" t="str">
        <f>_xlfn.XLOOKUP(A586,'Patient Demographics'!A:A,'Patient Demographics'!N:N,FALSE)</f>
        <v>South</v>
      </c>
      <c r="D586">
        <f>_xlfn.XLOOKUP(A586,'Patient Demographics'!A:A,'Patient Demographics'!I:I,FALSE)</f>
        <v>41</v>
      </c>
      <c r="E586" t="str">
        <f>_xlfn.XLOOKUP(A586,'Patient Demographics'!A:A,'Patient Demographics'!J:J,FALSE)</f>
        <v>Adult</v>
      </c>
      <c r="F586">
        <f>_xlfn.XLOOKUP(A586,'Billing Details'!A:A,'Billing Details'!U:U,FALSE)</f>
        <v>16856.32</v>
      </c>
      <c r="G586">
        <f>_xlfn.XLOOKUP(A586,'Patient Health Records'!A:A,'Patient Health Records'!E:E,FALSE)</f>
        <v>71.099999999999994</v>
      </c>
      <c r="H586" t="str">
        <f>_xlfn.XLOOKUP(A586,'Patient Health Records'!A:A,'Patient Health Records'!B:B,FALSE)</f>
        <v>O+</v>
      </c>
      <c r="I586" t="b">
        <f>_xlfn.XLOOKUP(A586,'Patient Health Records'!A:A,'Patient Health Records'!J:J,FALSE)</f>
        <v>0</v>
      </c>
      <c r="J586" t="b">
        <f>_xlfn.XLOOKUP(A586,'Patient Health Records'!A:A,'Patient Health Records'!P:P,FALSE)</f>
        <v>1</v>
      </c>
      <c r="K586" s="68">
        <f>_xlfn.XLOOKUP(A586,'Patient Health Records'!A:A,'Patient Health Records'!F:F,FALSE)</f>
        <v>24.602076124567475</v>
      </c>
      <c r="L586" s="22" t="b">
        <f>_xlfn.XLOOKUP(A586,'Patient Health Records'!A:A,'Patient Health Records'!AD:AD,FALSE)</f>
        <v>0</v>
      </c>
      <c r="M586">
        <f>_xlfn.XLOOKUP(A586,'Patient Demographics'!A:A,'Patient Demographics'!K:K,FALSE)</f>
        <v>30</v>
      </c>
      <c r="N586" t="b">
        <f>_xlfn.XLOOKUP(A586,'Billing Details'!A:A,'Billing Details'!T:T,FALSE)</f>
        <v>1</v>
      </c>
      <c r="O586" t="str">
        <f>_xlfn.XLOOKUP(A586,'Patient Health Records'!A:A,'Patient Health Records'!AF:AF,FALSE)</f>
        <v>Childbirth</v>
      </c>
      <c r="P586" t="b">
        <f>_xlfn.XLOOKUP(A586,'Patient Health Records'!A:A,'Patient Health Records'!X:X,FALSE)</f>
        <v>0</v>
      </c>
      <c r="Q586" t="b">
        <f>_xlfn.XLOOKUP(A586,'Patient Health Records'!A:A,'Patient Health Records'!S:S,FALSE)</f>
        <v>0</v>
      </c>
      <c r="R586" t="b">
        <f>_xlfn.XLOOKUP(A586,'Patient Health Records'!A:A,'Patient Health Records'!AA:AA,FALSE)</f>
        <v>0</v>
      </c>
      <c r="S586" t="str">
        <f>_xlfn.XLOOKUP(A586,'Patient Demographics'!A:A,'Patient Demographics'!E:E,FALSE)</f>
        <v>Female</v>
      </c>
      <c r="T586" t="str">
        <f>_xlfn.XLOOKUP(A586,'Patient Education'!A:A,'Patient Education'!B:B,FALSE)</f>
        <v>Post-graduate</v>
      </c>
      <c r="U586" t="str">
        <f>_xlfn.XLOOKUP('Combined Sheet'!A586,'Patient Education'!A:A,'Patient Education'!C:C,FALSE)</f>
        <v>Professor</v>
      </c>
      <c r="V586">
        <f>_xlfn.XLOOKUP(A586,'Billing Details'!A:A,'Billing Details'!J:J,FALSE)</f>
        <v>32000</v>
      </c>
    </row>
    <row r="587" spans="1:22" x14ac:dyDescent="0.35">
      <c r="A587" s="2" t="s">
        <v>927</v>
      </c>
      <c r="B587">
        <f>_xlfn.XLOOKUP(A587,'Patient Demographics'!A:A,'Billing Details'!J:J,FALSE)</f>
        <v>24000</v>
      </c>
      <c r="C587" t="str">
        <f>_xlfn.XLOOKUP(A587,'Patient Demographics'!A:A,'Patient Demographics'!N:N,FALSE)</f>
        <v>West</v>
      </c>
      <c r="D587">
        <f>_xlfn.XLOOKUP(A587,'Patient Demographics'!A:A,'Patient Demographics'!I:I,FALSE)</f>
        <v>48</v>
      </c>
      <c r="E587" t="str">
        <f>_xlfn.XLOOKUP(A587,'Patient Demographics'!A:A,'Patient Demographics'!J:J,FALSE)</f>
        <v>Senior</v>
      </c>
      <c r="F587">
        <f>_xlfn.XLOOKUP(A587,'Billing Details'!A:A,'Billing Details'!U:U,FALSE)</f>
        <v>21199.89</v>
      </c>
      <c r="G587">
        <f>_xlfn.XLOOKUP(A587,'Patient Health Records'!A:A,'Patient Health Records'!E:E,FALSE)</f>
        <v>81.3</v>
      </c>
      <c r="H587" t="str">
        <f>_xlfn.XLOOKUP(A587,'Patient Health Records'!A:A,'Patient Health Records'!B:B,FALSE)</f>
        <v>B-</v>
      </c>
      <c r="I587" t="b">
        <f>_xlfn.XLOOKUP(A587,'Patient Health Records'!A:A,'Patient Health Records'!J:J,FALSE)</f>
        <v>1</v>
      </c>
      <c r="J587" t="b">
        <f>_xlfn.XLOOKUP(A587,'Patient Health Records'!A:A,'Patient Health Records'!P:P,FALSE)</f>
        <v>0</v>
      </c>
      <c r="K587" s="68">
        <f>_xlfn.XLOOKUP(A587,'Patient Health Records'!A:A,'Patient Health Records'!F:F,FALSE)</f>
        <v>26.546938775510203</v>
      </c>
      <c r="L587" s="22" t="b">
        <f>_xlfn.XLOOKUP(A587,'Patient Health Records'!A:A,'Patient Health Records'!AD:AD,FALSE)</f>
        <v>0</v>
      </c>
      <c r="M587">
        <f>_xlfn.XLOOKUP(A587,'Patient Demographics'!A:A,'Patient Demographics'!K:K,FALSE)</f>
        <v>25</v>
      </c>
      <c r="N587" t="b">
        <f>_xlfn.XLOOKUP(A587,'Billing Details'!A:A,'Billing Details'!T:T,FALSE)</f>
        <v>1</v>
      </c>
      <c r="O587" t="str">
        <f>_xlfn.XLOOKUP(A587,'Patient Health Records'!A:A,'Patient Health Records'!AF:AF,FALSE)</f>
        <v>Kidney Stones</v>
      </c>
      <c r="P587" t="b">
        <f>_xlfn.XLOOKUP(A587,'Patient Health Records'!A:A,'Patient Health Records'!X:X,FALSE)</f>
        <v>0</v>
      </c>
      <c r="Q587" t="b">
        <f>_xlfn.XLOOKUP(A587,'Patient Health Records'!A:A,'Patient Health Records'!S:S,FALSE)</f>
        <v>0</v>
      </c>
      <c r="R587" t="b">
        <f>_xlfn.XLOOKUP(A587,'Patient Health Records'!A:A,'Patient Health Records'!AA:AA,FALSE)</f>
        <v>0</v>
      </c>
      <c r="S587" t="str">
        <f>_xlfn.XLOOKUP(A587,'Patient Demographics'!A:A,'Patient Demographics'!E:E,FALSE)</f>
        <v>Female</v>
      </c>
      <c r="T587" t="str">
        <f>_xlfn.XLOOKUP(A587,'Patient Education'!A:A,'Patient Education'!B:B,FALSE)</f>
        <v>Post-graduate</v>
      </c>
      <c r="U587" t="str">
        <f>_xlfn.XLOOKUP('Combined Sheet'!A587,'Patient Education'!A:A,'Patient Education'!C:C,FALSE)</f>
        <v>Consultant</v>
      </c>
      <c r="V587">
        <f>_xlfn.XLOOKUP(A587,'Billing Details'!A:A,'Billing Details'!J:J,FALSE)</f>
        <v>24000</v>
      </c>
    </row>
    <row r="588" spans="1:22" x14ac:dyDescent="0.35">
      <c r="A588" s="2" t="s">
        <v>929</v>
      </c>
      <c r="B588">
        <f>_xlfn.XLOOKUP(A588,'Patient Demographics'!A:A,'Billing Details'!J:J,FALSE)</f>
        <v>40000</v>
      </c>
      <c r="C588" t="str">
        <f>_xlfn.XLOOKUP(A588,'Patient Demographics'!A:A,'Patient Demographics'!N:N,FALSE)</f>
        <v>South</v>
      </c>
      <c r="D588">
        <f>_xlfn.XLOOKUP(A588,'Patient Demographics'!A:A,'Patient Demographics'!I:I,FALSE)</f>
        <v>53</v>
      </c>
      <c r="E588" t="str">
        <f>_xlfn.XLOOKUP(A588,'Patient Demographics'!A:A,'Patient Demographics'!J:J,FALSE)</f>
        <v>Senior</v>
      </c>
      <c r="F588">
        <f>_xlfn.XLOOKUP(A588,'Billing Details'!A:A,'Billing Details'!U:U,FALSE)</f>
        <v>23629.8</v>
      </c>
      <c r="G588">
        <f>_xlfn.XLOOKUP(A588,'Patient Health Records'!A:A,'Patient Health Records'!E:E,FALSE)</f>
        <v>48.8</v>
      </c>
      <c r="H588" t="str">
        <f>_xlfn.XLOOKUP(A588,'Patient Health Records'!A:A,'Patient Health Records'!B:B,FALSE)</f>
        <v>AB-</v>
      </c>
      <c r="I588" t="b">
        <f>_xlfn.XLOOKUP(A588,'Patient Health Records'!A:A,'Patient Health Records'!J:J,FALSE)</f>
        <v>0</v>
      </c>
      <c r="J588" t="b">
        <f>_xlfn.XLOOKUP(A588,'Patient Health Records'!A:A,'Patient Health Records'!P:P,FALSE)</f>
        <v>0</v>
      </c>
      <c r="K588" s="68">
        <f>_xlfn.XLOOKUP(A588,'Patient Health Records'!A:A,'Patient Health Records'!F:F,FALSE)</f>
        <v>21.402570062716546</v>
      </c>
      <c r="L588" s="22" t="b">
        <f>_xlfn.XLOOKUP(A588,'Patient Health Records'!A:A,'Patient Health Records'!AD:AD,FALSE)</f>
        <v>0</v>
      </c>
      <c r="M588">
        <f>_xlfn.XLOOKUP(A588,'Patient Demographics'!A:A,'Patient Demographics'!K:K,FALSE)</f>
        <v>15</v>
      </c>
      <c r="N588" t="b">
        <f>_xlfn.XLOOKUP(A588,'Billing Details'!A:A,'Billing Details'!T:T,FALSE)</f>
        <v>1</v>
      </c>
      <c r="O588" t="str">
        <f>_xlfn.XLOOKUP(A588,'Patient Health Records'!A:A,'Patient Health Records'!AF:AF,FALSE)</f>
        <v>Hypertension</v>
      </c>
      <c r="P588" t="b">
        <f>_xlfn.XLOOKUP(A588,'Patient Health Records'!A:A,'Patient Health Records'!X:X,FALSE)</f>
        <v>0</v>
      </c>
      <c r="Q588" t="b">
        <f>_xlfn.XLOOKUP(A588,'Patient Health Records'!A:A,'Patient Health Records'!S:S,FALSE)</f>
        <v>0</v>
      </c>
      <c r="R588" t="b">
        <f>_xlfn.XLOOKUP(A588,'Patient Health Records'!A:A,'Patient Health Records'!AA:AA,FALSE)</f>
        <v>0</v>
      </c>
      <c r="S588" t="str">
        <f>_xlfn.XLOOKUP(A588,'Patient Demographics'!A:A,'Patient Demographics'!E:E,FALSE)</f>
        <v>Male</v>
      </c>
      <c r="T588" t="str">
        <f>_xlfn.XLOOKUP(A588,'Patient Education'!A:A,'Patient Education'!B:B,FALSE)</f>
        <v>Master's Degree</v>
      </c>
      <c r="U588" t="str">
        <f>_xlfn.XLOOKUP('Combined Sheet'!A588,'Patient Education'!A:A,'Patient Education'!C:C,FALSE)</f>
        <v>Software Engineer</v>
      </c>
      <c r="V588">
        <f>_xlfn.XLOOKUP(A588,'Billing Details'!A:A,'Billing Details'!J:J,FALSE)</f>
        <v>40000</v>
      </c>
    </row>
    <row r="589" spans="1:22" x14ac:dyDescent="0.35">
      <c r="A589" s="2" t="s">
        <v>930</v>
      </c>
      <c r="B589">
        <f>_xlfn.XLOOKUP(A589,'Patient Demographics'!A:A,'Billing Details'!J:J,FALSE)</f>
        <v>18000</v>
      </c>
      <c r="C589" t="str">
        <f>_xlfn.XLOOKUP(A589,'Patient Demographics'!A:A,'Patient Demographics'!N:N,FALSE)</f>
        <v>West</v>
      </c>
      <c r="D589">
        <f>_xlfn.XLOOKUP(A589,'Patient Demographics'!A:A,'Patient Demographics'!I:I,FALSE)</f>
        <v>33</v>
      </c>
      <c r="E589" t="str">
        <f>_xlfn.XLOOKUP(A589,'Patient Demographics'!A:A,'Patient Demographics'!J:J,FALSE)</f>
        <v>Adult</v>
      </c>
      <c r="F589">
        <f>_xlfn.XLOOKUP(A589,'Billing Details'!A:A,'Billing Details'!U:U,FALSE)</f>
        <v>9227.67</v>
      </c>
      <c r="G589">
        <f>_xlfn.XLOOKUP(A589,'Patient Health Records'!A:A,'Patient Health Records'!E:E,FALSE)</f>
        <v>58</v>
      </c>
      <c r="H589" t="str">
        <f>_xlfn.XLOOKUP(A589,'Patient Health Records'!A:A,'Patient Health Records'!B:B,FALSE)</f>
        <v>O+</v>
      </c>
      <c r="I589" t="b">
        <f>_xlfn.XLOOKUP(A589,'Patient Health Records'!A:A,'Patient Health Records'!J:J,FALSE)</f>
        <v>0</v>
      </c>
      <c r="J589" t="b">
        <f>_xlfn.XLOOKUP(A589,'Patient Health Records'!A:A,'Patient Health Records'!P:P,FALSE)</f>
        <v>0</v>
      </c>
      <c r="K589" s="68">
        <f>_xlfn.XLOOKUP(A589,'Patient Health Records'!A:A,'Patient Health Records'!F:F,FALSE)</f>
        <v>22.375679950619187</v>
      </c>
      <c r="L589" s="22" t="b">
        <f>_xlfn.XLOOKUP(A589,'Patient Health Records'!A:A,'Patient Health Records'!AD:AD,FALSE)</f>
        <v>0</v>
      </c>
      <c r="M589">
        <f>_xlfn.XLOOKUP(A589,'Patient Demographics'!A:A,'Patient Demographics'!K:K,FALSE)</f>
        <v>400</v>
      </c>
      <c r="N589" t="b">
        <f>_xlfn.XLOOKUP(A589,'Billing Details'!A:A,'Billing Details'!T:T,FALSE)</f>
        <v>1</v>
      </c>
      <c r="O589" t="str">
        <f>_xlfn.XLOOKUP(A589,'Patient Health Records'!A:A,'Patient Health Records'!AF:AF,FALSE)</f>
        <v>Prostate Cancer</v>
      </c>
      <c r="P589" t="b">
        <f>_xlfn.XLOOKUP(A589,'Patient Health Records'!A:A,'Patient Health Records'!X:X,FALSE)</f>
        <v>0</v>
      </c>
      <c r="Q589" t="b">
        <f>_xlfn.XLOOKUP(A589,'Patient Health Records'!A:A,'Patient Health Records'!S:S,FALSE)</f>
        <v>0</v>
      </c>
      <c r="R589" t="b">
        <f>_xlfn.XLOOKUP(A589,'Patient Health Records'!A:A,'Patient Health Records'!AA:AA,FALSE)</f>
        <v>0</v>
      </c>
      <c r="S589" t="str">
        <f>_xlfn.XLOOKUP(A589,'Patient Demographics'!A:A,'Patient Demographics'!E:E,FALSE)</f>
        <v>Male</v>
      </c>
      <c r="T589" t="str">
        <f>_xlfn.XLOOKUP(A589,'Patient Education'!A:A,'Patient Education'!B:B,FALSE)</f>
        <v>Bachelor's Degree</v>
      </c>
      <c r="U589" t="str">
        <f>_xlfn.XLOOKUP('Combined Sheet'!A589,'Patient Education'!A:A,'Patient Education'!C:C,FALSE)</f>
        <v>Nurse</v>
      </c>
      <c r="V589">
        <f>_xlfn.XLOOKUP(A589,'Billing Details'!A:A,'Billing Details'!J:J,FALSE)</f>
        <v>18000</v>
      </c>
    </row>
    <row r="590" spans="1:22" x14ac:dyDescent="0.35">
      <c r="A590" s="2" t="s">
        <v>931</v>
      </c>
      <c r="B590">
        <f>_xlfn.XLOOKUP(A590,'Patient Demographics'!A:A,'Billing Details'!J:J,FALSE)</f>
        <v>800</v>
      </c>
      <c r="C590" t="str">
        <f>_xlfn.XLOOKUP(A590,'Patient Demographics'!A:A,'Patient Demographics'!N:N,FALSE)</f>
        <v>South</v>
      </c>
      <c r="D590">
        <f>_xlfn.XLOOKUP(A590,'Patient Demographics'!A:A,'Patient Demographics'!I:I,FALSE)</f>
        <v>58</v>
      </c>
      <c r="E590" t="str">
        <f>_xlfn.XLOOKUP(A590,'Patient Demographics'!A:A,'Patient Demographics'!J:J,FALSE)</f>
        <v>Senior</v>
      </c>
      <c r="F590">
        <f>_xlfn.XLOOKUP(A590,'Billing Details'!A:A,'Billing Details'!U:U,FALSE)</f>
        <v>461.92</v>
      </c>
      <c r="G590">
        <f>_xlfn.XLOOKUP(A590,'Patient Health Records'!A:A,'Patient Health Records'!E:E,FALSE)</f>
        <v>82.8</v>
      </c>
      <c r="H590" t="str">
        <f>_xlfn.XLOOKUP(A590,'Patient Health Records'!A:A,'Patient Health Records'!B:B,FALSE)</f>
        <v>B+</v>
      </c>
      <c r="I590" t="b">
        <f>_xlfn.XLOOKUP(A590,'Patient Health Records'!A:A,'Patient Health Records'!J:J,FALSE)</f>
        <v>0</v>
      </c>
      <c r="J590" t="b">
        <f>_xlfn.XLOOKUP(A590,'Patient Health Records'!A:A,'Patient Health Records'!P:P,FALSE)</f>
        <v>0</v>
      </c>
      <c r="K590" s="68">
        <f>_xlfn.XLOOKUP(A590,'Patient Health Records'!A:A,'Patient Health Records'!F:F,FALSE)</f>
        <v>31.164138657834318</v>
      </c>
      <c r="L590" s="22" t="b">
        <f>_xlfn.XLOOKUP(A590,'Patient Health Records'!A:A,'Patient Health Records'!AD:AD,FALSE)</f>
        <v>1</v>
      </c>
      <c r="M590">
        <f>_xlfn.XLOOKUP(A590,'Patient Demographics'!A:A,'Patient Demographics'!K:K,FALSE)</f>
        <v>2</v>
      </c>
      <c r="N590" t="b">
        <f>_xlfn.XLOOKUP(A590,'Billing Details'!A:A,'Billing Details'!T:T,FALSE)</f>
        <v>1</v>
      </c>
      <c r="O590" t="str">
        <f>_xlfn.XLOOKUP(A590,'Patient Health Records'!A:A,'Patient Health Records'!AF:AF,FALSE)</f>
        <v>Appendicitis</v>
      </c>
      <c r="P590" t="b">
        <f>_xlfn.XLOOKUP(A590,'Patient Health Records'!A:A,'Patient Health Records'!X:X,FALSE)</f>
        <v>0</v>
      </c>
      <c r="Q590" t="b">
        <f>_xlfn.XLOOKUP(A590,'Patient Health Records'!A:A,'Patient Health Records'!S:S,FALSE)</f>
        <v>1</v>
      </c>
      <c r="R590" t="b">
        <f>_xlfn.XLOOKUP(A590,'Patient Health Records'!A:A,'Patient Health Records'!AA:AA,FALSE)</f>
        <v>1</v>
      </c>
      <c r="S590" t="str">
        <f>_xlfn.XLOOKUP(A590,'Patient Demographics'!A:A,'Patient Demographics'!E:E,FALSE)</f>
        <v>Female</v>
      </c>
      <c r="T590" t="str">
        <f>_xlfn.XLOOKUP(A590,'Patient Education'!A:A,'Patient Education'!B:B,FALSE)</f>
        <v>Master's Degree</v>
      </c>
      <c r="U590" t="str">
        <f>_xlfn.XLOOKUP('Combined Sheet'!A590,'Patient Education'!A:A,'Patient Education'!C:C,FALSE)</f>
        <v>Doctor</v>
      </c>
      <c r="V590">
        <f>_xlfn.XLOOKUP(A590,'Billing Details'!A:A,'Billing Details'!J:J,FALSE)</f>
        <v>800</v>
      </c>
    </row>
    <row r="591" spans="1:22" x14ac:dyDescent="0.35">
      <c r="A591" s="2" t="s">
        <v>932</v>
      </c>
      <c r="B591">
        <f>_xlfn.XLOOKUP(A591,'Patient Demographics'!A:A,'Billing Details'!J:J,FALSE)</f>
        <v>3000</v>
      </c>
      <c r="C591" t="str">
        <f>_xlfn.XLOOKUP(A591,'Patient Demographics'!A:A,'Patient Demographics'!N:N,FALSE)</f>
        <v>East</v>
      </c>
      <c r="D591">
        <f>_xlfn.XLOOKUP(A591,'Patient Demographics'!A:A,'Patient Demographics'!I:I,FALSE)</f>
        <v>62</v>
      </c>
      <c r="E591" t="str">
        <f>_xlfn.XLOOKUP(A591,'Patient Demographics'!A:A,'Patient Demographics'!J:J,FALSE)</f>
        <v>super senior</v>
      </c>
      <c r="F591">
        <f>_xlfn.XLOOKUP(A591,'Billing Details'!A:A,'Billing Details'!U:U,FALSE)</f>
        <v>1978.02</v>
      </c>
      <c r="G591">
        <f>_xlfn.XLOOKUP(A591,'Patient Health Records'!A:A,'Patient Health Records'!E:E,FALSE)</f>
        <v>73.8</v>
      </c>
      <c r="H591" t="str">
        <f>_xlfn.XLOOKUP(A591,'Patient Health Records'!A:A,'Patient Health Records'!B:B,FALSE)</f>
        <v>A-</v>
      </c>
      <c r="I591" t="b">
        <f>_xlfn.XLOOKUP(A591,'Patient Health Records'!A:A,'Patient Health Records'!J:J,FALSE)</f>
        <v>0</v>
      </c>
      <c r="J591" t="b">
        <f>_xlfn.XLOOKUP(A591,'Patient Health Records'!A:A,'Patient Health Records'!P:P,FALSE)</f>
        <v>0</v>
      </c>
      <c r="K591" s="68">
        <f>_xlfn.XLOOKUP(A591,'Patient Health Records'!A:A,'Patient Health Records'!F:F,FALSE)</f>
        <v>26.462045967944352</v>
      </c>
      <c r="L591" s="22" t="b">
        <f>_xlfn.XLOOKUP(A591,'Patient Health Records'!A:A,'Patient Health Records'!AD:AD,FALSE)</f>
        <v>0</v>
      </c>
      <c r="M591">
        <f>_xlfn.XLOOKUP(A591,'Patient Demographics'!A:A,'Patient Demographics'!K:K,FALSE)</f>
        <v>3</v>
      </c>
      <c r="N591" t="b">
        <f>_xlfn.XLOOKUP(A591,'Billing Details'!A:A,'Billing Details'!T:T,FALSE)</f>
        <v>1</v>
      </c>
      <c r="O591" t="str">
        <f>_xlfn.XLOOKUP(A591,'Patient Health Records'!A:A,'Patient Health Records'!AF:AF,FALSE)</f>
        <v>Cancer</v>
      </c>
      <c r="P591" t="b">
        <f>_xlfn.XLOOKUP(A591,'Patient Health Records'!A:A,'Patient Health Records'!X:X,FALSE)</f>
        <v>0</v>
      </c>
      <c r="Q591" t="b">
        <f>_xlfn.XLOOKUP(A591,'Patient Health Records'!A:A,'Patient Health Records'!S:S,FALSE)</f>
        <v>0</v>
      </c>
      <c r="R591" t="b">
        <f>_xlfn.XLOOKUP(A591,'Patient Health Records'!A:A,'Patient Health Records'!AA:AA,FALSE)</f>
        <v>0</v>
      </c>
      <c r="S591" t="str">
        <f>_xlfn.XLOOKUP(A591,'Patient Demographics'!A:A,'Patient Demographics'!E:E,FALSE)</f>
        <v>Male</v>
      </c>
      <c r="T591" t="str">
        <f>_xlfn.XLOOKUP(A591,'Patient Education'!A:A,'Patient Education'!B:B,FALSE)</f>
        <v>Bachelor's Degree</v>
      </c>
      <c r="U591" t="str">
        <f>_xlfn.XLOOKUP('Combined Sheet'!A591,'Patient Education'!A:A,'Patient Education'!C:C,FALSE)</f>
        <v>Engineer</v>
      </c>
      <c r="V591">
        <f>_xlfn.XLOOKUP(A591,'Billing Details'!A:A,'Billing Details'!J:J,FALSE)</f>
        <v>3000</v>
      </c>
    </row>
    <row r="592" spans="1:22" x14ac:dyDescent="0.35">
      <c r="A592" s="2" t="s">
        <v>933</v>
      </c>
      <c r="B592">
        <f>_xlfn.XLOOKUP(A592,'Patient Demographics'!A:A,'Billing Details'!J:J,FALSE)</f>
        <v>40000</v>
      </c>
      <c r="C592" t="str">
        <f>_xlfn.XLOOKUP(A592,'Patient Demographics'!A:A,'Patient Demographics'!N:N,FALSE)</f>
        <v>North</v>
      </c>
      <c r="D592">
        <f>_xlfn.XLOOKUP(A592,'Patient Demographics'!A:A,'Patient Demographics'!I:I,FALSE)</f>
        <v>88</v>
      </c>
      <c r="E592" t="str">
        <f>_xlfn.XLOOKUP(A592,'Patient Demographics'!A:A,'Patient Demographics'!J:J,FALSE)</f>
        <v>super senior</v>
      </c>
      <c r="F592">
        <f>_xlfn.XLOOKUP(A592,'Billing Details'!A:A,'Billing Details'!U:U,FALSE)</f>
        <v>35905.4</v>
      </c>
      <c r="G592">
        <f>_xlfn.XLOOKUP(A592,'Patient Health Records'!A:A,'Patient Health Records'!E:E,FALSE)</f>
        <v>61.8</v>
      </c>
      <c r="H592" t="str">
        <f>_xlfn.XLOOKUP(A592,'Patient Health Records'!A:A,'Patient Health Records'!B:B,FALSE)</f>
        <v>O+</v>
      </c>
      <c r="I592" t="b">
        <f>_xlfn.XLOOKUP(A592,'Patient Health Records'!A:A,'Patient Health Records'!J:J,FALSE)</f>
        <v>1</v>
      </c>
      <c r="J592" t="b">
        <f>_xlfn.XLOOKUP(A592,'Patient Health Records'!A:A,'Patient Health Records'!P:P,FALSE)</f>
        <v>0</v>
      </c>
      <c r="K592" s="68">
        <f>_xlfn.XLOOKUP(A592,'Patient Health Records'!A:A,'Patient Health Records'!F:F,FALSE)</f>
        <v>26.748614958448751</v>
      </c>
      <c r="L592" s="22" t="b">
        <f>_xlfn.XLOOKUP(A592,'Patient Health Records'!A:A,'Patient Health Records'!AD:AD,FALSE)</f>
        <v>0</v>
      </c>
      <c r="M592">
        <f>_xlfn.XLOOKUP(A592,'Patient Demographics'!A:A,'Patient Demographics'!K:K,FALSE)</f>
        <v>0.5</v>
      </c>
      <c r="N592" t="b">
        <f>_xlfn.XLOOKUP(A592,'Billing Details'!A:A,'Billing Details'!T:T,FALSE)</f>
        <v>1</v>
      </c>
      <c r="O592" t="str">
        <f>_xlfn.XLOOKUP(A592,'Patient Health Records'!A:A,'Patient Health Records'!AF:AF,FALSE)</f>
        <v>Hypertension</v>
      </c>
      <c r="P592" t="b">
        <f>_xlfn.XLOOKUP(A592,'Patient Health Records'!A:A,'Patient Health Records'!X:X,FALSE)</f>
        <v>0</v>
      </c>
      <c r="Q592" t="b">
        <f>_xlfn.XLOOKUP(A592,'Patient Health Records'!A:A,'Patient Health Records'!S:S,FALSE)</f>
        <v>0</v>
      </c>
      <c r="R592" t="b">
        <f>_xlfn.XLOOKUP(A592,'Patient Health Records'!A:A,'Patient Health Records'!AA:AA,FALSE)</f>
        <v>0</v>
      </c>
      <c r="S592" t="str">
        <f>_xlfn.XLOOKUP(A592,'Patient Demographics'!A:A,'Patient Demographics'!E:E,FALSE)</f>
        <v>Male</v>
      </c>
      <c r="T592" t="str">
        <f>_xlfn.XLOOKUP(A592,'Patient Education'!A:A,'Patient Education'!B:B,FALSE)</f>
        <v>Master's Degree</v>
      </c>
      <c r="U592" t="str">
        <f>_xlfn.XLOOKUP('Combined Sheet'!A592,'Patient Education'!A:A,'Patient Education'!C:C,FALSE)</f>
        <v>Software Engineer</v>
      </c>
      <c r="V592">
        <f>_xlfn.XLOOKUP(A592,'Billing Details'!A:A,'Billing Details'!J:J,FALSE)</f>
        <v>40000</v>
      </c>
    </row>
    <row r="593" spans="1:22" x14ac:dyDescent="0.35">
      <c r="A593" s="2" t="s">
        <v>934</v>
      </c>
      <c r="B593">
        <f>_xlfn.XLOOKUP(A593,'Patient Demographics'!A:A,'Billing Details'!J:J,FALSE)</f>
        <v>800</v>
      </c>
      <c r="C593" t="str">
        <f>_xlfn.XLOOKUP(A593,'Patient Demographics'!A:A,'Patient Demographics'!N:N,FALSE)</f>
        <v>South</v>
      </c>
      <c r="D593">
        <f>_xlfn.XLOOKUP(A593,'Patient Demographics'!A:A,'Patient Demographics'!I:I,FALSE)</f>
        <v>38</v>
      </c>
      <c r="E593" t="str">
        <f>_xlfn.XLOOKUP(A593,'Patient Demographics'!A:A,'Patient Demographics'!J:J,FALSE)</f>
        <v>Adult</v>
      </c>
      <c r="F593">
        <f>_xlfn.XLOOKUP(A593,'Billing Details'!A:A,'Billing Details'!U:U,FALSE)</f>
        <v>718.39</v>
      </c>
      <c r="G593">
        <f>_xlfn.XLOOKUP(A593,'Patient Health Records'!A:A,'Patient Health Records'!E:E,FALSE)</f>
        <v>91.5</v>
      </c>
      <c r="H593" t="str">
        <f>_xlfn.XLOOKUP(A593,'Patient Health Records'!A:A,'Patient Health Records'!B:B,FALSE)</f>
        <v>AB-</v>
      </c>
      <c r="I593" t="b">
        <f>_xlfn.XLOOKUP(A593,'Patient Health Records'!A:A,'Patient Health Records'!J:J,FALSE)</f>
        <v>0</v>
      </c>
      <c r="J593" t="b">
        <f>_xlfn.XLOOKUP(A593,'Patient Health Records'!A:A,'Patient Health Records'!P:P,FALSE)</f>
        <v>0</v>
      </c>
      <c r="K593" s="68">
        <f>_xlfn.XLOOKUP(A593,'Patient Health Records'!A:A,'Patient Health Records'!F:F,FALSE)</f>
        <v>32.419217687074834</v>
      </c>
      <c r="L593" s="22" t="b">
        <f>_xlfn.XLOOKUP(A593,'Patient Health Records'!A:A,'Patient Health Records'!AD:AD,FALSE)</f>
        <v>1</v>
      </c>
      <c r="M593">
        <f>_xlfn.XLOOKUP(A593,'Patient Demographics'!A:A,'Patient Demographics'!K:K,FALSE)</f>
        <v>9</v>
      </c>
      <c r="N593" t="b">
        <f>_xlfn.XLOOKUP(A593,'Billing Details'!A:A,'Billing Details'!T:T,FALSE)</f>
        <v>1</v>
      </c>
      <c r="O593" t="str">
        <f>_xlfn.XLOOKUP(A593,'Patient Health Records'!A:A,'Patient Health Records'!AF:AF,FALSE)</f>
        <v>Stroke</v>
      </c>
      <c r="P593" t="b">
        <f>_xlfn.XLOOKUP(A593,'Patient Health Records'!A:A,'Patient Health Records'!X:X,FALSE)</f>
        <v>0</v>
      </c>
      <c r="Q593" t="b">
        <f>_xlfn.XLOOKUP(A593,'Patient Health Records'!A:A,'Patient Health Records'!S:S,FALSE)</f>
        <v>0</v>
      </c>
      <c r="R593" t="b">
        <f>_xlfn.XLOOKUP(A593,'Patient Health Records'!A:A,'Patient Health Records'!AA:AA,FALSE)</f>
        <v>1</v>
      </c>
      <c r="S593" t="str">
        <f>_xlfn.XLOOKUP(A593,'Patient Demographics'!A:A,'Patient Demographics'!E:E,FALSE)</f>
        <v>Female</v>
      </c>
      <c r="T593" t="str">
        <f>_xlfn.XLOOKUP(A593,'Patient Education'!A:A,'Patient Education'!B:B,FALSE)</f>
        <v>PhD</v>
      </c>
      <c r="U593" t="str">
        <f>_xlfn.XLOOKUP('Combined Sheet'!A593,'Patient Education'!A:A,'Patient Education'!C:C,FALSE)</f>
        <v>CEO</v>
      </c>
      <c r="V593">
        <f>_xlfn.XLOOKUP(A593,'Billing Details'!A:A,'Billing Details'!J:J,FALSE)</f>
        <v>800</v>
      </c>
    </row>
    <row r="594" spans="1:22" x14ac:dyDescent="0.35">
      <c r="A594" s="2" t="s">
        <v>935</v>
      </c>
      <c r="B594">
        <f>_xlfn.XLOOKUP(A594,'Patient Demographics'!A:A,'Billing Details'!J:J,FALSE)</f>
        <v>40000</v>
      </c>
      <c r="C594" t="str">
        <f>_xlfn.XLOOKUP(A594,'Patient Demographics'!A:A,'Patient Demographics'!N:N,FALSE)</f>
        <v>West</v>
      </c>
      <c r="D594">
        <f>_xlfn.XLOOKUP(A594,'Patient Demographics'!A:A,'Patient Demographics'!I:I,FALSE)</f>
        <v>53</v>
      </c>
      <c r="E594" t="str">
        <f>_xlfn.XLOOKUP(A594,'Patient Demographics'!A:A,'Patient Demographics'!J:J,FALSE)</f>
        <v>Senior</v>
      </c>
      <c r="F594">
        <f>_xlfn.XLOOKUP(A594,'Billing Details'!A:A,'Billing Details'!U:U,FALSE)</f>
        <v>28460.959999999999</v>
      </c>
      <c r="G594">
        <f>_xlfn.XLOOKUP(A594,'Patient Health Records'!A:A,'Patient Health Records'!E:E,FALSE)</f>
        <v>66.599999999999994</v>
      </c>
      <c r="H594" t="str">
        <f>_xlfn.XLOOKUP(A594,'Patient Health Records'!A:A,'Patient Health Records'!B:B,FALSE)</f>
        <v>AB-</v>
      </c>
      <c r="I594" t="b">
        <f>_xlfn.XLOOKUP(A594,'Patient Health Records'!A:A,'Patient Health Records'!J:J,FALSE)</f>
        <v>0</v>
      </c>
      <c r="J594" t="b">
        <f>_xlfn.XLOOKUP(A594,'Patient Health Records'!A:A,'Patient Health Records'!P:P,FALSE)</f>
        <v>0</v>
      </c>
      <c r="K594" s="68">
        <f>_xlfn.XLOOKUP(A594,'Patient Health Records'!A:A,'Patient Health Records'!F:F,FALSE)</f>
        <v>28.826177285318558</v>
      </c>
      <c r="L594" s="22" t="b">
        <f>_xlfn.XLOOKUP(A594,'Patient Health Records'!A:A,'Patient Health Records'!AD:AD,FALSE)</f>
        <v>1</v>
      </c>
      <c r="M594">
        <f>_xlfn.XLOOKUP(A594,'Patient Demographics'!A:A,'Patient Demographics'!K:K,FALSE)</f>
        <v>5</v>
      </c>
      <c r="N594" t="b">
        <f>_xlfn.XLOOKUP(A594,'Billing Details'!A:A,'Billing Details'!T:T,FALSE)</f>
        <v>1</v>
      </c>
      <c r="O594" t="str">
        <f>_xlfn.XLOOKUP(A594,'Patient Health Records'!A:A,'Patient Health Records'!AF:AF,FALSE)</f>
        <v>Respiratory Infection</v>
      </c>
      <c r="P594" t="b">
        <f>_xlfn.XLOOKUP(A594,'Patient Health Records'!A:A,'Patient Health Records'!X:X,FALSE)</f>
        <v>0</v>
      </c>
      <c r="Q594" t="b">
        <f>_xlfn.XLOOKUP(A594,'Patient Health Records'!A:A,'Patient Health Records'!S:S,FALSE)</f>
        <v>1</v>
      </c>
      <c r="R594" t="b">
        <f>_xlfn.XLOOKUP(A594,'Patient Health Records'!A:A,'Patient Health Records'!AA:AA,FALSE)</f>
        <v>1</v>
      </c>
      <c r="S594" t="str">
        <f>_xlfn.XLOOKUP(A594,'Patient Demographics'!A:A,'Patient Demographics'!E:E,FALSE)</f>
        <v>Male</v>
      </c>
      <c r="T594" t="str">
        <f>_xlfn.XLOOKUP(A594,'Patient Education'!A:A,'Patient Education'!B:B,FALSE)</f>
        <v>Master's Degree</v>
      </c>
      <c r="U594" t="str">
        <f>_xlfn.XLOOKUP('Combined Sheet'!A594,'Patient Education'!A:A,'Patient Education'!C:C,FALSE)</f>
        <v>Software Engineer</v>
      </c>
      <c r="V594">
        <f>_xlfn.XLOOKUP(A594,'Billing Details'!A:A,'Billing Details'!J:J,FALSE)</f>
        <v>40000</v>
      </c>
    </row>
    <row r="595" spans="1:22" x14ac:dyDescent="0.35">
      <c r="A595" s="2" t="s">
        <v>936</v>
      </c>
      <c r="B595">
        <f>_xlfn.XLOOKUP(A595,'Patient Demographics'!A:A,'Billing Details'!J:J,FALSE)</f>
        <v>100</v>
      </c>
      <c r="C595" t="str">
        <f>_xlfn.XLOOKUP(A595,'Patient Demographics'!A:A,'Patient Demographics'!N:N,FALSE)</f>
        <v>South</v>
      </c>
      <c r="D595">
        <f>_xlfn.XLOOKUP(A595,'Patient Demographics'!A:A,'Patient Demographics'!I:I,FALSE)</f>
        <v>38</v>
      </c>
      <c r="E595" t="str">
        <f>_xlfn.XLOOKUP(A595,'Patient Demographics'!A:A,'Patient Demographics'!J:J,FALSE)</f>
        <v>Adult</v>
      </c>
      <c r="F595" t="str">
        <f>_xlfn.XLOOKUP(A595,'Billing Details'!A:A,'Billing Details'!U:U,FALSE)</f>
        <v/>
      </c>
      <c r="G595">
        <f>_xlfn.XLOOKUP(A595,'Patient Health Records'!A:A,'Patient Health Records'!E:E,FALSE)</f>
        <v>64.099999999999994</v>
      </c>
      <c r="H595" t="str">
        <f>_xlfn.XLOOKUP(A595,'Patient Health Records'!A:A,'Patient Health Records'!B:B,FALSE)</f>
        <v>AB-</v>
      </c>
      <c r="I595" t="b">
        <f>_xlfn.XLOOKUP(A595,'Patient Health Records'!A:A,'Patient Health Records'!J:J,FALSE)</f>
        <v>0</v>
      </c>
      <c r="J595" t="b">
        <f>_xlfn.XLOOKUP(A595,'Patient Health Records'!A:A,'Patient Health Records'!P:P,FALSE)</f>
        <v>0</v>
      </c>
      <c r="K595" s="68">
        <f>_xlfn.XLOOKUP(A595,'Patient Health Records'!A:A,'Patient Health Records'!F:F,FALSE)</f>
        <v>20.930612244897958</v>
      </c>
      <c r="L595" s="22" t="b">
        <f>_xlfn.XLOOKUP(A595,'Patient Health Records'!A:A,'Patient Health Records'!AD:AD,FALSE)</f>
        <v>0</v>
      </c>
      <c r="M595">
        <f>_xlfn.XLOOKUP(A595,'Patient Demographics'!A:A,'Patient Demographics'!K:K,FALSE)</f>
        <v>400</v>
      </c>
      <c r="N595" t="b">
        <f>_xlfn.XLOOKUP(A595,'Billing Details'!A:A,'Billing Details'!T:T,FALSE)</f>
        <v>0</v>
      </c>
      <c r="O595" t="str">
        <f>_xlfn.XLOOKUP(A595,'Patient Health Records'!A:A,'Patient Health Records'!AF:AF,FALSE)</f>
        <v>Cancer</v>
      </c>
      <c r="P595" t="b">
        <f>_xlfn.XLOOKUP(A595,'Patient Health Records'!A:A,'Patient Health Records'!X:X,FALSE)</f>
        <v>0</v>
      </c>
      <c r="Q595" t="b">
        <f>_xlfn.XLOOKUP(A595,'Patient Health Records'!A:A,'Patient Health Records'!S:S,FALSE)</f>
        <v>0</v>
      </c>
      <c r="R595" t="b">
        <f>_xlfn.XLOOKUP(A595,'Patient Health Records'!A:A,'Patient Health Records'!AA:AA,FALSE)</f>
        <v>0</v>
      </c>
      <c r="S595" t="str">
        <f>_xlfn.XLOOKUP(A595,'Patient Demographics'!A:A,'Patient Demographics'!E:E,FALSE)</f>
        <v>Female</v>
      </c>
      <c r="T595" t="str">
        <f>_xlfn.XLOOKUP(A595,'Patient Education'!A:A,'Patient Education'!B:B,FALSE)</f>
        <v>Master's Degree</v>
      </c>
      <c r="U595" t="str">
        <f>_xlfn.XLOOKUP('Combined Sheet'!A595,'Patient Education'!A:A,'Patient Education'!C:C,FALSE)</f>
        <v>Manager</v>
      </c>
      <c r="V595">
        <f>_xlfn.XLOOKUP(A595,'Billing Details'!A:A,'Billing Details'!J:J,FALSE)</f>
        <v>100</v>
      </c>
    </row>
    <row r="596" spans="1:22" x14ac:dyDescent="0.35">
      <c r="A596" s="2" t="s">
        <v>938</v>
      </c>
      <c r="B596">
        <f>_xlfn.XLOOKUP(A596,'Patient Demographics'!A:A,'Billing Details'!J:J,FALSE)</f>
        <v>800</v>
      </c>
      <c r="C596" t="str">
        <f>_xlfn.XLOOKUP(A596,'Patient Demographics'!A:A,'Patient Demographics'!N:N,FALSE)</f>
        <v>South</v>
      </c>
      <c r="D596">
        <f>_xlfn.XLOOKUP(A596,'Patient Demographics'!A:A,'Patient Demographics'!I:I,FALSE)</f>
        <v>32</v>
      </c>
      <c r="E596" t="str">
        <f>_xlfn.XLOOKUP(A596,'Patient Demographics'!A:A,'Patient Demographics'!J:J,FALSE)</f>
        <v>Adult</v>
      </c>
      <c r="F596">
        <f>_xlfn.XLOOKUP(A596,'Billing Details'!A:A,'Billing Details'!U:U,FALSE)</f>
        <v>487.16</v>
      </c>
      <c r="G596">
        <f>_xlfn.XLOOKUP(A596,'Patient Health Records'!A:A,'Patient Health Records'!E:E,FALSE)</f>
        <v>86.6</v>
      </c>
      <c r="H596" t="str">
        <f>_xlfn.XLOOKUP(A596,'Patient Health Records'!A:A,'Patient Health Records'!B:B,FALSE)</f>
        <v>A+</v>
      </c>
      <c r="I596" t="b">
        <f>_xlfn.XLOOKUP(A596,'Patient Health Records'!A:A,'Patient Health Records'!J:J,FALSE)</f>
        <v>0</v>
      </c>
      <c r="J596" t="b">
        <f>_xlfn.XLOOKUP(A596,'Patient Health Records'!A:A,'Patient Health Records'!P:P,FALSE)</f>
        <v>0</v>
      </c>
      <c r="K596" s="68">
        <f>_xlfn.XLOOKUP(A596,'Patient Health Records'!A:A,'Patient Health Records'!F:F,FALSE)</f>
        <v>33.828124999999993</v>
      </c>
      <c r="L596" s="22" t="b">
        <f>_xlfn.XLOOKUP(A596,'Patient Health Records'!A:A,'Patient Health Records'!AD:AD,FALSE)</f>
        <v>1</v>
      </c>
      <c r="M596">
        <f>_xlfn.XLOOKUP(A596,'Patient Demographics'!A:A,'Patient Demographics'!K:K,FALSE)</f>
        <v>70</v>
      </c>
      <c r="N596" t="b">
        <f>_xlfn.XLOOKUP(A596,'Billing Details'!A:A,'Billing Details'!T:T,FALSE)</f>
        <v>1</v>
      </c>
      <c r="O596" t="str">
        <f>_xlfn.XLOOKUP(A596,'Patient Health Records'!A:A,'Patient Health Records'!AF:AF,FALSE)</f>
        <v>Childbirth</v>
      </c>
      <c r="P596" t="b">
        <f>_xlfn.XLOOKUP(A596,'Patient Health Records'!A:A,'Patient Health Records'!X:X,FALSE)</f>
        <v>0</v>
      </c>
      <c r="Q596" t="b">
        <f>_xlfn.XLOOKUP(A596,'Patient Health Records'!A:A,'Patient Health Records'!S:S,FALSE)</f>
        <v>0</v>
      </c>
      <c r="R596" t="b">
        <f>_xlfn.XLOOKUP(A596,'Patient Health Records'!A:A,'Patient Health Records'!AA:AA,FALSE)</f>
        <v>1</v>
      </c>
      <c r="S596" t="str">
        <f>_xlfn.XLOOKUP(A596,'Patient Demographics'!A:A,'Patient Demographics'!E:E,FALSE)</f>
        <v>Female</v>
      </c>
      <c r="T596" t="str">
        <f>_xlfn.XLOOKUP(A596,'Patient Education'!A:A,'Patient Education'!B:B,FALSE)</f>
        <v>Master's Degree</v>
      </c>
      <c r="U596" t="str">
        <f>_xlfn.XLOOKUP('Combined Sheet'!A596,'Patient Education'!A:A,'Patient Education'!C:C,FALSE)</f>
        <v>Manager</v>
      </c>
      <c r="V596">
        <f>_xlfn.XLOOKUP(A596,'Billing Details'!A:A,'Billing Details'!J:J,FALSE)</f>
        <v>800</v>
      </c>
    </row>
    <row r="597" spans="1:22" x14ac:dyDescent="0.35">
      <c r="A597" s="2" t="s">
        <v>939</v>
      </c>
      <c r="B597">
        <f>_xlfn.XLOOKUP(A597,'Patient Demographics'!A:A,'Billing Details'!J:J,FALSE)</f>
        <v>100</v>
      </c>
      <c r="C597" t="str">
        <f>_xlfn.XLOOKUP(A597,'Patient Demographics'!A:A,'Patient Demographics'!N:N,FALSE)</f>
        <v>North</v>
      </c>
      <c r="D597">
        <f>_xlfn.XLOOKUP(A597,'Patient Demographics'!A:A,'Patient Demographics'!I:I,FALSE)</f>
        <v>41</v>
      </c>
      <c r="E597" t="str">
        <f>_xlfn.XLOOKUP(A597,'Patient Demographics'!A:A,'Patient Demographics'!J:J,FALSE)</f>
        <v>Adult</v>
      </c>
      <c r="F597" t="str">
        <f>_xlfn.XLOOKUP(A597,'Billing Details'!A:A,'Billing Details'!U:U,FALSE)</f>
        <v/>
      </c>
      <c r="G597">
        <f>_xlfn.XLOOKUP(A597,'Patient Health Records'!A:A,'Patient Health Records'!E:E,FALSE)</f>
        <v>96.7</v>
      </c>
      <c r="H597" t="str">
        <f>_xlfn.XLOOKUP(A597,'Patient Health Records'!A:A,'Patient Health Records'!B:B,FALSE)</f>
        <v>A+</v>
      </c>
      <c r="I597" t="b">
        <f>_xlfn.XLOOKUP(A597,'Patient Health Records'!A:A,'Patient Health Records'!J:J,FALSE)</f>
        <v>0</v>
      </c>
      <c r="J597" t="b">
        <f>_xlfn.XLOOKUP(A597,'Patient Health Records'!A:A,'Patient Health Records'!P:P,FALSE)</f>
        <v>0</v>
      </c>
      <c r="K597" s="68">
        <f>_xlfn.XLOOKUP(A597,'Patient Health Records'!A:A,'Patient Health Records'!F:F,FALSE)</f>
        <v>33.070004445812394</v>
      </c>
      <c r="L597" s="22" t="b">
        <f>_xlfn.XLOOKUP(A597,'Patient Health Records'!A:A,'Patient Health Records'!AD:AD,FALSE)</f>
        <v>1</v>
      </c>
      <c r="M597">
        <f>_xlfn.XLOOKUP(A597,'Patient Demographics'!A:A,'Patient Demographics'!K:K,FALSE)</f>
        <v>4</v>
      </c>
      <c r="N597" t="b">
        <f>_xlfn.XLOOKUP(A597,'Billing Details'!A:A,'Billing Details'!T:T,FALSE)</f>
        <v>0</v>
      </c>
      <c r="O597" t="str">
        <f>_xlfn.XLOOKUP(A597,'Patient Health Records'!A:A,'Patient Health Records'!AF:AF,FALSE)</f>
        <v>Respiratory Infection</v>
      </c>
      <c r="P597" t="b">
        <f>_xlfn.XLOOKUP(A597,'Patient Health Records'!A:A,'Patient Health Records'!X:X,FALSE)</f>
        <v>0</v>
      </c>
      <c r="Q597" t="b">
        <f>_xlfn.XLOOKUP(A597,'Patient Health Records'!A:A,'Patient Health Records'!S:S,FALSE)</f>
        <v>1</v>
      </c>
      <c r="R597" t="b">
        <f>_xlfn.XLOOKUP(A597,'Patient Health Records'!A:A,'Patient Health Records'!AA:AA,FALSE)</f>
        <v>0</v>
      </c>
      <c r="S597" t="str">
        <f>_xlfn.XLOOKUP(A597,'Patient Demographics'!A:A,'Patient Demographics'!E:E,FALSE)</f>
        <v>Male</v>
      </c>
      <c r="T597" t="str">
        <f>_xlfn.XLOOKUP(A597,'Patient Education'!A:A,'Patient Education'!B:B,FALSE)</f>
        <v>PhD</v>
      </c>
      <c r="U597" t="str">
        <f>_xlfn.XLOOKUP('Combined Sheet'!A597,'Patient Education'!A:A,'Patient Education'!C:C,FALSE)</f>
        <v>Professor</v>
      </c>
      <c r="V597">
        <f>_xlfn.XLOOKUP(A597,'Billing Details'!A:A,'Billing Details'!J:J,FALSE)</f>
        <v>100</v>
      </c>
    </row>
    <row r="598" spans="1:22" x14ac:dyDescent="0.35">
      <c r="A598" s="2" t="s">
        <v>941</v>
      </c>
      <c r="B598">
        <f>_xlfn.XLOOKUP(A598,'Patient Demographics'!A:A,'Billing Details'!J:J,FALSE)</f>
        <v>45000</v>
      </c>
      <c r="C598" t="str">
        <f>_xlfn.XLOOKUP(A598,'Patient Demographics'!A:A,'Patient Demographics'!N:N,FALSE)</f>
        <v>West</v>
      </c>
      <c r="D598">
        <f>_xlfn.XLOOKUP(A598,'Patient Demographics'!A:A,'Patient Demographics'!I:I,FALSE)</f>
        <v>48</v>
      </c>
      <c r="E598" t="str">
        <f>_xlfn.XLOOKUP(A598,'Patient Demographics'!A:A,'Patient Demographics'!J:J,FALSE)</f>
        <v>Senior</v>
      </c>
      <c r="F598">
        <f>_xlfn.XLOOKUP(A598,'Billing Details'!A:A,'Billing Details'!U:U,FALSE)</f>
        <v>25481.370000000003</v>
      </c>
      <c r="G598">
        <f>_xlfn.XLOOKUP(A598,'Patient Health Records'!A:A,'Patient Health Records'!E:E,FALSE)</f>
        <v>89.8</v>
      </c>
      <c r="H598" t="str">
        <f>_xlfn.XLOOKUP(A598,'Patient Health Records'!A:A,'Patient Health Records'!B:B,FALSE)</f>
        <v>AB-</v>
      </c>
      <c r="I598" t="b">
        <f>_xlfn.XLOOKUP(A598,'Patient Health Records'!A:A,'Patient Health Records'!J:J,FALSE)</f>
        <v>0</v>
      </c>
      <c r="J598" t="b">
        <f>_xlfn.XLOOKUP(A598,'Patient Health Records'!A:A,'Patient Health Records'!P:P,FALSE)</f>
        <v>1</v>
      </c>
      <c r="K598" s="68">
        <f>_xlfn.XLOOKUP(A598,'Patient Health Records'!A:A,'Patient Health Records'!F:F,FALSE)</f>
        <v>31.816893424036284</v>
      </c>
      <c r="L598" s="22" t="b">
        <f>_xlfn.XLOOKUP(A598,'Patient Health Records'!A:A,'Patient Health Records'!AD:AD,FALSE)</f>
        <v>1</v>
      </c>
      <c r="M598">
        <f>_xlfn.XLOOKUP(A598,'Patient Demographics'!A:A,'Patient Demographics'!K:K,FALSE)</f>
        <v>12</v>
      </c>
      <c r="N598" t="b">
        <f>_xlfn.XLOOKUP(A598,'Billing Details'!A:A,'Billing Details'!T:T,FALSE)</f>
        <v>1</v>
      </c>
      <c r="O598" t="str">
        <f>_xlfn.XLOOKUP(A598,'Patient Health Records'!A:A,'Patient Health Records'!AF:AF,FALSE)</f>
        <v>Osteoarthritis</v>
      </c>
      <c r="P598" t="b">
        <f>_xlfn.XLOOKUP(A598,'Patient Health Records'!A:A,'Patient Health Records'!X:X,FALSE)</f>
        <v>0</v>
      </c>
      <c r="Q598" t="b">
        <f>_xlfn.XLOOKUP(A598,'Patient Health Records'!A:A,'Patient Health Records'!S:S,FALSE)</f>
        <v>1</v>
      </c>
      <c r="R598" t="b">
        <f>_xlfn.XLOOKUP(A598,'Patient Health Records'!A:A,'Patient Health Records'!AA:AA,FALSE)</f>
        <v>0</v>
      </c>
      <c r="S598" t="str">
        <f>_xlfn.XLOOKUP(A598,'Patient Demographics'!A:A,'Patient Demographics'!E:E,FALSE)</f>
        <v>Male</v>
      </c>
      <c r="T598" t="str">
        <f>_xlfn.XLOOKUP(A598,'Patient Education'!A:A,'Patient Education'!B:B,FALSE)</f>
        <v>Master's Degree</v>
      </c>
      <c r="U598" t="str">
        <f>_xlfn.XLOOKUP('Combined Sheet'!A598,'Patient Education'!A:A,'Patient Education'!C:C,FALSE)</f>
        <v>Software Engineer</v>
      </c>
      <c r="V598">
        <f>_xlfn.XLOOKUP(A598,'Billing Details'!A:A,'Billing Details'!J:J,FALSE)</f>
        <v>45000</v>
      </c>
    </row>
    <row r="599" spans="1:22" x14ac:dyDescent="0.35">
      <c r="A599" s="2" t="s">
        <v>942</v>
      </c>
      <c r="B599">
        <f>_xlfn.XLOOKUP(A599,'Patient Demographics'!A:A,'Billing Details'!J:J,FALSE)</f>
        <v>240000</v>
      </c>
      <c r="C599" t="str">
        <f>_xlfn.XLOOKUP(A599,'Patient Demographics'!A:A,'Patient Demographics'!N:N,FALSE)</f>
        <v>North</v>
      </c>
      <c r="D599">
        <f>_xlfn.XLOOKUP(A599,'Patient Demographics'!A:A,'Patient Demographics'!I:I,FALSE)</f>
        <v>32</v>
      </c>
      <c r="E599" t="str">
        <f>_xlfn.XLOOKUP(A599,'Patient Demographics'!A:A,'Patient Demographics'!J:J,FALSE)</f>
        <v>Adult</v>
      </c>
      <c r="F599">
        <f>_xlfn.XLOOKUP(A599,'Billing Details'!A:A,'Billing Details'!U:U,FALSE)</f>
        <v>158937.12</v>
      </c>
      <c r="G599">
        <f>_xlfn.XLOOKUP(A599,'Patient Health Records'!A:A,'Patient Health Records'!E:E,FALSE)</f>
        <v>85.5</v>
      </c>
      <c r="H599" t="str">
        <f>_xlfn.XLOOKUP(A599,'Patient Health Records'!A:A,'Patient Health Records'!B:B,FALSE)</f>
        <v>AB-</v>
      </c>
      <c r="I599" t="b">
        <f>_xlfn.XLOOKUP(A599,'Patient Health Records'!A:A,'Patient Health Records'!J:J,FALSE)</f>
        <v>0</v>
      </c>
      <c r="J599" t="b">
        <f>_xlfn.XLOOKUP(A599,'Patient Health Records'!A:A,'Patient Health Records'!P:P,FALSE)</f>
        <v>0</v>
      </c>
      <c r="K599" s="68">
        <f>_xlfn.XLOOKUP(A599,'Patient Health Records'!A:A,'Patient Health Records'!F:F,FALSE)</f>
        <v>33.398437499999993</v>
      </c>
      <c r="L599" s="22" t="b">
        <f>_xlfn.XLOOKUP(A599,'Patient Health Records'!A:A,'Patient Health Records'!AD:AD,FALSE)</f>
        <v>1</v>
      </c>
      <c r="M599">
        <f>_xlfn.XLOOKUP(A599,'Patient Demographics'!A:A,'Patient Demographics'!K:K,FALSE)</f>
        <v>12</v>
      </c>
      <c r="N599" t="b">
        <f>_xlfn.XLOOKUP(A599,'Billing Details'!A:A,'Billing Details'!T:T,FALSE)</f>
        <v>1</v>
      </c>
      <c r="O599" t="str">
        <f>_xlfn.XLOOKUP(A599,'Patient Health Records'!A:A,'Patient Health Records'!AF:AF,FALSE)</f>
        <v>Hypertension</v>
      </c>
      <c r="P599" t="b">
        <f>_xlfn.XLOOKUP(A599,'Patient Health Records'!A:A,'Patient Health Records'!X:X,FALSE)</f>
        <v>0</v>
      </c>
      <c r="Q599" t="b">
        <f>_xlfn.XLOOKUP(A599,'Patient Health Records'!A:A,'Patient Health Records'!S:S,FALSE)</f>
        <v>1</v>
      </c>
      <c r="R599" t="b">
        <f>_xlfn.XLOOKUP(A599,'Patient Health Records'!A:A,'Patient Health Records'!AA:AA,FALSE)</f>
        <v>0</v>
      </c>
      <c r="S599" t="str">
        <f>_xlfn.XLOOKUP(A599,'Patient Demographics'!A:A,'Patient Demographics'!E:E,FALSE)</f>
        <v>Female</v>
      </c>
      <c r="T599" t="str">
        <f>_xlfn.XLOOKUP(A599,'Patient Education'!A:A,'Patient Education'!B:B,FALSE)</f>
        <v>Master's Degree</v>
      </c>
      <c r="U599" t="str">
        <f>_xlfn.XLOOKUP('Combined Sheet'!A599,'Patient Education'!A:A,'Patient Education'!C:C,FALSE)</f>
        <v>Doctor</v>
      </c>
      <c r="V599">
        <f>_xlfn.XLOOKUP(A599,'Billing Details'!A:A,'Billing Details'!J:J,FALSE)</f>
        <v>240000</v>
      </c>
    </row>
    <row r="600" spans="1:22" x14ac:dyDescent="0.35">
      <c r="A600" s="2" t="s">
        <v>944</v>
      </c>
      <c r="B600">
        <f>_xlfn.XLOOKUP(A600,'Patient Demographics'!A:A,'Billing Details'!J:J,FALSE)</f>
        <v>21000</v>
      </c>
      <c r="C600" t="str">
        <f>_xlfn.XLOOKUP(A600,'Patient Demographics'!A:A,'Patient Demographics'!N:N,FALSE)</f>
        <v>West</v>
      </c>
      <c r="D600">
        <f>_xlfn.XLOOKUP(A600,'Patient Demographics'!A:A,'Patient Demographics'!I:I,FALSE)</f>
        <v>48</v>
      </c>
      <c r="E600" t="str">
        <f>_xlfn.XLOOKUP(A600,'Patient Demographics'!A:A,'Patient Demographics'!J:J,FALSE)</f>
        <v>Senior</v>
      </c>
      <c r="F600">
        <f>_xlfn.XLOOKUP(A600,'Billing Details'!A:A,'Billing Details'!U:U,FALSE)</f>
        <v>13683.88</v>
      </c>
      <c r="G600">
        <f>_xlfn.XLOOKUP(A600,'Patient Health Records'!A:A,'Patient Health Records'!E:E,FALSE)</f>
        <v>63.1</v>
      </c>
      <c r="H600" t="str">
        <f>_xlfn.XLOOKUP(A600,'Patient Health Records'!A:A,'Patient Health Records'!B:B,FALSE)</f>
        <v>O+</v>
      </c>
      <c r="I600" t="b">
        <f>_xlfn.XLOOKUP(A600,'Patient Health Records'!A:A,'Patient Health Records'!J:J,FALSE)</f>
        <v>1</v>
      </c>
      <c r="J600" t="b">
        <f>_xlfn.XLOOKUP(A600,'Patient Health Records'!A:A,'Patient Health Records'!P:P,FALSE)</f>
        <v>0</v>
      </c>
      <c r="K600" s="68">
        <f>_xlfn.XLOOKUP(A600,'Patient Health Records'!A:A,'Patient Health Records'!F:F,FALSE)</f>
        <v>23.460737656157054</v>
      </c>
      <c r="L600" s="22" t="b">
        <f>_xlfn.XLOOKUP(A600,'Patient Health Records'!A:A,'Patient Health Records'!AD:AD,FALSE)</f>
        <v>0</v>
      </c>
      <c r="M600">
        <f>_xlfn.XLOOKUP(A600,'Patient Demographics'!A:A,'Patient Demographics'!K:K,FALSE)</f>
        <v>15</v>
      </c>
      <c r="N600" t="b">
        <f>_xlfn.XLOOKUP(A600,'Billing Details'!A:A,'Billing Details'!T:T,FALSE)</f>
        <v>1</v>
      </c>
      <c r="O600" t="str">
        <f>_xlfn.XLOOKUP(A600,'Patient Health Records'!A:A,'Patient Health Records'!AF:AF,FALSE)</f>
        <v>Osteoarthritis</v>
      </c>
      <c r="P600" t="b">
        <f>_xlfn.XLOOKUP(A600,'Patient Health Records'!A:A,'Patient Health Records'!X:X,FALSE)</f>
        <v>0</v>
      </c>
      <c r="Q600" t="b">
        <f>_xlfn.XLOOKUP(A600,'Patient Health Records'!A:A,'Patient Health Records'!S:S,FALSE)</f>
        <v>0</v>
      </c>
      <c r="R600" t="b">
        <f>_xlfn.XLOOKUP(A600,'Patient Health Records'!A:A,'Patient Health Records'!AA:AA,FALSE)</f>
        <v>0</v>
      </c>
      <c r="S600" t="str">
        <f>_xlfn.XLOOKUP(A600,'Patient Demographics'!A:A,'Patient Demographics'!E:E,FALSE)</f>
        <v>Female</v>
      </c>
      <c r="T600" t="str">
        <f>_xlfn.XLOOKUP(A600,'Patient Education'!A:A,'Patient Education'!B:B,FALSE)</f>
        <v>Bachelor's Degree</v>
      </c>
      <c r="U600" t="str">
        <f>_xlfn.XLOOKUP('Combined Sheet'!A600,'Patient Education'!A:A,'Patient Education'!C:C,FALSE)</f>
        <v>Junior Executive</v>
      </c>
      <c r="V600">
        <f>_xlfn.XLOOKUP(A600,'Billing Details'!A:A,'Billing Details'!J:J,FALSE)</f>
        <v>21000</v>
      </c>
    </row>
    <row r="601" spans="1:22" x14ac:dyDescent="0.35">
      <c r="A601" s="2" t="s">
        <v>945</v>
      </c>
      <c r="B601">
        <f>_xlfn.XLOOKUP(A601,'Patient Demographics'!A:A,'Billing Details'!J:J,FALSE)</f>
        <v>18000</v>
      </c>
      <c r="C601" t="str">
        <f>_xlfn.XLOOKUP(A601,'Patient Demographics'!A:A,'Patient Demographics'!N:N,FALSE)</f>
        <v>West</v>
      </c>
      <c r="D601">
        <f>_xlfn.XLOOKUP(A601,'Patient Demographics'!A:A,'Patient Demographics'!I:I,FALSE)</f>
        <v>62</v>
      </c>
      <c r="E601" t="str">
        <f>_xlfn.XLOOKUP(A601,'Patient Demographics'!A:A,'Patient Demographics'!J:J,FALSE)</f>
        <v>super senior</v>
      </c>
      <c r="F601">
        <f>_xlfn.XLOOKUP(A601,'Billing Details'!A:A,'Billing Details'!U:U,FALSE)</f>
        <v>12421.41</v>
      </c>
      <c r="G601">
        <f>_xlfn.XLOOKUP(A601,'Patient Health Records'!A:A,'Patient Health Records'!E:E,FALSE)</f>
        <v>79</v>
      </c>
      <c r="H601" t="str">
        <f>_xlfn.XLOOKUP(A601,'Patient Health Records'!A:A,'Patient Health Records'!B:B,FALSE)</f>
        <v>O-</v>
      </c>
      <c r="I601" t="b">
        <f>_xlfn.XLOOKUP(A601,'Patient Health Records'!A:A,'Patient Health Records'!J:J,FALSE)</f>
        <v>0</v>
      </c>
      <c r="J601" t="b">
        <f>_xlfn.XLOOKUP(A601,'Patient Health Records'!A:A,'Patient Health Records'!P:P,FALSE)</f>
        <v>1</v>
      </c>
      <c r="K601" s="68">
        <f>_xlfn.XLOOKUP(A601,'Patient Health Records'!A:A,'Patient Health Records'!F:F,FALSE)</f>
        <v>31.645569620253159</v>
      </c>
      <c r="L601" s="22" t="b">
        <f>_xlfn.XLOOKUP(A601,'Patient Health Records'!A:A,'Patient Health Records'!AD:AD,FALSE)</f>
        <v>1</v>
      </c>
      <c r="M601">
        <f>_xlfn.XLOOKUP(A601,'Patient Demographics'!A:A,'Patient Demographics'!K:K,FALSE)</f>
        <v>15</v>
      </c>
      <c r="N601" t="b">
        <f>_xlfn.XLOOKUP(A601,'Billing Details'!A:A,'Billing Details'!T:T,FALSE)</f>
        <v>1</v>
      </c>
      <c r="O601" t="str">
        <f>_xlfn.XLOOKUP(A601,'Patient Health Records'!A:A,'Patient Health Records'!AF:AF,FALSE)</f>
        <v>Heart Disease</v>
      </c>
      <c r="P601" t="b">
        <f>_xlfn.XLOOKUP(A601,'Patient Health Records'!A:A,'Patient Health Records'!X:X,FALSE)</f>
        <v>0</v>
      </c>
      <c r="Q601" t="b">
        <f>_xlfn.XLOOKUP(A601,'Patient Health Records'!A:A,'Patient Health Records'!S:S,FALSE)</f>
        <v>0</v>
      </c>
      <c r="R601" t="b">
        <f>_xlfn.XLOOKUP(A601,'Patient Health Records'!A:A,'Patient Health Records'!AA:AA,FALSE)</f>
        <v>0</v>
      </c>
      <c r="S601" t="str">
        <f>_xlfn.XLOOKUP(A601,'Patient Demographics'!A:A,'Patient Demographics'!E:E,FALSE)</f>
        <v>Male</v>
      </c>
      <c r="T601" t="str">
        <f>_xlfn.XLOOKUP(A601,'Patient Education'!A:A,'Patient Education'!B:B,FALSE)</f>
        <v>High School</v>
      </c>
      <c r="U601" t="str">
        <f>_xlfn.XLOOKUP('Combined Sheet'!A601,'Patient Education'!A:A,'Patient Education'!C:C,FALSE)</f>
        <v>Unemployed</v>
      </c>
      <c r="V601">
        <f>_xlfn.XLOOKUP(A601,'Billing Details'!A:A,'Billing Details'!J:J,FALSE)</f>
        <v>18000</v>
      </c>
    </row>
    <row r="602" spans="1:22" x14ac:dyDescent="0.35">
      <c r="A602" s="2" t="s">
        <v>946</v>
      </c>
      <c r="B602">
        <f>_xlfn.XLOOKUP(A602,'Patient Demographics'!A:A,'Billing Details'!J:J,FALSE)</f>
        <v>4000</v>
      </c>
      <c r="C602" t="str">
        <f>_xlfn.XLOOKUP(A602,'Patient Demographics'!A:A,'Patient Demographics'!N:N,FALSE)</f>
        <v>North</v>
      </c>
      <c r="D602">
        <f>_xlfn.XLOOKUP(A602,'Patient Demographics'!A:A,'Patient Demographics'!I:I,FALSE)</f>
        <v>33</v>
      </c>
      <c r="E602" t="str">
        <f>_xlfn.XLOOKUP(A602,'Patient Demographics'!A:A,'Patient Demographics'!J:J,FALSE)</f>
        <v>Adult</v>
      </c>
      <c r="F602">
        <f>_xlfn.XLOOKUP(A602,'Billing Details'!A:A,'Billing Details'!U:U,FALSE)</f>
        <v>2881.04</v>
      </c>
      <c r="G602">
        <f>_xlfn.XLOOKUP(A602,'Patient Health Records'!A:A,'Patient Health Records'!E:E,FALSE)</f>
        <v>111.7</v>
      </c>
      <c r="H602" t="str">
        <f>_xlfn.XLOOKUP(A602,'Patient Health Records'!A:A,'Patient Health Records'!B:B,FALSE)</f>
        <v>O+</v>
      </c>
      <c r="I602" t="b">
        <f>_xlfn.XLOOKUP(A602,'Patient Health Records'!A:A,'Patient Health Records'!J:J,FALSE)</f>
        <v>1</v>
      </c>
      <c r="J602" t="b">
        <f>_xlfn.XLOOKUP(A602,'Patient Health Records'!A:A,'Patient Health Records'!P:P,FALSE)</f>
        <v>1</v>
      </c>
      <c r="K602" s="68">
        <f>_xlfn.XLOOKUP(A602,'Patient Health Records'!A:A,'Patient Health Records'!F:F,FALSE)</f>
        <v>34.861583596017603</v>
      </c>
      <c r="L602" s="22" t="b">
        <f>_xlfn.XLOOKUP(A602,'Patient Health Records'!A:A,'Patient Health Records'!AD:AD,FALSE)</f>
        <v>1</v>
      </c>
      <c r="M602">
        <f>_xlfn.XLOOKUP(A602,'Patient Demographics'!A:A,'Patient Demographics'!K:K,FALSE)</f>
        <v>120</v>
      </c>
      <c r="N602" t="b">
        <f>_xlfn.XLOOKUP(A602,'Billing Details'!A:A,'Billing Details'!T:T,FALSE)</f>
        <v>1</v>
      </c>
      <c r="O602" t="str">
        <f>_xlfn.XLOOKUP(A602,'Patient Health Records'!A:A,'Patient Health Records'!AF:AF,FALSE)</f>
        <v>Childbirth</v>
      </c>
      <c r="P602" t="b">
        <f>_xlfn.XLOOKUP(A602,'Patient Health Records'!A:A,'Patient Health Records'!X:X,FALSE)</f>
        <v>0</v>
      </c>
      <c r="Q602" t="b">
        <f>_xlfn.XLOOKUP(A602,'Patient Health Records'!A:A,'Patient Health Records'!S:S,FALSE)</f>
        <v>0</v>
      </c>
      <c r="R602" t="b">
        <f>_xlfn.XLOOKUP(A602,'Patient Health Records'!A:A,'Patient Health Records'!AA:AA,FALSE)</f>
        <v>1</v>
      </c>
      <c r="S602" t="str">
        <f>_xlfn.XLOOKUP(A602,'Patient Demographics'!A:A,'Patient Demographics'!E:E,FALSE)</f>
        <v>Female</v>
      </c>
      <c r="T602" t="str">
        <f>_xlfn.XLOOKUP(A602,'Patient Education'!A:A,'Patient Education'!B:B,FALSE)</f>
        <v>PhD</v>
      </c>
      <c r="U602" t="str">
        <f>_xlfn.XLOOKUP('Combined Sheet'!A602,'Patient Education'!A:A,'Patient Education'!C:C,FALSE)</f>
        <v>Professor</v>
      </c>
      <c r="V602">
        <f>_xlfn.XLOOKUP(A602,'Billing Details'!A:A,'Billing Details'!J:J,FALSE)</f>
        <v>4000</v>
      </c>
    </row>
    <row r="603" spans="1:22" x14ac:dyDescent="0.35">
      <c r="A603" s="2" t="s">
        <v>947</v>
      </c>
      <c r="B603">
        <f>_xlfn.XLOOKUP(A603,'Patient Demographics'!A:A,'Billing Details'!J:J,FALSE)</f>
        <v>100</v>
      </c>
      <c r="C603" t="str">
        <f>_xlfn.XLOOKUP(A603,'Patient Demographics'!A:A,'Patient Demographics'!N:N,FALSE)</f>
        <v>North</v>
      </c>
      <c r="D603">
        <f>_xlfn.XLOOKUP(A603,'Patient Demographics'!A:A,'Patient Demographics'!I:I,FALSE)</f>
        <v>53</v>
      </c>
      <c r="E603" t="str">
        <f>_xlfn.XLOOKUP(A603,'Patient Demographics'!A:A,'Patient Demographics'!J:J,FALSE)</f>
        <v>Senior</v>
      </c>
      <c r="F603">
        <f>_xlfn.XLOOKUP(A603,'Billing Details'!A:A,'Billing Details'!U:U,FALSE)</f>
        <v>64.599999999999994</v>
      </c>
      <c r="G603">
        <f>_xlfn.XLOOKUP(A603,'Patient Health Records'!A:A,'Patient Health Records'!E:E,FALSE)</f>
        <v>61.3</v>
      </c>
      <c r="H603" t="str">
        <f>_xlfn.XLOOKUP(A603,'Patient Health Records'!A:A,'Patient Health Records'!B:B,FALSE)</f>
        <v>AB-</v>
      </c>
      <c r="I603" t="b">
        <f>_xlfn.XLOOKUP(A603,'Patient Health Records'!A:A,'Patient Health Records'!J:J,FALSE)</f>
        <v>1</v>
      </c>
      <c r="J603" t="b">
        <f>_xlfn.XLOOKUP(A603,'Patient Health Records'!A:A,'Patient Health Records'!P:P,FALSE)</f>
        <v>1</v>
      </c>
      <c r="K603" s="68">
        <f>_xlfn.XLOOKUP(A603,'Patient Health Records'!A:A,'Patient Health Records'!F:F,FALSE)</f>
        <v>21.462833934386051</v>
      </c>
      <c r="L603" s="22" t="b">
        <f>_xlfn.XLOOKUP(A603,'Patient Health Records'!A:A,'Patient Health Records'!AD:AD,FALSE)</f>
        <v>0</v>
      </c>
      <c r="M603">
        <f>_xlfn.XLOOKUP(A603,'Patient Demographics'!A:A,'Patient Demographics'!K:K,FALSE)</f>
        <v>300</v>
      </c>
      <c r="N603" t="b">
        <f>_xlfn.XLOOKUP(A603,'Billing Details'!A:A,'Billing Details'!T:T,FALSE)</f>
        <v>1</v>
      </c>
      <c r="O603" t="str">
        <f>_xlfn.XLOOKUP(A603,'Patient Health Records'!A:A,'Patient Health Records'!AF:AF,FALSE)</f>
        <v>Appendicitis</v>
      </c>
      <c r="P603" t="b">
        <f>_xlfn.XLOOKUP(A603,'Patient Health Records'!A:A,'Patient Health Records'!X:X,FALSE)</f>
        <v>0</v>
      </c>
      <c r="Q603" t="b">
        <f>_xlfn.XLOOKUP(A603,'Patient Health Records'!A:A,'Patient Health Records'!S:S,FALSE)</f>
        <v>0</v>
      </c>
      <c r="R603" t="b">
        <f>_xlfn.XLOOKUP(A603,'Patient Health Records'!A:A,'Patient Health Records'!AA:AA,FALSE)</f>
        <v>0</v>
      </c>
      <c r="S603" t="str">
        <f>_xlfn.XLOOKUP(A603,'Patient Demographics'!A:A,'Patient Demographics'!E:E,FALSE)</f>
        <v>Male</v>
      </c>
      <c r="T603" t="str">
        <f>_xlfn.XLOOKUP(A603,'Patient Education'!A:A,'Patient Education'!B:B,FALSE)</f>
        <v>PhD</v>
      </c>
      <c r="U603" t="str">
        <f>_xlfn.XLOOKUP('Combined Sheet'!A603,'Patient Education'!A:A,'Patient Education'!C:C,FALSE)</f>
        <v>Professor</v>
      </c>
      <c r="V603">
        <f>_xlfn.XLOOKUP(A603,'Billing Details'!A:A,'Billing Details'!J:J,FALSE)</f>
        <v>100</v>
      </c>
    </row>
    <row r="604" spans="1:22" x14ac:dyDescent="0.35">
      <c r="A604" s="2" t="s">
        <v>949</v>
      </c>
      <c r="B604">
        <f>_xlfn.XLOOKUP(A604,'Patient Demographics'!A:A,'Billing Details'!J:J,FALSE)</f>
        <v>800</v>
      </c>
      <c r="C604" t="str">
        <f>_xlfn.XLOOKUP(A604,'Patient Demographics'!A:A,'Patient Demographics'!N:N,FALSE)</f>
        <v>South</v>
      </c>
      <c r="D604">
        <f>_xlfn.XLOOKUP(A604,'Patient Demographics'!A:A,'Patient Demographics'!I:I,FALSE)</f>
        <v>34</v>
      </c>
      <c r="E604" t="str">
        <f>_xlfn.XLOOKUP(A604,'Patient Demographics'!A:A,'Patient Demographics'!J:J,FALSE)</f>
        <v>Adult</v>
      </c>
      <c r="F604" t="str">
        <f>_xlfn.XLOOKUP(A604,'Billing Details'!A:A,'Billing Details'!U:U,FALSE)</f>
        <v/>
      </c>
      <c r="G604">
        <f>_xlfn.XLOOKUP(A604,'Patient Health Records'!A:A,'Patient Health Records'!E:E,FALSE)</f>
        <v>90.4</v>
      </c>
      <c r="H604" t="str">
        <f>_xlfn.XLOOKUP(A604,'Patient Health Records'!A:A,'Patient Health Records'!B:B,FALSE)</f>
        <v>AB+</v>
      </c>
      <c r="I604" t="b">
        <f>_xlfn.XLOOKUP(A604,'Patient Health Records'!A:A,'Patient Health Records'!J:J,FALSE)</f>
        <v>0</v>
      </c>
      <c r="J604" t="b">
        <f>_xlfn.XLOOKUP(A604,'Patient Health Records'!A:A,'Patient Health Records'!P:P,FALSE)</f>
        <v>0</v>
      </c>
      <c r="K604" s="68">
        <f>_xlfn.XLOOKUP(A604,'Patient Health Records'!A:A,'Patient Health Records'!F:F,FALSE)</f>
        <v>31.651552816778128</v>
      </c>
      <c r="L604" s="22" t="b">
        <f>_xlfn.XLOOKUP(A604,'Patient Health Records'!A:A,'Patient Health Records'!AD:AD,FALSE)</f>
        <v>1</v>
      </c>
      <c r="M604">
        <f>_xlfn.XLOOKUP(A604,'Patient Demographics'!A:A,'Patient Demographics'!K:K,FALSE)</f>
        <v>25</v>
      </c>
      <c r="N604" t="b">
        <f>_xlfn.XLOOKUP(A604,'Billing Details'!A:A,'Billing Details'!T:T,FALSE)</f>
        <v>0</v>
      </c>
      <c r="O604" t="str">
        <f>_xlfn.XLOOKUP(A604,'Patient Health Records'!A:A,'Patient Health Records'!AF:AF,FALSE)</f>
        <v>Heart Attack</v>
      </c>
      <c r="P604" t="b">
        <f>_xlfn.XLOOKUP(A604,'Patient Health Records'!A:A,'Patient Health Records'!X:X,FALSE)</f>
        <v>0</v>
      </c>
      <c r="Q604" t="b">
        <f>_xlfn.XLOOKUP(A604,'Patient Health Records'!A:A,'Patient Health Records'!S:S,FALSE)</f>
        <v>0</v>
      </c>
      <c r="R604" t="b">
        <f>_xlfn.XLOOKUP(A604,'Patient Health Records'!A:A,'Patient Health Records'!AA:AA,FALSE)</f>
        <v>1</v>
      </c>
      <c r="S604" t="str">
        <f>_xlfn.XLOOKUP(A604,'Patient Demographics'!A:A,'Patient Demographics'!E:E,FALSE)</f>
        <v>Male</v>
      </c>
      <c r="T604" t="str">
        <f>_xlfn.XLOOKUP(A604,'Patient Education'!A:A,'Patient Education'!B:B,FALSE)</f>
        <v>Master's Degree</v>
      </c>
      <c r="U604" t="str">
        <f>_xlfn.XLOOKUP('Combined Sheet'!A604,'Patient Education'!A:A,'Patient Education'!C:C,FALSE)</f>
        <v>Senior Executive</v>
      </c>
      <c r="V604">
        <f>_xlfn.XLOOKUP(A604,'Billing Details'!A:A,'Billing Details'!J:J,FALSE)</f>
        <v>800</v>
      </c>
    </row>
    <row r="605" spans="1:22" x14ac:dyDescent="0.35">
      <c r="A605" s="2" t="s">
        <v>951</v>
      </c>
      <c r="B605">
        <f>_xlfn.XLOOKUP(A605,'Patient Demographics'!A:A,'Billing Details'!J:J,FALSE)</f>
        <v>200000</v>
      </c>
      <c r="C605" t="str">
        <f>_xlfn.XLOOKUP(A605,'Patient Demographics'!A:A,'Patient Demographics'!N:N,FALSE)</f>
        <v>South</v>
      </c>
      <c r="D605">
        <f>_xlfn.XLOOKUP(A605,'Patient Demographics'!A:A,'Patient Demographics'!I:I,FALSE)</f>
        <v>48</v>
      </c>
      <c r="E605" t="str">
        <f>_xlfn.XLOOKUP(A605,'Patient Demographics'!A:A,'Patient Demographics'!J:J,FALSE)</f>
        <v>Senior</v>
      </c>
      <c r="F605">
        <f>_xlfn.XLOOKUP(A605,'Billing Details'!A:A,'Billing Details'!U:U,FALSE)</f>
        <v>118892.32</v>
      </c>
      <c r="G605">
        <f>_xlfn.XLOOKUP(A605,'Patient Health Records'!A:A,'Patient Health Records'!E:E,FALSE)</f>
        <v>73.400000000000006</v>
      </c>
      <c r="H605" t="str">
        <f>_xlfn.XLOOKUP(A605,'Patient Health Records'!A:A,'Patient Health Records'!B:B,FALSE)</f>
        <v>AB+</v>
      </c>
      <c r="I605" t="b">
        <f>_xlfn.XLOOKUP(A605,'Patient Health Records'!A:A,'Patient Health Records'!J:J,FALSE)</f>
        <v>1</v>
      </c>
      <c r="J605" t="b">
        <f>_xlfn.XLOOKUP(A605,'Patient Health Records'!A:A,'Patient Health Records'!P:P,FALSE)</f>
        <v>1</v>
      </c>
      <c r="K605" s="68">
        <f>_xlfn.XLOOKUP(A605,'Patient Health Records'!A:A,'Patient Health Records'!F:F,FALSE)</f>
        <v>28.316808765093938</v>
      </c>
      <c r="L605" s="22" t="b">
        <f>_xlfn.XLOOKUP(A605,'Patient Health Records'!A:A,'Patient Health Records'!AD:AD,FALSE)</f>
        <v>1</v>
      </c>
      <c r="M605">
        <f>_xlfn.XLOOKUP(A605,'Patient Demographics'!A:A,'Patient Demographics'!K:K,FALSE)</f>
        <v>40</v>
      </c>
      <c r="N605" t="b">
        <f>_xlfn.XLOOKUP(A605,'Billing Details'!A:A,'Billing Details'!T:T,FALSE)</f>
        <v>1</v>
      </c>
      <c r="O605" t="str">
        <f>_xlfn.XLOOKUP(A605,'Patient Health Records'!A:A,'Patient Health Records'!AF:AF,FALSE)</f>
        <v>Respiratory Infection</v>
      </c>
      <c r="P605" t="b">
        <f>_xlfn.XLOOKUP(A605,'Patient Health Records'!A:A,'Patient Health Records'!X:X,FALSE)</f>
        <v>0</v>
      </c>
      <c r="Q605" t="b">
        <f>_xlfn.XLOOKUP(A605,'Patient Health Records'!A:A,'Patient Health Records'!S:S,FALSE)</f>
        <v>1</v>
      </c>
      <c r="R605" t="b">
        <f>_xlfn.XLOOKUP(A605,'Patient Health Records'!A:A,'Patient Health Records'!AA:AA,FALSE)</f>
        <v>1</v>
      </c>
      <c r="S605" t="str">
        <f>_xlfn.XLOOKUP(A605,'Patient Demographics'!A:A,'Patient Demographics'!E:E,FALSE)</f>
        <v>Male</v>
      </c>
      <c r="T605" t="str">
        <f>_xlfn.XLOOKUP(A605,'Patient Education'!A:A,'Patient Education'!B:B,FALSE)</f>
        <v>School</v>
      </c>
      <c r="U605" t="str">
        <f>_xlfn.XLOOKUP('Combined Sheet'!A605,'Patient Education'!A:A,'Patient Education'!C:C,FALSE)</f>
        <v>Clerical Staff</v>
      </c>
      <c r="V605">
        <f>_xlfn.XLOOKUP(A605,'Billing Details'!A:A,'Billing Details'!J:J,FALSE)</f>
        <v>200000</v>
      </c>
    </row>
    <row r="606" spans="1:22" x14ac:dyDescent="0.35">
      <c r="A606" s="2" t="s">
        <v>953</v>
      </c>
      <c r="B606">
        <f>_xlfn.XLOOKUP(A606,'Patient Demographics'!A:A,'Billing Details'!J:J,FALSE)</f>
        <v>90000</v>
      </c>
      <c r="C606" t="str">
        <f>_xlfn.XLOOKUP(A606,'Patient Demographics'!A:A,'Patient Demographics'!N:N,FALSE)</f>
        <v>North</v>
      </c>
      <c r="D606">
        <f>_xlfn.XLOOKUP(A606,'Patient Demographics'!A:A,'Patient Demographics'!I:I,FALSE)</f>
        <v>58</v>
      </c>
      <c r="E606" t="str">
        <f>_xlfn.XLOOKUP(A606,'Patient Demographics'!A:A,'Patient Demographics'!J:J,FALSE)</f>
        <v>Senior</v>
      </c>
      <c r="F606">
        <f>_xlfn.XLOOKUP(A606,'Billing Details'!A:A,'Billing Details'!U:U,FALSE)</f>
        <v>68940.3</v>
      </c>
      <c r="G606">
        <f>_xlfn.XLOOKUP(A606,'Patient Health Records'!A:A,'Patient Health Records'!E:E,FALSE)</f>
        <v>75.099999999999994</v>
      </c>
      <c r="H606" t="str">
        <f>_xlfn.XLOOKUP(A606,'Patient Health Records'!A:A,'Patient Health Records'!B:B,FALSE)</f>
        <v>A-</v>
      </c>
      <c r="I606" t="b">
        <f>_xlfn.XLOOKUP(A606,'Patient Health Records'!A:A,'Patient Health Records'!J:J,FALSE)</f>
        <v>0</v>
      </c>
      <c r="J606" t="b">
        <f>_xlfn.XLOOKUP(A606,'Patient Health Records'!A:A,'Patient Health Records'!P:P,FALSE)</f>
        <v>1</v>
      </c>
      <c r="K606" s="68">
        <f>_xlfn.XLOOKUP(A606,'Patient Health Records'!A:A,'Patient Health Records'!F:F,FALSE)</f>
        <v>26.9281795690057</v>
      </c>
      <c r="L606" s="22" t="b">
        <f>_xlfn.XLOOKUP(A606,'Patient Health Records'!A:A,'Patient Health Records'!AD:AD,FALSE)</f>
        <v>0</v>
      </c>
      <c r="M606">
        <f>_xlfn.XLOOKUP(A606,'Patient Demographics'!A:A,'Patient Demographics'!K:K,FALSE)</f>
        <v>5</v>
      </c>
      <c r="N606" t="b">
        <f>_xlfn.XLOOKUP(A606,'Billing Details'!A:A,'Billing Details'!T:T,FALSE)</f>
        <v>1</v>
      </c>
      <c r="O606" t="str">
        <f>_xlfn.XLOOKUP(A606,'Patient Health Records'!A:A,'Patient Health Records'!AF:AF,FALSE)</f>
        <v>Fractured Arm</v>
      </c>
      <c r="P606" t="b">
        <f>_xlfn.XLOOKUP(A606,'Patient Health Records'!A:A,'Patient Health Records'!X:X,FALSE)</f>
        <v>0</v>
      </c>
      <c r="Q606" t="b">
        <f>_xlfn.XLOOKUP(A606,'Patient Health Records'!A:A,'Patient Health Records'!S:S,FALSE)</f>
        <v>0</v>
      </c>
      <c r="R606" t="b">
        <f>_xlfn.XLOOKUP(A606,'Patient Health Records'!A:A,'Patient Health Records'!AA:AA,FALSE)</f>
        <v>0</v>
      </c>
      <c r="S606" t="str">
        <f>_xlfn.XLOOKUP(A606,'Patient Demographics'!A:A,'Patient Demographics'!E:E,FALSE)</f>
        <v>Female</v>
      </c>
      <c r="T606" t="str">
        <f>_xlfn.XLOOKUP(A606,'Patient Education'!A:A,'Patient Education'!B:B,FALSE)</f>
        <v>Bachelor's Degree</v>
      </c>
      <c r="U606" t="str">
        <f>_xlfn.XLOOKUP('Combined Sheet'!A606,'Patient Education'!A:A,'Patient Education'!C:C,FALSE)</f>
        <v>Junior Executive</v>
      </c>
      <c r="V606">
        <f>_xlfn.XLOOKUP(A606,'Billing Details'!A:A,'Billing Details'!J:J,FALSE)</f>
        <v>90000</v>
      </c>
    </row>
    <row r="607" spans="1:22" x14ac:dyDescent="0.35">
      <c r="A607" s="2" t="s">
        <v>954</v>
      </c>
      <c r="B607">
        <f>_xlfn.XLOOKUP(A607,'Patient Demographics'!A:A,'Billing Details'!J:J,FALSE)</f>
        <v>200000</v>
      </c>
      <c r="C607" t="str">
        <f>_xlfn.XLOOKUP(A607,'Patient Demographics'!A:A,'Patient Demographics'!N:N,FALSE)</f>
        <v>West</v>
      </c>
      <c r="D607">
        <f>_xlfn.XLOOKUP(A607,'Patient Demographics'!A:A,'Patient Demographics'!I:I,FALSE)</f>
        <v>48</v>
      </c>
      <c r="E607" t="str">
        <f>_xlfn.XLOOKUP(A607,'Patient Demographics'!A:A,'Patient Demographics'!J:J,FALSE)</f>
        <v>Senior</v>
      </c>
      <c r="F607" t="str">
        <f>_xlfn.XLOOKUP(A607,'Billing Details'!A:A,'Billing Details'!U:U,FALSE)</f>
        <v/>
      </c>
      <c r="G607">
        <f>_xlfn.XLOOKUP(A607,'Patient Health Records'!A:A,'Patient Health Records'!E:E,FALSE)</f>
        <v>61.2</v>
      </c>
      <c r="H607" t="str">
        <f>_xlfn.XLOOKUP(A607,'Patient Health Records'!A:A,'Patient Health Records'!B:B,FALSE)</f>
        <v>B+</v>
      </c>
      <c r="I607" t="b">
        <f>_xlfn.XLOOKUP(A607,'Patient Health Records'!A:A,'Patient Health Records'!J:J,FALSE)</f>
        <v>1</v>
      </c>
      <c r="J607" t="b">
        <f>_xlfn.XLOOKUP(A607,'Patient Health Records'!A:A,'Patient Health Records'!P:P,FALSE)</f>
        <v>1</v>
      </c>
      <c r="K607" s="68">
        <f>_xlfn.XLOOKUP(A607,'Patient Health Records'!A:A,'Patient Health Records'!F:F,FALSE)</f>
        <v>22.754312908982754</v>
      </c>
      <c r="L607" s="22" t="str">
        <f>_xlfn.XLOOKUP(A607,'Patient Health Records'!A:A,'Patient Health Records'!AD:AD,FALSE)</f>
        <v>FALSE</v>
      </c>
      <c r="M607">
        <f>_xlfn.XLOOKUP(A607,'Patient Demographics'!A:A,'Patient Demographics'!K:K,FALSE)</f>
        <v>20</v>
      </c>
      <c r="N607" t="b">
        <f>_xlfn.XLOOKUP(A607,'Billing Details'!A:A,'Billing Details'!T:T,FALSE)</f>
        <v>0</v>
      </c>
      <c r="O607" t="str">
        <f>_xlfn.XLOOKUP(A607,'Patient Health Records'!A:A,'Patient Health Records'!AF:AF,FALSE)</f>
        <v>Diabetes</v>
      </c>
      <c r="P607" t="b">
        <f>_xlfn.XLOOKUP(A607,'Patient Health Records'!A:A,'Patient Health Records'!X:X,FALSE)</f>
        <v>0</v>
      </c>
      <c r="Q607" t="b">
        <f>_xlfn.XLOOKUP(A607,'Patient Health Records'!A:A,'Patient Health Records'!S:S,FALSE)</f>
        <v>0</v>
      </c>
      <c r="R607" t="b">
        <f>_xlfn.XLOOKUP(A607,'Patient Health Records'!A:A,'Patient Health Records'!AA:AA,FALSE)</f>
        <v>0</v>
      </c>
      <c r="S607" t="str">
        <f>_xlfn.XLOOKUP(A607,'Patient Demographics'!A:A,'Patient Demographics'!E:E,FALSE)</f>
        <v>Female</v>
      </c>
      <c r="T607" t="str">
        <f>_xlfn.XLOOKUP(A607,'Patient Education'!A:A,'Patient Education'!B:B,FALSE)</f>
        <v>Master's Degree</v>
      </c>
      <c r="U607" t="str">
        <f>_xlfn.XLOOKUP('Combined Sheet'!A607,'Patient Education'!A:A,'Patient Education'!C:C,FALSE)</f>
        <v>Manager</v>
      </c>
      <c r="V607">
        <f>_xlfn.XLOOKUP(A607,'Billing Details'!A:A,'Billing Details'!J:J,FALSE)</f>
        <v>200000</v>
      </c>
    </row>
    <row r="608" spans="1:22" x14ac:dyDescent="0.35">
      <c r="A608" s="2" t="s">
        <v>955</v>
      </c>
      <c r="B608">
        <f>_xlfn.XLOOKUP(A608,'Patient Demographics'!A:A,'Billing Details'!J:J,FALSE)</f>
        <v>500</v>
      </c>
      <c r="C608" t="str">
        <f>_xlfn.XLOOKUP(A608,'Patient Demographics'!A:A,'Patient Demographics'!N:N,FALSE)</f>
        <v>South</v>
      </c>
      <c r="D608">
        <f>_xlfn.XLOOKUP(A608,'Patient Demographics'!A:A,'Patient Demographics'!I:I,FALSE)</f>
        <v>48</v>
      </c>
      <c r="E608" t="str">
        <f>_xlfn.XLOOKUP(A608,'Patient Demographics'!A:A,'Patient Demographics'!J:J,FALSE)</f>
        <v>Senior</v>
      </c>
      <c r="F608" t="str">
        <f>_xlfn.XLOOKUP(A608,'Billing Details'!A:A,'Billing Details'!U:U,FALSE)</f>
        <v/>
      </c>
      <c r="G608">
        <f>_xlfn.XLOOKUP(A608,'Patient Health Records'!A:A,'Patient Health Records'!E:E,FALSE)</f>
        <v>83.8</v>
      </c>
      <c r="H608" t="str">
        <f>_xlfn.XLOOKUP(A608,'Patient Health Records'!A:A,'Patient Health Records'!B:B,FALSE)</f>
        <v>AB+</v>
      </c>
      <c r="I608" t="b">
        <f>_xlfn.XLOOKUP(A608,'Patient Health Records'!A:A,'Patient Health Records'!J:J,FALSE)</f>
        <v>0</v>
      </c>
      <c r="J608" t="b">
        <f>_xlfn.XLOOKUP(A608,'Patient Health Records'!A:A,'Patient Health Records'!P:P,FALSE)</f>
        <v>0</v>
      </c>
      <c r="K608" s="68">
        <f>_xlfn.XLOOKUP(A608,'Patient Health Records'!A:A,'Patient Health Records'!F:F,FALSE)</f>
        <v>28.996539792387544</v>
      </c>
      <c r="L608" s="22" t="b">
        <f>_xlfn.XLOOKUP(A608,'Patient Health Records'!A:A,'Patient Health Records'!AD:AD,FALSE)</f>
        <v>1</v>
      </c>
      <c r="M608">
        <f>_xlfn.XLOOKUP(A608,'Patient Demographics'!A:A,'Patient Demographics'!K:K,FALSE)</f>
        <v>7</v>
      </c>
      <c r="N608" t="b">
        <f>_xlfn.XLOOKUP(A608,'Billing Details'!A:A,'Billing Details'!T:T,FALSE)</f>
        <v>0</v>
      </c>
      <c r="O608" t="str">
        <f>_xlfn.XLOOKUP(A608,'Patient Health Records'!A:A,'Patient Health Records'!AF:AF,FALSE)</f>
        <v>Respiratory Infection</v>
      </c>
      <c r="P608" t="b">
        <f>_xlfn.XLOOKUP(A608,'Patient Health Records'!A:A,'Patient Health Records'!X:X,FALSE)</f>
        <v>0</v>
      </c>
      <c r="Q608" t="b">
        <f>_xlfn.XLOOKUP(A608,'Patient Health Records'!A:A,'Patient Health Records'!S:S,FALSE)</f>
        <v>1</v>
      </c>
      <c r="R608" t="b">
        <f>_xlfn.XLOOKUP(A608,'Patient Health Records'!A:A,'Patient Health Records'!AA:AA,FALSE)</f>
        <v>0</v>
      </c>
      <c r="S608" t="str">
        <f>_xlfn.XLOOKUP(A608,'Patient Demographics'!A:A,'Patient Demographics'!E:E,FALSE)</f>
        <v>Female</v>
      </c>
      <c r="T608" t="str">
        <f>_xlfn.XLOOKUP(A608,'Patient Education'!A:A,'Patient Education'!B:B,FALSE)</f>
        <v>Master's Degree</v>
      </c>
      <c r="U608" t="str">
        <f>_xlfn.XLOOKUP('Combined Sheet'!A608,'Patient Education'!A:A,'Patient Education'!C:C,FALSE)</f>
        <v>Software Engineer</v>
      </c>
      <c r="V608">
        <f>_xlfn.XLOOKUP(A608,'Billing Details'!A:A,'Billing Details'!J:J,FALSE)</f>
        <v>500</v>
      </c>
    </row>
    <row r="609" spans="1:22" x14ac:dyDescent="0.35">
      <c r="A609" s="2" t="s">
        <v>956</v>
      </c>
      <c r="B609">
        <f>_xlfn.XLOOKUP(A609,'Patient Demographics'!A:A,'Billing Details'!J:J,FALSE)</f>
        <v>21000</v>
      </c>
      <c r="C609" t="str">
        <f>_xlfn.XLOOKUP(A609,'Patient Demographics'!A:A,'Patient Demographics'!N:N,FALSE)</f>
        <v>South</v>
      </c>
      <c r="D609">
        <f>_xlfn.XLOOKUP(A609,'Patient Demographics'!A:A,'Patient Demographics'!I:I,FALSE)</f>
        <v>73</v>
      </c>
      <c r="E609" t="str">
        <f>_xlfn.XLOOKUP(A609,'Patient Demographics'!A:A,'Patient Demographics'!J:J,FALSE)</f>
        <v>super senior</v>
      </c>
      <c r="F609">
        <f>_xlfn.XLOOKUP(A609,'Billing Details'!A:A,'Billing Details'!U:U,FALSE)</f>
        <v>14377.929999999998</v>
      </c>
      <c r="G609">
        <f>_xlfn.XLOOKUP(A609,'Patient Health Records'!A:A,'Patient Health Records'!E:E,FALSE)</f>
        <v>84.2</v>
      </c>
      <c r="H609" t="str">
        <f>_xlfn.XLOOKUP(A609,'Patient Health Records'!A:A,'Patient Health Records'!B:B,FALSE)</f>
        <v>O+</v>
      </c>
      <c r="I609" t="b">
        <f>_xlfn.XLOOKUP(A609,'Patient Health Records'!A:A,'Patient Health Records'!J:J,FALSE)</f>
        <v>0</v>
      </c>
      <c r="J609" t="b">
        <f>_xlfn.XLOOKUP(A609,'Patient Health Records'!A:A,'Patient Health Records'!P:P,FALSE)</f>
        <v>0</v>
      </c>
      <c r="K609" s="68">
        <f>_xlfn.XLOOKUP(A609,'Patient Health Records'!A:A,'Patient Health Records'!F:F,FALSE)</f>
        <v>29.832766439909303</v>
      </c>
      <c r="L609" s="22" t="b">
        <f>_xlfn.XLOOKUP(A609,'Patient Health Records'!A:A,'Patient Health Records'!AD:AD,FALSE)</f>
        <v>1</v>
      </c>
      <c r="M609">
        <f>_xlfn.XLOOKUP(A609,'Patient Demographics'!A:A,'Patient Demographics'!K:K,FALSE)</f>
        <v>90</v>
      </c>
      <c r="N609" t="b">
        <f>_xlfn.XLOOKUP(A609,'Billing Details'!A:A,'Billing Details'!T:T,FALSE)</f>
        <v>1</v>
      </c>
      <c r="O609" t="str">
        <f>_xlfn.XLOOKUP(A609,'Patient Health Records'!A:A,'Patient Health Records'!AF:AF,FALSE)</f>
        <v>Respiratory Infection</v>
      </c>
      <c r="P609" t="b">
        <f>_xlfn.XLOOKUP(A609,'Patient Health Records'!A:A,'Patient Health Records'!X:X,FALSE)</f>
        <v>0</v>
      </c>
      <c r="Q609" t="b">
        <f>_xlfn.XLOOKUP(A609,'Patient Health Records'!A:A,'Patient Health Records'!S:S,FALSE)</f>
        <v>1</v>
      </c>
      <c r="R609" t="b">
        <f>_xlfn.XLOOKUP(A609,'Patient Health Records'!A:A,'Patient Health Records'!AA:AA,FALSE)</f>
        <v>0</v>
      </c>
      <c r="S609" t="str">
        <f>_xlfn.XLOOKUP(A609,'Patient Demographics'!A:A,'Patient Demographics'!E:E,FALSE)</f>
        <v>Female</v>
      </c>
      <c r="T609" t="str">
        <f>_xlfn.XLOOKUP(A609,'Patient Education'!A:A,'Patient Education'!B:B,FALSE)</f>
        <v>Master's Degree</v>
      </c>
      <c r="U609" t="str">
        <f>_xlfn.XLOOKUP('Combined Sheet'!A609,'Patient Education'!A:A,'Patient Education'!C:C,FALSE)</f>
        <v>Manager</v>
      </c>
      <c r="V609">
        <f>_xlfn.XLOOKUP(A609,'Billing Details'!A:A,'Billing Details'!J:J,FALSE)</f>
        <v>21000</v>
      </c>
    </row>
    <row r="610" spans="1:22" x14ac:dyDescent="0.35">
      <c r="A610" s="2" t="s">
        <v>957</v>
      </c>
      <c r="B610">
        <f>_xlfn.XLOOKUP(A610,'Patient Demographics'!A:A,'Billing Details'!J:J,FALSE)</f>
        <v>45000</v>
      </c>
      <c r="C610" t="str">
        <f>_xlfn.XLOOKUP(A610,'Patient Demographics'!A:A,'Patient Demographics'!N:N,FALSE)</f>
        <v>West</v>
      </c>
      <c r="D610">
        <f>_xlfn.XLOOKUP(A610,'Patient Demographics'!A:A,'Patient Demographics'!I:I,FALSE)</f>
        <v>38</v>
      </c>
      <c r="E610" t="str">
        <f>_xlfn.XLOOKUP(A610,'Patient Demographics'!A:A,'Patient Demographics'!J:J,FALSE)</f>
        <v>Adult</v>
      </c>
      <c r="F610">
        <f>_xlfn.XLOOKUP(A610,'Billing Details'!A:A,'Billing Details'!U:U,FALSE)</f>
        <v>27291.27</v>
      </c>
      <c r="G610">
        <f>_xlfn.XLOOKUP(A610,'Patient Health Records'!A:A,'Patient Health Records'!E:E,FALSE)</f>
        <v>79.5</v>
      </c>
      <c r="H610" t="str">
        <f>_xlfn.XLOOKUP(A610,'Patient Health Records'!A:A,'Patient Health Records'!B:B,FALSE)</f>
        <v>O-</v>
      </c>
      <c r="I610" t="b">
        <f>_xlfn.XLOOKUP(A610,'Patient Health Records'!A:A,'Patient Health Records'!J:J,FALSE)</f>
        <v>1</v>
      </c>
      <c r="J610" t="b">
        <f>_xlfn.XLOOKUP(A610,'Patient Health Records'!A:A,'Patient Health Records'!P:P,FALSE)</f>
        <v>1</v>
      </c>
      <c r="K610" s="68">
        <f>_xlfn.XLOOKUP(A610,'Patient Health Records'!A:A,'Patient Health Records'!F:F,FALSE)</f>
        <v>25.665030991735538</v>
      </c>
      <c r="L610" s="22" t="b">
        <f>_xlfn.XLOOKUP(A610,'Patient Health Records'!A:A,'Patient Health Records'!AD:AD,FALSE)</f>
        <v>0</v>
      </c>
      <c r="M610">
        <f>_xlfn.XLOOKUP(A610,'Patient Demographics'!A:A,'Patient Demographics'!K:K,FALSE)</f>
        <v>7</v>
      </c>
      <c r="N610" t="b">
        <f>_xlfn.XLOOKUP(A610,'Billing Details'!A:A,'Billing Details'!T:T,FALSE)</f>
        <v>1</v>
      </c>
      <c r="O610" t="str">
        <f>_xlfn.XLOOKUP(A610,'Patient Health Records'!A:A,'Patient Health Records'!AF:AF,FALSE)</f>
        <v>Prostate Cancer</v>
      </c>
      <c r="P610" t="b">
        <f>_xlfn.XLOOKUP(A610,'Patient Health Records'!A:A,'Patient Health Records'!X:X,FALSE)</f>
        <v>0</v>
      </c>
      <c r="Q610" t="b">
        <f>_xlfn.XLOOKUP(A610,'Patient Health Records'!A:A,'Patient Health Records'!S:S,FALSE)</f>
        <v>0</v>
      </c>
      <c r="R610" t="b">
        <f>_xlfn.XLOOKUP(A610,'Patient Health Records'!A:A,'Patient Health Records'!AA:AA,FALSE)</f>
        <v>0</v>
      </c>
      <c r="S610" t="str">
        <f>_xlfn.XLOOKUP(A610,'Patient Demographics'!A:A,'Patient Demographics'!E:E,FALSE)</f>
        <v>Male</v>
      </c>
      <c r="T610" t="str">
        <f>_xlfn.XLOOKUP(A610,'Patient Education'!A:A,'Patient Education'!B:B,FALSE)</f>
        <v>Bachelor's Degree</v>
      </c>
      <c r="U610" t="str">
        <f>_xlfn.XLOOKUP('Combined Sheet'!A610,'Patient Education'!A:A,'Patient Education'!C:C,FALSE)</f>
        <v>Engineer</v>
      </c>
      <c r="V610">
        <f>_xlfn.XLOOKUP(A610,'Billing Details'!A:A,'Billing Details'!J:J,FALSE)</f>
        <v>45000</v>
      </c>
    </row>
    <row r="611" spans="1:22" x14ac:dyDescent="0.35">
      <c r="A611" s="2" t="s">
        <v>958</v>
      </c>
      <c r="B611">
        <f>_xlfn.XLOOKUP(A611,'Patient Demographics'!A:A,'Billing Details'!J:J,FALSE)</f>
        <v>45000</v>
      </c>
      <c r="C611" t="str">
        <f>_xlfn.XLOOKUP(A611,'Patient Demographics'!A:A,'Patient Demographics'!N:N,FALSE)</f>
        <v>South</v>
      </c>
      <c r="D611">
        <f>_xlfn.XLOOKUP(A611,'Patient Demographics'!A:A,'Patient Demographics'!I:I,FALSE)</f>
        <v>38</v>
      </c>
      <c r="E611" t="str">
        <f>_xlfn.XLOOKUP(A611,'Patient Demographics'!A:A,'Patient Demographics'!J:J,FALSE)</f>
        <v>Adult</v>
      </c>
      <c r="F611" t="str">
        <f>_xlfn.XLOOKUP(A611,'Billing Details'!A:A,'Billing Details'!U:U,FALSE)</f>
        <v/>
      </c>
      <c r="G611">
        <f>_xlfn.XLOOKUP(A611,'Patient Health Records'!A:A,'Patient Health Records'!E:E,FALSE)</f>
        <v>69.099999999999994</v>
      </c>
      <c r="H611" t="str">
        <f>_xlfn.XLOOKUP(A611,'Patient Health Records'!A:A,'Patient Health Records'!B:B,FALSE)</f>
        <v>B+</v>
      </c>
      <c r="I611" t="b">
        <f>_xlfn.XLOOKUP(A611,'Patient Health Records'!A:A,'Patient Health Records'!J:J,FALSE)</f>
        <v>0</v>
      </c>
      <c r="J611" t="b">
        <f>_xlfn.XLOOKUP(A611,'Patient Health Records'!A:A,'Patient Health Records'!P:P,FALSE)</f>
        <v>1</v>
      </c>
      <c r="K611" s="68">
        <f>_xlfn.XLOOKUP(A611,'Patient Health Records'!A:A,'Patient Health Records'!F:F,FALSE)</f>
        <v>23.63120276324339</v>
      </c>
      <c r="L611" s="22" t="b">
        <f>_xlfn.XLOOKUP(A611,'Patient Health Records'!A:A,'Patient Health Records'!AD:AD,FALSE)</f>
        <v>0</v>
      </c>
      <c r="M611">
        <f>_xlfn.XLOOKUP(A611,'Patient Demographics'!A:A,'Patient Demographics'!K:K,FALSE)</f>
        <v>20</v>
      </c>
      <c r="N611" t="b">
        <f>_xlfn.XLOOKUP(A611,'Billing Details'!A:A,'Billing Details'!T:T,FALSE)</f>
        <v>0</v>
      </c>
      <c r="O611" t="str">
        <f>_xlfn.XLOOKUP(A611,'Patient Health Records'!A:A,'Patient Health Records'!AF:AF,FALSE)</f>
        <v>Childbirth</v>
      </c>
      <c r="P611" t="b">
        <f>_xlfn.XLOOKUP(A611,'Patient Health Records'!A:A,'Patient Health Records'!X:X,FALSE)</f>
        <v>0</v>
      </c>
      <c r="Q611" t="b">
        <f>_xlfn.XLOOKUP(A611,'Patient Health Records'!A:A,'Patient Health Records'!S:S,FALSE)</f>
        <v>0</v>
      </c>
      <c r="R611" t="b">
        <f>_xlfn.XLOOKUP(A611,'Patient Health Records'!A:A,'Patient Health Records'!AA:AA,FALSE)</f>
        <v>0</v>
      </c>
      <c r="S611" t="str">
        <f>_xlfn.XLOOKUP(A611,'Patient Demographics'!A:A,'Patient Demographics'!E:E,FALSE)</f>
        <v>Male</v>
      </c>
      <c r="T611" t="str">
        <f>_xlfn.XLOOKUP(A611,'Patient Education'!A:A,'Patient Education'!B:B,FALSE)</f>
        <v>Bachelor's Degree</v>
      </c>
      <c r="U611" t="str">
        <f>_xlfn.XLOOKUP('Combined Sheet'!A611,'Patient Education'!A:A,'Patient Education'!C:C,FALSE)</f>
        <v>Nurse</v>
      </c>
      <c r="V611">
        <f>_xlfn.XLOOKUP(A611,'Billing Details'!A:A,'Billing Details'!J:J,FALSE)</f>
        <v>45000</v>
      </c>
    </row>
    <row r="612" spans="1:22" x14ac:dyDescent="0.35">
      <c r="A612" s="2" t="s">
        <v>959</v>
      </c>
      <c r="B612">
        <f>_xlfn.XLOOKUP(A612,'Patient Demographics'!A:A,'Billing Details'!J:J,FALSE)</f>
        <v>100</v>
      </c>
      <c r="C612" t="str">
        <f>_xlfn.XLOOKUP(A612,'Patient Demographics'!A:A,'Patient Demographics'!N:N,FALSE)</f>
        <v>West</v>
      </c>
      <c r="D612">
        <f>_xlfn.XLOOKUP(A612,'Patient Demographics'!A:A,'Patient Demographics'!I:I,FALSE)</f>
        <v>38</v>
      </c>
      <c r="E612" t="str">
        <f>_xlfn.XLOOKUP(A612,'Patient Demographics'!A:A,'Patient Demographics'!J:J,FALSE)</f>
        <v>Adult</v>
      </c>
      <c r="F612">
        <f>_xlfn.XLOOKUP(A612,'Billing Details'!A:A,'Billing Details'!U:U,FALSE)</f>
        <v>74.73</v>
      </c>
      <c r="G612">
        <f>_xlfn.XLOOKUP(A612,'Patient Health Records'!A:A,'Patient Health Records'!E:E,FALSE)</f>
        <v>81.900000000000006</v>
      </c>
      <c r="H612" t="str">
        <f>_xlfn.XLOOKUP(A612,'Patient Health Records'!A:A,'Patient Health Records'!B:B,FALSE)</f>
        <v>AB+</v>
      </c>
      <c r="I612" t="b">
        <f>_xlfn.XLOOKUP(A612,'Patient Health Records'!A:A,'Patient Health Records'!J:J,FALSE)</f>
        <v>0</v>
      </c>
      <c r="J612" t="b">
        <f>_xlfn.XLOOKUP(A612,'Patient Health Records'!A:A,'Patient Health Records'!P:P,FALSE)</f>
        <v>0</v>
      </c>
      <c r="K612" s="68">
        <f>_xlfn.XLOOKUP(A612,'Patient Health Records'!A:A,'Patient Health Records'!F:F,FALSE)</f>
        <v>31.207133058984908</v>
      </c>
      <c r="L612" s="22" t="b">
        <f>_xlfn.XLOOKUP(A612,'Patient Health Records'!A:A,'Patient Health Records'!AD:AD,FALSE)</f>
        <v>1</v>
      </c>
      <c r="M612">
        <f>_xlfn.XLOOKUP(A612,'Patient Demographics'!A:A,'Patient Demographics'!K:K,FALSE)</f>
        <v>30</v>
      </c>
      <c r="N612" t="b">
        <f>_xlfn.XLOOKUP(A612,'Billing Details'!A:A,'Billing Details'!T:T,FALSE)</f>
        <v>1</v>
      </c>
      <c r="O612" t="str">
        <f>_xlfn.XLOOKUP(A612,'Patient Health Records'!A:A,'Patient Health Records'!AF:AF,FALSE)</f>
        <v>Respiratory Infection</v>
      </c>
      <c r="P612" t="b">
        <f>_xlfn.XLOOKUP(A612,'Patient Health Records'!A:A,'Patient Health Records'!X:X,FALSE)</f>
        <v>0</v>
      </c>
      <c r="Q612" t="b">
        <f>_xlfn.XLOOKUP(A612,'Patient Health Records'!A:A,'Patient Health Records'!S:S,FALSE)</f>
        <v>1</v>
      </c>
      <c r="R612" t="b">
        <f>_xlfn.XLOOKUP(A612,'Patient Health Records'!A:A,'Patient Health Records'!AA:AA,FALSE)</f>
        <v>0</v>
      </c>
      <c r="S612" t="str">
        <f>_xlfn.XLOOKUP(A612,'Patient Demographics'!A:A,'Patient Demographics'!E:E,FALSE)</f>
        <v>Female</v>
      </c>
      <c r="T612" t="str">
        <f>_xlfn.XLOOKUP(A612,'Patient Education'!A:A,'Patient Education'!B:B,FALSE)</f>
        <v>Master's Degree</v>
      </c>
      <c r="U612" t="str">
        <f>_xlfn.XLOOKUP('Combined Sheet'!A612,'Patient Education'!A:A,'Patient Education'!C:C,FALSE)</f>
        <v>Senior Executive</v>
      </c>
      <c r="V612">
        <f>_xlfn.XLOOKUP(A612,'Billing Details'!A:A,'Billing Details'!J:J,FALSE)</f>
        <v>100</v>
      </c>
    </row>
    <row r="613" spans="1:22" x14ac:dyDescent="0.35">
      <c r="A613" s="2" t="s">
        <v>961</v>
      </c>
      <c r="B613">
        <f>_xlfn.XLOOKUP(A613,'Patient Demographics'!A:A,'Billing Details'!J:J,FALSE)</f>
        <v>45000</v>
      </c>
      <c r="C613" t="str">
        <f>_xlfn.XLOOKUP(A613,'Patient Demographics'!A:A,'Patient Demographics'!N:N,FALSE)</f>
        <v>South</v>
      </c>
      <c r="D613">
        <f>_xlfn.XLOOKUP(A613,'Patient Demographics'!A:A,'Patient Demographics'!I:I,FALSE)</f>
        <v>38</v>
      </c>
      <c r="E613" t="str">
        <f>_xlfn.XLOOKUP(A613,'Patient Demographics'!A:A,'Patient Demographics'!J:J,FALSE)</f>
        <v>Adult</v>
      </c>
      <c r="F613">
        <f>_xlfn.XLOOKUP(A613,'Billing Details'!A:A,'Billing Details'!U:U,FALSE)</f>
        <v>39937.17</v>
      </c>
      <c r="G613">
        <f>_xlfn.XLOOKUP(A613,'Patient Health Records'!A:A,'Patient Health Records'!E:E,FALSE)</f>
        <v>83.6</v>
      </c>
      <c r="H613" t="str">
        <f>_xlfn.XLOOKUP(A613,'Patient Health Records'!A:A,'Patient Health Records'!B:B,FALSE)</f>
        <v>O+</v>
      </c>
      <c r="I613" t="b">
        <f>_xlfn.XLOOKUP(A613,'Patient Health Records'!A:A,'Patient Health Records'!J:J,FALSE)</f>
        <v>0</v>
      </c>
      <c r="J613" t="b">
        <f>_xlfn.XLOOKUP(A613,'Patient Health Records'!A:A,'Patient Health Records'!P:P,FALSE)</f>
        <v>0</v>
      </c>
      <c r="K613" s="68">
        <f>_xlfn.XLOOKUP(A613,'Patient Health Records'!A:A,'Patient Health Records'!F:F,FALSE)</f>
        <v>26.385557379118797</v>
      </c>
      <c r="L613" s="22" t="b">
        <f>_xlfn.XLOOKUP(A613,'Patient Health Records'!A:A,'Patient Health Records'!AD:AD,FALSE)</f>
        <v>0</v>
      </c>
      <c r="M613">
        <f>_xlfn.XLOOKUP(A613,'Patient Demographics'!A:A,'Patient Demographics'!K:K,FALSE)</f>
        <v>25</v>
      </c>
      <c r="N613" t="b">
        <f>_xlfn.XLOOKUP(A613,'Billing Details'!A:A,'Billing Details'!T:T,FALSE)</f>
        <v>1</v>
      </c>
      <c r="O613" t="str">
        <f>_xlfn.XLOOKUP(A613,'Patient Health Records'!A:A,'Patient Health Records'!AF:AF,FALSE)</f>
        <v>Fractured Leg</v>
      </c>
      <c r="P613" t="b">
        <f>_xlfn.XLOOKUP(A613,'Patient Health Records'!A:A,'Patient Health Records'!X:X,FALSE)</f>
        <v>0</v>
      </c>
      <c r="Q613" t="b">
        <f>_xlfn.XLOOKUP(A613,'Patient Health Records'!A:A,'Patient Health Records'!S:S,FALSE)</f>
        <v>0</v>
      </c>
      <c r="R613" t="b">
        <f>_xlfn.XLOOKUP(A613,'Patient Health Records'!A:A,'Patient Health Records'!AA:AA,FALSE)</f>
        <v>0</v>
      </c>
      <c r="S613" t="str">
        <f>_xlfn.XLOOKUP(A613,'Patient Demographics'!A:A,'Patient Demographics'!E:E,FALSE)</f>
        <v>Male</v>
      </c>
      <c r="T613" t="str">
        <f>_xlfn.XLOOKUP(A613,'Patient Education'!A:A,'Patient Education'!B:B,FALSE)</f>
        <v>Bachelor's Degree</v>
      </c>
      <c r="U613" t="str">
        <f>_xlfn.XLOOKUP('Combined Sheet'!A613,'Patient Education'!A:A,'Patient Education'!C:C,FALSE)</f>
        <v>Teacher</v>
      </c>
      <c r="V613">
        <f>_xlfn.XLOOKUP(A613,'Billing Details'!A:A,'Billing Details'!J:J,FALSE)</f>
        <v>45000</v>
      </c>
    </row>
    <row r="614" spans="1:22" x14ac:dyDescent="0.35">
      <c r="A614" s="2" t="s">
        <v>963</v>
      </c>
      <c r="B614">
        <f>_xlfn.XLOOKUP(A614,'Patient Demographics'!A:A,'Billing Details'!J:J,FALSE)</f>
        <v>75000</v>
      </c>
      <c r="C614" t="str">
        <f>_xlfn.XLOOKUP(A614,'Patient Demographics'!A:A,'Patient Demographics'!N:N,FALSE)</f>
        <v>North</v>
      </c>
      <c r="D614">
        <f>_xlfn.XLOOKUP(A614,'Patient Demographics'!A:A,'Patient Demographics'!I:I,FALSE)</f>
        <v>53</v>
      </c>
      <c r="E614" t="str">
        <f>_xlfn.XLOOKUP(A614,'Patient Demographics'!A:A,'Patient Demographics'!J:J,FALSE)</f>
        <v>Senior</v>
      </c>
      <c r="F614">
        <f>_xlfn.XLOOKUP(A614,'Billing Details'!A:A,'Billing Details'!U:U,FALSE)</f>
        <v>39015.199999999997</v>
      </c>
      <c r="G614">
        <f>_xlfn.XLOOKUP(A614,'Patient Health Records'!A:A,'Patient Health Records'!E:E,FALSE)</f>
        <v>72.099999999999994</v>
      </c>
      <c r="H614" t="str">
        <f>_xlfn.XLOOKUP(A614,'Patient Health Records'!A:A,'Patient Health Records'!B:B,FALSE)</f>
        <v>O-</v>
      </c>
      <c r="I614" t="b">
        <f>_xlfn.XLOOKUP(A614,'Patient Health Records'!A:A,'Patient Health Records'!J:J,FALSE)</f>
        <v>0</v>
      </c>
      <c r="J614" t="b">
        <f>_xlfn.XLOOKUP(A614,'Patient Health Records'!A:A,'Patient Health Records'!P:P,FALSE)</f>
        <v>0</v>
      </c>
      <c r="K614" s="68">
        <f>_xlfn.XLOOKUP(A614,'Patient Health Records'!A:A,'Patient Health Records'!F:F,FALSE)</f>
        <v>29.250679540752156</v>
      </c>
      <c r="L614" s="22" t="b">
        <f>_xlfn.XLOOKUP(A614,'Patient Health Records'!A:A,'Patient Health Records'!AD:AD,FALSE)</f>
        <v>1</v>
      </c>
      <c r="M614">
        <f>_xlfn.XLOOKUP(A614,'Patient Demographics'!A:A,'Patient Demographics'!K:K,FALSE)</f>
        <v>12</v>
      </c>
      <c r="N614" t="b">
        <f>_xlfn.XLOOKUP(A614,'Billing Details'!A:A,'Billing Details'!T:T,FALSE)</f>
        <v>1</v>
      </c>
      <c r="O614" t="str">
        <f>_xlfn.XLOOKUP(A614,'Patient Health Records'!A:A,'Patient Health Records'!AF:AF,FALSE)</f>
        <v>Heart Disease</v>
      </c>
      <c r="P614" t="b">
        <f>_xlfn.XLOOKUP(A614,'Patient Health Records'!A:A,'Patient Health Records'!X:X,FALSE)</f>
        <v>0</v>
      </c>
      <c r="Q614" t="b">
        <f>_xlfn.XLOOKUP(A614,'Patient Health Records'!A:A,'Patient Health Records'!S:S,FALSE)</f>
        <v>1</v>
      </c>
      <c r="R614" t="b">
        <f>_xlfn.XLOOKUP(A614,'Patient Health Records'!A:A,'Patient Health Records'!AA:AA,FALSE)</f>
        <v>0</v>
      </c>
      <c r="S614" t="str">
        <f>_xlfn.XLOOKUP(A614,'Patient Demographics'!A:A,'Patient Demographics'!E:E,FALSE)</f>
        <v>Male</v>
      </c>
      <c r="T614" t="str">
        <f>_xlfn.XLOOKUP(A614,'Patient Education'!A:A,'Patient Education'!B:B,FALSE)</f>
        <v>Master's Degree</v>
      </c>
      <c r="U614" t="str">
        <f>_xlfn.XLOOKUP('Combined Sheet'!A614,'Patient Education'!A:A,'Patient Education'!C:C,FALSE)</f>
        <v>Manager</v>
      </c>
      <c r="V614">
        <f>_xlfn.XLOOKUP(A614,'Billing Details'!A:A,'Billing Details'!J:J,FALSE)</f>
        <v>75000</v>
      </c>
    </row>
    <row r="615" spans="1:22" x14ac:dyDescent="0.35">
      <c r="A615" s="2" t="s">
        <v>965</v>
      </c>
      <c r="B615">
        <f>_xlfn.XLOOKUP(A615,'Patient Demographics'!A:A,'Billing Details'!J:J,FALSE)</f>
        <v>24000</v>
      </c>
      <c r="C615" t="str">
        <f>_xlfn.XLOOKUP(A615,'Patient Demographics'!A:A,'Patient Demographics'!N:N,FALSE)</f>
        <v>South</v>
      </c>
      <c r="D615">
        <f>_xlfn.XLOOKUP(A615,'Patient Demographics'!A:A,'Patient Demographics'!I:I,FALSE)</f>
        <v>54</v>
      </c>
      <c r="E615" t="str">
        <f>_xlfn.XLOOKUP(A615,'Patient Demographics'!A:A,'Patient Demographics'!J:J,FALSE)</f>
        <v>Senior</v>
      </c>
      <c r="F615" t="str">
        <f>_xlfn.XLOOKUP(A615,'Billing Details'!A:A,'Billing Details'!U:U,FALSE)</f>
        <v/>
      </c>
      <c r="G615">
        <f>_xlfn.XLOOKUP(A615,'Patient Health Records'!A:A,'Patient Health Records'!E:E,FALSE)</f>
        <v>61.6</v>
      </c>
      <c r="H615" t="str">
        <f>_xlfn.XLOOKUP(A615,'Patient Health Records'!A:A,'Patient Health Records'!B:B,FALSE)</f>
        <v>AB+</v>
      </c>
      <c r="I615" t="b">
        <f>_xlfn.XLOOKUP(A615,'Patient Health Records'!A:A,'Patient Health Records'!J:J,FALSE)</f>
        <v>1</v>
      </c>
      <c r="J615" t="b">
        <f>_xlfn.XLOOKUP(A615,'Patient Health Records'!A:A,'Patient Health Records'!P:P,FALSE)</f>
        <v>0</v>
      </c>
      <c r="K615" s="68">
        <f>_xlfn.XLOOKUP(A615,'Patient Health Records'!A:A,'Patient Health Records'!F:F,FALSE)</f>
        <v>26.662049861495845</v>
      </c>
      <c r="L615" s="22" t="b">
        <f>_xlfn.XLOOKUP(A615,'Patient Health Records'!A:A,'Patient Health Records'!AD:AD,FALSE)</f>
        <v>0</v>
      </c>
      <c r="M615">
        <f>_xlfn.XLOOKUP(A615,'Patient Demographics'!A:A,'Patient Demographics'!K:K,FALSE)</f>
        <v>2</v>
      </c>
      <c r="N615" t="b">
        <f>_xlfn.XLOOKUP(A615,'Billing Details'!A:A,'Billing Details'!T:T,FALSE)</f>
        <v>0</v>
      </c>
      <c r="O615" t="str">
        <f>_xlfn.XLOOKUP(A615,'Patient Health Records'!A:A,'Patient Health Records'!AF:AF,FALSE)</f>
        <v>Diabetes</v>
      </c>
      <c r="P615" t="b">
        <f>_xlfn.XLOOKUP(A615,'Patient Health Records'!A:A,'Patient Health Records'!X:X,FALSE)</f>
        <v>0</v>
      </c>
      <c r="Q615" t="b">
        <f>_xlfn.XLOOKUP(A615,'Patient Health Records'!A:A,'Patient Health Records'!S:S,FALSE)</f>
        <v>0</v>
      </c>
      <c r="R615" t="b">
        <f>_xlfn.XLOOKUP(A615,'Patient Health Records'!A:A,'Patient Health Records'!AA:AA,FALSE)</f>
        <v>0</v>
      </c>
      <c r="S615" t="str">
        <f>_xlfn.XLOOKUP(A615,'Patient Demographics'!A:A,'Patient Demographics'!E:E,FALSE)</f>
        <v>Male</v>
      </c>
      <c r="T615" t="str">
        <f>_xlfn.XLOOKUP(A615,'Patient Education'!A:A,'Patient Education'!B:B,FALSE)</f>
        <v>Master's Degree</v>
      </c>
      <c r="U615" t="str">
        <f>_xlfn.XLOOKUP('Combined Sheet'!A615,'Patient Education'!A:A,'Patient Education'!C:C,FALSE)</f>
        <v>Software Engineer</v>
      </c>
      <c r="V615">
        <f>_xlfn.XLOOKUP(A615,'Billing Details'!A:A,'Billing Details'!J:J,FALSE)</f>
        <v>24000</v>
      </c>
    </row>
    <row r="616" spans="1:22" x14ac:dyDescent="0.35">
      <c r="A616" s="2" t="s">
        <v>966</v>
      </c>
      <c r="B616">
        <f>_xlfn.XLOOKUP(A616,'Patient Demographics'!A:A,'Billing Details'!J:J,FALSE)</f>
        <v>40000</v>
      </c>
      <c r="C616" t="str">
        <f>_xlfn.XLOOKUP(A616,'Patient Demographics'!A:A,'Patient Demographics'!N:N,FALSE)</f>
        <v>North</v>
      </c>
      <c r="D616">
        <f>_xlfn.XLOOKUP(A616,'Patient Demographics'!A:A,'Patient Demographics'!I:I,FALSE)</f>
        <v>48</v>
      </c>
      <c r="E616" t="str">
        <f>_xlfn.XLOOKUP(A616,'Patient Demographics'!A:A,'Patient Demographics'!J:J,FALSE)</f>
        <v>Senior</v>
      </c>
      <c r="F616">
        <f>_xlfn.XLOOKUP(A616,'Billing Details'!A:A,'Billing Details'!U:U,FALSE)</f>
        <v>21460.080000000002</v>
      </c>
      <c r="G616">
        <f>_xlfn.XLOOKUP(A616,'Patient Health Records'!A:A,'Patient Health Records'!E:E,FALSE)</f>
        <v>71.3</v>
      </c>
      <c r="H616" t="str">
        <f>_xlfn.XLOOKUP(A616,'Patient Health Records'!A:A,'Patient Health Records'!B:B,FALSE)</f>
        <v>A-</v>
      </c>
      <c r="I616" t="b">
        <f>_xlfn.XLOOKUP(A616,'Patient Health Records'!A:A,'Patient Health Records'!J:J,FALSE)</f>
        <v>0</v>
      </c>
      <c r="J616" t="b">
        <f>_xlfn.XLOOKUP(A616,'Patient Health Records'!A:A,'Patient Health Records'!P:P,FALSE)</f>
        <v>0</v>
      </c>
      <c r="K616" s="68">
        <f>_xlfn.XLOOKUP(A616,'Patient Health Records'!A:A,'Patient Health Records'!F:F,FALSE)</f>
        <v>23.823047879982624</v>
      </c>
      <c r="L616" s="22" t="b">
        <f>_xlfn.XLOOKUP(A616,'Patient Health Records'!A:A,'Patient Health Records'!AD:AD,FALSE)</f>
        <v>0</v>
      </c>
      <c r="M616">
        <f>_xlfn.XLOOKUP(A616,'Patient Demographics'!A:A,'Patient Demographics'!K:K,FALSE)</f>
        <v>1</v>
      </c>
      <c r="N616" t="b">
        <f>_xlfn.XLOOKUP(A616,'Billing Details'!A:A,'Billing Details'!T:T,FALSE)</f>
        <v>1</v>
      </c>
      <c r="O616" t="str">
        <f>_xlfn.XLOOKUP(A616,'Patient Health Records'!A:A,'Patient Health Records'!AF:AF,FALSE)</f>
        <v>Diabetes</v>
      </c>
      <c r="P616" t="b">
        <f>_xlfn.XLOOKUP(A616,'Patient Health Records'!A:A,'Patient Health Records'!X:X,FALSE)</f>
        <v>0</v>
      </c>
      <c r="Q616" t="b">
        <f>_xlfn.XLOOKUP(A616,'Patient Health Records'!A:A,'Patient Health Records'!S:S,FALSE)</f>
        <v>0</v>
      </c>
      <c r="R616" t="b">
        <f>_xlfn.XLOOKUP(A616,'Patient Health Records'!A:A,'Patient Health Records'!AA:AA,FALSE)</f>
        <v>0</v>
      </c>
      <c r="S616" t="str">
        <f>_xlfn.XLOOKUP(A616,'Patient Demographics'!A:A,'Patient Demographics'!E:E,FALSE)</f>
        <v>Male</v>
      </c>
      <c r="T616" t="str">
        <f>_xlfn.XLOOKUP(A616,'Patient Education'!A:A,'Patient Education'!B:B,FALSE)</f>
        <v>Bachelor's Degree</v>
      </c>
      <c r="U616" t="str">
        <f>_xlfn.XLOOKUP('Combined Sheet'!A616,'Patient Education'!A:A,'Patient Education'!C:C,FALSE)</f>
        <v>Nurse</v>
      </c>
      <c r="V616">
        <f>_xlfn.XLOOKUP(A616,'Billing Details'!A:A,'Billing Details'!J:J,FALSE)</f>
        <v>40000</v>
      </c>
    </row>
    <row r="617" spans="1:22" x14ac:dyDescent="0.35">
      <c r="A617" s="2" t="s">
        <v>967</v>
      </c>
      <c r="B617">
        <f>_xlfn.XLOOKUP(A617,'Patient Demographics'!A:A,'Billing Details'!J:J,FALSE)</f>
        <v>40000</v>
      </c>
      <c r="C617" t="str">
        <f>_xlfn.XLOOKUP(A617,'Patient Demographics'!A:A,'Patient Demographics'!N:N,FALSE)</f>
        <v>West</v>
      </c>
      <c r="D617">
        <f>_xlfn.XLOOKUP(A617,'Patient Demographics'!A:A,'Patient Demographics'!I:I,FALSE)</f>
        <v>33</v>
      </c>
      <c r="E617" t="str">
        <f>_xlfn.XLOOKUP(A617,'Patient Demographics'!A:A,'Patient Demographics'!J:J,FALSE)</f>
        <v>Adult</v>
      </c>
      <c r="F617">
        <f>_xlfn.XLOOKUP(A617,'Billing Details'!A:A,'Billing Details'!U:U,FALSE)</f>
        <v>34573.9</v>
      </c>
      <c r="G617">
        <f>_xlfn.XLOOKUP(A617,'Patient Health Records'!A:A,'Patient Health Records'!E:E,FALSE)</f>
        <v>84.2</v>
      </c>
      <c r="H617" t="str">
        <f>_xlfn.XLOOKUP(A617,'Patient Health Records'!A:A,'Patient Health Records'!B:B,FALSE)</f>
        <v>B-</v>
      </c>
      <c r="I617" t="b">
        <f>_xlfn.XLOOKUP(A617,'Patient Health Records'!A:A,'Patient Health Records'!J:J,FALSE)</f>
        <v>1</v>
      </c>
      <c r="J617" t="b">
        <f>_xlfn.XLOOKUP(A617,'Patient Health Records'!A:A,'Patient Health Records'!P:P,FALSE)</f>
        <v>1</v>
      </c>
      <c r="K617" s="68">
        <f>_xlfn.XLOOKUP(A617,'Patient Health Records'!A:A,'Patient Health Records'!F:F,FALSE)</f>
        <v>29.134948096885818</v>
      </c>
      <c r="L617" s="22" t="b">
        <f>_xlfn.XLOOKUP(A617,'Patient Health Records'!A:A,'Patient Health Records'!AD:AD,FALSE)</f>
        <v>1</v>
      </c>
      <c r="M617">
        <f>_xlfn.XLOOKUP(A617,'Patient Demographics'!A:A,'Patient Demographics'!K:K,FALSE)</f>
        <v>15</v>
      </c>
      <c r="N617" t="b">
        <f>_xlfn.XLOOKUP(A617,'Billing Details'!A:A,'Billing Details'!T:T,FALSE)</f>
        <v>1</v>
      </c>
      <c r="O617" t="str">
        <f>_xlfn.XLOOKUP(A617,'Patient Health Records'!A:A,'Patient Health Records'!AF:AF,FALSE)</f>
        <v>Fractured Arm</v>
      </c>
      <c r="P617" t="b">
        <f>_xlfn.XLOOKUP(A617,'Patient Health Records'!A:A,'Patient Health Records'!X:X,FALSE)</f>
        <v>0</v>
      </c>
      <c r="Q617" t="b">
        <f>_xlfn.XLOOKUP(A617,'Patient Health Records'!A:A,'Patient Health Records'!S:S,FALSE)</f>
        <v>0</v>
      </c>
      <c r="R617" t="b">
        <f>_xlfn.XLOOKUP(A617,'Patient Health Records'!A:A,'Patient Health Records'!AA:AA,FALSE)</f>
        <v>1</v>
      </c>
      <c r="S617" t="str">
        <f>_xlfn.XLOOKUP(A617,'Patient Demographics'!A:A,'Patient Demographics'!E:E,FALSE)</f>
        <v>Male</v>
      </c>
      <c r="T617" t="str">
        <f>_xlfn.XLOOKUP(A617,'Patient Education'!A:A,'Patient Education'!B:B,FALSE)</f>
        <v>Bachelor's Degree</v>
      </c>
      <c r="U617" t="str">
        <f>_xlfn.XLOOKUP('Combined Sheet'!A617,'Patient Education'!A:A,'Patient Education'!C:C,FALSE)</f>
        <v>Junior Executive</v>
      </c>
      <c r="V617">
        <f>_xlfn.XLOOKUP(A617,'Billing Details'!A:A,'Billing Details'!J:J,FALSE)</f>
        <v>40000</v>
      </c>
    </row>
    <row r="618" spans="1:22" x14ac:dyDescent="0.35">
      <c r="A618" s="2" t="s">
        <v>968</v>
      </c>
      <c r="B618">
        <f>_xlfn.XLOOKUP(A618,'Patient Demographics'!A:A,'Billing Details'!J:J,FALSE)</f>
        <v>45000</v>
      </c>
      <c r="C618" t="str">
        <f>_xlfn.XLOOKUP(A618,'Patient Demographics'!A:A,'Patient Demographics'!N:N,FALSE)</f>
        <v>South</v>
      </c>
      <c r="D618">
        <f>_xlfn.XLOOKUP(A618,'Patient Demographics'!A:A,'Patient Demographics'!I:I,FALSE)</f>
        <v>42</v>
      </c>
      <c r="E618" t="str">
        <f>_xlfn.XLOOKUP(A618,'Patient Demographics'!A:A,'Patient Demographics'!J:J,FALSE)</f>
        <v>Adult</v>
      </c>
      <c r="F618">
        <f>_xlfn.XLOOKUP(A618,'Billing Details'!A:A,'Billing Details'!U:U,FALSE)</f>
        <v>23031.39</v>
      </c>
      <c r="G618">
        <f>_xlfn.XLOOKUP(A618,'Patient Health Records'!A:A,'Patient Health Records'!E:E,FALSE)</f>
        <v>67.900000000000006</v>
      </c>
      <c r="H618" t="str">
        <f>_xlfn.XLOOKUP(A618,'Patient Health Records'!A:A,'Patient Health Records'!B:B,FALSE)</f>
        <v>AB-</v>
      </c>
      <c r="I618" t="b">
        <f>_xlfn.XLOOKUP(A618,'Patient Health Records'!A:A,'Patient Health Records'!J:J,FALSE)</f>
        <v>0</v>
      </c>
      <c r="J618" t="b">
        <f>_xlfn.XLOOKUP(A618,'Patient Health Records'!A:A,'Patient Health Records'!P:P,FALSE)</f>
        <v>1</v>
      </c>
      <c r="K618" s="68">
        <f>_xlfn.XLOOKUP(A618,'Patient Health Records'!A:A,'Patient Health Records'!F:F,FALSE)</f>
        <v>25.245389649018449</v>
      </c>
      <c r="L618" s="22" t="b">
        <f>_xlfn.XLOOKUP(A618,'Patient Health Records'!A:A,'Patient Health Records'!AD:AD,FALSE)</f>
        <v>0</v>
      </c>
      <c r="M618">
        <f>_xlfn.XLOOKUP(A618,'Patient Demographics'!A:A,'Patient Demographics'!K:K,FALSE)</f>
        <v>20</v>
      </c>
      <c r="N618" t="b">
        <f>_xlfn.XLOOKUP(A618,'Billing Details'!A:A,'Billing Details'!T:T,FALSE)</f>
        <v>1</v>
      </c>
      <c r="O618" t="str">
        <f>_xlfn.XLOOKUP(A618,'Patient Health Records'!A:A,'Patient Health Records'!AF:AF,FALSE)</f>
        <v>Cancer</v>
      </c>
      <c r="P618" t="b">
        <f>_xlfn.XLOOKUP(A618,'Patient Health Records'!A:A,'Patient Health Records'!X:X,FALSE)</f>
        <v>0</v>
      </c>
      <c r="Q618" t="b">
        <f>_xlfn.XLOOKUP(A618,'Patient Health Records'!A:A,'Patient Health Records'!S:S,FALSE)</f>
        <v>0</v>
      </c>
      <c r="R618" t="b">
        <f>_xlfn.XLOOKUP(A618,'Patient Health Records'!A:A,'Patient Health Records'!AA:AA,FALSE)</f>
        <v>0</v>
      </c>
      <c r="S618" t="str">
        <f>_xlfn.XLOOKUP(A618,'Patient Demographics'!A:A,'Patient Demographics'!E:E,FALSE)</f>
        <v>Male</v>
      </c>
      <c r="T618" t="str">
        <f>_xlfn.XLOOKUP(A618,'Patient Education'!A:A,'Patient Education'!B:B,FALSE)</f>
        <v>Post-graduate</v>
      </c>
      <c r="U618" t="str">
        <f>_xlfn.XLOOKUP('Combined Sheet'!A618,'Patient Education'!A:A,'Patient Education'!C:C,FALSE)</f>
        <v>Consultant</v>
      </c>
      <c r="V618">
        <f>_xlfn.XLOOKUP(A618,'Billing Details'!A:A,'Billing Details'!J:J,FALSE)</f>
        <v>45000</v>
      </c>
    </row>
    <row r="619" spans="1:22" x14ac:dyDescent="0.35">
      <c r="A619" s="2" t="s">
        <v>970</v>
      </c>
      <c r="B619">
        <f>_xlfn.XLOOKUP(A619,'Patient Demographics'!A:A,'Billing Details'!J:J,FALSE)</f>
        <v>3000</v>
      </c>
      <c r="C619" t="str">
        <f>_xlfn.XLOOKUP(A619,'Patient Demographics'!A:A,'Patient Demographics'!N:N,FALSE)</f>
        <v>South</v>
      </c>
      <c r="D619">
        <f>_xlfn.XLOOKUP(A619,'Patient Demographics'!A:A,'Patient Demographics'!I:I,FALSE)</f>
        <v>45</v>
      </c>
      <c r="E619" t="str">
        <f>_xlfn.XLOOKUP(A619,'Patient Demographics'!A:A,'Patient Demographics'!J:J,FALSE)</f>
        <v>Adult</v>
      </c>
      <c r="F619">
        <f>_xlfn.XLOOKUP(A619,'Billing Details'!A:A,'Billing Details'!U:U,FALSE)</f>
        <v>2212.29</v>
      </c>
      <c r="G619">
        <f>_xlfn.XLOOKUP(A619,'Patient Health Records'!A:A,'Patient Health Records'!E:E,FALSE)</f>
        <v>86</v>
      </c>
      <c r="H619" t="str">
        <f>_xlfn.XLOOKUP(A619,'Patient Health Records'!A:A,'Patient Health Records'!B:B,FALSE)</f>
        <v>O+</v>
      </c>
      <c r="I619" t="b">
        <f>_xlfn.XLOOKUP(A619,'Patient Health Records'!A:A,'Patient Health Records'!J:J,FALSE)</f>
        <v>0</v>
      </c>
      <c r="J619" t="b">
        <f>_xlfn.XLOOKUP(A619,'Patient Health Records'!A:A,'Patient Health Records'!P:P,FALSE)</f>
        <v>0</v>
      </c>
      <c r="K619" s="68">
        <f>_xlfn.XLOOKUP(A619,'Patient Health Records'!A:A,'Patient Health Records'!F:F,FALSE)</f>
        <v>31.588613406795229</v>
      </c>
      <c r="L619" s="22" t="b">
        <f>_xlfn.XLOOKUP(A619,'Patient Health Records'!A:A,'Patient Health Records'!AD:AD,FALSE)</f>
        <v>1</v>
      </c>
      <c r="M619">
        <f>_xlfn.XLOOKUP(A619,'Patient Demographics'!A:A,'Patient Demographics'!K:K,FALSE)</f>
        <v>9</v>
      </c>
      <c r="N619" t="b">
        <f>_xlfn.XLOOKUP(A619,'Billing Details'!A:A,'Billing Details'!T:T,FALSE)</f>
        <v>1</v>
      </c>
      <c r="O619" t="str">
        <f>_xlfn.XLOOKUP(A619,'Patient Health Records'!A:A,'Patient Health Records'!AF:AF,FALSE)</f>
        <v>Heart Attack</v>
      </c>
      <c r="P619" t="b">
        <f>_xlfn.XLOOKUP(A619,'Patient Health Records'!A:A,'Patient Health Records'!X:X,FALSE)</f>
        <v>0</v>
      </c>
      <c r="Q619" t="b">
        <f>_xlfn.XLOOKUP(A619,'Patient Health Records'!A:A,'Patient Health Records'!S:S,FALSE)</f>
        <v>0</v>
      </c>
      <c r="R619" t="b">
        <f>_xlfn.XLOOKUP(A619,'Patient Health Records'!A:A,'Patient Health Records'!AA:AA,FALSE)</f>
        <v>1</v>
      </c>
      <c r="S619" t="str">
        <f>_xlfn.XLOOKUP(A619,'Patient Demographics'!A:A,'Patient Demographics'!E:E,FALSE)</f>
        <v>Male</v>
      </c>
      <c r="T619" t="str">
        <f>_xlfn.XLOOKUP(A619,'Patient Education'!A:A,'Patient Education'!B:B,FALSE)</f>
        <v>Master's Degree</v>
      </c>
      <c r="U619" t="str">
        <f>_xlfn.XLOOKUP('Combined Sheet'!A619,'Patient Education'!A:A,'Patient Education'!C:C,FALSE)</f>
        <v>Manager</v>
      </c>
      <c r="V619">
        <f>_xlfn.XLOOKUP(A619,'Billing Details'!A:A,'Billing Details'!J:J,FALSE)</f>
        <v>3000</v>
      </c>
    </row>
    <row r="620" spans="1:22" x14ac:dyDescent="0.35">
      <c r="A620" s="2" t="s">
        <v>971</v>
      </c>
      <c r="B620">
        <f>_xlfn.XLOOKUP(A620,'Patient Demographics'!A:A,'Billing Details'!J:J,FALSE)</f>
        <v>90000</v>
      </c>
      <c r="C620" t="str">
        <f>_xlfn.XLOOKUP(A620,'Patient Demographics'!A:A,'Patient Demographics'!N:N,FALSE)</f>
        <v>West</v>
      </c>
      <c r="D620">
        <f>_xlfn.XLOOKUP(A620,'Patient Demographics'!A:A,'Patient Demographics'!I:I,FALSE)</f>
        <v>33</v>
      </c>
      <c r="E620" t="str">
        <f>_xlfn.XLOOKUP(A620,'Patient Demographics'!A:A,'Patient Demographics'!J:J,FALSE)</f>
        <v>Adult</v>
      </c>
      <c r="F620">
        <f>_xlfn.XLOOKUP(A620,'Billing Details'!A:A,'Billing Details'!U:U,FALSE)</f>
        <v>75623.599999999991</v>
      </c>
      <c r="G620">
        <f>_xlfn.XLOOKUP(A620,'Patient Health Records'!A:A,'Patient Health Records'!E:E,FALSE)</f>
        <v>66.2</v>
      </c>
      <c r="H620" t="str">
        <f>_xlfn.XLOOKUP(A620,'Patient Health Records'!A:A,'Patient Health Records'!B:B,FALSE)</f>
        <v>A-</v>
      </c>
      <c r="I620" t="b">
        <f>_xlfn.XLOOKUP(A620,'Patient Health Records'!A:A,'Patient Health Records'!J:J,FALSE)</f>
        <v>0</v>
      </c>
      <c r="J620" t="b">
        <f>_xlfn.XLOOKUP(A620,'Patient Health Records'!A:A,'Patient Health Records'!P:P,FALSE)</f>
        <v>0</v>
      </c>
      <c r="K620" s="68">
        <f>_xlfn.XLOOKUP(A620,'Patient Health Records'!A:A,'Patient Health Records'!F:F,FALSE)</f>
        <v>24.916255786819228</v>
      </c>
      <c r="L620" s="22" t="b">
        <f>_xlfn.XLOOKUP(A620,'Patient Health Records'!A:A,'Patient Health Records'!AD:AD,FALSE)</f>
        <v>0</v>
      </c>
      <c r="M620">
        <f>_xlfn.XLOOKUP(A620,'Patient Demographics'!A:A,'Patient Demographics'!K:K,FALSE)</f>
        <v>40</v>
      </c>
      <c r="N620" t="b">
        <f>_xlfn.XLOOKUP(A620,'Billing Details'!A:A,'Billing Details'!T:T,FALSE)</f>
        <v>1</v>
      </c>
      <c r="O620" t="str">
        <f>_xlfn.XLOOKUP(A620,'Patient Health Records'!A:A,'Patient Health Records'!AF:AF,FALSE)</f>
        <v>Prostate Cancer</v>
      </c>
      <c r="P620" t="b">
        <f>_xlfn.XLOOKUP(A620,'Patient Health Records'!A:A,'Patient Health Records'!X:X,FALSE)</f>
        <v>0</v>
      </c>
      <c r="Q620" t="b">
        <f>_xlfn.XLOOKUP(A620,'Patient Health Records'!A:A,'Patient Health Records'!S:S,FALSE)</f>
        <v>0</v>
      </c>
      <c r="R620" t="b">
        <f>_xlfn.XLOOKUP(A620,'Patient Health Records'!A:A,'Patient Health Records'!AA:AA,FALSE)</f>
        <v>0</v>
      </c>
      <c r="S620" t="str">
        <f>_xlfn.XLOOKUP(A620,'Patient Demographics'!A:A,'Patient Demographics'!E:E,FALSE)</f>
        <v>Female</v>
      </c>
      <c r="T620" t="str">
        <f>_xlfn.XLOOKUP(A620,'Patient Education'!A:A,'Patient Education'!B:B,FALSE)</f>
        <v>Bachelor's Degree</v>
      </c>
      <c r="U620" t="str">
        <f>_xlfn.XLOOKUP('Combined Sheet'!A620,'Patient Education'!A:A,'Patient Education'!C:C,FALSE)</f>
        <v>Junior Executive</v>
      </c>
      <c r="V620">
        <f>_xlfn.XLOOKUP(A620,'Billing Details'!A:A,'Billing Details'!J:J,FALSE)</f>
        <v>90000</v>
      </c>
    </row>
    <row r="621" spans="1:22" x14ac:dyDescent="0.35">
      <c r="A621" s="2" t="s">
        <v>972</v>
      </c>
      <c r="B621">
        <f>_xlfn.XLOOKUP(A621,'Patient Demographics'!A:A,'Billing Details'!J:J,FALSE)</f>
        <v>30000</v>
      </c>
      <c r="C621" t="str">
        <f>_xlfn.XLOOKUP(A621,'Patient Demographics'!A:A,'Patient Demographics'!N:N,FALSE)</f>
        <v>North</v>
      </c>
      <c r="D621">
        <f>_xlfn.XLOOKUP(A621,'Patient Demographics'!A:A,'Patient Demographics'!I:I,FALSE)</f>
        <v>33</v>
      </c>
      <c r="E621" t="str">
        <f>_xlfn.XLOOKUP(A621,'Patient Demographics'!A:A,'Patient Demographics'!J:J,FALSE)</f>
        <v>Adult</v>
      </c>
      <c r="F621">
        <f>_xlfn.XLOOKUP(A621,'Billing Details'!A:A,'Billing Details'!U:U,FALSE)</f>
        <v>20027.579999999998</v>
      </c>
      <c r="G621">
        <f>_xlfn.XLOOKUP(A621,'Patient Health Records'!A:A,'Patient Health Records'!E:E,FALSE)</f>
        <v>68.3</v>
      </c>
      <c r="H621" t="str">
        <f>_xlfn.XLOOKUP(A621,'Patient Health Records'!A:A,'Patient Health Records'!B:B,FALSE)</f>
        <v>B+</v>
      </c>
      <c r="I621" t="b">
        <f>_xlfn.XLOOKUP(A621,'Patient Health Records'!A:A,'Patient Health Records'!J:J,FALSE)</f>
        <v>0</v>
      </c>
      <c r="J621" t="b">
        <f>_xlfn.XLOOKUP(A621,'Patient Health Records'!A:A,'Patient Health Records'!P:P,FALSE)</f>
        <v>0</v>
      </c>
      <c r="K621" s="68">
        <f>_xlfn.XLOOKUP(A621,'Patient Health Records'!A:A,'Patient Health Records'!F:F,FALSE)</f>
        <v>23.086803677663603</v>
      </c>
      <c r="L621" s="22" t="b">
        <f>_xlfn.XLOOKUP(A621,'Patient Health Records'!A:A,'Patient Health Records'!AD:AD,FALSE)</f>
        <v>0</v>
      </c>
      <c r="M621">
        <f>_xlfn.XLOOKUP(A621,'Patient Demographics'!A:A,'Patient Demographics'!K:K,FALSE)</f>
        <v>5</v>
      </c>
      <c r="N621" t="b">
        <f>_xlfn.XLOOKUP(A621,'Billing Details'!A:A,'Billing Details'!T:T,FALSE)</f>
        <v>1</v>
      </c>
      <c r="O621" t="str">
        <f>_xlfn.XLOOKUP(A621,'Patient Health Records'!A:A,'Patient Health Records'!AF:AF,FALSE)</f>
        <v>Stroke</v>
      </c>
      <c r="P621" t="b">
        <f>_xlfn.XLOOKUP(A621,'Patient Health Records'!A:A,'Patient Health Records'!X:X,FALSE)</f>
        <v>0</v>
      </c>
      <c r="Q621" t="b">
        <f>_xlfn.XLOOKUP(A621,'Patient Health Records'!A:A,'Patient Health Records'!S:S,FALSE)</f>
        <v>0</v>
      </c>
      <c r="R621" t="b">
        <f>_xlfn.XLOOKUP(A621,'Patient Health Records'!A:A,'Patient Health Records'!AA:AA,FALSE)</f>
        <v>0</v>
      </c>
      <c r="S621" t="str">
        <f>_xlfn.XLOOKUP(A621,'Patient Demographics'!A:A,'Patient Demographics'!E:E,FALSE)</f>
        <v>Female</v>
      </c>
      <c r="T621" t="str">
        <f>_xlfn.XLOOKUP(A621,'Patient Education'!A:A,'Patient Education'!B:B,FALSE)</f>
        <v>PhD</v>
      </c>
      <c r="U621" t="str">
        <f>_xlfn.XLOOKUP('Combined Sheet'!A621,'Patient Education'!A:A,'Patient Education'!C:C,FALSE)</f>
        <v>Scientist</v>
      </c>
      <c r="V621">
        <f>_xlfn.XLOOKUP(A621,'Billing Details'!A:A,'Billing Details'!J:J,FALSE)</f>
        <v>30000</v>
      </c>
    </row>
    <row r="622" spans="1:22" x14ac:dyDescent="0.35">
      <c r="A622" s="2" t="s">
        <v>974</v>
      </c>
      <c r="B622">
        <f>_xlfn.XLOOKUP(A622,'Patient Demographics'!A:A,'Billing Details'!J:J,FALSE)</f>
        <v>3000</v>
      </c>
      <c r="C622" t="str">
        <f>_xlfn.XLOOKUP(A622,'Patient Demographics'!A:A,'Patient Demographics'!N:N,FALSE)</f>
        <v>East</v>
      </c>
      <c r="D622">
        <f>_xlfn.XLOOKUP(A622,'Patient Demographics'!A:A,'Patient Demographics'!I:I,FALSE)</f>
        <v>42</v>
      </c>
      <c r="E622" t="str">
        <f>_xlfn.XLOOKUP(A622,'Patient Demographics'!A:A,'Patient Demographics'!J:J,FALSE)</f>
        <v>Adult</v>
      </c>
      <c r="F622" t="str">
        <f>_xlfn.XLOOKUP(A622,'Billing Details'!A:A,'Billing Details'!U:U,FALSE)</f>
        <v/>
      </c>
      <c r="G622">
        <f>_xlfn.XLOOKUP(A622,'Patient Health Records'!A:A,'Patient Health Records'!E:E,FALSE)</f>
        <v>81.2</v>
      </c>
      <c r="H622" t="str">
        <f>_xlfn.XLOOKUP(A622,'Patient Health Records'!A:A,'Patient Health Records'!B:B,FALSE)</f>
        <v>B-</v>
      </c>
      <c r="I622" t="b">
        <f>_xlfn.XLOOKUP(A622,'Patient Health Records'!A:A,'Patient Health Records'!J:J,FALSE)</f>
        <v>0</v>
      </c>
      <c r="J622" t="b">
        <f>_xlfn.XLOOKUP(A622,'Patient Health Records'!A:A,'Patient Health Records'!P:P,FALSE)</f>
        <v>0</v>
      </c>
      <c r="K622" s="68">
        <f>_xlfn.XLOOKUP(A622,'Patient Health Records'!A:A,'Patient Health Records'!F:F,FALSE)</f>
        <v>26.213842975206614</v>
      </c>
      <c r="L622" s="22" t="b">
        <f>_xlfn.XLOOKUP(A622,'Patient Health Records'!A:A,'Patient Health Records'!AD:AD,FALSE)</f>
        <v>0</v>
      </c>
      <c r="M622">
        <f>_xlfn.XLOOKUP(A622,'Patient Demographics'!A:A,'Patient Demographics'!K:K,FALSE)</f>
        <v>9</v>
      </c>
      <c r="N622" t="b">
        <f>_xlfn.XLOOKUP(A622,'Billing Details'!A:A,'Billing Details'!T:T,FALSE)</f>
        <v>0</v>
      </c>
      <c r="O622" t="str">
        <f>_xlfn.XLOOKUP(A622,'Patient Health Records'!A:A,'Patient Health Records'!AF:AF,FALSE)</f>
        <v>Osteoarthritis</v>
      </c>
      <c r="P622" t="b">
        <f>_xlfn.XLOOKUP(A622,'Patient Health Records'!A:A,'Patient Health Records'!X:X,FALSE)</f>
        <v>0</v>
      </c>
      <c r="Q622" t="b">
        <f>_xlfn.XLOOKUP(A622,'Patient Health Records'!A:A,'Patient Health Records'!S:S,FALSE)</f>
        <v>0</v>
      </c>
      <c r="R622" t="b">
        <f>_xlfn.XLOOKUP(A622,'Patient Health Records'!A:A,'Patient Health Records'!AA:AA,FALSE)</f>
        <v>0</v>
      </c>
      <c r="S622" t="str">
        <f>_xlfn.XLOOKUP(A622,'Patient Demographics'!A:A,'Patient Demographics'!E:E,FALSE)</f>
        <v>Female</v>
      </c>
      <c r="T622" t="str">
        <f>_xlfn.XLOOKUP(A622,'Patient Education'!A:A,'Patient Education'!B:B,FALSE)</f>
        <v>Post-graduate</v>
      </c>
      <c r="U622" t="str">
        <f>_xlfn.XLOOKUP('Combined Sheet'!A622,'Patient Education'!A:A,'Patient Education'!C:C,FALSE)</f>
        <v>CEO</v>
      </c>
      <c r="V622">
        <f>_xlfn.XLOOKUP(A622,'Billing Details'!A:A,'Billing Details'!J:J,FALSE)</f>
        <v>3000</v>
      </c>
    </row>
    <row r="623" spans="1:22" x14ac:dyDescent="0.35">
      <c r="A623" s="2" t="s">
        <v>976</v>
      </c>
      <c r="B623">
        <f>_xlfn.XLOOKUP(A623,'Patient Demographics'!A:A,'Billing Details'!J:J,FALSE)</f>
        <v>3000</v>
      </c>
      <c r="C623" t="str">
        <f>_xlfn.XLOOKUP(A623,'Patient Demographics'!A:A,'Patient Demographics'!N:N,FALSE)</f>
        <v>East</v>
      </c>
      <c r="D623">
        <f>_xlfn.XLOOKUP(A623,'Patient Demographics'!A:A,'Patient Demographics'!I:I,FALSE)</f>
        <v>41</v>
      </c>
      <c r="E623" t="str">
        <f>_xlfn.XLOOKUP(A623,'Patient Demographics'!A:A,'Patient Demographics'!J:J,FALSE)</f>
        <v>Adult</v>
      </c>
      <c r="F623" t="str">
        <f>_xlfn.XLOOKUP(A623,'Billing Details'!A:A,'Billing Details'!U:U,FALSE)</f>
        <v/>
      </c>
      <c r="G623">
        <f>_xlfn.XLOOKUP(A623,'Patient Health Records'!A:A,'Patient Health Records'!E:E,FALSE)</f>
        <v>75</v>
      </c>
      <c r="H623" t="str">
        <f>_xlfn.XLOOKUP(A623,'Patient Health Records'!A:A,'Patient Health Records'!B:B,FALSE)</f>
        <v>AB-</v>
      </c>
      <c r="I623" t="b">
        <f>_xlfn.XLOOKUP(A623,'Patient Health Records'!A:A,'Patient Health Records'!J:J,FALSE)</f>
        <v>0</v>
      </c>
      <c r="J623" t="b">
        <f>_xlfn.XLOOKUP(A623,'Patient Health Records'!A:A,'Patient Health Records'!P:P,FALSE)</f>
        <v>1</v>
      </c>
      <c r="K623" s="68">
        <f>_xlfn.XLOOKUP(A623,'Patient Health Records'!A:A,'Patient Health Records'!F:F,FALSE)</f>
        <v>24.212293388429753</v>
      </c>
      <c r="L623" s="22" t="b">
        <f>_xlfn.XLOOKUP(A623,'Patient Health Records'!A:A,'Patient Health Records'!AD:AD,FALSE)</f>
        <v>0</v>
      </c>
      <c r="M623">
        <f>_xlfn.XLOOKUP(A623,'Patient Demographics'!A:A,'Patient Demographics'!K:K,FALSE)</f>
        <v>150</v>
      </c>
      <c r="N623" t="b">
        <f>_xlfn.XLOOKUP(A623,'Billing Details'!A:A,'Billing Details'!T:T,FALSE)</f>
        <v>0</v>
      </c>
      <c r="O623" t="str">
        <f>_xlfn.XLOOKUP(A623,'Patient Health Records'!A:A,'Patient Health Records'!AF:AF,FALSE)</f>
        <v>Childbirth</v>
      </c>
      <c r="P623" t="b">
        <f>_xlfn.XLOOKUP(A623,'Patient Health Records'!A:A,'Patient Health Records'!X:X,FALSE)</f>
        <v>0</v>
      </c>
      <c r="Q623" t="b">
        <f>_xlfn.XLOOKUP(A623,'Patient Health Records'!A:A,'Patient Health Records'!S:S,FALSE)</f>
        <v>0</v>
      </c>
      <c r="R623" t="b">
        <f>_xlfn.XLOOKUP(A623,'Patient Health Records'!A:A,'Patient Health Records'!AA:AA,FALSE)</f>
        <v>0</v>
      </c>
      <c r="S623" t="str">
        <f>_xlfn.XLOOKUP(A623,'Patient Demographics'!A:A,'Patient Demographics'!E:E,FALSE)</f>
        <v>Male</v>
      </c>
      <c r="T623" t="str">
        <f>_xlfn.XLOOKUP(A623,'Patient Education'!A:A,'Patient Education'!B:B,FALSE)</f>
        <v>Bachelor's Degree</v>
      </c>
      <c r="U623" t="str">
        <f>_xlfn.XLOOKUP('Combined Sheet'!A623,'Patient Education'!A:A,'Patient Education'!C:C,FALSE)</f>
        <v>Junior Executive</v>
      </c>
      <c r="V623">
        <f>_xlfn.XLOOKUP(A623,'Billing Details'!A:A,'Billing Details'!J:J,FALSE)</f>
        <v>3000</v>
      </c>
    </row>
    <row r="624" spans="1:22" x14ac:dyDescent="0.35">
      <c r="A624" s="2" t="s">
        <v>977</v>
      </c>
      <c r="B624">
        <f>_xlfn.XLOOKUP(A624,'Patient Demographics'!A:A,'Billing Details'!J:J,FALSE)</f>
        <v>500</v>
      </c>
      <c r="C624" t="str">
        <f>_xlfn.XLOOKUP(A624,'Patient Demographics'!A:A,'Patient Demographics'!N:N,FALSE)</f>
        <v>South</v>
      </c>
      <c r="D624">
        <f>_xlfn.XLOOKUP(A624,'Patient Demographics'!A:A,'Patient Demographics'!I:I,FALSE)</f>
        <v>32</v>
      </c>
      <c r="E624" t="str">
        <f>_xlfn.XLOOKUP(A624,'Patient Demographics'!A:A,'Patient Demographics'!J:J,FALSE)</f>
        <v>Adult</v>
      </c>
      <c r="F624">
        <f>_xlfn.XLOOKUP(A624,'Billing Details'!A:A,'Billing Details'!U:U,FALSE)</f>
        <v>377</v>
      </c>
      <c r="G624">
        <f>_xlfn.XLOOKUP(A624,'Patient Health Records'!A:A,'Patient Health Records'!E:E,FALSE)</f>
        <v>78.400000000000006</v>
      </c>
      <c r="H624" t="str">
        <f>_xlfn.XLOOKUP(A624,'Patient Health Records'!A:A,'Patient Health Records'!B:B,FALSE)</f>
        <v>AB-</v>
      </c>
      <c r="I624" t="b">
        <f>_xlfn.XLOOKUP(A624,'Patient Health Records'!A:A,'Patient Health Records'!J:J,FALSE)</f>
        <v>0</v>
      </c>
      <c r="J624" t="b">
        <f>_xlfn.XLOOKUP(A624,'Patient Health Records'!A:A,'Patient Health Records'!P:P,FALSE)</f>
        <v>0</v>
      </c>
      <c r="K624" s="68">
        <f>_xlfn.XLOOKUP(A624,'Patient Health Records'!A:A,'Patient Health Records'!F:F,FALSE)</f>
        <v>28.451154013644945</v>
      </c>
      <c r="L624" s="22" t="b">
        <f>_xlfn.XLOOKUP(A624,'Patient Health Records'!A:A,'Patient Health Records'!AD:AD,FALSE)</f>
        <v>1</v>
      </c>
      <c r="M624">
        <f>_xlfn.XLOOKUP(A624,'Patient Demographics'!A:A,'Patient Demographics'!K:K,FALSE)</f>
        <v>5</v>
      </c>
      <c r="N624" t="b">
        <f>_xlfn.XLOOKUP(A624,'Billing Details'!A:A,'Billing Details'!T:T,FALSE)</f>
        <v>1</v>
      </c>
      <c r="O624" t="str">
        <f>_xlfn.XLOOKUP(A624,'Patient Health Records'!A:A,'Patient Health Records'!AF:AF,FALSE)</f>
        <v>Respiratory Infection</v>
      </c>
      <c r="P624" t="b">
        <f>_xlfn.XLOOKUP(A624,'Patient Health Records'!A:A,'Patient Health Records'!X:X,FALSE)</f>
        <v>0</v>
      </c>
      <c r="Q624" t="b">
        <f>_xlfn.XLOOKUP(A624,'Patient Health Records'!A:A,'Patient Health Records'!S:S,FALSE)</f>
        <v>1</v>
      </c>
      <c r="R624" t="b">
        <f>_xlfn.XLOOKUP(A624,'Patient Health Records'!A:A,'Patient Health Records'!AA:AA,FALSE)</f>
        <v>0</v>
      </c>
      <c r="S624" t="str">
        <f>_xlfn.XLOOKUP(A624,'Patient Demographics'!A:A,'Patient Demographics'!E:E,FALSE)</f>
        <v>Female</v>
      </c>
      <c r="T624" t="str">
        <f>_xlfn.XLOOKUP(A624,'Patient Education'!A:A,'Patient Education'!B:B,FALSE)</f>
        <v>School</v>
      </c>
      <c r="U624" t="str">
        <f>_xlfn.XLOOKUP('Combined Sheet'!A624,'Patient Education'!A:A,'Patient Education'!C:C,FALSE)</f>
        <v>Driver</v>
      </c>
      <c r="V624">
        <f>_xlfn.XLOOKUP(A624,'Billing Details'!A:A,'Billing Details'!J:J,FALSE)</f>
        <v>500</v>
      </c>
    </row>
    <row r="625" spans="1:22" x14ac:dyDescent="0.35">
      <c r="A625" s="2" t="s">
        <v>978</v>
      </c>
      <c r="B625">
        <f>_xlfn.XLOOKUP(A625,'Patient Demographics'!A:A,'Billing Details'!J:J,FALSE)</f>
        <v>30000</v>
      </c>
      <c r="C625" t="str">
        <f>_xlfn.XLOOKUP(A625,'Patient Demographics'!A:A,'Patient Demographics'!N:N,FALSE)</f>
        <v>South</v>
      </c>
      <c r="D625">
        <f>_xlfn.XLOOKUP(A625,'Patient Demographics'!A:A,'Patient Demographics'!I:I,FALSE)</f>
        <v>54</v>
      </c>
      <c r="E625" t="str">
        <f>_xlfn.XLOOKUP(A625,'Patient Demographics'!A:A,'Patient Demographics'!J:J,FALSE)</f>
        <v>Senior</v>
      </c>
      <c r="F625">
        <f>_xlfn.XLOOKUP(A625,'Billing Details'!A:A,'Billing Details'!U:U,FALSE)</f>
        <v>18896.43</v>
      </c>
      <c r="G625">
        <f>_xlfn.XLOOKUP(A625,'Patient Health Records'!A:A,'Patient Health Records'!E:E,FALSE)</f>
        <v>93.9</v>
      </c>
      <c r="H625" t="str">
        <f>_xlfn.XLOOKUP(A625,'Patient Health Records'!A:A,'Patient Health Records'!B:B,FALSE)</f>
        <v>A+</v>
      </c>
      <c r="I625" t="b">
        <f>_xlfn.XLOOKUP(A625,'Patient Health Records'!A:A,'Patient Health Records'!J:J,FALSE)</f>
        <v>1</v>
      </c>
      <c r="J625" t="b">
        <f>_xlfn.XLOOKUP(A625,'Patient Health Records'!A:A,'Patient Health Records'!P:P,FALSE)</f>
        <v>0</v>
      </c>
      <c r="K625" s="68">
        <f>_xlfn.XLOOKUP(A625,'Patient Health Records'!A:A,'Patient Health Records'!F:F,FALSE)</f>
        <v>34.490358126721766</v>
      </c>
      <c r="L625" s="22" t="b">
        <f>_xlfn.XLOOKUP(A625,'Patient Health Records'!A:A,'Patient Health Records'!AD:AD,FALSE)</f>
        <v>1</v>
      </c>
      <c r="M625">
        <f>_xlfn.XLOOKUP(A625,'Patient Demographics'!A:A,'Patient Demographics'!K:K,FALSE)</f>
        <v>9</v>
      </c>
      <c r="N625" t="b">
        <f>_xlfn.XLOOKUP(A625,'Billing Details'!A:A,'Billing Details'!T:T,FALSE)</f>
        <v>1</v>
      </c>
      <c r="O625" t="str">
        <f>_xlfn.XLOOKUP(A625,'Patient Health Records'!A:A,'Patient Health Records'!AF:AF,FALSE)</f>
        <v>Heart Disease</v>
      </c>
      <c r="P625" t="b">
        <f>_xlfn.XLOOKUP(A625,'Patient Health Records'!A:A,'Patient Health Records'!X:X,FALSE)</f>
        <v>0</v>
      </c>
      <c r="Q625" t="b">
        <f>_xlfn.XLOOKUP(A625,'Patient Health Records'!A:A,'Patient Health Records'!S:S,FALSE)</f>
        <v>0</v>
      </c>
      <c r="R625" t="b">
        <f>_xlfn.XLOOKUP(A625,'Patient Health Records'!A:A,'Patient Health Records'!AA:AA,FALSE)</f>
        <v>0</v>
      </c>
      <c r="S625" t="str">
        <f>_xlfn.XLOOKUP(A625,'Patient Demographics'!A:A,'Patient Demographics'!E:E,FALSE)</f>
        <v>Male</v>
      </c>
      <c r="T625" t="str">
        <f>_xlfn.XLOOKUP(A625,'Patient Education'!A:A,'Patient Education'!B:B,FALSE)</f>
        <v>PhD</v>
      </c>
      <c r="U625" t="str">
        <f>_xlfn.XLOOKUP('Combined Sheet'!A625,'Patient Education'!A:A,'Patient Education'!C:C,FALSE)</f>
        <v>Professor</v>
      </c>
      <c r="V625">
        <f>_xlfn.XLOOKUP(A625,'Billing Details'!A:A,'Billing Details'!J:J,FALSE)</f>
        <v>30000</v>
      </c>
    </row>
    <row r="626" spans="1:22" x14ac:dyDescent="0.35">
      <c r="A626" s="2" t="s">
        <v>980</v>
      </c>
      <c r="B626">
        <f>_xlfn.XLOOKUP(A626,'Patient Demographics'!A:A,'Billing Details'!J:J,FALSE)</f>
        <v>90000</v>
      </c>
      <c r="C626" t="str">
        <f>_xlfn.XLOOKUP(A626,'Patient Demographics'!A:A,'Patient Demographics'!N:N,FALSE)</f>
        <v>South</v>
      </c>
      <c r="D626">
        <f>_xlfn.XLOOKUP(A626,'Patient Demographics'!A:A,'Patient Demographics'!I:I,FALSE)</f>
        <v>30</v>
      </c>
      <c r="E626" t="str">
        <f>_xlfn.XLOOKUP(A626,'Patient Demographics'!A:A,'Patient Demographics'!J:J,FALSE)</f>
        <v>Young adult</v>
      </c>
      <c r="F626">
        <f>_xlfn.XLOOKUP(A626,'Billing Details'!A:A,'Billing Details'!U:U,FALSE)</f>
        <v>50164.899999999994</v>
      </c>
      <c r="G626">
        <f>_xlfn.XLOOKUP(A626,'Patient Health Records'!A:A,'Patient Health Records'!E:E,FALSE)</f>
        <v>81</v>
      </c>
      <c r="H626" t="str">
        <f>_xlfn.XLOOKUP(A626,'Patient Health Records'!A:A,'Patient Health Records'!B:B,FALSE)</f>
        <v>A-</v>
      </c>
      <c r="I626" t="b">
        <f>_xlfn.XLOOKUP(A626,'Patient Health Records'!A:A,'Patient Health Records'!J:J,FALSE)</f>
        <v>0</v>
      </c>
      <c r="J626" t="b">
        <f>_xlfn.XLOOKUP(A626,'Patient Health Records'!A:A,'Patient Health Records'!P:P,FALSE)</f>
        <v>0</v>
      </c>
      <c r="K626" s="68">
        <f>_xlfn.XLOOKUP(A626,'Patient Health Records'!A:A,'Patient Health Records'!F:F,FALSE)</f>
        <v>26.149276859504134</v>
      </c>
      <c r="L626" s="22" t="b">
        <f>_xlfn.XLOOKUP(A626,'Patient Health Records'!A:A,'Patient Health Records'!AD:AD,FALSE)</f>
        <v>0</v>
      </c>
      <c r="M626">
        <f>_xlfn.XLOOKUP(A626,'Patient Demographics'!A:A,'Patient Demographics'!K:K,FALSE)</f>
        <v>20</v>
      </c>
      <c r="N626" t="b">
        <f>_xlfn.XLOOKUP(A626,'Billing Details'!A:A,'Billing Details'!T:T,FALSE)</f>
        <v>1</v>
      </c>
      <c r="O626" t="str">
        <f>_xlfn.XLOOKUP(A626,'Patient Health Records'!A:A,'Patient Health Records'!AF:AF,FALSE)</f>
        <v>Kidney Stones</v>
      </c>
      <c r="P626" t="b">
        <f>_xlfn.XLOOKUP(A626,'Patient Health Records'!A:A,'Patient Health Records'!X:X,FALSE)</f>
        <v>0</v>
      </c>
      <c r="Q626" t="b">
        <f>_xlfn.XLOOKUP(A626,'Patient Health Records'!A:A,'Patient Health Records'!S:S,FALSE)</f>
        <v>0</v>
      </c>
      <c r="R626" t="b">
        <f>_xlfn.XLOOKUP(A626,'Patient Health Records'!A:A,'Patient Health Records'!AA:AA,FALSE)</f>
        <v>0</v>
      </c>
      <c r="S626" t="str">
        <f>_xlfn.XLOOKUP(A626,'Patient Demographics'!A:A,'Patient Demographics'!E:E,FALSE)</f>
        <v>Female</v>
      </c>
      <c r="T626" t="str">
        <f>_xlfn.XLOOKUP(A626,'Patient Education'!A:A,'Patient Education'!B:B,FALSE)</f>
        <v>Bachelor's Degree</v>
      </c>
      <c r="U626" t="str">
        <f>_xlfn.XLOOKUP('Combined Sheet'!A626,'Patient Education'!A:A,'Patient Education'!C:C,FALSE)</f>
        <v>Engineer</v>
      </c>
      <c r="V626">
        <f>_xlfn.XLOOKUP(A626,'Billing Details'!A:A,'Billing Details'!J:J,FALSE)</f>
        <v>90000</v>
      </c>
    </row>
    <row r="627" spans="1:22" x14ac:dyDescent="0.35">
      <c r="A627" s="2" t="s">
        <v>982</v>
      </c>
      <c r="B627">
        <f>_xlfn.XLOOKUP(A627,'Patient Demographics'!A:A,'Billing Details'!J:J,FALSE)</f>
        <v>4000</v>
      </c>
      <c r="C627" t="str">
        <f>_xlfn.XLOOKUP(A627,'Patient Demographics'!A:A,'Patient Demographics'!N:N,FALSE)</f>
        <v>East</v>
      </c>
      <c r="D627">
        <f>_xlfn.XLOOKUP(A627,'Patient Demographics'!A:A,'Patient Demographics'!I:I,FALSE)</f>
        <v>58</v>
      </c>
      <c r="E627" t="str">
        <f>_xlfn.XLOOKUP(A627,'Patient Demographics'!A:A,'Patient Demographics'!J:J,FALSE)</f>
        <v>Senior</v>
      </c>
      <c r="F627">
        <f>_xlfn.XLOOKUP(A627,'Billing Details'!A:A,'Billing Details'!U:U,FALSE)</f>
        <v>3414.52</v>
      </c>
      <c r="G627">
        <f>_xlfn.XLOOKUP(A627,'Patient Health Records'!A:A,'Patient Health Records'!E:E,FALSE)</f>
        <v>58.5</v>
      </c>
      <c r="H627" t="str">
        <f>_xlfn.XLOOKUP(A627,'Patient Health Records'!A:A,'Patient Health Records'!B:B,FALSE)</f>
        <v>O+</v>
      </c>
      <c r="I627" t="b">
        <f>_xlfn.XLOOKUP(A627,'Patient Health Records'!A:A,'Patient Health Records'!J:J,FALSE)</f>
        <v>1</v>
      </c>
      <c r="J627" t="b">
        <f>_xlfn.XLOOKUP(A627,'Patient Health Records'!A:A,'Patient Health Records'!P:P,FALSE)</f>
        <v>0</v>
      </c>
      <c r="K627" s="68">
        <f>_xlfn.XLOOKUP(A627,'Patient Health Records'!A:A,'Patient Health Records'!F:F,FALSE)</f>
        <v>23.433744592212783</v>
      </c>
      <c r="L627" s="22" t="b">
        <f>_xlfn.XLOOKUP(A627,'Patient Health Records'!A:A,'Patient Health Records'!AD:AD,FALSE)</f>
        <v>0</v>
      </c>
      <c r="M627">
        <f>_xlfn.XLOOKUP(A627,'Patient Demographics'!A:A,'Patient Demographics'!K:K,FALSE)</f>
        <v>12</v>
      </c>
      <c r="N627" t="b">
        <f>_xlfn.XLOOKUP(A627,'Billing Details'!A:A,'Billing Details'!T:T,FALSE)</f>
        <v>1</v>
      </c>
      <c r="O627" t="str">
        <f>_xlfn.XLOOKUP(A627,'Patient Health Records'!A:A,'Patient Health Records'!AF:AF,FALSE)</f>
        <v>Hypertension</v>
      </c>
      <c r="P627" t="b">
        <f>_xlfn.XLOOKUP(A627,'Patient Health Records'!A:A,'Patient Health Records'!X:X,FALSE)</f>
        <v>0</v>
      </c>
      <c r="Q627" t="b">
        <f>_xlfn.XLOOKUP(A627,'Patient Health Records'!A:A,'Patient Health Records'!S:S,FALSE)</f>
        <v>0</v>
      </c>
      <c r="R627" t="b">
        <f>_xlfn.XLOOKUP(A627,'Patient Health Records'!A:A,'Patient Health Records'!AA:AA,FALSE)</f>
        <v>0</v>
      </c>
      <c r="S627" t="str">
        <f>_xlfn.XLOOKUP(A627,'Patient Demographics'!A:A,'Patient Demographics'!E:E,FALSE)</f>
        <v>Male</v>
      </c>
      <c r="T627" t="str">
        <f>_xlfn.XLOOKUP(A627,'Patient Education'!A:A,'Patient Education'!B:B,FALSE)</f>
        <v>Bachelor's Degree</v>
      </c>
      <c r="U627" t="str">
        <f>_xlfn.XLOOKUP('Combined Sheet'!A627,'Patient Education'!A:A,'Patient Education'!C:C,FALSE)</f>
        <v>Nurse</v>
      </c>
      <c r="V627">
        <f>_xlfn.XLOOKUP(A627,'Billing Details'!A:A,'Billing Details'!J:J,FALSE)</f>
        <v>4000</v>
      </c>
    </row>
    <row r="628" spans="1:22" x14ac:dyDescent="0.35">
      <c r="A628" s="2" t="s">
        <v>983</v>
      </c>
      <c r="B628">
        <f>_xlfn.XLOOKUP(A628,'Patient Demographics'!A:A,'Billing Details'!J:J,FALSE)</f>
        <v>12000</v>
      </c>
      <c r="C628" t="str">
        <f>_xlfn.XLOOKUP(A628,'Patient Demographics'!A:A,'Patient Demographics'!N:N,FALSE)</f>
        <v>West</v>
      </c>
      <c r="D628">
        <f>_xlfn.XLOOKUP(A628,'Patient Demographics'!A:A,'Patient Demographics'!I:I,FALSE)</f>
        <v>38</v>
      </c>
      <c r="E628" t="str">
        <f>_xlfn.XLOOKUP(A628,'Patient Demographics'!A:A,'Patient Demographics'!J:J,FALSE)</f>
        <v>Adult</v>
      </c>
      <c r="F628" t="str">
        <f>_xlfn.XLOOKUP(A628,'Billing Details'!A:A,'Billing Details'!U:U,FALSE)</f>
        <v/>
      </c>
      <c r="G628">
        <f>_xlfn.XLOOKUP(A628,'Patient Health Records'!A:A,'Patient Health Records'!E:E,FALSE)</f>
        <v>87.8</v>
      </c>
      <c r="H628" t="str">
        <f>_xlfn.XLOOKUP(A628,'Patient Health Records'!A:A,'Patient Health Records'!B:B,FALSE)</f>
        <v>O+</v>
      </c>
      <c r="I628" t="b">
        <f>_xlfn.XLOOKUP(A628,'Patient Health Records'!A:A,'Patient Health Records'!J:J,FALSE)</f>
        <v>1</v>
      </c>
      <c r="J628" t="b">
        <f>_xlfn.XLOOKUP(A628,'Patient Health Records'!A:A,'Patient Health Records'!P:P,FALSE)</f>
        <v>1</v>
      </c>
      <c r="K628" s="68">
        <f>_xlfn.XLOOKUP(A628,'Patient Health Records'!A:A,'Patient Health Records'!F:F,FALSE)</f>
        <v>33.455265965554027</v>
      </c>
      <c r="L628" s="22" t="b">
        <f>_xlfn.XLOOKUP(A628,'Patient Health Records'!A:A,'Patient Health Records'!AD:AD,FALSE)</f>
        <v>1</v>
      </c>
      <c r="M628">
        <f>_xlfn.XLOOKUP(A628,'Patient Demographics'!A:A,'Patient Demographics'!K:K,FALSE)</f>
        <v>20</v>
      </c>
      <c r="N628" t="b">
        <f>_xlfn.XLOOKUP(A628,'Billing Details'!A:A,'Billing Details'!T:T,FALSE)</f>
        <v>0</v>
      </c>
      <c r="O628" t="str">
        <f>_xlfn.XLOOKUP(A628,'Patient Health Records'!A:A,'Patient Health Records'!AF:AF,FALSE)</f>
        <v>Kidney Stones</v>
      </c>
      <c r="P628" t="b">
        <f>_xlfn.XLOOKUP(A628,'Patient Health Records'!A:A,'Patient Health Records'!X:X,FALSE)</f>
        <v>0</v>
      </c>
      <c r="Q628" t="b">
        <f>_xlfn.XLOOKUP(A628,'Patient Health Records'!A:A,'Patient Health Records'!S:S,FALSE)</f>
        <v>1</v>
      </c>
      <c r="R628" t="b">
        <f>_xlfn.XLOOKUP(A628,'Patient Health Records'!A:A,'Patient Health Records'!AA:AA,FALSE)</f>
        <v>0</v>
      </c>
      <c r="S628" t="str">
        <f>_xlfn.XLOOKUP(A628,'Patient Demographics'!A:A,'Patient Demographics'!E:E,FALSE)</f>
        <v>Male</v>
      </c>
      <c r="T628" t="str">
        <f>_xlfn.XLOOKUP(A628,'Patient Education'!A:A,'Patient Education'!B:B,FALSE)</f>
        <v>School</v>
      </c>
      <c r="U628" t="str">
        <f>_xlfn.XLOOKUP('Combined Sheet'!A628,'Patient Education'!A:A,'Patient Education'!C:C,FALSE)</f>
        <v>Clerical Staff</v>
      </c>
      <c r="V628">
        <f>_xlfn.XLOOKUP(A628,'Billing Details'!A:A,'Billing Details'!J:J,FALSE)</f>
        <v>12000</v>
      </c>
    </row>
    <row r="629" spans="1:22" x14ac:dyDescent="0.35">
      <c r="A629" s="2" t="s">
        <v>985</v>
      </c>
      <c r="B629">
        <f>_xlfn.XLOOKUP(A629,'Patient Demographics'!A:A,'Billing Details'!J:J,FALSE)</f>
        <v>240000</v>
      </c>
      <c r="C629" t="str">
        <f>_xlfn.XLOOKUP(A629,'Patient Demographics'!A:A,'Patient Demographics'!N:N,FALSE)</f>
        <v>North</v>
      </c>
      <c r="D629">
        <f>_xlfn.XLOOKUP(A629,'Patient Demographics'!A:A,'Patient Demographics'!I:I,FALSE)</f>
        <v>68</v>
      </c>
      <c r="E629" t="str">
        <f>_xlfn.XLOOKUP(A629,'Patient Demographics'!A:A,'Patient Demographics'!J:J,FALSE)</f>
        <v>super senior</v>
      </c>
      <c r="F629">
        <f>_xlfn.XLOOKUP(A629,'Billing Details'!A:A,'Billing Details'!U:U,FALSE)</f>
        <v>152671.08000000002</v>
      </c>
      <c r="G629">
        <f>_xlfn.XLOOKUP(A629,'Patient Health Records'!A:A,'Patient Health Records'!E:E,FALSE)</f>
        <v>98.2</v>
      </c>
      <c r="H629" t="str">
        <f>_xlfn.XLOOKUP(A629,'Patient Health Records'!A:A,'Patient Health Records'!B:B,FALSE)</f>
        <v>B-</v>
      </c>
      <c r="I629" t="b">
        <f>_xlfn.XLOOKUP(A629,'Patient Health Records'!A:A,'Patient Health Records'!J:J,FALSE)</f>
        <v>0</v>
      </c>
      <c r="J629" t="b">
        <f>_xlfn.XLOOKUP(A629,'Patient Health Records'!A:A,'Patient Health Records'!P:P,FALSE)</f>
        <v>0</v>
      </c>
      <c r="K629" s="68">
        <f>_xlfn.XLOOKUP(A629,'Patient Health Records'!A:A,'Patient Health Records'!F:F,FALSE)</f>
        <v>34.382549630615181</v>
      </c>
      <c r="L629" s="22" t="b">
        <f>_xlfn.XLOOKUP(A629,'Patient Health Records'!A:A,'Patient Health Records'!AD:AD,FALSE)</f>
        <v>1</v>
      </c>
      <c r="M629">
        <f>_xlfn.XLOOKUP(A629,'Patient Demographics'!A:A,'Patient Demographics'!K:K,FALSE)</f>
        <v>150</v>
      </c>
      <c r="N629" t="b">
        <f>_xlfn.XLOOKUP(A629,'Billing Details'!A:A,'Billing Details'!T:T,FALSE)</f>
        <v>1</v>
      </c>
      <c r="O629" t="str">
        <f>_xlfn.XLOOKUP(A629,'Patient Health Records'!A:A,'Patient Health Records'!AF:AF,FALSE)</f>
        <v>Respiratory Infection</v>
      </c>
      <c r="P629" t="b">
        <f>_xlfn.XLOOKUP(A629,'Patient Health Records'!A:A,'Patient Health Records'!X:X,FALSE)</f>
        <v>0</v>
      </c>
      <c r="Q629" t="b">
        <f>_xlfn.XLOOKUP(A629,'Patient Health Records'!A:A,'Patient Health Records'!S:S,FALSE)</f>
        <v>1</v>
      </c>
      <c r="R629" t="b">
        <f>_xlfn.XLOOKUP(A629,'Patient Health Records'!A:A,'Patient Health Records'!AA:AA,FALSE)</f>
        <v>0</v>
      </c>
      <c r="S629" t="str">
        <f>_xlfn.XLOOKUP(A629,'Patient Demographics'!A:A,'Patient Demographics'!E:E,FALSE)</f>
        <v>Female</v>
      </c>
      <c r="T629" t="str">
        <f>_xlfn.XLOOKUP(A629,'Patient Education'!A:A,'Patient Education'!B:B,FALSE)</f>
        <v>Post-graduate</v>
      </c>
      <c r="U629" t="str">
        <f>_xlfn.XLOOKUP('Combined Sheet'!A629,'Patient Education'!A:A,'Patient Education'!C:C,FALSE)</f>
        <v>Scientist</v>
      </c>
      <c r="V629">
        <f>_xlfn.XLOOKUP(A629,'Billing Details'!A:A,'Billing Details'!J:J,FALSE)</f>
        <v>240000</v>
      </c>
    </row>
    <row r="630" spans="1:22" x14ac:dyDescent="0.35">
      <c r="A630" s="2" t="s">
        <v>987</v>
      </c>
      <c r="B630">
        <f>_xlfn.XLOOKUP(A630,'Patient Demographics'!A:A,'Billing Details'!J:J,FALSE)</f>
        <v>75000</v>
      </c>
      <c r="C630" t="str">
        <f>_xlfn.XLOOKUP(A630,'Patient Demographics'!A:A,'Patient Demographics'!N:N,FALSE)</f>
        <v>South</v>
      </c>
      <c r="D630">
        <f>_xlfn.XLOOKUP(A630,'Patient Demographics'!A:A,'Patient Demographics'!I:I,FALSE)</f>
        <v>53</v>
      </c>
      <c r="E630" t="str">
        <f>_xlfn.XLOOKUP(A630,'Patient Demographics'!A:A,'Patient Demographics'!J:J,FALSE)</f>
        <v>Senior</v>
      </c>
      <c r="F630" t="str">
        <f>_xlfn.XLOOKUP(A630,'Billing Details'!A:A,'Billing Details'!U:U,FALSE)</f>
        <v/>
      </c>
      <c r="G630">
        <f>_xlfn.XLOOKUP(A630,'Patient Health Records'!A:A,'Patient Health Records'!E:E,FALSE)</f>
        <v>79.5</v>
      </c>
      <c r="H630" t="str">
        <f>_xlfn.XLOOKUP(A630,'Patient Health Records'!A:A,'Patient Health Records'!B:B,FALSE)</f>
        <v>AB+</v>
      </c>
      <c r="I630" t="b">
        <f>_xlfn.XLOOKUP(A630,'Patient Health Records'!A:A,'Patient Health Records'!J:J,FALSE)</f>
        <v>0</v>
      </c>
      <c r="J630" t="b">
        <f>_xlfn.XLOOKUP(A630,'Patient Health Records'!A:A,'Patient Health Records'!P:P,FALSE)</f>
        <v>0</v>
      </c>
      <c r="K630" s="68">
        <f>_xlfn.XLOOKUP(A630,'Patient Health Records'!A:A,'Patient Health Records'!F:F,FALSE)</f>
        <v>28.850341123530267</v>
      </c>
      <c r="L630" s="22" t="b">
        <f>_xlfn.XLOOKUP(A630,'Patient Health Records'!A:A,'Patient Health Records'!AD:AD,FALSE)</f>
        <v>1</v>
      </c>
      <c r="M630">
        <f>_xlfn.XLOOKUP(A630,'Patient Demographics'!A:A,'Patient Demographics'!K:K,FALSE)</f>
        <v>12</v>
      </c>
      <c r="N630" t="b">
        <f>_xlfn.XLOOKUP(A630,'Billing Details'!A:A,'Billing Details'!T:T,FALSE)</f>
        <v>0</v>
      </c>
      <c r="O630" t="str">
        <f>_xlfn.XLOOKUP(A630,'Patient Health Records'!A:A,'Patient Health Records'!AF:AF,FALSE)</f>
        <v>Diabetes</v>
      </c>
      <c r="P630" t="b">
        <f>_xlfn.XLOOKUP(A630,'Patient Health Records'!A:A,'Patient Health Records'!X:X,FALSE)</f>
        <v>0</v>
      </c>
      <c r="Q630" t="b">
        <f>_xlfn.XLOOKUP(A630,'Patient Health Records'!A:A,'Patient Health Records'!S:S,FALSE)</f>
        <v>1</v>
      </c>
      <c r="R630" t="b">
        <f>_xlfn.XLOOKUP(A630,'Patient Health Records'!A:A,'Patient Health Records'!AA:AA,FALSE)</f>
        <v>1</v>
      </c>
      <c r="S630" t="str">
        <f>_xlfn.XLOOKUP(A630,'Patient Demographics'!A:A,'Patient Demographics'!E:E,FALSE)</f>
        <v>Male</v>
      </c>
      <c r="T630" t="str">
        <f>_xlfn.XLOOKUP(A630,'Patient Education'!A:A,'Patient Education'!B:B,FALSE)</f>
        <v>Master's Degree</v>
      </c>
      <c r="U630" t="str">
        <f>_xlfn.XLOOKUP('Combined Sheet'!A630,'Patient Education'!A:A,'Patient Education'!C:C,FALSE)</f>
        <v>Manager</v>
      </c>
      <c r="V630">
        <f>_xlfn.XLOOKUP(A630,'Billing Details'!A:A,'Billing Details'!J:J,FALSE)</f>
        <v>75000</v>
      </c>
    </row>
    <row r="631" spans="1:22" x14ac:dyDescent="0.35">
      <c r="A631" s="2" t="s">
        <v>989</v>
      </c>
      <c r="B631">
        <f>_xlfn.XLOOKUP(A631,'Patient Demographics'!A:A,'Billing Details'!J:J,FALSE)</f>
        <v>100</v>
      </c>
      <c r="C631" t="str">
        <f>_xlfn.XLOOKUP(A631,'Patient Demographics'!A:A,'Patient Demographics'!N:N,FALSE)</f>
        <v>East</v>
      </c>
      <c r="D631">
        <f>_xlfn.XLOOKUP(A631,'Patient Demographics'!A:A,'Patient Demographics'!I:I,FALSE)</f>
        <v>48</v>
      </c>
      <c r="E631" t="str">
        <f>_xlfn.XLOOKUP(A631,'Patient Demographics'!A:A,'Patient Demographics'!J:J,FALSE)</f>
        <v>Senior</v>
      </c>
      <c r="F631">
        <f>_xlfn.XLOOKUP(A631,'Billing Details'!A:A,'Billing Details'!U:U,FALSE)</f>
        <v>50.16</v>
      </c>
      <c r="G631">
        <f>_xlfn.XLOOKUP(A631,'Patient Health Records'!A:A,'Patient Health Records'!E:E,FALSE)</f>
        <v>86.6</v>
      </c>
      <c r="H631" t="str">
        <f>_xlfn.XLOOKUP(A631,'Patient Health Records'!A:A,'Patient Health Records'!B:B,FALSE)</f>
        <v>AB+</v>
      </c>
      <c r="I631" t="b">
        <f>_xlfn.XLOOKUP(A631,'Patient Health Records'!A:A,'Patient Health Records'!J:J,FALSE)</f>
        <v>0</v>
      </c>
      <c r="J631" t="b">
        <f>_xlfn.XLOOKUP(A631,'Patient Health Records'!A:A,'Patient Health Records'!P:P,FALSE)</f>
        <v>0</v>
      </c>
      <c r="K631" s="68">
        <f>_xlfn.XLOOKUP(A631,'Patient Health Records'!A:A,'Patient Health Records'!F:F,FALSE)</f>
        <v>29.615950206901271</v>
      </c>
      <c r="L631" s="22" t="b">
        <f>_xlfn.XLOOKUP(A631,'Patient Health Records'!A:A,'Patient Health Records'!AD:AD,FALSE)</f>
        <v>1</v>
      </c>
      <c r="M631">
        <f>_xlfn.XLOOKUP(A631,'Patient Demographics'!A:A,'Patient Demographics'!K:K,FALSE)</f>
        <v>0</v>
      </c>
      <c r="N631" t="b">
        <f>_xlfn.XLOOKUP(A631,'Billing Details'!A:A,'Billing Details'!T:T,FALSE)</f>
        <v>1</v>
      </c>
      <c r="O631" t="str">
        <f>_xlfn.XLOOKUP(A631,'Patient Health Records'!A:A,'Patient Health Records'!AF:AF,FALSE)</f>
        <v>Heart Attack</v>
      </c>
      <c r="P631" t="b">
        <f>_xlfn.XLOOKUP(A631,'Patient Health Records'!A:A,'Patient Health Records'!X:X,FALSE)</f>
        <v>0</v>
      </c>
      <c r="Q631" t="b">
        <f>_xlfn.XLOOKUP(A631,'Patient Health Records'!A:A,'Patient Health Records'!S:S,FALSE)</f>
        <v>0</v>
      </c>
      <c r="R631" t="b">
        <f>_xlfn.XLOOKUP(A631,'Patient Health Records'!A:A,'Patient Health Records'!AA:AA,FALSE)</f>
        <v>0</v>
      </c>
      <c r="S631" t="str">
        <f>_xlfn.XLOOKUP(A631,'Patient Demographics'!A:A,'Patient Demographics'!E:E,FALSE)</f>
        <v>Male</v>
      </c>
      <c r="T631" t="str">
        <f>_xlfn.XLOOKUP(A631,'Patient Education'!A:A,'Patient Education'!B:B,FALSE)</f>
        <v>Bachelor's Degree</v>
      </c>
      <c r="U631" t="str">
        <f>_xlfn.XLOOKUP('Combined Sheet'!A631,'Patient Education'!A:A,'Patient Education'!C:C,FALSE)</f>
        <v>Junior Executive</v>
      </c>
      <c r="V631">
        <f>_xlfn.XLOOKUP(A631,'Billing Details'!A:A,'Billing Details'!J:J,FALSE)</f>
        <v>100</v>
      </c>
    </row>
    <row r="632" spans="1:22" x14ac:dyDescent="0.35">
      <c r="A632" s="2" t="s">
        <v>990</v>
      </c>
      <c r="B632">
        <f>_xlfn.XLOOKUP(A632,'Patient Demographics'!A:A,'Billing Details'!J:J,FALSE)</f>
        <v>45000</v>
      </c>
      <c r="C632" t="str">
        <f>_xlfn.XLOOKUP(A632,'Patient Demographics'!A:A,'Patient Demographics'!N:N,FALSE)</f>
        <v>North</v>
      </c>
      <c r="D632">
        <f>_xlfn.XLOOKUP(A632,'Patient Demographics'!A:A,'Patient Demographics'!I:I,FALSE)</f>
        <v>42</v>
      </c>
      <c r="E632" t="str">
        <f>_xlfn.XLOOKUP(A632,'Patient Demographics'!A:A,'Patient Demographics'!J:J,FALSE)</f>
        <v>Adult</v>
      </c>
      <c r="F632">
        <f>_xlfn.XLOOKUP(A632,'Billing Details'!A:A,'Billing Details'!U:U,FALSE)</f>
        <v>25246.350000000002</v>
      </c>
      <c r="G632">
        <f>_xlfn.XLOOKUP(A632,'Patient Health Records'!A:A,'Patient Health Records'!E:E,FALSE)</f>
        <v>98.3</v>
      </c>
      <c r="H632" t="str">
        <f>_xlfn.XLOOKUP(A632,'Patient Health Records'!A:A,'Patient Health Records'!B:B,FALSE)</f>
        <v>A+</v>
      </c>
      <c r="I632" t="b">
        <f>_xlfn.XLOOKUP(A632,'Patient Health Records'!A:A,'Patient Health Records'!J:J,FALSE)</f>
        <v>1</v>
      </c>
      <c r="J632" t="b">
        <f>_xlfn.XLOOKUP(A632,'Patient Health Records'!A:A,'Patient Health Records'!P:P,FALSE)</f>
        <v>1</v>
      </c>
      <c r="K632" s="68">
        <f>_xlfn.XLOOKUP(A632,'Patient Health Records'!A:A,'Patient Health Records'!F:F,FALSE)</f>
        <v>34.828514739229028</v>
      </c>
      <c r="L632" s="22" t="b">
        <f>_xlfn.XLOOKUP(A632,'Patient Health Records'!A:A,'Patient Health Records'!AD:AD,FALSE)</f>
        <v>1</v>
      </c>
      <c r="M632">
        <f>_xlfn.XLOOKUP(A632,'Patient Demographics'!A:A,'Patient Demographics'!K:K,FALSE)</f>
        <v>2</v>
      </c>
      <c r="N632" t="b">
        <f>_xlfn.XLOOKUP(A632,'Billing Details'!A:A,'Billing Details'!T:T,FALSE)</f>
        <v>1</v>
      </c>
      <c r="O632" t="str">
        <f>_xlfn.XLOOKUP(A632,'Patient Health Records'!A:A,'Patient Health Records'!AF:AF,FALSE)</f>
        <v>Heart Attack</v>
      </c>
      <c r="P632" t="b">
        <f>_xlfn.XLOOKUP(A632,'Patient Health Records'!A:A,'Patient Health Records'!X:X,FALSE)</f>
        <v>0</v>
      </c>
      <c r="Q632" t="b">
        <f>_xlfn.XLOOKUP(A632,'Patient Health Records'!A:A,'Patient Health Records'!S:S,FALSE)</f>
        <v>1</v>
      </c>
      <c r="R632" t="b">
        <f>_xlfn.XLOOKUP(A632,'Patient Health Records'!A:A,'Patient Health Records'!AA:AA,FALSE)</f>
        <v>0</v>
      </c>
      <c r="S632" t="str">
        <f>_xlfn.XLOOKUP(A632,'Patient Demographics'!A:A,'Patient Demographics'!E:E,FALSE)</f>
        <v>Male</v>
      </c>
      <c r="T632" t="str">
        <f>_xlfn.XLOOKUP(A632,'Patient Education'!A:A,'Patient Education'!B:B,FALSE)</f>
        <v>School</v>
      </c>
      <c r="U632" t="str">
        <f>_xlfn.XLOOKUP('Combined Sheet'!A632,'Patient Education'!A:A,'Patient Education'!C:C,FALSE)</f>
        <v>Retail Worker</v>
      </c>
      <c r="V632">
        <f>_xlfn.XLOOKUP(A632,'Billing Details'!A:A,'Billing Details'!J:J,FALSE)</f>
        <v>45000</v>
      </c>
    </row>
    <row r="633" spans="1:22" x14ac:dyDescent="0.35">
      <c r="A633" s="2" t="s">
        <v>991</v>
      </c>
      <c r="B633">
        <f>_xlfn.XLOOKUP(A633,'Patient Demographics'!A:A,'Billing Details'!J:J,FALSE)</f>
        <v>16000</v>
      </c>
      <c r="C633" t="str">
        <f>_xlfn.XLOOKUP(A633,'Patient Demographics'!A:A,'Patient Demographics'!N:N,FALSE)</f>
        <v>West</v>
      </c>
      <c r="D633">
        <f>_xlfn.XLOOKUP(A633,'Patient Demographics'!A:A,'Patient Demographics'!I:I,FALSE)</f>
        <v>42</v>
      </c>
      <c r="E633" t="str">
        <f>_xlfn.XLOOKUP(A633,'Patient Demographics'!A:A,'Patient Demographics'!J:J,FALSE)</f>
        <v>Adult</v>
      </c>
      <c r="F633">
        <f>_xlfn.XLOOKUP(A633,'Billing Details'!A:A,'Billing Details'!U:U,FALSE)</f>
        <v>12849.12</v>
      </c>
      <c r="G633">
        <f>_xlfn.XLOOKUP(A633,'Patient Health Records'!A:A,'Patient Health Records'!E:E,FALSE)</f>
        <v>70.099999999999994</v>
      </c>
      <c r="H633" t="str">
        <f>_xlfn.XLOOKUP(A633,'Patient Health Records'!A:A,'Patient Health Records'!B:B,FALSE)</f>
        <v>O+</v>
      </c>
      <c r="I633" t="b">
        <f>_xlfn.XLOOKUP(A633,'Patient Health Records'!A:A,'Patient Health Records'!J:J,FALSE)</f>
        <v>0</v>
      </c>
      <c r="J633" t="b">
        <f>_xlfn.XLOOKUP(A633,'Patient Health Records'!A:A,'Patient Health Records'!P:P,FALSE)</f>
        <v>1</v>
      </c>
      <c r="K633" s="68">
        <f>_xlfn.XLOOKUP(A633,'Patient Health Records'!A:A,'Patient Health Records'!F:F,FALSE)</f>
        <v>22.889795918367344</v>
      </c>
      <c r="L633" s="22" t="b">
        <f>_xlfn.XLOOKUP(A633,'Patient Health Records'!A:A,'Patient Health Records'!AD:AD,FALSE)</f>
        <v>0</v>
      </c>
      <c r="M633">
        <f>_xlfn.XLOOKUP(A633,'Patient Demographics'!A:A,'Patient Demographics'!K:K,FALSE)</f>
        <v>5</v>
      </c>
      <c r="N633" t="b">
        <f>_xlfn.XLOOKUP(A633,'Billing Details'!A:A,'Billing Details'!T:T,FALSE)</f>
        <v>1</v>
      </c>
      <c r="O633" t="str">
        <f>_xlfn.XLOOKUP(A633,'Patient Health Records'!A:A,'Patient Health Records'!AF:AF,FALSE)</f>
        <v>Childbirth</v>
      </c>
      <c r="P633" t="b">
        <f>_xlfn.XLOOKUP(A633,'Patient Health Records'!A:A,'Patient Health Records'!X:X,FALSE)</f>
        <v>0</v>
      </c>
      <c r="Q633" t="b">
        <f>_xlfn.XLOOKUP(A633,'Patient Health Records'!A:A,'Patient Health Records'!S:S,FALSE)</f>
        <v>0</v>
      </c>
      <c r="R633" t="b">
        <f>_xlfn.XLOOKUP(A633,'Patient Health Records'!A:A,'Patient Health Records'!AA:AA,FALSE)</f>
        <v>0</v>
      </c>
      <c r="S633" t="str">
        <f>_xlfn.XLOOKUP(A633,'Patient Demographics'!A:A,'Patient Demographics'!E:E,FALSE)</f>
        <v>Female</v>
      </c>
      <c r="T633" t="str">
        <f>_xlfn.XLOOKUP(A633,'Patient Education'!A:A,'Patient Education'!B:B,FALSE)</f>
        <v>PhD</v>
      </c>
      <c r="U633" t="str">
        <f>_xlfn.XLOOKUP('Combined Sheet'!A633,'Patient Education'!A:A,'Patient Education'!C:C,FALSE)</f>
        <v>Scientist</v>
      </c>
      <c r="V633">
        <f>_xlfn.XLOOKUP(A633,'Billing Details'!A:A,'Billing Details'!J:J,FALSE)</f>
        <v>16000</v>
      </c>
    </row>
    <row r="634" spans="1:22" x14ac:dyDescent="0.35">
      <c r="A634" s="2" t="s">
        <v>992</v>
      </c>
      <c r="B634">
        <f>_xlfn.XLOOKUP(A634,'Patient Demographics'!A:A,'Billing Details'!J:J,FALSE)</f>
        <v>300000</v>
      </c>
      <c r="C634" t="str">
        <f>_xlfn.XLOOKUP(A634,'Patient Demographics'!A:A,'Patient Demographics'!N:N,FALSE)</f>
        <v>South</v>
      </c>
      <c r="D634">
        <f>_xlfn.XLOOKUP(A634,'Patient Demographics'!A:A,'Patient Demographics'!I:I,FALSE)</f>
        <v>33</v>
      </c>
      <c r="E634" t="str">
        <f>_xlfn.XLOOKUP(A634,'Patient Demographics'!A:A,'Patient Demographics'!J:J,FALSE)</f>
        <v>Adult</v>
      </c>
      <c r="F634">
        <f>_xlfn.XLOOKUP(A634,'Billing Details'!A:A,'Billing Details'!U:U,FALSE)</f>
        <v>150218.16</v>
      </c>
      <c r="G634">
        <f>_xlfn.XLOOKUP(A634,'Patient Health Records'!A:A,'Patient Health Records'!E:E,FALSE)</f>
        <v>66.599999999999994</v>
      </c>
      <c r="H634" t="str">
        <f>_xlfn.XLOOKUP(A634,'Patient Health Records'!A:A,'Patient Health Records'!B:B,FALSE)</f>
        <v>B+</v>
      </c>
      <c r="I634" t="b">
        <f>_xlfn.XLOOKUP(A634,'Patient Health Records'!A:A,'Patient Health Records'!J:J,FALSE)</f>
        <v>0</v>
      </c>
      <c r="J634" t="b">
        <f>_xlfn.XLOOKUP(A634,'Patient Health Records'!A:A,'Patient Health Records'!P:P,FALSE)</f>
        <v>1</v>
      </c>
      <c r="K634" s="68">
        <f>_xlfn.XLOOKUP(A634,'Patient Health Records'!A:A,'Patient Health Records'!F:F,FALSE)</f>
        <v>25.377229080932779</v>
      </c>
      <c r="L634" s="22" t="b">
        <f>_xlfn.XLOOKUP(A634,'Patient Health Records'!A:A,'Patient Health Records'!AD:AD,FALSE)</f>
        <v>0</v>
      </c>
      <c r="M634">
        <f>_xlfn.XLOOKUP(A634,'Patient Demographics'!A:A,'Patient Demographics'!K:K,FALSE)</f>
        <v>25</v>
      </c>
      <c r="N634" t="b">
        <f>_xlfn.XLOOKUP(A634,'Billing Details'!A:A,'Billing Details'!T:T,FALSE)</f>
        <v>1</v>
      </c>
      <c r="O634" t="str">
        <f>_xlfn.XLOOKUP(A634,'Patient Health Records'!A:A,'Patient Health Records'!AF:AF,FALSE)</f>
        <v>Appendicitis</v>
      </c>
      <c r="P634" t="b">
        <f>_xlfn.XLOOKUP(A634,'Patient Health Records'!A:A,'Patient Health Records'!X:X,FALSE)</f>
        <v>0</v>
      </c>
      <c r="Q634" t="b">
        <f>_xlfn.XLOOKUP(A634,'Patient Health Records'!A:A,'Patient Health Records'!S:S,FALSE)</f>
        <v>0</v>
      </c>
      <c r="R634" t="b">
        <f>_xlfn.XLOOKUP(A634,'Patient Health Records'!A:A,'Patient Health Records'!AA:AA,FALSE)</f>
        <v>0</v>
      </c>
      <c r="S634" t="str">
        <f>_xlfn.XLOOKUP(A634,'Patient Demographics'!A:A,'Patient Demographics'!E:E,FALSE)</f>
        <v>Male</v>
      </c>
      <c r="T634" t="str">
        <f>_xlfn.XLOOKUP(A634,'Patient Education'!A:A,'Patient Education'!B:B,FALSE)</f>
        <v>Bachelor's Degree</v>
      </c>
      <c r="U634" t="str">
        <f>_xlfn.XLOOKUP('Combined Sheet'!A634,'Patient Education'!A:A,'Patient Education'!C:C,FALSE)</f>
        <v>Engineer</v>
      </c>
      <c r="V634">
        <f>_xlfn.XLOOKUP(A634,'Billing Details'!A:A,'Billing Details'!J:J,FALSE)</f>
        <v>300000</v>
      </c>
    </row>
    <row r="635" spans="1:22" x14ac:dyDescent="0.35">
      <c r="A635" s="2" t="s">
        <v>993</v>
      </c>
      <c r="B635">
        <f>_xlfn.XLOOKUP(A635,'Patient Demographics'!A:A,'Billing Details'!J:J,FALSE)</f>
        <v>500</v>
      </c>
      <c r="C635" t="str">
        <f>_xlfn.XLOOKUP(A635,'Patient Demographics'!A:A,'Patient Demographics'!N:N,FALSE)</f>
        <v>South</v>
      </c>
      <c r="D635">
        <f>_xlfn.XLOOKUP(A635,'Patient Demographics'!A:A,'Patient Demographics'!I:I,FALSE)</f>
        <v>62</v>
      </c>
      <c r="E635" t="str">
        <f>_xlfn.XLOOKUP(A635,'Patient Demographics'!A:A,'Patient Demographics'!J:J,FALSE)</f>
        <v>super senior</v>
      </c>
      <c r="F635" t="str">
        <f>_xlfn.XLOOKUP(A635,'Billing Details'!A:A,'Billing Details'!U:U,FALSE)</f>
        <v/>
      </c>
      <c r="G635">
        <f>_xlfn.XLOOKUP(A635,'Patient Health Records'!A:A,'Patient Health Records'!E:E,FALSE)</f>
        <v>60.4</v>
      </c>
      <c r="H635" t="str">
        <f>_xlfn.XLOOKUP(A635,'Patient Health Records'!A:A,'Patient Health Records'!B:B,FALSE)</f>
        <v>O-</v>
      </c>
      <c r="I635" t="b">
        <f>_xlfn.XLOOKUP(A635,'Patient Health Records'!A:A,'Patient Health Records'!J:J,FALSE)</f>
        <v>0</v>
      </c>
      <c r="J635" t="b">
        <f>_xlfn.XLOOKUP(A635,'Patient Health Records'!A:A,'Patient Health Records'!P:P,FALSE)</f>
        <v>1</v>
      </c>
      <c r="K635" s="68">
        <f>_xlfn.XLOOKUP(A635,'Patient Health Records'!A:A,'Patient Health Records'!F:F,FALSE)</f>
        <v>25.140478668054108</v>
      </c>
      <c r="L635" s="22" t="str">
        <f>_xlfn.XLOOKUP(A635,'Patient Health Records'!A:A,'Patient Health Records'!AD:AD,FALSE)</f>
        <v>FALSE</v>
      </c>
      <c r="M635">
        <f>_xlfn.XLOOKUP(A635,'Patient Demographics'!A:A,'Patient Demographics'!K:K,FALSE)</f>
        <v>250</v>
      </c>
      <c r="N635" t="b">
        <f>_xlfn.XLOOKUP(A635,'Billing Details'!A:A,'Billing Details'!T:T,FALSE)</f>
        <v>0</v>
      </c>
      <c r="O635" t="str">
        <f>_xlfn.XLOOKUP(A635,'Patient Health Records'!A:A,'Patient Health Records'!AF:AF,FALSE)</f>
        <v>Diabetes</v>
      </c>
      <c r="P635" t="b">
        <f>_xlfn.XLOOKUP(A635,'Patient Health Records'!A:A,'Patient Health Records'!X:X,FALSE)</f>
        <v>0</v>
      </c>
      <c r="Q635" t="b">
        <f>_xlfn.XLOOKUP(A635,'Patient Health Records'!A:A,'Patient Health Records'!S:S,FALSE)</f>
        <v>0</v>
      </c>
      <c r="R635" t="b">
        <f>_xlfn.XLOOKUP(A635,'Patient Health Records'!A:A,'Patient Health Records'!AA:AA,FALSE)</f>
        <v>0</v>
      </c>
      <c r="S635" t="str">
        <f>_xlfn.XLOOKUP(A635,'Patient Demographics'!A:A,'Patient Demographics'!E:E,FALSE)</f>
        <v>Female</v>
      </c>
      <c r="T635" t="str">
        <f>_xlfn.XLOOKUP(A635,'Patient Education'!A:A,'Patient Education'!B:B,FALSE)</f>
        <v>High School</v>
      </c>
      <c r="U635" t="str">
        <f>_xlfn.XLOOKUP('Combined Sheet'!A635,'Patient Education'!A:A,'Patient Education'!C:C,FALSE)</f>
        <v>Unemployed</v>
      </c>
      <c r="V635">
        <f>_xlfn.XLOOKUP(A635,'Billing Details'!A:A,'Billing Details'!J:J,FALSE)</f>
        <v>500</v>
      </c>
    </row>
    <row r="636" spans="1:22" x14ac:dyDescent="0.35">
      <c r="A636" s="2" t="s">
        <v>994</v>
      </c>
      <c r="B636">
        <f>_xlfn.XLOOKUP(A636,'Patient Demographics'!A:A,'Billing Details'!J:J,FALSE)</f>
        <v>21000</v>
      </c>
      <c r="C636" t="str">
        <f>_xlfn.XLOOKUP(A636,'Patient Demographics'!A:A,'Patient Demographics'!N:N,FALSE)</f>
        <v>East</v>
      </c>
      <c r="D636">
        <f>_xlfn.XLOOKUP(A636,'Patient Demographics'!A:A,'Patient Demographics'!I:I,FALSE)</f>
        <v>48</v>
      </c>
      <c r="E636" t="str">
        <f>_xlfn.XLOOKUP(A636,'Patient Demographics'!A:A,'Patient Demographics'!J:J,FALSE)</f>
        <v>Senior</v>
      </c>
      <c r="F636">
        <f>_xlfn.XLOOKUP(A636,'Billing Details'!A:A,'Billing Details'!U:U,FALSE)</f>
        <v>13295.94</v>
      </c>
      <c r="G636">
        <f>_xlfn.XLOOKUP(A636,'Patient Health Records'!A:A,'Patient Health Records'!E:E,FALSE)</f>
        <v>87.1</v>
      </c>
      <c r="H636" t="str">
        <f>_xlfn.XLOOKUP(A636,'Patient Health Records'!A:A,'Patient Health Records'!B:B,FALSE)</f>
        <v>B-</v>
      </c>
      <c r="I636" t="b">
        <f>_xlfn.XLOOKUP(A636,'Patient Health Records'!A:A,'Patient Health Records'!J:J,FALSE)</f>
        <v>1</v>
      </c>
      <c r="J636" t="b">
        <f>_xlfn.XLOOKUP(A636,'Patient Health Records'!A:A,'Patient Health Records'!P:P,FALSE)</f>
        <v>0</v>
      </c>
      <c r="K636" s="68">
        <f>_xlfn.XLOOKUP(A636,'Patient Health Records'!A:A,'Patient Health Records'!F:F,FALSE)</f>
        <v>30.13840830449827</v>
      </c>
      <c r="L636" s="22" t="b">
        <f>_xlfn.XLOOKUP(A636,'Patient Health Records'!A:A,'Patient Health Records'!AD:AD,FALSE)</f>
        <v>1</v>
      </c>
      <c r="M636">
        <f>_xlfn.XLOOKUP(A636,'Patient Demographics'!A:A,'Patient Demographics'!K:K,FALSE)</f>
        <v>9</v>
      </c>
      <c r="N636" t="b">
        <f>_xlfn.XLOOKUP(A636,'Billing Details'!A:A,'Billing Details'!T:T,FALSE)</f>
        <v>1</v>
      </c>
      <c r="O636" t="str">
        <f>_xlfn.XLOOKUP(A636,'Patient Health Records'!A:A,'Patient Health Records'!AF:AF,FALSE)</f>
        <v>Allergic Reaction</v>
      </c>
      <c r="P636" t="b">
        <f>_xlfn.XLOOKUP(A636,'Patient Health Records'!A:A,'Patient Health Records'!X:X,FALSE)</f>
        <v>0</v>
      </c>
      <c r="Q636" t="b">
        <f>_xlfn.XLOOKUP(A636,'Patient Health Records'!A:A,'Patient Health Records'!S:S,FALSE)</f>
        <v>0</v>
      </c>
      <c r="R636" t="b">
        <f>_xlfn.XLOOKUP(A636,'Patient Health Records'!A:A,'Patient Health Records'!AA:AA,FALSE)</f>
        <v>1</v>
      </c>
      <c r="S636" t="str">
        <f>_xlfn.XLOOKUP(A636,'Patient Demographics'!A:A,'Patient Demographics'!E:E,FALSE)</f>
        <v>Female</v>
      </c>
      <c r="T636" t="str">
        <f>_xlfn.XLOOKUP(A636,'Patient Education'!A:A,'Patient Education'!B:B,FALSE)</f>
        <v>Uneducated</v>
      </c>
      <c r="U636" t="str">
        <f>_xlfn.XLOOKUP('Combined Sheet'!A636,'Patient Education'!A:A,'Patient Education'!C:C,FALSE)</f>
        <v>Farmer</v>
      </c>
      <c r="V636">
        <f>_xlfn.XLOOKUP(A636,'Billing Details'!A:A,'Billing Details'!J:J,FALSE)</f>
        <v>21000</v>
      </c>
    </row>
    <row r="637" spans="1:22" x14ac:dyDescent="0.35">
      <c r="A637" s="2" t="s">
        <v>995</v>
      </c>
      <c r="B637">
        <f>_xlfn.XLOOKUP(A637,'Patient Demographics'!A:A,'Billing Details'!J:J,FALSE)</f>
        <v>3000</v>
      </c>
      <c r="C637" t="str">
        <f>_xlfn.XLOOKUP(A637,'Patient Demographics'!A:A,'Patient Demographics'!N:N,FALSE)</f>
        <v>South</v>
      </c>
      <c r="D637">
        <f>_xlfn.XLOOKUP(A637,'Patient Demographics'!A:A,'Patient Demographics'!I:I,FALSE)</f>
        <v>53</v>
      </c>
      <c r="E637" t="str">
        <f>_xlfn.XLOOKUP(A637,'Patient Demographics'!A:A,'Patient Demographics'!J:J,FALSE)</f>
        <v>Senior</v>
      </c>
      <c r="F637">
        <f>_xlfn.XLOOKUP(A637,'Billing Details'!A:A,'Billing Details'!U:U,FALSE)</f>
        <v>1702.98</v>
      </c>
      <c r="G637">
        <f>_xlfn.XLOOKUP(A637,'Patient Health Records'!A:A,'Patient Health Records'!E:E,FALSE)</f>
        <v>77.900000000000006</v>
      </c>
      <c r="H637" t="str">
        <f>_xlfn.XLOOKUP(A637,'Patient Health Records'!A:A,'Patient Health Records'!B:B,FALSE)</f>
        <v>AB-</v>
      </c>
      <c r="I637" t="b">
        <f>_xlfn.XLOOKUP(A637,'Patient Health Records'!A:A,'Patient Health Records'!J:J,FALSE)</f>
        <v>1</v>
      </c>
      <c r="J637" t="b">
        <f>_xlfn.XLOOKUP(A637,'Patient Health Records'!A:A,'Patient Health Records'!P:P,FALSE)</f>
        <v>0</v>
      </c>
      <c r="K637" s="68">
        <f>_xlfn.XLOOKUP(A637,'Patient Health Records'!A:A,'Patient Health Records'!F:F,FALSE)</f>
        <v>32.01019066403682</v>
      </c>
      <c r="L637" s="22" t="b">
        <f>_xlfn.XLOOKUP(A637,'Patient Health Records'!A:A,'Patient Health Records'!AD:AD,FALSE)</f>
        <v>1</v>
      </c>
      <c r="M637">
        <f>_xlfn.XLOOKUP(A637,'Patient Demographics'!A:A,'Patient Demographics'!K:K,FALSE)</f>
        <v>12</v>
      </c>
      <c r="N637" t="b">
        <f>_xlfn.XLOOKUP(A637,'Billing Details'!A:A,'Billing Details'!T:T,FALSE)</f>
        <v>1</v>
      </c>
      <c r="O637" t="str">
        <f>_xlfn.XLOOKUP(A637,'Patient Health Records'!A:A,'Patient Health Records'!AF:AF,FALSE)</f>
        <v>Fractured Arm</v>
      </c>
      <c r="P637" t="b">
        <f>_xlfn.XLOOKUP(A637,'Patient Health Records'!A:A,'Patient Health Records'!X:X,FALSE)</f>
        <v>0</v>
      </c>
      <c r="Q637" t="b">
        <f>_xlfn.XLOOKUP(A637,'Patient Health Records'!A:A,'Patient Health Records'!S:S,FALSE)</f>
        <v>0</v>
      </c>
      <c r="R637" t="b">
        <f>_xlfn.XLOOKUP(A637,'Patient Health Records'!A:A,'Patient Health Records'!AA:AA,FALSE)</f>
        <v>1</v>
      </c>
      <c r="S637" t="str">
        <f>_xlfn.XLOOKUP(A637,'Patient Demographics'!A:A,'Patient Demographics'!E:E,FALSE)</f>
        <v>Male</v>
      </c>
      <c r="T637" t="str">
        <f>_xlfn.XLOOKUP(A637,'Patient Education'!A:A,'Patient Education'!B:B,FALSE)</f>
        <v>High School</v>
      </c>
      <c r="U637" t="str">
        <f>_xlfn.XLOOKUP('Combined Sheet'!A637,'Patient Education'!A:A,'Patient Education'!C:C,FALSE)</f>
        <v>Unemployed</v>
      </c>
      <c r="V637">
        <f>_xlfn.XLOOKUP(A637,'Billing Details'!A:A,'Billing Details'!J:J,FALSE)</f>
        <v>3000</v>
      </c>
    </row>
    <row r="638" spans="1:22" x14ac:dyDescent="0.35">
      <c r="A638" s="2" t="s">
        <v>997</v>
      </c>
      <c r="B638">
        <f>_xlfn.XLOOKUP(A638,'Patient Demographics'!A:A,'Billing Details'!J:J,FALSE)</f>
        <v>75000</v>
      </c>
      <c r="C638" t="str">
        <f>_xlfn.XLOOKUP(A638,'Patient Demographics'!A:A,'Patient Demographics'!N:N,FALSE)</f>
        <v>South</v>
      </c>
      <c r="D638">
        <f>_xlfn.XLOOKUP(A638,'Patient Demographics'!A:A,'Patient Demographics'!I:I,FALSE)</f>
        <v>68</v>
      </c>
      <c r="E638" t="str">
        <f>_xlfn.XLOOKUP(A638,'Patient Demographics'!A:A,'Patient Demographics'!J:J,FALSE)</f>
        <v>super senior</v>
      </c>
      <c r="F638">
        <f>_xlfn.XLOOKUP(A638,'Billing Details'!A:A,'Billing Details'!U:U,FALSE)</f>
        <v>43878.649999999994</v>
      </c>
      <c r="G638">
        <f>_xlfn.XLOOKUP(A638,'Patient Health Records'!A:A,'Patient Health Records'!E:E,FALSE)</f>
        <v>90.5</v>
      </c>
      <c r="H638" t="str">
        <f>_xlfn.XLOOKUP(A638,'Patient Health Records'!A:A,'Patient Health Records'!B:B,FALSE)</f>
        <v>B-</v>
      </c>
      <c r="I638" t="b">
        <f>_xlfn.XLOOKUP(A638,'Patient Health Records'!A:A,'Patient Health Records'!J:J,FALSE)</f>
        <v>0</v>
      </c>
      <c r="J638" t="b">
        <f>_xlfn.XLOOKUP(A638,'Patient Health Records'!A:A,'Patient Health Records'!P:P,FALSE)</f>
        <v>0</v>
      </c>
      <c r="K638" s="68">
        <f>_xlfn.XLOOKUP(A638,'Patient Health Records'!A:A,'Patient Health Records'!F:F,FALSE)</f>
        <v>32.450069920040157</v>
      </c>
      <c r="L638" s="22" t="b">
        <f>_xlfn.XLOOKUP(A638,'Patient Health Records'!A:A,'Patient Health Records'!AD:AD,FALSE)</f>
        <v>1</v>
      </c>
      <c r="M638">
        <f>_xlfn.XLOOKUP(A638,'Patient Demographics'!A:A,'Patient Demographics'!K:K,FALSE)</f>
        <v>4</v>
      </c>
      <c r="N638" t="b">
        <f>_xlfn.XLOOKUP(A638,'Billing Details'!A:A,'Billing Details'!T:T,FALSE)</f>
        <v>1</v>
      </c>
      <c r="O638" t="str">
        <f>_xlfn.XLOOKUP(A638,'Patient Health Records'!A:A,'Patient Health Records'!AF:AF,FALSE)</f>
        <v>Heart Attack</v>
      </c>
      <c r="P638" t="b">
        <f>_xlfn.XLOOKUP(A638,'Patient Health Records'!A:A,'Patient Health Records'!X:X,FALSE)</f>
        <v>0</v>
      </c>
      <c r="Q638" t="b">
        <f>_xlfn.XLOOKUP(A638,'Patient Health Records'!A:A,'Patient Health Records'!S:S,FALSE)</f>
        <v>0</v>
      </c>
      <c r="R638" t="b">
        <f>_xlfn.XLOOKUP(A638,'Patient Health Records'!A:A,'Patient Health Records'!AA:AA,FALSE)</f>
        <v>0</v>
      </c>
      <c r="S638" t="str">
        <f>_xlfn.XLOOKUP(A638,'Patient Demographics'!A:A,'Patient Demographics'!E:E,FALSE)</f>
        <v>Male</v>
      </c>
      <c r="T638" t="str">
        <f>_xlfn.XLOOKUP(A638,'Patient Education'!A:A,'Patient Education'!B:B,FALSE)</f>
        <v>Master's Degree</v>
      </c>
      <c r="U638" t="str">
        <f>_xlfn.XLOOKUP('Combined Sheet'!A638,'Patient Education'!A:A,'Patient Education'!C:C,FALSE)</f>
        <v>Doctor</v>
      </c>
      <c r="V638">
        <f>_xlfn.XLOOKUP(A638,'Billing Details'!A:A,'Billing Details'!J:J,FALSE)</f>
        <v>75000</v>
      </c>
    </row>
    <row r="639" spans="1:22" x14ac:dyDescent="0.35">
      <c r="A639" s="2" t="s">
        <v>998</v>
      </c>
      <c r="B639">
        <f>_xlfn.XLOOKUP(A639,'Patient Demographics'!A:A,'Billing Details'!J:J,FALSE)</f>
        <v>12000</v>
      </c>
      <c r="C639" t="str">
        <f>_xlfn.XLOOKUP(A639,'Patient Demographics'!A:A,'Patient Demographics'!N:N,FALSE)</f>
        <v>North</v>
      </c>
      <c r="D639">
        <f>_xlfn.XLOOKUP(A639,'Patient Demographics'!A:A,'Patient Demographics'!I:I,FALSE)</f>
        <v>38</v>
      </c>
      <c r="E639" t="str">
        <f>_xlfn.XLOOKUP(A639,'Patient Demographics'!A:A,'Patient Demographics'!J:J,FALSE)</f>
        <v>Adult</v>
      </c>
      <c r="F639">
        <f>_xlfn.XLOOKUP(A639,'Billing Details'!A:A,'Billing Details'!U:U,FALSE)</f>
        <v>8131.7999999999993</v>
      </c>
      <c r="G639">
        <f>_xlfn.XLOOKUP(A639,'Patient Health Records'!A:A,'Patient Health Records'!E:E,FALSE)</f>
        <v>89</v>
      </c>
      <c r="H639" t="str">
        <f>_xlfn.XLOOKUP(A639,'Patient Health Records'!A:A,'Patient Health Records'!B:B,FALSE)</f>
        <v>O-</v>
      </c>
      <c r="I639" t="b">
        <f>_xlfn.XLOOKUP(A639,'Patient Health Records'!A:A,'Patient Health Records'!J:J,FALSE)</f>
        <v>1</v>
      </c>
      <c r="J639" t="b">
        <f>_xlfn.XLOOKUP(A639,'Patient Health Records'!A:A,'Patient Health Records'!P:P,FALSE)</f>
        <v>0</v>
      </c>
      <c r="K639" s="68">
        <f>_xlfn.XLOOKUP(A639,'Patient Health Records'!A:A,'Patient Health Records'!F:F,FALSE)</f>
        <v>32.29786616344898</v>
      </c>
      <c r="L639" s="22" t="b">
        <f>_xlfn.XLOOKUP(A639,'Patient Health Records'!A:A,'Patient Health Records'!AD:AD,FALSE)</f>
        <v>1</v>
      </c>
      <c r="M639">
        <f>_xlfn.XLOOKUP(A639,'Patient Demographics'!A:A,'Patient Demographics'!K:K,FALSE)</f>
        <v>2</v>
      </c>
      <c r="N639" t="b">
        <f>_xlfn.XLOOKUP(A639,'Billing Details'!A:A,'Billing Details'!T:T,FALSE)</f>
        <v>1</v>
      </c>
      <c r="O639" t="str">
        <f>_xlfn.XLOOKUP(A639,'Patient Health Records'!A:A,'Patient Health Records'!AF:AF,FALSE)</f>
        <v>Heart Attack</v>
      </c>
      <c r="P639" t="b">
        <f>_xlfn.XLOOKUP(A639,'Patient Health Records'!A:A,'Patient Health Records'!X:X,FALSE)</f>
        <v>0</v>
      </c>
      <c r="Q639" t="b">
        <f>_xlfn.XLOOKUP(A639,'Patient Health Records'!A:A,'Patient Health Records'!S:S,FALSE)</f>
        <v>0</v>
      </c>
      <c r="R639" t="b">
        <f>_xlfn.XLOOKUP(A639,'Patient Health Records'!A:A,'Patient Health Records'!AA:AA,FALSE)</f>
        <v>1</v>
      </c>
      <c r="S639" t="str">
        <f>_xlfn.XLOOKUP(A639,'Patient Demographics'!A:A,'Patient Demographics'!E:E,FALSE)</f>
        <v>Male</v>
      </c>
      <c r="T639" t="str">
        <f>_xlfn.XLOOKUP(A639,'Patient Education'!A:A,'Patient Education'!B:B,FALSE)</f>
        <v>Master's Degree</v>
      </c>
      <c r="U639" t="str">
        <f>_xlfn.XLOOKUP('Combined Sheet'!A639,'Patient Education'!A:A,'Patient Education'!C:C,FALSE)</f>
        <v>Manager</v>
      </c>
      <c r="V639">
        <f>_xlfn.XLOOKUP(A639,'Billing Details'!A:A,'Billing Details'!J:J,FALSE)</f>
        <v>12000</v>
      </c>
    </row>
    <row r="640" spans="1:22" x14ac:dyDescent="0.35">
      <c r="A640" s="2" t="s">
        <v>999</v>
      </c>
      <c r="B640">
        <f>_xlfn.XLOOKUP(A640,'Patient Demographics'!A:A,'Billing Details'!J:J,FALSE)</f>
        <v>30000</v>
      </c>
      <c r="C640" t="str">
        <f>_xlfn.XLOOKUP(A640,'Patient Demographics'!A:A,'Patient Demographics'!N:N,FALSE)</f>
        <v>North</v>
      </c>
      <c r="D640">
        <f>_xlfn.XLOOKUP(A640,'Patient Demographics'!A:A,'Patient Demographics'!I:I,FALSE)</f>
        <v>48</v>
      </c>
      <c r="E640" t="str">
        <f>_xlfn.XLOOKUP(A640,'Patient Demographics'!A:A,'Patient Demographics'!J:J,FALSE)</f>
        <v>Senior</v>
      </c>
      <c r="F640">
        <f>_xlfn.XLOOKUP(A640,'Billing Details'!A:A,'Billing Details'!U:U,FALSE)</f>
        <v>16801.439999999999</v>
      </c>
      <c r="G640">
        <f>_xlfn.XLOOKUP(A640,'Patient Health Records'!A:A,'Patient Health Records'!E:E,FALSE)</f>
        <v>86</v>
      </c>
      <c r="H640" t="str">
        <f>_xlfn.XLOOKUP(A640,'Patient Health Records'!A:A,'Patient Health Records'!B:B,FALSE)</f>
        <v>B-</v>
      </c>
      <c r="I640" t="b">
        <f>_xlfn.XLOOKUP(A640,'Patient Health Records'!A:A,'Patient Health Records'!J:J,FALSE)</f>
        <v>0</v>
      </c>
      <c r="J640" t="b">
        <f>_xlfn.XLOOKUP(A640,'Patient Health Records'!A:A,'Patient Health Records'!P:P,FALSE)</f>
        <v>0</v>
      </c>
      <c r="K640" s="68">
        <f>_xlfn.XLOOKUP(A640,'Patient Health Records'!A:A,'Patient Health Records'!F:F,FALSE)</f>
        <v>30.110990511536716</v>
      </c>
      <c r="L640" s="22" t="b">
        <f>_xlfn.XLOOKUP(A640,'Patient Health Records'!A:A,'Patient Health Records'!AD:AD,FALSE)</f>
        <v>1</v>
      </c>
      <c r="M640">
        <f>_xlfn.XLOOKUP(A640,'Patient Demographics'!A:A,'Patient Demographics'!K:K,FALSE)</f>
        <v>15</v>
      </c>
      <c r="N640" t="b">
        <f>_xlfn.XLOOKUP(A640,'Billing Details'!A:A,'Billing Details'!T:T,FALSE)</f>
        <v>1</v>
      </c>
      <c r="O640" t="str">
        <f>_xlfn.XLOOKUP(A640,'Patient Health Records'!A:A,'Patient Health Records'!AF:AF,FALSE)</f>
        <v>Diabetes</v>
      </c>
      <c r="P640" t="b">
        <f>_xlfn.XLOOKUP(A640,'Patient Health Records'!A:A,'Patient Health Records'!X:X,FALSE)</f>
        <v>0</v>
      </c>
      <c r="Q640" t="b">
        <f>_xlfn.XLOOKUP(A640,'Patient Health Records'!A:A,'Patient Health Records'!S:S,FALSE)</f>
        <v>1</v>
      </c>
      <c r="R640" t="b">
        <f>_xlfn.XLOOKUP(A640,'Patient Health Records'!A:A,'Patient Health Records'!AA:AA,FALSE)</f>
        <v>0</v>
      </c>
      <c r="S640" t="str">
        <f>_xlfn.XLOOKUP(A640,'Patient Demographics'!A:A,'Patient Demographics'!E:E,FALSE)</f>
        <v>Female</v>
      </c>
      <c r="T640" t="str">
        <f>_xlfn.XLOOKUP(A640,'Patient Education'!A:A,'Patient Education'!B:B,FALSE)</f>
        <v>Master's Degree</v>
      </c>
      <c r="U640" t="str">
        <f>_xlfn.XLOOKUP('Combined Sheet'!A640,'Patient Education'!A:A,'Patient Education'!C:C,FALSE)</f>
        <v>Senior Executive</v>
      </c>
      <c r="V640">
        <f>_xlfn.XLOOKUP(A640,'Billing Details'!A:A,'Billing Details'!J:J,FALSE)</f>
        <v>30000</v>
      </c>
    </row>
    <row r="641" spans="1:22" x14ac:dyDescent="0.35">
      <c r="A641" s="2" t="s">
        <v>1001</v>
      </c>
      <c r="B641">
        <f>_xlfn.XLOOKUP(A641,'Patient Demographics'!A:A,'Billing Details'!J:J,FALSE)</f>
        <v>18000</v>
      </c>
      <c r="C641" t="str">
        <f>_xlfn.XLOOKUP(A641,'Patient Demographics'!A:A,'Patient Demographics'!N:N,FALSE)</f>
        <v>North</v>
      </c>
      <c r="D641">
        <f>_xlfn.XLOOKUP(A641,'Patient Demographics'!A:A,'Patient Demographics'!I:I,FALSE)</f>
        <v>54</v>
      </c>
      <c r="E641" t="str">
        <f>_xlfn.XLOOKUP(A641,'Patient Demographics'!A:A,'Patient Demographics'!J:J,FALSE)</f>
        <v>Senior</v>
      </c>
      <c r="F641" t="str">
        <f>_xlfn.XLOOKUP(A641,'Billing Details'!A:A,'Billing Details'!U:U,FALSE)</f>
        <v/>
      </c>
      <c r="G641">
        <f>_xlfn.XLOOKUP(A641,'Patient Health Records'!A:A,'Patient Health Records'!E:E,FALSE)</f>
        <v>72.900000000000006</v>
      </c>
      <c r="H641" t="str">
        <f>_xlfn.XLOOKUP(A641,'Patient Health Records'!A:A,'Patient Health Records'!B:B,FALSE)</f>
        <v>A-</v>
      </c>
      <c r="I641" t="b">
        <f>_xlfn.XLOOKUP(A641,'Patient Health Records'!A:A,'Patient Health Records'!J:J,FALSE)</f>
        <v>1</v>
      </c>
      <c r="J641" t="b">
        <f>_xlfn.XLOOKUP(A641,'Patient Health Records'!A:A,'Patient Health Records'!P:P,FALSE)</f>
        <v>0</v>
      </c>
      <c r="K641" s="68">
        <f>_xlfn.XLOOKUP(A641,'Patient Health Records'!A:A,'Patient Health Records'!F:F,FALSE)</f>
        <v>28.123914972416188</v>
      </c>
      <c r="L641" s="22" t="b">
        <f>_xlfn.XLOOKUP(A641,'Patient Health Records'!A:A,'Patient Health Records'!AD:AD,FALSE)</f>
        <v>1</v>
      </c>
      <c r="M641">
        <f>_xlfn.XLOOKUP(A641,'Patient Demographics'!A:A,'Patient Demographics'!K:K,FALSE)</f>
        <v>1</v>
      </c>
      <c r="N641" t="b">
        <f>_xlfn.XLOOKUP(A641,'Billing Details'!A:A,'Billing Details'!T:T,FALSE)</f>
        <v>0</v>
      </c>
      <c r="O641" t="str">
        <f>_xlfn.XLOOKUP(A641,'Patient Health Records'!A:A,'Patient Health Records'!AF:AF,FALSE)</f>
        <v>Respiratory Infection</v>
      </c>
      <c r="P641" t="b">
        <f>_xlfn.XLOOKUP(A641,'Patient Health Records'!A:A,'Patient Health Records'!X:X,FALSE)</f>
        <v>0</v>
      </c>
      <c r="Q641" t="b">
        <f>_xlfn.XLOOKUP(A641,'Patient Health Records'!A:A,'Patient Health Records'!S:S,FALSE)</f>
        <v>1</v>
      </c>
      <c r="R641" t="b">
        <f>_xlfn.XLOOKUP(A641,'Patient Health Records'!A:A,'Patient Health Records'!AA:AA,FALSE)</f>
        <v>0</v>
      </c>
      <c r="S641" t="str">
        <f>_xlfn.XLOOKUP(A641,'Patient Demographics'!A:A,'Patient Demographics'!E:E,FALSE)</f>
        <v>Male</v>
      </c>
      <c r="T641" t="str">
        <f>_xlfn.XLOOKUP(A641,'Patient Education'!A:A,'Patient Education'!B:B,FALSE)</f>
        <v>Post-graduate</v>
      </c>
      <c r="U641" t="str">
        <f>_xlfn.XLOOKUP('Combined Sheet'!A641,'Patient Education'!A:A,'Patient Education'!C:C,FALSE)</f>
        <v>Scientist</v>
      </c>
      <c r="V641">
        <f>_xlfn.XLOOKUP(A641,'Billing Details'!A:A,'Billing Details'!J:J,FALSE)</f>
        <v>18000</v>
      </c>
    </row>
    <row r="642" spans="1:22" x14ac:dyDescent="0.35">
      <c r="A642" s="2" t="s">
        <v>1002</v>
      </c>
      <c r="B642">
        <f>_xlfn.XLOOKUP(A642,'Patient Demographics'!A:A,'Billing Details'!J:J,FALSE)</f>
        <v>250000</v>
      </c>
      <c r="C642" t="str">
        <f>_xlfn.XLOOKUP(A642,'Patient Demographics'!A:A,'Patient Demographics'!N:N,FALSE)</f>
        <v>West</v>
      </c>
      <c r="D642">
        <f>_xlfn.XLOOKUP(A642,'Patient Demographics'!A:A,'Patient Demographics'!I:I,FALSE)</f>
        <v>41</v>
      </c>
      <c r="E642" t="str">
        <f>_xlfn.XLOOKUP(A642,'Patient Demographics'!A:A,'Patient Demographics'!J:J,FALSE)</f>
        <v>Adult</v>
      </c>
      <c r="F642">
        <f>_xlfn.XLOOKUP(A642,'Billing Details'!A:A,'Billing Details'!U:U,FALSE)</f>
        <v>144130.1</v>
      </c>
      <c r="G642">
        <f>_xlfn.XLOOKUP(A642,'Patient Health Records'!A:A,'Patient Health Records'!E:E,FALSE)</f>
        <v>83.5</v>
      </c>
      <c r="H642" t="str">
        <f>_xlfn.XLOOKUP(A642,'Patient Health Records'!A:A,'Patient Health Records'!B:B,FALSE)</f>
        <v>B+</v>
      </c>
      <c r="I642" t="b">
        <f>_xlfn.XLOOKUP(A642,'Patient Health Records'!A:A,'Patient Health Records'!J:J,FALSE)</f>
        <v>0</v>
      </c>
      <c r="J642" t="b">
        <f>_xlfn.XLOOKUP(A642,'Patient Health Records'!A:A,'Patient Health Records'!P:P,FALSE)</f>
        <v>0</v>
      </c>
      <c r="K642" s="68">
        <f>_xlfn.XLOOKUP(A642,'Patient Health Records'!A:A,'Patient Health Records'!F:F,FALSE)</f>
        <v>28.555794945453304</v>
      </c>
      <c r="L642" s="22" t="b">
        <f>_xlfn.XLOOKUP(A642,'Patient Health Records'!A:A,'Patient Health Records'!AD:AD,FALSE)</f>
        <v>1</v>
      </c>
      <c r="M642">
        <f>_xlfn.XLOOKUP(A642,'Patient Demographics'!A:A,'Patient Demographics'!K:K,FALSE)</f>
        <v>12</v>
      </c>
      <c r="N642" t="b">
        <f>_xlfn.XLOOKUP(A642,'Billing Details'!A:A,'Billing Details'!T:T,FALSE)</f>
        <v>1</v>
      </c>
      <c r="O642" t="str">
        <f>_xlfn.XLOOKUP(A642,'Patient Health Records'!A:A,'Patient Health Records'!AF:AF,FALSE)</f>
        <v>Prostate Cancer</v>
      </c>
      <c r="P642" t="b">
        <f>_xlfn.XLOOKUP(A642,'Patient Health Records'!A:A,'Patient Health Records'!X:X,FALSE)</f>
        <v>0</v>
      </c>
      <c r="Q642" t="b">
        <f>_xlfn.XLOOKUP(A642,'Patient Health Records'!A:A,'Patient Health Records'!S:S,FALSE)</f>
        <v>1</v>
      </c>
      <c r="R642" t="b">
        <f>_xlfn.XLOOKUP(A642,'Patient Health Records'!A:A,'Patient Health Records'!AA:AA,FALSE)</f>
        <v>0</v>
      </c>
      <c r="S642" t="str">
        <f>_xlfn.XLOOKUP(A642,'Patient Demographics'!A:A,'Patient Demographics'!E:E,FALSE)</f>
        <v>Female</v>
      </c>
      <c r="T642" t="str">
        <f>_xlfn.XLOOKUP(A642,'Patient Education'!A:A,'Patient Education'!B:B,FALSE)</f>
        <v>Master's Degree</v>
      </c>
      <c r="U642" t="str">
        <f>_xlfn.XLOOKUP('Combined Sheet'!A642,'Patient Education'!A:A,'Patient Education'!C:C,FALSE)</f>
        <v>Manager</v>
      </c>
      <c r="V642">
        <f>_xlfn.XLOOKUP(A642,'Billing Details'!A:A,'Billing Details'!J:J,FALSE)</f>
        <v>250000</v>
      </c>
    </row>
    <row r="643" spans="1:22" x14ac:dyDescent="0.35">
      <c r="A643" s="2" t="s">
        <v>1004</v>
      </c>
      <c r="B643">
        <f>_xlfn.XLOOKUP(A643,'Patient Demographics'!A:A,'Billing Details'!J:J,FALSE)</f>
        <v>16000</v>
      </c>
      <c r="C643" t="str">
        <f>_xlfn.XLOOKUP(A643,'Patient Demographics'!A:A,'Patient Demographics'!N:N,FALSE)</f>
        <v>South</v>
      </c>
      <c r="D643">
        <f>_xlfn.XLOOKUP(A643,'Patient Demographics'!A:A,'Patient Demographics'!I:I,FALSE)</f>
        <v>58</v>
      </c>
      <c r="E643" t="str">
        <f>_xlfn.XLOOKUP(A643,'Patient Demographics'!A:A,'Patient Demographics'!J:J,FALSE)</f>
        <v>Senior</v>
      </c>
      <c r="F643">
        <f>_xlfn.XLOOKUP(A643,'Billing Details'!A:A,'Billing Details'!U:U,FALSE)</f>
        <v>10594.86</v>
      </c>
      <c r="G643">
        <f>_xlfn.XLOOKUP(A643,'Patient Health Records'!A:A,'Patient Health Records'!E:E,FALSE)</f>
        <v>95.3</v>
      </c>
      <c r="H643" t="str">
        <f>_xlfn.XLOOKUP(A643,'Patient Health Records'!A:A,'Patient Health Records'!B:B,FALSE)</f>
        <v>O-</v>
      </c>
      <c r="I643" t="b">
        <f>_xlfn.XLOOKUP(A643,'Patient Health Records'!A:A,'Patient Health Records'!J:J,FALSE)</f>
        <v>0</v>
      </c>
      <c r="J643" t="b">
        <f>_xlfn.XLOOKUP(A643,'Patient Health Records'!A:A,'Patient Health Records'!P:P,FALSE)</f>
        <v>0</v>
      </c>
      <c r="K643" s="68">
        <f>_xlfn.XLOOKUP(A643,'Patient Health Records'!A:A,'Patient Health Records'!F:F,FALSE)</f>
        <v>34.171178600882065</v>
      </c>
      <c r="L643" s="22" t="b">
        <f>_xlfn.XLOOKUP(A643,'Patient Health Records'!A:A,'Patient Health Records'!AD:AD,FALSE)</f>
        <v>1</v>
      </c>
      <c r="M643">
        <f>_xlfn.XLOOKUP(A643,'Patient Demographics'!A:A,'Patient Demographics'!K:K,FALSE)</f>
        <v>5</v>
      </c>
      <c r="N643" t="b">
        <f>_xlfn.XLOOKUP(A643,'Billing Details'!A:A,'Billing Details'!T:T,FALSE)</f>
        <v>1</v>
      </c>
      <c r="O643" t="str">
        <f>_xlfn.XLOOKUP(A643,'Patient Health Records'!A:A,'Patient Health Records'!AF:AF,FALSE)</f>
        <v>Childbirth</v>
      </c>
      <c r="P643" t="b">
        <f>_xlfn.XLOOKUP(A643,'Patient Health Records'!A:A,'Patient Health Records'!X:X,FALSE)</f>
        <v>0</v>
      </c>
      <c r="Q643" t="b">
        <f>_xlfn.XLOOKUP(A643,'Patient Health Records'!A:A,'Patient Health Records'!S:S,FALSE)</f>
        <v>0</v>
      </c>
      <c r="R643" t="b">
        <f>_xlfn.XLOOKUP(A643,'Patient Health Records'!A:A,'Patient Health Records'!AA:AA,FALSE)</f>
        <v>1</v>
      </c>
      <c r="S643" t="str">
        <f>_xlfn.XLOOKUP(A643,'Patient Demographics'!A:A,'Patient Demographics'!E:E,FALSE)</f>
        <v>Male</v>
      </c>
      <c r="T643" t="str">
        <f>_xlfn.XLOOKUP(A643,'Patient Education'!A:A,'Patient Education'!B:B,FALSE)</f>
        <v>Uneducated</v>
      </c>
      <c r="U643" t="str">
        <f>_xlfn.XLOOKUP('Combined Sheet'!A643,'Patient Education'!A:A,'Patient Education'!C:C,FALSE)</f>
        <v>Labourer</v>
      </c>
      <c r="V643">
        <f>_xlfn.XLOOKUP(A643,'Billing Details'!A:A,'Billing Details'!J:J,FALSE)</f>
        <v>16000</v>
      </c>
    </row>
    <row r="644" spans="1:22" x14ac:dyDescent="0.35">
      <c r="A644" s="2" t="s">
        <v>1005</v>
      </c>
      <c r="B644">
        <f>_xlfn.XLOOKUP(A644,'Patient Demographics'!A:A,'Billing Details'!J:J,FALSE)</f>
        <v>10000</v>
      </c>
      <c r="C644" t="str">
        <f>_xlfn.XLOOKUP(A644,'Patient Demographics'!A:A,'Patient Demographics'!N:N,FALSE)</f>
        <v>North</v>
      </c>
      <c r="D644">
        <f>_xlfn.XLOOKUP(A644,'Patient Demographics'!A:A,'Patient Demographics'!I:I,FALSE)</f>
        <v>48</v>
      </c>
      <c r="E644" t="str">
        <f>_xlfn.XLOOKUP(A644,'Patient Demographics'!A:A,'Patient Demographics'!J:J,FALSE)</f>
        <v>Senior</v>
      </c>
      <c r="F644" t="str">
        <f>_xlfn.XLOOKUP(A644,'Billing Details'!A:A,'Billing Details'!U:U,FALSE)</f>
        <v/>
      </c>
      <c r="G644">
        <f>_xlfn.XLOOKUP(A644,'Patient Health Records'!A:A,'Patient Health Records'!E:E,FALSE)</f>
        <v>72</v>
      </c>
      <c r="H644" t="str">
        <f>_xlfn.XLOOKUP(A644,'Patient Health Records'!A:A,'Patient Health Records'!B:B,FALSE)</f>
        <v>B+</v>
      </c>
      <c r="I644" t="b">
        <f>_xlfn.XLOOKUP(A644,'Patient Health Records'!A:A,'Patient Health Records'!J:J,FALSE)</f>
        <v>0</v>
      </c>
      <c r="J644" t="b">
        <f>_xlfn.XLOOKUP(A644,'Patient Health Records'!A:A,'Patient Health Records'!P:P,FALSE)</f>
        <v>1</v>
      </c>
      <c r="K644" s="68">
        <f>_xlfn.XLOOKUP(A644,'Patient Health Records'!A:A,'Patient Health Records'!F:F,FALSE)</f>
        <v>28.124999999999993</v>
      </c>
      <c r="L644" s="22" t="b">
        <f>_xlfn.XLOOKUP(A644,'Patient Health Records'!A:A,'Patient Health Records'!AD:AD,FALSE)</f>
        <v>1</v>
      </c>
      <c r="M644">
        <f>_xlfn.XLOOKUP(A644,'Patient Demographics'!A:A,'Patient Demographics'!K:K,FALSE)</f>
        <v>30</v>
      </c>
      <c r="N644" t="b">
        <f>_xlfn.XLOOKUP(A644,'Billing Details'!A:A,'Billing Details'!T:T,FALSE)</f>
        <v>0</v>
      </c>
      <c r="O644" t="str">
        <f>_xlfn.XLOOKUP(A644,'Patient Health Records'!A:A,'Patient Health Records'!AF:AF,FALSE)</f>
        <v>Prostate Cancer</v>
      </c>
      <c r="P644" t="b">
        <f>_xlfn.XLOOKUP(A644,'Patient Health Records'!A:A,'Patient Health Records'!X:X,FALSE)</f>
        <v>0</v>
      </c>
      <c r="Q644" t="b">
        <f>_xlfn.XLOOKUP(A644,'Patient Health Records'!A:A,'Patient Health Records'!S:S,FALSE)</f>
        <v>1</v>
      </c>
      <c r="R644" t="b">
        <f>_xlfn.XLOOKUP(A644,'Patient Health Records'!A:A,'Patient Health Records'!AA:AA,FALSE)</f>
        <v>0</v>
      </c>
      <c r="S644" t="str">
        <f>_xlfn.XLOOKUP(A644,'Patient Demographics'!A:A,'Patient Demographics'!E:E,FALSE)</f>
        <v>Female</v>
      </c>
      <c r="T644" t="str">
        <f>_xlfn.XLOOKUP(A644,'Patient Education'!A:A,'Patient Education'!B:B,FALSE)</f>
        <v>Master's Degree</v>
      </c>
      <c r="U644" t="str">
        <f>_xlfn.XLOOKUP('Combined Sheet'!A644,'Patient Education'!A:A,'Patient Education'!C:C,FALSE)</f>
        <v>Software Engineer</v>
      </c>
      <c r="V644">
        <f>_xlfn.XLOOKUP(A644,'Billing Details'!A:A,'Billing Details'!J:J,FALSE)</f>
        <v>10000</v>
      </c>
    </row>
    <row r="645" spans="1:22" x14ac:dyDescent="0.35">
      <c r="A645" s="2" t="s">
        <v>1006</v>
      </c>
      <c r="B645">
        <f>_xlfn.XLOOKUP(A645,'Patient Demographics'!A:A,'Billing Details'!J:J,FALSE)</f>
        <v>200000</v>
      </c>
      <c r="C645" t="str">
        <f>_xlfn.XLOOKUP(A645,'Patient Demographics'!A:A,'Patient Demographics'!N:N,FALSE)</f>
        <v>North</v>
      </c>
      <c r="D645">
        <f>_xlfn.XLOOKUP(A645,'Patient Demographics'!A:A,'Patient Demographics'!I:I,FALSE)</f>
        <v>53</v>
      </c>
      <c r="E645" t="str">
        <f>_xlfn.XLOOKUP(A645,'Patient Demographics'!A:A,'Patient Demographics'!J:J,FALSE)</f>
        <v>Senior</v>
      </c>
      <c r="F645" t="str">
        <f>_xlfn.XLOOKUP(A645,'Billing Details'!A:A,'Billing Details'!U:U,FALSE)</f>
        <v/>
      </c>
      <c r="G645">
        <f>_xlfn.XLOOKUP(A645,'Patient Health Records'!A:A,'Patient Health Records'!E:E,FALSE)</f>
        <v>72.7</v>
      </c>
      <c r="H645" t="str">
        <f>_xlfn.XLOOKUP(A645,'Patient Health Records'!A:A,'Patient Health Records'!B:B,FALSE)</f>
        <v>A+</v>
      </c>
      <c r="I645" t="b">
        <f>_xlfn.XLOOKUP(A645,'Patient Health Records'!A:A,'Patient Health Records'!J:J,FALSE)</f>
        <v>1</v>
      </c>
      <c r="J645" t="b">
        <f>_xlfn.XLOOKUP(A645,'Patient Health Records'!A:A,'Patient Health Records'!P:P,FALSE)</f>
        <v>0</v>
      </c>
      <c r="K645" s="68">
        <f>_xlfn.XLOOKUP(A645,'Patient Health Records'!A:A,'Patient Health Records'!F:F,FALSE)</f>
        <v>29.494097123615564</v>
      </c>
      <c r="L645" s="22" t="b">
        <f>_xlfn.XLOOKUP(A645,'Patient Health Records'!A:A,'Patient Health Records'!AD:AD,FALSE)</f>
        <v>1</v>
      </c>
      <c r="M645">
        <f>_xlfn.XLOOKUP(A645,'Patient Demographics'!A:A,'Patient Demographics'!K:K,FALSE)</f>
        <v>0.5</v>
      </c>
      <c r="N645" t="b">
        <f>_xlfn.XLOOKUP(A645,'Billing Details'!A:A,'Billing Details'!T:T,FALSE)</f>
        <v>0</v>
      </c>
      <c r="O645" t="str">
        <f>_xlfn.XLOOKUP(A645,'Patient Health Records'!A:A,'Patient Health Records'!AF:AF,FALSE)</f>
        <v>Respiratory Infection</v>
      </c>
      <c r="P645" t="b">
        <f>_xlfn.XLOOKUP(A645,'Patient Health Records'!A:A,'Patient Health Records'!X:X,FALSE)</f>
        <v>0</v>
      </c>
      <c r="Q645" t="b">
        <f>_xlfn.XLOOKUP(A645,'Patient Health Records'!A:A,'Patient Health Records'!S:S,FALSE)</f>
        <v>1</v>
      </c>
      <c r="R645" t="b">
        <f>_xlfn.XLOOKUP(A645,'Patient Health Records'!A:A,'Patient Health Records'!AA:AA,FALSE)</f>
        <v>0</v>
      </c>
      <c r="S645" t="str">
        <f>_xlfn.XLOOKUP(A645,'Patient Demographics'!A:A,'Patient Demographics'!E:E,FALSE)</f>
        <v>Male</v>
      </c>
      <c r="T645" t="str">
        <f>_xlfn.XLOOKUP(A645,'Patient Education'!A:A,'Patient Education'!B:B,FALSE)</f>
        <v>Master's Degree</v>
      </c>
      <c r="U645" t="str">
        <f>_xlfn.XLOOKUP('Combined Sheet'!A645,'Patient Education'!A:A,'Patient Education'!C:C,FALSE)</f>
        <v>Doctor</v>
      </c>
      <c r="V645">
        <f>_xlfn.XLOOKUP(A645,'Billing Details'!A:A,'Billing Details'!J:J,FALSE)</f>
        <v>200000</v>
      </c>
    </row>
    <row r="646" spans="1:22" x14ac:dyDescent="0.35">
      <c r="A646" s="2" t="s">
        <v>1007</v>
      </c>
      <c r="B646">
        <f>_xlfn.XLOOKUP(A646,'Patient Demographics'!A:A,'Billing Details'!J:J,FALSE)</f>
        <v>45000</v>
      </c>
      <c r="C646" t="str">
        <f>_xlfn.XLOOKUP(A646,'Patient Demographics'!A:A,'Patient Demographics'!N:N,FALSE)</f>
        <v>South</v>
      </c>
      <c r="D646">
        <f>_xlfn.XLOOKUP(A646,'Patient Demographics'!A:A,'Patient Demographics'!I:I,FALSE)</f>
        <v>42</v>
      </c>
      <c r="E646" t="str">
        <f>_xlfn.XLOOKUP(A646,'Patient Demographics'!A:A,'Patient Demographics'!J:J,FALSE)</f>
        <v>Adult</v>
      </c>
      <c r="F646">
        <f>_xlfn.XLOOKUP(A646,'Billing Details'!A:A,'Billing Details'!U:U,FALSE)</f>
        <v>30544.590000000004</v>
      </c>
      <c r="G646">
        <f>_xlfn.XLOOKUP(A646,'Patient Health Records'!A:A,'Patient Health Records'!E:E,FALSE)</f>
        <v>81.900000000000006</v>
      </c>
      <c r="H646" t="str">
        <f>_xlfn.XLOOKUP(A646,'Patient Health Records'!A:A,'Patient Health Records'!B:B,FALSE)</f>
        <v>B-</v>
      </c>
      <c r="I646" t="b">
        <f>_xlfn.XLOOKUP(A646,'Patient Health Records'!A:A,'Patient Health Records'!J:J,FALSE)</f>
        <v>1</v>
      </c>
      <c r="J646" t="b">
        <f>_xlfn.XLOOKUP(A646,'Patient Health Records'!A:A,'Patient Health Records'!P:P,FALSE)</f>
        <v>0</v>
      </c>
      <c r="K646" s="68">
        <f>_xlfn.XLOOKUP(A646,'Patient Health Records'!A:A,'Patient Health Records'!F:F,FALSE)</f>
        <v>30.450624628197509</v>
      </c>
      <c r="L646" s="22" t="b">
        <f>_xlfn.XLOOKUP(A646,'Patient Health Records'!A:A,'Patient Health Records'!AD:AD,FALSE)</f>
        <v>1</v>
      </c>
      <c r="M646">
        <f>_xlfn.XLOOKUP(A646,'Patient Demographics'!A:A,'Patient Demographics'!K:K,FALSE)</f>
        <v>400</v>
      </c>
      <c r="N646" t="b">
        <f>_xlfn.XLOOKUP(A646,'Billing Details'!A:A,'Billing Details'!T:T,FALSE)</f>
        <v>1</v>
      </c>
      <c r="O646" t="str">
        <f>_xlfn.XLOOKUP(A646,'Patient Health Records'!A:A,'Patient Health Records'!AF:AF,FALSE)</f>
        <v>Heart Attack</v>
      </c>
      <c r="P646" t="b">
        <f>_xlfn.XLOOKUP(A646,'Patient Health Records'!A:A,'Patient Health Records'!X:X,FALSE)</f>
        <v>0</v>
      </c>
      <c r="Q646" t="b">
        <f>_xlfn.XLOOKUP(A646,'Patient Health Records'!A:A,'Patient Health Records'!S:S,FALSE)</f>
        <v>0</v>
      </c>
      <c r="R646" t="b">
        <f>_xlfn.XLOOKUP(A646,'Patient Health Records'!A:A,'Patient Health Records'!AA:AA,FALSE)</f>
        <v>0</v>
      </c>
      <c r="S646" t="str">
        <f>_xlfn.XLOOKUP(A646,'Patient Demographics'!A:A,'Patient Demographics'!E:E,FALSE)</f>
        <v>Male</v>
      </c>
      <c r="T646" t="str">
        <f>_xlfn.XLOOKUP(A646,'Patient Education'!A:A,'Patient Education'!B:B,FALSE)</f>
        <v>School</v>
      </c>
      <c r="U646" t="str">
        <f>_xlfn.XLOOKUP('Combined Sheet'!A646,'Patient Education'!A:A,'Patient Education'!C:C,FALSE)</f>
        <v>Retail Worker</v>
      </c>
      <c r="V646">
        <f>_xlfn.XLOOKUP(A646,'Billing Details'!A:A,'Billing Details'!J:J,FALSE)</f>
        <v>45000</v>
      </c>
    </row>
    <row r="647" spans="1:22" x14ac:dyDescent="0.35">
      <c r="A647" s="2" t="s">
        <v>1008</v>
      </c>
      <c r="B647">
        <f>_xlfn.XLOOKUP(A647,'Patient Demographics'!A:A,'Billing Details'!J:J,FALSE)</f>
        <v>90000</v>
      </c>
      <c r="C647" t="str">
        <f>_xlfn.XLOOKUP(A647,'Patient Demographics'!A:A,'Patient Demographics'!N:N,FALSE)</f>
        <v>West</v>
      </c>
      <c r="D647">
        <f>_xlfn.XLOOKUP(A647,'Patient Demographics'!A:A,'Patient Demographics'!I:I,FALSE)</f>
        <v>53</v>
      </c>
      <c r="E647" t="str">
        <f>_xlfn.XLOOKUP(A647,'Patient Demographics'!A:A,'Patient Demographics'!J:J,FALSE)</f>
        <v>Senior</v>
      </c>
      <c r="F647">
        <f>_xlfn.XLOOKUP(A647,'Billing Details'!A:A,'Billing Details'!U:U,FALSE)</f>
        <v>48103.05</v>
      </c>
      <c r="G647">
        <f>_xlfn.XLOOKUP(A647,'Patient Health Records'!A:A,'Patient Health Records'!E:E,FALSE)</f>
        <v>79.2</v>
      </c>
      <c r="H647" t="str">
        <f>_xlfn.XLOOKUP(A647,'Patient Health Records'!A:A,'Patient Health Records'!B:B,FALSE)</f>
        <v>B+</v>
      </c>
      <c r="I647" t="b">
        <f>_xlfn.XLOOKUP(A647,'Patient Health Records'!A:A,'Patient Health Records'!J:J,FALSE)</f>
        <v>0</v>
      </c>
      <c r="J647" t="b">
        <f>_xlfn.XLOOKUP(A647,'Patient Health Records'!A:A,'Patient Health Records'!P:P,FALSE)</f>
        <v>0</v>
      </c>
      <c r="K647" s="68">
        <f>_xlfn.XLOOKUP(A647,'Patient Health Records'!A:A,'Patient Health Records'!F:F,FALSE)</f>
        <v>29.809176107493698</v>
      </c>
      <c r="L647" s="22" t="b">
        <f>_xlfn.XLOOKUP(A647,'Patient Health Records'!A:A,'Patient Health Records'!AD:AD,FALSE)</f>
        <v>1</v>
      </c>
      <c r="M647">
        <f>_xlfn.XLOOKUP(A647,'Patient Demographics'!A:A,'Patient Demographics'!K:K,FALSE)</f>
        <v>9</v>
      </c>
      <c r="N647" t="b">
        <f>_xlfn.XLOOKUP(A647,'Billing Details'!A:A,'Billing Details'!T:T,FALSE)</f>
        <v>1</v>
      </c>
      <c r="O647" t="str">
        <f>_xlfn.XLOOKUP(A647,'Patient Health Records'!A:A,'Patient Health Records'!AF:AF,FALSE)</f>
        <v>Hypertension</v>
      </c>
      <c r="P647" t="b">
        <f>_xlfn.XLOOKUP(A647,'Patient Health Records'!A:A,'Patient Health Records'!X:X,FALSE)</f>
        <v>0</v>
      </c>
      <c r="Q647" t="b">
        <f>_xlfn.XLOOKUP(A647,'Patient Health Records'!A:A,'Patient Health Records'!S:S,FALSE)</f>
        <v>0</v>
      </c>
      <c r="R647" t="b">
        <f>_xlfn.XLOOKUP(A647,'Patient Health Records'!A:A,'Patient Health Records'!AA:AA,FALSE)</f>
        <v>1</v>
      </c>
      <c r="S647" t="str">
        <f>_xlfn.XLOOKUP(A647,'Patient Demographics'!A:A,'Patient Demographics'!E:E,FALSE)</f>
        <v>Female</v>
      </c>
      <c r="T647" t="str">
        <f>_xlfn.XLOOKUP(A647,'Patient Education'!A:A,'Patient Education'!B:B,FALSE)</f>
        <v>School</v>
      </c>
      <c r="U647" t="str">
        <f>_xlfn.XLOOKUP('Combined Sheet'!A647,'Patient Education'!A:A,'Patient Education'!C:C,FALSE)</f>
        <v>Retail Worker</v>
      </c>
      <c r="V647">
        <f>_xlfn.XLOOKUP(A647,'Billing Details'!A:A,'Billing Details'!J:J,FALSE)</f>
        <v>90000</v>
      </c>
    </row>
    <row r="648" spans="1:22" x14ac:dyDescent="0.35">
      <c r="A648" s="2" t="s">
        <v>1009</v>
      </c>
      <c r="B648">
        <f>_xlfn.XLOOKUP(A648,'Patient Demographics'!A:A,'Billing Details'!J:J,FALSE)</f>
        <v>3000</v>
      </c>
      <c r="C648" t="str">
        <f>_xlfn.XLOOKUP(A648,'Patient Demographics'!A:A,'Patient Demographics'!N:N,FALSE)</f>
        <v>North</v>
      </c>
      <c r="D648">
        <f>_xlfn.XLOOKUP(A648,'Patient Demographics'!A:A,'Patient Demographics'!I:I,FALSE)</f>
        <v>53</v>
      </c>
      <c r="E648" t="str">
        <f>_xlfn.XLOOKUP(A648,'Patient Demographics'!A:A,'Patient Demographics'!J:J,FALSE)</f>
        <v>Senior</v>
      </c>
      <c r="F648">
        <f>_xlfn.XLOOKUP(A648,'Billing Details'!A:A,'Billing Details'!U:U,FALSE)</f>
        <v>2095.17</v>
      </c>
      <c r="G648">
        <f>_xlfn.XLOOKUP(A648,'Patient Health Records'!A:A,'Patient Health Records'!E:E,FALSE)</f>
        <v>78.599999999999994</v>
      </c>
      <c r="H648" t="str">
        <f>_xlfn.XLOOKUP(A648,'Patient Health Records'!A:A,'Patient Health Records'!B:B,FALSE)</f>
        <v>O-</v>
      </c>
      <c r="I648" t="b">
        <f>_xlfn.XLOOKUP(A648,'Patient Health Records'!A:A,'Patient Health Records'!J:J,FALSE)</f>
        <v>1</v>
      </c>
      <c r="J648" t="b">
        <f>_xlfn.XLOOKUP(A648,'Patient Health Records'!A:A,'Patient Health Records'!P:P,FALSE)</f>
        <v>0</v>
      </c>
      <c r="K648" s="68">
        <f>_xlfn.XLOOKUP(A648,'Patient Health Records'!A:A,'Patient Health Records'!F:F,FALSE)</f>
        <v>33.142182492831843</v>
      </c>
      <c r="L648" s="22" t="b">
        <f>_xlfn.XLOOKUP(A648,'Patient Health Records'!A:A,'Patient Health Records'!AD:AD,FALSE)</f>
        <v>1</v>
      </c>
      <c r="M648">
        <f>_xlfn.XLOOKUP(A648,'Patient Demographics'!A:A,'Patient Demographics'!K:K,FALSE)</f>
        <v>2</v>
      </c>
      <c r="N648" t="b">
        <f>_xlfn.XLOOKUP(A648,'Billing Details'!A:A,'Billing Details'!T:T,FALSE)</f>
        <v>1</v>
      </c>
      <c r="O648" t="str">
        <f>_xlfn.XLOOKUP(A648,'Patient Health Records'!A:A,'Patient Health Records'!AF:AF,FALSE)</f>
        <v>Heart Attack</v>
      </c>
      <c r="P648" t="b">
        <f>_xlfn.XLOOKUP(A648,'Patient Health Records'!A:A,'Patient Health Records'!X:X,FALSE)</f>
        <v>0</v>
      </c>
      <c r="Q648" t="b">
        <f>_xlfn.XLOOKUP(A648,'Patient Health Records'!A:A,'Patient Health Records'!S:S,FALSE)</f>
        <v>0</v>
      </c>
      <c r="R648" t="b">
        <f>_xlfn.XLOOKUP(A648,'Patient Health Records'!A:A,'Patient Health Records'!AA:AA,FALSE)</f>
        <v>1</v>
      </c>
      <c r="S648" t="str">
        <f>_xlfn.XLOOKUP(A648,'Patient Demographics'!A:A,'Patient Demographics'!E:E,FALSE)</f>
        <v>Female</v>
      </c>
      <c r="T648" t="str">
        <f>_xlfn.XLOOKUP(A648,'Patient Education'!A:A,'Patient Education'!B:B,FALSE)</f>
        <v>PhD</v>
      </c>
      <c r="U648" t="str">
        <f>_xlfn.XLOOKUP('Combined Sheet'!A648,'Patient Education'!A:A,'Patient Education'!C:C,FALSE)</f>
        <v>Professor</v>
      </c>
      <c r="V648">
        <f>_xlfn.XLOOKUP(A648,'Billing Details'!A:A,'Billing Details'!J:J,FALSE)</f>
        <v>3000</v>
      </c>
    </row>
    <row r="649" spans="1:22" x14ac:dyDescent="0.35">
      <c r="A649" s="2" t="s">
        <v>1010</v>
      </c>
      <c r="B649">
        <f>_xlfn.XLOOKUP(A649,'Patient Demographics'!A:A,'Billing Details'!J:J,FALSE)</f>
        <v>90000</v>
      </c>
      <c r="C649" t="str">
        <f>_xlfn.XLOOKUP(A649,'Patient Demographics'!A:A,'Patient Demographics'!N:N,FALSE)</f>
        <v>South</v>
      </c>
      <c r="D649">
        <f>_xlfn.XLOOKUP(A649,'Patient Demographics'!A:A,'Patient Demographics'!I:I,FALSE)</f>
        <v>38</v>
      </c>
      <c r="E649" t="str">
        <f>_xlfn.XLOOKUP(A649,'Patient Demographics'!A:A,'Patient Demographics'!J:J,FALSE)</f>
        <v>Adult</v>
      </c>
      <c r="F649">
        <f>_xlfn.XLOOKUP(A649,'Billing Details'!A:A,'Billing Details'!U:U,FALSE)</f>
        <v>71874.399999999994</v>
      </c>
      <c r="G649">
        <f>_xlfn.XLOOKUP(A649,'Patient Health Records'!A:A,'Patient Health Records'!E:E,FALSE)</f>
        <v>59.9</v>
      </c>
      <c r="H649" t="str">
        <f>_xlfn.XLOOKUP(A649,'Patient Health Records'!A:A,'Patient Health Records'!B:B,FALSE)</f>
        <v>A-</v>
      </c>
      <c r="I649" t="b">
        <f>_xlfn.XLOOKUP(A649,'Patient Health Records'!A:A,'Patient Health Records'!J:J,FALSE)</f>
        <v>0</v>
      </c>
      <c r="J649" t="b">
        <f>_xlfn.XLOOKUP(A649,'Patient Health Records'!A:A,'Patient Health Records'!P:P,FALSE)</f>
        <v>0</v>
      </c>
      <c r="K649" s="68">
        <f>_xlfn.XLOOKUP(A649,'Patient Health Records'!A:A,'Patient Health Records'!F:F,FALSE)</f>
        <v>20.014033211934912</v>
      </c>
      <c r="L649" s="22" t="str">
        <f>_xlfn.XLOOKUP(A649,'Patient Health Records'!A:A,'Patient Health Records'!AD:AD,FALSE)</f>
        <v>FALSE</v>
      </c>
      <c r="M649">
        <f>_xlfn.XLOOKUP(A649,'Patient Demographics'!A:A,'Patient Demographics'!K:K,FALSE)</f>
        <v>150</v>
      </c>
      <c r="N649" t="b">
        <f>_xlfn.XLOOKUP(A649,'Billing Details'!A:A,'Billing Details'!T:T,FALSE)</f>
        <v>1</v>
      </c>
      <c r="O649" t="str">
        <f>_xlfn.XLOOKUP(A649,'Patient Health Records'!A:A,'Patient Health Records'!AF:AF,FALSE)</f>
        <v>Allergic Reaction</v>
      </c>
      <c r="P649" t="b">
        <f>_xlfn.XLOOKUP(A649,'Patient Health Records'!A:A,'Patient Health Records'!X:X,FALSE)</f>
        <v>0</v>
      </c>
      <c r="Q649" t="b">
        <f>_xlfn.XLOOKUP(A649,'Patient Health Records'!A:A,'Patient Health Records'!S:S,FALSE)</f>
        <v>0</v>
      </c>
      <c r="R649" t="b">
        <f>_xlfn.XLOOKUP(A649,'Patient Health Records'!A:A,'Patient Health Records'!AA:AA,FALSE)</f>
        <v>0</v>
      </c>
      <c r="S649" t="str">
        <f>_xlfn.XLOOKUP(A649,'Patient Demographics'!A:A,'Patient Demographics'!E:E,FALSE)</f>
        <v>Male</v>
      </c>
      <c r="T649" t="str">
        <f>_xlfn.XLOOKUP(A649,'Patient Education'!A:A,'Patient Education'!B:B,FALSE)</f>
        <v>Master's Degree</v>
      </c>
      <c r="U649" t="str">
        <f>_xlfn.XLOOKUP('Combined Sheet'!A649,'Patient Education'!A:A,'Patient Education'!C:C,FALSE)</f>
        <v>Senior Executive</v>
      </c>
      <c r="V649">
        <f>_xlfn.XLOOKUP(A649,'Billing Details'!A:A,'Billing Details'!J:J,FALSE)</f>
        <v>90000</v>
      </c>
    </row>
    <row r="650" spans="1:22" x14ac:dyDescent="0.35">
      <c r="A650" s="2" t="s">
        <v>1011</v>
      </c>
      <c r="B650">
        <f>_xlfn.XLOOKUP(A650,'Patient Demographics'!A:A,'Billing Details'!J:J,FALSE)</f>
        <v>200000</v>
      </c>
      <c r="C650" t="str">
        <f>_xlfn.XLOOKUP(A650,'Patient Demographics'!A:A,'Patient Demographics'!N:N,FALSE)</f>
        <v>West</v>
      </c>
      <c r="D650">
        <f>_xlfn.XLOOKUP(A650,'Patient Demographics'!A:A,'Patient Demographics'!I:I,FALSE)</f>
        <v>82</v>
      </c>
      <c r="E650" t="str">
        <f>_xlfn.XLOOKUP(A650,'Patient Demographics'!A:A,'Patient Demographics'!J:J,FALSE)</f>
        <v>super senior</v>
      </c>
      <c r="F650">
        <f>_xlfn.XLOOKUP(A650,'Billing Details'!A:A,'Billing Details'!U:U,FALSE)</f>
        <v>159176.6</v>
      </c>
      <c r="G650">
        <f>_xlfn.XLOOKUP(A650,'Patient Health Records'!A:A,'Patient Health Records'!E:E,FALSE)</f>
        <v>55.1</v>
      </c>
      <c r="H650" t="str">
        <f>_xlfn.XLOOKUP(A650,'Patient Health Records'!A:A,'Patient Health Records'!B:B,FALSE)</f>
        <v>AB+</v>
      </c>
      <c r="I650" t="b">
        <f>_xlfn.XLOOKUP(A650,'Patient Health Records'!A:A,'Patient Health Records'!J:J,FALSE)</f>
        <v>0</v>
      </c>
      <c r="J650" t="b">
        <f>_xlfn.XLOOKUP(A650,'Patient Health Records'!A:A,'Patient Health Records'!P:P,FALSE)</f>
        <v>0</v>
      </c>
      <c r="K650" s="68">
        <f>_xlfn.XLOOKUP(A650,'Patient Health Records'!A:A,'Patient Health Records'!F:F,FALSE)</f>
        <v>23.848684210526315</v>
      </c>
      <c r="L650" s="22" t="b">
        <f>_xlfn.XLOOKUP(A650,'Patient Health Records'!A:A,'Patient Health Records'!AD:AD,FALSE)</f>
        <v>0</v>
      </c>
      <c r="M650">
        <f>_xlfn.XLOOKUP(A650,'Patient Demographics'!A:A,'Patient Demographics'!K:K,FALSE)</f>
        <v>5</v>
      </c>
      <c r="N650" t="b">
        <f>_xlfn.XLOOKUP(A650,'Billing Details'!A:A,'Billing Details'!T:T,FALSE)</f>
        <v>1</v>
      </c>
      <c r="O650" t="str">
        <f>_xlfn.XLOOKUP(A650,'Patient Health Records'!A:A,'Patient Health Records'!AF:AF,FALSE)</f>
        <v>Cancer</v>
      </c>
      <c r="P650" t="b">
        <f>_xlfn.XLOOKUP(A650,'Patient Health Records'!A:A,'Patient Health Records'!X:X,FALSE)</f>
        <v>0</v>
      </c>
      <c r="Q650" t="b">
        <f>_xlfn.XLOOKUP(A650,'Patient Health Records'!A:A,'Patient Health Records'!S:S,FALSE)</f>
        <v>0</v>
      </c>
      <c r="R650" t="b">
        <f>_xlfn.XLOOKUP(A650,'Patient Health Records'!A:A,'Patient Health Records'!AA:AA,FALSE)</f>
        <v>0</v>
      </c>
      <c r="S650" t="str">
        <f>_xlfn.XLOOKUP(A650,'Patient Demographics'!A:A,'Patient Demographics'!E:E,FALSE)</f>
        <v>Female</v>
      </c>
      <c r="T650" t="str">
        <f>_xlfn.XLOOKUP(A650,'Patient Education'!A:A,'Patient Education'!B:B,FALSE)</f>
        <v>Bachelor's Degree</v>
      </c>
      <c r="U650" t="str">
        <f>_xlfn.XLOOKUP('Combined Sheet'!A650,'Patient Education'!A:A,'Patient Education'!C:C,FALSE)</f>
        <v>Junior Executive</v>
      </c>
      <c r="V650">
        <f>_xlfn.XLOOKUP(A650,'Billing Details'!A:A,'Billing Details'!J:J,FALSE)</f>
        <v>200000</v>
      </c>
    </row>
    <row r="651" spans="1:22" x14ac:dyDescent="0.35">
      <c r="A651" s="2" t="s">
        <v>1012</v>
      </c>
      <c r="B651">
        <f>_xlfn.XLOOKUP(A651,'Patient Demographics'!A:A,'Billing Details'!J:J,FALSE)</f>
        <v>3000</v>
      </c>
      <c r="C651" t="str">
        <f>_xlfn.XLOOKUP(A651,'Patient Demographics'!A:A,'Patient Demographics'!N:N,FALSE)</f>
        <v>West</v>
      </c>
      <c r="D651">
        <f>_xlfn.XLOOKUP(A651,'Patient Demographics'!A:A,'Patient Demographics'!I:I,FALSE)</f>
        <v>62</v>
      </c>
      <c r="E651" t="str">
        <f>_xlfn.XLOOKUP(A651,'Patient Demographics'!A:A,'Patient Demographics'!J:J,FALSE)</f>
        <v>super senior</v>
      </c>
      <c r="F651">
        <f>_xlfn.XLOOKUP(A651,'Billing Details'!A:A,'Billing Details'!U:U,FALSE)</f>
        <v>2477.58</v>
      </c>
      <c r="G651">
        <f>_xlfn.XLOOKUP(A651,'Patient Health Records'!A:A,'Patient Health Records'!E:E,FALSE)</f>
        <v>55.7</v>
      </c>
      <c r="H651" t="str">
        <f>_xlfn.XLOOKUP(A651,'Patient Health Records'!A:A,'Patient Health Records'!B:B,FALSE)</f>
        <v>O-</v>
      </c>
      <c r="I651" t="b">
        <f>_xlfn.XLOOKUP(A651,'Patient Health Records'!A:A,'Patient Health Records'!J:J,FALSE)</f>
        <v>0</v>
      </c>
      <c r="J651" t="b">
        <f>_xlfn.XLOOKUP(A651,'Patient Health Records'!A:A,'Patient Health Records'!P:P,FALSE)</f>
        <v>0</v>
      </c>
      <c r="K651" s="68">
        <f>_xlfn.XLOOKUP(A651,'Patient Health Records'!A:A,'Patient Health Records'!F:F,FALSE)</f>
        <v>20.213383655102341</v>
      </c>
      <c r="L651" s="22" t="b">
        <f>_xlfn.XLOOKUP(A651,'Patient Health Records'!A:A,'Patient Health Records'!AD:AD,FALSE)</f>
        <v>0</v>
      </c>
      <c r="M651">
        <f>_xlfn.XLOOKUP(A651,'Patient Demographics'!A:A,'Patient Demographics'!K:K,FALSE)</f>
        <v>9</v>
      </c>
      <c r="N651" t="b">
        <f>_xlfn.XLOOKUP(A651,'Billing Details'!A:A,'Billing Details'!T:T,FALSE)</f>
        <v>1</v>
      </c>
      <c r="O651" t="str">
        <f>_xlfn.XLOOKUP(A651,'Patient Health Records'!A:A,'Patient Health Records'!AF:AF,FALSE)</f>
        <v>Stroke</v>
      </c>
      <c r="P651" t="b">
        <f>_xlfn.XLOOKUP(A651,'Patient Health Records'!A:A,'Patient Health Records'!X:X,FALSE)</f>
        <v>0</v>
      </c>
      <c r="Q651" t="b">
        <f>_xlfn.XLOOKUP(A651,'Patient Health Records'!A:A,'Patient Health Records'!S:S,FALSE)</f>
        <v>0</v>
      </c>
      <c r="R651" t="b">
        <f>_xlfn.XLOOKUP(A651,'Patient Health Records'!A:A,'Patient Health Records'!AA:AA,FALSE)</f>
        <v>0</v>
      </c>
      <c r="S651" t="str">
        <f>_xlfn.XLOOKUP(A651,'Patient Demographics'!A:A,'Patient Demographics'!E:E,FALSE)</f>
        <v>Male</v>
      </c>
      <c r="T651" t="str">
        <f>_xlfn.XLOOKUP(A651,'Patient Education'!A:A,'Patient Education'!B:B,FALSE)</f>
        <v>Master's Degree</v>
      </c>
      <c r="U651" t="str">
        <f>_xlfn.XLOOKUP('Combined Sheet'!A651,'Patient Education'!A:A,'Patient Education'!C:C,FALSE)</f>
        <v>Doctor</v>
      </c>
      <c r="V651">
        <f>_xlfn.XLOOKUP(A651,'Billing Details'!A:A,'Billing Details'!J:J,FALSE)</f>
        <v>3000</v>
      </c>
    </row>
    <row r="652" spans="1:22" x14ac:dyDescent="0.35">
      <c r="A652" s="2" t="s">
        <v>1013</v>
      </c>
      <c r="B652">
        <f>_xlfn.XLOOKUP(A652,'Patient Demographics'!A:A,'Billing Details'!J:J,FALSE)</f>
        <v>40000</v>
      </c>
      <c r="C652" t="str">
        <f>_xlfn.XLOOKUP(A652,'Patient Demographics'!A:A,'Patient Demographics'!N:N,FALSE)</f>
        <v>West</v>
      </c>
      <c r="D652">
        <f>_xlfn.XLOOKUP(A652,'Patient Demographics'!A:A,'Patient Demographics'!I:I,FALSE)</f>
        <v>45</v>
      </c>
      <c r="E652" t="str">
        <f>_xlfn.XLOOKUP(A652,'Patient Demographics'!A:A,'Patient Demographics'!J:J,FALSE)</f>
        <v>Adult</v>
      </c>
      <c r="F652">
        <f>_xlfn.XLOOKUP(A652,'Billing Details'!A:A,'Billing Details'!U:U,FALSE)</f>
        <v>23723.899999999998</v>
      </c>
      <c r="G652">
        <f>_xlfn.XLOOKUP(A652,'Patient Health Records'!A:A,'Patient Health Records'!E:E,FALSE)</f>
        <v>62.6</v>
      </c>
      <c r="H652" t="str">
        <f>_xlfn.XLOOKUP(A652,'Patient Health Records'!A:A,'Patient Health Records'!B:B,FALSE)</f>
        <v>A+</v>
      </c>
      <c r="I652" t="b">
        <f>_xlfn.XLOOKUP(A652,'Patient Health Records'!A:A,'Patient Health Records'!J:J,FALSE)</f>
        <v>0</v>
      </c>
      <c r="J652" t="b">
        <f>_xlfn.XLOOKUP(A652,'Patient Health Records'!A:A,'Patient Health Records'!P:P,FALSE)</f>
        <v>0</v>
      </c>
      <c r="K652" s="68">
        <f>_xlfn.XLOOKUP(A652,'Patient Health Records'!A:A,'Patient Health Records'!F:F,FALSE)</f>
        <v>22.99357208448118</v>
      </c>
      <c r="L652" s="22" t="b">
        <f>_xlfn.XLOOKUP(A652,'Patient Health Records'!A:A,'Patient Health Records'!AD:AD,FALSE)</f>
        <v>0</v>
      </c>
      <c r="M652">
        <f>_xlfn.XLOOKUP(A652,'Patient Demographics'!A:A,'Patient Demographics'!K:K,FALSE)</f>
        <v>5</v>
      </c>
      <c r="N652" t="b">
        <f>_xlfn.XLOOKUP(A652,'Billing Details'!A:A,'Billing Details'!T:T,FALSE)</f>
        <v>1</v>
      </c>
      <c r="O652" t="str">
        <f>_xlfn.XLOOKUP(A652,'Patient Health Records'!A:A,'Patient Health Records'!AF:AF,FALSE)</f>
        <v>Osteoarthritis</v>
      </c>
      <c r="P652" t="b">
        <f>_xlfn.XLOOKUP(A652,'Patient Health Records'!A:A,'Patient Health Records'!X:X,FALSE)</f>
        <v>0</v>
      </c>
      <c r="Q652" t="b">
        <f>_xlfn.XLOOKUP(A652,'Patient Health Records'!A:A,'Patient Health Records'!S:S,FALSE)</f>
        <v>0</v>
      </c>
      <c r="R652" t="b">
        <f>_xlfn.XLOOKUP(A652,'Patient Health Records'!A:A,'Patient Health Records'!AA:AA,FALSE)</f>
        <v>0</v>
      </c>
      <c r="S652" t="str">
        <f>_xlfn.XLOOKUP(A652,'Patient Demographics'!A:A,'Patient Demographics'!E:E,FALSE)</f>
        <v>Female</v>
      </c>
      <c r="T652" t="str">
        <f>_xlfn.XLOOKUP(A652,'Patient Education'!A:A,'Patient Education'!B:B,FALSE)</f>
        <v>Bachelor's Degree</v>
      </c>
      <c r="U652" t="str">
        <f>_xlfn.XLOOKUP('Combined Sheet'!A652,'Patient Education'!A:A,'Patient Education'!C:C,FALSE)</f>
        <v>Nurse</v>
      </c>
      <c r="V652">
        <f>_xlfn.XLOOKUP(A652,'Billing Details'!A:A,'Billing Details'!J:J,FALSE)</f>
        <v>40000</v>
      </c>
    </row>
    <row r="653" spans="1:22" x14ac:dyDescent="0.35">
      <c r="A653" s="2" t="s">
        <v>1014</v>
      </c>
      <c r="B653">
        <f>_xlfn.XLOOKUP(A653,'Patient Demographics'!A:A,'Billing Details'!J:J,FALSE)</f>
        <v>500</v>
      </c>
      <c r="C653" t="str">
        <f>_xlfn.XLOOKUP(A653,'Patient Demographics'!A:A,'Patient Demographics'!N:N,FALSE)</f>
        <v>West</v>
      </c>
      <c r="D653">
        <f>_xlfn.XLOOKUP(A653,'Patient Demographics'!A:A,'Patient Demographics'!I:I,FALSE)</f>
        <v>38</v>
      </c>
      <c r="E653" t="str">
        <f>_xlfn.XLOOKUP(A653,'Patient Demographics'!A:A,'Patient Demographics'!J:J,FALSE)</f>
        <v>Adult</v>
      </c>
      <c r="F653">
        <f>_xlfn.XLOOKUP(A653,'Billing Details'!A:A,'Billing Details'!U:U,FALSE)</f>
        <v>394.89</v>
      </c>
      <c r="G653">
        <f>_xlfn.XLOOKUP(A653,'Patient Health Records'!A:A,'Patient Health Records'!E:E,FALSE)</f>
        <v>98.5</v>
      </c>
      <c r="H653" t="str">
        <f>_xlfn.XLOOKUP(A653,'Patient Health Records'!A:A,'Patient Health Records'!B:B,FALSE)</f>
        <v>B+</v>
      </c>
      <c r="I653" t="b">
        <f>_xlfn.XLOOKUP(A653,'Patient Health Records'!A:A,'Patient Health Records'!J:J,FALSE)</f>
        <v>1</v>
      </c>
      <c r="J653" t="b">
        <f>_xlfn.XLOOKUP(A653,'Patient Health Records'!A:A,'Patient Health Records'!P:P,FALSE)</f>
        <v>0</v>
      </c>
      <c r="K653" s="68">
        <f>_xlfn.XLOOKUP(A653,'Patient Health Records'!A:A,'Patient Health Records'!F:F,FALSE)</f>
        <v>30.741861989326175</v>
      </c>
      <c r="L653" s="22" t="b">
        <f>_xlfn.XLOOKUP(A653,'Patient Health Records'!A:A,'Patient Health Records'!AD:AD,FALSE)</f>
        <v>1</v>
      </c>
      <c r="M653">
        <f>_xlfn.XLOOKUP(A653,'Patient Demographics'!A:A,'Patient Demographics'!K:K,FALSE)</f>
        <v>15</v>
      </c>
      <c r="N653" t="b">
        <f>_xlfn.XLOOKUP(A653,'Billing Details'!A:A,'Billing Details'!T:T,FALSE)</f>
        <v>1</v>
      </c>
      <c r="O653" t="str">
        <f>_xlfn.XLOOKUP(A653,'Patient Health Records'!A:A,'Patient Health Records'!AF:AF,FALSE)</f>
        <v>Heart Attack</v>
      </c>
      <c r="P653" t="b">
        <f>_xlfn.XLOOKUP(A653,'Patient Health Records'!A:A,'Patient Health Records'!X:X,FALSE)</f>
        <v>0</v>
      </c>
      <c r="Q653" t="b">
        <f>_xlfn.XLOOKUP(A653,'Patient Health Records'!A:A,'Patient Health Records'!S:S,FALSE)</f>
        <v>0</v>
      </c>
      <c r="R653" t="b">
        <f>_xlfn.XLOOKUP(A653,'Patient Health Records'!A:A,'Patient Health Records'!AA:AA,FALSE)</f>
        <v>1</v>
      </c>
      <c r="S653" t="str">
        <f>_xlfn.XLOOKUP(A653,'Patient Demographics'!A:A,'Patient Demographics'!E:E,FALSE)</f>
        <v>Male</v>
      </c>
      <c r="T653" t="str">
        <f>_xlfn.XLOOKUP(A653,'Patient Education'!A:A,'Patient Education'!B:B,FALSE)</f>
        <v>Master's Degree</v>
      </c>
      <c r="U653" t="str">
        <f>_xlfn.XLOOKUP('Combined Sheet'!A653,'Patient Education'!A:A,'Patient Education'!C:C,FALSE)</f>
        <v>Software Engineer</v>
      </c>
      <c r="V653">
        <f>_xlfn.XLOOKUP(A653,'Billing Details'!A:A,'Billing Details'!J:J,FALSE)</f>
        <v>500</v>
      </c>
    </row>
    <row r="654" spans="1:22" x14ac:dyDescent="0.35">
      <c r="A654" s="2" t="s">
        <v>1016</v>
      </c>
      <c r="B654">
        <f>_xlfn.XLOOKUP(A654,'Patient Demographics'!A:A,'Billing Details'!J:J,FALSE)</f>
        <v>60000</v>
      </c>
      <c r="C654" t="str">
        <f>_xlfn.XLOOKUP(A654,'Patient Demographics'!A:A,'Patient Demographics'!N:N,FALSE)</f>
        <v>West</v>
      </c>
      <c r="D654">
        <f>_xlfn.XLOOKUP(A654,'Patient Demographics'!A:A,'Patient Demographics'!I:I,FALSE)</f>
        <v>38</v>
      </c>
      <c r="E654" t="str">
        <f>_xlfn.XLOOKUP(A654,'Patient Demographics'!A:A,'Patient Demographics'!J:J,FALSE)</f>
        <v>Adult</v>
      </c>
      <c r="F654">
        <f>_xlfn.XLOOKUP(A654,'Billing Details'!A:A,'Billing Details'!U:U,FALSE)</f>
        <v>53382.16</v>
      </c>
      <c r="G654">
        <f>_xlfn.XLOOKUP(A654,'Patient Health Records'!A:A,'Patient Health Records'!E:E,FALSE)</f>
        <v>80.3</v>
      </c>
      <c r="H654" t="str">
        <f>_xlfn.XLOOKUP(A654,'Patient Health Records'!A:A,'Patient Health Records'!B:B,FALSE)</f>
        <v>AB+</v>
      </c>
      <c r="I654" t="b">
        <f>_xlfn.XLOOKUP(A654,'Patient Health Records'!A:A,'Patient Health Records'!J:J,FALSE)</f>
        <v>0</v>
      </c>
      <c r="J654" t="b">
        <f>_xlfn.XLOOKUP(A654,'Patient Health Records'!A:A,'Patient Health Records'!P:P,FALSE)</f>
        <v>1</v>
      </c>
      <c r="K654" s="68">
        <f>_xlfn.XLOOKUP(A654,'Patient Health Records'!A:A,'Patient Health Records'!F:F,FALSE)</f>
        <v>26.52265821112432</v>
      </c>
      <c r="L654" s="22" t="b">
        <f>_xlfn.XLOOKUP(A654,'Patient Health Records'!A:A,'Patient Health Records'!AD:AD,FALSE)</f>
        <v>0</v>
      </c>
      <c r="M654">
        <f>_xlfn.XLOOKUP(A654,'Patient Demographics'!A:A,'Patient Demographics'!K:K,FALSE)</f>
        <v>25</v>
      </c>
      <c r="N654" t="b">
        <f>_xlfn.XLOOKUP(A654,'Billing Details'!A:A,'Billing Details'!T:T,FALSE)</f>
        <v>1</v>
      </c>
      <c r="O654" t="str">
        <f>_xlfn.XLOOKUP(A654,'Patient Health Records'!A:A,'Patient Health Records'!AF:AF,FALSE)</f>
        <v>Fractured Leg</v>
      </c>
      <c r="P654" t="b">
        <f>_xlfn.XLOOKUP(A654,'Patient Health Records'!A:A,'Patient Health Records'!X:X,FALSE)</f>
        <v>0</v>
      </c>
      <c r="Q654" t="b">
        <f>_xlfn.XLOOKUP(A654,'Patient Health Records'!A:A,'Patient Health Records'!S:S,FALSE)</f>
        <v>0</v>
      </c>
      <c r="R654" t="b">
        <f>_xlfn.XLOOKUP(A654,'Patient Health Records'!A:A,'Patient Health Records'!AA:AA,FALSE)</f>
        <v>0</v>
      </c>
      <c r="S654" t="str">
        <f>_xlfn.XLOOKUP(A654,'Patient Demographics'!A:A,'Patient Demographics'!E:E,FALSE)</f>
        <v>Female</v>
      </c>
      <c r="T654" t="str">
        <f>_xlfn.XLOOKUP(A654,'Patient Education'!A:A,'Patient Education'!B:B,FALSE)</f>
        <v>School</v>
      </c>
      <c r="U654" t="str">
        <f>_xlfn.XLOOKUP('Combined Sheet'!A654,'Patient Education'!A:A,'Patient Education'!C:C,FALSE)</f>
        <v>Driver</v>
      </c>
      <c r="V654">
        <f>_xlfn.XLOOKUP(A654,'Billing Details'!A:A,'Billing Details'!J:J,FALSE)</f>
        <v>60000</v>
      </c>
    </row>
    <row r="655" spans="1:22" x14ac:dyDescent="0.35">
      <c r="A655" s="2" t="s">
        <v>1017</v>
      </c>
      <c r="B655">
        <f>_xlfn.XLOOKUP(A655,'Patient Demographics'!A:A,'Billing Details'!J:J,FALSE)</f>
        <v>200</v>
      </c>
      <c r="C655" t="str">
        <f>_xlfn.XLOOKUP(A655,'Patient Demographics'!A:A,'Patient Demographics'!N:N,FALSE)</f>
        <v>North</v>
      </c>
      <c r="D655">
        <f>_xlfn.XLOOKUP(A655,'Patient Demographics'!A:A,'Patient Demographics'!I:I,FALSE)</f>
        <v>68</v>
      </c>
      <c r="E655" t="str">
        <f>_xlfn.XLOOKUP(A655,'Patient Demographics'!A:A,'Patient Demographics'!J:J,FALSE)</f>
        <v>super senior</v>
      </c>
      <c r="F655">
        <f>_xlfn.XLOOKUP(A655,'Billing Details'!A:A,'Billing Details'!U:U,FALSE)</f>
        <v>122.98</v>
      </c>
      <c r="G655">
        <f>_xlfn.XLOOKUP(A655,'Patient Health Records'!A:A,'Patient Health Records'!E:E,FALSE)</f>
        <v>49.6</v>
      </c>
      <c r="H655" t="str">
        <f>_xlfn.XLOOKUP(A655,'Patient Health Records'!A:A,'Patient Health Records'!B:B,FALSE)</f>
        <v>B-</v>
      </c>
      <c r="I655" t="b">
        <f>_xlfn.XLOOKUP(A655,'Patient Health Records'!A:A,'Patient Health Records'!J:J,FALSE)</f>
        <v>0</v>
      </c>
      <c r="J655" t="b">
        <f>_xlfn.XLOOKUP(A655,'Patient Health Records'!A:A,'Patient Health Records'!P:P,FALSE)</f>
        <v>1</v>
      </c>
      <c r="K655" s="68">
        <f>_xlfn.XLOOKUP(A655,'Patient Health Records'!A:A,'Patient Health Records'!F:F,FALSE)</f>
        <v>22.044444444444444</v>
      </c>
      <c r="L655" s="22" t="b">
        <f>_xlfn.XLOOKUP(A655,'Patient Health Records'!A:A,'Patient Health Records'!AD:AD,FALSE)</f>
        <v>0</v>
      </c>
      <c r="M655">
        <f>_xlfn.XLOOKUP(A655,'Patient Demographics'!A:A,'Patient Demographics'!K:K,FALSE)</f>
        <v>12</v>
      </c>
      <c r="N655" t="b">
        <f>_xlfn.XLOOKUP(A655,'Billing Details'!A:A,'Billing Details'!T:T,FALSE)</f>
        <v>1</v>
      </c>
      <c r="O655" t="str">
        <f>_xlfn.XLOOKUP(A655,'Patient Health Records'!A:A,'Patient Health Records'!AF:AF,FALSE)</f>
        <v>Fractured Arm</v>
      </c>
      <c r="P655" t="b">
        <f>_xlfn.XLOOKUP(A655,'Patient Health Records'!A:A,'Patient Health Records'!X:X,FALSE)</f>
        <v>0</v>
      </c>
      <c r="Q655" t="b">
        <f>_xlfn.XLOOKUP(A655,'Patient Health Records'!A:A,'Patient Health Records'!S:S,FALSE)</f>
        <v>0</v>
      </c>
      <c r="R655" t="b">
        <f>_xlfn.XLOOKUP(A655,'Patient Health Records'!A:A,'Patient Health Records'!AA:AA,FALSE)</f>
        <v>0</v>
      </c>
      <c r="S655" t="str">
        <f>_xlfn.XLOOKUP(A655,'Patient Demographics'!A:A,'Patient Demographics'!E:E,FALSE)</f>
        <v>Female</v>
      </c>
      <c r="T655" t="str">
        <f>_xlfn.XLOOKUP(A655,'Patient Education'!A:A,'Patient Education'!B:B,FALSE)</f>
        <v>Master's Degree</v>
      </c>
      <c r="U655" t="str">
        <f>_xlfn.XLOOKUP('Combined Sheet'!A655,'Patient Education'!A:A,'Patient Education'!C:C,FALSE)</f>
        <v>Senior Executive</v>
      </c>
      <c r="V655">
        <f>_xlfn.XLOOKUP(A655,'Billing Details'!A:A,'Billing Details'!J:J,FALSE)</f>
        <v>200</v>
      </c>
    </row>
    <row r="656" spans="1:22" x14ac:dyDescent="0.35">
      <c r="A656" s="2" t="s">
        <v>1018</v>
      </c>
      <c r="B656">
        <f>_xlfn.XLOOKUP(A656,'Patient Demographics'!A:A,'Billing Details'!J:J,FALSE)</f>
        <v>200000</v>
      </c>
      <c r="C656" t="str">
        <f>_xlfn.XLOOKUP(A656,'Patient Demographics'!A:A,'Patient Demographics'!N:N,FALSE)</f>
        <v>North</v>
      </c>
      <c r="D656">
        <f>_xlfn.XLOOKUP(A656,'Patient Demographics'!A:A,'Patient Demographics'!I:I,FALSE)</f>
        <v>38</v>
      </c>
      <c r="E656" t="str">
        <f>_xlfn.XLOOKUP(A656,'Patient Demographics'!A:A,'Patient Demographics'!J:J,FALSE)</f>
        <v>Adult</v>
      </c>
      <c r="F656">
        <f>_xlfn.XLOOKUP(A656,'Billing Details'!A:A,'Billing Details'!U:U,FALSE)</f>
        <v>124213.09999999999</v>
      </c>
      <c r="G656">
        <f>_xlfn.XLOOKUP(A656,'Patient Health Records'!A:A,'Patient Health Records'!E:E,FALSE)</f>
        <v>103.8</v>
      </c>
      <c r="H656" t="str">
        <f>_xlfn.XLOOKUP(A656,'Patient Health Records'!A:A,'Patient Health Records'!B:B,FALSE)</f>
        <v>O-</v>
      </c>
      <c r="I656" t="b">
        <f>_xlfn.XLOOKUP(A656,'Patient Health Records'!A:A,'Patient Health Records'!J:J,FALSE)</f>
        <v>0</v>
      </c>
      <c r="J656" t="b">
        <f>_xlfn.XLOOKUP(A656,'Patient Health Records'!A:A,'Patient Health Records'!P:P,FALSE)</f>
        <v>1</v>
      </c>
      <c r="K656" s="68">
        <f>_xlfn.XLOOKUP(A656,'Patient Health Records'!A:A,'Patient Health Records'!F:F,FALSE)</f>
        <v>33.13224169300009</v>
      </c>
      <c r="L656" s="22" t="b">
        <f>_xlfn.XLOOKUP(A656,'Patient Health Records'!A:A,'Patient Health Records'!AD:AD,FALSE)</f>
        <v>1</v>
      </c>
      <c r="M656">
        <f>_xlfn.XLOOKUP(A656,'Patient Demographics'!A:A,'Patient Demographics'!K:K,FALSE)</f>
        <v>20</v>
      </c>
      <c r="N656" t="b">
        <f>_xlfn.XLOOKUP(A656,'Billing Details'!A:A,'Billing Details'!T:T,FALSE)</f>
        <v>1</v>
      </c>
      <c r="O656" t="str">
        <f>_xlfn.XLOOKUP(A656,'Patient Health Records'!A:A,'Patient Health Records'!AF:AF,FALSE)</f>
        <v>Respiratory Infection</v>
      </c>
      <c r="P656" t="b">
        <f>_xlfn.XLOOKUP(A656,'Patient Health Records'!A:A,'Patient Health Records'!X:X,FALSE)</f>
        <v>0</v>
      </c>
      <c r="Q656" t="b">
        <f>_xlfn.XLOOKUP(A656,'Patient Health Records'!A:A,'Patient Health Records'!S:S,FALSE)</f>
        <v>1</v>
      </c>
      <c r="R656" t="b">
        <f>_xlfn.XLOOKUP(A656,'Patient Health Records'!A:A,'Patient Health Records'!AA:AA,FALSE)</f>
        <v>1</v>
      </c>
      <c r="S656" t="str">
        <f>_xlfn.XLOOKUP(A656,'Patient Demographics'!A:A,'Patient Demographics'!E:E,FALSE)</f>
        <v>Female</v>
      </c>
      <c r="T656" t="str">
        <f>_xlfn.XLOOKUP(A656,'Patient Education'!A:A,'Patient Education'!B:B,FALSE)</f>
        <v>Bachelor's Degree</v>
      </c>
      <c r="U656" t="str">
        <f>_xlfn.XLOOKUP('Combined Sheet'!A656,'Patient Education'!A:A,'Patient Education'!C:C,FALSE)</f>
        <v>Teacher</v>
      </c>
      <c r="V656">
        <f>_xlfn.XLOOKUP(A656,'Billing Details'!A:A,'Billing Details'!J:J,FALSE)</f>
        <v>200000</v>
      </c>
    </row>
    <row r="657" spans="1:22" x14ac:dyDescent="0.35">
      <c r="A657" s="2" t="s">
        <v>1019</v>
      </c>
      <c r="B657">
        <f>_xlfn.XLOOKUP(A657,'Patient Demographics'!A:A,'Billing Details'!J:J,FALSE)</f>
        <v>250000</v>
      </c>
      <c r="C657" t="str">
        <f>_xlfn.XLOOKUP(A657,'Patient Demographics'!A:A,'Patient Demographics'!N:N,FALSE)</f>
        <v>South</v>
      </c>
      <c r="D657">
        <f>_xlfn.XLOOKUP(A657,'Patient Demographics'!A:A,'Patient Demographics'!I:I,FALSE)</f>
        <v>33</v>
      </c>
      <c r="E657" t="str">
        <f>_xlfn.XLOOKUP(A657,'Patient Demographics'!A:A,'Patient Demographics'!J:J,FALSE)</f>
        <v>Adult</v>
      </c>
      <c r="F657">
        <f>_xlfn.XLOOKUP(A657,'Billing Details'!A:A,'Billing Details'!U:U,FALSE)</f>
        <v>200949.1</v>
      </c>
      <c r="G657">
        <f>_xlfn.XLOOKUP(A657,'Patient Health Records'!A:A,'Patient Health Records'!E:E,FALSE)</f>
        <v>81</v>
      </c>
      <c r="H657" t="str">
        <f>_xlfn.XLOOKUP(A657,'Patient Health Records'!A:A,'Patient Health Records'!B:B,FALSE)</f>
        <v>B+</v>
      </c>
      <c r="I657" t="b">
        <f>_xlfn.XLOOKUP(A657,'Patient Health Records'!A:A,'Patient Health Records'!J:J,FALSE)</f>
        <v>0</v>
      </c>
      <c r="J657" t="b">
        <f>_xlfn.XLOOKUP(A657,'Patient Health Records'!A:A,'Patient Health Records'!P:P,FALSE)</f>
        <v>0</v>
      </c>
      <c r="K657" s="68">
        <f>_xlfn.XLOOKUP(A657,'Patient Health Records'!A:A,'Patient Health Records'!F:F,FALSE)</f>
        <v>25.280109859242845</v>
      </c>
      <c r="L657" s="22" t="str">
        <f>_xlfn.XLOOKUP(A657,'Patient Health Records'!A:A,'Patient Health Records'!AD:AD,FALSE)</f>
        <v>FALSE</v>
      </c>
      <c r="M657">
        <f>_xlfn.XLOOKUP(A657,'Patient Demographics'!A:A,'Patient Demographics'!K:K,FALSE)</f>
        <v>0</v>
      </c>
      <c r="N657" t="b">
        <f>_xlfn.XLOOKUP(A657,'Billing Details'!A:A,'Billing Details'!T:T,FALSE)</f>
        <v>1</v>
      </c>
      <c r="O657" t="str">
        <f>_xlfn.XLOOKUP(A657,'Patient Health Records'!A:A,'Patient Health Records'!AF:AF,FALSE)</f>
        <v>Allergic Reaction</v>
      </c>
      <c r="P657" t="b">
        <f>_xlfn.XLOOKUP(A657,'Patient Health Records'!A:A,'Patient Health Records'!X:X,FALSE)</f>
        <v>0</v>
      </c>
      <c r="Q657" t="b">
        <f>_xlfn.XLOOKUP(A657,'Patient Health Records'!A:A,'Patient Health Records'!S:S,FALSE)</f>
        <v>0</v>
      </c>
      <c r="R657" t="b">
        <f>_xlfn.XLOOKUP(A657,'Patient Health Records'!A:A,'Patient Health Records'!AA:AA,FALSE)</f>
        <v>0</v>
      </c>
      <c r="S657" t="str">
        <f>_xlfn.XLOOKUP(A657,'Patient Demographics'!A:A,'Patient Demographics'!E:E,FALSE)</f>
        <v>Male</v>
      </c>
      <c r="T657" t="str">
        <f>_xlfn.XLOOKUP(A657,'Patient Education'!A:A,'Patient Education'!B:B,FALSE)</f>
        <v>Master's Degree</v>
      </c>
      <c r="U657" t="str">
        <f>_xlfn.XLOOKUP('Combined Sheet'!A657,'Patient Education'!A:A,'Patient Education'!C:C,FALSE)</f>
        <v>Doctor</v>
      </c>
      <c r="V657">
        <f>_xlfn.XLOOKUP(A657,'Billing Details'!A:A,'Billing Details'!J:J,FALSE)</f>
        <v>250000</v>
      </c>
    </row>
    <row r="658" spans="1:22" x14ac:dyDescent="0.35">
      <c r="A658" s="2" t="s">
        <v>1020</v>
      </c>
      <c r="B658">
        <f>_xlfn.XLOOKUP(A658,'Patient Demographics'!A:A,'Billing Details'!J:J,FALSE)</f>
        <v>60000</v>
      </c>
      <c r="C658" t="str">
        <f>_xlfn.XLOOKUP(A658,'Patient Demographics'!A:A,'Patient Demographics'!N:N,FALSE)</f>
        <v>South</v>
      </c>
      <c r="D658">
        <f>_xlfn.XLOOKUP(A658,'Patient Demographics'!A:A,'Patient Demographics'!I:I,FALSE)</f>
        <v>28</v>
      </c>
      <c r="E658" t="str">
        <f>_xlfn.XLOOKUP(A658,'Patient Demographics'!A:A,'Patient Demographics'!J:J,FALSE)</f>
        <v>Young adult</v>
      </c>
      <c r="F658">
        <f>_xlfn.XLOOKUP(A658,'Billing Details'!A:A,'Billing Details'!U:U,FALSE)</f>
        <v>48097.399999999994</v>
      </c>
      <c r="G658">
        <f>_xlfn.XLOOKUP(A658,'Patient Health Records'!A:A,'Patient Health Records'!E:E,FALSE)</f>
        <v>85.2</v>
      </c>
      <c r="H658" t="str">
        <f>_xlfn.XLOOKUP(A658,'Patient Health Records'!A:A,'Patient Health Records'!B:B,FALSE)</f>
        <v>A+</v>
      </c>
      <c r="I658" t="b">
        <f>_xlfn.XLOOKUP(A658,'Patient Health Records'!A:A,'Patient Health Records'!J:J,FALSE)</f>
        <v>1</v>
      </c>
      <c r="J658" t="b">
        <f>_xlfn.XLOOKUP(A658,'Patient Health Records'!A:A,'Patient Health Records'!P:P,FALSE)</f>
        <v>1</v>
      </c>
      <c r="K658" s="68">
        <f>_xlfn.XLOOKUP(A658,'Patient Health Records'!A:A,'Patient Health Records'!F:F,FALSE)</f>
        <v>26.890544123216767</v>
      </c>
      <c r="L658" s="22" t="b">
        <f>_xlfn.XLOOKUP(A658,'Patient Health Records'!A:A,'Patient Health Records'!AD:AD,FALSE)</f>
        <v>0</v>
      </c>
      <c r="M658">
        <f>_xlfn.XLOOKUP(A658,'Patient Demographics'!A:A,'Patient Demographics'!K:K,FALSE)</f>
        <v>7</v>
      </c>
      <c r="N658" t="b">
        <f>_xlfn.XLOOKUP(A658,'Billing Details'!A:A,'Billing Details'!T:T,FALSE)</f>
        <v>1</v>
      </c>
      <c r="O658" t="str">
        <f>_xlfn.XLOOKUP(A658,'Patient Health Records'!A:A,'Patient Health Records'!AF:AF,FALSE)</f>
        <v>Stroke</v>
      </c>
      <c r="P658" t="b">
        <f>_xlfn.XLOOKUP(A658,'Patient Health Records'!A:A,'Patient Health Records'!X:X,FALSE)</f>
        <v>0</v>
      </c>
      <c r="Q658" t="b">
        <f>_xlfn.XLOOKUP(A658,'Patient Health Records'!A:A,'Patient Health Records'!S:S,FALSE)</f>
        <v>0</v>
      </c>
      <c r="R658" t="b">
        <f>_xlfn.XLOOKUP(A658,'Patient Health Records'!A:A,'Patient Health Records'!AA:AA,FALSE)</f>
        <v>0</v>
      </c>
      <c r="S658" t="str">
        <f>_xlfn.XLOOKUP(A658,'Patient Demographics'!A:A,'Patient Demographics'!E:E,FALSE)</f>
        <v>Male</v>
      </c>
      <c r="T658" t="str">
        <f>_xlfn.XLOOKUP(A658,'Patient Education'!A:A,'Patient Education'!B:B,FALSE)</f>
        <v>Bachelor's Degree</v>
      </c>
      <c r="U658" t="str">
        <f>_xlfn.XLOOKUP('Combined Sheet'!A658,'Patient Education'!A:A,'Patient Education'!C:C,FALSE)</f>
        <v>Teacher</v>
      </c>
      <c r="V658">
        <f>_xlfn.XLOOKUP(A658,'Billing Details'!A:A,'Billing Details'!J:J,FALSE)</f>
        <v>60000</v>
      </c>
    </row>
    <row r="659" spans="1:22" x14ac:dyDescent="0.35">
      <c r="A659" s="2" t="s">
        <v>1022</v>
      </c>
      <c r="B659">
        <f>_xlfn.XLOOKUP(A659,'Patient Demographics'!A:A,'Billing Details'!J:J,FALSE)</f>
        <v>40000</v>
      </c>
      <c r="C659" t="str">
        <f>_xlfn.XLOOKUP(A659,'Patient Demographics'!A:A,'Patient Demographics'!N:N,FALSE)</f>
        <v>South</v>
      </c>
      <c r="D659">
        <f>_xlfn.XLOOKUP(A659,'Patient Demographics'!A:A,'Patient Demographics'!I:I,FALSE)</f>
        <v>42</v>
      </c>
      <c r="E659" t="str">
        <f>_xlfn.XLOOKUP(A659,'Patient Demographics'!A:A,'Patient Demographics'!J:J,FALSE)</f>
        <v>Adult</v>
      </c>
      <c r="F659" t="str">
        <f>_xlfn.XLOOKUP(A659,'Billing Details'!A:A,'Billing Details'!U:U,FALSE)</f>
        <v/>
      </c>
      <c r="G659">
        <f>_xlfn.XLOOKUP(A659,'Patient Health Records'!A:A,'Patient Health Records'!E:E,FALSE)</f>
        <v>62.9</v>
      </c>
      <c r="H659" t="str">
        <f>_xlfn.XLOOKUP(A659,'Patient Health Records'!A:A,'Patient Health Records'!B:B,FALSE)</f>
        <v>AB+</v>
      </c>
      <c r="I659" t="b">
        <f>_xlfn.XLOOKUP(A659,'Patient Health Records'!A:A,'Patient Health Records'!J:J,FALSE)</f>
        <v>0</v>
      </c>
      <c r="J659" t="b">
        <f>_xlfn.XLOOKUP(A659,'Patient Health Records'!A:A,'Patient Health Records'!P:P,FALSE)</f>
        <v>0</v>
      </c>
      <c r="K659" s="68">
        <f>_xlfn.XLOOKUP(A659,'Patient Health Records'!A:A,'Patient Health Records'!F:F,FALSE)</f>
        <v>23.386377156454493</v>
      </c>
      <c r="L659" s="22" t="b">
        <f>_xlfn.XLOOKUP(A659,'Patient Health Records'!A:A,'Patient Health Records'!AD:AD,FALSE)</f>
        <v>0</v>
      </c>
      <c r="M659">
        <f>_xlfn.XLOOKUP(A659,'Patient Demographics'!A:A,'Patient Demographics'!K:K,FALSE)</f>
        <v>7</v>
      </c>
      <c r="N659" t="b">
        <f>_xlfn.XLOOKUP(A659,'Billing Details'!A:A,'Billing Details'!T:T,FALSE)</f>
        <v>0</v>
      </c>
      <c r="O659" t="str">
        <f>_xlfn.XLOOKUP(A659,'Patient Health Records'!A:A,'Patient Health Records'!AF:AF,FALSE)</f>
        <v>Fractured Leg</v>
      </c>
      <c r="P659" t="b">
        <f>_xlfn.XLOOKUP(A659,'Patient Health Records'!A:A,'Patient Health Records'!X:X,FALSE)</f>
        <v>0</v>
      </c>
      <c r="Q659" t="b">
        <f>_xlfn.XLOOKUP(A659,'Patient Health Records'!A:A,'Patient Health Records'!S:S,FALSE)</f>
        <v>0</v>
      </c>
      <c r="R659" t="b">
        <f>_xlfn.XLOOKUP(A659,'Patient Health Records'!A:A,'Patient Health Records'!AA:AA,FALSE)</f>
        <v>0</v>
      </c>
      <c r="S659" t="str">
        <f>_xlfn.XLOOKUP(A659,'Patient Demographics'!A:A,'Patient Demographics'!E:E,FALSE)</f>
        <v>Male</v>
      </c>
      <c r="T659" t="str">
        <f>_xlfn.XLOOKUP(A659,'Patient Education'!A:A,'Patient Education'!B:B,FALSE)</f>
        <v>School</v>
      </c>
      <c r="U659" t="str">
        <f>_xlfn.XLOOKUP('Combined Sheet'!A659,'Patient Education'!A:A,'Patient Education'!C:C,FALSE)</f>
        <v>Retail Worker</v>
      </c>
      <c r="V659">
        <f>_xlfn.XLOOKUP(A659,'Billing Details'!A:A,'Billing Details'!J:J,FALSE)</f>
        <v>40000</v>
      </c>
    </row>
    <row r="660" spans="1:22" x14ac:dyDescent="0.35">
      <c r="A660" s="2" t="s">
        <v>1024</v>
      </c>
      <c r="B660">
        <f>_xlfn.XLOOKUP(A660,'Patient Demographics'!A:A,'Billing Details'!J:J,FALSE)</f>
        <v>21000</v>
      </c>
      <c r="C660" t="str">
        <f>_xlfn.XLOOKUP(A660,'Patient Demographics'!A:A,'Patient Demographics'!N:N,FALSE)</f>
        <v>South</v>
      </c>
      <c r="D660">
        <f>_xlfn.XLOOKUP(A660,'Patient Demographics'!A:A,'Patient Demographics'!I:I,FALSE)</f>
        <v>58</v>
      </c>
      <c r="E660" t="str">
        <f>_xlfn.XLOOKUP(A660,'Patient Demographics'!A:A,'Patient Demographics'!J:J,FALSE)</f>
        <v>Senior</v>
      </c>
      <c r="F660">
        <f>_xlfn.XLOOKUP(A660,'Billing Details'!A:A,'Billing Details'!U:U,FALSE)</f>
        <v>16672.600000000002</v>
      </c>
      <c r="G660">
        <f>_xlfn.XLOOKUP(A660,'Patient Health Records'!A:A,'Patient Health Records'!E:E,FALSE)</f>
        <v>75.099999999999994</v>
      </c>
      <c r="H660" t="str">
        <f>_xlfn.XLOOKUP(A660,'Patient Health Records'!A:A,'Patient Health Records'!B:B,FALSE)</f>
        <v>B-</v>
      </c>
      <c r="I660" t="b">
        <f>_xlfn.XLOOKUP(A660,'Patient Health Records'!A:A,'Patient Health Records'!J:J,FALSE)</f>
        <v>0</v>
      </c>
      <c r="J660" t="b">
        <f>_xlfn.XLOOKUP(A660,'Patient Health Records'!A:A,'Patient Health Records'!P:P,FALSE)</f>
        <v>0</v>
      </c>
      <c r="K660" s="68">
        <f>_xlfn.XLOOKUP(A660,'Patient Health Records'!A:A,'Patient Health Records'!F:F,FALSE)</f>
        <v>31.259105098855354</v>
      </c>
      <c r="L660" s="22" t="b">
        <f>_xlfn.XLOOKUP(A660,'Patient Health Records'!A:A,'Patient Health Records'!AD:AD,FALSE)</f>
        <v>1</v>
      </c>
      <c r="M660">
        <f>_xlfn.XLOOKUP(A660,'Patient Demographics'!A:A,'Patient Demographics'!K:K,FALSE)</f>
        <v>3</v>
      </c>
      <c r="N660" t="b">
        <f>_xlfn.XLOOKUP(A660,'Billing Details'!A:A,'Billing Details'!T:T,FALSE)</f>
        <v>1</v>
      </c>
      <c r="O660" t="str">
        <f>_xlfn.XLOOKUP(A660,'Patient Health Records'!A:A,'Patient Health Records'!AF:AF,FALSE)</f>
        <v>Hypertension</v>
      </c>
      <c r="P660" t="b">
        <f>_xlfn.XLOOKUP(A660,'Patient Health Records'!A:A,'Patient Health Records'!X:X,FALSE)</f>
        <v>0</v>
      </c>
      <c r="Q660" t="b">
        <f>_xlfn.XLOOKUP(A660,'Patient Health Records'!A:A,'Patient Health Records'!S:S,FALSE)</f>
        <v>1</v>
      </c>
      <c r="R660" t="b">
        <f>_xlfn.XLOOKUP(A660,'Patient Health Records'!A:A,'Patient Health Records'!AA:AA,FALSE)</f>
        <v>1</v>
      </c>
      <c r="S660" t="str">
        <f>_xlfn.XLOOKUP(A660,'Patient Demographics'!A:A,'Patient Demographics'!E:E,FALSE)</f>
        <v>Male</v>
      </c>
      <c r="T660" t="str">
        <f>_xlfn.XLOOKUP(A660,'Patient Education'!A:A,'Patient Education'!B:B,FALSE)</f>
        <v>Bachelor's Degree</v>
      </c>
      <c r="U660" t="str">
        <f>_xlfn.XLOOKUP('Combined Sheet'!A660,'Patient Education'!A:A,'Patient Education'!C:C,FALSE)</f>
        <v>Teacher</v>
      </c>
      <c r="V660">
        <f>_xlfn.XLOOKUP(A660,'Billing Details'!A:A,'Billing Details'!J:J,FALSE)</f>
        <v>21000</v>
      </c>
    </row>
    <row r="661" spans="1:22" x14ac:dyDescent="0.35">
      <c r="A661" s="2" t="s">
        <v>1025</v>
      </c>
      <c r="B661">
        <f>_xlfn.XLOOKUP(A661,'Patient Demographics'!A:A,'Billing Details'!J:J,FALSE)</f>
        <v>300000</v>
      </c>
      <c r="C661" t="str">
        <f>_xlfn.XLOOKUP(A661,'Patient Demographics'!A:A,'Patient Demographics'!N:N,FALSE)</f>
        <v>West</v>
      </c>
      <c r="D661">
        <f>_xlfn.XLOOKUP(A661,'Patient Demographics'!A:A,'Patient Demographics'!I:I,FALSE)</f>
        <v>33</v>
      </c>
      <c r="E661" t="str">
        <f>_xlfn.XLOOKUP(A661,'Patient Demographics'!A:A,'Patient Demographics'!J:J,FALSE)</f>
        <v>Adult</v>
      </c>
      <c r="F661">
        <f>_xlfn.XLOOKUP(A661,'Billing Details'!A:A,'Billing Details'!U:U,FALSE)</f>
        <v>202307.52</v>
      </c>
      <c r="G661">
        <f>_xlfn.XLOOKUP(A661,'Patient Health Records'!A:A,'Patient Health Records'!E:E,FALSE)</f>
        <v>74.400000000000006</v>
      </c>
      <c r="H661" t="str">
        <f>_xlfn.XLOOKUP(A661,'Patient Health Records'!A:A,'Patient Health Records'!B:B,FALSE)</f>
        <v>O+</v>
      </c>
      <c r="I661" t="b">
        <f>_xlfn.XLOOKUP(A661,'Patient Health Records'!A:A,'Patient Health Records'!J:J,FALSE)</f>
        <v>1</v>
      </c>
      <c r="J661" t="b">
        <f>_xlfn.XLOOKUP(A661,'Patient Health Records'!A:A,'Patient Health Records'!P:P,FALSE)</f>
        <v>0</v>
      </c>
      <c r="K661" s="68">
        <f>_xlfn.XLOOKUP(A661,'Patient Health Records'!A:A,'Patient Health Records'!F:F,FALSE)</f>
        <v>28.002559373706202</v>
      </c>
      <c r="L661" s="22" t="b">
        <f>_xlfn.XLOOKUP(A661,'Patient Health Records'!A:A,'Patient Health Records'!AD:AD,FALSE)</f>
        <v>1</v>
      </c>
      <c r="M661">
        <f>_xlfn.XLOOKUP(A661,'Patient Demographics'!A:A,'Patient Demographics'!K:K,FALSE)</f>
        <v>20</v>
      </c>
      <c r="N661" t="b">
        <f>_xlfn.XLOOKUP(A661,'Billing Details'!A:A,'Billing Details'!T:T,FALSE)</f>
        <v>1</v>
      </c>
      <c r="O661" t="str">
        <f>_xlfn.XLOOKUP(A661,'Patient Health Records'!A:A,'Patient Health Records'!AF:AF,FALSE)</f>
        <v>Respiratory Infection</v>
      </c>
      <c r="P661" t="b">
        <f>_xlfn.XLOOKUP(A661,'Patient Health Records'!A:A,'Patient Health Records'!X:X,FALSE)</f>
        <v>0</v>
      </c>
      <c r="Q661" t="b">
        <f>_xlfn.XLOOKUP(A661,'Patient Health Records'!A:A,'Patient Health Records'!S:S,FALSE)</f>
        <v>1</v>
      </c>
      <c r="R661" t="b">
        <f>_xlfn.XLOOKUP(A661,'Patient Health Records'!A:A,'Patient Health Records'!AA:AA,FALSE)</f>
        <v>0</v>
      </c>
      <c r="S661" t="str">
        <f>_xlfn.XLOOKUP(A661,'Patient Demographics'!A:A,'Patient Demographics'!E:E,FALSE)</f>
        <v>Female</v>
      </c>
      <c r="T661" t="str">
        <f>_xlfn.XLOOKUP(A661,'Patient Education'!A:A,'Patient Education'!B:B,FALSE)</f>
        <v>Master's Degree</v>
      </c>
      <c r="U661" t="str">
        <f>_xlfn.XLOOKUP('Combined Sheet'!A661,'Patient Education'!A:A,'Patient Education'!C:C,FALSE)</f>
        <v>Doctor</v>
      </c>
      <c r="V661">
        <f>_xlfn.XLOOKUP(A661,'Billing Details'!A:A,'Billing Details'!J:J,FALSE)</f>
        <v>300000</v>
      </c>
    </row>
    <row r="662" spans="1:22" x14ac:dyDescent="0.35">
      <c r="A662" s="2" t="s">
        <v>1026</v>
      </c>
      <c r="B662">
        <f>_xlfn.XLOOKUP(A662,'Patient Demographics'!A:A,'Billing Details'!J:J,FALSE)</f>
        <v>20000</v>
      </c>
      <c r="C662" t="str">
        <f>_xlfn.XLOOKUP(A662,'Patient Demographics'!A:A,'Patient Demographics'!N:N,FALSE)</f>
        <v>West</v>
      </c>
      <c r="D662">
        <f>_xlfn.XLOOKUP(A662,'Patient Demographics'!A:A,'Patient Demographics'!I:I,FALSE)</f>
        <v>58</v>
      </c>
      <c r="E662" t="str">
        <f>_xlfn.XLOOKUP(A662,'Patient Demographics'!A:A,'Patient Demographics'!J:J,FALSE)</f>
        <v>Senior</v>
      </c>
      <c r="F662">
        <f>_xlfn.XLOOKUP(A662,'Billing Details'!A:A,'Billing Details'!U:U,FALSE)</f>
        <v>10666.44</v>
      </c>
      <c r="G662">
        <f>_xlfn.XLOOKUP(A662,'Patient Health Records'!A:A,'Patient Health Records'!E:E,FALSE)</f>
        <v>72.099999999999994</v>
      </c>
      <c r="H662" t="str">
        <f>_xlfn.XLOOKUP(A662,'Patient Health Records'!A:A,'Patient Health Records'!B:B,FALSE)</f>
        <v>O+</v>
      </c>
      <c r="I662" t="b">
        <f>_xlfn.XLOOKUP(A662,'Patient Health Records'!A:A,'Patient Health Records'!J:J,FALSE)</f>
        <v>1</v>
      </c>
      <c r="J662" t="b">
        <f>_xlfn.XLOOKUP(A662,'Patient Health Records'!A:A,'Patient Health Records'!P:P,FALSE)</f>
        <v>1</v>
      </c>
      <c r="K662" s="68">
        <f>_xlfn.XLOOKUP(A662,'Patient Health Records'!A:A,'Patient Health Records'!F:F,FALSE)</f>
        <v>25.24421413816043</v>
      </c>
      <c r="L662" s="22" t="str">
        <f>_xlfn.XLOOKUP(A662,'Patient Health Records'!A:A,'Patient Health Records'!AD:AD,FALSE)</f>
        <v>FALSE</v>
      </c>
      <c r="M662">
        <f>_xlfn.XLOOKUP(A662,'Patient Demographics'!A:A,'Patient Demographics'!K:K,FALSE)</f>
        <v>15</v>
      </c>
      <c r="N662" t="b">
        <f>_xlfn.XLOOKUP(A662,'Billing Details'!A:A,'Billing Details'!T:T,FALSE)</f>
        <v>1</v>
      </c>
      <c r="O662" t="str">
        <f>_xlfn.XLOOKUP(A662,'Patient Health Records'!A:A,'Patient Health Records'!AF:AF,FALSE)</f>
        <v>Diabetes</v>
      </c>
      <c r="P662" t="b">
        <f>_xlfn.XLOOKUP(A662,'Patient Health Records'!A:A,'Patient Health Records'!X:X,FALSE)</f>
        <v>0</v>
      </c>
      <c r="Q662" t="b">
        <f>_xlfn.XLOOKUP(A662,'Patient Health Records'!A:A,'Patient Health Records'!S:S,FALSE)</f>
        <v>0</v>
      </c>
      <c r="R662" t="b">
        <f>_xlfn.XLOOKUP(A662,'Patient Health Records'!A:A,'Patient Health Records'!AA:AA,FALSE)</f>
        <v>0</v>
      </c>
      <c r="S662" t="str">
        <f>_xlfn.XLOOKUP(A662,'Patient Demographics'!A:A,'Patient Demographics'!E:E,FALSE)</f>
        <v>Female</v>
      </c>
      <c r="T662" t="str">
        <f>_xlfn.XLOOKUP(A662,'Patient Education'!A:A,'Patient Education'!B:B,FALSE)</f>
        <v>Bachelor's Degree</v>
      </c>
      <c r="U662" t="str">
        <f>_xlfn.XLOOKUP('Combined Sheet'!A662,'Patient Education'!A:A,'Patient Education'!C:C,FALSE)</f>
        <v>Teacher</v>
      </c>
      <c r="V662">
        <f>_xlfn.XLOOKUP(A662,'Billing Details'!A:A,'Billing Details'!J:J,FALSE)</f>
        <v>20000</v>
      </c>
    </row>
    <row r="663" spans="1:22" x14ac:dyDescent="0.35">
      <c r="A663" s="2" t="s">
        <v>1027</v>
      </c>
      <c r="B663">
        <f>_xlfn.XLOOKUP(A663,'Patient Demographics'!A:A,'Billing Details'!J:J,FALSE)</f>
        <v>90000</v>
      </c>
      <c r="C663" t="str">
        <f>_xlfn.XLOOKUP(A663,'Patient Demographics'!A:A,'Patient Demographics'!N:N,FALSE)</f>
        <v>North</v>
      </c>
      <c r="D663">
        <f>_xlfn.XLOOKUP(A663,'Patient Demographics'!A:A,'Patient Demographics'!I:I,FALSE)</f>
        <v>48</v>
      </c>
      <c r="E663" t="str">
        <f>_xlfn.XLOOKUP(A663,'Patient Demographics'!A:A,'Patient Demographics'!J:J,FALSE)</f>
        <v>Senior</v>
      </c>
      <c r="F663">
        <f>_xlfn.XLOOKUP(A663,'Billing Details'!A:A,'Billing Details'!U:U,FALSE)</f>
        <v>64432.799999999996</v>
      </c>
      <c r="G663">
        <f>_xlfn.XLOOKUP(A663,'Patient Health Records'!A:A,'Patient Health Records'!E:E,FALSE)</f>
        <v>58.2</v>
      </c>
      <c r="H663" t="str">
        <f>_xlfn.XLOOKUP(A663,'Patient Health Records'!A:A,'Patient Health Records'!B:B,FALSE)</f>
        <v>A-</v>
      </c>
      <c r="I663" t="b">
        <f>_xlfn.XLOOKUP(A663,'Patient Health Records'!A:A,'Patient Health Records'!J:J,FALSE)</f>
        <v>1</v>
      </c>
      <c r="J663" t="b">
        <f>_xlfn.XLOOKUP(A663,'Patient Health Records'!A:A,'Patient Health Records'!P:P,FALSE)</f>
        <v>0</v>
      </c>
      <c r="K663" s="68">
        <f>_xlfn.XLOOKUP(A663,'Patient Health Records'!A:A,'Patient Health Records'!F:F,FALSE)</f>
        <v>21.377410468319564</v>
      </c>
      <c r="L663" s="22" t="b">
        <f>_xlfn.XLOOKUP(A663,'Patient Health Records'!A:A,'Patient Health Records'!AD:AD,FALSE)</f>
        <v>0</v>
      </c>
      <c r="M663">
        <f>_xlfn.XLOOKUP(A663,'Patient Demographics'!A:A,'Patient Demographics'!K:K,FALSE)</f>
        <v>12</v>
      </c>
      <c r="N663" t="b">
        <f>_xlfn.XLOOKUP(A663,'Billing Details'!A:A,'Billing Details'!T:T,FALSE)</f>
        <v>1</v>
      </c>
      <c r="O663" t="str">
        <f>_xlfn.XLOOKUP(A663,'Patient Health Records'!A:A,'Patient Health Records'!AF:AF,FALSE)</f>
        <v>Prostate Cancer</v>
      </c>
      <c r="P663" t="b">
        <f>_xlfn.XLOOKUP(A663,'Patient Health Records'!A:A,'Patient Health Records'!X:X,FALSE)</f>
        <v>0</v>
      </c>
      <c r="Q663" t="b">
        <f>_xlfn.XLOOKUP(A663,'Patient Health Records'!A:A,'Patient Health Records'!S:S,FALSE)</f>
        <v>0</v>
      </c>
      <c r="R663" t="b">
        <f>_xlfn.XLOOKUP(A663,'Patient Health Records'!A:A,'Patient Health Records'!AA:AA,FALSE)</f>
        <v>0</v>
      </c>
      <c r="S663" t="str">
        <f>_xlfn.XLOOKUP(A663,'Patient Demographics'!A:A,'Patient Demographics'!E:E,FALSE)</f>
        <v>Female</v>
      </c>
      <c r="T663" t="str">
        <f>_xlfn.XLOOKUP(A663,'Patient Education'!A:A,'Patient Education'!B:B,FALSE)</f>
        <v>Master's Degree</v>
      </c>
      <c r="U663" t="str">
        <f>_xlfn.XLOOKUP('Combined Sheet'!A663,'Patient Education'!A:A,'Patient Education'!C:C,FALSE)</f>
        <v>Software Engineer</v>
      </c>
      <c r="V663">
        <f>_xlfn.XLOOKUP(A663,'Billing Details'!A:A,'Billing Details'!J:J,FALSE)</f>
        <v>90000</v>
      </c>
    </row>
    <row r="664" spans="1:22" x14ac:dyDescent="0.35">
      <c r="A664" s="2" t="s">
        <v>1028</v>
      </c>
      <c r="B664">
        <f>_xlfn.XLOOKUP(A664,'Patient Demographics'!A:A,'Billing Details'!J:J,FALSE)</f>
        <v>200000</v>
      </c>
      <c r="C664" t="str">
        <f>_xlfn.XLOOKUP(A664,'Patient Demographics'!A:A,'Patient Demographics'!N:N,FALSE)</f>
        <v>North</v>
      </c>
      <c r="D664">
        <f>_xlfn.XLOOKUP(A664,'Patient Demographics'!A:A,'Patient Demographics'!I:I,FALSE)</f>
        <v>68</v>
      </c>
      <c r="E664" t="str">
        <f>_xlfn.XLOOKUP(A664,'Patient Demographics'!A:A,'Patient Demographics'!J:J,FALSE)</f>
        <v>super senior</v>
      </c>
      <c r="F664">
        <f>_xlfn.XLOOKUP(A664,'Billing Details'!A:A,'Billing Details'!U:U,FALSE)</f>
        <v>126889.5</v>
      </c>
      <c r="G664">
        <f>_xlfn.XLOOKUP(A664,'Patient Health Records'!A:A,'Patient Health Records'!E:E,FALSE)</f>
        <v>82.9</v>
      </c>
      <c r="H664" t="str">
        <f>_xlfn.XLOOKUP(A664,'Patient Health Records'!A:A,'Patient Health Records'!B:B,FALSE)</f>
        <v>B+</v>
      </c>
      <c r="I664" t="b">
        <f>_xlfn.XLOOKUP(A664,'Patient Health Records'!A:A,'Patient Health Records'!J:J,FALSE)</f>
        <v>0</v>
      </c>
      <c r="J664" t="b">
        <f>_xlfn.XLOOKUP(A664,'Patient Health Records'!A:A,'Patient Health Records'!P:P,FALSE)</f>
        <v>0</v>
      </c>
      <c r="K664" s="68">
        <f>_xlfn.XLOOKUP(A664,'Patient Health Records'!A:A,'Patient Health Records'!F:F,FALSE)</f>
        <v>33.207819259734016</v>
      </c>
      <c r="L664" s="22" t="b">
        <f>_xlfn.XLOOKUP(A664,'Patient Health Records'!A:A,'Patient Health Records'!AD:AD,FALSE)</f>
        <v>1</v>
      </c>
      <c r="M664">
        <f>_xlfn.XLOOKUP(A664,'Patient Demographics'!A:A,'Patient Demographics'!K:K,FALSE)</f>
        <v>15</v>
      </c>
      <c r="N664" t="b">
        <f>_xlfn.XLOOKUP(A664,'Billing Details'!A:A,'Billing Details'!T:T,FALSE)</f>
        <v>1</v>
      </c>
      <c r="O664" t="str">
        <f>_xlfn.XLOOKUP(A664,'Patient Health Records'!A:A,'Patient Health Records'!AF:AF,FALSE)</f>
        <v>Prostate Cancer</v>
      </c>
      <c r="P664" t="b">
        <f>_xlfn.XLOOKUP(A664,'Patient Health Records'!A:A,'Patient Health Records'!X:X,FALSE)</f>
        <v>0</v>
      </c>
      <c r="Q664" t="b">
        <f>_xlfn.XLOOKUP(A664,'Patient Health Records'!A:A,'Patient Health Records'!S:S,FALSE)</f>
        <v>1</v>
      </c>
      <c r="R664" t="b">
        <f>_xlfn.XLOOKUP(A664,'Patient Health Records'!A:A,'Patient Health Records'!AA:AA,FALSE)</f>
        <v>1</v>
      </c>
      <c r="S664" t="str">
        <f>_xlfn.XLOOKUP(A664,'Patient Demographics'!A:A,'Patient Demographics'!E:E,FALSE)</f>
        <v>Female</v>
      </c>
      <c r="T664" t="str">
        <f>_xlfn.XLOOKUP(A664,'Patient Education'!A:A,'Patient Education'!B:B,FALSE)</f>
        <v>PhD</v>
      </c>
      <c r="U664" t="str">
        <f>_xlfn.XLOOKUP('Combined Sheet'!A664,'Patient Education'!A:A,'Patient Education'!C:C,FALSE)</f>
        <v>Scientist</v>
      </c>
      <c r="V664">
        <f>_xlfn.XLOOKUP(A664,'Billing Details'!A:A,'Billing Details'!J:J,FALSE)</f>
        <v>200000</v>
      </c>
    </row>
    <row r="665" spans="1:22" x14ac:dyDescent="0.35">
      <c r="A665" s="2" t="s">
        <v>1030</v>
      </c>
      <c r="B665">
        <f>_xlfn.XLOOKUP(A665,'Patient Demographics'!A:A,'Billing Details'!J:J,FALSE)</f>
        <v>60000</v>
      </c>
      <c r="C665" t="str">
        <f>_xlfn.XLOOKUP(A665,'Patient Demographics'!A:A,'Patient Demographics'!N:N,FALSE)</f>
        <v>North</v>
      </c>
      <c r="D665">
        <f>_xlfn.XLOOKUP(A665,'Patient Demographics'!A:A,'Patient Demographics'!I:I,FALSE)</f>
        <v>73</v>
      </c>
      <c r="E665" t="str">
        <f>_xlfn.XLOOKUP(A665,'Patient Demographics'!A:A,'Patient Demographics'!J:J,FALSE)</f>
        <v>super senior</v>
      </c>
      <c r="F665" t="str">
        <f>_xlfn.XLOOKUP(A665,'Billing Details'!A:A,'Billing Details'!U:U,FALSE)</f>
        <v/>
      </c>
      <c r="G665">
        <f>_xlfn.XLOOKUP(A665,'Patient Health Records'!A:A,'Patient Health Records'!E:E,FALSE)</f>
        <v>75.5</v>
      </c>
      <c r="H665" t="str">
        <f>_xlfn.XLOOKUP(A665,'Patient Health Records'!A:A,'Patient Health Records'!B:B,FALSE)</f>
        <v>AB-</v>
      </c>
      <c r="I665" t="b">
        <f>_xlfn.XLOOKUP(A665,'Patient Health Records'!A:A,'Patient Health Records'!J:J,FALSE)</f>
        <v>1</v>
      </c>
      <c r="J665" t="b">
        <f>_xlfn.XLOOKUP(A665,'Patient Health Records'!A:A,'Patient Health Records'!P:P,FALSE)</f>
        <v>0</v>
      </c>
      <c r="K665" s="68">
        <f>_xlfn.XLOOKUP(A665,'Patient Health Records'!A:A,'Patient Health Records'!F:F,FALSE)</f>
        <v>29.126962694340492</v>
      </c>
      <c r="L665" s="22" t="b">
        <f>_xlfn.XLOOKUP(A665,'Patient Health Records'!A:A,'Patient Health Records'!AD:AD,FALSE)</f>
        <v>1</v>
      </c>
      <c r="M665">
        <f>_xlfn.XLOOKUP(A665,'Patient Demographics'!A:A,'Patient Demographics'!K:K,FALSE)</f>
        <v>30</v>
      </c>
      <c r="N665" t="b">
        <f>_xlfn.XLOOKUP(A665,'Billing Details'!A:A,'Billing Details'!T:T,FALSE)</f>
        <v>0</v>
      </c>
      <c r="O665" t="str">
        <f>_xlfn.XLOOKUP(A665,'Patient Health Records'!A:A,'Patient Health Records'!AF:AF,FALSE)</f>
        <v>Fractured Leg</v>
      </c>
      <c r="P665" t="b">
        <f>_xlfn.XLOOKUP(A665,'Patient Health Records'!A:A,'Patient Health Records'!X:X,FALSE)</f>
        <v>0</v>
      </c>
      <c r="Q665" t="b">
        <f>_xlfn.XLOOKUP(A665,'Patient Health Records'!A:A,'Patient Health Records'!S:S,FALSE)</f>
        <v>1</v>
      </c>
      <c r="R665" t="b">
        <f>_xlfn.XLOOKUP(A665,'Patient Health Records'!A:A,'Patient Health Records'!AA:AA,FALSE)</f>
        <v>0</v>
      </c>
      <c r="S665" t="str">
        <f>_xlfn.XLOOKUP(A665,'Patient Demographics'!A:A,'Patient Demographics'!E:E,FALSE)</f>
        <v>Female</v>
      </c>
      <c r="T665" t="str">
        <f>_xlfn.XLOOKUP(A665,'Patient Education'!A:A,'Patient Education'!B:B,FALSE)</f>
        <v>Master's Degree</v>
      </c>
      <c r="U665" t="str">
        <f>_xlfn.XLOOKUP('Combined Sheet'!A665,'Patient Education'!A:A,'Patient Education'!C:C,FALSE)</f>
        <v>Doctor</v>
      </c>
      <c r="V665">
        <f>_xlfn.XLOOKUP(A665,'Billing Details'!A:A,'Billing Details'!J:J,FALSE)</f>
        <v>60000</v>
      </c>
    </row>
    <row r="666" spans="1:22" x14ac:dyDescent="0.35">
      <c r="A666" s="2" t="s">
        <v>1031</v>
      </c>
      <c r="B666">
        <f>_xlfn.XLOOKUP(A666,'Patient Demographics'!A:A,'Billing Details'!J:J,FALSE)</f>
        <v>24000</v>
      </c>
      <c r="C666" t="str">
        <f>_xlfn.XLOOKUP(A666,'Patient Demographics'!A:A,'Patient Demographics'!N:N,FALSE)</f>
        <v>South</v>
      </c>
      <c r="D666">
        <f>_xlfn.XLOOKUP(A666,'Patient Demographics'!A:A,'Patient Demographics'!I:I,FALSE)</f>
        <v>48</v>
      </c>
      <c r="E666" t="str">
        <f>_xlfn.XLOOKUP(A666,'Patient Demographics'!A:A,'Patient Demographics'!J:J,FALSE)</f>
        <v>Senior</v>
      </c>
      <c r="F666">
        <f>_xlfn.XLOOKUP(A666,'Billing Details'!A:A,'Billing Details'!U:U,FALSE)</f>
        <v>16320.78</v>
      </c>
      <c r="G666">
        <f>_xlfn.XLOOKUP(A666,'Patient Health Records'!A:A,'Patient Health Records'!E:E,FALSE)</f>
        <v>73.900000000000006</v>
      </c>
      <c r="H666" t="str">
        <f>_xlfn.XLOOKUP(A666,'Patient Health Records'!A:A,'Patient Health Records'!B:B,FALSE)</f>
        <v>B-</v>
      </c>
      <c r="I666" t="b">
        <f>_xlfn.XLOOKUP(A666,'Patient Health Records'!A:A,'Patient Health Records'!J:J,FALSE)</f>
        <v>1</v>
      </c>
      <c r="J666" t="b">
        <f>_xlfn.XLOOKUP(A666,'Patient Health Records'!A:A,'Patient Health Records'!P:P,FALSE)</f>
        <v>0</v>
      </c>
      <c r="K666" s="68">
        <f>_xlfn.XLOOKUP(A666,'Patient Health Records'!A:A,'Patient Health Records'!F:F,FALSE)</f>
        <v>23.324075243024872</v>
      </c>
      <c r="L666" s="22" t="b">
        <f>_xlfn.XLOOKUP(A666,'Patient Health Records'!A:A,'Patient Health Records'!AD:AD,FALSE)</f>
        <v>0</v>
      </c>
      <c r="M666">
        <f>_xlfn.XLOOKUP(A666,'Patient Demographics'!A:A,'Patient Demographics'!K:K,FALSE)</f>
        <v>15</v>
      </c>
      <c r="N666" t="b">
        <f>_xlfn.XLOOKUP(A666,'Billing Details'!A:A,'Billing Details'!T:T,FALSE)</f>
        <v>1</v>
      </c>
      <c r="O666" t="str">
        <f>_xlfn.XLOOKUP(A666,'Patient Health Records'!A:A,'Patient Health Records'!AF:AF,FALSE)</f>
        <v>Osteoarthritis</v>
      </c>
      <c r="P666" t="b">
        <f>_xlfn.XLOOKUP(A666,'Patient Health Records'!A:A,'Patient Health Records'!X:X,FALSE)</f>
        <v>0</v>
      </c>
      <c r="Q666" t="b">
        <f>_xlfn.XLOOKUP(A666,'Patient Health Records'!A:A,'Patient Health Records'!S:S,FALSE)</f>
        <v>0</v>
      </c>
      <c r="R666" t="b">
        <f>_xlfn.XLOOKUP(A666,'Patient Health Records'!A:A,'Patient Health Records'!AA:AA,FALSE)</f>
        <v>0</v>
      </c>
      <c r="S666" t="str">
        <f>_xlfn.XLOOKUP(A666,'Patient Demographics'!A:A,'Patient Demographics'!E:E,FALSE)</f>
        <v>Male</v>
      </c>
      <c r="T666" t="str">
        <f>_xlfn.XLOOKUP(A666,'Patient Education'!A:A,'Patient Education'!B:B,FALSE)</f>
        <v>Master's Degree</v>
      </c>
      <c r="U666" t="str">
        <f>_xlfn.XLOOKUP('Combined Sheet'!A666,'Patient Education'!A:A,'Patient Education'!C:C,FALSE)</f>
        <v>Senior Executive</v>
      </c>
      <c r="V666">
        <f>_xlfn.XLOOKUP(A666,'Billing Details'!A:A,'Billing Details'!J:J,FALSE)</f>
        <v>24000</v>
      </c>
    </row>
    <row r="667" spans="1:22" x14ac:dyDescent="0.35">
      <c r="A667" s="2" t="s">
        <v>1032</v>
      </c>
      <c r="B667">
        <f>_xlfn.XLOOKUP(A667,'Patient Demographics'!A:A,'Billing Details'!J:J,FALSE)</f>
        <v>36000</v>
      </c>
      <c r="C667" t="str">
        <f>_xlfn.XLOOKUP(A667,'Patient Demographics'!A:A,'Patient Demographics'!N:N,FALSE)</f>
        <v>East</v>
      </c>
      <c r="D667">
        <f>_xlfn.XLOOKUP(A667,'Patient Demographics'!A:A,'Patient Demographics'!I:I,FALSE)</f>
        <v>58</v>
      </c>
      <c r="E667" t="str">
        <f>_xlfn.XLOOKUP(A667,'Patient Demographics'!A:A,'Patient Demographics'!J:J,FALSE)</f>
        <v>Senior</v>
      </c>
      <c r="F667">
        <f>_xlfn.XLOOKUP(A667,'Billing Details'!A:A,'Billing Details'!U:U,FALSE)</f>
        <v>25044.27</v>
      </c>
      <c r="G667">
        <f>_xlfn.XLOOKUP(A667,'Patient Health Records'!A:A,'Patient Health Records'!E:E,FALSE)</f>
        <v>62.3</v>
      </c>
      <c r="H667" t="str">
        <f>_xlfn.XLOOKUP(A667,'Patient Health Records'!A:A,'Patient Health Records'!B:B,FALSE)</f>
        <v>AB+</v>
      </c>
      <c r="I667" t="b">
        <f>_xlfn.XLOOKUP(A667,'Patient Health Records'!A:A,'Patient Health Records'!J:J,FALSE)</f>
        <v>0</v>
      </c>
      <c r="J667" t="b">
        <f>_xlfn.XLOOKUP(A667,'Patient Health Records'!A:A,'Patient Health Records'!P:P,FALSE)</f>
        <v>1</v>
      </c>
      <c r="K667" s="68">
        <f>_xlfn.XLOOKUP(A667,'Patient Health Records'!A:A,'Patient Health Records'!F:F,FALSE)</f>
        <v>23.738759335467147</v>
      </c>
      <c r="L667" s="22" t="b">
        <f>_xlfn.XLOOKUP(A667,'Patient Health Records'!A:A,'Patient Health Records'!AD:AD,FALSE)</f>
        <v>0</v>
      </c>
      <c r="M667">
        <f>_xlfn.XLOOKUP(A667,'Patient Demographics'!A:A,'Patient Demographics'!K:K,FALSE)</f>
        <v>7</v>
      </c>
      <c r="N667" t="b">
        <f>_xlfn.XLOOKUP(A667,'Billing Details'!A:A,'Billing Details'!T:T,FALSE)</f>
        <v>1</v>
      </c>
      <c r="O667" t="str">
        <f>_xlfn.XLOOKUP(A667,'Patient Health Records'!A:A,'Patient Health Records'!AF:AF,FALSE)</f>
        <v>Kidney Stones</v>
      </c>
      <c r="P667" t="b">
        <f>_xlfn.XLOOKUP(A667,'Patient Health Records'!A:A,'Patient Health Records'!X:X,FALSE)</f>
        <v>0</v>
      </c>
      <c r="Q667" t="b">
        <f>_xlfn.XLOOKUP(A667,'Patient Health Records'!A:A,'Patient Health Records'!S:S,FALSE)</f>
        <v>0</v>
      </c>
      <c r="R667" t="b">
        <f>_xlfn.XLOOKUP(A667,'Patient Health Records'!A:A,'Patient Health Records'!AA:AA,FALSE)</f>
        <v>0</v>
      </c>
      <c r="S667" t="str">
        <f>_xlfn.XLOOKUP(A667,'Patient Demographics'!A:A,'Patient Demographics'!E:E,FALSE)</f>
        <v>Male</v>
      </c>
      <c r="T667" t="str">
        <f>_xlfn.XLOOKUP(A667,'Patient Education'!A:A,'Patient Education'!B:B,FALSE)</f>
        <v>Master's Degree</v>
      </c>
      <c r="U667" t="str">
        <f>_xlfn.XLOOKUP('Combined Sheet'!A667,'Patient Education'!A:A,'Patient Education'!C:C,FALSE)</f>
        <v>Doctor</v>
      </c>
      <c r="V667">
        <f>_xlfn.XLOOKUP(A667,'Billing Details'!A:A,'Billing Details'!J:J,FALSE)</f>
        <v>36000</v>
      </c>
    </row>
    <row r="668" spans="1:22" x14ac:dyDescent="0.35">
      <c r="A668" s="2" t="s">
        <v>1033</v>
      </c>
      <c r="B668">
        <f>_xlfn.XLOOKUP(A668,'Patient Demographics'!A:A,'Billing Details'!J:J,FALSE)</f>
        <v>250000</v>
      </c>
      <c r="C668" t="str">
        <f>_xlfn.XLOOKUP(A668,'Patient Demographics'!A:A,'Patient Demographics'!N:N,FALSE)</f>
        <v>West</v>
      </c>
      <c r="D668">
        <f>_xlfn.XLOOKUP(A668,'Patient Demographics'!A:A,'Patient Demographics'!I:I,FALSE)</f>
        <v>48</v>
      </c>
      <c r="E668" t="str">
        <f>_xlfn.XLOOKUP(A668,'Patient Demographics'!A:A,'Patient Demographics'!J:J,FALSE)</f>
        <v>Senior</v>
      </c>
      <c r="F668">
        <f>_xlfn.XLOOKUP(A668,'Billing Details'!A:A,'Billing Details'!U:U,FALSE)</f>
        <v>170546.6</v>
      </c>
      <c r="G668">
        <f>_xlfn.XLOOKUP(A668,'Patient Health Records'!A:A,'Patient Health Records'!E:E,FALSE)</f>
        <v>86.6</v>
      </c>
      <c r="H668" t="str">
        <f>_xlfn.XLOOKUP(A668,'Patient Health Records'!A:A,'Patient Health Records'!B:B,FALSE)</f>
        <v>B+</v>
      </c>
      <c r="I668" t="b">
        <f>_xlfn.XLOOKUP(A668,'Patient Health Records'!A:A,'Patient Health Records'!J:J,FALSE)</f>
        <v>0</v>
      </c>
      <c r="J668" t="b">
        <f>_xlfn.XLOOKUP(A668,'Patient Health Records'!A:A,'Patient Health Records'!P:P,FALSE)</f>
        <v>1</v>
      </c>
      <c r="K668" s="68">
        <f>_xlfn.XLOOKUP(A668,'Patient Health Records'!A:A,'Patient Health Records'!F:F,FALSE)</f>
        <v>30.321067189524179</v>
      </c>
      <c r="L668" s="22" t="b">
        <f>_xlfn.XLOOKUP(A668,'Patient Health Records'!A:A,'Patient Health Records'!AD:AD,FALSE)</f>
        <v>1</v>
      </c>
      <c r="M668">
        <f>_xlfn.XLOOKUP(A668,'Patient Demographics'!A:A,'Patient Demographics'!K:K,FALSE)</f>
        <v>5</v>
      </c>
      <c r="N668" t="b">
        <f>_xlfn.XLOOKUP(A668,'Billing Details'!A:A,'Billing Details'!T:T,FALSE)</f>
        <v>1</v>
      </c>
      <c r="O668" t="str">
        <f>_xlfn.XLOOKUP(A668,'Patient Health Records'!A:A,'Patient Health Records'!AF:AF,FALSE)</f>
        <v>Respiratory Infection</v>
      </c>
      <c r="P668" t="b">
        <f>_xlfn.XLOOKUP(A668,'Patient Health Records'!A:A,'Patient Health Records'!X:X,FALSE)</f>
        <v>0</v>
      </c>
      <c r="Q668" t="b">
        <f>_xlfn.XLOOKUP(A668,'Patient Health Records'!A:A,'Patient Health Records'!S:S,FALSE)</f>
        <v>1</v>
      </c>
      <c r="R668" t="b">
        <f>_xlfn.XLOOKUP(A668,'Patient Health Records'!A:A,'Patient Health Records'!AA:AA,FALSE)</f>
        <v>0</v>
      </c>
      <c r="S668" t="str">
        <f>_xlfn.XLOOKUP(A668,'Patient Demographics'!A:A,'Patient Demographics'!E:E,FALSE)</f>
        <v>Female</v>
      </c>
      <c r="T668" t="str">
        <f>_xlfn.XLOOKUP(A668,'Patient Education'!A:A,'Patient Education'!B:B,FALSE)</f>
        <v>Post-graduate</v>
      </c>
      <c r="U668" t="str">
        <f>_xlfn.XLOOKUP('Combined Sheet'!A668,'Patient Education'!A:A,'Patient Education'!C:C,FALSE)</f>
        <v>Consultant</v>
      </c>
      <c r="V668">
        <f>_xlfn.XLOOKUP(A668,'Billing Details'!A:A,'Billing Details'!J:J,FALSE)</f>
        <v>250000</v>
      </c>
    </row>
    <row r="669" spans="1:22" x14ac:dyDescent="0.35">
      <c r="A669" s="2" t="s">
        <v>1035</v>
      </c>
      <c r="B669">
        <f>_xlfn.XLOOKUP(A669,'Patient Demographics'!A:A,'Billing Details'!J:J,FALSE)</f>
        <v>60000</v>
      </c>
      <c r="C669" t="str">
        <f>_xlfn.XLOOKUP(A669,'Patient Demographics'!A:A,'Patient Demographics'!N:N,FALSE)</f>
        <v>West</v>
      </c>
      <c r="D669">
        <f>_xlfn.XLOOKUP(A669,'Patient Demographics'!A:A,'Patient Demographics'!I:I,FALSE)</f>
        <v>53</v>
      </c>
      <c r="E669" t="str">
        <f>_xlfn.XLOOKUP(A669,'Patient Demographics'!A:A,'Patient Demographics'!J:J,FALSE)</f>
        <v>Senior</v>
      </c>
      <c r="F669">
        <f>_xlfn.XLOOKUP(A669,'Billing Details'!A:A,'Billing Details'!U:U,FALSE)</f>
        <v>31337.919999999998</v>
      </c>
      <c r="G669">
        <f>_xlfn.XLOOKUP(A669,'Patient Health Records'!A:A,'Patient Health Records'!E:E,FALSE)</f>
        <v>52.7</v>
      </c>
      <c r="H669" t="str">
        <f>_xlfn.XLOOKUP(A669,'Patient Health Records'!A:A,'Patient Health Records'!B:B,FALSE)</f>
        <v>A-</v>
      </c>
      <c r="I669" t="b">
        <f>_xlfn.XLOOKUP(A669,'Patient Health Records'!A:A,'Patient Health Records'!J:J,FALSE)</f>
        <v>1</v>
      </c>
      <c r="J669" t="b">
        <f>_xlfn.XLOOKUP(A669,'Patient Health Records'!A:A,'Patient Health Records'!P:P,FALSE)</f>
        <v>1</v>
      </c>
      <c r="K669" s="68">
        <f>_xlfn.XLOOKUP(A669,'Patient Health Records'!A:A,'Patient Health Records'!F:F,FALSE)</f>
        <v>21.11039897452331</v>
      </c>
      <c r="L669" s="22" t="str">
        <f>_xlfn.XLOOKUP(A669,'Patient Health Records'!A:A,'Patient Health Records'!AD:AD,FALSE)</f>
        <v>FALSE</v>
      </c>
      <c r="M669">
        <f>_xlfn.XLOOKUP(A669,'Patient Demographics'!A:A,'Patient Demographics'!K:K,FALSE)</f>
        <v>20</v>
      </c>
      <c r="N669" t="b">
        <f>_xlfn.XLOOKUP(A669,'Billing Details'!A:A,'Billing Details'!T:T,FALSE)</f>
        <v>1</v>
      </c>
      <c r="O669" t="str">
        <f>_xlfn.XLOOKUP(A669,'Patient Health Records'!A:A,'Patient Health Records'!AF:AF,FALSE)</f>
        <v>Fractured Arm</v>
      </c>
      <c r="P669" t="b">
        <f>_xlfn.XLOOKUP(A669,'Patient Health Records'!A:A,'Patient Health Records'!X:X,FALSE)</f>
        <v>0</v>
      </c>
      <c r="Q669" t="b">
        <f>_xlfn.XLOOKUP(A669,'Patient Health Records'!A:A,'Patient Health Records'!S:S,FALSE)</f>
        <v>0</v>
      </c>
      <c r="R669" t="b">
        <f>_xlfn.XLOOKUP(A669,'Patient Health Records'!A:A,'Patient Health Records'!AA:AA,FALSE)</f>
        <v>0</v>
      </c>
      <c r="S669" t="str">
        <f>_xlfn.XLOOKUP(A669,'Patient Demographics'!A:A,'Patient Demographics'!E:E,FALSE)</f>
        <v>Female</v>
      </c>
      <c r="T669" t="str">
        <f>_xlfn.XLOOKUP(A669,'Patient Education'!A:A,'Patient Education'!B:B,FALSE)</f>
        <v>High School</v>
      </c>
      <c r="U669" t="str">
        <f>_xlfn.XLOOKUP('Combined Sheet'!A669,'Patient Education'!A:A,'Patient Education'!C:C,FALSE)</f>
        <v>Unemployed</v>
      </c>
      <c r="V669">
        <f>_xlfn.XLOOKUP(A669,'Billing Details'!A:A,'Billing Details'!J:J,FALSE)</f>
        <v>60000</v>
      </c>
    </row>
    <row r="670" spans="1:22" x14ac:dyDescent="0.35">
      <c r="A670" s="2" t="s">
        <v>1036</v>
      </c>
      <c r="B670">
        <f>_xlfn.XLOOKUP(A670,'Patient Demographics'!A:A,'Billing Details'!J:J,FALSE)</f>
        <v>90000</v>
      </c>
      <c r="C670" t="str">
        <f>_xlfn.XLOOKUP(A670,'Patient Demographics'!A:A,'Patient Demographics'!N:N,FALSE)</f>
        <v>North</v>
      </c>
      <c r="D670">
        <f>_xlfn.XLOOKUP(A670,'Patient Demographics'!A:A,'Patient Demographics'!I:I,FALSE)</f>
        <v>58</v>
      </c>
      <c r="E670" t="str">
        <f>_xlfn.XLOOKUP(A670,'Patient Demographics'!A:A,'Patient Demographics'!J:J,FALSE)</f>
        <v>Senior</v>
      </c>
      <c r="F670">
        <f>_xlfn.XLOOKUP(A670,'Billing Details'!A:A,'Billing Details'!U:U,FALSE)</f>
        <v>73656</v>
      </c>
      <c r="G670">
        <f>_xlfn.XLOOKUP(A670,'Patient Health Records'!A:A,'Patient Health Records'!E:E,FALSE)</f>
        <v>70.8</v>
      </c>
      <c r="H670" t="str">
        <f>_xlfn.XLOOKUP(A670,'Patient Health Records'!A:A,'Patient Health Records'!B:B,FALSE)</f>
        <v>A-</v>
      </c>
      <c r="I670" t="b">
        <f>_xlfn.XLOOKUP(A670,'Patient Health Records'!A:A,'Patient Health Records'!J:J,FALSE)</f>
        <v>0</v>
      </c>
      <c r="J670" t="b">
        <f>_xlfn.XLOOKUP(A670,'Patient Health Records'!A:A,'Patient Health Records'!P:P,FALSE)</f>
        <v>1</v>
      </c>
      <c r="K670" s="68">
        <f>_xlfn.XLOOKUP(A670,'Patient Health Records'!A:A,'Patient Health Records'!F:F,FALSE)</f>
        <v>30.644044321329638</v>
      </c>
      <c r="L670" s="22" t="b">
        <f>_xlfn.XLOOKUP(A670,'Patient Health Records'!A:A,'Patient Health Records'!AD:AD,FALSE)</f>
        <v>1</v>
      </c>
      <c r="M670">
        <f>_xlfn.XLOOKUP(A670,'Patient Demographics'!A:A,'Patient Demographics'!K:K,FALSE)</f>
        <v>0</v>
      </c>
      <c r="N670" t="b">
        <f>_xlfn.XLOOKUP(A670,'Billing Details'!A:A,'Billing Details'!T:T,FALSE)</f>
        <v>1</v>
      </c>
      <c r="O670" t="str">
        <f>_xlfn.XLOOKUP(A670,'Patient Health Records'!A:A,'Patient Health Records'!AF:AF,FALSE)</f>
        <v>Heart Attack</v>
      </c>
      <c r="P670" t="b">
        <f>_xlfn.XLOOKUP(A670,'Patient Health Records'!A:A,'Patient Health Records'!X:X,FALSE)</f>
        <v>0</v>
      </c>
      <c r="Q670" t="b">
        <f>_xlfn.XLOOKUP(A670,'Patient Health Records'!A:A,'Patient Health Records'!S:S,FALSE)</f>
        <v>1</v>
      </c>
      <c r="R670" t="b">
        <f>_xlfn.XLOOKUP(A670,'Patient Health Records'!A:A,'Patient Health Records'!AA:AA,FALSE)</f>
        <v>0</v>
      </c>
      <c r="S670" t="str">
        <f>_xlfn.XLOOKUP(A670,'Patient Demographics'!A:A,'Patient Demographics'!E:E,FALSE)</f>
        <v>Male</v>
      </c>
      <c r="T670" t="str">
        <f>_xlfn.XLOOKUP(A670,'Patient Education'!A:A,'Patient Education'!B:B,FALSE)</f>
        <v>School</v>
      </c>
      <c r="U670" t="str">
        <f>_xlfn.XLOOKUP('Combined Sheet'!A670,'Patient Education'!A:A,'Patient Education'!C:C,FALSE)</f>
        <v>Driver</v>
      </c>
      <c r="V670">
        <f>_xlfn.XLOOKUP(A670,'Billing Details'!A:A,'Billing Details'!J:J,FALSE)</f>
        <v>90000</v>
      </c>
    </row>
    <row r="671" spans="1:22" x14ac:dyDescent="0.35">
      <c r="A671" s="2" t="s">
        <v>1038</v>
      </c>
      <c r="B671">
        <f>_xlfn.XLOOKUP(A671,'Patient Demographics'!A:A,'Billing Details'!J:J,FALSE)</f>
        <v>60000</v>
      </c>
      <c r="C671" t="str">
        <f>_xlfn.XLOOKUP(A671,'Patient Demographics'!A:A,'Patient Demographics'!N:N,FALSE)</f>
        <v>South</v>
      </c>
      <c r="D671">
        <f>_xlfn.XLOOKUP(A671,'Patient Demographics'!A:A,'Patient Demographics'!I:I,FALSE)</f>
        <v>33</v>
      </c>
      <c r="E671" t="str">
        <f>_xlfn.XLOOKUP(A671,'Patient Demographics'!A:A,'Patient Demographics'!J:J,FALSE)</f>
        <v>Adult</v>
      </c>
      <c r="F671">
        <f>_xlfn.XLOOKUP(A671,'Billing Details'!A:A,'Billing Details'!U:U,FALSE)</f>
        <v>32882.85</v>
      </c>
      <c r="G671">
        <f>_xlfn.XLOOKUP(A671,'Patient Health Records'!A:A,'Patient Health Records'!E:E,FALSE)</f>
        <v>78.3</v>
      </c>
      <c r="H671" t="str">
        <f>_xlfn.XLOOKUP(A671,'Patient Health Records'!A:A,'Patient Health Records'!B:B,FALSE)</f>
        <v>A+</v>
      </c>
      <c r="I671" t="b">
        <f>_xlfn.XLOOKUP(A671,'Patient Health Records'!A:A,'Patient Health Records'!J:J,FALSE)</f>
        <v>0</v>
      </c>
      <c r="J671" t="b">
        <f>_xlfn.XLOOKUP(A671,'Patient Health Records'!A:A,'Patient Health Records'!P:P,FALSE)</f>
        <v>0</v>
      </c>
      <c r="K671" s="68">
        <f>_xlfn.XLOOKUP(A671,'Patient Health Records'!A:A,'Patient Health Records'!F:F,FALSE)</f>
        <v>28.414864276382641</v>
      </c>
      <c r="L671" s="22" t="b">
        <f>_xlfn.XLOOKUP(A671,'Patient Health Records'!A:A,'Patient Health Records'!AD:AD,FALSE)</f>
        <v>1</v>
      </c>
      <c r="M671">
        <f>_xlfn.XLOOKUP(A671,'Patient Demographics'!A:A,'Patient Demographics'!K:K,FALSE)</f>
        <v>200</v>
      </c>
      <c r="N671" t="b">
        <f>_xlfn.XLOOKUP(A671,'Billing Details'!A:A,'Billing Details'!T:T,FALSE)</f>
        <v>1</v>
      </c>
      <c r="O671" t="str">
        <f>_xlfn.XLOOKUP(A671,'Patient Health Records'!A:A,'Patient Health Records'!AF:AF,FALSE)</f>
        <v>Cancer</v>
      </c>
      <c r="P671" t="b">
        <f>_xlfn.XLOOKUP(A671,'Patient Health Records'!A:A,'Patient Health Records'!X:X,FALSE)</f>
        <v>0</v>
      </c>
      <c r="Q671" t="b">
        <f>_xlfn.XLOOKUP(A671,'Patient Health Records'!A:A,'Patient Health Records'!S:S,FALSE)</f>
        <v>1</v>
      </c>
      <c r="R671" t="b">
        <f>_xlfn.XLOOKUP(A671,'Patient Health Records'!A:A,'Patient Health Records'!AA:AA,FALSE)</f>
        <v>0</v>
      </c>
      <c r="S671" t="str">
        <f>_xlfn.XLOOKUP(A671,'Patient Demographics'!A:A,'Patient Demographics'!E:E,FALSE)</f>
        <v>Female</v>
      </c>
      <c r="T671" t="str">
        <f>_xlfn.XLOOKUP(A671,'Patient Education'!A:A,'Patient Education'!B:B,FALSE)</f>
        <v>Post-graduate</v>
      </c>
      <c r="U671" t="str">
        <f>_xlfn.XLOOKUP('Combined Sheet'!A671,'Patient Education'!A:A,'Patient Education'!C:C,FALSE)</f>
        <v>Scientist</v>
      </c>
      <c r="V671">
        <f>_xlfn.XLOOKUP(A671,'Billing Details'!A:A,'Billing Details'!J:J,FALSE)</f>
        <v>60000</v>
      </c>
    </row>
    <row r="672" spans="1:22" x14ac:dyDescent="0.35">
      <c r="A672" s="2" t="s">
        <v>1039</v>
      </c>
      <c r="B672">
        <f>_xlfn.XLOOKUP(A672,'Patient Demographics'!A:A,'Billing Details'!J:J,FALSE)</f>
        <v>12000</v>
      </c>
      <c r="C672" t="str">
        <f>_xlfn.XLOOKUP(A672,'Patient Demographics'!A:A,'Patient Demographics'!N:N,FALSE)</f>
        <v>South</v>
      </c>
      <c r="D672">
        <f>_xlfn.XLOOKUP(A672,'Patient Demographics'!A:A,'Patient Demographics'!I:I,FALSE)</f>
        <v>28</v>
      </c>
      <c r="E672" t="str">
        <f>_xlfn.XLOOKUP(A672,'Patient Demographics'!A:A,'Patient Demographics'!J:J,FALSE)</f>
        <v>Young adult</v>
      </c>
      <c r="F672" t="str">
        <f>_xlfn.XLOOKUP(A672,'Billing Details'!A:A,'Billing Details'!U:U,FALSE)</f>
        <v/>
      </c>
      <c r="G672">
        <f>_xlfn.XLOOKUP(A672,'Patient Health Records'!A:A,'Patient Health Records'!E:E,FALSE)</f>
        <v>95</v>
      </c>
      <c r="H672" t="str">
        <f>_xlfn.XLOOKUP(A672,'Patient Health Records'!A:A,'Patient Health Records'!B:B,FALSE)</f>
        <v>O+</v>
      </c>
      <c r="I672" t="b">
        <f>_xlfn.XLOOKUP(A672,'Patient Health Records'!A:A,'Patient Health Records'!J:J,FALSE)</f>
        <v>0</v>
      </c>
      <c r="J672" t="b">
        <f>_xlfn.XLOOKUP(A672,'Patient Health Records'!A:A,'Patient Health Records'!P:P,FALSE)</f>
        <v>1</v>
      </c>
      <c r="K672" s="68">
        <f>_xlfn.XLOOKUP(A672,'Patient Health Records'!A:A,'Patient Health Records'!F:F,FALSE)</f>
        <v>31.741788900397605</v>
      </c>
      <c r="L672" s="22" t="b">
        <f>_xlfn.XLOOKUP(A672,'Patient Health Records'!A:A,'Patient Health Records'!AD:AD,FALSE)</f>
        <v>1</v>
      </c>
      <c r="M672">
        <f>_xlfn.XLOOKUP(A672,'Patient Demographics'!A:A,'Patient Demographics'!K:K,FALSE)</f>
        <v>20</v>
      </c>
      <c r="N672" t="b">
        <f>_xlfn.XLOOKUP(A672,'Billing Details'!A:A,'Billing Details'!T:T,FALSE)</f>
        <v>0</v>
      </c>
      <c r="O672" t="str">
        <f>_xlfn.XLOOKUP(A672,'Patient Health Records'!A:A,'Patient Health Records'!AF:AF,FALSE)</f>
        <v>Kidney Stones</v>
      </c>
      <c r="P672" t="b">
        <f>_xlfn.XLOOKUP(A672,'Patient Health Records'!A:A,'Patient Health Records'!X:X,FALSE)</f>
        <v>0</v>
      </c>
      <c r="Q672" t="b">
        <f>_xlfn.XLOOKUP(A672,'Patient Health Records'!A:A,'Patient Health Records'!S:S,FALSE)</f>
        <v>0</v>
      </c>
      <c r="R672" t="b">
        <f>_xlfn.XLOOKUP(A672,'Patient Health Records'!A:A,'Patient Health Records'!AA:AA,FALSE)</f>
        <v>1</v>
      </c>
      <c r="S672" t="str">
        <f>_xlfn.XLOOKUP(A672,'Patient Demographics'!A:A,'Patient Demographics'!E:E,FALSE)</f>
        <v>Female</v>
      </c>
      <c r="T672" t="str">
        <f>_xlfn.XLOOKUP(A672,'Patient Education'!A:A,'Patient Education'!B:B,FALSE)</f>
        <v>Bachelor's Degree</v>
      </c>
      <c r="U672" t="str">
        <f>_xlfn.XLOOKUP('Combined Sheet'!A672,'Patient Education'!A:A,'Patient Education'!C:C,FALSE)</f>
        <v>Nurse</v>
      </c>
      <c r="V672">
        <f>_xlfn.XLOOKUP(A672,'Billing Details'!A:A,'Billing Details'!J:J,FALSE)</f>
        <v>12000</v>
      </c>
    </row>
    <row r="673" spans="1:22" x14ac:dyDescent="0.35">
      <c r="A673" s="2" t="s">
        <v>1040</v>
      </c>
      <c r="B673">
        <f>_xlfn.XLOOKUP(A673,'Patient Demographics'!A:A,'Billing Details'!J:J,FALSE)</f>
        <v>12000</v>
      </c>
      <c r="C673" t="str">
        <f>_xlfn.XLOOKUP(A673,'Patient Demographics'!A:A,'Patient Demographics'!N:N,FALSE)</f>
        <v>North</v>
      </c>
      <c r="D673">
        <f>_xlfn.XLOOKUP(A673,'Patient Demographics'!A:A,'Patient Demographics'!I:I,FALSE)</f>
        <v>42</v>
      </c>
      <c r="E673" t="str">
        <f>_xlfn.XLOOKUP(A673,'Patient Demographics'!A:A,'Patient Demographics'!J:J,FALSE)</f>
        <v>Adult</v>
      </c>
      <c r="F673">
        <f>_xlfn.XLOOKUP(A673,'Billing Details'!A:A,'Billing Details'!U:U,FALSE)</f>
        <v>9054.18</v>
      </c>
      <c r="G673">
        <f>_xlfn.XLOOKUP(A673,'Patient Health Records'!A:A,'Patient Health Records'!E:E,FALSE)</f>
        <v>90.6</v>
      </c>
      <c r="H673" t="str">
        <f>_xlfn.XLOOKUP(A673,'Patient Health Records'!A:A,'Patient Health Records'!B:B,FALSE)</f>
        <v>A+</v>
      </c>
      <c r="I673" t="b">
        <f>_xlfn.XLOOKUP(A673,'Patient Health Records'!A:A,'Patient Health Records'!J:J,FALSE)</f>
        <v>1</v>
      </c>
      <c r="J673" t="b">
        <f>_xlfn.XLOOKUP(A673,'Patient Health Records'!A:A,'Patient Health Records'!P:P,FALSE)</f>
        <v>0</v>
      </c>
      <c r="K673" s="68">
        <f>_xlfn.XLOOKUP(A673,'Patient Health Records'!A:A,'Patient Health Records'!F:F,FALSE)</f>
        <v>29.92469282600079</v>
      </c>
      <c r="L673" s="22" t="b">
        <f>_xlfn.XLOOKUP(A673,'Patient Health Records'!A:A,'Patient Health Records'!AD:AD,FALSE)</f>
        <v>1</v>
      </c>
      <c r="M673">
        <f>_xlfn.XLOOKUP(A673,'Patient Demographics'!A:A,'Patient Demographics'!K:K,FALSE)</f>
        <v>20</v>
      </c>
      <c r="N673" t="b">
        <f>_xlfn.XLOOKUP(A673,'Billing Details'!A:A,'Billing Details'!T:T,FALSE)</f>
        <v>1</v>
      </c>
      <c r="O673" t="str">
        <f>_xlfn.XLOOKUP(A673,'Patient Health Records'!A:A,'Patient Health Records'!AF:AF,FALSE)</f>
        <v>Heart Attack</v>
      </c>
      <c r="P673" t="b">
        <f>_xlfn.XLOOKUP(A673,'Patient Health Records'!A:A,'Patient Health Records'!X:X,FALSE)</f>
        <v>0</v>
      </c>
      <c r="Q673" t="b">
        <f>_xlfn.XLOOKUP(A673,'Patient Health Records'!A:A,'Patient Health Records'!S:S,FALSE)</f>
        <v>0</v>
      </c>
      <c r="R673" t="b">
        <f>_xlfn.XLOOKUP(A673,'Patient Health Records'!A:A,'Patient Health Records'!AA:AA,FALSE)</f>
        <v>0</v>
      </c>
      <c r="S673" t="str">
        <f>_xlfn.XLOOKUP(A673,'Patient Demographics'!A:A,'Patient Demographics'!E:E,FALSE)</f>
        <v>Male</v>
      </c>
      <c r="T673" t="str">
        <f>_xlfn.XLOOKUP(A673,'Patient Education'!A:A,'Patient Education'!B:B,FALSE)</f>
        <v>PhD</v>
      </c>
      <c r="U673" t="str">
        <f>_xlfn.XLOOKUP('Combined Sheet'!A673,'Patient Education'!A:A,'Patient Education'!C:C,FALSE)</f>
        <v>Professor</v>
      </c>
      <c r="V673">
        <f>_xlfn.XLOOKUP(A673,'Billing Details'!A:A,'Billing Details'!J:J,FALSE)</f>
        <v>12000</v>
      </c>
    </row>
    <row r="674" spans="1:22" x14ac:dyDescent="0.35">
      <c r="A674" s="2" t="s">
        <v>1042</v>
      </c>
      <c r="B674">
        <f>_xlfn.XLOOKUP(A674,'Patient Demographics'!A:A,'Billing Details'!J:J,FALSE)</f>
        <v>12000</v>
      </c>
      <c r="C674" t="str">
        <f>_xlfn.XLOOKUP(A674,'Patient Demographics'!A:A,'Patient Demographics'!N:N,FALSE)</f>
        <v>West</v>
      </c>
      <c r="D674">
        <f>_xlfn.XLOOKUP(A674,'Patient Demographics'!A:A,'Patient Demographics'!I:I,FALSE)</f>
        <v>53</v>
      </c>
      <c r="E674" t="str">
        <f>_xlfn.XLOOKUP(A674,'Patient Demographics'!A:A,'Patient Demographics'!J:J,FALSE)</f>
        <v>Senior</v>
      </c>
      <c r="F674">
        <f>_xlfn.XLOOKUP(A674,'Billing Details'!A:A,'Billing Details'!U:U,FALSE)</f>
        <v>8400.9000000000015</v>
      </c>
      <c r="G674">
        <f>_xlfn.XLOOKUP(A674,'Patient Health Records'!A:A,'Patient Health Records'!E:E,FALSE)</f>
        <v>66.2</v>
      </c>
      <c r="H674" t="str">
        <f>_xlfn.XLOOKUP(A674,'Patient Health Records'!A:A,'Patient Health Records'!B:B,FALSE)</f>
        <v>O-</v>
      </c>
      <c r="I674" t="b">
        <f>_xlfn.XLOOKUP(A674,'Patient Health Records'!A:A,'Patient Health Records'!J:J,FALSE)</f>
        <v>1</v>
      </c>
      <c r="J674" t="b">
        <f>_xlfn.XLOOKUP(A674,'Patient Health Records'!A:A,'Patient Health Records'!P:P,FALSE)</f>
        <v>1</v>
      </c>
      <c r="K674" s="68">
        <f>_xlfn.XLOOKUP(A674,'Patient Health Records'!A:A,'Patient Health Records'!F:F,FALSE)</f>
        <v>28.279721474646504</v>
      </c>
      <c r="L674" s="22" t="b">
        <f>_xlfn.XLOOKUP(A674,'Patient Health Records'!A:A,'Patient Health Records'!AD:AD,FALSE)</f>
        <v>1</v>
      </c>
      <c r="M674">
        <f>_xlfn.XLOOKUP(A674,'Patient Demographics'!A:A,'Patient Demographics'!K:K,FALSE)</f>
        <v>15</v>
      </c>
      <c r="N674" t="b">
        <f>_xlfn.XLOOKUP(A674,'Billing Details'!A:A,'Billing Details'!T:T,FALSE)</f>
        <v>1</v>
      </c>
      <c r="O674" t="str">
        <f>_xlfn.XLOOKUP(A674,'Patient Health Records'!A:A,'Patient Health Records'!AF:AF,FALSE)</f>
        <v>Childbirth</v>
      </c>
      <c r="P674" t="b">
        <f>_xlfn.XLOOKUP(A674,'Patient Health Records'!A:A,'Patient Health Records'!X:X,FALSE)</f>
        <v>0</v>
      </c>
      <c r="Q674" t="b">
        <f>_xlfn.XLOOKUP(A674,'Patient Health Records'!A:A,'Patient Health Records'!S:S,FALSE)</f>
        <v>1</v>
      </c>
      <c r="R674" t="b">
        <f>_xlfn.XLOOKUP(A674,'Patient Health Records'!A:A,'Patient Health Records'!AA:AA,FALSE)</f>
        <v>0</v>
      </c>
      <c r="S674" t="str">
        <f>_xlfn.XLOOKUP(A674,'Patient Demographics'!A:A,'Patient Demographics'!E:E,FALSE)</f>
        <v>Female</v>
      </c>
      <c r="T674" t="str">
        <f>_xlfn.XLOOKUP(A674,'Patient Education'!A:A,'Patient Education'!B:B,FALSE)</f>
        <v>Master's Degree</v>
      </c>
      <c r="U674" t="str">
        <f>_xlfn.XLOOKUP('Combined Sheet'!A674,'Patient Education'!A:A,'Patient Education'!C:C,FALSE)</f>
        <v>Software Engineer</v>
      </c>
      <c r="V674">
        <f>_xlfn.XLOOKUP(A674,'Billing Details'!A:A,'Billing Details'!J:J,FALSE)</f>
        <v>12000</v>
      </c>
    </row>
    <row r="675" spans="1:22" x14ac:dyDescent="0.35">
      <c r="A675" s="2" t="s">
        <v>1044</v>
      </c>
      <c r="B675">
        <f>_xlfn.XLOOKUP(A675,'Patient Demographics'!A:A,'Billing Details'!J:J,FALSE)</f>
        <v>48000</v>
      </c>
      <c r="C675" t="str">
        <f>_xlfn.XLOOKUP(A675,'Patient Demographics'!A:A,'Patient Demographics'!N:N,FALSE)</f>
        <v>North</v>
      </c>
      <c r="D675">
        <f>_xlfn.XLOOKUP(A675,'Patient Demographics'!A:A,'Patient Demographics'!I:I,FALSE)</f>
        <v>38</v>
      </c>
      <c r="E675" t="str">
        <f>_xlfn.XLOOKUP(A675,'Patient Demographics'!A:A,'Patient Demographics'!J:J,FALSE)</f>
        <v>Adult</v>
      </c>
      <c r="F675">
        <f>_xlfn.XLOOKUP(A675,'Billing Details'!A:A,'Billing Details'!U:U,FALSE)</f>
        <v>43134.92</v>
      </c>
      <c r="G675">
        <f>_xlfn.XLOOKUP(A675,'Patient Health Records'!A:A,'Patient Health Records'!E:E,FALSE)</f>
        <v>66.900000000000006</v>
      </c>
      <c r="H675" t="str">
        <f>_xlfn.XLOOKUP(A675,'Patient Health Records'!A:A,'Patient Health Records'!B:B,FALSE)</f>
        <v>A-</v>
      </c>
      <c r="I675" t="b">
        <f>_xlfn.XLOOKUP(A675,'Patient Health Records'!A:A,'Patient Health Records'!J:J,FALSE)</f>
        <v>0</v>
      </c>
      <c r="J675" t="b">
        <f>_xlfn.XLOOKUP(A675,'Patient Health Records'!A:A,'Patient Health Records'!P:P,FALSE)</f>
        <v>0</v>
      </c>
      <c r="K675" s="68">
        <f>_xlfn.XLOOKUP(A675,'Patient Health Records'!A:A,'Patient Health Records'!F:F,FALSE)</f>
        <v>21.59736570247934</v>
      </c>
      <c r="L675" s="22" t="b">
        <f>_xlfn.XLOOKUP(A675,'Patient Health Records'!A:A,'Patient Health Records'!AD:AD,FALSE)</f>
        <v>0</v>
      </c>
      <c r="M675">
        <f>_xlfn.XLOOKUP(A675,'Patient Demographics'!A:A,'Patient Demographics'!K:K,FALSE)</f>
        <v>2</v>
      </c>
      <c r="N675" t="b">
        <f>_xlfn.XLOOKUP(A675,'Billing Details'!A:A,'Billing Details'!T:T,FALSE)</f>
        <v>1</v>
      </c>
      <c r="O675" t="str">
        <f>_xlfn.XLOOKUP(A675,'Patient Health Records'!A:A,'Patient Health Records'!AF:AF,FALSE)</f>
        <v>Prostate Cancer</v>
      </c>
      <c r="P675" t="b">
        <f>_xlfn.XLOOKUP(A675,'Patient Health Records'!A:A,'Patient Health Records'!X:X,FALSE)</f>
        <v>0</v>
      </c>
      <c r="Q675" t="b">
        <f>_xlfn.XLOOKUP(A675,'Patient Health Records'!A:A,'Patient Health Records'!S:S,FALSE)</f>
        <v>0</v>
      </c>
      <c r="R675" t="b">
        <f>_xlfn.XLOOKUP(A675,'Patient Health Records'!A:A,'Patient Health Records'!AA:AA,FALSE)</f>
        <v>0</v>
      </c>
      <c r="S675" t="str">
        <f>_xlfn.XLOOKUP(A675,'Patient Demographics'!A:A,'Patient Demographics'!E:E,FALSE)</f>
        <v>Male</v>
      </c>
      <c r="T675" t="str">
        <f>_xlfn.XLOOKUP(A675,'Patient Education'!A:A,'Patient Education'!B:B,FALSE)</f>
        <v>High School</v>
      </c>
      <c r="U675" t="str">
        <f>_xlfn.XLOOKUP('Combined Sheet'!A675,'Patient Education'!A:A,'Patient Education'!C:C,FALSE)</f>
        <v>Unemployed</v>
      </c>
      <c r="V675">
        <f>_xlfn.XLOOKUP(A675,'Billing Details'!A:A,'Billing Details'!J:J,FALSE)</f>
        <v>48000</v>
      </c>
    </row>
    <row r="676" spans="1:22" x14ac:dyDescent="0.35">
      <c r="A676" s="2" t="s">
        <v>1045</v>
      </c>
      <c r="B676">
        <f>_xlfn.XLOOKUP(A676,'Patient Demographics'!A:A,'Billing Details'!J:J,FALSE)</f>
        <v>18000</v>
      </c>
      <c r="C676" t="str">
        <f>_xlfn.XLOOKUP(A676,'Patient Demographics'!A:A,'Patient Demographics'!N:N,FALSE)</f>
        <v>South</v>
      </c>
      <c r="D676">
        <f>_xlfn.XLOOKUP(A676,'Patient Demographics'!A:A,'Patient Demographics'!I:I,FALSE)</f>
        <v>41</v>
      </c>
      <c r="E676" t="str">
        <f>_xlfn.XLOOKUP(A676,'Patient Demographics'!A:A,'Patient Demographics'!J:J,FALSE)</f>
        <v>Adult</v>
      </c>
      <c r="F676">
        <f>_xlfn.XLOOKUP(A676,'Billing Details'!A:A,'Billing Details'!U:U,FALSE)</f>
        <v>9478.98</v>
      </c>
      <c r="G676">
        <f>_xlfn.XLOOKUP(A676,'Patient Health Records'!A:A,'Patient Health Records'!E:E,FALSE)</f>
        <v>58.7</v>
      </c>
      <c r="H676" t="str">
        <f>_xlfn.XLOOKUP(A676,'Patient Health Records'!A:A,'Patient Health Records'!B:B,FALSE)</f>
        <v>AB-</v>
      </c>
      <c r="I676" t="b">
        <f>_xlfn.XLOOKUP(A676,'Patient Health Records'!A:A,'Patient Health Records'!J:J,FALSE)</f>
        <v>0</v>
      </c>
      <c r="J676" t="b">
        <f>_xlfn.XLOOKUP(A676,'Patient Health Records'!A:A,'Patient Health Records'!P:P,FALSE)</f>
        <v>0</v>
      </c>
      <c r="K676" s="68">
        <f>_xlfn.XLOOKUP(A676,'Patient Health Records'!A:A,'Patient Health Records'!F:F,FALSE)</f>
        <v>21.047724909462513</v>
      </c>
      <c r="L676" s="22" t="b">
        <f>_xlfn.XLOOKUP(A676,'Patient Health Records'!A:A,'Patient Health Records'!AD:AD,FALSE)</f>
        <v>0</v>
      </c>
      <c r="M676">
        <f>_xlfn.XLOOKUP(A676,'Patient Demographics'!A:A,'Patient Demographics'!K:K,FALSE)</f>
        <v>15</v>
      </c>
      <c r="N676" t="b">
        <f>_xlfn.XLOOKUP(A676,'Billing Details'!A:A,'Billing Details'!T:T,FALSE)</f>
        <v>1</v>
      </c>
      <c r="O676" t="str">
        <f>_xlfn.XLOOKUP(A676,'Patient Health Records'!A:A,'Patient Health Records'!AF:AF,FALSE)</f>
        <v>Fractured Leg</v>
      </c>
      <c r="P676" t="b">
        <f>_xlfn.XLOOKUP(A676,'Patient Health Records'!A:A,'Patient Health Records'!X:X,FALSE)</f>
        <v>0</v>
      </c>
      <c r="Q676" t="b">
        <f>_xlfn.XLOOKUP(A676,'Patient Health Records'!A:A,'Patient Health Records'!S:S,FALSE)</f>
        <v>0</v>
      </c>
      <c r="R676" t="b">
        <f>_xlfn.XLOOKUP(A676,'Patient Health Records'!A:A,'Patient Health Records'!AA:AA,FALSE)</f>
        <v>0</v>
      </c>
      <c r="S676" t="str">
        <f>_xlfn.XLOOKUP(A676,'Patient Demographics'!A:A,'Patient Demographics'!E:E,FALSE)</f>
        <v>Male</v>
      </c>
      <c r="T676" t="str">
        <f>_xlfn.XLOOKUP(A676,'Patient Education'!A:A,'Patient Education'!B:B,FALSE)</f>
        <v>Post-graduate</v>
      </c>
      <c r="U676" t="str">
        <f>_xlfn.XLOOKUP('Combined Sheet'!A676,'Patient Education'!A:A,'Patient Education'!C:C,FALSE)</f>
        <v>Consultant</v>
      </c>
      <c r="V676">
        <f>_xlfn.XLOOKUP(A676,'Billing Details'!A:A,'Billing Details'!J:J,FALSE)</f>
        <v>18000</v>
      </c>
    </row>
    <row r="677" spans="1:22" x14ac:dyDescent="0.35">
      <c r="A677" s="2" t="s">
        <v>1047</v>
      </c>
      <c r="B677">
        <f>_xlfn.XLOOKUP(A677,'Patient Demographics'!A:A,'Billing Details'!J:J,FALSE)</f>
        <v>60000</v>
      </c>
      <c r="C677" t="str">
        <f>_xlfn.XLOOKUP(A677,'Patient Demographics'!A:A,'Patient Demographics'!N:N,FALSE)</f>
        <v>North</v>
      </c>
      <c r="D677">
        <f>_xlfn.XLOOKUP(A677,'Patient Demographics'!A:A,'Patient Demographics'!I:I,FALSE)</f>
        <v>41</v>
      </c>
      <c r="E677" t="str">
        <f>_xlfn.XLOOKUP(A677,'Patient Demographics'!A:A,'Patient Demographics'!J:J,FALSE)</f>
        <v>Adult</v>
      </c>
      <c r="F677">
        <f>_xlfn.XLOOKUP(A677,'Billing Details'!A:A,'Billing Details'!U:U,FALSE)</f>
        <v>50145.04</v>
      </c>
      <c r="G677">
        <f>_xlfn.XLOOKUP(A677,'Patient Health Records'!A:A,'Patient Health Records'!E:E,FALSE)</f>
        <v>104.7</v>
      </c>
      <c r="H677" t="str">
        <f>_xlfn.XLOOKUP(A677,'Patient Health Records'!A:A,'Patient Health Records'!B:B,FALSE)</f>
        <v>B-</v>
      </c>
      <c r="I677" t="b">
        <f>_xlfn.XLOOKUP(A677,'Patient Health Records'!A:A,'Patient Health Records'!J:J,FALSE)</f>
        <v>0</v>
      </c>
      <c r="J677" t="b">
        <f>_xlfn.XLOOKUP(A677,'Patient Health Records'!A:A,'Patient Health Records'!P:P,FALSE)</f>
        <v>0</v>
      </c>
      <c r="K677" s="68">
        <f>_xlfn.XLOOKUP(A677,'Patient Health Records'!A:A,'Patient Health Records'!F:F,FALSE)</f>
        <v>33.41951546490472</v>
      </c>
      <c r="L677" s="22" t="b">
        <f>_xlfn.XLOOKUP(A677,'Patient Health Records'!A:A,'Patient Health Records'!AD:AD,FALSE)</f>
        <v>1</v>
      </c>
      <c r="M677">
        <f>_xlfn.XLOOKUP(A677,'Patient Demographics'!A:A,'Patient Demographics'!K:K,FALSE)</f>
        <v>9</v>
      </c>
      <c r="N677" t="b">
        <f>_xlfn.XLOOKUP(A677,'Billing Details'!A:A,'Billing Details'!T:T,FALSE)</f>
        <v>1</v>
      </c>
      <c r="O677" t="str">
        <f>_xlfn.XLOOKUP(A677,'Patient Health Records'!A:A,'Patient Health Records'!AF:AF,FALSE)</f>
        <v>Respiratory Infection</v>
      </c>
      <c r="P677" t="b">
        <f>_xlfn.XLOOKUP(A677,'Patient Health Records'!A:A,'Patient Health Records'!X:X,FALSE)</f>
        <v>0</v>
      </c>
      <c r="Q677" t="b">
        <f>_xlfn.XLOOKUP(A677,'Patient Health Records'!A:A,'Patient Health Records'!S:S,FALSE)</f>
        <v>1</v>
      </c>
      <c r="R677" t="b">
        <f>_xlfn.XLOOKUP(A677,'Patient Health Records'!A:A,'Patient Health Records'!AA:AA,FALSE)</f>
        <v>0</v>
      </c>
      <c r="S677" t="str">
        <f>_xlfn.XLOOKUP(A677,'Patient Demographics'!A:A,'Patient Demographics'!E:E,FALSE)</f>
        <v>Male</v>
      </c>
      <c r="T677" t="str">
        <f>_xlfn.XLOOKUP(A677,'Patient Education'!A:A,'Patient Education'!B:B,FALSE)</f>
        <v>Master's Degree</v>
      </c>
      <c r="U677" t="str">
        <f>_xlfn.XLOOKUP('Combined Sheet'!A677,'Patient Education'!A:A,'Patient Education'!C:C,FALSE)</f>
        <v>Doctor</v>
      </c>
      <c r="V677">
        <f>_xlfn.XLOOKUP(A677,'Billing Details'!A:A,'Billing Details'!J:J,FALSE)</f>
        <v>60000</v>
      </c>
    </row>
    <row r="678" spans="1:22" x14ac:dyDescent="0.35">
      <c r="A678" s="2" t="s">
        <v>1048</v>
      </c>
      <c r="B678">
        <f>_xlfn.XLOOKUP(A678,'Patient Demographics'!A:A,'Billing Details'!J:J,FALSE)</f>
        <v>24000</v>
      </c>
      <c r="C678" t="str">
        <f>_xlfn.XLOOKUP(A678,'Patient Demographics'!A:A,'Patient Demographics'!N:N,FALSE)</f>
        <v>North</v>
      </c>
      <c r="D678">
        <f>_xlfn.XLOOKUP(A678,'Patient Demographics'!A:A,'Patient Demographics'!I:I,FALSE)</f>
        <v>38</v>
      </c>
      <c r="E678" t="str">
        <f>_xlfn.XLOOKUP(A678,'Patient Demographics'!A:A,'Patient Demographics'!J:J,FALSE)</f>
        <v>Adult</v>
      </c>
      <c r="F678">
        <f>_xlfn.XLOOKUP(A678,'Billing Details'!A:A,'Billing Details'!U:U,FALSE)</f>
        <v>15096.18</v>
      </c>
      <c r="G678">
        <f>_xlfn.XLOOKUP(A678,'Patient Health Records'!A:A,'Patient Health Records'!E:E,FALSE)</f>
        <v>83.5</v>
      </c>
      <c r="H678" t="str">
        <f>_xlfn.XLOOKUP(A678,'Patient Health Records'!A:A,'Patient Health Records'!B:B,FALSE)</f>
        <v>AB-</v>
      </c>
      <c r="I678" t="b">
        <f>_xlfn.XLOOKUP(A678,'Patient Health Records'!A:A,'Patient Health Records'!J:J,FALSE)</f>
        <v>1</v>
      </c>
      <c r="J678" t="b">
        <f>_xlfn.XLOOKUP(A678,'Patient Health Records'!A:A,'Patient Health Records'!P:P,FALSE)</f>
        <v>1</v>
      </c>
      <c r="K678" s="68">
        <f>_xlfn.XLOOKUP(A678,'Patient Health Records'!A:A,'Patient Health Records'!F:F,FALSE)</f>
        <v>28.555794945453304</v>
      </c>
      <c r="L678" s="22" t="b">
        <f>_xlfn.XLOOKUP(A678,'Patient Health Records'!A:A,'Patient Health Records'!AD:AD,FALSE)</f>
        <v>1</v>
      </c>
      <c r="M678">
        <f>_xlfn.XLOOKUP(A678,'Patient Demographics'!A:A,'Patient Demographics'!K:K,FALSE)</f>
        <v>0</v>
      </c>
      <c r="N678" t="b">
        <f>_xlfn.XLOOKUP(A678,'Billing Details'!A:A,'Billing Details'!T:T,FALSE)</f>
        <v>1</v>
      </c>
      <c r="O678" t="str">
        <f>_xlfn.XLOOKUP(A678,'Patient Health Records'!A:A,'Patient Health Records'!AF:AF,FALSE)</f>
        <v>Heart Disease</v>
      </c>
      <c r="P678" t="b">
        <f>_xlfn.XLOOKUP(A678,'Patient Health Records'!A:A,'Patient Health Records'!X:X,FALSE)</f>
        <v>0</v>
      </c>
      <c r="Q678" t="b">
        <f>_xlfn.XLOOKUP(A678,'Patient Health Records'!A:A,'Patient Health Records'!S:S,FALSE)</f>
        <v>0</v>
      </c>
      <c r="R678" t="b">
        <f>_xlfn.XLOOKUP(A678,'Patient Health Records'!A:A,'Patient Health Records'!AA:AA,FALSE)</f>
        <v>0</v>
      </c>
      <c r="S678" t="str">
        <f>_xlfn.XLOOKUP(A678,'Patient Demographics'!A:A,'Patient Demographics'!E:E,FALSE)</f>
        <v>Male</v>
      </c>
      <c r="T678" t="str">
        <f>_xlfn.XLOOKUP(A678,'Patient Education'!A:A,'Patient Education'!B:B,FALSE)</f>
        <v>Post-graduate</v>
      </c>
      <c r="U678" t="str">
        <f>_xlfn.XLOOKUP('Combined Sheet'!A678,'Patient Education'!A:A,'Patient Education'!C:C,FALSE)</f>
        <v>Consultant</v>
      </c>
      <c r="V678">
        <f>_xlfn.XLOOKUP(A678,'Billing Details'!A:A,'Billing Details'!J:J,FALSE)</f>
        <v>24000</v>
      </c>
    </row>
    <row r="679" spans="1:22" x14ac:dyDescent="0.35">
      <c r="A679" s="2" t="s">
        <v>1050</v>
      </c>
      <c r="B679">
        <f>_xlfn.XLOOKUP(A679,'Patient Demographics'!A:A,'Billing Details'!J:J,FALSE)</f>
        <v>60000</v>
      </c>
      <c r="C679" t="str">
        <f>_xlfn.XLOOKUP(A679,'Patient Demographics'!A:A,'Patient Demographics'!N:N,FALSE)</f>
        <v>South</v>
      </c>
      <c r="D679">
        <f>_xlfn.XLOOKUP(A679,'Patient Demographics'!A:A,'Patient Demographics'!I:I,FALSE)</f>
        <v>48</v>
      </c>
      <c r="E679" t="str">
        <f>_xlfn.XLOOKUP(A679,'Patient Demographics'!A:A,'Patient Demographics'!J:J,FALSE)</f>
        <v>Senior</v>
      </c>
      <c r="F679">
        <f>_xlfn.XLOOKUP(A679,'Billing Details'!A:A,'Billing Details'!U:U,FALSE)</f>
        <v>43140.5</v>
      </c>
      <c r="G679">
        <f>_xlfn.XLOOKUP(A679,'Patient Health Records'!A:A,'Patient Health Records'!E:E,FALSE)</f>
        <v>87.8</v>
      </c>
      <c r="H679" t="str">
        <f>_xlfn.XLOOKUP(A679,'Patient Health Records'!A:A,'Patient Health Records'!B:B,FALSE)</f>
        <v>O-</v>
      </c>
      <c r="I679" t="b">
        <f>_xlfn.XLOOKUP(A679,'Patient Health Records'!A:A,'Patient Health Records'!J:J,FALSE)</f>
        <v>1</v>
      </c>
      <c r="J679" t="b">
        <f>_xlfn.XLOOKUP(A679,'Patient Health Records'!A:A,'Patient Health Records'!P:P,FALSE)</f>
        <v>0</v>
      </c>
      <c r="K679" s="68">
        <f>_xlfn.XLOOKUP(A679,'Patient Health Records'!A:A,'Patient Health Records'!F:F,FALSE)</f>
        <v>34.296874999999993</v>
      </c>
      <c r="L679" s="22" t="b">
        <f>_xlfn.XLOOKUP(A679,'Patient Health Records'!A:A,'Patient Health Records'!AD:AD,FALSE)</f>
        <v>1</v>
      </c>
      <c r="M679">
        <f>_xlfn.XLOOKUP(A679,'Patient Demographics'!A:A,'Patient Demographics'!K:K,FALSE)</f>
        <v>12</v>
      </c>
      <c r="N679" t="b">
        <f>_xlfn.XLOOKUP(A679,'Billing Details'!A:A,'Billing Details'!T:T,FALSE)</f>
        <v>1</v>
      </c>
      <c r="O679" t="str">
        <f>_xlfn.XLOOKUP(A679,'Patient Health Records'!A:A,'Patient Health Records'!AF:AF,FALSE)</f>
        <v>Heart Disease</v>
      </c>
      <c r="P679" t="b">
        <f>_xlfn.XLOOKUP(A679,'Patient Health Records'!A:A,'Patient Health Records'!X:X,FALSE)</f>
        <v>0</v>
      </c>
      <c r="Q679" t="b">
        <f>_xlfn.XLOOKUP(A679,'Patient Health Records'!A:A,'Patient Health Records'!S:S,FALSE)</f>
        <v>0</v>
      </c>
      <c r="R679" t="b">
        <f>_xlfn.XLOOKUP(A679,'Patient Health Records'!A:A,'Patient Health Records'!AA:AA,FALSE)</f>
        <v>0</v>
      </c>
      <c r="S679" t="str">
        <f>_xlfn.XLOOKUP(A679,'Patient Demographics'!A:A,'Patient Demographics'!E:E,FALSE)</f>
        <v>Female</v>
      </c>
      <c r="T679" t="str">
        <f>_xlfn.XLOOKUP(A679,'Patient Education'!A:A,'Patient Education'!B:B,FALSE)</f>
        <v>Bachelor's Degree</v>
      </c>
      <c r="U679" t="str">
        <f>_xlfn.XLOOKUP('Combined Sheet'!A679,'Patient Education'!A:A,'Patient Education'!C:C,FALSE)</f>
        <v>Engineer</v>
      </c>
      <c r="V679">
        <f>_xlfn.XLOOKUP(A679,'Billing Details'!A:A,'Billing Details'!J:J,FALSE)</f>
        <v>60000</v>
      </c>
    </row>
    <row r="680" spans="1:22" x14ac:dyDescent="0.35">
      <c r="A680" s="2" t="s">
        <v>1051</v>
      </c>
      <c r="B680">
        <f>_xlfn.XLOOKUP(A680,'Patient Demographics'!A:A,'Billing Details'!J:J,FALSE)</f>
        <v>500</v>
      </c>
      <c r="C680" t="str">
        <f>_xlfn.XLOOKUP(A680,'Patient Demographics'!A:A,'Patient Demographics'!N:N,FALSE)</f>
        <v>South</v>
      </c>
      <c r="D680">
        <f>_xlfn.XLOOKUP(A680,'Patient Demographics'!A:A,'Patient Demographics'!I:I,FALSE)</f>
        <v>58</v>
      </c>
      <c r="E680" t="str">
        <f>_xlfn.XLOOKUP(A680,'Patient Demographics'!A:A,'Patient Demographics'!J:J,FALSE)</f>
        <v>Senior</v>
      </c>
      <c r="F680">
        <f>_xlfn.XLOOKUP(A680,'Billing Details'!A:A,'Billing Details'!U:U,FALSE)</f>
        <v>288.08999999999997</v>
      </c>
      <c r="G680">
        <f>_xlfn.XLOOKUP(A680,'Patient Health Records'!A:A,'Patient Health Records'!E:E,FALSE)</f>
        <v>46.1</v>
      </c>
      <c r="H680" t="str">
        <f>_xlfn.XLOOKUP(A680,'Patient Health Records'!A:A,'Patient Health Records'!B:B,FALSE)</f>
        <v>B-</v>
      </c>
      <c r="I680" t="b">
        <f>_xlfn.XLOOKUP(A680,'Patient Health Records'!A:A,'Patient Health Records'!J:J,FALSE)</f>
        <v>1</v>
      </c>
      <c r="J680" t="b">
        <f>_xlfn.XLOOKUP(A680,'Patient Health Records'!A:A,'Patient Health Records'!P:P,FALSE)</f>
        <v>1</v>
      </c>
      <c r="K680" s="68">
        <f>_xlfn.XLOOKUP(A680,'Patient Health Records'!A:A,'Patient Health Records'!F:F,FALSE)</f>
        <v>20.488888888888891</v>
      </c>
      <c r="L680" s="22" t="b">
        <f>_xlfn.XLOOKUP(A680,'Patient Health Records'!A:A,'Patient Health Records'!AD:AD,FALSE)</f>
        <v>0</v>
      </c>
      <c r="M680">
        <f>_xlfn.XLOOKUP(A680,'Patient Demographics'!A:A,'Patient Demographics'!K:K,FALSE)</f>
        <v>12</v>
      </c>
      <c r="N680" t="b">
        <f>_xlfn.XLOOKUP(A680,'Billing Details'!A:A,'Billing Details'!T:T,FALSE)</f>
        <v>1</v>
      </c>
      <c r="O680" t="str">
        <f>_xlfn.XLOOKUP(A680,'Patient Health Records'!A:A,'Patient Health Records'!AF:AF,FALSE)</f>
        <v>Osteoarthritis</v>
      </c>
      <c r="P680" t="b">
        <f>_xlfn.XLOOKUP(A680,'Patient Health Records'!A:A,'Patient Health Records'!X:X,FALSE)</f>
        <v>0</v>
      </c>
      <c r="Q680" t="b">
        <f>_xlfn.XLOOKUP(A680,'Patient Health Records'!A:A,'Patient Health Records'!S:S,FALSE)</f>
        <v>0</v>
      </c>
      <c r="R680" t="b">
        <f>_xlfn.XLOOKUP(A680,'Patient Health Records'!A:A,'Patient Health Records'!AA:AA,FALSE)</f>
        <v>0</v>
      </c>
      <c r="S680" t="str">
        <f>_xlfn.XLOOKUP(A680,'Patient Demographics'!A:A,'Patient Demographics'!E:E,FALSE)</f>
        <v>Female</v>
      </c>
      <c r="T680" t="str">
        <f>_xlfn.XLOOKUP(A680,'Patient Education'!A:A,'Patient Education'!B:B,FALSE)</f>
        <v>Master's Degree</v>
      </c>
      <c r="U680" t="str">
        <f>_xlfn.XLOOKUP('Combined Sheet'!A680,'Patient Education'!A:A,'Patient Education'!C:C,FALSE)</f>
        <v>Software Engineer</v>
      </c>
      <c r="V680">
        <f>_xlfn.XLOOKUP(A680,'Billing Details'!A:A,'Billing Details'!J:J,FALSE)</f>
        <v>500</v>
      </c>
    </row>
    <row r="681" spans="1:22" x14ac:dyDescent="0.35">
      <c r="A681" s="2" t="s">
        <v>1052</v>
      </c>
      <c r="B681">
        <f>_xlfn.XLOOKUP(A681,'Patient Demographics'!A:A,'Billing Details'!J:J,FALSE)</f>
        <v>36000</v>
      </c>
      <c r="C681" t="str">
        <f>_xlfn.XLOOKUP(A681,'Patient Demographics'!A:A,'Patient Demographics'!N:N,FALSE)</f>
        <v>West</v>
      </c>
      <c r="D681">
        <f>_xlfn.XLOOKUP(A681,'Patient Demographics'!A:A,'Patient Demographics'!I:I,FALSE)</f>
        <v>42</v>
      </c>
      <c r="E681" t="str">
        <f>_xlfn.XLOOKUP(A681,'Patient Demographics'!A:A,'Patient Demographics'!J:J,FALSE)</f>
        <v>Adult</v>
      </c>
      <c r="F681">
        <f>_xlfn.XLOOKUP(A681,'Billing Details'!A:A,'Billing Details'!U:U,FALSE)</f>
        <v>31428.06</v>
      </c>
      <c r="G681">
        <f>_xlfn.XLOOKUP(A681,'Patient Health Records'!A:A,'Patient Health Records'!E:E,FALSE)</f>
        <v>88.9</v>
      </c>
      <c r="H681" t="str">
        <f>_xlfn.XLOOKUP(A681,'Patient Health Records'!A:A,'Patient Health Records'!B:B,FALSE)</f>
        <v>AB-</v>
      </c>
      <c r="I681" t="b">
        <f>_xlfn.XLOOKUP(A681,'Patient Health Records'!A:A,'Patient Health Records'!J:J,FALSE)</f>
        <v>1</v>
      </c>
      <c r="J681" t="b">
        <f>_xlfn.XLOOKUP(A681,'Patient Health Records'!A:A,'Patient Health Records'!P:P,FALSE)</f>
        <v>1</v>
      </c>
      <c r="K681" s="68">
        <f>_xlfn.XLOOKUP(A681,'Patient Health Records'!A:A,'Patient Health Records'!F:F,FALSE)</f>
        <v>32.653810835629024</v>
      </c>
      <c r="L681" s="22" t="b">
        <f>_xlfn.XLOOKUP(A681,'Patient Health Records'!A:A,'Patient Health Records'!AD:AD,FALSE)</f>
        <v>1</v>
      </c>
      <c r="M681">
        <f>_xlfn.XLOOKUP(A681,'Patient Demographics'!A:A,'Patient Demographics'!K:K,FALSE)</f>
        <v>20</v>
      </c>
      <c r="N681" t="b">
        <f>_xlfn.XLOOKUP(A681,'Billing Details'!A:A,'Billing Details'!T:T,FALSE)</f>
        <v>1</v>
      </c>
      <c r="O681" t="str">
        <f>_xlfn.XLOOKUP(A681,'Patient Health Records'!A:A,'Patient Health Records'!AF:AF,FALSE)</f>
        <v>Heart Attack</v>
      </c>
      <c r="P681" t="b">
        <f>_xlfn.XLOOKUP(A681,'Patient Health Records'!A:A,'Patient Health Records'!X:X,FALSE)</f>
        <v>0</v>
      </c>
      <c r="Q681" t="b">
        <f>_xlfn.XLOOKUP(A681,'Patient Health Records'!A:A,'Patient Health Records'!S:S,FALSE)</f>
        <v>0</v>
      </c>
      <c r="R681" t="b">
        <f>_xlfn.XLOOKUP(A681,'Patient Health Records'!A:A,'Patient Health Records'!AA:AA,FALSE)</f>
        <v>0</v>
      </c>
      <c r="S681" t="str">
        <f>_xlfn.XLOOKUP(A681,'Patient Demographics'!A:A,'Patient Demographics'!E:E,FALSE)</f>
        <v>Male</v>
      </c>
      <c r="T681" t="str">
        <f>_xlfn.XLOOKUP(A681,'Patient Education'!A:A,'Patient Education'!B:B,FALSE)</f>
        <v>School</v>
      </c>
      <c r="U681" t="str">
        <f>_xlfn.XLOOKUP('Combined Sheet'!A681,'Patient Education'!A:A,'Patient Education'!C:C,FALSE)</f>
        <v>Clerical Staff</v>
      </c>
      <c r="V681">
        <f>_xlfn.XLOOKUP(A681,'Billing Details'!A:A,'Billing Details'!J:J,FALSE)</f>
        <v>36000</v>
      </c>
    </row>
    <row r="682" spans="1:22" x14ac:dyDescent="0.35">
      <c r="A682" s="2" t="s">
        <v>1053</v>
      </c>
      <c r="B682">
        <f>_xlfn.XLOOKUP(A682,'Patient Demographics'!A:A,'Billing Details'!J:J,FALSE)</f>
        <v>2000</v>
      </c>
      <c r="C682" t="str">
        <f>_xlfn.XLOOKUP(A682,'Patient Demographics'!A:A,'Patient Demographics'!N:N,FALSE)</f>
        <v>East</v>
      </c>
      <c r="D682">
        <f>_xlfn.XLOOKUP(A682,'Patient Demographics'!A:A,'Patient Demographics'!I:I,FALSE)</f>
        <v>48</v>
      </c>
      <c r="E682" t="str">
        <f>_xlfn.XLOOKUP(A682,'Patient Demographics'!A:A,'Patient Demographics'!J:J,FALSE)</f>
        <v>Senior</v>
      </c>
      <c r="F682">
        <f>_xlfn.XLOOKUP(A682,'Billing Details'!A:A,'Billing Details'!U:U,FALSE)</f>
        <v>1304.68</v>
      </c>
      <c r="G682">
        <f>_xlfn.XLOOKUP(A682,'Patient Health Records'!A:A,'Patient Health Records'!E:E,FALSE)</f>
        <v>67.5</v>
      </c>
      <c r="H682" t="str">
        <f>_xlfn.XLOOKUP(A682,'Patient Health Records'!A:A,'Patient Health Records'!B:B,FALSE)</f>
        <v>AB+</v>
      </c>
      <c r="I682" t="b">
        <f>_xlfn.XLOOKUP(A682,'Patient Health Records'!A:A,'Patient Health Records'!J:J,FALSE)</f>
        <v>0</v>
      </c>
      <c r="J682" t="b">
        <f>_xlfn.XLOOKUP(A682,'Patient Health Records'!A:A,'Patient Health Records'!P:P,FALSE)</f>
        <v>0</v>
      </c>
      <c r="K682" s="68">
        <f>_xlfn.XLOOKUP(A682,'Patient Health Records'!A:A,'Patient Health Records'!F:F,FALSE)</f>
        <v>23.633626273589865</v>
      </c>
      <c r="L682" s="22" t="str">
        <f>_xlfn.XLOOKUP(A682,'Patient Health Records'!A:A,'Patient Health Records'!AD:AD,FALSE)</f>
        <v>FALSE</v>
      </c>
      <c r="M682">
        <f>_xlfn.XLOOKUP(A682,'Patient Demographics'!A:A,'Patient Demographics'!K:K,FALSE)</f>
        <v>7</v>
      </c>
      <c r="N682" t="b">
        <f>_xlfn.XLOOKUP(A682,'Billing Details'!A:A,'Billing Details'!T:T,FALSE)</f>
        <v>1</v>
      </c>
      <c r="O682" t="str">
        <f>_xlfn.XLOOKUP(A682,'Patient Health Records'!A:A,'Patient Health Records'!AF:AF,FALSE)</f>
        <v>Kidney Stones</v>
      </c>
      <c r="P682" t="b">
        <f>_xlfn.XLOOKUP(A682,'Patient Health Records'!A:A,'Patient Health Records'!X:X,FALSE)</f>
        <v>0</v>
      </c>
      <c r="Q682" t="b">
        <f>_xlfn.XLOOKUP(A682,'Patient Health Records'!A:A,'Patient Health Records'!S:S,FALSE)</f>
        <v>0</v>
      </c>
      <c r="R682" t="b">
        <f>_xlfn.XLOOKUP(A682,'Patient Health Records'!A:A,'Patient Health Records'!AA:AA,FALSE)</f>
        <v>0</v>
      </c>
      <c r="S682" t="str">
        <f>_xlfn.XLOOKUP(A682,'Patient Demographics'!A:A,'Patient Demographics'!E:E,FALSE)</f>
        <v>Male</v>
      </c>
      <c r="T682" t="str">
        <f>_xlfn.XLOOKUP(A682,'Patient Education'!A:A,'Patient Education'!B:B,FALSE)</f>
        <v>Master's Degree</v>
      </c>
      <c r="U682" t="str">
        <f>_xlfn.XLOOKUP('Combined Sheet'!A682,'Patient Education'!A:A,'Patient Education'!C:C,FALSE)</f>
        <v>Software Engineer</v>
      </c>
      <c r="V682">
        <f>_xlfn.XLOOKUP(A682,'Billing Details'!A:A,'Billing Details'!J:J,FALSE)</f>
        <v>2000</v>
      </c>
    </row>
    <row r="683" spans="1:22" x14ac:dyDescent="0.35">
      <c r="A683" s="2" t="s">
        <v>1055</v>
      </c>
      <c r="B683">
        <f>_xlfn.XLOOKUP(A683,'Patient Demographics'!A:A,'Billing Details'!J:J,FALSE)</f>
        <v>100</v>
      </c>
      <c r="C683" t="str">
        <f>_xlfn.XLOOKUP(A683,'Patient Demographics'!A:A,'Patient Demographics'!N:N,FALSE)</f>
        <v>South</v>
      </c>
      <c r="D683">
        <f>_xlfn.XLOOKUP(A683,'Patient Demographics'!A:A,'Patient Demographics'!I:I,FALSE)</f>
        <v>68</v>
      </c>
      <c r="E683" t="str">
        <f>_xlfn.XLOOKUP(A683,'Patient Demographics'!A:A,'Patient Demographics'!J:J,FALSE)</f>
        <v>super senior</v>
      </c>
      <c r="F683">
        <f>_xlfn.XLOOKUP(A683,'Billing Details'!A:A,'Billing Details'!U:U,FALSE)</f>
        <v>86.42</v>
      </c>
      <c r="G683">
        <f>_xlfn.XLOOKUP(A683,'Patient Health Records'!A:A,'Patient Health Records'!E:E,FALSE)</f>
        <v>60.5</v>
      </c>
      <c r="H683" t="str">
        <f>_xlfn.XLOOKUP(A683,'Patient Health Records'!A:A,'Patient Health Records'!B:B,FALSE)</f>
        <v>A+</v>
      </c>
      <c r="I683" t="b">
        <f>_xlfn.XLOOKUP(A683,'Patient Health Records'!A:A,'Patient Health Records'!J:J,FALSE)</f>
        <v>0</v>
      </c>
      <c r="J683" t="b">
        <f>_xlfn.XLOOKUP(A683,'Patient Health Records'!A:A,'Patient Health Records'!P:P,FALSE)</f>
        <v>1</v>
      </c>
      <c r="K683" s="68">
        <f>_xlfn.XLOOKUP(A683,'Patient Health Records'!A:A,'Patient Health Records'!F:F,FALSE)</f>
        <v>23.931015387049559</v>
      </c>
      <c r="L683" s="22" t="b">
        <f>_xlfn.XLOOKUP(A683,'Patient Health Records'!A:A,'Patient Health Records'!AD:AD,FALSE)</f>
        <v>0</v>
      </c>
      <c r="M683">
        <f>_xlfn.XLOOKUP(A683,'Patient Demographics'!A:A,'Patient Demographics'!K:K,FALSE)</f>
        <v>40</v>
      </c>
      <c r="N683" t="b">
        <f>_xlfn.XLOOKUP(A683,'Billing Details'!A:A,'Billing Details'!T:T,FALSE)</f>
        <v>1</v>
      </c>
      <c r="O683" t="str">
        <f>_xlfn.XLOOKUP(A683,'Patient Health Records'!A:A,'Patient Health Records'!AF:AF,FALSE)</f>
        <v>Osteoarthritis</v>
      </c>
      <c r="P683" t="b">
        <f>_xlfn.XLOOKUP(A683,'Patient Health Records'!A:A,'Patient Health Records'!X:X,FALSE)</f>
        <v>0</v>
      </c>
      <c r="Q683" t="b">
        <f>_xlfn.XLOOKUP(A683,'Patient Health Records'!A:A,'Patient Health Records'!S:S,FALSE)</f>
        <v>0</v>
      </c>
      <c r="R683" t="b">
        <f>_xlfn.XLOOKUP(A683,'Patient Health Records'!A:A,'Patient Health Records'!AA:AA,FALSE)</f>
        <v>0</v>
      </c>
      <c r="S683" t="str">
        <f>_xlfn.XLOOKUP(A683,'Patient Demographics'!A:A,'Patient Demographics'!E:E,FALSE)</f>
        <v>Female</v>
      </c>
      <c r="T683" t="str">
        <f>_xlfn.XLOOKUP(A683,'Patient Education'!A:A,'Patient Education'!B:B,FALSE)</f>
        <v>Master's Degree</v>
      </c>
      <c r="U683" t="str">
        <f>_xlfn.XLOOKUP('Combined Sheet'!A683,'Patient Education'!A:A,'Patient Education'!C:C,FALSE)</f>
        <v>Senior Executive</v>
      </c>
      <c r="V683">
        <f>_xlfn.XLOOKUP(A683,'Billing Details'!A:A,'Billing Details'!J:J,FALSE)</f>
        <v>100</v>
      </c>
    </row>
    <row r="684" spans="1:22" x14ac:dyDescent="0.35">
      <c r="A684" s="2" t="s">
        <v>1057</v>
      </c>
      <c r="B684">
        <f>_xlfn.XLOOKUP(A684,'Patient Demographics'!A:A,'Billing Details'!J:J,FALSE)</f>
        <v>24000</v>
      </c>
      <c r="C684" t="str">
        <f>_xlfn.XLOOKUP(A684,'Patient Demographics'!A:A,'Patient Demographics'!N:N,FALSE)</f>
        <v>South</v>
      </c>
      <c r="D684">
        <f>_xlfn.XLOOKUP(A684,'Patient Demographics'!A:A,'Patient Demographics'!I:I,FALSE)</f>
        <v>45</v>
      </c>
      <c r="E684" t="str">
        <f>_xlfn.XLOOKUP(A684,'Patient Demographics'!A:A,'Patient Demographics'!J:J,FALSE)</f>
        <v>Adult</v>
      </c>
      <c r="F684">
        <f>_xlfn.XLOOKUP(A684,'Billing Details'!A:A,'Billing Details'!U:U,FALSE)</f>
        <v>15400.439999999999</v>
      </c>
      <c r="G684">
        <f>_xlfn.XLOOKUP(A684,'Patient Health Records'!A:A,'Patient Health Records'!E:E,FALSE)</f>
        <v>57.6</v>
      </c>
      <c r="H684" t="str">
        <f>_xlfn.XLOOKUP(A684,'Patient Health Records'!A:A,'Patient Health Records'!B:B,FALSE)</f>
        <v>O-</v>
      </c>
      <c r="I684" t="b">
        <f>_xlfn.XLOOKUP(A684,'Patient Health Records'!A:A,'Patient Health Records'!J:J,FALSE)</f>
        <v>0</v>
      </c>
      <c r="J684" t="b">
        <f>_xlfn.XLOOKUP(A684,'Patient Health Records'!A:A,'Patient Health Records'!P:P,FALSE)</f>
        <v>0</v>
      </c>
      <c r="K684" s="68">
        <f>_xlfn.XLOOKUP(A684,'Patient Health Records'!A:A,'Patient Health Records'!F:F,FALSE)</f>
        <v>22.499999999999996</v>
      </c>
      <c r="L684" s="22" t="b">
        <f>_xlfn.XLOOKUP(A684,'Patient Health Records'!A:A,'Patient Health Records'!AD:AD,FALSE)</f>
        <v>0</v>
      </c>
      <c r="M684">
        <f>_xlfn.XLOOKUP(A684,'Patient Demographics'!A:A,'Patient Demographics'!K:K,FALSE)</f>
        <v>30</v>
      </c>
      <c r="N684" t="b">
        <f>_xlfn.XLOOKUP(A684,'Billing Details'!A:A,'Billing Details'!T:T,FALSE)</f>
        <v>1</v>
      </c>
      <c r="O684" t="str">
        <f>_xlfn.XLOOKUP(A684,'Patient Health Records'!A:A,'Patient Health Records'!AF:AF,FALSE)</f>
        <v>Osteoarthritis</v>
      </c>
      <c r="P684" t="b">
        <f>_xlfn.XLOOKUP(A684,'Patient Health Records'!A:A,'Patient Health Records'!X:X,FALSE)</f>
        <v>0</v>
      </c>
      <c r="Q684" t="b">
        <f>_xlfn.XLOOKUP(A684,'Patient Health Records'!A:A,'Patient Health Records'!S:S,FALSE)</f>
        <v>0</v>
      </c>
      <c r="R684" t="b">
        <f>_xlfn.XLOOKUP(A684,'Patient Health Records'!A:A,'Patient Health Records'!AA:AA,FALSE)</f>
        <v>0</v>
      </c>
      <c r="S684" t="str">
        <f>_xlfn.XLOOKUP(A684,'Patient Demographics'!A:A,'Patient Demographics'!E:E,FALSE)</f>
        <v>Male</v>
      </c>
      <c r="T684" t="str">
        <f>_xlfn.XLOOKUP(A684,'Patient Education'!A:A,'Patient Education'!B:B,FALSE)</f>
        <v>Bachelor's Degree</v>
      </c>
      <c r="U684" t="str">
        <f>_xlfn.XLOOKUP('Combined Sheet'!A684,'Patient Education'!A:A,'Patient Education'!C:C,FALSE)</f>
        <v>Junior Executive</v>
      </c>
      <c r="V684">
        <f>_xlfn.XLOOKUP(A684,'Billing Details'!A:A,'Billing Details'!J:J,FALSE)</f>
        <v>24000</v>
      </c>
    </row>
    <row r="685" spans="1:22" x14ac:dyDescent="0.35">
      <c r="A685" s="2" t="s">
        <v>1058</v>
      </c>
      <c r="B685">
        <f>_xlfn.XLOOKUP(A685,'Patient Demographics'!A:A,'Billing Details'!J:J,FALSE)</f>
        <v>18000</v>
      </c>
      <c r="C685" t="str">
        <f>_xlfn.XLOOKUP(A685,'Patient Demographics'!A:A,'Patient Demographics'!N:N,FALSE)</f>
        <v>South</v>
      </c>
      <c r="D685">
        <f>_xlfn.XLOOKUP(A685,'Patient Demographics'!A:A,'Patient Demographics'!I:I,FALSE)</f>
        <v>68</v>
      </c>
      <c r="E685" t="str">
        <f>_xlfn.XLOOKUP(A685,'Patient Demographics'!A:A,'Patient Demographics'!J:J,FALSE)</f>
        <v>super senior</v>
      </c>
      <c r="F685" t="str">
        <f>_xlfn.XLOOKUP(A685,'Billing Details'!A:A,'Billing Details'!U:U,FALSE)</f>
        <v/>
      </c>
      <c r="G685">
        <f>_xlfn.XLOOKUP(A685,'Patient Health Records'!A:A,'Patient Health Records'!E:E,FALSE)</f>
        <v>62</v>
      </c>
      <c r="H685" t="str">
        <f>_xlfn.XLOOKUP(A685,'Patient Health Records'!A:A,'Patient Health Records'!B:B,FALSE)</f>
        <v>A+</v>
      </c>
      <c r="I685" t="b">
        <f>_xlfn.XLOOKUP(A685,'Patient Health Records'!A:A,'Patient Health Records'!J:J,FALSE)</f>
        <v>0</v>
      </c>
      <c r="J685" t="b">
        <f>_xlfn.XLOOKUP(A685,'Patient Health Records'!A:A,'Patient Health Records'!P:P,FALSE)</f>
        <v>1</v>
      </c>
      <c r="K685" s="68">
        <f>_xlfn.XLOOKUP(A685,'Patient Health Records'!A:A,'Patient Health Records'!F:F,FALSE)</f>
        <v>23.335466144755166</v>
      </c>
      <c r="L685" s="22" t="b">
        <f>_xlfn.XLOOKUP(A685,'Patient Health Records'!A:A,'Patient Health Records'!AD:AD,FALSE)</f>
        <v>0</v>
      </c>
      <c r="M685">
        <f>_xlfn.XLOOKUP(A685,'Patient Demographics'!A:A,'Patient Demographics'!K:K,FALSE)</f>
        <v>9</v>
      </c>
      <c r="N685" t="b">
        <f>_xlfn.XLOOKUP(A685,'Billing Details'!A:A,'Billing Details'!T:T,FALSE)</f>
        <v>0</v>
      </c>
      <c r="O685" t="str">
        <f>_xlfn.XLOOKUP(A685,'Patient Health Records'!A:A,'Patient Health Records'!AF:AF,FALSE)</f>
        <v>Childbirth</v>
      </c>
      <c r="P685" t="b">
        <f>_xlfn.XLOOKUP(A685,'Patient Health Records'!A:A,'Patient Health Records'!X:X,FALSE)</f>
        <v>0</v>
      </c>
      <c r="Q685" t="b">
        <f>_xlfn.XLOOKUP(A685,'Patient Health Records'!A:A,'Patient Health Records'!S:S,FALSE)</f>
        <v>0</v>
      </c>
      <c r="R685" t="b">
        <f>_xlfn.XLOOKUP(A685,'Patient Health Records'!A:A,'Patient Health Records'!AA:AA,FALSE)</f>
        <v>0</v>
      </c>
      <c r="S685" t="str">
        <f>_xlfn.XLOOKUP(A685,'Patient Demographics'!A:A,'Patient Demographics'!E:E,FALSE)</f>
        <v>Female</v>
      </c>
      <c r="T685" t="str">
        <f>_xlfn.XLOOKUP(A685,'Patient Education'!A:A,'Patient Education'!B:B,FALSE)</f>
        <v>School</v>
      </c>
      <c r="U685" t="str">
        <f>_xlfn.XLOOKUP('Combined Sheet'!A685,'Patient Education'!A:A,'Patient Education'!C:C,FALSE)</f>
        <v>Driver</v>
      </c>
      <c r="V685">
        <f>_xlfn.XLOOKUP(A685,'Billing Details'!A:A,'Billing Details'!J:J,FALSE)</f>
        <v>18000</v>
      </c>
    </row>
    <row r="686" spans="1:22" x14ac:dyDescent="0.35">
      <c r="A686" s="2" t="s">
        <v>1060</v>
      </c>
      <c r="B686">
        <f>_xlfn.XLOOKUP(A686,'Patient Demographics'!A:A,'Billing Details'!J:J,FALSE)</f>
        <v>500</v>
      </c>
      <c r="C686" t="str">
        <f>_xlfn.XLOOKUP(A686,'Patient Demographics'!A:A,'Patient Demographics'!N:N,FALSE)</f>
        <v>South</v>
      </c>
      <c r="D686">
        <f>_xlfn.XLOOKUP(A686,'Patient Demographics'!A:A,'Patient Demographics'!I:I,FALSE)</f>
        <v>50</v>
      </c>
      <c r="E686" t="str">
        <f>_xlfn.XLOOKUP(A686,'Patient Demographics'!A:A,'Patient Demographics'!J:J,FALSE)</f>
        <v>Senior</v>
      </c>
      <c r="F686">
        <f>_xlfn.XLOOKUP(A686,'Billing Details'!A:A,'Billing Details'!U:U,FALSE)</f>
        <v>309.23</v>
      </c>
      <c r="G686">
        <f>_xlfn.XLOOKUP(A686,'Patient Health Records'!A:A,'Patient Health Records'!E:E,FALSE)</f>
        <v>66.2</v>
      </c>
      <c r="H686" t="str">
        <f>_xlfn.XLOOKUP(A686,'Patient Health Records'!A:A,'Patient Health Records'!B:B,FALSE)</f>
        <v>O+</v>
      </c>
      <c r="I686" t="b">
        <f>_xlfn.XLOOKUP(A686,'Patient Health Records'!A:A,'Patient Health Records'!J:J,FALSE)</f>
        <v>0</v>
      </c>
      <c r="J686" t="b">
        <f>_xlfn.XLOOKUP(A686,'Patient Health Records'!A:A,'Patient Health Records'!P:P,FALSE)</f>
        <v>0</v>
      </c>
      <c r="K686" s="68">
        <f>_xlfn.XLOOKUP(A686,'Patient Health Records'!A:A,'Patient Health Records'!F:F,FALSE)</f>
        <v>22.906574394463671</v>
      </c>
      <c r="L686" s="22" t="b">
        <f>_xlfn.XLOOKUP(A686,'Patient Health Records'!A:A,'Patient Health Records'!AD:AD,FALSE)</f>
        <v>0</v>
      </c>
      <c r="M686">
        <f>_xlfn.XLOOKUP(A686,'Patient Demographics'!A:A,'Patient Demographics'!K:K,FALSE)</f>
        <v>25</v>
      </c>
      <c r="N686" t="b">
        <f>_xlfn.XLOOKUP(A686,'Billing Details'!A:A,'Billing Details'!T:T,FALSE)</f>
        <v>1</v>
      </c>
      <c r="O686" t="str">
        <f>_xlfn.XLOOKUP(A686,'Patient Health Records'!A:A,'Patient Health Records'!AF:AF,FALSE)</f>
        <v>Prostate Cancer</v>
      </c>
      <c r="P686" t="b">
        <f>_xlfn.XLOOKUP(A686,'Patient Health Records'!A:A,'Patient Health Records'!X:X,FALSE)</f>
        <v>0</v>
      </c>
      <c r="Q686" t="b">
        <f>_xlfn.XLOOKUP(A686,'Patient Health Records'!A:A,'Patient Health Records'!S:S,FALSE)</f>
        <v>0</v>
      </c>
      <c r="R686" t="b">
        <f>_xlfn.XLOOKUP(A686,'Patient Health Records'!A:A,'Patient Health Records'!AA:AA,FALSE)</f>
        <v>0</v>
      </c>
      <c r="S686" t="str">
        <f>_xlfn.XLOOKUP(A686,'Patient Demographics'!A:A,'Patient Demographics'!E:E,FALSE)</f>
        <v>Female</v>
      </c>
      <c r="T686" t="str">
        <f>_xlfn.XLOOKUP(A686,'Patient Education'!A:A,'Patient Education'!B:B,FALSE)</f>
        <v>Bachelor's Degree</v>
      </c>
      <c r="U686" t="str">
        <f>_xlfn.XLOOKUP('Combined Sheet'!A686,'Patient Education'!A:A,'Patient Education'!C:C,FALSE)</f>
        <v>Junior Executive</v>
      </c>
      <c r="V686">
        <f>_xlfn.XLOOKUP(A686,'Billing Details'!A:A,'Billing Details'!J:J,FALSE)</f>
        <v>500</v>
      </c>
    </row>
    <row r="687" spans="1:22" x14ac:dyDescent="0.35">
      <c r="A687" s="2" t="s">
        <v>1061</v>
      </c>
      <c r="B687">
        <f>_xlfn.XLOOKUP(A687,'Patient Demographics'!A:A,'Billing Details'!J:J,FALSE)</f>
        <v>20000</v>
      </c>
      <c r="C687" t="str">
        <f>_xlfn.XLOOKUP(A687,'Patient Demographics'!A:A,'Patient Demographics'!N:N,FALSE)</f>
        <v>East</v>
      </c>
      <c r="D687">
        <f>_xlfn.XLOOKUP(A687,'Patient Demographics'!A:A,'Patient Demographics'!I:I,FALSE)</f>
        <v>48</v>
      </c>
      <c r="E687" t="str">
        <f>_xlfn.XLOOKUP(A687,'Patient Demographics'!A:A,'Patient Demographics'!J:J,FALSE)</f>
        <v>Senior</v>
      </c>
      <c r="F687">
        <f>_xlfn.XLOOKUP(A687,'Billing Details'!A:A,'Billing Details'!U:U,FALSE)</f>
        <v>15489.94</v>
      </c>
      <c r="G687">
        <f>_xlfn.XLOOKUP(A687,'Patient Health Records'!A:A,'Patient Health Records'!E:E,FALSE)</f>
        <v>66.8</v>
      </c>
      <c r="H687" t="str">
        <f>_xlfn.XLOOKUP(A687,'Patient Health Records'!A:A,'Patient Health Records'!B:B,FALSE)</f>
        <v>B+</v>
      </c>
      <c r="I687" t="b">
        <f>_xlfn.XLOOKUP(A687,'Patient Health Records'!A:A,'Patient Health Records'!J:J,FALSE)</f>
        <v>1</v>
      </c>
      <c r="J687" t="b">
        <f>_xlfn.XLOOKUP(A687,'Patient Health Records'!A:A,'Patient Health Records'!P:P,FALSE)</f>
        <v>0</v>
      </c>
      <c r="K687" s="68">
        <f>_xlfn.XLOOKUP(A687,'Patient Health Records'!A:A,'Patient Health Records'!F:F,FALSE)</f>
        <v>23.952095808383234</v>
      </c>
      <c r="L687" s="22" t="b">
        <f>_xlfn.XLOOKUP(A687,'Patient Health Records'!A:A,'Patient Health Records'!AD:AD,FALSE)</f>
        <v>0</v>
      </c>
      <c r="M687">
        <f>_xlfn.XLOOKUP(A687,'Patient Demographics'!A:A,'Patient Demographics'!K:K,FALSE)</f>
        <v>3</v>
      </c>
      <c r="N687" t="b">
        <f>_xlfn.XLOOKUP(A687,'Billing Details'!A:A,'Billing Details'!T:T,FALSE)</f>
        <v>1</v>
      </c>
      <c r="O687" t="str">
        <f>_xlfn.XLOOKUP(A687,'Patient Health Records'!A:A,'Patient Health Records'!AF:AF,FALSE)</f>
        <v>Diabetes</v>
      </c>
      <c r="P687" t="b">
        <f>_xlfn.XLOOKUP(A687,'Patient Health Records'!A:A,'Patient Health Records'!X:X,FALSE)</f>
        <v>0</v>
      </c>
      <c r="Q687" t="b">
        <f>_xlfn.XLOOKUP(A687,'Patient Health Records'!A:A,'Patient Health Records'!S:S,FALSE)</f>
        <v>0</v>
      </c>
      <c r="R687" t="b">
        <f>_xlfn.XLOOKUP(A687,'Patient Health Records'!A:A,'Patient Health Records'!AA:AA,FALSE)</f>
        <v>0</v>
      </c>
      <c r="S687" t="str">
        <f>_xlfn.XLOOKUP(A687,'Patient Demographics'!A:A,'Patient Demographics'!E:E,FALSE)</f>
        <v>Male</v>
      </c>
      <c r="T687" t="str">
        <f>_xlfn.XLOOKUP(A687,'Patient Education'!A:A,'Patient Education'!B:B,FALSE)</f>
        <v>Post-graduate</v>
      </c>
      <c r="U687" t="str">
        <f>_xlfn.XLOOKUP('Combined Sheet'!A687,'Patient Education'!A:A,'Patient Education'!C:C,FALSE)</f>
        <v>Professor</v>
      </c>
      <c r="V687">
        <f>_xlfn.XLOOKUP(A687,'Billing Details'!A:A,'Billing Details'!J:J,FALSE)</f>
        <v>20000</v>
      </c>
    </row>
    <row r="688" spans="1:22" x14ac:dyDescent="0.35">
      <c r="A688" s="2" t="s">
        <v>1062</v>
      </c>
      <c r="B688">
        <f>_xlfn.XLOOKUP(A688,'Patient Demographics'!A:A,'Billing Details'!J:J,FALSE)</f>
        <v>500</v>
      </c>
      <c r="C688" t="str">
        <f>_xlfn.XLOOKUP(A688,'Patient Demographics'!A:A,'Patient Demographics'!N:N,FALSE)</f>
        <v>South</v>
      </c>
      <c r="D688">
        <f>_xlfn.XLOOKUP(A688,'Patient Demographics'!A:A,'Patient Demographics'!I:I,FALSE)</f>
        <v>58</v>
      </c>
      <c r="E688" t="str">
        <f>_xlfn.XLOOKUP(A688,'Patient Demographics'!A:A,'Patient Demographics'!J:J,FALSE)</f>
        <v>Senior</v>
      </c>
      <c r="F688">
        <f>_xlfn.XLOOKUP(A688,'Billing Details'!A:A,'Billing Details'!U:U,FALSE)</f>
        <v>262.81</v>
      </c>
      <c r="G688">
        <f>_xlfn.XLOOKUP(A688,'Patient Health Records'!A:A,'Patient Health Records'!E:E,FALSE)</f>
        <v>67.2</v>
      </c>
      <c r="H688" t="str">
        <f>_xlfn.XLOOKUP(A688,'Patient Health Records'!A:A,'Patient Health Records'!B:B,FALSE)</f>
        <v>O-</v>
      </c>
      <c r="I688" t="b">
        <f>_xlfn.XLOOKUP(A688,'Patient Health Records'!A:A,'Patient Health Records'!J:J,FALSE)</f>
        <v>0</v>
      </c>
      <c r="J688" t="b">
        <f>_xlfn.XLOOKUP(A688,'Patient Health Records'!A:A,'Patient Health Records'!P:P,FALSE)</f>
        <v>0</v>
      </c>
      <c r="K688" s="68">
        <f>_xlfn.XLOOKUP(A688,'Patient Health Records'!A:A,'Patient Health Records'!F:F,FALSE)</f>
        <v>26.581227008425298</v>
      </c>
      <c r="L688" s="22" t="str">
        <f>_xlfn.XLOOKUP(A688,'Patient Health Records'!A:A,'Patient Health Records'!AD:AD,FALSE)</f>
        <v>FALSE</v>
      </c>
      <c r="M688">
        <f>_xlfn.XLOOKUP(A688,'Patient Demographics'!A:A,'Patient Demographics'!K:K,FALSE)</f>
        <v>40</v>
      </c>
      <c r="N688" t="b">
        <f>_xlfn.XLOOKUP(A688,'Billing Details'!A:A,'Billing Details'!T:T,FALSE)</f>
        <v>1</v>
      </c>
      <c r="O688" t="str">
        <f>_xlfn.XLOOKUP(A688,'Patient Health Records'!A:A,'Patient Health Records'!AF:AF,FALSE)</f>
        <v>Hypertension</v>
      </c>
      <c r="P688" t="b">
        <f>_xlfn.XLOOKUP(A688,'Patient Health Records'!A:A,'Patient Health Records'!X:X,FALSE)</f>
        <v>0</v>
      </c>
      <c r="Q688" t="b">
        <f>_xlfn.XLOOKUP(A688,'Patient Health Records'!A:A,'Patient Health Records'!S:S,FALSE)</f>
        <v>0</v>
      </c>
      <c r="R688" t="b">
        <f>_xlfn.XLOOKUP(A688,'Patient Health Records'!A:A,'Patient Health Records'!AA:AA,FALSE)</f>
        <v>0</v>
      </c>
      <c r="S688" t="str">
        <f>_xlfn.XLOOKUP(A688,'Patient Demographics'!A:A,'Patient Demographics'!E:E,FALSE)</f>
        <v>Female</v>
      </c>
      <c r="T688" t="str">
        <f>_xlfn.XLOOKUP(A688,'Patient Education'!A:A,'Patient Education'!B:B,FALSE)</f>
        <v>Bachelor's Degree</v>
      </c>
      <c r="U688" t="str">
        <f>_xlfn.XLOOKUP('Combined Sheet'!A688,'Patient Education'!A:A,'Patient Education'!C:C,FALSE)</f>
        <v>Junior Executive</v>
      </c>
      <c r="V688">
        <f>_xlfn.XLOOKUP(A688,'Billing Details'!A:A,'Billing Details'!J:J,FALSE)</f>
        <v>500</v>
      </c>
    </row>
    <row r="689" spans="1:22" x14ac:dyDescent="0.35">
      <c r="A689" s="2" t="s">
        <v>1063</v>
      </c>
      <c r="B689">
        <f>_xlfn.XLOOKUP(A689,'Patient Demographics'!A:A,'Billing Details'!J:J,FALSE)</f>
        <v>200000</v>
      </c>
      <c r="C689" t="str">
        <f>_xlfn.XLOOKUP(A689,'Patient Demographics'!A:A,'Patient Demographics'!N:N,FALSE)</f>
        <v>South</v>
      </c>
      <c r="D689">
        <f>_xlfn.XLOOKUP(A689,'Patient Demographics'!A:A,'Patient Demographics'!I:I,FALSE)</f>
        <v>42</v>
      </c>
      <c r="E689" t="str">
        <f>_xlfn.XLOOKUP(A689,'Patient Demographics'!A:A,'Patient Demographics'!J:J,FALSE)</f>
        <v>Adult</v>
      </c>
      <c r="F689">
        <f>_xlfn.XLOOKUP(A689,'Billing Details'!A:A,'Billing Details'!U:U,FALSE)</f>
        <v>167637.20000000001</v>
      </c>
      <c r="G689">
        <f>_xlfn.XLOOKUP(A689,'Patient Health Records'!A:A,'Patient Health Records'!E:E,FALSE)</f>
        <v>91</v>
      </c>
      <c r="H689" t="str">
        <f>_xlfn.XLOOKUP(A689,'Patient Health Records'!A:A,'Patient Health Records'!B:B,FALSE)</f>
        <v>B+</v>
      </c>
      <c r="I689" t="b">
        <f>_xlfn.XLOOKUP(A689,'Patient Health Records'!A:A,'Patient Health Records'!J:J,FALSE)</f>
        <v>0</v>
      </c>
      <c r="J689" t="b">
        <f>_xlfn.XLOOKUP(A689,'Patient Health Records'!A:A,'Patient Health Records'!P:P,FALSE)</f>
        <v>1</v>
      </c>
      <c r="K689" s="68">
        <f>_xlfn.XLOOKUP(A689,'Patient Health Records'!A:A,'Patient Health Records'!F:F,FALSE)</f>
        <v>28.721121070571897</v>
      </c>
      <c r="L689" s="22" t="b">
        <f>_xlfn.XLOOKUP(A689,'Patient Health Records'!A:A,'Patient Health Records'!AD:AD,FALSE)</f>
        <v>1</v>
      </c>
      <c r="M689">
        <f>_xlfn.XLOOKUP(A689,'Patient Demographics'!A:A,'Patient Demographics'!K:K,FALSE)</f>
        <v>2</v>
      </c>
      <c r="N689" t="b">
        <f>_xlfn.XLOOKUP(A689,'Billing Details'!A:A,'Billing Details'!T:T,FALSE)</f>
        <v>1</v>
      </c>
      <c r="O689" t="str">
        <f>_xlfn.XLOOKUP(A689,'Patient Health Records'!A:A,'Patient Health Records'!AF:AF,FALSE)</f>
        <v>Heart Attack</v>
      </c>
      <c r="P689" t="b">
        <f>_xlfn.XLOOKUP(A689,'Patient Health Records'!A:A,'Patient Health Records'!X:X,FALSE)</f>
        <v>0</v>
      </c>
      <c r="Q689" t="b">
        <f>_xlfn.XLOOKUP(A689,'Patient Health Records'!A:A,'Patient Health Records'!S:S,FALSE)</f>
        <v>0</v>
      </c>
      <c r="R689" t="b">
        <f>_xlfn.XLOOKUP(A689,'Patient Health Records'!A:A,'Patient Health Records'!AA:AA,FALSE)</f>
        <v>1</v>
      </c>
      <c r="S689" t="str">
        <f>_xlfn.XLOOKUP(A689,'Patient Demographics'!A:A,'Patient Demographics'!E:E,FALSE)</f>
        <v>Female</v>
      </c>
      <c r="T689" t="str">
        <f>_xlfn.XLOOKUP(A689,'Patient Education'!A:A,'Patient Education'!B:B,FALSE)</f>
        <v>Bachelor's Degree</v>
      </c>
      <c r="U689" t="str">
        <f>_xlfn.XLOOKUP('Combined Sheet'!A689,'Patient Education'!A:A,'Patient Education'!C:C,FALSE)</f>
        <v>Nurse</v>
      </c>
      <c r="V689">
        <f>_xlfn.XLOOKUP(A689,'Billing Details'!A:A,'Billing Details'!J:J,FALSE)</f>
        <v>200000</v>
      </c>
    </row>
    <row r="690" spans="1:22" x14ac:dyDescent="0.35">
      <c r="A690" s="2" t="s">
        <v>1064</v>
      </c>
      <c r="B690">
        <f>_xlfn.XLOOKUP(A690,'Patient Demographics'!A:A,'Billing Details'!J:J,FALSE)</f>
        <v>100</v>
      </c>
      <c r="C690" t="str">
        <f>_xlfn.XLOOKUP(A690,'Patient Demographics'!A:A,'Patient Demographics'!N:N,FALSE)</f>
        <v>South</v>
      </c>
      <c r="D690">
        <f>_xlfn.XLOOKUP(A690,'Patient Demographics'!A:A,'Patient Demographics'!I:I,FALSE)</f>
        <v>41</v>
      </c>
      <c r="E690" t="str">
        <f>_xlfn.XLOOKUP(A690,'Patient Demographics'!A:A,'Patient Demographics'!J:J,FALSE)</f>
        <v>Adult</v>
      </c>
      <c r="F690">
        <f>_xlfn.XLOOKUP(A690,'Billing Details'!A:A,'Billing Details'!U:U,FALSE)</f>
        <v>59.02</v>
      </c>
      <c r="G690">
        <f>_xlfn.XLOOKUP(A690,'Patient Health Records'!A:A,'Patient Health Records'!E:E,FALSE)</f>
        <v>70.8</v>
      </c>
      <c r="H690" t="str">
        <f>_xlfn.XLOOKUP(A690,'Patient Health Records'!A:A,'Patient Health Records'!B:B,FALSE)</f>
        <v>AB+</v>
      </c>
      <c r="I690" t="b">
        <f>_xlfn.XLOOKUP(A690,'Patient Health Records'!A:A,'Patient Health Records'!J:J,FALSE)</f>
        <v>0</v>
      </c>
      <c r="J690" t="b">
        <f>_xlfn.XLOOKUP(A690,'Patient Health Records'!A:A,'Patient Health Records'!P:P,FALSE)</f>
        <v>0</v>
      </c>
      <c r="K690" s="68">
        <f>_xlfn.XLOOKUP(A690,'Patient Health Records'!A:A,'Patient Health Records'!F:F,FALSE)</f>
        <v>23.118367346938776</v>
      </c>
      <c r="L690" s="22" t="b">
        <f>_xlfn.XLOOKUP(A690,'Patient Health Records'!A:A,'Patient Health Records'!AD:AD,FALSE)</f>
        <v>0</v>
      </c>
      <c r="M690">
        <f>_xlfn.XLOOKUP(A690,'Patient Demographics'!A:A,'Patient Demographics'!K:K,FALSE)</f>
        <v>5</v>
      </c>
      <c r="N690" t="b">
        <f>_xlfn.XLOOKUP(A690,'Billing Details'!A:A,'Billing Details'!T:T,FALSE)</f>
        <v>1</v>
      </c>
      <c r="O690" t="str">
        <f>_xlfn.XLOOKUP(A690,'Patient Health Records'!A:A,'Patient Health Records'!AF:AF,FALSE)</f>
        <v>Cancer</v>
      </c>
      <c r="P690" t="b">
        <f>_xlfn.XLOOKUP(A690,'Patient Health Records'!A:A,'Patient Health Records'!X:X,FALSE)</f>
        <v>0</v>
      </c>
      <c r="Q690" t="b">
        <f>_xlfn.XLOOKUP(A690,'Patient Health Records'!A:A,'Patient Health Records'!S:S,FALSE)</f>
        <v>0</v>
      </c>
      <c r="R690" t="b">
        <f>_xlfn.XLOOKUP(A690,'Patient Health Records'!A:A,'Patient Health Records'!AA:AA,FALSE)</f>
        <v>0</v>
      </c>
      <c r="S690" t="str">
        <f>_xlfn.XLOOKUP(A690,'Patient Demographics'!A:A,'Patient Demographics'!E:E,FALSE)</f>
        <v>Male</v>
      </c>
      <c r="T690" t="str">
        <f>_xlfn.XLOOKUP(A690,'Patient Education'!A:A,'Patient Education'!B:B,FALSE)</f>
        <v>Master's Degree</v>
      </c>
      <c r="U690" t="str">
        <f>_xlfn.XLOOKUP('Combined Sheet'!A690,'Patient Education'!A:A,'Patient Education'!C:C,FALSE)</f>
        <v>Software Engineer</v>
      </c>
      <c r="V690">
        <f>_xlfn.XLOOKUP(A690,'Billing Details'!A:A,'Billing Details'!J:J,FALSE)</f>
        <v>100</v>
      </c>
    </row>
    <row r="691" spans="1:22" x14ac:dyDescent="0.35">
      <c r="A691" s="2" t="s">
        <v>1066</v>
      </c>
      <c r="B691">
        <f>_xlfn.XLOOKUP(A691,'Patient Demographics'!A:A,'Billing Details'!J:J,FALSE)</f>
        <v>250000</v>
      </c>
      <c r="C691" t="str">
        <f>_xlfn.XLOOKUP(A691,'Patient Demographics'!A:A,'Patient Demographics'!N:N,FALSE)</f>
        <v>North</v>
      </c>
      <c r="D691">
        <f>_xlfn.XLOOKUP(A691,'Patient Demographics'!A:A,'Patient Demographics'!I:I,FALSE)</f>
        <v>48</v>
      </c>
      <c r="E691" t="str">
        <f>_xlfn.XLOOKUP(A691,'Patient Demographics'!A:A,'Patient Demographics'!J:J,FALSE)</f>
        <v>Senior</v>
      </c>
      <c r="F691">
        <f>_xlfn.XLOOKUP(A691,'Billing Details'!A:A,'Billing Details'!U:U,FALSE)</f>
        <v>139263.20000000001</v>
      </c>
      <c r="G691">
        <f>_xlfn.XLOOKUP(A691,'Patient Health Records'!A:A,'Patient Health Records'!E:E,FALSE)</f>
        <v>85.7</v>
      </c>
      <c r="H691" t="str">
        <f>_xlfn.XLOOKUP(A691,'Patient Health Records'!A:A,'Patient Health Records'!B:B,FALSE)</f>
        <v>B+</v>
      </c>
      <c r="I691" t="b">
        <f>_xlfn.XLOOKUP(A691,'Patient Health Records'!A:A,'Patient Health Records'!J:J,FALSE)</f>
        <v>1</v>
      </c>
      <c r="J691" t="b">
        <f>_xlfn.XLOOKUP(A691,'Patient Health Records'!A:A,'Patient Health Records'!P:P,FALSE)</f>
        <v>0</v>
      </c>
      <c r="K691" s="68">
        <f>_xlfn.XLOOKUP(A691,'Patient Health Records'!A:A,'Patient Health Records'!F:F,FALSE)</f>
        <v>31.863474122546108</v>
      </c>
      <c r="L691" s="22" t="b">
        <f>_xlfn.XLOOKUP(A691,'Patient Health Records'!A:A,'Patient Health Records'!AD:AD,FALSE)</f>
        <v>1</v>
      </c>
      <c r="M691">
        <f>_xlfn.XLOOKUP(A691,'Patient Demographics'!A:A,'Patient Demographics'!K:K,FALSE)</f>
        <v>7</v>
      </c>
      <c r="N691" t="b">
        <f>_xlfn.XLOOKUP(A691,'Billing Details'!A:A,'Billing Details'!T:T,FALSE)</f>
        <v>1</v>
      </c>
      <c r="O691" t="str">
        <f>_xlfn.XLOOKUP(A691,'Patient Health Records'!A:A,'Patient Health Records'!AF:AF,FALSE)</f>
        <v>Diabetes</v>
      </c>
      <c r="P691" t="b">
        <f>_xlfn.XLOOKUP(A691,'Patient Health Records'!A:A,'Patient Health Records'!X:X,FALSE)</f>
        <v>0</v>
      </c>
      <c r="Q691" t="b">
        <f>_xlfn.XLOOKUP(A691,'Patient Health Records'!A:A,'Patient Health Records'!S:S,FALSE)</f>
        <v>1</v>
      </c>
      <c r="R691" t="b">
        <f>_xlfn.XLOOKUP(A691,'Patient Health Records'!A:A,'Patient Health Records'!AA:AA,FALSE)</f>
        <v>0</v>
      </c>
      <c r="S691" t="str">
        <f>_xlfn.XLOOKUP(A691,'Patient Demographics'!A:A,'Patient Demographics'!E:E,FALSE)</f>
        <v>Female</v>
      </c>
      <c r="T691" t="str">
        <f>_xlfn.XLOOKUP(A691,'Patient Education'!A:A,'Patient Education'!B:B,FALSE)</f>
        <v>High School</v>
      </c>
      <c r="U691" t="str">
        <f>_xlfn.XLOOKUP('Combined Sheet'!A691,'Patient Education'!A:A,'Patient Education'!C:C,FALSE)</f>
        <v>Unemployed</v>
      </c>
      <c r="V691">
        <f>_xlfn.XLOOKUP(A691,'Billing Details'!A:A,'Billing Details'!J:J,FALSE)</f>
        <v>250000</v>
      </c>
    </row>
    <row r="692" spans="1:22" x14ac:dyDescent="0.35">
      <c r="A692" s="2" t="s">
        <v>1067</v>
      </c>
      <c r="B692">
        <f>_xlfn.XLOOKUP(A692,'Patient Demographics'!A:A,'Billing Details'!J:J,FALSE)</f>
        <v>18000</v>
      </c>
      <c r="C692" t="str">
        <f>_xlfn.XLOOKUP(A692,'Patient Demographics'!A:A,'Patient Demographics'!N:N,FALSE)</f>
        <v>South</v>
      </c>
      <c r="D692">
        <f>_xlfn.XLOOKUP(A692,'Patient Demographics'!A:A,'Patient Demographics'!I:I,FALSE)</f>
        <v>50</v>
      </c>
      <c r="E692" t="str">
        <f>_xlfn.XLOOKUP(A692,'Patient Demographics'!A:A,'Patient Demographics'!J:J,FALSE)</f>
        <v>Senior</v>
      </c>
      <c r="F692" t="str">
        <f>_xlfn.XLOOKUP(A692,'Billing Details'!A:A,'Billing Details'!U:U,FALSE)</f>
        <v/>
      </c>
      <c r="G692">
        <f>_xlfn.XLOOKUP(A692,'Patient Health Records'!A:A,'Patient Health Records'!E:E,FALSE)</f>
        <v>74.2</v>
      </c>
      <c r="H692" t="str">
        <f>_xlfn.XLOOKUP(A692,'Patient Health Records'!A:A,'Patient Health Records'!B:B,FALSE)</f>
        <v>A-</v>
      </c>
      <c r="I692" t="b">
        <f>_xlfn.XLOOKUP(A692,'Patient Health Records'!A:A,'Patient Health Records'!J:J,FALSE)</f>
        <v>1</v>
      </c>
      <c r="J692" t="b">
        <f>_xlfn.XLOOKUP(A692,'Patient Health Records'!A:A,'Patient Health Records'!P:P,FALSE)</f>
        <v>0</v>
      </c>
      <c r="K692" s="68">
        <f>_xlfn.XLOOKUP(A692,'Patient Health Records'!A:A,'Patient Health Records'!F:F,FALSE)</f>
        <v>26.92698504862825</v>
      </c>
      <c r="L692" s="22" t="str">
        <f>_xlfn.XLOOKUP(A692,'Patient Health Records'!A:A,'Patient Health Records'!AD:AD,FALSE)</f>
        <v>FALSE</v>
      </c>
      <c r="M692">
        <f>_xlfn.XLOOKUP(A692,'Patient Demographics'!A:A,'Patient Demographics'!K:K,FALSE)</f>
        <v>4</v>
      </c>
      <c r="N692" t="b">
        <f>_xlfn.XLOOKUP(A692,'Billing Details'!A:A,'Billing Details'!T:T,FALSE)</f>
        <v>0</v>
      </c>
      <c r="O692" t="str">
        <f>_xlfn.XLOOKUP(A692,'Patient Health Records'!A:A,'Patient Health Records'!AF:AF,FALSE)</f>
        <v>Hypertension</v>
      </c>
      <c r="P692" t="b">
        <f>_xlfn.XLOOKUP(A692,'Patient Health Records'!A:A,'Patient Health Records'!X:X,FALSE)</f>
        <v>0</v>
      </c>
      <c r="Q692" t="b">
        <f>_xlfn.XLOOKUP(A692,'Patient Health Records'!A:A,'Patient Health Records'!S:S,FALSE)</f>
        <v>0</v>
      </c>
      <c r="R692" t="b">
        <f>_xlfn.XLOOKUP(A692,'Patient Health Records'!A:A,'Patient Health Records'!AA:AA,FALSE)</f>
        <v>0</v>
      </c>
      <c r="S692" t="str">
        <f>_xlfn.XLOOKUP(A692,'Patient Demographics'!A:A,'Patient Demographics'!E:E,FALSE)</f>
        <v>Female</v>
      </c>
      <c r="T692" t="str">
        <f>_xlfn.XLOOKUP(A692,'Patient Education'!A:A,'Patient Education'!B:B,FALSE)</f>
        <v>Master's Degree</v>
      </c>
      <c r="U692" t="str">
        <f>_xlfn.XLOOKUP('Combined Sheet'!A692,'Patient Education'!A:A,'Patient Education'!C:C,FALSE)</f>
        <v>Senior Executive</v>
      </c>
      <c r="V692">
        <f>_xlfn.XLOOKUP(A692,'Billing Details'!A:A,'Billing Details'!J:J,FALSE)</f>
        <v>18000</v>
      </c>
    </row>
    <row r="693" spans="1:22" x14ac:dyDescent="0.35">
      <c r="A693" s="2" t="s">
        <v>1069</v>
      </c>
      <c r="B693">
        <f>_xlfn.XLOOKUP(A693,'Patient Demographics'!A:A,'Billing Details'!J:J,FALSE)</f>
        <v>18000</v>
      </c>
      <c r="C693" t="str">
        <f>_xlfn.XLOOKUP(A693,'Patient Demographics'!A:A,'Patient Demographics'!N:N,FALSE)</f>
        <v>North</v>
      </c>
      <c r="D693">
        <f>_xlfn.XLOOKUP(A693,'Patient Demographics'!A:A,'Patient Demographics'!I:I,FALSE)</f>
        <v>41</v>
      </c>
      <c r="E693" t="str">
        <f>_xlfn.XLOOKUP(A693,'Patient Demographics'!A:A,'Patient Demographics'!J:J,FALSE)</f>
        <v>Adult</v>
      </c>
      <c r="F693">
        <f>_xlfn.XLOOKUP(A693,'Billing Details'!A:A,'Billing Details'!U:U,FALSE)</f>
        <v>15191.880000000001</v>
      </c>
      <c r="G693">
        <f>_xlfn.XLOOKUP(A693,'Patient Health Records'!A:A,'Patient Health Records'!E:E,FALSE)</f>
        <v>69.900000000000006</v>
      </c>
      <c r="H693" t="str">
        <f>_xlfn.XLOOKUP(A693,'Patient Health Records'!A:A,'Patient Health Records'!B:B,FALSE)</f>
        <v>AB-</v>
      </c>
      <c r="I693" t="b">
        <f>_xlfn.XLOOKUP(A693,'Patient Health Records'!A:A,'Patient Health Records'!J:J,FALSE)</f>
        <v>1</v>
      </c>
      <c r="J693" t="b">
        <f>_xlfn.XLOOKUP(A693,'Patient Health Records'!A:A,'Patient Health Records'!P:P,FALSE)</f>
        <v>0</v>
      </c>
      <c r="K693" s="68">
        <f>_xlfn.XLOOKUP(A693,'Patient Health Records'!A:A,'Patient Health Records'!F:F,FALSE)</f>
        <v>23.087594133967499</v>
      </c>
      <c r="L693" s="22" t="b">
        <f>_xlfn.XLOOKUP(A693,'Patient Health Records'!A:A,'Patient Health Records'!AD:AD,FALSE)</f>
        <v>0</v>
      </c>
      <c r="M693">
        <f>_xlfn.XLOOKUP(A693,'Patient Demographics'!A:A,'Patient Demographics'!K:K,FALSE)</f>
        <v>0.5</v>
      </c>
      <c r="N693" t="b">
        <f>_xlfn.XLOOKUP(A693,'Billing Details'!A:A,'Billing Details'!T:T,FALSE)</f>
        <v>1</v>
      </c>
      <c r="O693" t="str">
        <f>_xlfn.XLOOKUP(A693,'Patient Health Records'!A:A,'Patient Health Records'!AF:AF,FALSE)</f>
        <v>Cancer</v>
      </c>
      <c r="P693" t="b">
        <f>_xlfn.XLOOKUP(A693,'Patient Health Records'!A:A,'Patient Health Records'!X:X,FALSE)</f>
        <v>0</v>
      </c>
      <c r="Q693" t="b">
        <f>_xlfn.XLOOKUP(A693,'Patient Health Records'!A:A,'Patient Health Records'!S:S,FALSE)</f>
        <v>0</v>
      </c>
      <c r="R693" t="b">
        <f>_xlfn.XLOOKUP(A693,'Patient Health Records'!A:A,'Patient Health Records'!AA:AA,FALSE)</f>
        <v>0</v>
      </c>
      <c r="S693" t="str">
        <f>_xlfn.XLOOKUP(A693,'Patient Demographics'!A:A,'Patient Demographics'!E:E,FALSE)</f>
        <v>Male</v>
      </c>
      <c r="T693" t="str">
        <f>_xlfn.XLOOKUP(A693,'Patient Education'!A:A,'Patient Education'!B:B,FALSE)</f>
        <v>Master's Degree</v>
      </c>
      <c r="U693" t="str">
        <f>_xlfn.XLOOKUP('Combined Sheet'!A693,'Patient Education'!A:A,'Patient Education'!C:C,FALSE)</f>
        <v>Senior Executive</v>
      </c>
      <c r="V693">
        <f>_xlfn.XLOOKUP(A693,'Billing Details'!A:A,'Billing Details'!J:J,FALSE)</f>
        <v>18000</v>
      </c>
    </row>
    <row r="694" spans="1:22" x14ac:dyDescent="0.35">
      <c r="A694" s="2" t="s">
        <v>1070</v>
      </c>
      <c r="B694">
        <f>_xlfn.XLOOKUP(A694,'Patient Demographics'!A:A,'Billing Details'!J:J,FALSE)</f>
        <v>90000</v>
      </c>
      <c r="C694" t="str">
        <f>_xlfn.XLOOKUP(A694,'Patient Demographics'!A:A,'Patient Demographics'!N:N,FALSE)</f>
        <v>East</v>
      </c>
      <c r="D694">
        <f>_xlfn.XLOOKUP(A694,'Patient Demographics'!A:A,'Patient Demographics'!I:I,FALSE)</f>
        <v>73</v>
      </c>
      <c r="E694" t="str">
        <f>_xlfn.XLOOKUP(A694,'Patient Demographics'!A:A,'Patient Demographics'!J:J,FALSE)</f>
        <v>super senior</v>
      </c>
      <c r="F694" t="str">
        <f>_xlfn.XLOOKUP(A694,'Billing Details'!A:A,'Billing Details'!U:U,FALSE)</f>
        <v/>
      </c>
      <c r="G694">
        <f>_xlfn.XLOOKUP(A694,'Patient Health Records'!A:A,'Patient Health Records'!E:E,FALSE)</f>
        <v>83.7</v>
      </c>
      <c r="H694" t="str">
        <f>_xlfn.XLOOKUP(A694,'Patient Health Records'!A:A,'Patient Health Records'!B:B,FALSE)</f>
        <v>AB+</v>
      </c>
      <c r="I694" t="b">
        <f>_xlfn.XLOOKUP(A694,'Patient Health Records'!A:A,'Patient Health Records'!J:J,FALSE)</f>
        <v>0</v>
      </c>
      <c r="J694" t="b">
        <f>_xlfn.XLOOKUP(A694,'Patient Health Records'!A:A,'Patient Health Records'!P:P,FALSE)</f>
        <v>0</v>
      </c>
      <c r="K694" s="68">
        <f>_xlfn.XLOOKUP(A694,'Patient Health Records'!A:A,'Patient Health Records'!F:F,FALSE)</f>
        <v>34.39349112426035</v>
      </c>
      <c r="L694" s="22" t="b">
        <f>_xlfn.XLOOKUP(A694,'Patient Health Records'!A:A,'Patient Health Records'!AD:AD,FALSE)</f>
        <v>1</v>
      </c>
      <c r="M694">
        <f>_xlfn.XLOOKUP(A694,'Patient Demographics'!A:A,'Patient Demographics'!K:K,FALSE)</f>
        <v>5</v>
      </c>
      <c r="N694" t="b">
        <f>_xlfn.XLOOKUP(A694,'Billing Details'!A:A,'Billing Details'!T:T,FALSE)</f>
        <v>0</v>
      </c>
      <c r="O694" t="str">
        <f>_xlfn.XLOOKUP(A694,'Patient Health Records'!A:A,'Patient Health Records'!AF:AF,FALSE)</f>
        <v>Prostate Cancer</v>
      </c>
      <c r="P694" t="b">
        <f>_xlfn.XLOOKUP(A694,'Patient Health Records'!A:A,'Patient Health Records'!X:X,FALSE)</f>
        <v>0</v>
      </c>
      <c r="Q694" t="b">
        <f>_xlfn.XLOOKUP(A694,'Patient Health Records'!A:A,'Patient Health Records'!S:S,FALSE)</f>
        <v>1</v>
      </c>
      <c r="R694" t="b">
        <f>_xlfn.XLOOKUP(A694,'Patient Health Records'!A:A,'Patient Health Records'!AA:AA,FALSE)</f>
        <v>0</v>
      </c>
      <c r="S694" t="str">
        <f>_xlfn.XLOOKUP(A694,'Patient Demographics'!A:A,'Patient Demographics'!E:E,FALSE)</f>
        <v>Female</v>
      </c>
      <c r="T694" t="str">
        <f>_xlfn.XLOOKUP(A694,'Patient Education'!A:A,'Patient Education'!B:B,FALSE)</f>
        <v>Bachelor's Degree</v>
      </c>
      <c r="U694" t="str">
        <f>_xlfn.XLOOKUP('Combined Sheet'!A694,'Patient Education'!A:A,'Patient Education'!C:C,FALSE)</f>
        <v>Junior Executive</v>
      </c>
      <c r="V694">
        <f>_xlfn.XLOOKUP(A694,'Billing Details'!A:A,'Billing Details'!J:J,FALSE)</f>
        <v>90000</v>
      </c>
    </row>
    <row r="695" spans="1:22" x14ac:dyDescent="0.35">
      <c r="A695" s="2" t="s">
        <v>1071</v>
      </c>
      <c r="B695">
        <f>_xlfn.XLOOKUP(A695,'Patient Demographics'!A:A,'Billing Details'!J:J,FALSE)</f>
        <v>18000</v>
      </c>
      <c r="C695" t="str">
        <f>_xlfn.XLOOKUP(A695,'Patient Demographics'!A:A,'Patient Demographics'!N:N,FALSE)</f>
        <v>North</v>
      </c>
      <c r="D695">
        <f>_xlfn.XLOOKUP(A695,'Patient Demographics'!A:A,'Patient Demographics'!I:I,FALSE)</f>
        <v>42</v>
      </c>
      <c r="E695" t="str">
        <f>_xlfn.XLOOKUP(A695,'Patient Demographics'!A:A,'Patient Demographics'!J:J,FALSE)</f>
        <v>Adult</v>
      </c>
      <c r="F695">
        <f>_xlfn.XLOOKUP(A695,'Billing Details'!A:A,'Billing Details'!U:U,FALSE)</f>
        <v>15334.74</v>
      </c>
      <c r="G695">
        <f>_xlfn.XLOOKUP(A695,'Patient Health Records'!A:A,'Patient Health Records'!E:E,FALSE)</f>
        <v>101.1</v>
      </c>
      <c r="H695" t="str">
        <f>_xlfn.XLOOKUP(A695,'Patient Health Records'!A:A,'Patient Health Records'!B:B,FALSE)</f>
        <v>A+</v>
      </c>
      <c r="I695" t="b">
        <f>_xlfn.XLOOKUP(A695,'Patient Health Records'!A:A,'Patient Health Records'!J:J,FALSE)</f>
        <v>0</v>
      </c>
      <c r="J695" t="b">
        <f>_xlfn.XLOOKUP(A695,'Patient Health Records'!A:A,'Patient Health Records'!P:P,FALSE)</f>
        <v>1</v>
      </c>
      <c r="K695" s="68">
        <f>_xlfn.XLOOKUP(A695,'Patient Health Records'!A:A,'Patient Health Records'!F:F,FALSE)</f>
        <v>33.012244897959185</v>
      </c>
      <c r="L695" s="22" t="b">
        <f>_xlfn.XLOOKUP(A695,'Patient Health Records'!A:A,'Patient Health Records'!AD:AD,FALSE)</f>
        <v>1</v>
      </c>
      <c r="M695">
        <f>_xlfn.XLOOKUP(A695,'Patient Demographics'!A:A,'Patient Demographics'!K:K,FALSE)</f>
        <v>90</v>
      </c>
      <c r="N695" t="b">
        <f>_xlfn.XLOOKUP(A695,'Billing Details'!A:A,'Billing Details'!T:T,FALSE)</f>
        <v>1</v>
      </c>
      <c r="O695" t="str">
        <f>_xlfn.XLOOKUP(A695,'Patient Health Records'!A:A,'Patient Health Records'!AF:AF,FALSE)</f>
        <v>Kidney Stones</v>
      </c>
      <c r="P695" t="b">
        <f>_xlfn.XLOOKUP(A695,'Patient Health Records'!A:A,'Patient Health Records'!X:X,FALSE)</f>
        <v>0</v>
      </c>
      <c r="Q695" t="b">
        <f>_xlfn.XLOOKUP(A695,'Patient Health Records'!A:A,'Patient Health Records'!S:S,FALSE)</f>
        <v>1</v>
      </c>
      <c r="R695" t="b">
        <f>_xlfn.XLOOKUP(A695,'Patient Health Records'!A:A,'Patient Health Records'!AA:AA,FALSE)</f>
        <v>0</v>
      </c>
      <c r="S695" t="str">
        <f>_xlfn.XLOOKUP(A695,'Patient Demographics'!A:A,'Patient Demographics'!E:E,FALSE)</f>
        <v>Male</v>
      </c>
      <c r="T695" t="str">
        <f>_xlfn.XLOOKUP(A695,'Patient Education'!A:A,'Patient Education'!B:B,FALSE)</f>
        <v>Bachelor's Degree</v>
      </c>
      <c r="U695" t="str">
        <f>_xlfn.XLOOKUP('Combined Sheet'!A695,'Patient Education'!A:A,'Patient Education'!C:C,FALSE)</f>
        <v>Teacher</v>
      </c>
      <c r="V695">
        <f>_xlfn.XLOOKUP(A695,'Billing Details'!A:A,'Billing Details'!J:J,FALSE)</f>
        <v>18000</v>
      </c>
    </row>
    <row r="696" spans="1:22" x14ac:dyDescent="0.35">
      <c r="A696" s="2" t="s">
        <v>1072</v>
      </c>
      <c r="B696">
        <f>_xlfn.XLOOKUP(A696,'Patient Demographics'!A:A,'Billing Details'!J:J,FALSE)</f>
        <v>60000</v>
      </c>
      <c r="C696" t="str">
        <f>_xlfn.XLOOKUP(A696,'Patient Demographics'!A:A,'Patient Demographics'!N:N,FALSE)</f>
        <v>North</v>
      </c>
      <c r="D696">
        <f>_xlfn.XLOOKUP(A696,'Patient Demographics'!A:A,'Patient Demographics'!I:I,FALSE)</f>
        <v>33</v>
      </c>
      <c r="E696" t="str">
        <f>_xlfn.XLOOKUP(A696,'Patient Demographics'!A:A,'Patient Demographics'!J:J,FALSE)</f>
        <v>Adult</v>
      </c>
      <c r="F696">
        <f>_xlfn.XLOOKUP(A696,'Billing Details'!A:A,'Billing Details'!U:U,FALSE)</f>
        <v>48267.05</v>
      </c>
      <c r="G696">
        <f>_xlfn.XLOOKUP(A696,'Patient Health Records'!A:A,'Patient Health Records'!E:E,FALSE)</f>
        <v>81.5</v>
      </c>
      <c r="H696" t="str">
        <f>_xlfn.XLOOKUP(A696,'Patient Health Records'!A:A,'Patient Health Records'!B:B,FALSE)</f>
        <v>O-</v>
      </c>
      <c r="I696" t="b">
        <f>_xlfn.XLOOKUP(A696,'Patient Health Records'!A:A,'Patient Health Records'!J:J,FALSE)</f>
        <v>0</v>
      </c>
      <c r="J696" t="b">
        <f>_xlfn.XLOOKUP(A696,'Patient Health Records'!A:A,'Patient Health Records'!P:P,FALSE)</f>
        <v>1</v>
      </c>
      <c r="K696" s="68">
        <f>_xlfn.XLOOKUP(A696,'Patient Health Records'!A:A,'Patient Health Records'!F:F,FALSE)</f>
        <v>30.301903628792392</v>
      </c>
      <c r="L696" s="22" t="b">
        <f>_xlfn.XLOOKUP(A696,'Patient Health Records'!A:A,'Patient Health Records'!AD:AD,FALSE)</f>
        <v>1</v>
      </c>
      <c r="M696">
        <f>_xlfn.XLOOKUP(A696,'Patient Demographics'!A:A,'Patient Demographics'!K:K,FALSE)</f>
        <v>9</v>
      </c>
      <c r="N696" t="b">
        <f>_xlfn.XLOOKUP(A696,'Billing Details'!A:A,'Billing Details'!T:T,FALSE)</f>
        <v>1</v>
      </c>
      <c r="O696" t="str">
        <f>_xlfn.XLOOKUP(A696,'Patient Health Records'!A:A,'Patient Health Records'!AF:AF,FALSE)</f>
        <v>Prostate Cancer</v>
      </c>
      <c r="P696" t="b">
        <f>_xlfn.XLOOKUP(A696,'Patient Health Records'!A:A,'Patient Health Records'!X:X,FALSE)</f>
        <v>0</v>
      </c>
      <c r="Q696" t="b">
        <f>_xlfn.XLOOKUP(A696,'Patient Health Records'!A:A,'Patient Health Records'!S:S,FALSE)</f>
        <v>0</v>
      </c>
      <c r="R696" t="b">
        <f>_xlfn.XLOOKUP(A696,'Patient Health Records'!A:A,'Patient Health Records'!AA:AA,FALSE)</f>
        <v>1</v>
      </c>
      <c r="S696" t="str">
        <f>_xlfn.XLOOKUP(A696,'Patient Demographics'!A:A,'Patient Demographics'!E:E,FALSE)</f>
        <v>Female</v>
      </c>
      <c r="T696" t="str">
        <f>_xlfn.XLOOKUP(A696,'Patient Education'!A:A,'Patient Education'!B:B,FALSE)</f>
        <v>Master's Degree</v>
      </c>
      <c r="U696" t="str">
        <f>_xlfn.XLOOKUP('Combined Sheet'!A696,'Patient Education'!A:A,'Patient Education'!C:C,FALSE)</f>
        <v>Manager</v>
      </c>
      <c r="V696">
        <f>_xlfn.XLOOKUP(A696,'Billing Details'!A:A,'Billing Details'!J:J,FALSE)</f>
        <v>60000</v>
      </c>
    </row>
    <row r="697" spans="1:22" x14ac:dyDescent="0.35">
      <c r="A697" s="2" t="s">
        <v>1073</v>
      </c>
      <c r="B697">
        <f>_xlfn.XLOOKUP(A697,'Patient Demographics'!A:A,'Billing Details'!J:J,FALSE)</f>
        <v>60000</v>
      </c>
      <c r="C697" t="str">
        <f>_xlfn.XLOOKUP(A697,'Patient Demographics'!A:A,'Patient Demographics'!N:N,FALSE)</f>
        <v>South</v>
      </c>
      <c r="D697">
        <f>_xlfn.XLOOKUP(A697,'Patient Demographics'!A:A,'Patient Demographics'!I:I,FALSE)</f>
        <v>42</v>
      </c>
      <c r="E697" t="str">
        <f>_xlfn.XLOOKUP(A697,'Patient Demographics'!A:A,'Patient Demographics'!J:J,FALSE)</f>
        <v>Adult</v>
      </c>
      <c r="F697">
        <f>_xlfn.XLOOKUP(A697,'Billing Details'!A:A,'Billing Details'!U:U,FALSE)</f>
        <v>44041.1</v>
      </c>
      <c r="G697">
        <f>_xlfn.XLOOKUP(A697,'Patient Health Records'!A:A,'Patient Health Records'!E:E,FALSE)</f>
        <v>85.2</v>
      </c>
      <c r="H697" t="str">
        <f>_xlfn.XLOOKUP(A697,'Patient Health Records'!A:A,'Patient Health Records'!B:B,FALSE)</f>
        <v>B+</v>
      </c>
      <c r="I697" t="b">
        <f>_xlfn.XLOOKUP(A697,'Patient Health Records'!A:A,'Patient Health Records'!J:J,FALSE)</f>
        <v>1</v>
      </c>
      <c r="J697" t="b">
        <f>_xlfn.XLOOKUP(A697,'Patient Health Records'!A:A,'Patient Health Records'!P:P,FALSE)</f>
        <v>1</v>
      </c>
      <c r="K697" s="68">
        <f>_xlfn.XLOOKUP(A697,'Patient Health Records'!A:A,'Patient Health Records'!F:F,FALSE)</f>
        <v>29.480968858131494</v>
      </c>
      <c r="L697" s="22" t="b">
        <f>_xlfn.XLOOKUP(A697,'Patient Health Records'!A:A,'Patient Health Records'!AD:AD,FALSE)</f>
        <v>1</v>
      </c>
      <c r="M697">
        <f>_xlfn.XLOOKUP(A697,'Patient Demographics'!A:A,'Patient Demographics'!K:K,FALSE)</f>
        <v>7</v>
      </c>
      <c r="N697" t="b">
        <f>_xlfn.XLOOKUP(A697,'Billing Details'!A:A,'Billing Details'!T:T,FALSE)</f>
        <v>1</v>
      </c>
      <c r="O697" t="str">
        <f>_xlfn.XLOOKUP(A697,'Patient Health Records'!A:A,'Patient Health Records'!AF:AF,FALSE)</f>
        <v>Heart Attack</v>
      </c>
      <c r="P697" t="b">
        <f>_xlfn.XLOOKUP(A697,'Patient Health Records'!A:A,'Patient Health Records'!X:X,FALSE)</f>
        <v>0</v>
      </c>
      <c r="Q697" t="b">
        <f>_xlfn.XLOOKUP(A697,'Patient Health Records'!A:A,'Patient Health Records'!S:S,FALSE)</f>
        <v>1</v>
      </c>
      <c r="R697" t="b">
        <f>_xlfn.XLOOKUP(A697,'Patient Health Records'!A:A,'Patient Health Records'!AA:AA,FALSE)</f>
        <v>0</v>
      </c>
      <c r="S697" t="str">
        <f>_xlfn.XLOOKUP(A697,'Patient Demographics'!A:A,'Patient Demographics'!E:E,FALSE)</f>
        <v>Male</v>
      </c>
      <c r="T697" t="str">
        <f>_xlfn.XLOOKUP(A697,'Patient Education'!A:A,'Patient Education'!B:B,FALSE)</f>
        <v>School</v>
      </c>
      <c r="U697" t="str">
        <f>_xlfn.XLOOKUP('Combined Sheet'!A697,'Patient Education'!A:A,'Patient Education'!C:C,FALSE)</f>
        <v>Clerical Staff</v>
      </c>
      <c r="V697">
        <f>_xlfn.XLOOKUP(A697,'Billing Details'!A:A,'Billing Details'!J:J,FALSE)</f>
        <v>60000</v>
      </c>
    </row>
    <row r="698" spans="1:22" x14ac:dyDescent="0.35">
      <c r="A698" s="2" t="s">
        <v>1074</v>
      </c>
      <c r="B698">
        <f>_xlfn.XLOOKUP(A698,'Patient Demographics'!A:A,'Billing Details'!J:J,FALSE)</f>
        <v>24000</v>
      </c>
      <c r="C698" t="str">
        <f>_xlfn.XLOOKUP(A698,'Patient Demographics'!A:A,'Patient Demographics'!N:N,FALSE)</f>
        <v>North</v>
      </c>
      <c r="D698">
        <f>_xlfn.XLOOKUP(A698,'Patient Demographics'!A:A,'Patient Demographics'!I:I,FALSE)</f>
        <v>38</v>
      </c>
      <c r="E698" t="str">
        <f>_xlfn.XLOOKUP(A698,'Patient Demographics'!A:A,'Patient Demographics'!J:J,FALSE)</f>
        <v>Adult</v>
      </c>
      <c r="F698">
        <f>_xlfn.XLOOKUP(A698,'Billing Details'!A:A,'Billing Details'!U:U,FALSE)</f>
        <v>19459.29</v>
      </c>
      <c r="G698">
        <f>_xlfn.XLOOKUP(A698,'Patient Health Records'!A:A,'Patient Health Records'!E:E,FALSE)</f>
        <v>84.2</v>
      </c>
      <c r="H698" t="str">
        <f>_xlfn.XLOOKUP(A698,'Patient Health Records'!A:A,'Patient Health Records'!B:B,FALSE)</f>
        <v>A+</v>
      </c>
      <c r="I698" t="b">
        <f>_xlfn.XLOOKUP(A698,'Patient Health Records'!A:A,'Patient Health Records'!J:J,FALSE)</f>
        <v>0</v>
      </c>
      <c r="J698" t="b">
        <f>_xlfn.XLOOKUP(A698,'Patient Health Records'!A:A,'Patient Health Records'!P:P,FALSE)</f>
        <v>1</v>
      </c>
      <c r="K698" s="68">
        <f>_xlfn.XLOOKUP(A698,'Patient Health Records'!A:A,'Patient Health Records'!F:F,FALSE)</f>
        <v>31.305770374776923</v>
      </c>
      <c r="L698" s="22" t="b">
        <f>_xlfn.XLOOKUP(A698,'Patient Health Records'!A:A,'Patient Health Records'!AD:AD,FALSE)</f>
        <v>1</v>
      </c>
      <c r="M698">
        <f>_xlfn.XLOOKUP(A698,'Patient Demographics'!A:A,'Patient Demographics'!K:K,FALSE)</f>
        <v>2</v>
      </c>
      <c r="N698" t="b">
        <f>_xlfn.XLOOKUP(A698,'Billing Details'!A:A,'Billing Details'!T:T,FALSE)</f>
        <v>1</v>
      </c>
      <c r="O698" t="str">
        <f>_xlfn.XLOOKUP(A698,'Patient Health Records'!A:A,'Patient Health Records'!AF:AF,FALSE)</f>
        <v>Hypertension</v>
      </c>
      <c r="P698" t="b">
        <f>_xlfn.XLOOKUP(A698,'Patient Health Records'!A:A,'Patient Health Records'!X:X,FALSE)</f>
        <v>0</v>
      </c>
      <c r="Q698" t="b">
        <f>_xlfn.XLOOKUP(A698,'Patient Health Records'!A:A,'Patient Health Records'!S:S,FALSE)</f>
        <v>0</v>
      </c>
      <c r="R698" t="b">
        <f>_xlfn.XLOOKUP(A698,'Patient Health Records'!A:A,'Patient Health Records'!AA:AA,FALSE)</f>
        <v>1</v>
      </c>
      <c r="S698" t="str">
        <f>_xlfn.XLOOKUP(A698,'Patient Demographics'!A:A,'Patient Demographics'!E:E,FALSE)</f>
        <v>Female</v>
      </c>
      <c r="T698" t="str">
        <f>_xlfn.XLOOKUP(A698,'Patient Education'!A:A,'Patient Education'!B:B,FALSE)</f>
        <v>School</v>
      </c>
      <c r="U698" t="str">
        <f>_xlfn.XLOOKUP('Combined Sheet'!A698,'Patient Education'!A:A,'Patient Education'!C:C,FALSE)</f>
        <v>Clerical Staff</v>
      </c>
      <c r="V698">
        <f>_xlfn.XLOOKUP(A698,'Billing Details'!A:A,'Billing Details'!J:J,FALSE)</f>
        <v>24000</v>
      </c>
    </row>
    <row r="699" spans="1:22" x14ac:dyDescent="0.35">
      <c r="A699" s="2" t="s">
        <v>1075</v>
      </c>
      <c r="B699">
        <f>_xlfn.XLOOKUP(A699,'Patient Demographics'!A:A,'Billing Details'!J:J,FALSE)</f>
        <v>48000</v>
      </c>
      <c r="C699" t="str">
        <f>_xlfn.XLOOKUP(A699,'Patient Demographics'!A:A,'Patient Demographics'!N:N,FALSE)</f>
        <v>North</v>
      </c>
      <c r="D699">
        <f>_xlfn.XLOOKUP(A699,'Patient Demographics'!A:A,'Patient Demographics'!I:I,FALSE)</f>
        <v>42</v>
      </c>
      <c r="E699" t="str">
        <f>_xlfn.XLOOKUP(A699,'Patient Demographics'!A:A,'Patient Demographics'!J:J,FALSE)</f>
        <v>Adult</v>
      </c>
      <c r="F699">
        <f>_xlfn.XLOOKUP(A699,'Billing Details'!A:A,'Billing Details'!U:U,FALSE)</f>
        <v>28136.92</v>
      </c>
      <c r="G699">
        <f>_xlfn.XLOOKUP(A699,'Patient Health Records'!A:A,'Patient Health Records'!E:E,FALSE)</f>
        <v>60.6</v>
      </c>
      <c r="H699" t="str">
        <f>_xlfn.XLOOKUP(A699,'Patient Health Records'!A:A,'Patient Health Records'!B:B,FALSE)</f>
        <v>A+</v>
      </c>
      <c r="I699" t="b">
        <f>_xlfn.XLOOKUP(A699,'Patient Health Records'!A:A,'Patient Health Records'!J:J,FALSE)</f>
        <v>1</v>
      </c>
      <c r="J699" t="b">
        <f>_xlfn.XLOOKUP(A699,'Patient Health Records'!A:A,'Patient Health Records'!P:P,FALSE)</f>
        <v>0</v>
      </c>
      <c r="K699" s="68">
        <f>_xlfn.XLOOKUP(A699,'Patient Health Records'!A:A,'Patient Health Records'!F:F,FALSE)</f>
        <v>20.247920077516788</v>
      </c>
      <c r="L699" s="22" t="b">
        <f>_xlfn.XLOOKUP(A699,'Patient Health Records'!A:A,'Patient Health Records'!AD:AD,FALSE)</f>
        <v>0</v>
      </c>
      <c r="M699">
        <f>_xlfn.XLOOKUP(A699,'Patient Demographics'!A:A,'Patient Demographics'!K:K,FALSE)</f>
        <v>5</v>
      </c>
      <c r="N699" t="b">
        <f>_xlfn.XLOOKUP(A699,'Billing Details'!A:A,'Billing Details'!T:T,FALSE)</f>
        <v>1</v>
      </c>
      <c r="O699" t="str">
        <f>_xlfn.XLOOKUP(A699,'Patient Health Records'!A:A,'Patient Health Records'!AF:AF,FALSE)</f>
        <v>Fractured Leg</v>
      </c>
      <c r="P699" t="b">
        <f>_xlfn.XLOOKUP(A699,'Patient Health Records'!A:A,'Patient Health Records'!X:X,FALSE)</f>
        <v>0</v>
      </c>
      <c r="Q699" t="b">
        <f>_xlfn.XLOOKUP(A699,'Patient Health Records'!A:A,'Patient Health Records'!S:S,FALSE)</f>
        <v>0</v>
      </c>
      <c r="R699" t="b">
        <f>_xlfn.XLOOKUP(A699,'Patient Health Records'!A:A,'Patient Health Records'!AA:AA,FALSE)</f>
        <v>0</v>
      </c>
      <c r="S699" t="str">
        <f>_xlfn.XLOOKUP(A699,'Patient Demographics'!A:A,'Patient Demographics'!E:E,FALSE)</f>
        <v>Male</v>
      </c>
      <c r="T699" t="str">
        <f>_xlfn.XLOOKUP(A699,'Patient Education'!A:A,'Patient Education'!B:B,FALSE)</f>
        <v>Master's Degree</v>
      </c>
      <c r="U699" t="str">
        <f>_xlfn.XLOOKUP('Combined Sheet'!A699,'Patient Education'!A:A,'Patient Education'!C:C,FALSE)</f>
        <v>Senior Executive</v>
      </c>
      <c r="V699">
        <f>_xlfn.XLOOKUP(A699,'Billing Details'!A:A,'Billing Details'!J:J,FALSE)</f>
        <v>48000</v>
      </c>
    </row>
    <row r="700" spans="1:22" x14ac:dyDescent="0.35">
      <c r="A700" s="2" t="s">
        <v>1076</v>
      </c>
      <c r="B700">
        <f>_xlfn.XLOOKUP(A700,'Patient Demographics'!A:A,'Billing Details'!J:J,FALSE)</f>
        <v>90000</v>
      </c>
      <c r="C700" t="str">
        <f>_xlfn.XLOOKUP(A700,'Patient Demographics'!A:A,'Patient Demographics'!N:N,FALSE)</f>
        <v>South</v>
      </c>
      <c r="D700">
        <f>_xlfn.XLOOKUP(A700,'Patient Demographics'!A:A,'Patient Demographics'!I:I,FALSE)</f>
        <v>38</v>
      </c>
      <c r="E700" t="str">
        <f>_xlfn.XLOOKUP(A700,'Patient Demographics'!A:A,'Patient Demographics'!J:J,FALSE)</f>
        <v>Adult</v>
      </c>
      <c r="F700">
        <f>_xlfn.XLOOKUP(A700,'Billing Details'!A:A,'Billing Details'!U:U,FALSE)</f>
        <v>66656.2</v>
      </c>
      <c r="G700">
        <f>_xlfn.XLOOKUP(A700,'Patient Health Records'!A:A,'Patient Health Records'!E:E,FALSE)</f>
        <v>93.6</v>
      </c>
      <c r="H700" t="str">
        <f>_xlfn.XLOOKUP(A700,'Patient Health Records'!A:A,'Patient Health Records'!B:B,FALSE)</f>
        <v>O+</v>
      </c>
      <c r="I700" t="b">
        <f>_xlfn.XLOOKUP(A700,'Patient Health Records'!A:A,'Patient Health Records'!J:J,FALSE)</f>
        <v>0</v>
      </c>
      <c r="J700" t="b">
        <f>_xlfn.XLOOKUP(A700,'Patient Health Records'!A:A,'Patient Health Records'!P:P,FALSE)</f>
        <v>0</v>
      </c>
      <c r="K700" s="68">
        <f>_xlfn.XLOOKUP(A700,'Patient Health Records'!A:A,'Patient Health Records'!F:F,FALSE)</f>
        <v>29.212571392902841</v>
      </c>
      <c r="L700" s="22" t="b">
        <f>_xlfn.XLOOKUP(A700,'Patient Health Records'!A:A,'Patient Health Records'!AD:AD,FALSE)</f>
        <v>1</v>
      </c>
      <c r="M700">
        <f>_xlfn.XLOOKUP(A700,'Patient Demographics'!A:A,'Patient Demographics'!K:K,FALSE)</f>
        <v>15</v>
      </c>
      <c r="N700" t="b">
        <f>_xlfn.XLOOKUP(A700,'Billing Details'!A:A,'Billing Details'!T:T,FALSE)</f>
        <v>1</v>
      </c>
      <c r="O700" t="str">
        <f>_xlfn.XLOOKUP(A700,'Patient Health Records'!A:A,'Patient Health Records'!AF:AF,FALSE)</f>
        <v>Cancer</v>
      </c>
      <c r="P700" t="b">
        <f>_xlfn.XLOOKUP(A700,'Patient Health Records'!A:A,'Patient Health Records'!X:X,FALSE)</f>
        <v>0</v>
      </c>
      <c r="Q700" t="b">
        <f>_xlfn.XLOOKUP(A700,'Patient Health Records'!A:A,'Patient Health Records'!S:S,FALSE)</f>
        <v>0</v>
      </c>
      <c r="R700" t="b">
        <f>_xlfn.XLOOKUP(A700,'Patient Health Records'!A:A,'Patient Health Records'!AA:AA,FALSE)</f>
        <v>1</v>
      </c>
      <c r="S700" t="str">
        <f>_xlfn.XLOOKUP(A700,'Patient Demographics'!A:A,'Patient Demographics'!E:E,FALSE)</f>
        <v>Male</v>
      </c>
      <c r="T700" t="str">
        <f>_xlfn.XLOOKUP(A700,'Patient Education'!A:A,'Patient Education'!B:B,FALSE)</f>
        <v>PhD</v>
      </c>
      <c r="U700" t="str">
        <f>_xlfn.XLOOKUP('Combined Sheet'!A700,'Patient Education'!A:A,'Patient Education'!C:C,FALSE)</f>
        <v>Professor</v>
      </c>
      <c r="V700">
        <f>_xlfn.XLOOKUP(A700,'Billing Details'!A:A,'Billing Details'!J:J,FALSE)</f>
        <v>90000</v>
      </c>
    </row>
    <row r="701" spans="1:22" x14ac:dyDescent="0.35">
      <c r="A701" s="2" t="s">
        <v>1077</v>
      </c>
      <c r="B701">
        <f>_xlfn.XLOOKUP(A701,'Patient Demographics'!A:A,'Billing Details'!J:J,FALSE)</f>
        <v>18000</v>
      </c>
      <c r="C701" t="str">
        <f>_xlfn.XLOOKUP(A701,'Patient Demographics'!A:A,'Patient Demographics'!N:N,FALSE)</f>
        <v>South</v>
      </c>
      <c r="D701">
        <f>_xlfn.XLOOKUP(A701,'Patient Demographics'!A:A,'Patient Demographics'!I:I,FALSE)</f>
        <v>33</v>
      </c>
      <c r="E701" t="str">
        <f>_xlfn.XLOOKUP(A701,'Patient Demographics'!A:A,'Patient Demographics'!J:J,FALSE)</f>
        <v>Adult</v>
      </c>
      <c r="F701" t="str">
        <f>_xlfn.XLOOKUP(A701,'Billing Details'!A:A,'Billing Details'!U:U,FALSE)</f>
        <v/>
      </c>
      <c r="G701">
        <f>_xlfn.XLOOKUP(A701,'Patient Health Records'!A:A,'Patient Health Records'!E:E,FALSE)</f>
        <v>92.1</v>
      </c>
      <c r="H701" t="str">
        <f>_xlfn.XLOOKUP(A701,'Patient Health Records'!A:A,'Patient Health Records'!B:B,FALSE)</f>
        <v>O+</v>
      </c>
      <c r="I701" t="b">
        <f>_xlfn.XLOOKUP(A701,'Patient Health Records'!A:A,'Patient Health Records'!J:J,FALSE)</f>
        <v>0</v>
      </c>
      <c r="J701" t="b">
        <f>_xlfn.XLOOKUP(A701,'Patient Health Records'!A:A,'Patient Health Records'!P:P,FALSE)</f>
        <v>0</v>
      </c>
      <c r="K701" s="68">
        <f>_xlfn.XLOOKUP(A701,'Patient Health Records'!A:A,'Patient Health Records'!F:F,FALSE)</f>
        <v>33.422848018580346</v>
      </c>
      <c r="L701" s="22" t="b">
        <f>_xlfn.XLOOKUP(A701,'Patient Health Records'!A:A,'Patient Health Records'!AD:AD,FALSE)</f>
        <v>1</v>
      </c>
      <c r="M701">
        <f>_xlfn.XLOOKUP(A701,'Patient Demographics'!A:A,'Patient Demographics'!K:K,FALSE)</f>
        <v>12</v>
      </c>
      <c r="N701" t="b">
        <f>_xlfn.XLOOKUP(A701,'Billing Details'!A:A,'Billing Details'!T:T,FALSE)</f>
        <v>0</v>
      </c>
      <c r="O701" t="str">
        <f>_xlfn.XLOOKUP(A701,'Patient Health Records'!A:A,'Patient Health Records'!AF:AF,FALSE)</f>
        <v>Diabetes</v>
      </c>
      <c r="P701" t="b">
        <f>_xlfn.XLOOKUP(A701,'Patient Health Records'!A:A,'Patient Health Records'!X:X,FALSE)</f>
        <v>0</v>
      </c>
      <c r="Q701" t="b">
        <f>_xlfn.XLOOKUP(A701,'Patient Health Records'!A:A,'Patient Health Records'!S:S,FALSE)</f>
        <v>1</v>
      </c>
      <c r="R701" t="b">
        <f>_xlfn.XLOOKUP(A701,'Patient Health Records'!A:A,'Patient Health Records'!AA:AA,FALSE)</f>
        <v>0</v>
      </c>
      <c r="S701" t="str">
        <f>_xlfn.XLOOKUP(A701,'Patient Demographics'!A:A,'Patient Demographics'!E:E,FALSE)</f>
        <v>Male</v>
      </c>
      <c r="T701" t="str">
        <f>_xlfn.XLOOKUP(A701,'Patient Education'!A:A,'Patient Education'!B:B,FALSE)</f>
        <v>Bachelor's Degree</v>
      </c>
      <c r="U701" t="str">
        <f>_xlfn.XLOOKUP('Combined Sheet'!A701,'Patient Education'!A:A,'Patient Education'!C:C,FALSE)</f>
        <v>Junior Executive</v>
      </c>
      <c r="V701">
        <f>_xlfn.XLOOKUP(A701,'Billing Details'!A:A,'Billing Details'!J:J,FALSE)</f>
        <v>18000</v>
      </c>
    </row>
    <row r="702" spans="1:22" x14ac:dyDescent="0.35">
      <c r="A702" s="2" t="s">
        <v>1079</v>
      </c>
      <c r="B702">
        <f>_xlfn.XLOOKUP(A702,'Patient Demographics'!A:A,'Billing Details'!J:J,FALSE)</f>
        <v>24000</v>
      </c>
      <c r="C702" t="str">
        <f>_xlfn.XLOOKUP(A702,'Patient Demographics'!A:A,'Patient Demographics'!N:N,FALSE)</f>
        <v>South</v>
      </c>
      <c r="D702">
        <f>_xlfn.XLOOKUP(A702,'Patient Demographics'!A:A,'Patient Demographics'!I:I,FALSE)</f>
        <v>58</v>
      </c>
      <c r="E702" t="str">
        <f>_xlfn.XLOOKUP(A702,'Patient Demographics'!A:A,'Patient Demographics'!J:J,FALSE)</f>
        <v>Senior</v>
      </c>
      <c r="F702">
        <f>_xlfn.XLOOKUP(A702,'Billing Details'!A:A,'Billing Details'!U:U,FALSE)</f>
        <v>14503.32</v>
      </c>
      <c r="G702">
        <f>_xlfn.XLOOKUP(A702,'Patient Health Records'!A:A,'Patient Health Records'!E:E,FALSE)</f>
        <v>55.7</v>
      </c>
      <c r="H702" t="str">
        <f>_xlfn.XLOOKUP(A702,'Patient Health Records'!A:A,'Patient Health Records'!B:B,FALSE)</f>
        <v>O-</v>
      </c>
      <c r="I702" t="b">
        <f>_xlfn.XLOOKUP(A702,'Patient Health Records'!A:A,'Patient Health Records'!J:J,FALSE)</f>
        <v>1</v>
      </c>
      <c r="J702" t="b">
        <f>_xlfn.XLOOKUP(A702,'Patient Health Records'!A:A,'Patient Health Records'!P:P,FALSE)</f>
        <v>1</v>
      </c>
      <c r="K702" s="68">
        <f>_xlfn.XLOOKUP(A702,'Patient Health Records'!A:A,'Patient Health Records'!F:F,FALSE)</f>
        <v>21.223898795915254</v>
      </c>
      <c r="L702" s="22" t="b">
        <f>_xlfn.XLOOKUP(A702,'Patient Health Records'!A:A,'Patient Health Records'!AD:AD,FALSE)</f>
        <v>0</v>
      </c>
      <c r="M702">
        <f>_xlfn.XLOOKUP(A702,'Patient Demographics'!A:A,'Patient Demographics'!K:K,FALSE)</f>
        <v>40</v>
      </c>
      <c r="N702" t="b">
        <f>_xlfn.XLOOKUP(A702,'Billing Details'!A:A,'Billing Details'!T:T,FALSE)</f>
        <v>1</v>
      </c>
      <c r="O702" t="str">
        <f>_xlfn.XLOOKUP(A702,'Patient Health Records'!A:A,'Patient Health Records'!AF:AF,FALSE)</f>
        <v>Kidney Stones</v>
      </c>
      <c r="P702" t="b">
        <f>_xlfn.XLOOKUP(A702,'Patient Health Records'!A:A,'Patient Health Records'!X:X,FALSE)</f>
        <v>0</v>
      </c>
      <c r="Q702" t="b">
        <f>_xlfn.XLOOKUP(A702,'Patient Health Records'!A:A,'Patient Health Records'!S:S,FALSE)</f>
        <v>0</v>
      </c>
      <c r="R702" t="b">
        <f>_xlfn.XLOOKUP(A702,'Patient Health Records'!A:A,'Patient Health Records'!AA:AA,FALSE)</f>
        <v>0</v>
      </c>
      <c r="S702" t="str">
        <f>_xlfn.XLOOKUP(A702,'Patient Demographics'!A:A,'Patient Demographics'!E:E,FALSE)</f>
        <v>Female</v>
      </c>
      <c r="T702" t="str">
        <f>_xlfn.XLOOKUP(A702,'Patient Education'!A:A,'Patient Education'!B:B,FALSE)</f>
        <v>School</v>
      </c>
      <c r="U702" t="str">
        <f>_xlfn.XLOOKUP('Combined Sheet'!A702,'Patient Education'!A:A,'Patient Education'!C:C,FALSE)</f>
        <v>Clerical Staff</v>
      </c>
      <c r="V702">
        <f>_xlfn.XLOOKUP(A702,'Billing Details'!A:A,'Billing Details'!J:J,FALSE)</f>
        <v>24000</v>
      </c>
    </row>
    <row r="703" spans="1:22" x14ac:dyDescent="0.35">
      <c r="A703" s="2" t="s">
        <v>1081</v>
      </c>
      <c r="B703">
        <f>_xlfn.XLOOKUP(A703,'Patient Demographics'!A:A,'Billing Details'!J:J,FALSE)</f>
        <v>12000</v>
      </c>
      <c r="C703" t="str">
        <f>_xlfn.XLOOKUP(A703,'Patient Demographics'!A:A,'Patient Demographics'!N:N,FALSE)</f>
        <v>South</v>
      </c>
      <c r="D703">
        <f>_xlfn.XLOOKUP(A703,'Patient Demographics'!A:A,'Patient Demographics'!I:I,FALSE)</f>
        <v>38</v>
      </c>
      <c r="E703" t="str">
        <f>_xlfn.XLOOKUP(A703,'Patient Demographics'!A:A,'Patient Demographics'!J:J,FALSE)</f>
        <v>Adult</v>
      </c>
      <c r="F703">
        <f>_xlfn.XLOOKUP(A703,'Billing Details'!A:A,'Billing Details'!U:U,FALSE)</f>
        <v>8919.66</v>
      </c>
      <c r="G703">
        <f>_xlfn.XLOOKUP(A703,'Patient Health Records'!A:A,'Patient Health Records'!E:E,FALSE)</f>
        <v>82.2</v>
      </c>
      <c r="H703" t="str">
        <f>_xlfn.XLOOKUP(A703,'Patient Health Records'!A:A,'Patient Health Records'!B:B,FALSE)</f>
        <v>O-</v>
      </c>
      <c r="I703" t="b">
        <f>_xlfn.XLOOKUP(A703,'Patient Health Records'!A:A,'Patient Health Records'!J:J,FALSE)</f>
        <v>1</v>
      </c>
      <c r="J703" t="b">
        <f>_xlfn.XLOOKUP(A703,'Patient Health Records'!A:A,'Patient Health Records'!P:P,FALSE)</f>
        <v>0</v>
      </c>
      <c r="K703" s="68">
        <f>_xlfn.XLOOKUP(A703,'Patient Health Records'!A:A,'Patient Health Records'!F:F,FALSE)</f>
        <v>30.938311566110883</v>
      </c>
      <c r="L703" s="22" t="b">
        <f>_xlfn.XLOOKUP(A703,'Patient Health Records'!A:A,'Patient Health Records'!AD:AD,FALSE)</f>
        <v>1</v>
      </c>
      <c r="M703">
        <f>_xlfn.XLOOKUP(A703,'Patient Demographics'!A:A,'Patient Demographics'!K:K,FALSE)</f>
        <v>5</v>
      </c>
      <c r="N703" t="b">
        <f>_xlfn.XLOOKUP(A703,'Billing Details'!A:A,'Billing Details'!T:T,FALSE)</f>
        <v>1</v>
      </c>
      <c r="O703" t="str">
        <f>_xlfn.XLOOKUP(A703,'Patient Health Records'!A:A,'Patient Health Records'!AF:AF,FALSE)</f>
        <v>Stroke</v>
      </c>
      <c r="P703" t="b">
        <f>_xlfn.XLOOKUP(A703,'Patient Health Records'!A:A,'Patient Health Records'!X:X,FALSE)</f>
        <v>0</v>
      </c>
      <c r="Q703" t="b">
        <f>_xlfn.XLOOKUP(A703,'Patient Health Records'!A:A,'Patient Health Records'!S:S,FALSE)</f>
        <v>1</v>
      </c>
      <c r="R703" t="b">
        <f>_xlfn.XLOOKUP(A703,'Patient Health Records'!A:A,'Patient Health Records'!AA:AA,FALSE)</f>
        <v>0</v>
      </c>
      <c r="S703" t="str">
        <f>_xlfn.XLOOKUP(A703,'Patient Demographics'!A:A,'Patient Demographics'!E:E,FALSE)</f>
        <v>Female</v>
      </c>
      <c r="T703" t="str">
        <f>_xlfn.XLOOKUP(A703,'Patient Education'!A:A,'Patient Education'!B:B,FALSE)</f>
        <v>Uneducated</v>
      </c>
      <c r="U703" t="str">
        <f>_xlfn.XLOOKUP('Combined Sheet'!A703,'Patient Education'!A:A,'Patient Education'!C:C,FALSE)</f>
        <v>Unemployed</v>
      </c>
      <c r="V703">
        <f>_xlfn.XLOOKUP(A703,'Billing Details'!A:A,'Billing Details'!J:J,FALSE)</f>
        <v>12000</v>
      </c>
    </row>
    <row r="704" spans="1:22" x14ac:dyDescent="0.35">
      <c r="A704" s="2" t="s">
        <v>1082</v>
      </c>
      <c r="B704">
        <f>_xlfn.XLOOKUP(A704,'Patient Demographics'!A:A,'Billing Details'!J:J,FALSE)</f>
        <v>20000</v>
      </c>
      <c r="C704" t="str">
        <f>_xlfn.XLOOKUP(A704,'Patient Demographics'!A:A,'Patient Demographics'!N:N,FALSE)</f>
        <v>East</v>
      </c>
      <c r="D704">
        <f>_xlfn.XLOOKUP(A704,'Patient Demographics'!A:A,'Patient Demographics'!I:I,FALSE)</f>
        <v>73</v>
      </c>
      <c r="E704" t="str">
        <f>_xlfn.XLOOKUP(A704,'Patient Demographics'!A:A,'Patient Demographics'!J:J,FALSE)</f>
        <v>super senior</v>
      </c>
      <c r="F704">
        <f>_xlfn.XLOOKUP(A704,'Billing Details'!A:A,'Billing Details'!U:U,FALSE)</f>
        <v>13780.9</v>
      </c>
      <c r="G704">
        <f>_xlfn.XLOOKUP(A704,'Patient Health Records'!A:A,'Patient Health Records'!E:E,FALSE)</f>
        <v>54.2</v>
      </c>
      <c r="H704" t="str">
        <f>_xlfn.XLOOKUP(A704,'Patient Health Records'!A:A,'Patient Health Records'!B:B,FALSE)</f>
        <v>B+</v>
      </c>
      <c r="I704" t="b">
        <f>_xlfn.XLOOKUP(A704,'Patient Health Records'!A:A,'Patient Health Records'!J:J,FALSE)</f>
        <v>0</v>
      </c>
      <c r="J704" t="b">
        <f>_xlfn.XLOOKUP(A704,'Patient Health Records'!A:A,'Patient Health Records'!P:P,FALSE)</f>
        <v>1</v>
      </c>
      <c r="K704" s="68">
        <f>_xlfn.XLOOKUP(A704,'Patient Health Records'!A:A,'Patient Health Records'!F:F,FALSE)</f>
        <v>21.43902535500969</v>
      </c>
      <c r="L704" s="22" t="b">
        <f>_xlfn.XLOOKUP(A704,'Patient Health Records'!A:A,'Patient Health Records'!AD:AD,FALSE)</f>
        <v>0</v>
      </c>
      <c r="M704">
        <f>_xlfn.XLOOKUP(A704,'Patient Demographics'!A:A,'Patient Demographics'!K:K,FALSE)</f>
        <v>200</v>
      </c>
      <c r="N704" t="b">
        <f>_xlfn.XLOOKUP(A704,'Billing Details'!A:A,'Billing Details'!T:T,FALSE)</f>
        <v>1</v>
      </c>
      <c r="O704" t="str">
        <f>_xlfn.XLOOKUP(A704,'Patient Health Records'!A:A,'Patient Health Records'!AF:AF,FALSE)</f>
        <v>Osteoarthritis</v>
      </c>
      <c r="P704" t="b">
        <f>_xlfn.XLOOKUP(A704,'Patient Health Records'!A:A,'Patient Health Records'!X:X,FALSE)</f>
        <v>0</v>
      </c>
      <c r="Q704" t="b">
        <f>_xlfn.XLOOKUP(A704,'Patient Health Records'!A:A,'Patient Health Records'!S:S,FALSE)</f>
        <v>0</v>
      </c>
      <c r="R704" t="b">
        <f>_xlfn.XLOOKUP(A704,'Patient Health Records'!A:A,'Patient Health Records'!AA:AA,FALSE)</f>
        <v>0</v>
      </c>
      <c r="S704" t="str">
        <f>_xlfn.XLOOKUP(A704,'Patient Demographics'!A:A,'Patient Demographics'!E:E,FALSE)</f>
        <v>Female</v>
      </c>
      <c r="T704" t="str">
        <f>_xlfn.XLOOKUP(A704,'Patient Education'!A:A,'Patient Education'!B:B,FALSE)</f>
        <v>Master's Degree</v>
      </c>
      <c r="U704" t="str">
        <f>_xlfn.XLOOKUP('Combined Sheet'!A704,'Patient Education'!A:A,'Patient Education'!C:C,FALSE)</f>
        <v>Manager</v>
      </c>
      <c r="V704">
        <f>_xlfn.XLOOKUP(A704,'Billing Details'!A:A,'Billing Details'!J:J,FALSE)</f>
        <v>20000</v>
      </c>
    </row>
    <row r="705" spans="1:22" x14ac:dyDescent="0.35">
      <c r="A705" s="2" t="s">
        <v>1084</v>
      </c>
      <c r="B705">
        <f>_xlfn.XLOOKUP(A705,'Patient Demographics'!A:A,'Billing Details'!J:J,FALSE)</f>
        <v>20000</v>
      </c>
      <c r="C705" t="str">
        <f>_xlfn.XLOOKUP(A705,'Patient Demographics'!A:A,'Patient Demographics'!N:N,FALSE)</f>
        <v>North</v>
      </c>
      <c r="D705">
        <f>_xlfn.XLOOKUP(A705,'Patient Demographics'!A:A,'Patient Demographics'!I:I,FALSE)</f>
        <v>62</v>
      </c>
      <c r="E705" t="str">
        <f>_xlfn.XLOOKUP(A705,'Patient Demographics'!A:A,'Patient Demographics'!J:J,FALSE)</f>
        <v>super senior</v>
      </c>
      <c r="F705">
        <f>_xlfn.XLOOKUP(A705,'Billing Details'!A:A,'Billing Details'!U:U,FALSE)</f>
        <v>12907.56</v>
      </c>
      <c r="G705">
        <f>_xlfn.XLOOKUP(A705,'Patient Health Records'!A:A,'Patient Health Records'!E:E,FALSE)</f>
        <v>67</v>
      </c>
      <c r="H705" t="str">
        <f>_xlfn.XLOOKUP(A705,'Patient Health Records'!A:A,'Patient Health Records'!B:B,FALSE)</f>
        <v>AB+</v>
      </c>
      <c r="I705" t="b">
        <f>_xlfn.XLOOKUP(A705,'Patient Health Records'!A:A,'Patient Health Records'!J:J,FALSE)</f>
        <v>0</v>
      </c>
      <c r="J705" t="b">
        <f>_xlfn.XLOOKUP(A705,'Patient Health Records'!A:A,'Patient Health Records'!P:P,FALSE)</f>
        <v>0</v>
      </c>
      <c r="K705" s="68">
        <f>_xlfn.XLOOKUP(A705,'Patient Health Records'!A:A,'Patient Health Records'!F:F,FALSE)</f>
        <v>25.847768218818715</v>
      </c>
      <c r="L705" s="22" t="b">
        <f>_xlfn.XLOOKUP(A705,'Patient Health Records'!A:A,'Patient Health Records'!AD:AD,FALSE)</f>
        <v>0</v>
      </c>
      <c r="M705">
        <f>_xlfn.XLOOKUP(A705,'Patient Demographics'!A:A,'Patient Demographics'!K:K,FALSE)</f>
        <v>5</v>
      </c>
      <c r="N705" t="b">
        <f>_xlfn.XLOOKUP(A705,'Billing Details'!A:A,'Billing Details'!T:T,FALSE)</f>
        <v>1</v>
      </c>
      <c r="O705" t="str">
        <f>_xlfn.XLOOKUP(A705,'Patient Health Records'!A:A,'Patient Health Records'!AF:AF,FALSE)</f>
        <v>Fractured Leg</v>
      </c>
      <c r="P705" t="b">
        <f>_xlfn.XLOOKUP(A705,'Patient Health Records'!A:A,'Patient Health Records'!X:X,FALSE)</f>
        <v>0</v>
      </c>
      <c r="Q705" t="b">
        <f>_xlfn.XLOOKUP(A705,'Patient Health Records'!A:A,'Patient Health Records'!S:S,FALSE)</f>
        <v>0</v>
      </c>
      <c r="R705" t="b">
        <f>_xlfn.XLOOKUP(A705,'Patient Health Records'!A:A,'Patient Health Records'!AA:AA,FALSE)</f>
        <v>0</v>
      </c>
      <c r="S705" t="str">
        <f>_xlfn.XLOOKUP(A705,'Patient Demographics'!A:A,'Patient Demographics'!E:E,FALSE)</f>
        <v>Female</v>
      </c>
      <c r="T705" t="str">
        <f>_xlfn.XLOOKUP(A705,'Patient Education'!A:A,'Patient Education'!B:B,FALSE)</f>
        <v>PhD</v>
      </c>
      <c r="U705" t="str">
        <f>_xlfn.XLOOKUP('Combined Sheet'!A705,'Patient Education'!A:A,'Patient Education'!C:C,FALSE)</f>
        <v>Consultant</v>
      </c>
      <c r="V705">
        <f>_xlfn.XLOOKUP(A705,'Billing Details'!A:A,'Billing Details'!J:J,FALSE)</f>
        <v>20000</v>
      </c>
    </row>
    <row r="706" spans="1:22" x14ac:dyDescent="0.35">
      <c r="A706" s="2" t="s">
        <v>1085</v>
      </c>
      <c r="B706">
        <f>_xlfn.XLOOKUP(A706,'Patient Demographics'!A:A,'Billing Details'!J:J,FALSE)</f>
        <v>60000</v>
      </c>
      <c r="C706" t="str">
        <f>_xlfn.XLOOKUP(A706,'Patient Demographics'!A:A,'Patient Demographics'!N:N,FALSE)</f>
        <v>North</v>
      </c>
      <c r="D706">
        <f>_xlfn.XLOOKUP(A706,'Patient Demographics'!A:A,'Patient Demographics'!I:I,FALSE)</f>
        <v>68</v>
      </c>
      <c r="E706" t="str">
        <f>_xlfn.XLOOKUP(A706,'Patient Demographics'!A:A,'Patient Demographics'!J:J,FALSE)</f>
        <v>super senior</v>
      </c>
      <c r="F706">
        <f>_xlfn.XLOOKUP(A706,'Billing Details'!A:A,'Billing Details'!U:U,FALSE)</f>
        <v>35408.32</v>
      </c>
      <c r="G706">
        <f>_xlfn.XLOOKUP(A706,'Patient Health Records'!A:A,'Patient Health Records'!E:E,FALSE)</f>
        <v>80</v>
      </c>
      <c r="H706" t="str">
        <f>_xlfn.XLOOKUP(A706,'Patient Health Records'!A:A,'Patient Health Records'!B:B,FALSE)</f>
        <v>AB-</v>
      </c>
      <c r="I706" t="b">
        <f>_xlfn.XLOOKUP(A706,'Patient Health Records'!A:A,'Patient Health Records'!J:J,FALSE)</f>
        <v>0</v>
      </c>
      <c r="J706" t="b">
        <f>_xlfn.XLOOKUP(A706,'Patient Health Records'!A:A,'Patient Health Records'!P:P,FALSE)</f>
        <v>0</v>
      </c>
      <c r="K706" s="68">
        <f>_xlfn.XLOOKUP(A706,'Patient Health Records'!A:A,'Patient Health Records'!F:F,FALSE)</f>
        <v>32.455677715120288</v>
      </c>
      <c r="L706" s="22" t="b">
        <f>_xlfn.XLOOKUP(A706,'Patient Health Records'!A:A,'Patient Health Records'!AD:AD,FALSE)</f>
        <v>1</v>
      </c>
      <c r="M706">
        <f>_xlfn.XLOOKUP(A706,'Patient Demographics'!A:A,'Patient Demographics'!K:K,FALSE)</f>
        <v>1</v>
      </c>
      <c r="N706" t="b">
        <f>_xlfn.XLOOKUP(A706,'Billing Details'!A:A,'Billing Details'!T:T,FALSE)</f>
        <v>1</v>
      </c>
      <c r="O706" t="str">
        <f>_xlfn.XLOOKUP(A706,'Patient Health Records'!A:A,'Patient Health Records'!AF:AF,FALSE)</f>
        <v>Heart Attack</v>
      </c>
      <c r="P706" t="b">
        <f>_xlfn.XLOOKUP(A706,'Patient Health Records'!A:A,'Patient Health Records'!X:X,FALSE)</f>
        <v>0</v>
      </c>
      <c r="Q706" t="b">
        <f>_xlfn.XLOOKUP(A706,'Patient Health Records'!A:A,'Patient Health Records'!S:S,FALSE)</f>
        <v>0</v>
      </c>
      <c r="R706" t="b">
        <f>_xlfn.XLOOKUP(A706,'Patient Health Records'!A:A,'Patient Health Records'!AA:AA,FALSE)</f>
        <v>0</v>
      </c>
      <c r="S706" t="str">
        <f>_xlfn.XLOOKUP(A706,'Patient Demographics'!A:A,'Patient Demographics'!E:E,FALSE)</f>
        <v>Male</v>
      </c>
      <c r="T706" t="str">
        <f>_xlfn.XLOOKUP(A706,'Patient Education'!A:A,'Patient Education'!B:B,FALSE)</f>
        <v>Bachelor's Degree</v>
      </c>
      <c r="U706" t="str">
        <f>_xlfn.XLOOKUP('Combined Sheet'!A706,'Patient Education'!A:A,'Patient Education'!C:C,FALSE)</f>
        <v>Junior Executive</v>
      </c>
      <c r="V706">
        <f>_xlfn.XLOOKUP(A706,'Billing Details'!A:A,'Billing Details'!J:J,FALSE)</f>
        <v>60000</v>
      </c>
    </row>
    <row r="707" spans="1:22" x14ac:dyDescent="0.35">
      <c r="A707" s="2" t="s">
        <v>1086</v>
      </c>
      <c r="B707">
        <f>_xlfn.XLOOKUP(A707,'Patient Demographics'!A:A,'Billing Details'!J:J,FALSE)</f>
        <v>250000</v>
      </c>
      <c r="C707" t="str">
        <f>_xlfn.XLOOKUP(A707,'Patient Demographics'!A:A,'Patient Demographics'!N:N,FALSE)</f>
        <v>West</v>
      </c>
      <c r="D707">
        <f>_xlfn.XLOOKUP(A707,'Patient Demographics'!A:A,'Patient Demographics'!I:I,FALSE)</f>
        <v>53</v>
      </c>
      <c r="E707" t="str">
        <f>_xlfn.XLOOKUP(A707,'Patient Demographics'!A:A,'Patient Demographics'!J:J,FALSE)</f>
        <v>Senior</v>
      </c>
      <c r="F707">
        <f>_xlfn.XLOOKUP(A707,'Billing Details'!A:A,'Billing Details'!U:U,FALSE)</f>
        <v>126508.5</v>
      </c>
      <c r="G707">
        <f>_xlfn.XLOOKUP(A707,'Patient Health Records'!A:A,'Patient Health Records'!E:E,FALSE)</f>
        <v>80.599999999999994</v>
      </c>
      <c r="H707" t="str">
        <f>_xlfn.XLOOKUP(A707,'Patient Health Records'!A:A,'Patient Health Records'!B:B,FALSE)</f>
        <v>O-</v>
      </c>
      <c r="I707" t="b">
        <f>_xlfn.XLOOKUP(A707,'Patient Health Records'!A:A,'Patient Health Records'!J:J,FALSE)</f>
        <v>0</v>
      </c>
      <c r="J707" t="b">
        <f>_xlfn.XLOOKUP(A707,'Patient Health Records'!A:A,'Patient Health Records'!P:P,FALSE)</f>
        <v>0</v>
      </c>
      <c r="K707" s="68">
        <f>_xlfn.XLOOKUP(A707,'Patient Health Records'!A:A,'Patient Health Records'!F:F,FALSE)</f>
        <v>32.286492549270946</v>
      </c>
      <c r="L707" s="22" t="b">
        <f>_xlfn.XLOOKUP(A707,'Patient Health Records'!A:A,'Patient Health Records'!AD:AD,FALSE)</f>
        <v>1</v>
      </c>
      <c r="M707">
        <f>_xlfn.XLOOKUP(A707,'Patient Demographics'!A:A,'Patient Demographics'!K:K,FALSE)</f>
        <v>250</v>
      </c>
      <c r="N707" t="b">
        <f>_xlfn.XLOOKUP(A707,'Billing Details'!A:A,'Billing Details'!T:T,FALSE)</f>
        <v>1</v>
      </c>
      <c r="O707" t="str">
        <f>_xlfn.XLOOKUP(A707,'Patient Health Records'!A:A,'Patient Health Records'!AF:AF,FALSE)</f>
        <v>Allergic Reaction</v>
      </c>
      <c r="P707" t="b">
        <f>_xlfn.XLOOKUP(A707,'Patient Health Records'!A:A,'Patient Health Records'!X:X,FALSE)</f>
        <v>0</v>
      </c>
      <c r="Q707" t="b">
        <f>_xlfn.XLOOKUP(A707,'Patient Health Records'!A:A,'Patient Health Records'!S:S,FALSE)</f>
        <v>1</v>
      </c>
      <c r="R707" t="b">
        <f>_xlfn.XLOOKUP(A707,'Patient Health Records'!A:A,'Patient Health Records'!AA:AA,FALSE)</f>
        <v>0</v>
      </c>
      <c r="S707" t="str">
        <f>_xlfn.XLOOKUP(A707,'Patient Demographics'!A:A,'Patient Demographics'!E:E,FALSE)</f>
        <v>Male</v>
      </c>
      <c r="T707" t="str">
        <f>_xlfn.XLOOKUP(A707,'Patient Education'!A:A,'Patient Education'!B:B,FALSE)</f>
        <v>School</v>
      </c>
      <c r="U707" t="str">
        <f>_xlfn.XLOOKUP('Combined Sheet'!A707,'Patient Education'!A:A,'Patient Education'!C:C,FALSE)</f>
        <v>Retail Worker</v>
      </c>
      <c r="V707">
        <f>_xlfn.XLOOKUP(A707,'Billing Details'!A:A,'Billing Details'!J:J,FALSE)</f>
        <v>250000</v>
      </c>
    </row>
    <row r="708" spans="1:22" x14ac:dyDescent="0.35">
      <c r="A708" s="2" t="s">
        <v>1087</v>
      </c>
      <c r="B708">
        <f>_xlfn.XLOOKUP(A708,'Patient Demographics'!A:A,'Billing Details'!J:J,FALSE)</f>
        <v>12000</v>
      </c>
      <c r="C708" t="str">
        <f>_xlfn.XLOOKUP(A708,'Patient Demographics'!A:A,'Patient Demographics'!N:N,FALSE)</f>
        <v>North</v>
      </c>
      <c r="D708">
        <f>_xlfn.XLOOKUP(A708,'Patient Demographics'!A:A,'Patient Demographics'!I:I,FALSE)</f>
        <v>42</v>
      </c>
      <c r="E708" t="str">
        <f>_xlfn.XLOOKUP(A708,'Patient Demographics'!A:A,'Patient Demographics'!J:J,FALSE)</f>
        <v>Adult</v>
      </c>
      <c r="F708">
        <f>_xlfn.XLOOKUP(A708,'Billing Details'!A:A,'Billing Details'!U:U,FALSE)</f>
        <v>6771.42</v>
      </c>
      <c r="G708">
        <f>_xlfn.XLOOKUP(A708,'Patient Health Records'!A:A,'Patient Health Records'!E:E,FALSE)</f>
        <v>80.900000000000006</v>
      </c>
      <c r="H708" t="str">
        <f>_xlfn.XLOOKUP(A708,'Patient Health Records'!A:A,'Patient Health Records'!B:B,FALSE)</f>
        <v>O+</v>
      </c>
      <c r="I708" t="b">
        <f>_xlfn.XLOOKUP(A708,'Patient Health Records'!A:A,'Patient Health Records'!J:J,FALSE)</f>
        <v>0</v>
      </c>
      <c r="J708" t="b">
        <f>_xlfn.XLOOKUP(A708,'Patient Health Records'!A:A,'Patient Health Records'!P:P,FALSE)</f>
        <v>0</v>
      </c>
      <c r="K708" s="68">
        <f>_xlfn.XLOOKUP(A708,'Patient Health Records'!A:A,'Patient Health Records'!F:F,FALSE)</f>
        <v>26.416326530612245</v>
      </c>
      <c r="L708" s="22" t="b">
        <f>_xlfn.XLOOKUP(A708,'Patient Health Records'!A:A,'Patient Health Records'!AD:AD,FALSE)</f>
        <v>0</v>
      </c>
      <c r="M708">
        <f>_xlfn.XLOOKUP(A708,'Patient Demographics'!A:A,'Patient Demographics'!K:K,FALSE)</f>
        <v>40</v>
      </c>
      <c r="N708" t="b">
        <f>_xlfn.XLOOKUP(A708,'Billing Details'!A:A,'Billing Details'!T:T,FALSE)</f>
        <v>1</v>
      </c>
      <c r="O708" t="str">
        <f>_xlfn.XLOOKUP(A708,'Patient Health Records'!A:A,'Patient Health Records'!AF:AF,FALSE)</f>
        <v>Childbirth</v>
      </c>
      <c r="P708" t="b">
        <f>_xlfn.XLOOKUP(A708,'Patient Health Records'!A:A,'Patient Health Records'!X:X,FALSE)</f>
        <v>0</v>
      </c>
      <c r="Q708" t="b">
        <f>_xlfn.XLOOKUP(A708,'Patient Health Records'!A:A,'Patient Health Records'!S:S,FALSE)</f>
        <v>0</v>
      </c>
      <c r="R708" t="b">
        <f>_xlfn.XLOOKUP(A708,'Patient Health Records'!A:A,'Patient Health Records'!AA:AA,FALSE)</f>
        <v>0</v>
      </c>
      <c r="S708" t="str">
        <f>_xlfn.XLOOKUP(A708,'Patient Demographics'!A:A,'Patient Demographics'!E:E,FALSE)</f>
        <v>Male</v>
      </c>
      <c r="T708" t="str">
        <f>_xlfn.XLOOKUP(A708,'Patient Education'!A:A,'Patient Education'!B:B,FALSE)</f>
        <v>School</v>
      </c>
      <c r="U708" t="str">
        <f>_xlfn.XLOOKUP('Combined Sheet'!A708,'Patient Education'!A:A,'Patient Education'!C:C,FALSE)</f>
        <v>Retail Worker</v>
      </c>
      <c r="V708">
        <f>_xlfn.XLOOKUP(A708,'Billing Details'!A:A,'Billing Details'!J:J,FALSE)</f>
        <v>12000</v>
      </c>
    </row>
    <row r="709" spans="1:22" x14ac:dyDescent="0.35">
      <c r="A709" s="2" t="s">
        <v>1088</v>
      </c>
      <c r="B709">
        <f>_xlfn.XLOOKUP(A709,'Patient Demographics'!A:A,'Billing Details'!J:J,FALSE)</f>
        <v>90000</v>
      </c>
      <c r="C709" t="str">
        <f>_xlfn.XLOOKUP(A709,'Patient Demographics'!A:A,'Patient Demographics'!N:N,FALSE)</f>
        <v>South</v>
      </c>
      <c r="D709">
        <f>_xlfn.XLOOKUP(A709,'Patient Demographics'!A:A,'Patient Demographics'!I:I,FALSE)</f>
        <v>53</v>
      </c>
      <c r="E709" t="str">
        <f>_xlfn.XLOOKUP(A709,'Patient Demographics'!A:A,'Patient Demographics'!J:J,FALSE)</f>
        <v>Senior</v>
      </c>
      <c r="F709">
        <f>_xlfn.XLOOKUP(A709,'Billing Details'!A:A,'Billing Details'!U:U,FALSE)</f>
        <v>59766.450000000004</v>
      </c>
      <c r="G709">
        <f>_xlfn.XLOOKUP(A709,'Patient Health Records'!A:A,'Patient Health Records'!E:E,FALSE)</f>
        <v>61.8</v>
      </c>
      <c r="H709" t="str">
        <f>_xlfn.XLOOKUP(A709,'Patient Health Records'!A:A,'Patient Health Records'!B:B,FALSE)</f>
        <v>A+</v>
      </c>
      <c r="I709" t="b">
        <f>_xlfn.XLOOKUP(A709,'Patient Health Records'!A:A,'Patient Health Records'!J:J,FALSE)</f>
        <v>0</v>
      </c>
      <c r="J709" t="b">
        <f>_xlfn.XLOOKUP(A709,'Patient Health Records'!A:A,'Patient Health Records'!P:P,FALSE)</f>
        <v>0</v>
      </c>
      <c r="K709" s="68">
        <f>_xlfn.XLOOKUP(A709,'Patient Health Records'!A:A,'Patient Health Records'!F:F,FALSE)</f>
        <v>26.748614958448751</v>
      </c>
      <c r="L709" s="22" t="b">
        <f>_xlfn.XLOOKUP(A709,'Patient Health Records'!A:A,'Patient Health Records'!AD:AD,FALSE)</f>
        <v>0</v>
      </c>
      <c r="M709">
        <f>_xlfn.XLOOKUP(A709,'Patient Demographics'!A:A,'Patient Demographics'!K:K,FALSE)</f>
        <v>2</v>
      </c>
      <c r="N709" t="b">
        <f>_xlfn.XLOOKUP(A709,'Billing Details'!A:A,'Billing Details'!T:T,FALSE)</f>
        <v>1</v>
      </c>
      <c r="O709" t="str">
        <f>_xlfn.XLOOKUP(A709,'Patient Health Records'!A:A,'Patient Health Records'!AF:AF,FALSE)</f>
        <v>Cancer</v>
      </c>
      <c r="P709" t="b">
        <f>_xlfn.XLOOKUP(A709,'Patient Health Records'!A:A,'Patient Health Records'!X:X,FALSE)</f>
        <v>0</v>
      </c>
      <c r="Q709" t="b">
        <f>_xlfn.XLOOKUP(A709,'Patient Health Records'!A:A,'Patient Health Records'!S:S,FALSE)</f>
        <v>0</v>
      </c>
      <c r="R709" t="b">
        <f>_xlfn.XLOOKUP(A709,'Patient Health Records'!A:A,'Patient Health Records'!AA:AA,FALSE)</f>
        <v>0</v>
      </c>
      <c r="S709" t="str">
        <f>_xlfn.XLOOKUP(A709,'Patient Demographics'!A:A,'Patient Demographics'!E:E,FALSE)</f>
        <v>Male</v>
      </c>
      <c r="T709" t="str">
        <f>_xlfn.XLOOKUP(A709,'Patient Education'!A:A,'Patient Education'!B:B,FALSE)</f>
        <v>Bachelor's Degree</v>
      </c>
      <c r="U709" t="str">
        <f>_xlfn.XLOOKUP('Combined Sheet'!A709,'Patient Education'!A:A,'Patient Education'!C:C,FALSE)</f>
        <v>Nurse</v>
      </c>
      <c r="V709">
        <f>_xlfn.XLOOKUP(A709,'Billing Details'!A:A,'Billing Details'!J:J,FALSE)</f>
        <v>90000</v>
      </c>
    </row>
    <row r="710" spans="1:22" x14ac:dyDescent="0.35">
      <c r="A710" s="2" t="s">
        <v>1090</v>
      </c>
      <c r="B710">
        <f>_xlfn.XLOOKUP(A710,'Patient Demographics'!A:A,'Billing Details'!J:J,FALSE)</f>
        <v>90000</v>
      </c>
      <c r="C710" t="str">
        <f>_xlfn.XLOOKUP(A710,'Patient Demographics'!A:A,'Patient Demographics'!N:N,FALSE)</f>
        <v>West</v>
      </c>
      <c r="D710">
        <f>_xlfn.XLOOKUP(A710,'Patient Demographics'!A:A,'Patient Demographics'!I:I,FALSE)</f>
        <v>38</v>
      </c>
      <c r="E710" t="str">
        <f>_xlfn.XLOOKUP(A710,'Patient Demographics'!A:A,'Patient Demographics'!J:J,FALSE)</f>
        <v>Adult</v>
      </c>
      <c r="F710">
        <f>_xlfn.XLOOKUP(A710,'Billing Details'!A:A,'Billing Details'!U:U,FALSE)</f>
        <v>75760.05</v>
      </c>
      <c r="G710">
        <f>_xlfn.XLOOKUP(A710,'Patient Health Records'!A:A,'Patient Health Records'!E:E,FALSE)</f>
        <v>86.7</v>
      </c>
      <c r="H710" t="str">
        <f>_xlfn.XLOOKUP(A710,'Patient Health Records'!A:A,'Patient Health Records'!B:B,FALSE)</f>
        <v>AB+</v>
      </c>
      <c r="I710" t="b">
        <f>_xlfn.XLOOKUP(A710,'Patient Health Records'!A:A,'Patient Health Records'!J:J,FALSE)</f>
        <v>1</v>
      </c>
      <c r="J710" t="b">
        <f>_xlfn.XLOOKUP(A710,'Patient Health Records'!A:A,'Patient Health Records'!P:P,FALSE)</f>
        <v>0</v>
      </c>
      <c r="K710" s="68">
        <f>_xlfn.XLOOKUP(A710,'Patient Health Records'!A:A,'Patient Health Records'!F:F,FALSE)</f>
        <v>28.96855892278392</v>
      </c>
      <c r="L710" s="22" t="b">
        <f>_xlfn.XLOOKUP(A710,'Patient Health Records'!A:A,'Patient Health Records'!AD:AD,FALSE)</f>
        <v>1</v>
      </c>
      <c r="M710">
        <f>_xlfn.XLOOKUP(A710,'Patient Demographics'!A:A,'Patient Demographics'!K:K,FALSE)</f>
        <v>5</v>
      </c>
      <c r="N710" t="b">
        <f>_xlfn.XLOOKUP(A710,'Billing Details'!A:A,'Billing Details'!T:T,FALSE)</f>
        <v>1</v>
      </c>
      <c r="O710" t="str">
        <f>_xlfn.XLOOKUP(A710,'Patient Health Records'!A:A,'Patient Health Records'!AF:AF,FALSE)</f>
        <v>Appendicitis</v>
      </c>
      <c r="P710" t="b">
        <f>_xlfn.XLOOKUP(A710,'Patient Health Records'!A:A,'Patient Health Records'!X:X,FALSE)</f>
        <v>0</v>
      </c>
      <c r="Q710" t="b">
        <f>_xlfn.XLOOKUP(A710,'Patient Health Records'!A:A,'Patient Health Records'!S:S,FALSE)</f>
        <v>0</v>
      </c>
      <c r="R710" t="b">
        <f>_xlfn.XLOOKUP(A710,'Patient Health Records'!A:A,'Patient Health Records'!AA:AA,FALSE)</f>
        <v>1</v>
      </c>
      <c r="S710" t="str">
        <f>_xlfn.XLOOKUP(A710,'Patient Demographics'!A:A,'Patient Demographics'!E:E,FALSE)</f>
        <v>Female</v>
      </c>
      <c r="T710" t="str">
        <f>_xlfn.XLOOKUP(A710,'Patient Education'!A:A,'Patient Education'!B:B,FALSE)</f>
        <v>Bachelor's Degree</v>
      </c>
      <c r="U710" t="str">
        <f>_xlfn.XLOOKUP('Combined Sheet'!A710,'Patient Education'!A:A,'Patient Education'!C:C,FALSE)</f>
        <v>Nurse</v>
      </c>
      <c r="V710">
        <f>_xlfn.XLOOKUP(A710,'Billing Details'!A:A,'Billing Details'!J:J,FALSE)</f>
        <v>90000</v>
      </c>
    </row>
    <row r="711" spans="1:22" x14ac:dyDescent="0.35">
      <c r="A711" s="2" t="s">
        <v>1091</v>
      </c>
      <c r="B711">
        <f>_xlfn.XLOOKUP(A711,'Patient Demographics'!A:A,'Billing Details'!J:J,FALSE)</f>
        <v>16000</v>
      </c>
      <c r="C711" t="str">
        <f>_xlfn.XLOOKUP(A711,'Patient Demographics'!A:A,'Patient Demographics'!N:N,FALSE)</f>
        <v>West</v>
      </c>
      <c r="D711">
        <f>_xlfn.XLOOKUP(A711,'Patient Demographics'!A:A,'Patient Demographics'!I:I,FALSE)</f>
        <v>42</v>
      </c>
      <c r="E711" t="str">
        <f>_xlfn.XLOOKUP(A711,'Patient Demographics'!A:A,'Patient Demographics'!J:J,FALSE)</f>
        <v>Adult</v>
      </c>
      <c r="F711">
        <f>_xlfn.XLOOKUP(A711,'Billing Details'!A:A,'Billing Details'!U:U,FALSE)</f>
        <v>13875.26</v>
      </c>
      <c r="G711">
        <f>_xlfn.XLOOKUP(A711,'Patient Health Records'!A:A,'Patient Health Records'!E:E,FALSE)</f>
        <v>64.8</v>
      </c>
      <c r="H711" t="str">
        <f>_xlfn.XLOOKUP(A711,'Patient Health Records'!A:A,'Patient Health Records'!B:B,FALSE)</f>
        <v>O-</v>
      </c>
      <c r="I711" t="b">
        <f>_xlfn.XLOOKUP(A711,'Patient Health Records'!A:A,'Patient Health Records'!J:J,FALSE)</f>
        <v>0</v>
      </c>
      <c r="J711" t="b">
        <f>_xlfn.XLOOKUP(A711,'Patient Health Records'!A:A,'Patient Health Records'!P:P,FALSE)</f>
        <v>1</v>
      </c>
      <c r="K711" s="68">
        <f>_xlfn.XLOOKUP(A711,'Patient Health Records'!A:A,'Patient Health Records'!F:F,FALSE)</f>
        <v>21.903731746890212</v>
      </c>
      <c r="L711" s="22" t="b">
        <f>_xlfn.XLOOKUP(A711,'Patient Health Records'!A:A,'Patient Health Records'!AD:AD,FALSE)</f>
        <v>0</v>
      </c>
      <c r="M711">
        <f>_xlfn.XLOOKUP(A711,'Patient Demographics'!A:A,'Patient Demographics'!K:K,FALSE)</f>
        <v>15</v>
      </c>
      <c r="N711" t="b">
        <f>_xlfn.XLOOKUP(A711,'Billing Details'!A:A,'Billing Details'!T:T,FALSE)</f>
        <v>1</v>
      </c>
      <c r="O711" t="str">
        <f>_xlfn.XLOOKUP(A711,'Patient Health Records'!A:A,'Patient Health Records'!AF:AF,FALSE)</f>
        <v>Fractured Arm</v>
      </c>
      <c r="P711" t="b">
        <f>_xlfn.XLOOKUP(A711,'Patient Health Records'!A:A,'Patient Health Records'!X:X,FALSE)</f>
        <v>0</v>
      </c>
      <c r="Q711" t="b">
        <f>_xlfn.XLOOKUP(A711,'Patient Health Records'!A:A,'Patient Health Records'!S:S,FALSE)</f>
        <v>0</v>
      </c>
      <c r="R711" t="b">
        <f>_xlfn.XLOOKUP(A711,'Patient Health Records'!A:A,'Patient Health Records'!AA:AA,FALSE)</f>
        <v>0</v>
      </c>
      <c r="S711" t="str">
        <f>_xlfn.XLOOKUP(A711,'Patient Demographics'!A:A,'Patient Demographics'!E:E,FALSE)</f>
        <v>Male</v>
      </c>
      <c r="T711" t="str">
        <f>_xlfn.XLOOKUP(A711,'Patient Education'!A:A,'Patient Education'!B:B,FALSE)</f>
        <v>Master's Degree</v>
      </c>
      <c r="U711" t="str">
        <f>_xlfn.XLOOKUP('Combined Sheet'!A711,'Patient Education'!A:A,'Patient Education'!C:C,FALSE)</f>
        <v>Software Engineer</v>
      </c>
      <c r="V711">
        <f>_xlfn.XLOOKUP(A711,'Billing Details'!A:A,'Billing Details'!J:J,FALSE)</f>
        <v>16000</v>
      </c>
    </row>
    <row r="712" spans="1:22" x14ac:dyDescent="0.35">
      <c r="A712" s="2" t="s">
        <v>1093</v>
      </c>
      <c r="B712">
        <f>_xlfn.XLOOKUP(A712,'Patient Demographics'!A:A,'Billing Details'!J:J,FALSE)</f>
        <v>40000</v>
      </c>
      <c r="C712" t="str">
        <f>_xlfn.XLOOKUP(A712,'Patient Demographics'!A:A,'Patient Demographics'!N:N,FALSE)</f>
        <v>North</v>
      </c>
      <c r="D712">
        <f>_xlfn.XLOOKUP(A712,'Patient Demographics'!A:A,'Patient Demographics'!I:I,FALSE)</f>
        <v>53</v>
      </c>
      <c r="E712" t="str">
        <f>_xlfn.XLOOKUP(A712,'Patient Demographics'!A:A,'Patient Demographics'!J:J,FALSE)</f>
        <v>Senior</v>
      </c>
      <c r="F712">
        <f>_xlfn.XLOOKUP(A712,'Billing Details'!A:A,'Billing Details'!U:U,FALSE)</f>
        <v>35384.899999999994</v>
      </c>
      <c r="G712">
        <f>_xlfn.XLOOKUP(A712,'Patient Health Records'!A:A,'Patient Health Records'!E:E,FALSE)</f>
        <v>65.099999999999994</v>
      </c>
      <c r="H712" t="str">
        <f>_xlfn.XLOOKUP(A712,'Patient Health Records'!A:A,'Patient Health Records'!B:B,FALSE)</f>
        <v>B-</v>
      </c>
      <c r="I712" t="b">
        <f>_xlfn.XLOOKUP(A712,'Patient Health Records'!A:A,'Patient Health Records'!J:J,FALSE)</f>
        <v>0</v>
      </c>
      <c r="J712" t="b">
        <f>_xlfn.XLOOKUP(A712,'Patient Health Records'!A:A,'Patient Health Records'!P:P,FALSE)</f>
        <v>0</v>
      </c>
      <c r="K712" s="68">
        <f>_xlfn.XLOOKUP(A712,'Patient Health Records'!A:A,'Patient Health Records'!F:F,FALSE)</f>
        <v>28.551379325468179</v>
      </c>
      <c r="L712" s="22" t="b">
        <f>_xlfn.XLOOKUP(A712,'Patient Health Records'!A:A,'Patient Health Records'!AD:AD,FALSE)</f>
        <v>1</v>
      </c>
      <c r="M712">
        <f>_xlfn.XLOOKUP(A712,'Patient Demographics'!A:A,'Patient Demographics'!K:K,FALSE)</f>
        <v>1</v>
      </c>
      <c r="N712" t="b">
        <f>_xlfn.XLOOKUP(A712,'Billing Details'!A:A,'Billing Details'!T:T,FALSE)</f>
        <v>1</v>
      </c>
      <c r="O712" t="str">
        <f>_xlfn.XLOOKUP(A712,'Patient Health Records'!A:A,'Patient Health Records'!AF:AF,FALSE)</f>
        <v>Prostate Cancer</v>
      </c>
      <c r="P712" t="b">
        <f>_xlfn.XLOOKUP(A712,'Patient Health Records'!A:A,'Patient Health Records'!X:X,FALSE)</f>
        <v>0</v>
      </c>
      <c r="Q712" t="b">
        <f>_xlfn.XLOOKUP(A712,'Patient Health Records'!A:A,'Patient Health Records'!S:S,FALSE)</f>
        <v>1</v>
      </c>
      <c r="R712" t="b">
        <f>_xlfn.XLOOKUP(A712,'Patient Health Records'!A:A,'Patient Health Records'!AA:AA,FALSE)</f>
        <v>1</v>
      </c>
      <c r="S712" t="str">
        <f>_xlfn.XLOOKUP(A712,'Patient Demographics'!A:A,'Patient Demographics'!E:E,FALSE)</f>
        <v>Male</v>
      </c>
      <c r="T712" t="str">
        <f>_xlfn.XLOOKUP(A712,'Patient Education'!A:A,'Patient Education'!B:B,FALSE)</f>
        <v>Master's Degree</v>
      </c>
      <c r="U712" t="str">
        <f>_xlfn.XLOOKUP('Combined Sheet'!A712,'Patient Education'!A:A,'Patient Education'!C:C,FALSE)</f>
        <v>Doctor</v>
      </c>
      <c r="V712">
        <f>_xlfn.XLOOKUP(A712,'Billing Details'!A:A,'Billing Details'!J:J,FALSE)</f>
        <v>40000</v>
      </c>
    </row>
    <row r="713" spans="1:22" x14ac:dyDescent="0.35">
      <c r="A713" s="2" t="s">
        <v>1094</v>
      </c>
      <c r="B713">
        <f>_xlfn.XLOOKUP(A713,'Patient Demographics'!A:A,'Billing Details'!J:J,FALSE)</f>
        <v>500</v>
      </c>
      <c r="C713" t="str">
        <f>_xlfn.XLOOKUP(A713,'Patient Demographics'!A:A,'Patient Demographics'!N:N,FALSE)</f>
        <v>West</v>
      </c>
      <c r="D713">
        <f>_xlfn.XLOOKUP(A713,'Patient Demographics'!A:A,'Patient Demographics'!I:I,FALSE)</f>
        <v>58</v>
      </c>
      <c r="E713" t="str">
        <f>_xlfn.XLOOKUP(A713,'Patient Demographics'!A:A,'Patient Demographics'!J:J,FALSE)</f>
        <v>Senior</v>
      </c>
      <c r="F713">
        <f>_xlfn.XLOOKUP(A713,'Billing Details'!A:A,'Billing Details'!U:U,FALSE)</f>
        <v>406.64</v>
      </c>
      <c r="G713">
        <f>_xlfn.XLOOKUP(A713,'Patient Health Records'!A:A,'Patient Health Records'!E:E,FALSE)</f>
        <v>96.4</v>
      </c>
      <c r="H713" t="str">
        <f>_xlfn.XLOOKUP(A713,'Patient Health Records'!A:A,'Patient Health Records'!B:B,FALSE)</f>
        <v>A+</v>
      </c>
      <c r="I713" t="b">
        <f>_xlfn.XLOOKUP(A713,'Patient Health Records'!A:A,'Patient Health Records'!J:J,FALSE)</f>
        <v>1</v>
      </c>
      <c r="J713" t="b">
        <f>_xlfn.XLOOKUP(A713,'Patient Health Records'!A:A,'Patient Health Records'!P:P,FALSE)</f>
        <v>0</v>
      </c>
      <c r="K713" s="68">
        <f>_xlfn.XLOOKUP(A713,'Patient Health Records'!A:A,'Patient Health Records'!F:F,FALSE)</f>
        <v>33.752319596652782</v>
      </c>
      <c r="L713" s="22" t="b">
        <f>_xlfn.XLOOKUP(A713,'Patient Health Records'!A:A,'Patient Health Records'!AD:AD,FALSE)</f>
        <v>1</v>
      </c>
      <c r="M713">
        <f>_xlfn.XLOOKUP(A713,'Patient Demographics'!A:A,'Patient Demographics'!K:K,FALSE)</f>
        <v>40</v>
      </c>
      <c r="N713" t="b">
        <f>_xlfn.XLOOKUP(A713,'Billing Details'!A:A,'Billing Details'!T:T,FALSE)</f>
        <v>1</v>
      </c>
      <c r="O713" t="str">
        <f>_xlfn.XLOOKUP(A713,'Patient Health Records'!A:A,'Patient Health Records'!AF:AF,FALSE)</f>
        <v>Fractured Leg</v>
      </c>
      <c r="P713" t="b">
        <f>_xlfn.XLOOKUP(A713,'Patient Health Records'!A:A,'Patient Health Records'!X:X,FALSE)</f>
        <v>0</v>
      </c>
      <c r="Q713" t="b">
        <f>_xlfn.XLOOKUP(A713,'Patient Health Records'!A:A,'Patient Health Records'!S:S,FALSE)</f>
        <v>0</v>
      </c>
      <c r="R713" t="b">
        <f>_xlfn.XLOOKUP(A713,'Patient Health Records'!A:A,'Patient Health Records'!AA:AA,FALSE)</f>
        <v>1</v>
      </c>
      <c r="S713" t="str">
        <f>_xlfn.XLOOKUP(A713,'Patient Demographics'!A:A,'Patient Demographics'!E:E,FALSE)</f>
        <v>Female</v>
      </c>
      <c r="T713" t="str">
        <f>_xlfn.XLOOKUP(A713,'Patient Education'!A:A,'Patient Education'!B:B,FALSE)</f>
        <v>Uneducated</v>
      </c>
      <c r="U713" t="str">
        <f>_xlfn.XLOOKUP('Combined Sheet'!A713,'Patient Education'!A:A,'Patient Education'!C:C,FALSE)</f>
        <v>Farmer</v>
      </c>
      <c r="V713">
        <f>_xlfn.XLOOKUP(A713,'Billing Details'!A:A,'Billing Details'!J:J,FALSE)</f>
        <v>500</v>
      </c>
    </row>
    <row r="714" spans="1:22" x14ac:dyDescent="0.35">
      <c r="A714" s="2" t="s">
        <v>1095</v>
      </c>
      <c r="B714">
        <f>_xlfn.XLOOKUP(A714,'Patient Demographics'!A:A,'Billing Details'!J:J,FALSE)</f>
        <v>500</v>
      </c>
      <c r="C714" t="str">
        <f>_xlfn.XLOOKUP(A714,'Patient Demographics'!A:A,'Patient Demographics'!N:N,FALSE)</f>
        <v>East</v>
      </c>
      <c r="D714">
        <f>_xlfn.XLOOKUP(A714,'Patient Demographics'!A:A,'Patient Demographics'!I:I,FALSE)</f>
        <v>32</v>
      </c>
      <c r="E714" t="str">
        <f>_xlfn.XLOOKUP(A714,'Patient Demographics'!A:A,'Patient Demographics'!J:J,FALSE)</f>
        <v>Adult</v>
      </c>
      <c r="F714">
        <f>_xlfn.XLOOKUP(A714,'Billing Details'!A:A,'Billing Details'!U:U,FALSE)</f>
        <v>344.07</v>
      </c>
      <c r="G714">
        <f>_xlfn.XLOOKUP(A714,'Patient Health Records'!A:A,'Patient Health Records'!E:E,FALSE)</f>
        <v>64.8</v>
      </c>
      <c r="H714" t="str">
        <f>_xlfn.XLOOKUP(A714,'Patient Health Records'!A:A,'Patient Health Records'!B:B,FALSE)</f>
        <v>B-</v>
      </c>
      <c r="I714" t="b">
        <f>_xlfn.XLOOKUP(A714,'Patient Health Records'!A:A,'Patient Health Records'!J:J,FALSE)</f>
        <v>0</v>
      </c>
      <c r="J714" t="b">
        <f>_xlfn.XLOOKUP(A714,'Patient Health Records'!A:A,'Patient Health Records'!P:P,FALSE)</f>
        <v>0</v>
      </c>
      <c r="K714" s="68">
        <f>_xlfn.XLOOKUP(A714,'Patient Health Records'!A:A,'Patient Health Records'!F:F,FALSE)</f>
        <v>23.801652892561986</v>
      </c>
      <c r="L714" s="22" t="b">
        <f>_xlfn.XLOOKUP(A714,'Patient Health Records'!A:A,'Patient Health Records'!AD:AD,FALSE)</f>
        <v>0</v>
      </c>
      <c r="M714">
        <f>_xlfn.XLOOKUP(A714,'Patient Demographics'!A:A,'Patient Demographics'!K:K,FALSE)</f>
        <v>20</v>
      </c>
      <c r="N714" t="b">
        <f>_xlfn.XLOOKUP(A714,'Billing Details'!A:A,'Billing Details'!T:T,FALSE)</f>
        <v>1</v>
      </c>
      <c r="O714" t="str">
        <f>_xlfn.XLOOKUP(A714,'Patient Health Records'!A:A,'Patient Health Records'!AF:AF,FALSE)</f>
        <v>Kidney Stones</v>
      </c>
      <c r="P714" t="b">
        <f>_xlfn.XLOOKUP(A714,'Patient Health Records'!A:A,'Patient Health Records'!X:X,FALSE)</f>
        <v>0</v>
      </c>
      <c r="Q714" t="b">
        <f>_xlfn.XLOOKUP(A714,'Patient Health Records'!A:A,'Patient Health Records'!S:S,FALSE)</f>
        <v>0</v>
      </c>
      <c r="R714" t="b">
        <f>_xlfn.XLOOKUP(A714,'Patient Health Records'!A:A,'Patient Health Records'!AA:AA,FALSE)</f>
        <v>0</v>
      </c>
      <c r="S714" t="str">
        <f>_xlfn.XLOOKUP(A714,'Patient Demographics'!A:A,'Patient Demographics'!E:E,FALSE)</f>
        <v>Female</v>
      </c>
      <c r="T714" t="str">
        <f>_xlfn.XLOOKUP(A714,'Patient Education'!A:A,'Patient Education'!B:B,FALSE)</f>
        <v>PhD</v>
      </c>
      <c r="U714" t="str">
        <f>_xlfn.XLOOKUP('Combined Sheet'!A714,'Patient Education'!A:A,'Patient Education'!C:C,FALSE)</f>
        <v>Scientist</v>
      </c>
      <c r="V714">
        <f>_xlfn.XLOOKUP(A714,'Billing Details'!A:A,'Billing Details'!J:J,FALSE)</f>
        <v>500</v>
      </c>
    </row>
    <row r="715" spans="1:22" x14ac:dyDescent="0.35">
      <c r="A715" s="2" t="s">
        <v>1096</v>
      </c>
      <c r="B715">
        <f>_xlfn.XLOOKUP(A715,'Patient Demographics'!A:A,'Billing Details'!J:J,FALSE)</f>
        <v>12000</v>
      </c>
      <c r="C715" t="str">
        <f>_xlfn.XLOOKUP(A715,'Patient Demographics'!A:A,'Patient Demographics'!N:N,FALSE)</f>
        <v>South</v>
      </c>
      <c r="D715">
        <f>_xlfn.XLOOKUP(A715,'Patient Demographics'!A:A,'Patient Demographics'!I:I,FALSE)</f>
        <v>48</v>
      </c>
      <c r="E715" t="str">
        <f>_xlfn.XLOOKUP(A715,'Patient Demographics'!A:A,'Patient Demographics'!J:J,FALSE)</f>
        <v>Senior</v>
      </c>
      <c r="F715">
        <f>_xlfn.XLOOKUP(A715,'Billing Details'!A:A,'Billing Details'!U:U,FALSE)</f>
        <v>6670.62</v>
      </c>
      <c r="G715">
        <f>_xlfn.XLOOKUP(A715,'Patient Health Records'!A:A,'Patient Health Records'!E:E,FALSE)</f>
        <v>68.5</v>
      </c>
      <c r="H715" t="str">
        <f>_xlfn.XLOOKUP(A715,'Patient Health Records'!A:A,'Patient Health Records'!B:B,FALSE)</f>
        <v>B+</v>
      </c>
      <c r="I715" t="b">
        <f>_xlfn.XLOOKUP(A715,'Patient Health Records'!A:A,'Patient Health Records'!J:J,FALSE)</f>
        <v>1</v>
      </c>
      <c r="J715" t="b">
        <f>_xlfn.XLOOKUP(A715,'Patient Health Records'!A:A,'Patient Health Records'!P:P,FALSE)</f>
        <v>1</v>
      </c>
      <c r="K715" s="68">
        <f>_xlfn.XLOOKUP(A715,'Patient Health Records'!A:A,'Patient Health Records'!F:F,FALSE)</f>
        <v>23.154407787993513</v>
      </c>
      <c r="L715" s="22" t="b">
        <f>_xlfn.XLOOKUP(A715,'Patient Health Records'!A:A,'Patient Health Records'!AD:AD,FALSE)</f>
        <v>0</v>
      </c>
      <c r="M715">
        <f>_xlfn.XLOOKUP(A715,'Patient Demographics'!A:A,'Patient Demographics'!K:K,FALSE)</f>
        <v>5</v>
      </c>
      <c r="N715" t="b">
        <f>_xlfn.XLOOKUP(A715,'Billing Details'!A:A,'Billing Details'!T:T,FALSE)</f>
        <v>1</v>
      </c>
      <c r="O715" t="str">
        <f>_xlfn.XLOOKUP(A715,'Patient Health Records'!A:A,'Patient Health Records'!AF:AF,FALSE)</f>
        <v>Prostate Cancer</v>
      </c>
      <c r="P715" t="b">
        <f>_xlfn.XLOOKUP(A715,'Patient Health Records'!A:A,'Patient Health Records'!X:X,FALSE)</f>
        <v>0</v>
      </c>
      <c r="Q715" t="b">
        <f>_xlfn.XLOOKUP(A715,'Patient Health Records'!A:A,'Patient Health Records'!S:S,FALSE)</f>
        <v>0</v>
      </c>
      <c r="R715" t="b">
        <f>_xlfn.XLOOKUP(A715,'Patient Health Records'!A:A,'Patient Health Records'!AA:AA,FALSE)</f>
        <v>0</v>
      </c>
      <c r="S715" t="str">
        <f>_xlfn.XLOOKUP(A715,'Patient Demographics'!A:A,'Patient Demographics'!E:E,FALSE)</f>
        <v>Male</v>
      </c>
      <c r="T715" t="str">
        <f>_xlfn.XLOOKUP(A715,'Patient Education'!A:A,'Patient Education'!B:B,FALSE)</f>
        <v>Bachelor's Degree</v>
      </c>
      <c r="U715" t="str">
        <f>_xlfn.XLOOKUP('Combined Sheet'!A715,'Patient Education'!A:A,'Patient Education'!C:C,FALSE)</f>
        <v>Engineer</v>
      </c>
      <c r="V715">
        <f>_xlfn.XLOOKUP(A715,'Billing Details'!A:A,'Billing Details'!J:J,FALSE)</f>
        <v>12000</v>
      </c>
    </row>
    <row r="716" spans="1:22" x14ac:dyDescent="0.35">
      <c r="A716" s="2" t="s">
        <v>1097</v>
      </c>
      <c r="B716">
        <f>_xlfn.XLOOKUP(A716,'Patient Demographics'!A:A,'Billing Details'!J:J,FALSE)</f>
        <v>60000</v>
      </c>
      <c r="C716" t="str">
        <f>_xlfn.XLOOKUP(A716,'Patient Demographics'!A:A,'Patient Demographics'!N:N,FALSE)</f>
        <v>East</v>
      </c>
      <c r="D716">
        <f>_xlfn.XLOOKUP(A716,'Patient Demographics'!A:A,'Patient Demographics'!I:I,FALSE)</f>
        <v>53</v>
      </c>
      <c r="E716" t="str">
        <f>_xlfn.XLOOKUP(A716,'Patient Demographics'!A:A,'Patient Demographics'!J:J,FALSE)</f>
        <v>Senior</v>
      </c>
      <c r="F716">
        <f>_xlfn.XLOOKUP(A716,'Billing Details'!A:A,'Billing Details'!U:U,FALSE)</f>
        <v>51497</v>
      </c>
      <c r="G716">
        <f>_xlfn.XLOOKUP(A716,'Patient Health Records'!A:A,'Patient Health Records'!E:E,FALSE)</f>
        <v>84.9</v>
      </c>
      <c r="H716" t="str">
        <f>_xlfn.XLOOKUP(A716,'Patient Health Records'!A:A,'Patient Health Records'!B:B,FALSE)</f>
        <v>O-</v>
      </c>
      <c r="I716" t="b">
        <f>_xlfn.XLOOKUP(A716,'Patient Health Records'!A:A,'Patient Health Records'!J:J,FALSE)</f>
        <v>1</v>
      </c>
      <c r="J716" t="b">
        <f>_xlfn.XLOOKUP(A716,'Patient Health Records'!A:A,'Patient Health Records'!P:P,FALSE)</f>
        <v>0</v>
      </c>
      <c r="K716" s="68">
        <f>_xlfn.XLOOKUP(A716,'Patient Health Records'!A:A,'Patient Health Records'!F:F,FALSE)</f>
        <v>32.350251486053949</v>
      </c>
      <c r="L716" s="22" t="b">
        <f>_xlfn.XLOOKUP(A716,'Patient Health Records'!A:A,'Patient Health Records'!AD:AD,FALSE)</f>
        <v>1</v>
      </c>
      <c r="M716">
        <f>_xlfn.XLOOKUP(A716,'Patient Demographics'!A:A,'Patient Demographics'!K:K,FALSE)</f>
        <v>20</v>
      </c>
      <c r="N716" t="b">
        <f>_xlfn.XLOOKUP(A716,'Billing Details'!A:A,'Billing Details'!T:T,FALSE)</f>
        <v>1</v>
      </c>
      <c r="O716" t="str">
        <f>_xlfn.XLOOKUP(A716,'Patient Health Records'!A:A,'Patient Health Records'!AF:AF,FALSE)</f>
        <v>Childbirth</v>
      </c>
      <c r="P716" t="b">
        <f>_xlfn.XLOOKUP(A716,'Patient Health Records'!A:A,'Patient Health Records'!X:X,FALSE)</f>
        <v>0</v>
      </c>
      <c r="Q716" t="b">
        <f>_xlfn.XLOOKUP(A716,'Patient Health Records'!A:A,'Patient Health Records'!S:S,FALSE)</f>
        <v>1</v>
      </c>
      <c r="R716" t="b">
        <f>_xlfn.XLOOKUP(A716,'Patient Health Records'!A:A,'Patient Health Records'!AA:AA,FALSE)</f>
        <v>0</v>
      </c>
      <c r="S716" t="str">
        <f>_xlfn.XLOOKUP(A716,'Patient Demographics'!A:A,'Patient Demographics'!E:E,FALSE)</f>
        <v>Male</v>
      </c>
      <c r="T716" t="str">
        <f>_xlfn.XLOOKUP(A716,'Patient Education'!A:A,'Patient Education'!B:B,FALSE)</f>
        <v>School</v>
      </c>
      <c r="U716" t="str">
        <f>_xlfn.XLOOKUP('Combined Sheet'!A716,'Patient Education'!A:A,'Patient Education'!C:C,FALSE)</f>
        <v>Driver</v>
      </c>
      <c r="V716">
        <f>_xlfn.XLOOKUP(A716,'Billing Details'!A:A,'Billing Details'!J:J,FALSE)</f>
        <v>60000</v>
      </c>
    </row>
    <row r="717" spans="1:22" x14ac:dyDescent="0.35">
      <c r="A717" s="2" t="s">
        <v>1099</v>
      </c>
      <c r="B717">
        <f>_xlfn.XLOOKUP(A717,'Patient Demographics'!A:A,'Billing Details'!J:J,FALSE)</f>
        <v>36000</v>
      </c>
      <c r="C717" t="str">
        <f>_xlfn.XLOOKUP(A717,'Patient Demographics'!A:A,'Patient Demographics'!N:N,FALSE)</f>
        <v>South</v>
      </c>
      <c r="D717">
        <f>_xlfn.XLOOKUP(A717,'Patient Demographics'!A:A,'Patient Demographics'!I:I,FALSE)</f>
        <v>58</v>
      </c>
      <c r="E717" t="str">
        <f>_xlfn.XLOOKUP(A717,'Patient Demographics'!A:A,'Patient Demographics'!J:J,FALSE)</f>
        <v>Senior</v>
      </c>
      <c r="F717">
        <f>_xlfn.XLOOKUP(A717,'Billing Details'!A:A,'Billing Details'!U:U,FALSE)</f>
        <v>18567.12</v>
      </c>
      <c r="G717">
        <f>_xlfn.XLOOKUP(A717,'Patient Health Records'!A:A,'Patient Health Records'!E:E,FALSE)</f>
        <v>84.3</v>
      </c>
      <c r="H717" t="str">
        <f>_xlfn.XLOOKUP(A717,'Patient Health Records'!A:A,'Patient Health Records'!B:B,FALSE)</f>
        <v>A-</v>
      </c>
      <c r="I717" t="b">
        <f>_xlfn.XLOOKUP(A717,'Patient Health Records'!A:A,'Patient Health Records'!J:J,FALSE)</f>
        <v>0</v>
      </c>
      <c r="J717" t="b">
        <f>_xlfn.XLOOKUP(A717,'Patient Health Records'!A:A,'Patient Health Records'!P:P,FALSE)</f>
        <v>0</v>
      </c>
      <c r="K717" s="68">
        <f>_xlfn.XLOOKUP(A717,'Patient Health Records'!A:A,'Patient Health Records'!F:F,FALSE)</f>
        <v>30.226971207286027</v>
      </c>
      <c r="L717" s="22" t="b">
        <f>_xlfn.XLOOKUP(A717,'Patient Health Records'!A:A,'Patient Health Records'!AD:AD,FALSE)</f>
        <v>1</v>
      </c>
      <c r="M717">
        <f>_xlfn.XLOOKUP(A717,'Patient Demographics'!A:A,'Patient Demographics'!K:K,FALSE)</f>
        <v>12</v>
      </c>
      <c r="N717" t="b">
        <f>_xlfn.XLOOKUP(A717,'Billing Details'!A:A,'Billing Details'!T:T,FALSE)</f>
        <v>1</v>
      </c>
      <c r="O717" t="str">
        <f>_xlfn.XLOOKUP(A717,'Patient Health Records'!A:A,'Patient Health Records'!AF:AF,FALSE)</f>
        <v>Fractured Leg</v>
      </c>
      <c r="P717" t="b">
        <f>_xlfn.XLOOKUP(A717,'Patient Health Records'!A:A,'Patient Health Records'!X:X,FALSE)</f>
        <v>0</v>
      </c>
      <c r="Q717" t="b">
        <f>_xlfn.XLOOKUP(A717,'Patient Health Records'!A:A,'Patient Health Records'!S:S,FALSE)</f>
        <v>1</v>
      </c>
      <c r="R717" t="b">
        <f>_xlfn.XLOOKUP(A717,'Patient Health Records'!A:A,'Patient Health Records'!AA:AA,FALSE)</f>
        <v>0</v>
      </c>
      <c r="S717" t="str">
        <f>_xlfn.XLOOKUP(A717,'Patient Demographics'!A:A,'Patient Demographics'!E:E,FALSE)</f>
        <v>Female</v>
      </c>
      <c r="T717" t="str">
        <f>_xlfn.XLOOKUP(A717,'Patient Education'!A:A,'Patient Education'!B:B,FALSE)</f>
        <v>Bachelor's Degree</v>
      </c>
      <c r="U717" t="str">
        <f>_xlfn.XLOOKUP('Combined Sheet'!A717,'Patient Education'!A:A,'Patient Education'!C:C,FALSE)</f>
        <v>Teacher</v>
      </c>
      <c r="V717">
        <f>_xlfn.XLOOKUP(A717,'Billing Details'!A:A,'Billing Details'!J:J,FALSE)</f>
        <v>36000</v>
      </c>
    </row>
    <row r="718" spans="1:22" x14ac:dyDescent="0.35">
      <c r="A718" s="2" t="s">
        <v>1100</v>
      </c>
      <c r="B718">
        <f>_xlfn.XLOOKUP(A718,'Patient Demographics'!A:A,'Billing Details'!J:J,FALSE)</f>
        <v>250000</v>
      </c>
      <c r="C718" t="str">
        <f>_xlfn.XLOOKUP(A718,'Patient Demographics'!A:A,'Patient Demographics'!N:N,FALSE)</f>
        <v>North</v>
      </c>
      <c r="D718">
        <f>_xlfn.XLOOKUP(A718,'Patient Demographics'!A:A,'Patient Demographics'!I:I,FALSE)</f>
        <v>53</v>
      </c>
      <c r="E718" t="str">
        <f>_xlfn.XLOOKUP(A718,'Patient Demographics'!A:A,'Patient Demographics'!J:J,FALSE)</f>
        <v>Senior</v>
      </c>
      <c r="F718">
        <f>_xlfn.XLOOKUP(A718,'Billing Details'!A:A,'Billing Details'!U:U,FALSE)</f>
        <v>154206.1</v>
      </c>
      <c r="G718">
        <f>_xlfn.XLOOKUP(A718,'Patient Health Records'!A:A,'Patient Health Records'!E:E,FALSE)</f>
        <v>57.7</v>
      </c>
      <c r="H718" t="str">
        <f>_xlfn.XLOOKUP(A718,'Patient Health Records'!A:A,'Patient Health Records'!B:B,FALSE)</f>
        <v>O-</v>
      </c>
      <c r="I718" t="b">
        <f>_xlfn.XLOOKUP(A718,'Patient Health Records'!A:A,'Patient Health Records'!J:J,FALSE)</f>
        <v>0</v>
      </c>
      <c r="J718" t="b">
        <f>_xlfn.XLOOKUP(A718,'Patient Health Records'!A:A,'Patient Health Records'!P:P,FALSE)</f>
        <v>0</v>
      </c>
      <c r="K718" s="68">
        <f>_xlfn.XLOOKUP(A718,'Patient Health Records'!A:A,'Patient Health Records'!F:F,FALSE)</f>
        <v>20.443594104308396</v>
      </c>
      <c r="L718" s="22" t="b">
        <f>_xlfn.XLOOKUP(A718,'Patient Health Records'!A:A,'Patient Health Records'!AD:AD,FALSE)</f>
        <v>0</v>
      </c>
      <c r="M718">
        <f>_xlfn.XLOOKUP(A718,'Patient Demographics'!A:A,'Patient Demographics'!K:K,FALSE)</f>
        <v>3</v>
      </c>
      <c r="N718" t="b">
        <f>_xlfn.XLOOKUP(A718,'Billing Details'!A:A,'Billing Details'!T:T,FALSE)</f>
        <v>1</v>
      </c>
      <c r="O718" t="str">
        <f>_xlfn.XLOOKUP(A718,'Patient Health Records'!A:A,'Patient Health Records'!AF:AF,FALSE)</f>
        <v>Osteoarthritis</v>
      </c>
      <c r="P718" t="b">
        <f>_xlfn.XLOOKUP(A718,'Patient Health Records'!A:A,'Patient Health Records'!X:X,FALSE)</f>
        <v>0</v>
      </c>
      <c r="Q718" t="b">
        <f>_xlfn.XLOOKUP(A718,'Patient Health Records'!A:A,'Patient Health Records'!S:S,FALSE)</f>
        <v>0</v>
      </c>
      <c r="R718" t="b">
        <f>_xlfn.XLOOKUP(A718,'Patient Health Records'!A:A,'Patient Health Records'!AA:AA,FALSE)</f>
        <v>0</v>
      </c>
      <c r="S718" t="str">
        <f>_xlfn.XLOOKUP(A718,'Patient Demographics'!A:A,'Patient Demographics'!E:E,FALSE)</f>
        <v>Male</v>
      </c>
      <c r="T718" t="str">
        <f>_xlfn.XLOOKUP(A718,'Patient Education'!A:A,'Patient Education'!B:B,FALSE)</f>
        <v>Bachelor's Degree</v>
      </c>
      <c r="U718" t="str">
        <f>_xlfn.XLOOKUP('Combined Sheet'!A718,'Patient Education'!A:A,'Patient Education'!C:C,FALSE)</f>
        <v>Nurse</v>
      </c>
      <c r="V718">
        <f>_xlfn.XLOOKUP(A718,'Billing Details'!A:A,'Billing Details'!J:J,FALSE)</f>
        <v>250000</v>
      </c>
    </row>
    <row r="719" spans="1:22" x14ac:dyDescent="0.35">
      <c r="A719" s="2" t="s">
        <v>1102</v>
      </c>
      <c r="B719">
        <f>_xlfn.XLOOKUP(A719,'Patient Demographics'!A:A,'Billing Details'!J:J,FALSE)</f>
        <v>3000</v>
      </c>
      <c r="C719" t="str">
        <f>_xlfn.XLOOKUP(A719,'Patient Demographics'!A:A,'Patient Demographics'!N:N,FALSE)</f>
        <v>North</v>
      </c>
      <c r="D719">
        <f>_xlfn.XLOOKUP(A719,'Patient Demographics'!A:A,'Patient Demographics'!I:I,FALSE)</f>
        <v>73</v>
      </c>
      <c r="E719" t="str">
        <f>_xlfn.XLOOKUP(A719,'Patient Demographics'!A:A,'Patient Demographics'!J:J,FALSE)</f>
        <v>super senior</v>
      </c>
      <c r="F719">
        <f>_xlfn.XLOOKUP(A719,'Billing Details'!A:A,'Billing Details'!U:U,FALSE)</f>
        <v>2193.54</v>
      </c>
      <c r="G719">
        <f>_xlfn.XLOOKUP(A719,'Patient Health Records'!A:A,'Patient Health Records'!E:E,FALSE)</f>
        <v>71.900000000000006</v>
      </c>
      <c r="H719" t="str">
        <f>_xlfn.XLOOKUP(A719,'Patient Health Records'!A:A,'Patient Health Records'!B:B,FALSE)</f>
        <v>O+</v>
      </c>
      <c r="I719" t="b">
        <f>_xlfn.XLOOKUP(A719,'Patient Health Records'!A:A,'Patient Health Records'!J:J,FALSE)</f>
        <v>0</v>
      </c>
      <c r="J719" t="b">
        <f>_xlfn.XLOOKUP(A719,'Patient Health Records'!A:A,'Patient Health Records'!P:P,FALSE)</f>
        <v>0</v>
      </c>
      <c r="K719" s="68">
        <f>_xlfn.XLOOKUP(A719,'Patient Health Records'!A:A,'Patient Health Records'!F:F,FALSE)</f>
        <v>28.085937499999996</v>
      </c>
      <c r="L719" s="22" t="b">
        <f>_xlfn.XLOOKUP(A719,'Patient Health Records'!A:A,'Patient Health Records'!AD:AD,FALSE)</f>
        <v>1</v>
      </c>
      <c r="M719">
        <f>_xlfn.XLOOKUP(A719,'Patient Demographics'!A:A,'Patient Demographics'!K:K,FALSE)</f>
        <v>12</v>
      </c>
      <c r="N719" t="b">
        <f>_xlfn.XLOOKUP(A719,'Billing Details'!A:A,'Billing Details'!T:T,FALSE)</f>
        <v>1</v>
      </c>
      <c r="O719" t="str">
        <f>_xlfn.XLOOKUP(A719,'Patient Health Records'!A:A,'Patient Health Records'!AF:AF,FALSE)</f>
        <v>Fractured Arm</v>
      </c>
      <c r="P719" t="b">
        <f>_xlfn.XLOOKUP(A719,'Patient Health Records'!A:A,'Patient Health Records'!X:X,FALSE)</f>
        <v>0</v>
      </c>
      <c r="Q719" t="b">
        <f>_xlfn.XLOOKUP(A719,'Patient Health Records'!A:A,'Patient Health Records'!S:S,FALSE)</f>
        <v>1</v>
      </c>
      <c r="R719" t="b">
        <f>_xlfn.XLOOKUP(A719,'Patient Health Records'!A:A,'Patient Health Records'!AA:AA,FALSE)</f>
        <v>0</v>
      </c>
      <c r="S719" t="str">
        <f>_xlfn.XLOOKUP(A719,'Patient Demographics'!A:A,'Patient Demographics'!E:E,FALSE)</f>
        <v>Male</v>
      </c>
      <c r="T719" t="str">
        <f>_xlfn.XLOOKUP(A719,'Patient Education'!A:A,'Patient Education'!B:B,FALSE)</f>
        <v>Bachelor's Degree</v>
      </c>
      <c r="U719" t="str">
        <f>_xlfn.XLOOKUP('Combined Sheet'!A719,'Patient Education'!A:A,'Patient Education'!C:C,FALSE)</f>
        <v>Nurse</v>
      </c>
      <c r="V719">
        <f>_xlfn.XLOOKUP(A719,'Billing Details'!A:A,'Billing Details'!J:J,FALSE)</f>
        <v>3000</v>
      </c>
    </row>
    <row r="720" spans="1:22" x14ac:dyDescent="0.35">
      <c r="A720" s="2" t="s">
        <v>1103</v>
      </c>
      <c r="B720">
        <f>_xlfn.XLOOKUP(A720,'Patient Demographics'!A:A,'Billing Details'!J:J,FALSE)</f>
        <v>100</v>
      </c>
      <c r="C720" t="str">
        <f>_xlfn.XLOOKUP(A720,'Patient Demographics'!A:A,'Patient Demographics'!N:N,FALSE)</f>
        <v>East</v>
      </c>
      <c r="D720">
        <f>_xlfn.XLOOKUP(A720,'Patient Demographics'!A:A,'Patient Demographics'!I:I,FALSE)</f>
        <v>45</v>
      </c>
      <c r="E720" t="str">
        <f>_xlfn.XLOOKUP(A720,'Patient Demographics'!A:A,'Patient Demographics'!J:J,FALSE)</f>
        <v>Adult</v>
      </c>
      <c r="F720">
        <f>_xlfn.XLOOKUP(A720,'Billing Details'!A:A,'Billing Details'!U:U,FALSE)</f>
        <v>65.45</v>
      </c>
      <c r="G720">
        <f>_xlfn.XLOOKUP(A720,'Patient Health Records'!A:A,'Patient Health Records'!E:E,FALSE)</f>
        <v>94.9</v>
      </c>
      <c r="H720" t="str">
        <f>_xlfn.XLOOKUP(A720,'Patient Health Records'!A:A,'Patient Health Records'!B:B,FALSE)</f>
        <v>B+</v>
      </c>
      <c r="I720" t="b">
        <f>_xlfn.XLOOKUP(A720,'Patient Health Records'!A:A,'Patient Health Records'!J:J,FALSE)</f>
        <v>0</v>
      </c>
      <c r="J720" t="b">
        <f>_xlfn.XLOOKUP(A720,'Patient Health Records'!A:A,'Patient Health Records'!P:P,FALSE)</f>
        <v>0</v>
      </c>
      <c r="K720" s="68">
        <f>_xlfn.XLOOKUP(A720,'Patient Health Records'!A:A,'Patient Health Records'!F:F,FALSE)</f>
        <v>34.857667584940316</v>
      </c>
      <c r="L720" s="22" t="b">
        <f>_xlfn.XLOOKUP(A720,'Patient Health Records'!A:A,'Patient Health Records'!AD:AD,FALSE)</f>
        <v>1</v>
      </c>
      <c r="M720">
        <f>_xlfn.XLOOKUP(A720,'Patient Demographics'!A:A,'Patient Demographics'!K:K,FALSE)</f>
        <v>20</v>
      </c>
      <c r="N720" t="b">
        <f>_xlfn.XLOOKUP(A720,'Billing Details'!A:A,'Billing Details'!T:T,FALSE)</f>
        <v>1</v>
      </c>
      <c r="O720" t="str">
        <f>_xlfn.XLOOKUP(A720,'Patient Health Records'!A:A,'Patient Health Records'!AF:AF,FALSE)</f>
        <v>Heart Disease</v>
      </c>
      <c r="P720" t="b">
        <f>_xlfn.XLOOKUP(A720,'Patient Health Records'!A:A,'Patient Health Records'!X:X,FALSE)</f>
        <v>0</v>
      </c>
      <c r="Q720" t="b">
        <f>_xlfn.XLOOKUP(A720,'Patient Health Records'!A:A,'Patient Health Records'!S:S,FALSE)</f>
        <v>0</v>
      </c>
      <c r="R720" t="b">
        <f>_xlfn.XLOOKUP(A720,'Patient Health Records'!A:A,'Patient Health Records'!AA:AA,FALSE)</f>
        <v>0</v>
      </c>
      <c r="S720" t="str">
        <f>_xlfn.XLOOKUP(A720,'Patient Demographics'!A:A,'Patient Demographics'!E:E,FALSE)</f>
        <v>Male</v>
      </c>
      <c r="T720" t="str">
        <f>_xlfn.XLOOKUP(A720,'Patient Education'!A:A,'Patient Education'!B:B,FALSE)</f>
        <v>Master's Degree</v>
      </c>
      <c r="U720" t="str">
        <f>_xlfn.XLOOKUP('Combined Sheet'!A720,'Patient Education'!A:A,'Patient Education'!C:C,FALSE)</f>
        <v>Software Engineer</v>
      </c>
      <c r="V720">
        <f>_xlfn.XLOOKUP(A720,'Billing Details'!A:A,'Billing Details'!J:J,FALSE)</f>
        <v>100</v>
      </c>
    </row>
    <row r="721" spans="1:22" x14ac:dyDescent="0.35">
      <c r="A721" s="2" t="s">
        <v>1104</v>
      </c>
      <c r="B721">
        <f>_xlfn.XLOOKUP(A721,'Patient Demographics'!A:A,'Billing Details'!J:J,FALSE)</f>
        <v>800</v>
      </c>
      <c r="C721" t="str">
        <f>_xlfn.XLOOKUP(A721,'Patient Demographics'!A:A,'Patient Demographics'!N:N,FALSE)</f>
        <v>South</v>
      </c>
      <c r="D721">
        <f>_xlfn.XLOOKUP(A721,'Patient Demographics'!A:A,'Patient Demographics'!I:I,FALSE)</f>
        <v>38</v>
      </c>
      <c r="E721" t="str">
        <f>_xlfn.XLOOKUP(A721,'Patient Demographics'!A:A,'Patient Demographics'!J:J,FALSE)</f>
        <v>Adult</v>
      </c>
      <c r="F721">
        <f>_xlfn.XLOOKUP(A721,'Billing Details'!A:A,'Billing Details'!U:U,FALSE)</f>
        <v>557.95000000000005</v>
      </c>
      <c r="G721">
        <f>_xlfn.XLOOKUP(A721,'Patient Health Records'!A:A,'Patient Health Records'!E:E,FALSE)</f>
        <v>80.8</v>
      </c>
      <c r="H721" t="str">
        <f>_xlfn.XLOOKUP(A721,'Patient Health Records'!A:A,'Patient Health Records'!B:B,FALSE)</f>
        <v>B+</v>
      </c>
      <c r="I721" t="b">
        <f>_xlfn.XLOOKUP(A721,'Patient Health Records'!A:A,'Patient Health Records'!J:J,FALSE)</f>
        <v>1</v>
      </c>
      <c r="J721" t="b">
        <f>_xlfn.XLOOKUP(A721,'Patient Health Records'!A:A,'Patient Health Records'!P:P,FALSE)</f>
        <v>0</v>
      </c>
      <c r="K721" s="68">
        <f>_xlfn.XLOOKUP(A721,'Patient Health Records'!A:A,'Patient Health Records'!F:F,FALSE)</f>
        <v>31.17163689672466</v>
      </c>
      <c r="L721" s="22" t="b">
        <f>_xlfn.XLOOKUP(A721,'Patient Health Records'!A:A,'Patient Health Records'!AD:AD,FALSE)</f>
        <v>1</v>
      </c>
      <c r="M721">
        <f>_xlfn.XLOOKUP(A721,'Patient Demographics'!A:A,'Patient Demographics'!K:K,FALSE)</f>
        <v>40</v>
      </c>
      <c r="N721" t="b">
        <f>_xlfn.XLOOKUP(A721,'Billing Details'!A:A,'Billing Details'!T:T,FALSE)</f>
        <v>1</v>
      </c>
      <c r="O721" t="str">
        <f>_xlfn.XLOOKUP(A721,'Patient Health Records'!A:A,'Patient Health Records'!AF:AF,FALSE)</f>
        <v>Appendicitis</v>
      </c>
      <c r="P721" t="b">
        <f>_xlfn.XLOOKUP(A721,'Patient Health Records'!A:A,'Patient Health Records'!X:X,FALSE)</f>
        <v>0</v>
      </c>
      <c r="Q721" t="b">
        <f>_xlfn.XLOOKUP(A721,'Patient Health Records'!A:A,'Patient Health Records'!S:S,FALSE)</f>
        <v>1</v>
      </c>
      <c r="R721" t="b">
        <f>_xlfn.XLOOKUP(A721,'Patient Health Records'!A:A,'Patient Health Records'!AA:AA,FALSE)</f>
        <v>1</v>
      </c>
      <c r="S721" t="str">
        <f>_xlfn.XLOOKUP(A721,'Patient Demographics'!A:A,'Patient Demographics'!E:E,FALSE)</f>
        <v>Female</v>
      </c>
      <c r="T721" t="str">
        <f>_xlfn.XLOOKUP(A721,'Patient Education'!A:A,'Patient Education'!B:B,FALSE)</f>
        <v>Master's Degree</v>
      </c>
      <c r="U721" t="str">
        <f>_xlfn.XLOOKUP('Combined Sheet'!A721,'Patient Education'!A:A,'Patient Education'!C:C,FALSE)</f>
        <v>Senior Executive</v>
      </c>
      <c r="V721">
        <f>_xlfn.XLOOKUP(A721,'Billing Details'!A:A,'Billing Details'!J:J,FALSE)</f>
        <v>800</v>
      </c>
    </row>
    <row r="722" spans="1:22" x14ac:dyDescent="0.35">
      <c r="A722" s="2" t="s">
        <v>1106</v>
      </c>
      <c r="B722">
        <f>_xlfn.XLOOKUP(A722,'Patient Demographics'!A:A,'Billing Details'!J:J,FALSE)</f>
        <v>500</v>
      </c>
      <c r="C722" t="str">
        <f>_xlfn.XLOOKUP(A722,'Patient Demographics'!A:A,'Patient Demographics'!N:N,FALSE)</f>
        <v>West</v>
      </c>
      <c r="D722">
        <f>_xlfn.XLOOKUP(A722,'Patient Demographics'!A:A,'Patient Demographics'!I:I,FALSE)</f>
        <v>62</v>
      </c>
      <c r="E722" t="str">
        <f>_xlfn.XLOOKUP(A722,'Patient Demographics'!A:A,'Patient Demographics'!J:J,FALSE)</f>
        <v>super senior</v>
      </c>
      <c r="F722">
        <f>_xlfn.XLOOKUP(A722,'Billing Details'!A:A,'Billing Details'!U:U,FALSE)</f>
        <v>366.9</v>
      </c>
      <c r="G722">
        <f>_xlfn.XLOOKUP(A722,'Patient Health Records'!A:A,'Patient Health Records'!E:E,FALSE)</f>
        <v>79.2</v>
      </c>
      <c r="H722" t="str">
        <f>_xlfn.XLOOKUP(A722,'Patient Health Records'!A:A,'Patient Health Records'!B:B,FALSE)</f>
        <v>O+</v>
      </c>
      <c r="I722" t="b">
        <f>_xlfn.XLOOKUP(A722,'Patient Health Records'!A:A,'Patient Health Records'!J:J,FALSE)</f>
        <v>0</v>
      </c>
      <c r="J722" t="b">
        <f>_xlfn.XLOOKUP(A722,'Patient Health Records'!A:A,'Patient Health Records'!P:P,FALSE)</f>
        <v>0</v>
      </c>
      <c r="K722" s="68">
        <f>_xlfn.XLOOKUP(A722,'Patient Health Records'!A:A,'Patient Health Records'!F:F,FALSE)</f>
        <v>28.398293233891501</v>
      </c>
      <c r="L722" s="22" t="b">
        <f>_xlfn.XLOOKUP(A722,'Patient Health Records'!A:A,'Patient Health Records'!AD:AD,FALSE)</f>
        <v>1</v>
      </c>
      <c r="M722">
        <f>_xlfn.XLOOKUP(A722,'Patient Demographics'!A:A,'Patient Demographics'!K:K,FALSE)</f>
        <v>15</v>
      </c>
      <c r="N722" t="b">
        <f>_xlfn.XLOOKUP(A722,'Billing Details'!A:A,'Billing Details'!T:T,FALSE)</f>
        <v>1</v>
      </c>
      <c r="O722" t="str">
        <f>_xlfn.XLOOKUP(A722,'Patient Health Records'!A:A,'Patient Health Records'!AF:AF,FALSE)</f>
        <v>Heart Disease</v>
      </c>
      <c r="P722" t="b">
        <f>_xlfn.XLOOKUP(A722,'Patient Health Records'!A:A,'Patient Health Records'!X:X,FALSE)</f>
        <v>0</v>
      </c>
      <c r="Q722" t="b">
        <f>_xlfn.XLOOKUP(A722,'Patient Health Records'!A:A,'Patient Health Records'!S:S,FALSE)</f>
        <v>0</v>
      </c>
      <c r="R722" t="b">
        <f>_xlfn.XLOOKUP(A722,'Patient Health Records'!A:A,'Patient Health Records'!AA:AA,FALSE)</f>
        <v>0</v>
      </c>
      <c r="S722" t="str">
        <f>_xlfn.XLOOKUP(A722,'Patient Demographics'!A:A,'Patient Demographics'!E:E,FALSE)</f>
        <v>Female</v>
      </c>
      <c r="T722" t="str">
        <f>_xlfn.XLOOKUP(A722,'Patient Education'!A:A,'Patient Education'!B:B,FALSE)</f>
        <v>Master's Degree</v>
      </c>
      <c r="U722" t="str">
        <f>_xlfn.XLOOKUP('Combined Sheet'!A722,'Patient Education'!A:A,'Patient Education'!C:C,FALSE)</f>
        <v>Senior Executive</v>
      </c>
      <c r="V722">
        <f>_xlfn.XLOOKUP(A722,'Billing Details'!A:A,'Billing Details'!J:J,FALSE)</f>
        <v>500</v>
      </c>
    </row>
    <row r="723" spans="1:22" x14ac:dyDescent="0.35">
      <c r="A723" s="2" t="s">
        <v>1108</v>
      </c>
      <c r="B723">
        <f>_xlfn.XLOOKUP(A723,'Patient Demographics'!A:A,'Billing Details'!J:J,FALSE)</f>
        <v>20000</v>
      </c>
      <c r="C723" t="str">
        <f>_xlfn.XLOOKUP(A723,'Patient Demographics'!A:A,'Patient Demographics'!N:N,FALSE)</f>
        <v>South</v>
      </c>
      <c r="D723">
        <f>_xlfn.XLOOKUP(A723,'Patient Demographics'!A:A,'Patient Demographics'!I:I,FALSE)</f>
        <v>42</v>
      </c>
      <c r="E723" t="str">
        <f>_xlfn.XLOOKUP(A723,'Patient Demographics'!A:A,'Patient Demographics'!J:J,FALSE)</f>
        <v>Adult</v>
      </c>
      <c r="F723">
        <f>_xlfn.XLOOKUP(A723,'Billing Details'!A:A,'Billing Details'!U:U,FALSE)</f>
        <v>15172.92</v>
      </c>
      <c r="G723">
        <f>_xlfn.XLOOKUP(A723,'Patient Health Records'!A:A,'Patient Health Records'!E:E,FALSE)</f>
        <v>85.8</v>
      </c>
      <c r="H723" t="str">
        <f>_xlfn.XLOOKUP(A723,'Patient Health Records'!A:A,'Patient Health Records'!B:B,FALSE)</f>
        <v>B+</v>
      </c>
      <c r="I723" t="b">
        <f>_xlfn.XLOOKUP(A723,'Patient Health Records'!A:A,'Patient Health Records'!J:J,FALSE)</f>
        <v>0</v>
      </c>
      <c r="J723" t="b">
        <f>_xlfn.XLOOKUP(A723,'Patient Health Records'!A:A,'Patient Health Records'!P:P,FALSE)</f>
        <v>0</v>
      </c>
      <c r="K723" s="68">
        <f>_xlfn.XLOOKUP(A723,'Patient Health Records'!A:A,'Patient Health Records'!F:F,FALSE)</f>
        <v>29.688581314878896</v>
      </c>
      <c r="L723" s="22" t="b">
        <f>_xlfn.XLOOKUP(A723,'Patient Health Records'!A:A,'Patient Health Records'!AD:AD,FALSE)</f>
        <v>1</v>
      </c>
      <c r="M723">
        <f>_xlfn.XLOOKUP(A723,'Patient Demographics'!A:A,'Patient Demographics'!K:K,FALSE)</f>
        <v>25</v>
      </c>
      <c r="N723" t="b">
        <f>_xlfn.XLOOKUP(A723,'Billing Details'!A:A,'Billing Details'!T:T,FALSE)</f>
        <v>1</v>
      </c>
      <c r="O723" t="str">
        <f>_xlfn.XLOOKUP(A723,'Patient Health Records'!A:A,'Patient Health Records'!AF:AF,FALSE)</f>
        <v>Fractured Leg</v>
      </c>
      <c r="P723" t="b">
        <f>_xlfn.XLOOKUP(A723,'Patient Health Records'!A:A,'Patient Health Records'!X:X,FALSE)</f>
        <v>0</v>
      </c>
      <c r="Q723" t="b">
        <f>_xlfn.XLOOKUP(A723,'Patient Health Records'!A:A,'Patient Health Records'!S:S,FALSE)</f>
        <v>1</v>
      </c>
      <c r="R723" t="b">
        <f>_xlfn.XLOOKUP(A723,'Patient Health Records'!A:A,'Patient Health Records'!AA:AA,FALSE)</f>
        <v>0</v>
      </c>
      <c r="S723" t="str">
        <f>_xlfn.XLOOKUP(A723,'Patient Demographics'!A:A,'Patient Demographics'!E:E,FALSE)</f>
        <v>Female</v>
      </c>
      <c r="T723" t="str">
        <f>_xlfn.XLOOKUP(A723,'Patient Education'!A:A,'Patient Education'!B:B,FALSE)</f>
        <v>School</v>
      </c>
      <c r="U723" t="str">
        <f>_xlfn.XLOOKUP('Combined Sheet'!A723,'Patient Education'!A:A,'Patient Education'!C:C,FALSE)</f>
        <v>Retail Worker</v>
      </c>
      <c r="V723">
        <f>_xlfn.XLOOKUP(A723,'Billing Details'!A:A,'Billing Details'!J:J,FALSE)</f>
        <v>20000</v>
      </c>
    </row>
    <row r="724" spans="1:22" x14ac:dyDescent="0.35">
      <c r="A724" s="2" t="s">
        <v>1110</v>
      </c>
      <c r="B724">
        <f>_xlfn.XLOOKUP(A724,'Patient Demographics'!A:A,'Billing Details'!J:J,FALSE)</f>
        <v>100</v>
      </c>
      <c r="C724" t="str">
        <f>_xlfn.XLOOKUP(A724,'Patient Demographics'!A:A,'Patient Demographics'!N:N,FALSE)</f>
        <v>East</v>
      </c>
      <c r="D724">
        <f>_xlfn.XLOOKUP(A724,'Patient Demographics'!A:A,'Patient Demographics'!I:I,FALSE)</f>
        <v>33</v>
      </c>
      <c r="E724" t="str">
        <f>_xlfn.XLOOKUP(A724,'Patient Demographics'!A:A,'Patient Demographics'!J:J,FALSE)</f>
        <v>Adult</v>
      </c>
      <c r="F724">
        <f>_xlfn.XLOOKUP(A724,'Billing Details'!A:A,'Billing Details'!U:U,FALSE)</f>
        <v>87.14</v>
      </c>
      <c r="G724">
        <f>_xlfn.XLOOKUP(A724,'Patient Health Records'!A:A,'Patient Health Records'!E:E,FALSE)</f>
        <v>89.2</v>
      </c>
      <c r="H724" t="str">
        <f>_xlfn.XLOOKUP(A724,'Patient Health Records'!A:A,'Patient Health Records'!B:B,FALSE)</f>
        <v>A-</v>
      </c>
      <c r="I724" t="b">
        <f>_xlfn.XLOOKUP(A724,'Patient Health Records'!A:A,'Patient Health Records'!J:J,FALSE)</f>
        <v>0</v>
      </c>
      <c r="J724" t="b">
        <f>_xlfn.XLOOKUP(A724,'Patient Health Records'!A:A,'Patient Health Records'!P:P,FALSE)</f>
        <v>0</v>
      </c>
      <c r="K724" s="68">
        <f>_xlfn.XLOOKUP(A724,'Patient Health Records'!A:A,'Patient Health Records'!F:F,FALSE)</f>
        <v>28.472022726547287</v>
      </c>
      <c r="L724" s="22" t="b">
        <f>_xlfn.XLOOKUP(A724,'Patient Health Records'!A:A,'Patient Health Records'!AD:AD,FALSE)</f>
        <v>1</v>
      </c>
      <c r="M724">
        <f>_xlfn.XLOOKUP(A724,'Patient Demographics'!A:A,'Patient Demographics'!K:K,FALSE)</f>
        <v>12</v>
      </c>
      <c r="N724" t="b">
        <f>_xlfn.XLOOKUP(A724,'Billing Details'!A:A,'Billing Details'!T:T,FALSE)</f>
        <v>1</v>
      </c>
      <c r="O724" t="str">
        <f>_xlfn.XLOOKUP(A724,'Patient Health Records'!A:A,'Patient Health Records'!AF:AF,FALSE)</f>
        <v>Respiratory Infection</v>
      </c>
      <c r="P724" t="b">
        <f>_xlfn.XLOOKUP(A724,'Patient Health Records'!A:A,'Patient Health Records'!X:X,FALSE)</f>
        <v>0</v>
      </c>
      <c r="Q724" t="b">
        <f>_xlfn.XLOOKUP(A724,'Patient Health Records'!A:A,'Patient Health Records'!S:S,FALSE)</f>
        <v>1</v>
      </c>
      <c r="R724" t="b">
        <f>_xlfn.XLOOKUP(A724,'Patient Health Records'!A:A,'Patient Health Records'!AA:AA,FALSE)</f>
        <v>0</v>
      </c>
      <c r="S724" t="str">
        <f>_xlfn.XLOOKUP(A724,'Patient Demographics'!A:A,'Patient Demographics'!E:E,FALSE)</f>
        <v>Female</v>
      </c>
      <c r="T724" t="str">
        <f>_xlfn.XLOOKUP(A724,'Patient Education'!A:A,'Patient Education'!B:B,FALSE)</f>
        <v>Bachelor's Degree</v>
      </c>
      <c r="U724" t="str">
        <f>_xlfn.XLOOKUP('Combined Sheet'!A724,'Patient Education'!A:A,'Patient Education'!C:C,FALSE)</f>
        <v>Junior Executive</v>
      </c>
      <c r="V724">
        <f>_xlfn.XLOOKUP(A724,'Billing Details'!A:A,'Billing Details'!J:J,FALSE)</f>
        <v>100</v>
      </c>
    </row>
    <row r="725" spans="1:22" x14ac:dyDescent="0.35">
      <c r="A725" s="2" t="s">
        <v>1111</v>
      </c>
      <c r="B725">
        <f>_xlfn.XLOOKUP(A725,'Patient Demographics'!A:A,'Billing Details'!J:J,FALSE)</f>
        <v>20000</v>
      </c>
      <c r="C725" t="str">
        <f>_xlfn.XLOOKUP(A725,'Patient Demographics'!A:A,'Patient Demographics'!N:N,FALSE)</f>
        <v>South</v>
      </c>
      <c r="D725">
        <f>_xlfn.XLOOKUP(A725,'Patient Demographics'!A:A,'Patient Demographics'!I:I,FALSE)</f>
        <v>54</v>
      </c>
      <c r="E725" t="str">
        <f>_xlfn.XLOOKUP(A725,'Patient Demographics'!A:A,'Patient Demographics'!J:J,FALSE)</f>
        <v>Senior</v>
      </c>
      <c r="F725">
        <f>_xlfn.XLOOKUP(A725,'Billing Details'!A:A,'Billing Details'!U:U,FALSE)</f>
        <v>13300.26</v>
      </c>
      <c r="G725">
        <f>_xlfn.XLOOKUP(A725,'Patient Health Records'!A:A,'Patient Health Records'!E:E,FALSE)</f>
        <v>53.3</v>
      </c>
      <c r="H725" t="str">
        <f>_xlfn.XLOOKUP(A725,'Patient Health Records'!A:A,'Patient Health Records'!B:B,FALSE)</f>
        <v>A-</v>
      </c>
      <c r="I725" t="b">
        <f>_xlfn.XLOOKUP(A725,'Patient Health Records'!A:A,'Patient Health Records'!J:J,FALSE)</f>
        <v>0</v>
      </c>
      <c r="J725" t="b">
        <f>_xlfn.XLOOKUP(A725,'Patient Health Records'!A:A,'Patient Health Records'!P:P,FALSE)</f>
        <v>0</v>
      </c>
      <c r="K725" s="68">
        <f>_xlfn.XLOOKUP(A725,'Patient Health Records'!A:A,'Patient Health Records'!F:F,FALSE)</f>
        <v>23.688888888888886</v>
      </c>
      <c r="L725" s="22" t="b">
        <f>_xlfn.XLOOKUP(A725,'Patient Health Records'!A:A,'Patient Health Records'!AD:AD,FALSE)</f>
        <v>0</v>
      </c>
      <c r="M725">
        <f>_xlfn.XLOOKUP(A725,'Patient Demographics'!A:A,'Patient Demographics'!K:K,FALSE)</f>
        <v>40</v>
      </c>
      <c r="N725" t="b">
        <f>_xlfn.XLOOKUP(A725,'Billing Details'!A:A,'Billing Details'!T:T,FALSE)</f>
        <v>1</v>
      </c>
      <c r="O725" t="str">
        <f>_xlfn.XLOOKUP(A725,'Patient Health Records'!A:A,'Patient Health Records'!AF:AF,FALSE)</f>
        <v>Fractured Leg</v>
      </c>
      <c r="P725" t="b">
        <f>_xlfn.XLOOKUP(A725,'Patient Health Records'!A:A,'Patient Health Records'!X:X,FALSE)</f>
        <v>0</v>
      </c>
      <c r="Q725" t="b">
        <f>_xlfn.XLOOKUP(A725,'Patient Health Records'!A:A,'Patient Health Records'!S:S,FALSE)</f>
        <v>0</v>
      </c>
      <c r="R725" t="b">
        <f>_xlfn.XLOOKUP(A725,'Patient Health Records'!A:A,'Patient Health Records'!AA:AA,FALSE)</f>
        <v>0</v>
      </c>
      <c r="S725" t="str">
        <f>_xlfn.XLOOKUP(A725,'Patient Demographics'!A:A,'Patient Demographics'!E:E,FALSE)</f>
        <v>Male</v>
      </c>
      <c r="T725" t="str">
        <f>_xlfn.XLOOKUP(A725,'Patient Education'!A:A,'Patient Education'!B:B,FALSE)</f>
        <v>School</v>
      </c>
      <c r="U725" t="str">
        <f>_xlfn.XLOOKUP('Combined Sheet'!A725,'Patient Education'!A:A,'Patient Education'!C:C,FALSE)</f>
        <v>Retail Worker</v>
      </c>
      <c r="V725">
        <f>_xlfn.XLOOKUP(A725,'Billing Details'!A:A,'Billing Details'!J:J,FALSE)</f>
        <v>20000</v>
      </c>
    </row>
    <row r="726" spans="1:22" x14ac:dyDescent="0.35">
      <c r="A726" s="2" t="s">
        <v>1112</v>
      </c>
      <c r="B726">
        <f>_xlfn.XLOOKUP(A726,'Patient Demographics'!A:A,'Billing Details'!J:J,FALSE)</f>
        <v>24000</v>
      </c>
      <c r="C726" t="str">
        <f>_xlfn.XLOOKUP(A726,'Patient Demographics'!A:A,'Patient Demographics'!N:N,FALSE)</f>
        <v>South</v>
      </c>
      <c r="D726">
        <f>_xlfn.XLOOKUP(A726,'Patient Demographics'!A:A,'Patient Demographics'!I:I,FALSE)</f>
        <v>38</v>
      </c>
      <c r="E726" t="str">
        <f>_xlfn.XLOOKUP(A726,'Patient Demographics'!A:A,'Patient Demographics'!J:J,FALSE)</f>
        <v>Adult</v>
      </c>
      <c r="F726">
        <f>_xlfn.XLOOKUP(A726,'Billing Details'!A:A,'Billing Details'!U:U,FALSE)</f>
        <v>14020.68</v>
      </c>
      <c r="G726">
        <f>_xlfn.XLOOKUP(A726,'Patient Health Records'!A:A,'Patient Health Records'!E:E,FALSE)</f>
        <v>66.099999999999994</v>
      </c>
      <c r="H726" t="str">
        <f>_xlfn.XLOOKUP(A726,'Patient Health Records'!A:A,'Patient Health Records'!B:B,FALSE)</f>
        <v>B-</v>
      </c>
      <c r="I726" t="b">
        <f>_xlfn.XLOOKUP(A726,'Patient Health Records'!A:A,'Patient Health Records'!J:J,FALSE)</f>
        <v>1</v>
      </c>
      <c r="J726" t="b">
        <f>_xlfn.XLOOKUP(A726,'Patient Health Records'!A:A,'Patient Health Records'!P:P,FALSE)</f>
        <v>0</v>
      </c>
      <c r="K726" s="68">
        <f>_xlfn.XLOOKUP(A726,'Patient Health Records'!A:A,'Patient Health Records'!F:F,FALSE)</f>
        <v>22.343158464034612</v>
      </c>
      <c r="L726" s="22" t="b">
        <f>_xlfn.XLOOKUP(A726,'Patient Health Records'!A:A,'Patient Health Records'!AD:AD,FALSE)</f>
        <v>0</v>
      </c>
      <c r="M726">
        <f>_xlfn.XLOOKUP(A726,'Patient Demographics'!A:A,'Patient Demographics'!K:K,FALSE)</f>
        <v>25</v>
      </c>
      <c r="N726" t="b">
        <f>_xlfn.XLOOKUP(A726,'Billing Details'!A:A,'Billing Details'!T:T,FALSE)</f>
        <v>1</v>
      </c>
      <c r="O726" t="str">
        <f>_xlfn.XLOOKUP(A726,'Patient Health Records'!A:A,'Patient Health Records'!AF:AF,FALSE)</f>
        <v>Appendicitis</v>
      </c>
      <c r="P726" t="b">
        <f>_xlfn.XLOOKUP(A726,'Patient Health Records'!A:A,'Patient Health Records'!X:X,FALSE)</f>
        <v>0</v>
      </c>
      <c r="Q726" t="b">
        <f>_xlfn.XLOOKUP(A726,'Patient Health Records'!A:A,'Patient Health Records'!S:S,FALSE)</f>
        <v>0</v>
      </c>
      <c r="R726" t="b">
        <f>_xlfn.XLOOKUP(A726,'Patient Health Records'!A:A,'Patient Health Records'!AA:AA,FALSE)</f>
        <v>0</v>
      </c>
      <c r="S726" t="str">
        <f>_xlfn.XLOOKUP(A726,'Patient Demographics'!A:A,'Patient Demographics'!E:E,FALSE)</f>
        <v>Female</v>
      </c>
      <c r="T726" t="str">
        <f>_xlfn.XLOOKUP(A726,'Patient Education'!A:A,'Patient Education'!B:B,FALSE)</f>
        <v>Bachelor's Degree</v>
      </c>
      <c r="U726" t="str">
        <f>_xlfn.XLOOKUP('Combined Sheet'!A726,'Patient Education'!A:A,'Patient Education'!C:C,FALSE)</f>
        <v>Nurse</v>
      </c>
      <c r="V726">
        <f>_xlfn.XLOOKUP(A726,'Billing Details'!A:A,'Billing Details'!J:J,FALSE)</f>
        <v>24000</v>
      </c>
    </row>
    <row r="727" spans="1:22" x14ac:dyDescent="0.35">
      <c r="A727" s="2" t="s">
        <v>1113</v>
      </c>
      <c r="B727">
        <f>_xlfn.XLOOKUP(A727,'Patient Demographics'!A:A,'Billing Details'!J:J,FALSE)</f>
        <v>24000</v>
      </c>
      <c r="C727" t="str">
        <f>_xlfn.XLOOKUP(A727,'Patient Demographics'!A:A,'Patient Demographics'!N:N,FALSE)</f>
        <v>South</v>
      </c>
      <c r="D727">
        <f>_xlfn.XLOOKUP(A727,'Patient Demographics'!A:A,'Patient Demographics'!I:I,FALSE)</f>
        <v>62</v>
      </c>
      <c r="E727" t="str">
        <f>_xlfn.XLOOKUP(A727,'Patient Demographics'!A:A,'Patient Demographics'!J:J,FALSE)</f>
        <v>super senior</v>
      </c>
      <c r="F727" t="str">
        <f>_xlfn.XLOOKUP(A727,'Billing Details'!A:A,'Billing Details'!U:U,FALSE)</f>
        <v/>
      </c>
      <c r="G727">
        <f>_xlfn.XLOOKUP(A727,'Patient Health Records'!A:A,'Patient Health Records'!E:E,FALSE)</f>
        <v>70.400000000000006</v>
      </c>
      <c r="H727" t="str">
        <f>_xlfn.XLOOKUP(A727,'Patient Health Records'!A:A,'Patient Health Records'!B:B,FALSE)</f>
        <v>B+</v>
      </c>
      <c r="I727" t="b">
        <f>_xlfn.XLOOKUP(A727,'Patient Health Records'!A:A,'Patient Health Records'!J:J,FALSE)</f>
        <v>0</v>
      </c>
      <c r="J727" t="b">
        <f>_xlfn.XLOOKUP(A727,'Patient Health Records'!A:A,'Patient Health Records'!P:P,FALSE)</f>
        <v>0</v>
      </c>
      <c r="K727" s="68">
        <f>_xlfn.XLOOKUP(A727,'Patient Health Records'!A:A,'Patient Health Records'!F:F,FALSE)</f>
        <v>28.200608876782564</v>
      </c>
      <c r="L727" s="22" t="b">
        <f>_xlfn.XLOOKUP(A727,'Patient Health Records'!A:A,'Patient Health Records'!AD:AD,FALSE)</f>
        <v>1</v>
      </c>
      <c r="M727">
        <f>_xlfn.XLOOKUP(A727,'Patient Demographics'!A:A,'Patient Demographics'!K:K,FALSE)</f>
        <v>7</v>
      </c>
      <c r="N727" t="b">
        <f>_xlfn.XLOOKUP(A727,'Billing Details'!A:A,'Billing Details'!T:T,FALSE)</f>
        <v>0</v>
      </c>
      <c r="O727" t="str">
        <f>_xlfn.XLOOKUP(A727,'Patient Health Records'!A:A,'Patient Health Records'!AF:AF,FALSE)</f>
        <v>Fractured Arm</v>
      </c>
      <c r="P727" t="b">
        <f>_xlfn.XLOOKUP(A727,'Patient Health Records'!A:A,'Patient Health Records'!X:X,FALSE)</f>
        <v>0</v>
      </c>
      <c r="Q727" t="b">
        <f>_xlfn.XLOOKUP(A727,'Patient Health Records'!A:A,'Patient Health Records'!S:S,FALSE)</f>
        <v>0</v>
      </c>
      <c r="R727" t="b">
        <f>_xlfn.XLOOKUP(A727,'Patient Health Records'!A:A,'Patient Health Records'!AA:AA,FALSE)</f>
        <v>1</v>
      </c>
      <c r="S727" t="str">
        <f>_xlfn.XLOOKUP(A727,'Patient Demographics'!A:A,'Patient Demographics'!E:E,FALSE)</f>
        <v>Female</v>
      </c>
      <c r="T727" t="str">
        <f>_xlfn.XLOOKUP(A727,'Patient Education'!A:A,'Patient Education'!B:B,FALSE)</f>
        <v>PhD</v>
      </c>
      <c r="U727" t="str">
        <f>_xlfn.XLOOKUP('Combined Sheet'!A727,'Patient Education'!A:A,'Patient Education'!C:C,FALSE)</f>
        <v>Professor</v>
      </c>
      <c r="V727">
        <f>_xlfn.XLOOKUP(A727,'Billing Details'!A:A,'Billing Details'!J:J,FALSE)</f>
        <v>24000</v>
      </c>
    </row>
    <row r="728" spans="1:22" x14ac:dyDescent="0.35">
      <c r="A728" s="2" t="s">
        <v>1115</v>
      </c>
      <c r="B728">
        <f>_xlfn.XLOOKUP(A728,'Patient Demographics'!A:A,'Billing Details'!J:J,FALSE)</f>
        <v>12000</v>
      </c>
      <c r="C728" t="str">
        <f>_xlfn.XLOOKUP(A728,'Patient Demographics'!A:A,'Patient Demographics'!N:N,FALSE)</f>
        <v>South</v>
      </c>
      <c r="D728">
        <f>_xlfn.XLOOKUP(A728,'Patient Demographics'!A:A,'Patient Demographics'!I:I,FALSE)</f>
        <v>48</v>
      </c>
      <c r="E728" t="str">
        <f>_xlfn.XLOOKUP(A728,'Patient Demographics'!A:A,'Patient Demographics'!J:J,FALSE)</f>
        <v>Senior</v>
      </c>
      <c r="F728">
        <f>_xlfn.XLOOKUP(A728,'Billing Details'!A:A,'Billing Details'!U:U,FALSE)</f>
        <v>8729.76</v>
      </c>
      <c r="G728">
        <f>_xlfn.XLOOKUP(A728,'Patient Health Records'!A:A,'Patient Health Records'!E:E,FALSE)</f>
        <v>95.6</v>
      </c>
      <c r="H728" t="str">
        <f>_xlfn.XLOOKUP(A728,'Patient Health Records'!A:A,'Patient Health Records'!B:B,FALSE)</f>
        <v>AB-</v>
      </c>
      <c r="I728" t="b">
        <f>_xlfn.XLOOKUP(A728,'Patient Health Records'!A:A,'Patient Health Records'!J:J,FALSE)</f>
        <v>0</v>
      </c>
      <c r="J728" t="b">
        <f>_xlfn.XLOOKUP(A728,'Patient Health Records'!A:A,'Patient Health Records'!P:P,FALSE)</f>
        <v>1</v>
      </c>
      <c r="K728" s="68">
        <f>_xlfn.XLOOKUP(A728,'Patient Health Records'!A:A,'Patient Health Records'!F:F,FALSE)</f>
        <v>33.472217359336163</v>
      </c>
      <c r="L728" s="22" t="b">
        <f>_xlfn.XLOOKUP(A728,'Patient Health Records'!A:A,'Patient Health Records'!AD:AD,FALSE)</f>
        <v>1</v>
      </c>
      <c r="M728">
        <f>_xlfn.XLOOKUP(A728,'Patient Demographics'!A:A,'Patient Demographics'!K:K,FALSE)</f>
        <v>3</v>
      </c>
      <c r="N728" t="b">
        <f>_xlfn.XLOOKUP(A728,'Billing Details'!A:A,'Billing Details'!T:T,FALSE)</f>
        <v>1</v>
      </c>
      <c r="O728" t="str">
        <f>_xlfn.XLOOKUP(A728,'Patient Health Records'!A:A,'Patient Health Records'!AF:AF,FALSE)</f>
        <v>Appendicitis</v>
      </c>
      <c r="P728" t="b">
        <f>_xlfn.XLOOKUP(A728,'Patient Health Records'!A:A,'Patient Health Records'!X:X,FALSE)</f>
        <v>0</v>
      </c>
      <c r="Q728" t="b">
        <f>_xlfn.XLOOKUP(A728,'Patient Health Records'!A:A,'Patient Health Records'!S:S,FALSE)</f>
        <v>0</v>
      </c>
      <c r="R728" t="b">
        <f>_xlfn.XLOOKUP(A728,'Patient Health Records'!A:A,'Patient Health Records'!AA:AA,FALSE)</f>
        <v>1</v>
      </c>
      <c r="S728" t="str">
        <f>_xlfn.XLOOKUP(A728,'Patient Demographics'!A:A,'Patient Demographics'!E:E,FALSE)</f>
        <v>Female</v>
      </c>
      <c r="T728" t="str">
        <f>_xlfn.XLOOKUP(A728,'Patient Education'!A:A,'Patient Education'!B:B,FALSE)</f>
        <v>Bachelor's Degree</v>
      </c>
      <c r="U728" t="str">
        <f>_xlfn.XLOOKUP('Combined Sheet'!A728,'Patient Education'!A:A,'Patient Education'!C:C,FALSE)</f>
        <v>Engineer</v>
      </c>
      <c r="V728">
        <f>_xlfn.XLOOKUP(A728,'Billing Details'!A:A,'Billing Details'!J:J,FALSE)</f>
        <v>12000</v>
      </c>
    </row>
    <row r="729" spans="1:22" x14ac:dyDescent="0.35">
      <c r="A729" s="2" t="s">
        <v>1116</v>
      </c>
      <c r="B729">
        <f>_xlfn.XLOOKUP(A729,'Patient Demographics'!A:A,'Billing Details'!J:J,FALSE)</f>
        <v>24000</v>
      </c>
      <c r="C729" t="str">
        <f>_xlfn.XLOOKUP(A729,'Patient Demographics'!A:A,'Patient Demographics'!N:N,FALSE)</f>
        <v>North</v>
      </c>
      <c r="D729">
        <f>_xlfn.XLOOKUP(A729,'Patient Demographics'!A:A,'Patient Demographics'!I:I,FALSE)</f>
        <v>48</v>
      </c>
      <c r="E729" t="str">
        <f>_xlfn.XLOOKUP(A729,'Patient Demographics'!A:A,'Patient Demographics'!J:J,FALSE)</f>
        <v>Senior</v>
      </c>
      <c r="F729">
        <f>_xlfn.XLOOKUP(A729,'Billing Details'!A:A,'Billing Details'!U:U,FALSE)</f>
        <v>12841.380000000001</v>
      </c>
      <c r="G729">
        <f>_xlfn.XLOOKUP(A729,'Patient Health Records'!A:A,'Patient Health Records'!E:E,FALSE)</f>
        <v>57.6</v>
      </c>
      <c r="H729" t="str">
        <f>_xlfn.XLOOKUP(A729,'Patient Health Records'!A:A,'Patient Health Records'!B:B,FALSE)</f>
        <v>O-</v>
      </c>
      <c r="I729" t="b">
        <f>_xlfn.XLOOKUP(A729,'Patient Health Records'!A:A,'Patient Health Records'!J:J,FALSE)</f>
        <v>0</v>
      </c>
      <c r="J729" t="b">
        <f>_xlfn.XLOOKUP(A729,'Patient Health Records'!A:A,'Patient Health Records'!P:P,FALSE)</f>
        <v>0</v>
      </c>
      <c r="K729" s="68">
        <f>_xlfn.XLOOKUP(A729,'Patient Health Records'!A:A,'Patient Health Records'!F:F,FALSE)</f>
        <v>20.902888663086081</v>
      </c>
      <c r="L729" s="22" t="b">
        <f>_xlfn.XLOOKUP(A729,'Patient Health Records'!A:A,'Patient Health Records'!AD:AD,FALSE)</f>
        <v>0</v>
      </c>
      <c r="M729">
        <f>_xlfn.XLOOKUP(A729,'Patient Demographics'!A:A,'Patient Demographics'!K:K,FALSE)</f>
        <v>15</v>
      </c>
      <c r="N729" t="b">
        <f>_xlfn.XLOOKUP(A729,'Billing Details'!A:A,'Billing Details'!T:T,FALSE)</f>
        <v>1</v>
      </c>
      <c r="O729" t="str">
        <f>_xlfn.XLOOKUP(A729,'Patient Health Records'!A:A,'Patient Health Records'!AF:AF,FALSE)</f>
        <v>Allergic Reaction</v>
      </c>
      <c r="P729" t="b">
        <f>_xlfn.XLOOKUP(A729,'Patient Health Records'!A:A,'Patient Health Records'!X:X,FALSE)</f>
        <v>0</v>
      </c>
      <c r="Q729" t="b">
        <f>_xlfn.XLOOKUP(A729,'Patient Health Records'!A:A,'Patient Health Records'!S:S,FALSE)</f>
        <v>0</v>
      </c>
      <c r="R729" t="b">
        <f>_xlfn.XLOOKUP(A729,'Patient Health Records'!A:A,'Patient Health Records'!AA:AA,FALSE)</f>
        <v>0</v>
      </c>
      <c r="S729" t="str">
        <f>_xlfn.XLOOKUP(A729,'Patient Demographics'!A:A,'Patient Demographics'!E:E,FALSE)</f>
        <v>Male</v>
      </c>
      <c r="T729" t="str">
        <f>_xlfn.XLOOKUP(A729,'Patient Education'!A:A,'Patient Education'!B:B,FALSE)</f>
        <v>Bachelor's Degree</v>
      </c>
      <c r="U729" t="str">
        <f>_xlfn.XLOOKUP('Combined Sheet'!A729,'Patient Education'!A:A,'Patient Education'!C:C,FALSE)</f>
        <v>Nurse</v>
      </c>
      <c r="V729">
        <f>_xlfn.XLOOKUP(A729,'Billing Details'!A:A,'Billing Details'!J:J,FALSE)</f>
        <v>24000</v>
      </c>
    </row>
    <row r="730" spans="1:22" x14ac:dyDescent="0.35">
      <c r="A730" s="2" t="s">
        <v>1117</v>
      </c>
      <c r="B730">
        <f>_xlfn.XLOOKUP(A730,'Patient Demographics'!A:A,'Billing Details'!J:J,FALSE)</f>
        <v>90000</v>
      </c>
      <c r="C730" t="str">
        <f>_xlfn.XLOOKUP(A730,'Patient Demographics'!A:A,'Patient Demographics'!N:N,FALSE)</f>
        <v>West</v>
      </c>
      <c r="D730">
        <f>_xlfn.XLOOKUP(A730,'Patient Demographics'!A:A,'Patient Demographics'!I:I,FALSE)</f>
        <v>62</v>
      </c>
      <c r="E730" t="str">
        <f>_xlfn.XLOOKUP(A730,'Patient Demographics'!A:A,'Patient Demographics'!J:J,FALSE)</f>
        <v>super senior</v>
      </c>
      <c r="F730">
        <f>_xlfn.XLOOKUP(A730,'Billing Details'!A:A,'Billing Details'!U:U,FALSE)</f>
        <v>60509.45</v>
      </c>
      <c r="G730">
        <f>_xlfn.XLOOKUP(A730,'Patient Health Records'!A:A,'Patient Health Records'!E:E,FALSE)</f>
        <v>46.5</v>
      </c>
      <c r="H730" t="str">
        <f>_xlfn.XLOOKUP(A730,'Patient Health Records'!A:A,'Patient Health Records'!B:B,FALSE)</f>
        <v>AB-</v>
      </c>
      <c r="I730" t="b">
        <f>_xlfn.XLOOKUP(A730,'Patient Health Records'!A:A,'Patient Health Records'!J:J,FALSE)</f>
        <v>0</v>
      </c>
      <c r="J730" t="b">
        <f>_xlfn.XLOOKUP(A730,'Patient Health Records'!A:A,'Patient Health Records'!P:P,FALSE)</f>
        <v>1</v>
      </c>
      <c r="K730" s="68">
        <f>_xlfn.XLOOKUP(A730,'Patient Health Records'!A:A,'Patient Health Records'!F:F,FALSE)</f>
        <v>20.393842375334415</v>
      </c>
      <c r="L730" s="22" t="b">
        <f>_xlfn.XLOOKUP(A730,'Patient Health Records'!A:A,'Patient Health Records'!AD:AD,FALSE)</f>
        <v>0</v>
      </c>
      <c r="M730">
        <f>_xlfn.XLOOKUP(A730,'Patient Demographics'!A:A,'Patient Demographics'!K:K,FALSE)</f>
        <v>30</v>
      </c>
      <c r="N730" t="b">
        <f>_xlfn.XLOOKUP(A730,'Billing Details'!A:A,'Billing Details'!T:T,FALSE)</f>
        <v>1</v>
      </c>
      <c r="O730" t="str">
        <f>_xlfn.XLOOKUP(A730,'Patient Health Records'!A:A,'Patient Health Records'!AF:AF,FALSE)</f>
        <v>Childbirth</v>
      </c>
      <c r="P730" t="b">
        <f>_xlfn.XLOOKUP(A730,'Patient Health Records'!A:A,'Patient Health Records'!X:X,FALSE)</f>
        <v>0</v>
      </c>
      <c r="Q730" t="b">
        <f>_xlfn.XLOOKUP(A730,'Patient Health Records'!A:A,'Patient Health Records'!S:S,FALSE)</f>
        <v>0</v>
      </c>
      <c r="R730" t="b">
        <f>_xlfn.XLOOKUP(A730,'Patient Health Records'!A:A,'Patient Health Records'!AA:AA,FALSE)</f>
        <v>0</v>
      </c>
      <c r="S730" t="str">
        <f>_xlfn.XLOOKUP(A730,'Patient Demographics'!A:A,'Patient Demographics'!E:E,FALSE)</f>
        <v>Male</v>
      </c>
      <c r="T730" t="str">
        <f>_xlfn.XLOOKUP(A730,'Patient Education'!A:A,'Patient Education'!B:B,FALSE)</f>
        <v>Master's Degree</v>
      </c>
      <c r="U730" t="str">
        <f>_xlfn.XLOOKUP('Combined Sheet'!A730,'Patient Education'!A:A,'Patient Education'!C:C,FALSE)</f>
        <v>Manager</v>
      </c>
      <c r="V730">
        <f>_xlfn.XLOOKUP(A730,'Billing Details'!A:A,'Billing Details'!J:J,FALSE)</f>
        <v>90000</v>
      </c>
    </row>
    <row r="731" spans="1:22" x14ac:dyDescent="0.35">
      <c r="A731" s="2" t="s">
        <v>1118</v>
      </c>
      <c r="B731">
        <f>_xlfn.XLOOKUP(A731,'Patient Demographics'!A:A,'Billing Details'!J:J,FALSE)</f>
        <v>90000</v>
      </c>
      <c r="C731" t="str">
        <f>_xlfn.XLOOKUP(A731,'Patient Demographics'!A:A,'Patient Demographics'!N:N,FALSE)</f>
        <v>South</v>
      </c>
      <c r="D731">
        <f>_xlfn.XLOOKUP(A731,'Patient Demographics'!A:A,'Patient Demographics'!I:I,FALSE)</f>
        <v>53</v>
      </c>
      <c r="E731" t="str">
        <f>_xlfn.XLOOKUP(A731,'Patient Demographics'!A:A,'Patient Demographics'!J:J,FALSE)</f>
        <v>Senior</v>
      </c>
      <c r="F731" t="str">
        <f>_xlfn.XLOOKUP(A731,'Billing Details'!A:A,'Billing Details'!U:U,FALSE)</f>
        <v/>
      </c>
      <c r="G731">
        <f>_xlfn.XLOOKUP(A731,'Patient Health Records'!A:A,'Patient Health Records'!E:E,FALSE)</f>
        <v>73.900000000000006</v>
      </c>
      <c r="H731" t="str">
        <f>_xlfn.XLOOKUP(A731,'Patient Health Records'!A:A,'Patient Health Records'!B:B,FALSE)</f>
        <v>A+</v>
      </c>
      <c r="I731" t="b">
        <f>_xlfn.XLOOKUP(A731,'Patient Health Records'!A:A,'Patient Health Records'!J:J,FALSE)</f>
        <v>0</v>
      </c>
      <c r="J731" t="b">
        <f>_xlfn.XLOOKUP(A731,'Patient Health Records'!A:A,'Patient Health Records'!P:P,FALSE)</f>
        <v>0</v>
      </c>
      <c r="K731" s="68">
        <f>_xlfn.XLOOKUP(A731,'Patient Health Records'!A:A,'Patient Health Records'!F:F,FALSE)</f>
        <v>28.158817253467458</v>
      </c>
      <c r="L731" s="22" t="b">
        <f>_xlfn.XLOOKUP(A731,'Patient Health Records'!A:A,'Patient Health Records'!AD:AD,FALSE)</f>
        <v>1</v>
      </c>
      <c r="M731">
        <f>_xlfn.XLOOKUP(A731,'Patient Demographics'!A:A,'Patient Demographics'!K:K,FALSE)</f>
        <v>40</v>
      </c>
      <c r="N731" t="b">
        <f>_xlfn.XLOOKUP(A731,'Billing Details'!A:A,'Billing Details'!T:T,FALSE)</f>
        <v>0</v>
      </c>
      <c r="O731" t="str">
        <f>_xlfn.XLOOKUP(A731,'Patient Health Records'!A:A,'Patient Health Records'!AF:AF,FALSE)</f>
        <v>Heart Disease</v>
      </c>
      <c r="P731" t="b">
        <f>_xlfn.XLOOKUP(A731,'Patient Health Records'!A:A,'Patient Health Records'!X:X,FALSE)</f>
        <v>0</v>
      </c>
      <c r="Q731" t="b">
        <f>_xlfn.XLOOKUP(A731,'Patient Health Records'!A:A,'Patient Health Records'!S:S,FALSE)</f>
        <v>0</v>
      </c>
      <c r="R731" t="b">
        <f>_xlfn.XLOOKUP(A731,'Patient Health Records'!A:A,'Patient Health Records'!AA:AA,FALSE)</f>
        <v>0</v>
      </c>
      <c r="S731" t="str">
        <f>_xlfn.XLOOKUP(A731,'Patient Demographics'!A:A,'Patient Demographics'!E:E,FALSE)</f>
        <v>Male</v>
      </c>
      <c r="T731" t="str">
        <f>_xlfn.XLOOKUP(A731,'Patient Education'!A:A,'Patient Education'!B:B,FALSE)</f>
        <v>Bachelor's Degree</v>
      </c>
      <c r="U731" t="str">
        <f>_xlfn.XLOOKUP('Combined Sheet'!A731,'Patient Education'!A:A,'Patient Education'!C:C,FALSE)</f>
        <v>Nurse</v>
      </c>
      <c r="V731">
        <f>_xlfn.XLOOKUP(A731,'Billing Details'!A:A,'Billing Details'!J:J,FALSE)</f>
        <v>90000</v>
      </c>
    </row>
    <row r="732" spans="1:22" x14ac:dyDescent="0.35">
      <c r="A732" s="2" t="s">
        <v>1119</v>
      </c>
      <c r="B732">
        <f>_xlfn.XLOOKUP(A732,'Patient Demographics'!A:A,'Billing Details'!J:J,FALSE)</f>
        <v>60000</v>
      </c>
      <c r="C732" t="str">
        <f>_xlfn.XLOOKUP(A732,'Patient Demographics'!A:A,'Patient Demographics'!N:N,FALSE)</f>
        <v>West</v>
      </c>
      <c r="D732">
        <f>_xlfn.XLOOKUP(A732,'Patient Demographics'!A:A,'Patient Demographics'!I:I,FALSE)</f>
        <v>46</v>
      </c>
      <c r="E732" t="str">
        <f>_xlfn.XLOOKUP(A732,'Patient Demographics'!A:A,'Patient Demographics'!J:J,FALSE)</f>
        <v>Senior</v>
      </c>
      <c r="F732">
        <f>_xlfn.XLOOKUP(A732,'Billing Details'!A:A,'Billing Details'!U:U,FALSE)</f>
        <v>38631.699999999997</v>
      </c>
      <c r="G732">
        <f>_xlfn.XLOOKUP(A732,'Patient Health Records'!A:A,'Patient Health Records'!E:E,FALSE)</f>
        <v>79.8</v>
      </c>
      <c r="H732" t="str">
        <f>_xlfn.XLOOKUP(A732,'Patient Health Records'!A:A,'Patient Health Records'!B:B,FALSE)</f>
        <v>O-</v>
      </c>
      <c r="I732" t="b">
        <f>_xlfn.XLOOKUP(A732,'Patient Health Records'!A:A,'Patient Health Records'!J:J,FALSE)</f>
        <v>0</v>
      </c>
      <c r="J732" t="b">
        <f>_xlfn.XLOOKUP(A732,'Patient Health Records'!A:A,'Patient Health Records'!P:P,FALSE)</f>
        <v>0</v>
      </c>
      <c r="K732" s="68">
        <f>_xlfn.XLOOKUP(A732,'Patient Health Records'!A:A,'Patient Health Records'!F:F,FALSE)</f>
        <v>29.669839381320646</v>
      </c>
      <c r="L732" s="22" t="b">
        <f>_xlfn.XLOOKUP(A732,'Patient Health Records'!A:A,'Patient Health Records'!AD:AD,FALSE)</f>
        <v>1</v>
      </c>
      <c r="M732">
        <f>_xlfn.XLOOKUP(A732,'Patient Demographics'!A:A,'Patient Demographics'!K:K,FALSE)</f>
        <v>15</v>
      </c>
      <c r="N732" t="b">
        <f>_xlfn.XLOOKUP(A732,'Billing Details'!A:A,'Billing Details'!T:T,FALSE)</f>
        <v>1</v>
      </c>
      <c r="O732" t="str">
        <f>_xlfn.XLOOKUP(A732,'Patient Health Records'!A:A,'Patient Health Records'!AF:AF,FALSE)</f>
        <v>Osteoarthritis</v>
      </c>
      <c r="P732" t="b">
        <f>_xlfn.XLOOKUP(A732,'Patient Health Records'!A:A,'Patient Health Records'!X:X,FALSE)</f>
        <v>0</v>
      </c>
      <c r="Q732" t="b">
        <f>_xlfn.XLOOKUP(A732,'Patient Health Records'!A:A,'Patient Health Records'!S:S,FALSE)</f>
        <v>1</v>
      </c>
      <c r="R732" t="b">
        <f>_xlfn.XLOOKUP(A732,'Patient Health Records'!A:A,'Patient Health Records'!AA:AA,FALSE)</f>
        <v>0</v>
      </c>
      <c r="S732" t="str">
        <f>_xlfn.XLOOKUP(A732,'Patient Demographics'!A:A,'Patient Demographics'!E:E,FALSE)</f>
        <v>Female</v>
      </c>
      <c r="T732" t="str">
        <f>_xlfn.XLOOKUP(A732,'Patient Education'!A:A,'Patient Education'!B:B,FALSE)</f>
        <v>Bachelor's Degree</v>
      </c>
      <c r="U732" t="str">
        <f>_xlfn.XLOOKUP('Combined Sheet'!A732,'Patient Education'!A:A,'Patient Education'!C:C,FALSE)</f>
        <v>Teacher</v>
      </c>
      <c r="V732">
        <f>_xlfn.XLOOKUP(A732,'Billing Details'!A:A,'Billing Details'!J:J,FALSE)</f>
        <v>60000</v>
      </c>
    </row>
    <row r="733" spans="1:22" x14ac:dyDescent="0.35">
      <c r="A733" s="2" t="s">
        <v>1120</v>
      </c>
      <c r="B733">
        <f>_xlfn.XLOOKUP(A733,'Patient Demographics'!A:A,'Billing Details'!J:J,FALSE)</f>
        <v>48000</v>
      </c>
      <c r="C733" t="str">
        <f>_xlfn.XLOOKUP(A733,'Patient Demographics'!A:A,'Patient Demographics'!N:N,FALSE)</f>
        <v>West</v>
      </c>
      <c r="D733">
        <f>_xlfn.XLOOKUP(A733,'Patient Demographics'!A:A,'Patient Demographics'!I:I,FALSE)</f>
        <v>48</v>
      </c>
      <c r="E733" t="str">
        <f>_xlfn.XLOOKUP(A733,'Patient Demographics'!A:A,'Patient Demographics'!J:J,FALSE)</f>
        <v>Senior</v>
      </c>
      <c r="F733">
        <f>_xlfn.XLOOKUP(A733,'Billing Details'!A:A,'Billing Details'!U:U,FALSE)</f>
        <v>29553.119999999999</v>
      </c>
      <c r="G733">
        <f>_xlfn.XLOOKUP(A733,'Patient Health Records'!A:A,'Patient Health Records'!E:E,FALSE)</f>
        <v>91.3</v>
      </c>
      <c r="H733" t="str">
        <f>_xlfn.XLOOKUP(A733,'Patient Health Records'!A:A,'Patient Health Records'!B:B,FALSE)</f>
        <v>B+</v>
      </c>
      <c r="I733" t="b">
        <f>_xlfn.XLOOKUP(A733,'Patient Health Records'!A:A,'Patient Health Records'!J:J,FALSE)</f>
        <v>1</v>
      </c>
      <c r="J733" t="b">
        <f>_xlfn.XLOOKUP(A733,'Patient Health Records'!A:A,'Patient Health Records'!P:P,FALSE)</f>
        <v>0</v>
      </c>
      <c r="K733" s="68">
        <f>_xlfn.XLOOKUP(A733,'Patient Health Records'!A:A,'Patient Health Records'!F:F,FALSE)</f>
        <v>29.812244897959182</v>
      </c>
      <c r="L733" s="22" t="b">
        <f>_xlfn.XLOOKUP(A733,'Patient Health Records'!A:A,'Patient Health Records'!AD:AD,FALSE)</f>
        <v>1</v>
      </c>
      <c r="M733">
        <f>_xlfn.XLOOKUP(A733,'Patient Demographics'!A:A,'Patient Demographics'!K:K,FALSE)</f>
        <v>12</v>
      </c>
      <c r="N733" t="b">
        <f>_xlfn.XLOOKUP(A733,'Billing Details'!A:A,'Billing Details'!T:T,FALSE)</f>
        <v>1</v>
      </c>
      <c r="O733" t="str">
        <f>_xlfn.XLOOKUP(A733,'Patient Health Records'!A:A,'Patient Health Records'!AF:AF,FALSE)</f>
        <v>Heart Attack</v>
      </c>
      <c r="P733" t="b">
        <f>_xlfn.XLOOKUP(A733,'Patient Health Records'!A:A,'Patient Health Records'!X:X,FALSE)</f>
        <v>0</v>
      </c>
      <c r="Q733" t="b">
        <f>_xlfn.XLOOKUP(A733,'Patient Health Records'!A:A,'Patient Health Records'!S:S,FALSE)</f>
        <v>0</v>
      </c>
      <c r="R733" t="b">
        <f>_xlfn.XLOOKUP(A733,'Patient Health Records'!A:A,'Patient Health Records'!AA:AA,FALSE)</f>
        <v>0</v>
      </c>
      <c r="S733" t="str">
        <f>_xlfn.XLOOKUP(A733,'Patient Demographics'!A:A,'Patient Demographics'!E:E,FALSE)</f>
        <v>Female</v>
      </c>
      <c r="T733" t="str">
        <f>_xlfn.XLOOKUP(A733,'Patient Education'!A:A,'Patient Education'!B:B,FALSE)</f>
        <v>Post-graduate</v>
      </c>
      <c r="U733" t="str">
        <f>_xlfn.XLOOKUP('Combined Sheet'!A733,'Patient Education'!A:A,'Patient Education'!C:C,FALSE)</f>
        <v>Consultant</v>
      </c>
      <c r="V733">
        <f>_xlfn.XLOOKUP(A733,'Billing Details'!A:A,'Billing Details'!J:J,FALSE)</f>
        <v>48000</v>
      </c>
    </row>
    <row r="734" spans="1:22" x14ac:dyDescent="0.35">
      <c r="A734" s="2" t="s">
        <v>1121</v>
      </c>
      <c r="B734">
        <f>_xlfn.XLOOKUP(A734,'Patient Demographics'!A:A,'Billing Details'!J:J,FALSE)</f>
        <v>800</v>
      </c>
      <c r="C734" t="str">
        <f>_xlfn.XLOOKUP(A734,'Patient Demographics'!A:A,'Patient Demographics'!N:N,FALSE)</f>
        <v>West</v>
      </c>
      <c r="D734">
        <f>_xlfn.XLOOKUP(A734,'Patient Demographics'!A:A,'Patient Demographics'!I:I,FALSE)</f>
        <v>48</v>
      </c>
      <c r="E734" t="str">
        <f>_xlfn.XLOOKUP(A734,'Patient Demographics'!A:A,'Patient Demographics'!J:J,FALSE)</f>
        <v>Senior</v>
      </c>
      <c r="F734">
        <f>_xlfn.XLOOKUP(A734,'Billing Details'!A:A,'Billing Details'!U:U,FALSE)</f>
        <v>663.33</v>
      </c>
      <c r="G734">
        <f>_xlfn.XLOOKUP(A734,'Patient Health Records'!A:A,'Patient Health Records'!E:E,FALSE)</f>
        <v>75.3</v>
      </c>
      <c r="H734" t="str">
        <f>_xlfn.XLOOKUP(A734,'Patient Health Records'!A:A,'Patient Health Records'!B:B,FALSE)</f>
        <v>A+</v>
      </c>
      <c r="I734" t="b">
        <f>_xlfn.XLOOKUP(A734,'Patient Health Records'!A:A,'Patient Health Records'!J:J,FALSE)</f>
        <v>1</v>
      </c>
      <c r="J734" t="b">
        <f>_xlfn.XLOOKUP(A734,'Patient Health Records'!A:A,'Patient Health Records'!P:P,FALSE)</f>
        <v>0</v>
      </c>
      <c r="K734" s="68">
        <f>_xlfn.XLOOKUP(A734,'Patient Health Records'!A:A,'Patient Health Records'!F:F,FALSE)</f>
        <v>23.501139165444275</v>
      </c>
      <c r="L734" s="22" t="b">
        <f>_xlfn.XLOOKUP(A734,'Patient Health Records'!A:A,'Patient Health Records'!AD:AD,FALSE)</f>
        <v>0</v>
      </c>
      <c r="M734">
        <f>_xlfn.XLOOKUP(A734,'Patient Demographics'!A:A,'Patient Demographics'!K:K,FALSE)</f>
        <v>15</v>
      </c>
      <c r="N734" t="b">
        <f>_xlfn.XLOOKUP(A734,'Billing Details'!A:A,'Billing Details'!T:T,FALSE)</f>
        <v>1</v>
      </c>
      <c r="O734" t="str">
        <f>_xlfn.XLOOKUP(A734,'Patient Health Records'!A:A,'Patient Health Records'!AF:AF,FALSE)</f>
        <v>Prostate Cancer</v>
      </c>
      <c r="P734" t="b">
        <f>_xlfn.XLOOKUP(A734,'Patient Health Records'!A:A,'Patient Health Records'!X:X,FALSE)</f>
        <v>0</v>
      </c>
      <c r="Q734" t="b">
        <f>_xlfn.XLOOKUP(A734,'Patient Health Records'!A:A,'Patient Health Records'!S:S,FALSE)</f>
        <v>0</v>
      </c>
      <c r="R734" t="b">
        <f>_xlfn.XLOOKUP(A734,'Patient Health Records'!A:A,'Patient Health Records'!AA:AA,FALSE)</f>
        <v>0</v>
      </c>
      <c r="S734" t="str">
        <f>_xlfn.XLOOKUP(A734,'Patient Demographics'!A:A,'Patient Demographics'!E:E,FALSE)</f>
        <v>Male</v>
      </c>
      <c r="T734" t="str">
        <f>_xlfn.XLOOKUP(A734,'Patient Education'!A:A,'Patient Education'!B:B,FALSE)</f>
        <v>PhD</v>
      </c>
      <c r="U734" t="str">
        <f>_xlfn.XLOOKUP('Combined Sheet'!A734,'Patient Education'!A:A,'Patient Education'!C:C,FALSE)</f>
        <v>Professor</v>
      </c>
      <c r="V734">
        <f>_xlfn.XLOOKUP(A734,'Billing Details'!A:A,'Billing Details'!J:J,FALSE)</f>
        <v>800</v>
      </c>
    </row>
    <row r="735" spans="1:22" x14ac:dyDescent="0.35">
      <c r="A735" s="2" t="s">
        <v>1123</v>
      </c>
      <c r="B735">
        <f>_xlfn.XLOOKUP(A735,'Patient Demographics'!A:A,'Billing Details'!J:J,FALSE)</f>
        <v>40000</v>
      </c>
      <c r="C735" t="str">
        <f>_xlfn.XLOOKUP(A735,'Patient Demographics'!A:A,'Patient Demographics'!N:N,FALSE)</f>
        <v>South</v>
      </c>
      <c r="D735">
        <f>_xlfn.XLOOKUP(A735,'Patient Demographics'!A:A,'Patient Demographics'!I:I,FALSE)</f>
        <v>73</v>
      </c>
      <c r="E735" t="str">
        <f>_xlfn.XLOOKUP(A735,'Patient Demographics'!A:A,'Patient Demographics'!J:J,FALSE)</f>
        <v>super senior</v>
      </c>
      <c r="F735">
        <f>_xlfn.XLOOKUP(A735,'Billing Details'!A:A,'Billing Details'!U:U,FALSE)</f>
        <v>24648.699999999997</v>
      </c>
      <c r="G735">
        <f>_xlfn.XLOOKUP(A735,'Patient Health Records'!A:A,'Patient Health Records'!E:E,FALSE)</f>
        <v>79.099999999999994</v>
      </c>
      <c r="H735" t="str">
        <f>_xlfn.XLOOKUP(A735,'Patient Health Records'!A:A,'Patient Health Records'!B:B,FALSE)</f>
        <v>AB-</v>
      </c>
      <c r="I735" t="b">
        <f>_xlfn.XLOOKUP(A735,'Patient Health Records'!A:A,'Patient Health Records'!J:J,FALSE)</f>
        <v>0</v>
      </c>
      <c r="J735" t="b">
        <f>_xlfn.XLOOKUP(A735,'Patient Health Records'!A:A,'Patient Health Records'!P:P,FALSE)</f>
        <v>0</v>
      </c>
      <c r="K735" s="68">
        <f>_xlfn.XLOOKUP(A735,'Patient Health Records'!A:A,'Patient Health Records'!F:F,FALSE)</f>
        <v>30.898437499999993</v>
      </c>
      <c r="L735" s="22" t="b">
        <f>_xlfn.XLOOKUP(A735,'Patient Health Records'!A:A,'Patient Health Records'!AD:AD,FALSE)</f>
        <v>1</v>
      </c>
      <c r="M735">
        <f>_xlfn.XLOOKUP(A735,'Patient Demographics'!A:A,'Patient Demographics'!K:K,FALSE)</f>
        <v>9</v>
      </c>
      <c r="N735" t="b">
        <f>_xlfn.XLOOKUP(A735,'Billing Details'!A:A,'Billing Details'!T:T,FALSE)</f>
        <v>1</v>
      </c>
      <c r="O735" t="str">
        <f>_xlfn.XLOOKUP(A735,'Patient Health Records'!A:A,'Patient Health Records'!AF:AF,FALSE)</f>
        <v>Respiratory Infection</v>
      </c>
      <c r="P735" t="b">
        <f>_xlfn.XLOOKUP(A735,'Patient Health Records'!A:A,'Patient Health Records'!X:X,FALSE)</f>
        <v>0</v>
      </c>
      <c r="Q735" t="b">
        <f>_xlfn.XLOOKUP(A735,'Patient Health Records'!A:A,'Patient Health Records'!S:S,FALSE)</f>
        <v>1</v>
      </c>
      <c r="R735" t="b">
        <f>_xlfn.XLOOKUP(A735,'Patient Health Records'!A:A,'Patient Health Records'!AA:AA,FALSE)</f>
        <v>0</v>
      </c>
      <c r="S735" t="str">
        <f>_xlfn.XLOOKUP(A735,'Patient Demographics'!A:A,'Patient Demographics'!E:E,FALSE)</f>
        <v>Female</v>
      </c>
      <c r="T735" t="str">
        <f>_xlfn.XLOOKUP(A735,'Patient Education'!A:A,'Patient Education'!B:B,FALSE)</f>
        <v>Bachelor's Degree</v>
      </c>
      <c r="U735" t="str">
        <f>_xlfn.XLOOKUP('Combined Sheet'!A735,'Patient Education'!A:A,'Patient Education'!C:C,FALSE)</f>
        <v>Junior Executive</v>
      </c>
      <c r="V735">
        <f>_xlfn.XLOOKUP(A735,'Billing Details'!A:A,'Billing Details'!J:J,FALSE)</f>
        <v>40000</v>
      </c>
    </row>
    <row r="736" spans="1:22" x14ac:dyDescent="0.35">
      <c r="A736" s="2" t="s">
        <v>1125</v>
      </c>
      <c r="B736">
        <f>_xlfn.XLOOKUP(A736,'Patient Demographics'!A:A,'Billing Details'!J:J,FALSE)</f>
        <v>12000</v>
      </c>
      <c r="C736" t="str">
        <f>_xlfn.XLOOKUP(A736,'Patient Demographics'!A:A,'Patient Demographics'!N:N,FALSE)</f>
        <v>South</v>
      </c>
      <c r="D736">
        <f>_xlfn.XLOOKUP(A736,'Patient Demographics'!A:A,'Patient Demographics'!I:I,FALSE)</f>
        <v>53</v>
      </c>
      <c r="E736" t="str">
        <f>_xlfn.XLOOKUP(A736,'Patient Demographics'!A:A,'Patient Demographics'!J:J,FALSE)</f>
        <v>Senior</v>
      </c>
      <c r="F736">
        <f>_xlfn.XLOOKUP(A736,'Billing Details'!A:A,'Billing Details'!U:U,FALSE)</f>
        <v>10012.26</v>
      </c>
      <c r="G736">
        <f>_xlfn.XLOOKUP(A736,'Patient Health Records'!A:A,'Patient Health Records'!E:E,FALSE)</f>
        <v>63.8</v>
      </c>
      <c r="H736" t="str">
        <f>_xlfn.XLOOKUP(A736,'Patient Health Records'!A:A,'Patient Health Records'!B:B,FALSE)</f>
        <v>O+</v>
      </c>
      <c r="I736" t="b">
        <f>_xlfn.XLOOKUP(A736,'Patient Health Records'!A:A,'Patient Health Records'!J:J,FALSE)</f>
        <v>0</v>
      </c>
      <c r="J736" t="b">
        <f>_xlfn.XLOOKUP(A736,'Patient Health Records'!A:A,'Patient Health Records'!P:P,FALSE)</f>
        <v>0</v>
      </c>
      <c r="K736" s="68">
        <f>_xlfn.XLOOKUP(A736,'Patient Health Records'!A:A,'Patient Health Records'!F:F,FALSE)</f>
        <v>24.310318549001671</v>
      </c>
      <c r="L736" s="22" t="b">
        <f>_xlfn.XLOOKUP(A736,'Patient Health Records'!A:A,'Patient Health Records'!AD:AD,FALSE)</f>
        <v>0</v>
      </c>
      <c r="M736">
        <f>_xlfn.XLOOKUP(A736,'Patient Demographics'!A:A,'Patient Demographics'!K:K,FALSE)</f>
        <v>20</v>
      </c>
      <c r="N736" t="b">
        <f>_xlfn.XLOOKUP(A736,'Billing Details'!A:A,'Billing Details'!T:T,FALSE)</f>
        <v>1</v>
      </c>
      <c r="O736" t="str">
        <f>_xlfn.XLOOKUP(A736,'Patient Health Records'!A:A,'Patient Health Records'!AF:AF,FALSE)</f>
        <v>Prostate Cancer</v>
      </c>
      <c r="P736" t="b">
        <f>_xlfn.XLOOKUP(A736,'Patient Health Records'!A:A,'Patient Health Records'!X:X,FALSE)</f>
        <v>0</v>
      </c>
      <c r="Q736" t="b">
        <f>_xlfn.XLOOKUP(A736,'Patient Health Records'!A:A,'Patient Health Records'!S:S,FALSE)</f>
        <v>0</v>
      </c>
      <c r="R736" t="b">
        <f>_xlfn.XLOOKUP(A736,'Patient Health Records'!A:A,'Patient Health Records'!AA:AA,FALSE)</f>
        <v>0</v>
      </c>
      <c r="S736" t="str">
        <f>_xlfn.XLOOKUP(A736,'Patient Demographics'!A:A,'Patient Demographics'!E:E,FALSE)</f>
        <v>Male</v>
      </c>
      <c r="T736" t="str">
        <f>_xlfn.XLOOKUP(A736,'Patient Education'!A:A,'Patient Education'!B:B,FALSE)</f>
        <v>School</v>
      </c>
      <c r="U736" t="str">
        <f>_xlfn.XLOOKUP('Combined Sheet'!A736,'Patient Education'!A:A,'Patient Education'!C:C,FALSE)</f>
        <v>Retail Worker</v>
      </c>
      <c r="V736">
        <f>_xlfn.XLOOKUP(A736,'Billing Details'!A:A,'Billing Details'!J:J,FALSE)</f>
        <v>12000</v>
      </c>
    </row>
    <row r="737" spans="1:22" x14ac:dyDescent="0.35">
      <c r="A737" s="2" t="s">
        <v>1127</v>
      </c>
      <c r="B737">
        <f>_xlfn.XLOOKUP(A737,'Patient Demographics'!A:A,'Billing Details'!J:J,FALSE)</f>
        <v>15000</v>
      </c>
      <c r="C737" t="str">
        <f>_xlfn.XLOOKUP(A737,'Patient Demographics'!A:A,'Patient Demographics'!N:N,FALSE)</f>
        <v>East</v>
      </c>
      <c r="D737">
        <f>_xlfn.XLOOKUP(A737,'Patient Demographics'!A:A,'Patient Demographics'!I:I,FALSE)</f>
        <v>53</v>
      </c>
      <c r="E737" t="str">
        <f>_xlfn.XLOOKUP(A737,'Patient Demographics'!A:A,'Patient Demographics'!J:J,FALSE)</f>
        <v>Senior</v>
      </c>
      <c r="F737">
        <f>_xlfn.XLOOKUP(A737,'Billing Details'!A:A,'Billing Details'!U:U,FALSE)</f>
        <v>10751.5</v>
      </c>
      <c r="G737">
        <f>_xlfn.XLOOKUP(A737,'Patient Health Records'!A:A,'Patient Health Records'!E:E,FALSE)</f>
        <v>65.099999999999994</v>
      </c>
      <c r="H737" t="str">
        <f>_xlfn.XLOOKUP(A737,'Patient Health Records'!A:A,'Patient Health Records'!B:B,FALSE)</f>
        <v>O-</v>
      </c>
      <c r="I737" t="b">
        <f>_xlfn.XLOOKUP(A737,'Patient Health Records'!A:A,'Patient Health Records'!J:J,FALSE)</f>
        <v>0</v>
      </c>
      <c r="J737" t="b">
        <f>_xlfn.XLOOKUP(A737,'Patient Health Records'!A:A,'Patient Health Records'!P:P,FALSE)</f>
        <v>0</v>
      </c>
      <c r="K737" s="68">
        <f>_xlfn.XLOOKUP(A737,'Patient Health Records'!A:A,'Patient Health Records'!F:F,FALSE)</f>
        <v>22.793319561640001</v>
      </c>
      <c r="L737" s="22" t="str">
        <f>_xlfn.XLOOKUP(A737,'Patient Health Records'!A:A,'Patient Health Records'!AD:AD,FALSE)</f>
        <v>FALSE</v>
      </c>
      <c r="M737">
        <f>_xlfn.XLOOKUP(A737,'Patient Demographics'!A:A,'Patient Demographics'!K:K,FALSE)</f>
        <v>7</v>
      </c>
      <c r="N737" t="b">
        <f>_xlfn.XLOOKUP(A737,'Billing Details'!A:A,'Billing Details'!T:T,FALSE)</f>
        <v>1</v>
      </c>
      <c r="O737" t="str">
        <f>_xlfn.XLOOKUP(A737,'Patient Health Records'!A:A,'Patient Health Records'!AF:AF,FALSE)</f>
        <v>Cancer</v>
      </c>
      <c r="P737" t="b">
        <f>_xlfn.XLOOKUP(A737,'Patient Health Records'!A:A,'Patient Health Records'!X:X,FALSE)</f>
        <v>0</v>
      </c>
      <c r="Q737" t="b">
        <f>_xlfn.XLOOKUP(A737,'Patient Health Records'!A:A,'Patient Health Records'!S:S,FALSE)</f>
        <v>0</v>
      </c>
      <c r="R737" t="b">
        <f>_xlfn.XLOOKUP(A737,'Patient Health Records'!A:A,'Patient Health Records'!AA:AA,FALSE)</f>
        <v>0</v>
      </c>
      <c r="S737" t="str">
        <f>_xlfn.XLOOKUP(A737,'Patient Demographics'!A:A,'Patient Demographics'!E:E,FALSE)</f>
        <v>Male</v>
      </c>
      <c r="T737" t="str">
        <f>_xlfn.XLOOKUP(A737,'Patient Education'!A:A,'Patient Education'!B:B,FALSE)</f>
        <v>Master's Degree</v>
      </c>
      <c r="U737" t="str">
        <f>_xlfn.XLOOKUP('Combined Sheet'!A737,'Patient Education'!A:A,'Patient Education'!C:C,FALSE)</f>
        <v>Senior Executive</v>
      </c>
      <c r="V737">
        <f>_xlfn.XLOOKUP(A737,'Billing Details'!A:A,'Billing Details'!J:J,FALSE)</f>
        <v>15000</v>
      </c>
    </row>
    <row r="738" spans="1:22" x14ac:dyDescent="0.35">
      <c r="A738" s="2" t="s">
        <v>1128</v>
      </c>
      <c r="B738">
        <f>_xlfn.XLOOKUP(A738,'Patient Demographics'!A:A,'Billing Details'!J:J,FALSE)</f>
        <v>12000</v>
      </c>
      <c r="C738" t="str">
        <f>_xlfn.XLOOKUP(A738,'Patient Demographics'!A:A,'Patient Demographics'!N:N,FALSE)</f>
        <v>East</v>
      </c>
      <c r="D738">
        <f>_xlfn.XLOOKUP(A738,'Patient Demographics'!A:A,'Patient Demographics'!I:I,FALSE)</f>
        <v>42</v>
      </c>
      <c r="E738" t="str">
        <f>_xlfn.XLOOKUP(A738,'Patient Demographics'!A:A,'Patient Demographics'!J:J,FALSE)</f>
        <v>Adult</v>
      </c>
      <c r="F738">
        <f>_xlfn.XLOOKUP(A738,'Billing Details'!A:A,'Billing Details'!U:U,FALSE)</f>
        <v>10198.380000000001</v>
      </c>
      <c r="G738">
        <f>_xlfn.XLOOKUP(A738,'Patient Health Records'!A:A,'Patient Health Records'!E:E,FALSE)</f>
        <v>65.400000000000006</v>
      </c>
      <c r="H738" t="str">
        <f>_xlfn.XLOOKUP(A738,'Patient Health Records'!A:A,'Patient Health Records'!B:B,FALSE)</f>
        <v>O-</v>
      </c>
      <c r="I738" t="b">
        <f>_xlfn.XLOOKUP(A738,'Patient Health Records'!A:A,'Patient Health Records'!J:J,FALSE)</f>
        <v>0</v>
      </c>
      <c r="J738" t="b">
        <f>_xlfn.XLOOKUP(A738,'Patient Health Records'!A:A,'Patient Health Records'!P:P,FALSE)</f>
        <v>0</v>
      </c>
      <c r="K738" s="68">
        <f>_xlfn.XLOOKUP(A738,'Patient Health Records'!A:A,'Patient Health Records'!F:F,FALSE)</f>
        <v>20.875227425069426</v>
      </c>
      <c r="L738" s="22" t="b">
        <f>_xlfn.XLOOKUP(A738,'Patient Health Records'!A:A,'Patient Health Records'!AD:AD,FALSE)</f>
        <v>0</v>
      </c>
      <c r="M738">
        <f>_xlfn.XLOOKUP(A738,'Patient Demographics'!A:A,'Patient Demographics'!K:K,FALSE)</f>
        <v>20</v>
      </c>
      <c r="N738" t="b">
        <f>_xlfn.XLOOKUP(A738,'Billing Details'!A:A,'Billing Details'!T:T,FALSE)</f>
        <v>1</v>
      </c>
      <c r="O738" t="str">
        <f>_xlfn.XLOOKUP(A738,'Patient Health Records'!A:A,'Patient Health Records'!AF:AF,FALSE)</f>
        <v>Hypertension</v>
      </c>
      <c r="P738" t="b">
        <f>_xlfn.XLOOKUP(A738,'Patient Health Records'!A:A,'Patient Health Records'!X:X,FALSE)</f>
        <v>0</v>
      </c>
      <c r="Q738" t="b">
        <f>_xlfn.XLOOKUP(A738,'Patient Health Records'!A:A,'Patient Health Records'!S:S,FALSE)</f>
        <v>0</v>
      </c>
      <c r="R738" t="b">
        <f>_xlfn.XLOOKUP(A738,'Patient Health Records'!A:A,'Patient Health Records'!AA:AA,FALSE)</f>
        <v>0</v>
      </c>
      <c r="S738" t="str">
        <f>_xlfn.XLOOKUP(A738,'Patient Demographics'!A:A,'Patient Demographics'!E:E,FALSE)</f>
        <v>Female</v>
      </c>
      <c r="T738" t="str">
        <f>_xlfn.XLOOKUP(A738,'Patient Education'!A:A,'Patient Education'!B:B,FALSE)</f>
        <v>Bachelor's Degree</v>
      </c>
      <c r="U738" t="str">
        <f>_xlfn.XLOOKUP('Combined Sheet'!A738,'Patient Education'!A:A,'Patient Education'!C:C,FALSE)</f>
        <v>Engineer</v>
      </c>
      <c r="V738">
        <f>_xlfn.XLOOKUP(A738,'Billing Details'!A:A,'Billing Details'!J:J,FALSE)</f>
        <v>12000</v>
      </c>
    </row>
    <row r="739" spans="1:22" x14ac:dyDescent="0.35">
      <c r="A739" s="2" t="s">
        <v>1130</v>
      </c>
      <c r="B739">
        <f>_xlfn.XLOOKUP(A739,'Patient Demographics'!A:A,'Billing Details'!J:J,FALSE)</f>
        <v>20000</v>
      </c>
      <c r="C739" t="str">
        <f>_xlfn.XLOOKUP(A739,'Patient Demographics'!A:A,'Patient Demographics'!N:N,FALSE)</f>
        <v>South</v>
      </c>
      <c r="D739">
        <f>_xlfn.XLOOKUP(A739,'Patient Demographics'!A:A,'Patient Demographics'!I:I,FALSE)</f>
        <v>38</v>
      </c>
      <c r="E739" t="str">
        <f>_xlfn.XLOOKUP(A739,'Patient Demographics'!A:A,'Patient Demographics'!J:J,FALSE)</f>
        <v>Adult</v>
      </c>
      <c r="F739">
        <f>_xlfn.XLOOKUP(A739,'Billing Details'!A:A,'Billing Details'!U:U,FALSE)</f>
        <v>10425.280000000001</v>
      </c>
      <c r="G739">
        <f>_xlfn.XLOOKUP(A739,'Patient Health Records'!A:A,'Patient Health Records'!E:E,FALSE)</f>
        <v>86.7</v>
      </c>
      <c r="H739" t="str">
        <f>_xlfn.XLOOKUP(A739,'Patient Health Records'!A:A,'Patient Health Records'!B:B,FALSE)</f>
        <v>A-</v>
      </c>
      <c r="I739" t="b">
        <f>_xlfn.XLOOKUP(A739,'Patient Health Records'!A:A,'Patient Health Records'!J:J,FALSE)</f>
        <v>0</v>
      </c>
      <c r="J739" t="b">
        <f>_xlfn.XLOOKUP(A739,'Patient Health Records'!A:A,'Patient Health Records'!P:P,FALSE)</f>
        <v>0</v>
      </c>
      <c r="K739" s="68">
        <f>_xlfn.XLOOKUP(A739,'Patient Health Records'!A:A,'Patient Health Records'!F:F,FALSE)</f>
        <v>29.650148763722175</v>
      </c>
      <c r="L739" s="22" t="b">
        <f>_xlfn.XLOOKUP(A739,'Patient Health Records'!A:A,'Patient Health Records'!AD:AD,FALSE)</f>
        <v>1</v>
      </c>
      <c r="M739">
        <f>_xlfn.XLOOKUP(A739,'Patient Demographics'!A:A,'Patient Demographics'!K:K,FALSE)</f>
        <v>3</v>
      </c>
      <c r="N739" t="b">
        <f>_xlfn.XLOOKUP(A739,'Billing Details'!A:A,'Billing Details'!T:T,FALSE)</f>
        <v>1</v>
      </c>
      <c r="O739" t="str">
        <f>_xlfn.XLOOKUP(A739,'Patient Health Records'!A:A,'Patient Health Records'!AF:AF,FALSE)</f>
        <v>Stroke</v>
      </c>
      <c r="P739" t="b">
        <f>_xlfn.XLOOKUP(A739,'Patient Health Records'!A:A,'Patient Health Records'!X:X,FALSE)</f>
        <v>0</v>
      </c>
      <c r="Q739" t="b">
        <f>_xlfn.XLOOKUP(A739,'Patient Health Records'!A:A,'Patient Health Records'!S:S,FALSE)</f>
        <v>1</v>
      </c>
      <c r="R739" t="b">
        <f>_xlfn.XLOOKUP(A739,'Patient Health Records'!A:A,'Patient Health Records'!AA:AA,FALSE)</f>
        <v>1</v>
      </c>
      <c r="S739" t="str">
        <f>_xlfn.XLOOKUP(A739,'Patient Demographics'!A:A,'Patient Demographics'!E:E,FALSE)</f>
        <v>Male</v>
      </c>
      <c r="T739" t="str">
        <f>_xlfn.XLOOKUP(A739,'Patient Education'!A:A,'Patient Education'!B:B,FALSE)</f>
        <v>Master's Degree</v>
      </c>
      <c r="U739" t="str">
        <f>_xlfn.XLOOKUP('Combined Sheet'!A739,'Patient Education'!A:A,'Patient Education'!C:C,FALSE)</f>
        <v>Software Engineer</v>
      </c>
      <c r="V739">
        <f>_xlfn.XLOOKUP(A739,'Billing Details'!A:A,'Billing Details'!J:J,FALSE)</f>
        <v>20000</v>
      </c>
    </row>
    <row r="740" spans="1:22" x14ac:dyDescent="0.35">
      <c r="A740" s="2" t="s">
        <v>1132</v>
      </c>
      <c r="B740">
        <f>_xlfn.XLOOKUP(A740,'Patient Demographics'!A:A,'Billing Details'!J:J,FALSE)</f>
        <v>45000</v>
      </c>
      <c r="C740" t="str">
        <f>_xlfn.XLOOKUP(A740,'Patient Demographics'!A:A,'Patient Demographics'!N:N,FALSE)</f>
        <v>North</v>
      </c>
      <c r="D740">
        <f>_xlfn.XLOOKUP(A740,'Patient Demographics'!A:A,'Patient Demographics'!I:I,FALSE)</f>
        <v>48</v>
      </c>
      <c r="E740" t="str">
        <f>_xlfn.XLOOKUP(A740,'Patient Demographics'!A:A,'Patient Demographics'!J:J,FALSE)</f>
        <v>Senior</v>
      </c>
      <c r="F740" t="str">
        <f>_xlfn.XLOOKUP(A740,'Billing Details'!A:A,'Billing Details'!U:U,FALSE)</f>
        <v/>
      </c>
      <c r="G740">
        <f>_xlfn.XLOOKUP(A740,'Patient Health Records'!A:A,'Patient Health Records'!E:E,FALSE)</f>
        <v>82.9</v>
      </c>
      <c r="H740" t="str">
        <f>_xlfn.XLOOKUP(A740,'Patient Health Records'!A:A,'Patient Health Records'!B:B,FALSE)</f>
        <v>O-</v>
      </c>
      <c r="I740" t="b">
        <f>_xlfn.XLOOKUP(A740,'Patient Health Records'!A:A,'Patient Health Records'!J:J,FALSE)</f>
        <v>0</v>
      </c>
      <c r="J740" t="b">
        <f>_xlfn.XLOOKUP(A740,'Patient Health Records'!A:A,'Patient Health Records'!P:P,FALSE)</f>
        <v>0</v>
      </c>
      <c r="K740" s="68">
        <f>_xlfn.XLOOKUP(A740,'Patient Health Records'!A:A,'Patient Health Records'!F:F,FALSE)</f>
        <v>30.084192190448544</v>
      </c>
      <c r="L740" s="22" t="b">
        <f>_xlfn.XLOOKUP(A740,'Patient Health Records'!A:A,'Patient Health Records'!AD:AD,FALSE)</f>
        <v>1</v>
      </c>
      <c r="M740">
        <f>_xlfn.XLOOKUP(A740,'Patient Demographics'!A:A,'Patient Demographics'!K:K,FALSE)</f>
        <v>25</v>
      </c>
      <c r="N740" t="b">
        <f>_xlfn.XLOOKUP(A740,'Billing Details'!A:A,'Billing Details'!T:T,FALSE)</f>
        <v>0</v>
      </c>
      <c r="O740" t="str">
        <f>_xlfn.XLOOKUP(A740,'Patient Health Records'!A:A,'Patient Health Records'!AF:AF,FALSE)</f>
        <v>Osteoarthritis</v>
      </c>
      <c r="P740" t="b">
        <f>_xlfn.XLOOKUP(A740,'Patient Health Records'!A:A,'Patient Health Records'!X:X,FALSE)</f>
        <v>0</v>
      </c>
      <c r="Q740" t="b">
        <f>_xlfn.XLOOKUP(A740,'Patient Health Records'!A:A,'Patient Health Records'!S:S,FALSE)</f>
        <v>1</v>
      </c>
      <c r="R740" t="b">
        <f>_xlfn.XLOOKUP(A740,'Patient Health Records'!A:A,'Patient Health Records'!AA:AA,FALSE)</f>
        <v>1</v>
      </c>
      <c r="S740" t="str">
        <f>_xlfn.XLOOKUP(A740,'Patient Demographics'!A:A,'Patient Demographics'!E:E,FALSE)</f>
        <v>Female</v>
      </c>
      <c r="T740" t="str">
        <f>_xlfn.XLOOKUP(A740,'Patient Education'!A:A,'Patient Education'!B:B,FALSE)</f>
        <v>Bachelor's Degree</v>
      </c>
      <c r="U740" t="str">
        <f>_xlfn.XLOOKUP('Combined Sheet'!A740,'Patient Education'!A:A,'Patient Education'!C:C,FALSE)</f>
        <v>Engineer</v>
      </c>
      <c r="V740">
        <f>_xlfn.XLOOKUP(A740,'Billing Details'!A:A,'Billing Details'!J:J,FALSE)</f>
        <v>45000</v>
      </c>
    </row>
    <row r="741" spans="1:22" x14ac:dyDescent="0.35">
      <c r="A741" s="2" t="s">
        <v>1134</v>
      </c>
      <c r="B741">
        <f>_xlfn.XLOOKUP(A741,'Patient Demographics'!A:A,'Billing Details'!J:J,FALSE)</f>
        <v>24000</v>
      </c>
      <c r="C741" t="str">
        <f>_xlfn.XLOOKUP(A741,'Patient Demographics'!A:A,'Patient Demographics'!N:N,FALSE)</f>
        <v>West</v>
      </c>
      <c r="D741">
        <f>_xlfn.XLOOKUP(A741,'Patient Demographics'!A:A,'Patient Demographics'!I:I,FALSE)</f>
        <v>58</v>
      </c>
      <c r="E741" t="str">
        <f>_xlfn.XLOOKUP(A741,'Patient Demographics'!A:A,'Patient Demographics'!J:J,FALSE)</f>
        <v>Senior</v>
      </c>
      <c r="F741" t="str">
        <f>_xlfn.XLOOKUP(A741,'Billing Details'!A:A,'Billing Details'!U:U,FALSE)</f>
        <v/>
      </c>
      <c r="G741">
        <f>_xlfn.XLOOKUP(A741,'Patient Health Records'!A:A,'Patient Health Records'!E:E,FALSE)</f>
        <v>68.3</v>
      </c>
      <c r="H741" t="str">
        <f>_xlfn.XLOOKUP(A741,'Patient Health Records'!A:A,'Patient Health Records'!B:B,FALSE)</f>
        <v>B-</v>
      </c>
      <c r="I741" t="b">
        <f>_xlfn.XLOOKUP(A741,'Patient Health Records'!A:A,'Patient Health Records'!J:J,FALSE)</f>
        <v>0</v>
      </c>
      <c r="J741" t="b">
        <f>_xlfn.XLOOKUP(A741,'Patient Health Records'!A:A,'Patient Health Records'!P:P,FALSE)</f>
        <v>0</v>
      </c>
      <c r="K741" s="68">
        <f>_xlfn.XLOOKUP(A741,'Patient Health Records'!A:A,'Patient Health Records'!F:F,FALSE)</f>
        <v>25.706650607851255</v>
      </c>
      <c r="L741" s="22" t="b">
        <f>_xlfn.XLOOKUP(A741,'Patient Health Records'!A:A,'Patient Health Records'!AD:AD,FALSE)</f>
        <v>0</v>
      </c>
      <c r="M741">
        <f>_xlfn.XLOOKUP(A741,'Patient Demographics'!A:A,'Patient Demographics'!K:K,FALSE)</f>
        <v>7</v>
      </c>
      <c r="N741" t="b">
        <f>_xlfn.XLOOKUP(A741,'Billing Details'!A:A,'Billing Details'!T:T,FALSE)</f>
        <v>0</v>
      </c>
      <c r="O741" t="str">
        <f>_xlfn.XLOOKUP(A741,'Patient Health Records'!A:A,'Patient Health Records'!AF:AF,FALSE)</f>
        <v>Fractured Arm</v>
      </c>
      <c r="P741" t="b">
        <f>_xlfn.XLOOKUP(A741,'Patient Health Records'!A:A,'Patient Health Records'!X:X,FALSE)</f>
        <v>0</v>
      </c>
      <c r="Q741" t="b">
        <f>_xlfn.XLOOKUP(A741,'Patient Health Records'!A:A,'Patient Health Records'!S:S,FALSE)</f>
        <v>0</v>
      </c>
      <c r="R741" t="b">
        <f>_xlfn.XLOOKUP(A741,'Patient Health Records'!A:A,'Patient Health Records'!AA:AA,FALSE)</f>
        <v>0</v>
      </c>
      <c r="S741" t="str">
        <f>_xlfn.XLOOKUP(A741,'Patient Demographics'!A:A,'Patient Demographics'!E:E,FALSE)</f>
        <v>Female</v>
      </c>
      <c r="T741" t="str">
        <f>_xlfn.XLOOKUP(A741,'Patient Education'!A:A,'Patient Education'!B:B,FALSE)</f>
        <v>Master's Degree</v>
      </c>
      <c r="U741" t="str">
        <f>_xlfn.XLOOKUP('Combined Sheet'!A741,'Patient Education'!A:A,'Patient Education'!C:C,FALSE)</f>
        <v>Doctor</v>
      </c>
      <c r="V741">
        <f>_xlfn.XLOOKUP(A741,'Billing Details'!A:A,'Billing Details'!J:J,FALSE)</f>
        <v>24000</v>
      </c>
    </row>
    <row r="742" spans="1:22" x14ac:dyDescent="0.35">
      <c r="A742" s="2" t="s">
        <v>1135</v>
      </c>
      <c r="B742">
        <f>_xlfn.XLOOKUP(A742,'Patient Demographics'!A:A,'Billing Details'!J:J,FALSE)</f>
        <v>90000</v>
      </c>
      <c r="C742" t="str">
        <f>_xlfn.XLOOKUP(A742,'Patient Demographics'!A:A,'Patient Demographics'!N:N,FALSE)</f>
        <v>South</v>
      </c>
      <c r="D742">
        <f>_xlfn.XLOOKUP(A742,'Patient Demographics'!A:A,'Patient Demographics'!I:I,FALSE)</f>
        <v>48</v>
      </c>
      <c r="E742" t="str">
        <f>_xlfn.XLOOKUP(A742,'Patient Demographics'!A:A,'Patient Demographics'!J:J,FALSE)</f>
        <v>Senior</v>
      </c>
      <c r="F742">
        <f>_xlfn.XLOOKUP(A742,'Billing Details'!A:A,'Billing Details'!U:U,FALSE)</f>
        <v>66268.25</v>
      </c>
      <c r="G742">
        <f>_xlfn.XLOOKUP(A742,'Patient Health Records'!A:A,'Patient Health Records'!E:E,FALSE)</f>
        <v>91.6</v>
      </c>
      <c r="H742" t="str">
        <f>_xlfn.XLOOKUP(A742,'Patient Health Records'!A:A,'Patient Health Records'!B:B,FALSE)</f>
        <v>A-</v>
      </c>
      <c r="I742" t="b">
        <f>_xlfn.XLOOKUP(A742,'Patient Health Records'!A:A,'Patient Health Records'!J:J,FALSE)</f>
        <v>1</v>
      </c>
      <c r="J742" t="b">
        <f>_xlfn.XLOOKUP(A742,'Patient Health Records'!A:A,'Patient Health Records'!P:P,FALSE)</f>
        <v>0</v>
      </c>
      <c r="K742" s="68">
        <f>_xlfn.XLOOKUP(A742,'Patient Health Records'!A:A,'Patient Health Records'!F:F,FALSE)</f>
        <v>33.645546372819105</v>
      </c>
      <c r="L742" s="22" t="b">
        <f>_xlfn.XLOOKUP(A742,'Patient Health Records'!A:A,'Patient Health Records'!AD:AD,FALSE)</f>
        <v>1</v>
      </c>
      <c r="M742">
        <f>_xlfn.XLOOKUP(A742,'Patient Demographics'!A:A,'Patient Demographics'!K:K,FALSE)</f>
        <v>5</v>
      </c>
      <c r="N742" t="b">
        <f>_xlfn.XLOOKUP(A742,'Billing Details'!A:A,'Billing Details'!T:T,FALSE)</f>
        <v>1</v>
      </c>
      <c r="O742" t="str">
        <f>_xlfn.XLOOKUP(A742,'Patient Health Records'!A:A,'Patient Health Records'!AF:AF,FALSE)</f>
        <v>Respiratory Infection</v>
      </c>
      <c r="P742" t="b">
        <f>_xlfn.XLOOKUP(A742,'Patient Health Records'!A:A,'Patient Health Records'!X:X,FALSE)</f>
        <v>0</v>
      </c>
      <c r="Q742" t="b">
        <f>_xlfn.XLOOKUP(A742,'Patient Health Records'!A:A,'Patient Health Records'!S:S,FALSE)</f>
        <v>1</v>
      </c>
      <c r="R742" t="b">
        <f>_xlfn.XLOOKUP(A742,'Patient Health Records'!A:A,'Patient Health Records'!AA:AA,FALSE)</f>
        <v>1</v>
      </c>
      <c r="S742" t="str">
        <f>_xlfn.XLOOKUP(A742,'Patient Demographics'!A:A,'Patient Demographics'!E:E,FALSE)</f>
        <v>Female</v>
      </c>
      <c r="T742" t="str">
        <f>_xlfn.XLOOKUP(A742,'Patient Education'!A:A,'Patient Education'!B:B,FALSE)</f>
        <v>School</v>
      </c>
      <c r="U742" t="str">
        <f>_xlfn.XLOOKUP('Combined Sheet'!A742,'Patient Education'!A:A,'Patient Education'!C:C,FALSE)</f>
        <v>Retail Worker</v>
      </c>
      <c r="V742">
        <f>_xlfn.XLOOKUP(A742,'Billing Details'!A:A,'Billing Details'!J:J,FALSE)</f>
        <v>90000</v>
      </c>
    </row>
    <row r="743" spans="1:22" x14ac:dyDescent="0.35">
      <c r="A743" s="2" t="s">
        <v>1136</v>
      </c>
      <c r="B743">
        <f>_xlfn.XLOOKUP(A743,'Patient Demographics'!A:A,'Billing Details'!J:J,FALSE)</f>
        <v>3000</v>
      </c>
      <c r="C743" t="str">
        <f>_xlfn.XLOOKUP(A743,'Patient Demographics'!A:A,'Patient Demographics'!N:N,FALSE)</f>
        <v>North</v>
      </c>
      <c r="D743">
        <f>_xlfn.XLOOKUP(A743,'Patient Demographics'!A:A,'Patient Demographics'!I:I,FALSE)</f>
        <v>58</v>
      </c>
      <c r="E743" t="str">
        <f>_xlfn.XLOOKUP(A743,'Patient Demographics'!A:A,'Patient Demographics'!J:J,FALSE)</f>
        <v>Senior</v>
      </c>
      <c r="F743">
        <f>_xlfn.XLOOKUP(A743,'Billing Details'!A:A,'Billing Details'!U:U,FALSE)</f>
        <v>1767.42</v>
      </c>
      <c r="G743">
        <f>_xlfn.XLOOKUP(A743,'Patient Health Records'!A:A,'Patient Health Records'!E:E,FALSE)</f>
        <v>66.8</v>
      </c>
      <c r="H743" t="str">
        <f>_xlfn.XLOOKUP(A743,'Patient Health Records'!A:A,'Patient Health Records'!B:B,FALSE)</f>
        <v>A-</v>
      </c>
      <c r="I743" t="b">
        <f>_xlfn.XLOOKUP(A743,'Patient Health Records'!A:A,'Patient Health Records'!J:J,FALSE)</f>
        <v>1</v>
      </c>
      <c r="J743" t="b">
        <f>_xlfn.XLOOKUP(A743,'Patient Health Records'!A:A,'Patient Health Records'!P:P,FALSE)</f>
        <v>0</v>
      </c>
      <c r="K743" s="68">
        <f>_xlfn.XLOOKUP(A743,'Patient Health Records'!A:A,'Patient Health Records'!F:F,FALSE)</f>
        <v>23.952095808383234</v>
      </c>
      <c r="L743" s="22" t="b">
        <f>_xlfn.XLOOKUP(A743,'Patient Health Records'!A:A,'Patient Health Records'!AD:AD,FALSE)</f>
        <v>0</v>
      </c>
      <c r="M743">
        <f>_xlfn.XLOOKUP(A743,'Patient Demographics'!A:A,'Patient Demographics'!K:K,FALSE)</f>
        <v>3</v>
      </c>
      <c r="N743" t="b">
        <f>_xlfn.XLOOKUP(A743,'Billing Details'!A:A,'Billing Details'!T:T,FALSE)</f>
        <v>1</v>
      </c>
      <c r="O743" t="str">
        <f>_xlfn.XLOOKUP(A743,'Patient Health Records'!A:A,'Patient Health Records'!AF:AF,FALSE)</f>
        <v>Prostate Cancer</v>
      </c>
      <c r="P743" t="b">
        <f>_xlfn.XLOOKUP(A743,'Patient Health Records'!A:A,'Patient Health Records'!X:X,FALSE)</f>
        <v>0</v>
      </c>
      <c r="Q743" t="b">
        <f>_xlfn.XLOOKUP(A743,'Patient Health Records'!A:A,'Patient Health Records'!S:S,FALSE)</f>
        <v>0</v>
      </c>
      <c r="R743" t="b">
        <f>_xlfn.XLOOKUP(A743,'Patient Health Records'!A:A,'Patient Health Records'!AA:AA,FALSE)</f>
        <v>0</v>
      </c>
      <c r="S743" t="str">
        <f>_xlfn.XLOOKUP(A743,'Patient Demographics'!A:A,'Patient Demographics'!E:E,FALSE)</f>
        <v>Male</v>
      </c>
      <c r="T743" t="str">
        <f>_xlfn.XLOOKUP(A743,'Patient Education'!A:A,'Patient Education'!B:B,FALSE)</f>
        <v>PhD</v>
      </c>
      <c r="U743" t="str">
        <f>_xlfn.XLOOKUP('Combined Sheet'!A743,'Patient Education'!A:A,'Patient Education'!C:C,FALSE)</f>
        <v>CEO</v>
      </c>
      <c r="V743">
        <f>_xlfn.XLOOKUP(A743,'Billing Details'!A:A,'Billing Details'!J:J,FALSE)</f>
        <v>3000</v>
      </c>
    </row>
    <row r="744" spans="1:22" x14ac:dyDescent="0.35">
      <c r="A744" s="2" t="s">
        <v>1137</v>
      </c>
      <c r="B744">
        <f>_xlfn.XLOOKUP(A744,'Patient Demographics'!A:A,'Billing Details'!J:J,FALSE)</f>
        <v>20000</v>
      </c>
      <c r="C744" t="str">
        <f>_xlfn.XLOOKUP(A744,'Patient Demographics'!A:A,'Patient Demographics'!N:N,FALSE)</f>
        <v>North</v>
      </c>
      <c r="D744">
        <f>_xlfn.XLOOKUP(A744,'Patient Demographics'!A:A,'Patient Demographics'!I:I,FALSE)</f>
        <v>42</v>
      </c>
      <c r="E744" t="str">
        <f>_xlfn.XLOOKUP(A744,'Patient Demographics'!A:A,'Patient Demographics'!J:J,FALSE)</f>
        <v>Adult</v>
      </c>
      <c r="F744">
        <f>_xlfn.XLOOKUP(A744,'Billing Details'!A:A,'Billing Details'!U:U,FALSE)</f>
        <v>10044.68</v>
      </c>
      <c r="G744">
        <f>_xlfn.XLOOKUP(A744,'Patient Health Records'!A:A,'Patient Health Records'!E:E,FALSE)</f>
        <v>87.4</v>
      </c>
      <c r="H744" t="str">
        <f>_xlfn.XLOOKUP(A744,'Patient Health Records'!A:A,'Patient Health Records'!B:B,FALSE)</f>
        <v>B+</v>
      </c>
      <c r="I744" t="b">
        <f>_xlfn.XLOOKUP(A744,'Patient Health Records'!A:A,'Patient Health Records'!J:J,FALSE)</f>
        <v>0</v>
      </c>
      <c r="J744" t="b">
        <f>_xlfn.XLOOKUP(A744,'Patient Health Records'!A:A,'Patient Health Records'!P:P,FALSE)</f>
        <v>1</v>
      </c>
      <c r="K744" s="68">
        <f>_xlfn.XLOOKUP(A744,'Patient Health Records'!A:A,'Patient Health Records'!F:F,FALSE)</f>
        <v>29.2024457883658</v>
      </c>
      <c r="L744" s="22" t="b">
        <f>_xlfn.XLOOKUP(A744,'Patient Health Records'!A:A,'Patient Health Records'!AD:AD,FALSE)</f>
        <v>1</v>
      </c>
      <c r="M744">
        <f>_xlfn.XLOOKUP(A744,'Patient Demographics'!A:A,'Patient Demographics'!K:K,FALSE)</f>
        <v>2</v>
      </c>
      <c r="N744" t="b">
        <f>_xlfn.XLOOKUP(A744,'Billing Details'!A:A,'Billing Details'!T:T,FALSE)</f>
        <v>1</v>
      </c>
      <c r="O744" t="str">
        <f>_xlfn.XLOOKUP(A744,'Patient Health Records'!A:A,'Patient Health Records'!AF:AF,FALSE)</f>
        <v>Respiratory Infection</v>
      </c>
      <c r="P744" t="b">
        <f>_xlfn.XLOOKUP(A744,'Patient Health Records'!A:A,'Patient Health Records'!X:X,FALSE)</f>
        <v>0</v>
      </c>
      <c r="Q744" t="b">
        <f>_xlfn.XLOOKUP(A744,'Patient Health Records'!A:A,'Patient Health Records'!S:S,FALSE)</f>
        <v>1</v>
      </c>
      <c r="R744" t="b">
        <f>_xlfn.XLOOKUP(A744,'Patient Health Records'!A:A,'Patient Health Records'!AA:AA,FALSE)</f>
        <v>1</v>
      </c>
      <c r="S744" t="str">
        <f>_xlfn.XLOOKUP(A744,'Patient Demographics'!A:A,'Patient Demographics'!E:E,FALSE)</f>
        <v>Female</v>
      </c>
      <c r="T744" t="str">
        <f>_xlfn.XLOOKUP(A744,'Patient Education'!A:A,'Patient Education'!B:B,FALSE)</f>
        <v>School</v>
      </c>
      <c r="U744" t="str">
        <f>_xlfn.XLOOKUP('Combined Sheet'!A744,'Patient Education'!A:A,'Patient Education'!C:C,FALSE)</f>
        <v>Retail Worker</v>
      </c>
      <c r="V744">
        <f>_xlfn.XLOOKUP(A744,'Billing Details'!A:A,'Billing Details'!J:J,FALSE)</f>
        <v>20000</v>
      </c>
    </row>
    <row r="745" spans="1:22" x14ac:dyDescent="0.35">
      <c r="A745" s="2" t="s">
        <v>1138</v>
      </c>
      <c r="B745">
        <f>_xlfn.XLOOKUP(A745,'Patient Demographics'!A:A,'Billing Details'!J:J,FALSE)</f>
        <v>3000</v>
      </c>
      <c r="C745" t="str">
        <f>_xlfn.XLOOKUP(A745,'Patient Demographics'!A:A,'Patient Demographics'!N:N,FALSE)</f>
        <v>West</v>
      </c>
      <c r="D745">
        <f>_xlfn.XLOOKUP(A745,'Patient Demographics'!A:A,'Patient Demographics'!I:I,FALSE)</f>
        <v>48</v>
      </c>
      <c r="E745" t="str">
        <f>_xlfn.XLOOKUP(A745,'Patient Demographics'!A:A,'Patient Demographics'!J:J,FALSE)</f>
        <v>Senior</v>
      </c>
      <c r="F745">
        <f>_xlfn.XLOOKUP(A745,'Billing Details'!A:A,'Billing Details'!U:U,FALSE)</f>
        <v>2420.9700000000003</v>
      </c>
      <c r="G745">
        <f>_xlfn.XLOOKUP(A745,'Patient Health Records'!A:A,'Patient Health Records'!E:E,FALSE)</f>
        <v>85.8</v>
      </c>
      <c r="H745" t="str">
        <f>_xlfn.XLOOKUP(A745,'Patient Health Records'!A:A,'Patient Health Records'!B:B,FALSE)</f>
        <v>A-</v>
      </c>
      <c r="I745" t="b">
        <f>_xlfn.XLOOKUP(A745,'Patient Health Records'!A:A,'Patient Health Records'!J:J,FALSE)</f>
        <v>1</v>
      </c>
      <c r="J745" t="b">
        <f>_xlfn.XLOOKUP(A745,'Patient Health Records'!A:A,'Patient Health Records'!P:P,FALSE)</f>
        <v>0</v>
      </c>
      <c r="K745" s="68">
        <f>_xlfn.XLOOKUP(A745,'Patient Health Records'!A:A,'Patient Health Records'!F:F,FALSE)</f>
        <v>29.342361752334053</v>
      </c>
      <c r="L745" s="22" t="b">
        <f>_xlfn.XLOOKUP(A745,'Patient Health Records'!A:A,'Patient Health Records'!AD:AD,FALSE)</f>
        <v>1</v>
      </c>
      <c r="M745">
        <f>_xlfn.XLOOKUP(A745,'Patient Demographics'!A:A,'Patient Demographics'!K:K,FALSE)</f>
        <v>25</v>
      </c>
      <c r="N745" t="b">
        <f>_xlfn.XLOOKUP(A745,'Billing Details'!A:A,'Billing Details'!T:T,FALSE)</f>
        <v>1</v>
      </c>
      <c r="O745" t="str">
        <f>_xlfn.XLOOKUP(A745,'Patient Health Records'!A:A,'Patient Health Records'!AF:AF,FALSE)</f>
        <v>Fractured Arm</v>
      </c>
      <c r="P745" t="b">
        <f>_xlfn.XLOOKUP(A745,'Patient Health Records'!A:A,'Patient Health Records'!X:X,FALSE)</f>
        <v>0</v>
      </c>
      <c r="Q745" t="b">
        <f>_xlfn.XLOOKUP(A745,'Patient Health Records'!A:A,'Patient Health Records'!S:S,FALSE)</f>
        <v>1</v>
      </c>
      <c r="R745" t="b">
        <f>_xlfn.XLOOKUP(A745,'Patient Health Records'!A:A,'Patient Health Records'!AA:AA,FALSE)</f>
        <v>0</v>
      </c>
      <c r="S745" t="str">
        <f>_xlfn.XLOOKUP(A745,'Patient Demographics'!A:A,'Patient Demographics'!E:E,FALSE)</f>
        <v>Male</v>
      </c>
      <c r="T745" t="str">
        <f>_xlfn.XLOOKUP(A745,'Patient Education'!A:A,'Patient Education'!B:B,FALSE)</f>
        <v>School</v>
      </c>
      <c r="U745" t="str">
        <f>_xlfn.XLOOKUP('Combined Sheet'!A745,'Patient Education'!A:A,'Patient Education'!C:C,FALSE)</f>
        <v>Clerical Staff</v>
      </c>
      <c r="V745">
        <f>_xlfn.XLOOKUP(A745,'Billing Details'!A:A,'Billing Details'!J:J,FALSE)</f>
        <v>3000</v>
      </c>
    </row>
    <row r="746" spans="1:22" x14ac:dyDescent="0.35">
      <c r="A746" s="2" t="s">
        <v>1140</v>
      </c>
      <c r="B746">
        <f>_xlfn.XLOOKUP(A746,'Patient Demographics'!A:A,'Billing Details'!J:J,FALSE)</f>
        <v>12000</v>
      </c>
      <c r="C746" t="str">
        <f>_xlfn.XLOOKUP(A746,'Patient Demographics'!A:A,'Patient Demographics'!N:N,FALSE)</f>
        <v>North</v>
      </c>
      <c r="D746">
        <f>_xlfn.XLOOKUP(A746,'Patient Demographics'!A:A,'Patient Demographics'!I:I,FALSE)</f>
        <v>38</v>
      </c>
      <c r="E746" t="str">
        <f>_xlfn.XLOOKUP(A746,'Patient Demographics'!A:A,'Patient Demographics'!J:J,FALSE)</f>
        <v>Adult</v>
      </c>
      <c r="F746">
        <f>_xlfn.XLOOKUP(A746,'Billing Details'!A:A,'Billing Details'!U:U,FALSE)</f>
        <v>7689</v>
      </c>
      <c r="G746">
        <f>_xlfn.XLOOKUP(A746,'Patient Health Records'!A:A,'Patient Health Records'!E:E,FALSE)</f>
        <v>75.400000000000006</v>
      </c>
      <c r="H746" t="str">
        <f>_xlfn.XLOOKUP(A746,'Patient Health Records'!A:A,'Patient Health Records'!B:B,FALSE)</f>
        <v>AB-</v>
      </c>
      <c r="I746" t="b">
        <f>_xlfn.XLOOKUP(A746,'Patient Health Records'!A:A,'Patient Health Records'!J:J,FALSE)</f>
        <v>1</v>
      </c>
      <c r="J746" t="b">
        <f>_xlfn.XLOOKUP(A746,'Patient Health Records'!A:A,'Patient Health Records'!P:P,FALSE)</f>
        <v>0</v>
      </c>
      <c r="K746" s="68">
        <f>_xlfn.XLOOKUP(A746,'Patient Health Records'!A:A,'Patient Health Records'!F:F,FALSE)</f>
        <v>24.620408163265306</v>
      </c>
      <c r="L746" s="22" t="b">
        <f>_xlfn.XLOOKUP(A746,'Patient Health Records'!A:A,'Patient Health Records'!AD:AD,FALSE)</f>
        <v>0</v>
      </c>
      <c r="M746">
        <f>_xlfn.XLOOKUP(A746,'Patient Demographics'!A:A,'Patient Demographics'!K:K,FALSE)</f>
        <v>0.5</v>
      </c>
      <c r="N746" t="b">
        <f>_xlfn.XLOOKUP(A746,'Billing Details'!A:A,'Billing Details'!T:T,FALSE)</f>
        <v>1</v>
      </c>
      <c r="O746" t="str">
        <f>_xlfn.XLOOKUP(A746,'Patient Health Records'!A:A,'Patient Health Records'!AF:AF,FALSE)</f>
        <v>Allergic Reaction</v>
      </c>
      <c r="P746" t="b">
        <f>_xlfn.XLOOKUP(A746,'Patient Health Records'!A:A,'Patient Health Records'!X:X,FALSE)</f>
        <v>0</v>
      </c>
      <c r="Q746" t="b">
        <f>_xlfn.XLOOKUP(A746,'Patient Health Records'!A:A,'Patient Health Records'!S:S,FALSE)</f>
        <v>0</v>
      </c>
      <c r="R746" t="b">
        <f>_xlfn.XLOOKUP(A746,'Patient Health Records'!A:A,'Patient Health Records'!AA:AA,FALSE)</f>
        <v>0</v>
      </c>
      <c r="S746" t="str">
        <f>_xlfn.XLOOKUP(A746,'Patient Demographics'!A:A,'Patient Demographics'!E:E,FALSE)</f>
        <v>Female</v>
      </c>
      <c r="T746" t="str">
        <f>_xlfn.XLOOKUP(A746,'Patient Education'!A:A,'Patient Education'!B:B,FALSE)</f>
        <v>Bachelor's Degree</v>
      </c>
      <c r="U746" t="str">
        <f>_xlfn.XLOOKUP('Combined Sheet'!A746,'Patient Education'!A:A,'Patient Education'!C:C,FALSE)</f>
        <v>Nurse</v>
      </c>
      <c r="V746">
        <f>_xlfn.XLOOKUP(A746,'Billing Details'!A:A,'Billing Details'!J:J,FALSE)</f>
        <v>12000</v>
      </c>
    </row>
    <row r="747" spans="1:22" x14ac:dyDescent="0.35">
      <c r="A747" s="2" t="s">
        <v>1141</v>
      </c>
      <c r="B747">
        <f>_xlfn.XLOOKUP(A747,'Patient Demographics'!A:A,'Billing Details'!J:J,FALSE)</f>
        <v>500</v>
      </c>
      <c r="C747" t="str">
        <f>_xlfn.XLOOKUP(A747,'Patient Demographics'!A:A,'Patient Demographics'!N:N,FALSE)</f>
        <v>South</v>
      </c>
      <c r="D747">
        <f>_xlfn.XLOOKUP(A747,'Patient Demographics'!A:A,'Patient Demographics'!I:I,FALSE)</f>
        <v>38</v>
      </c>
      <c r="E747" t="str">
        <f>_xlfn.XLOOKUP(A747,'Patient Demographics'!A:A,'Patient Demographics'!J:J,FALSE)</f>
        <v>Adult</v>
      </c>
      <c r="F747">
        <f>_xlfn.XLOOKUP(A747,'Billing Details'!A:A,'Billing Details'!U:U,FALSE)</f>
        <v>405.67</v>
      </c>
      <c r="G747">
        <f>_xlfn.XLOOKUP(A747,'Patient Health Records'!A:A,'Patient Health Records'!E:E,FALSE)</f>
        <v>77.900000000000006</v>
      </c>
      <c r="H747" t="str">
        <f>_xlfn.XLOOKUP(A747,'Patient Health Records'!A:A,'Patient Health Records'!B:B,FALSE)</f>
        <v>O+</v>
      </c>
      <c r="I747" t="b">
        <f>_xlfn.XLOOKUP(A747,'Patient Health Records'!A:A,'Patient Health Records'!J:J,FALSE)</f>
        <v>0</v>
      </c>
      <c r="J747" t="b">
        <f>_xlfn.XLOOKUP(A747,'Patient Health Records'!A:A,'Patient Health Records'!P:P,FALSE)</f>
        <v>0</v>
      </c>
      <c r="K747" s="68">
        <f>_xlfn.XLOOKUP(A747,'Patient Health Records'!A:A,'Patient Health Records'!F:F,FALSE)</f>
        <v>24.3125994819138</v>
      </c>
      <c r="L747" s="22" t="b">
        <f>_xlfn.XLOOKUP(A747,'Patient Health Records'!A:A,'Patient Health Records'!AD:AD,FALSE)</f>
        <v>0</v>
      </c>
      <c r="M747">
        <f>_xlfn.XLOOKUP(A747,'Patient Demographics'!A:A,'Patient Demographics'!K:K,FALSE)</f>
        <v>20</v>
      </c>
      <c r="N747" t="b">
        <f>_xlfn.XLOOKUP(A747,'Billing Details'!A:A,'Billing Details'!T:T,FALSE)</f>
        <v>1</v>
      </c>
      <c r="O747" t="str">
        <f>_xlfn.XLOOKUP(A747,'Patient Health Records'!A:A,'Patient Health Records'!AF:AF,FALSE)</f>
        <v>Childbirth</v>
      </c>
      <c r="P747" t="b">
        <f>_xlfn.XLOOKUP(A747,'Patient Health Records'!A:A,'Patient Health Records'!X:X,FALSE)</f>
        <v>0</v>
      </c>
      <c r="Q747" t="b">
        <f>_xlfn.XLOOKUP(A747,'Patient Health Records'!A:A,'Patient Health Records'!S:S,FALSE)</f>
        <v>0</v>
      </c>
      <c r="R747" t="b">
        <f>_xlfn.XLOOKUP(A747,'Patient Health Records'!A:A,'Patient Health Records'!AA:AA,FALSE)</f>
        <v>0</v>
      </c>
      <c r="S747" t="str">
        <f>_xlfn.XLOOKUP(A747,'Patient Demographics'!A:A,'Patient Demographics'!E:E,FALSE)</f>
        <v>Female</v>
      </c>
      <c r="T747" t="str">
        <f>_xlfn.XLOOKUP(A747,'Patient Education'!A:A,'Patient Education'!B:B,FALSE)</f>
        <v>High School</v>
      </c>
      <c r="U747" t="str">
        <f>_xlfn.XLOOKUP('Combined Sheet'!A747,'Patient Education'!A:A,'Patient Education'!C:C,FALSE)</f>
        <v>Unemployed</v>
      </c>
      <c r="V747">
        <f>_xlfn.XLOOKUP(A747,'Billing Details'!A:A,'Billing Details'!J:J,FALSE)</f>
        <v>500</v>
      </c>
    </row>
    <row r="748" spans="1:22" x14ac:dyDescent="0.35">
      <c r="A748" s="2" t="s">
        <v>1142</v>
      </c>
      <c r="B748">
        <f>_xlfn.XLOOKUP(A748,'Patient Demographics'!A:A,'Billing Details'!J:J,FALSE)</f>
        <v>300000</v>
      </c>
      <c r="C748" t="str">
        <f>_xlfn.XLOOKUP(A748,'Patient Demographics'!A:A,'Patient Demographics'!N:N,FALSE)</f>
        <v>South</v>
      </c>
      <c r="D748">
        <f>_xlfn.XLOOKUP(A748,'Patient Demographics'!A:A,'Patient Demographics'!I:I,FALSE)</f>
        <v>38</v>
      </c>
      <c r="E748" t="str">
        <f>_xlfn.XLOOKUP(A748,'Patient Demographics'!A:A,'Patient Demographics'!J:J,FALSE)</f>
        <v>Adult</v>
      </c>
      <c r="F748" t="str">
        <f>_xlfn.XLOOKUP(A748,'Billing Details'!A:A,'Billing Details'!U:U,FALSE)</f>
        <v/>
      </c>
      <c r="G748">
        <f>_xlfn.XLOOKUP(A748,'Patient Health Records'!A:A,'Patient Health Records'!E:E,FALSE)</f>
        <v>97.6</v>
      </c>
      <c r="H748" t="str">
        <f>_xlfn.XLOOKUP(A748,'Patient Health Records'!A:A,'Patient Health Records'!B:B,FALSE)</f>
        <v>O-</v>
      </c>
      <c r="I748" t="b">
        <f>_xlfn.XLOOKUP(A748,'Patient Health Records'!A:A,'Patient Health Records'!J:J,FALSE)</f>
        <v>0</v>
      </c>
      <c r="J748" t="b">
        <f>_xlfn.XLOOKUP(A748,'Patient Health Records'!A:A,'Patient Health Records'!P:P,FALSE)</f>
        <v>0</v>
      </c>
      <c r="K748" s="68">
        <f>_xlfn.XLOOKUP(A748,'Patient Health Records'!A:A,'Patient Health Records'!F:F,FALSE)</f>
        <v>30.804191389976012</v>
      </c>
      <c r="L748" s="22" t="b">
        <f>_xlfn.XLOOKUP(A748,'Patient Health Records'!A:A,'Patient Health Records'!AD:AD,FALSE)</f>
        <v>1</v>
      </c>
      <c r="M748">
        <f>_xlfn.XLOOKUP(A748,'Patient Demographics'!A:A,'Patient Demographics'!K:K,FALSE)</f>
        <v>40</v>
      </c>
      <c r="N748" t="b">
        <f>_xlfn.XLOOKUP(A748,'Billing Details'!A:A,'Billing Details'!T:T,FALSE)</f>
        <v>0</v>
      </c>
      <c r="O748" t="str">
        <f>_xlfn.XLOOKUP(A748,'Patient Health Records'!A:A,'Patient Health Records'!AF:AF,FALSE)</f>
        <v>Respiratory Infection</v>
      </c>
      <c r="P748" t="b">
        <f>_xlfn.XLOOKUP(A748,'Patient Health Records'!A:A,'Patient Health Records'!X:X,FALSE)</f>
        <v>0</v>
      </c>
      <c r="Q748" t="b">
        <f>_xlfn.XLOOKUP(A748,'Patient Health Records'!A:A,'Patient Health Records'!S:S,FALSE)</f>
        <v>1</v>
      </c>
      <c r="R748" t="b">
        <f>_xlfn.XLOOKUP(A748,'Patient Health Records'!A:A,'Patient Health Records'!AA:AA,FALSE)</f>
        <v>1</v>
      </c>
      <c r="S748" t="str">
        <f>_xlfn.XLOOKUP(A748,'Patient Demographics'!A:A,'Patient Demographics'!E:E,FALSE)</f>
        <v>Female</v>
      </c>
      <c r="T748" t="str">
        <f>_xlfn.XLOOKUP(A748,'Patient Education'!A:A,'Patient Education'!B:B,FALSE)</f>
        <v>Bachelor's Degree</v>
      </c>
      <c r="U748" t="str">
        <f>_xlfn.XLOOKUP('Combined Sheet'!A748,'Patient Education'!A:A,'Patient Education'!C:C,FALSE)</f>
        <v>Engineer</v>
      </c>
      <c r="V748">
        <f>_xlfn.XLOOKUP(A748,'Billing Details'!A:A,'Billing Details'!J:J,FALSE)</f>
        <v>300000</v>
      </c>
    </row>
    <row r="749" spans="1:22" x14ac:dyDescent="0.35">
      <c r="A749" s="2" t="s">
        <v>1143</v>
      </c>
      <c r="B749">
        <f>_xlfn.XLOOKUP(A749,'Patient Demographics'!A:A,'Billing Details'!J:J,FALSE)</f>
        <v>200000</v>
      </c>
      <c r="C749" t="str">
        <f>_xlfn.XLOOKUP(A749,'Patient Demographics'!A:A,'Patient Demographics'!N:N,FALSE)</f>
        <v>West</v>
      </c>
      <c r="D749">
        <f>_xlfn.XLOOKUP(A749,'Patient Demographics'!A:A,'Patient Demographics'!I:I,FALSE)</f>
        <v>42</v>
      </c>
      <c r="E749" t="str">
        <f>_xlfn.XLOOKUP(A749,'Patient Demographics'!A:A,'Patient Demographics'!J:J,FALSE)</f>
        <v>Adult</v>
      </c>
      <c r="F749">
        <f>_xlfn.XLOOKUP(A749,'Billing Details'!A:A,'Billing Details'!U:U,FALSE)</f>
        <v>141389.44</v>
      </c>
      <c r="G749">
        <f>_xlfn.XLOOKUP(A749,'Patient Health Records'!A:A,'Patient Health Records'!E:E,FALSE)</f>
        <v>97.1</v>
      </c>
      <c r="H749" t="str">
        <f>_xlfn.XLOOKUP(A749,'Patient Health Records'!A:A,'Patient Health Records'!B:B,FALSE)</f>
        <v>O+</v>
      </c>
      <c r="I749" t="b">
        <f>_xlfn.XLOOKUP(A749,'Patient Health Records'!A:A,'Patient Health Records'!J:J,FALSE)</f>
        <v>0</v>
      </c>
      <c r="J749" t="b">
        <f>_xlfn.XLOOKUP(A749,'Patient Health Records'!A:A,'Patient Health Records'!P:P,FALSE)</f>
        <v>0</v>
      </c>
      <c r="K749" s="68">
        <f>_xlfn.XLOOKUP(A749,'Patient Health Records'!A:A,'Patient Health Records'!F:F,FALSE)</f>
        <v>30.304921818919507</v>
      </c>
      <c r="L749" s="22" t="b">
        <f>_xlfn.XLOOKUP(A749,'Patient Health Records'!A:A,'Patient Health Records'!AD:AD,FALSE)</f>
        <v>1</v>
      </c>
      <c r="M749">
        <f>_xlfn.XLOOKUP(A749,'Patient Demographics'!A:A,'Patient Demographics'!K:K,FALSE)</f>
        <v>20</v>
      </c>
      <c r="N749" t="b">
        <f>_xlfn.XLOOKUP(A749,'Billing Details'!A:A,'Billing Details'!T:T,FALSE)</f>
        <v>1</v>
      </c>
      <c r="O749" t="str">
        <f>_xlfn.XLOOKUP(A749,'Patient Health Records'!A:A,'Patient Health Records'!AF:AF,FALSE)</f>
        <v>Hypertension</v>
      </c>
      <c r="P749" t="b">
        <f>_xlfn.XLOOKUP(A749,'Patient Health Records'!A:A,'Patient Health Records'!X:X,FALSE)</f>
        <v>0</v>
      </c>
      <c r="Q749" t="b">
        <f>_xlfn.XLOOKUP(A749,'Patient Health Records'!A:A,'Patient Health Records'!S:S,FALSE)</f>
        <v>1</v>
      </c>
      <c r="R749" t="b">
        <f>_xlfn.XLOOKUP(A749,'Patient Health Records'!A:A,'Patient Health Records'!AA:AA,FALSE)</f>
        <v>0</v>
      </c>
      <c r="S749" t="str">
        <f>_xlfn.XLOOKUP(A749,'Patient Demographics'!A:A,'Patient Demographics'!E:E,FALSE)</f>
        <v>Female</v>
      </c>
      <c r="T749" t="str">
        <f>_xlfn.XLOOKUP(A749,'Patient Education'!A:A,'Patient Education'!B:B,FALSE)</f>
        <v>School</v>
      </c>
      <c r="U749" t="str">
        <f>_xlfn.XLOOKUP('Combined Sheet'!A749,'Patient Education'!A:A,'Patient Education'!C:C,FALSE)</f>
        <v>Clerical Staff</v>
      </c>
      <c r="V749">
        <f>_xlfn.XLOOKUP(A749,'Billing Details'!A:A,'Billing Details'!J:J,FALSE)</f>
        <v>200000</v>
      </c>
    </row>
    <row r="750" spans="1:22" x14ac:dyDescent="0.35">
      <c r="A750" s="2" t="s">
        <v>1144</v>
      </c>
      <c r="B750">
        <f>_xlfn.XLOOKUP(A750,'Patient Demographics'!A:A,'Billing Details'!J:J,FALSE)</f>
        <v>240000</v>
      </c>
      <c r="C750" t="str">
        <f>_xlfn.XLOOKUP(A750,'Patient Demographics'!A:A,'Patient Demographics'!N:N,FALSE)</f>
        <v>South</v>
      </c>
      <c r="D750">
        <f>_xlfn.XLOOKUP(A750,'Patient Demographics'!A:A,'Patient Demographics'!I:I,FALSE)</f>
        <v>53</v>
      </c>
      <c r="E750" t="str">
        <f>_xlfn.XLOOKUP(A750,'Patient Demographics'!A:A,'Patient Demographics'!J:J,FALSE)</f>
        <v>Senior</v>
      </c>
      <c r="F750">
        <f>_xlfn.XLOOKUP(A750,'Billing Details'!A:A,'Billing Details'!U:U,FALSE)</f>
        <v>211079.16</v>
      </c>
      <c r="G750">
        <f>_xlfn.XLOOKUP(A750,'Patient Health Records'!A:A,'Patient Health Records'!E:E,FALSE)</f>
        <v>73</v>
      </c>
      <c r="H750" t="str">
        <f>_xlfn.XLOOKUP(A750,'Patient Health Records'!A:A,'Patient Health Records'!B:B,FALSE)</f>
        <v>A-</v>
      </c>
      <c r="I750" t="b">
        <f>_xlfn.XLOOKUP(A750,'Patient Health Records'!A:A,'Patient Health Records'!J:J,FALSE)</f>
        <v>1</v>
      </c>
      <c r="J750" t="b">
        <f>_xlfn.XLOOKUP(A750,'Patient Health Records'!A:A,'Patient Health Records'!P:P,FALSE)</f>
        <v>0</v>
      </c>
      <c r="K750" s="68">
        <f>_xlfn.XLOOKUP(A750,'Patient Health Records'!A:A,'Patient Health Records'!F:F,FALSE)</f>
        <v>28.515624999999993</v>
      </c>
      <c r="L750" s="22" t="b">
        <f>_xlfn.XLOOKUP(A750,'Patient Health Records'!A:A,'Patient Health Records'!AD:AD,FALSE)</f>
        <v>1</v>
      </c>
      <c r="M750">
        <f>_xlfn.XLOOKUP(A750,'Patient Demographics'!A:A,'Patient Demographics'!K:K,FALSE)</f>
        <v>25</v>
      </c>
      <c r="N750" t="b">
        <f>_xlfn.XLOOKUP(A750,'Billing Details'!A:A,'Billing Details'!T:T,FALSE)</f>
        <v>1</v>
      </c>
      <c r="O750" t="str">
        <f>_xlfn.XLOOKUP(A750,'Patient Health Records'!A:A,'Patient Health Records'!AF:AF,FALSE)</f>
        <v>Heart Disease</v>
      </c>
      <c r="P750" t="b">
        <f>_xlfn.XLOOKUP(A750,'Patient Health Records'!A:A,'Patient Health Records'!X:X,FALSE)</f>
        <v>0</v>
      </c>
      <c r="Q750" t="b">
        <f>_xlfn.XLOOKUP(A750,'Patient Health Records'!A:A,'Patient Health Records'!S:S,FALSE)</f>
        <v>1</v>
      </c>
      <c r="R750" t="b">
        <f>_xlfn.XLOOKUP(A750,'Patient Health Records'!A:A,'Patient Health Records'!AA:AA,FALSE)</f>
        <v>0</v>
      </c>
      <c r="S750" t="str">
        <f>_xlfn.XLOOKUP(A750,'Patient Demographics'!A:A,'Patient Demographics'!E:E,FALSE)</f>
        <v>Male</v>
      </c>
      <c r="T750" t="str">
        <f>_xlfn.XLOOKUP(A750,'Patient Education'!A:A,'Patient Education'!B:B,FALSE)</f>
        <v>School</v>
      </c>
      <c r="U750" t="str">
        <f>_xlfn.XLOOKUP('Combined Sheet'!A750,'Patient Education'!A:A,'Patient Education'!C:C,FALSE)</f>
        <v>Driver</v>
      </c>
      <c r="V750">
        <f>_xlfn.XLOOKUP(A750,'Billing Details'!A:A,'Billing Details'!J:J,FALSE)</f>
        <v>240000</v>
      </c>
    </row>
    <row r="751" spans="1:22" x14ac:dyDescent="0.35">
      <c r="A751" s="2" t="s">
        <v>1145</v>
      </c>
      <c r="B751">
        <f>_xlfn.XLOOKUP(A751,'Patient Demographics'!A:A,'Billing Details'!J:J,FALSE)</f>
        <v>100</v>
      </c>
      <c r="C751" t="str">
        <f>_xlfn.XLOOKUP(A751,'Patient Demographics'!A:A,'Patient Demographics'!N:N,FALSE)</f>
        <v>East</v>
      </c>
      <c r="D751">
        <f>_xlfn.XLOOKUP(A751,'Patient Demographics'!A:A,'Patient Demographics'!I:I,FALSE)</f>
        <v>73</v>
      </c>
      <c r="E751" t="str">
        <f>_xlfn.XLOOKUP(A751,'Patient Demographics'!A:A,'Patient Demographics'!J:J,FALSE)</f>
        <v>super senior</v>
      </c>
      <c r="F751" t="str">
        <f>_xlfn.XLOOKUP(A751,'Billing Details'!A:A,'Billing Details'!U:U,FALSE)</f>
        <v/>
      </c>
      <c r="G751">
        <f>_xlfn.XLOOKUP(A751,'Patient Health Records'!A:A,'Patient Health Records'!E:E,FALSE)</f>
        <v>95.1</v>
      </c>
      <c r="H751" t="str">
        <f>_xlfn.XLOOKUP(A751,'Patient Health Records'!A:A,'Patient Health Records'!B:B,FALSE)</f>
        <v>O+</v>
      </c>
      <c r="I751" t="b">
        <f>_xlfn.XLOOKUP(A751,'Patient Health Records'!A:A,'Patient Health Records'!J:J,FALSE)</f>
        <v>0</v>
      </c>
      <c r="J751" t="b">
        <f>_xlfn.XLOOKUP(A751,'Patient Health Records'!A:A,'Patient Health Records'!P:P,FALSE)</f>
        <v>0</v>
      </c>
      <c r="K751" s="68">
        <f>_xlfn.XLOOKUP(A751,'Patient Health Records'!A:A,'Patient Health Records'!F:F,FALSE)</f>
        <v>33.694727891156468</v>
      </c>
      <c r="L751" s="22" t="b">
        <f>_xlfn.XLOOKUP(A751,'Patient Health Records'!A:A,'Patient Health Records'!AD:AD,FALSE)</f>
        <v>1</v>
      </c>
      <c r="M751">
        <f>_xlfn.XLOOKUP(A751,'Patient Demographics'!A:A,'Patient Demographics'!K:K,FALSE)</f>
        <v>15</v>
      </c>
      <c r="N751" t="b">
        <f>_xlfn.XLOOKUP(A751,'Billing Details'!A:A,'Billing Details'!T:T,FALSE)</f>
        <v>0</v>
      </c>
      <c r="O751" t="str">
        <f>_xlfn.XLOOKUP(A751,'Patient Health Records'!A:A,'Patient Health Records'!AF:AF,FALSE)</f>
        <v>Heart Attack</v>
      </c>
      <c r="P751" t="b">
        <f>_xlfn.XLOOKUP(A751,'Patient Health Records'!A:A,'Patient Health Records'!X:X,FALSE)</f>
        <v>0</v>
      </c>
      <c r="Q751" t="b">
        <f>_xlfn.XLOOKUP(A751,'Patient Health Records'!A:A,'Patient Health Records'!S:S,FALSE)</f>
        <v>0</v>
      </c>
      <c r="R751" t="b">
        <f>_xlfn.XLOOKUP(A751,'Patient Health Records'!A:A,'Patient Health Records'!AA:AA,FALSE)</f>
        <v>0</v>
      </c>
      <c r="S751" t="str">
        <f>_xlfn.XLOOKUP(A751,'Patient Demographics'!A:A,'Patient Demographics'!E:E,FALSE)</f>
        <v>Male</v>
      </c>
      <c r="T751" t="str">
        <f>_xlfn.XLOOKUP(A751,'Patient Education'!A:A,'Patient Education'!B:B,FALSE)</f>
        <v>Master's Degree</v>
      </c>
      <c r="U751" t="str">
        <f>_xlfn.XLOOKUP('Combined Sheet'!A751,'Patient Education'!A:A,'Patient Education'!C:C,FALSE)</f>
        <v>Software Engineer</v>
      </c>
      <c r="V751">
        <f>_xlfn.XLOOKUP(A751,'Billing Details'!A:A,'Billing Details'!J:J,FALSE)</f>
        <v>100</v>
      </c>
    </row>
    <row r="752" spans="1:22" x14ac:dyDescent="0.35">
      <c r="A752" s="2" t="s">
        <v>1146</v>
      </c>
      <c r="B752">
        <f>_xlfn.XLOOKUP(A752,'Patient Demographics'!A:A,'Billing Details'!J:J,FALSE)</f>
        <v>20000</v>
      </c>
      <c r="C752" t="str">
        <f>_xlfn.XLOOKUP(A752,'Patient Demographics'!A:A,'Patient Demographics'!N:N,FALSE)</f>
        <v>West</v>
      </c>
      <c r="D752">
        <f>_xlfn.XLOOKUP(A752,'Patient Demographics'!A:A,'Patient Demographics'!I:I,FALSE)</f>
        <v>62</v>
      </c>
      <c r="E752" t="str">
        <f>_xlfn.XLOOKUP(A752,'Patient Demographics'!A:A,'Patient Demographics'!J:J,FALSE)</f>
        <v>super senior</v>
      </c>
      <c r="F752">
        <f>_xlfn.XLOOKUP(A752,'Billing Details'!A:A,'Billing Details'!U:U,FALSE)</f>
        <v>15758.62</v>
      </c>
      <c r="G752">
        <f>_xlfn.XLOOKUP(A752,'Patient Health Records'!A:A,'Patient Health Records'!E:E,FALSE)</f>
        <v>84.2</v>
      </c>
      <c r="H752" t="str">
        <f>_xlfn.XLOOKUP(A752,'Patient Health Records'!A:A,'Patient Health Records'!B:B,FALSE)</f>
        <v>A-</v>
      </c>
      <c r="I752" t="b">
        <f>_xlfn.XLOOKUP(A752,'Patient Health Records'!A:A,'Patient Health Records'!J:J,FALSE)</f>
        <v>1</v>
      </c>
      <c r="J752" t="b">
        <f>_xlfn.XLOOKUP(A752,'Patient Health Records'!A:A,'Patient Health Records'!P:P,FALSE)</f>
        <v>1</v>
      </c>
      <c r="K752" s="68">
        <f>_xlfn.XLOOKUP(A752,'Patient Health Records'!A:A,'Patient Health Records'!F:F,FALSE)</f>
        <v>30.927456382001839</v>
      </c>
      <c r="L752" s="22" t="b">
        <f>_xlfn.XLOOKUP(A752,'Patient Health Records'!A:A,'Patient Health Records'!AD:AD,FALSE)</f>
        <v>1</v>
      </c>
      <c r="M752">
        <f>_xlfn.XLOOKUP(A752,'Patient Demographics'!A:A,'Patient Demographics'!K:K,FALSE)</f>
        <v>120</v>
      </c>
      <c r="N752" t="b">
        <f>_xlfn.XLOOKUP(A752,'Billing Details'!A:A,'Billing Details'!T:T,FALSE)</f>
        <v>1</v>
      </c>
      <c r="O752" t="str">
        <f>_xlfn.XLOOKUP(A752,'Patient Health Records'!A:A,'Patient Health Records'!AF:AF,FALSE)</f>
        <v>Fractured Leg</v>
      </c>
      <c r="P752" t="b">
        <f>_xlfn.XLOOKUP(A752,'Patient Health Records'!A:A,'Patient Health Records'!X:X,FALSE)</f>
        <v>1</v>
      </c>
      <c r="Q752" t="b">
        <f>_xlfn.XLOOKUP(A752,'Patient Health Records'!A:A,'Patient Health Records'!S:S,FALSE)</f>
        <v>1</v>
      </c>
      <c r="R752" t="b">
        <f>_xlfn.XLOOKUP(A752,'Patient Health Records'!A:A,'Patient Health Records'!AA:AA,FALSE)</f>
        <v>1</v>
      </c>
      <c r="S752" t="str">
        <f>_xlfn.XLOOKUP(A752,'Patient Demographics'!A:A,'Patient Demographics'!E:E,FALSE)</f>
        <v>Male</v>
      </c>
      <c r="T752" t="str">
        <f>_xlfn.XLOOKUP(A752,'Patient Education'!A:A,'Patient Education'!B:B,FALSE)</f>
        <v>Post-graduate</v>
      </c>
      <c r="U752" t="str">
        <f>_xlfn.XLOOKUP('Combined Sheet'!A752,'Patient Education'!A:A,'Patient Education'!C:C,FALSE)</f>
        <v>Scientist</v>
      </c>
      <c r="V752">
        <f>_xlfn.XLOOKUP(A752,'Billing Details'!A:A,'Billing Details'!J:J,FALSE)</f>
        <v>20000</v>
      </c>
    </row>
    <row r="753" spans="1:22" x14ac:dyDescent="0.35">
      <c r="A753" s="2" t="s">
        <v>1147</v>
      </c>
      <c r="B753">
        <f>_xlfn.XLOOKUP(A753,'Patient Demographics'!A:A,'Billing Details'!J:J,FALSE)</f>
        <v>18000</v>
      </c>
      <c r="C753" t="str">
        <f>_xlfn.XLOOKUP(A753,'Patient Demographics'!A:A,'Patient Demographics'!N:N,FALSE)</f>
        <v>South</v>
      </c>
      <c r="D753">
        <f>_xlfn.XLOOKUP(A753,'Patient Demographics'!A:A,'Patient Demographics'!I:I,FALSE)</f>
        <v>58</v>
      </c>
      <c r="E753" t="str">
        <f>_xlfn.XLOOKUP(A753,'Patient Demographics'!A:A,'Patient Demographics'!J:J,FALSE)</f>
        <v>Senior</v>
      </c>
      <c r="F753">
        <f>_xlfn.XLOOKUP(A753,'Billing Details'!A:A,'Billing Details'!U:U,FALSE)</f>
        <v>13560.54</v>
      </c>
      <c r="G753">
        <f>_xlfn.XLOOKUP(A753,'Patient Health Records'!A:A,'Patient Health Records'!E:E,FALSE)</f>
        <v>84.8</v>
      </c>
      <c r="H753" t="str">
        <f>_xlfn.XLOOKUP(A753,'Patient Health Records'!A:A,'Patient Health Records'!B:B,FALSE)</f>
        <v>O-</v>
      </c>
      <c r="I753" t="b">
        <f>_xlfn.XLOOKUP(A753,'Patient Health Records'!A:A,'Patient Health Records'!J:J,FALSE)</f>
        <v>0</v>
      </c>
      <c r="J753" t="b">
        <f>_xlfn.XLOOKUP(A753,'Patient Health Records'!A:A,'Patient Health Records'!P:P,FALSE)</f>
        <v>0</v>
      </c>
      <c r="K753" s="68">
        <f>_xlfn.XLOOKUP(A753,'Patient Health Records'!A:A,'Patient Health Records'!F:F,FALSE)</f>
        <v>33.968915237942632</v>
      </c>
      <c r="L753" s="22" t="b">
        <f>_xlfn.XLOOKUP(A753,'Patient Health Records'!A:A,'Patient Health Records'!AD:AD,FALSE)</f>
        <v>1</v>
      </c>
      <c r="M753">
        <f>_xlfn.XLOOKUP(A753,'Patient Demographics'!A:A,'Patient Demographics'!K:K,FALSE)</f>
        <v>20</v>
      </c>
      <c r="N753" t="b">
        <f>_xlfn.XLOOKUP(A753,'Billing Details'!A:A,'Billing Details'!T:T,FALSE)</f>
        <v>1</v>
      </c>
      <c r="O753" t="str">
        <f>_xlfn.XLOOKUP(A753,'Patient Health Records'!A:A,'Patient Health Records'!AF:AF,FALSE)</f>
        <v>Fractured Arm</v>
      </c>
      <c r="P753" t="b">
        <f>_xlfn.XLOOKUP(A753,'Patient Health Records'!A:A,'Patient Health Records'!X:X,FALSE)</f>
        <v>0</v>
      </c>
      <c r="Q753" t="b">
        <f>_xlfn.XLOOKUP(A753,'Patient Health Records'!A:A,'Patient Health Records'!S:S,FALSE)</f>
        <v>1</v>
      </c>
      <c r="R753" t="b">
        <f>_xlfn.XLOOKUP(A753,'Patient Health Records'!A:A,'Patient Health Records'!AA:AA,FALSE)</f>
        <v>1</v>
      </c>
      <c r="S753" t="str">
        <f>_xlfn.XLOOKUP(A753,'Patient Demographics'!A:A,'Patient Demographics'!E:E,FALSE)</f>
        <v>Male</v>
      </c>
      <c r="T753" t="str">
        <f>_xlfn.XLOOKUP(A753,'Patient Education'!A:A,'Patient Education'!B:B,FALSE)</f>
        <v>Bachelor's Degree</v>
      </c>
      <c r="U753" t="str">
        <f>_xlfn.XLOOKUP('Combined Sheet'!A753,'Patient Education'!A:A,'Patient Education'!C:C,FALSE)</f>
        <v>Engineer</v>
      </c>
      <c r="V753">
        <f>_xlfn.XLOOKUP(A753,'Billing Details'!A:A,'Billing Details'!J:J,FALSE)</f>
        <v>18000</v>
      </c>
    </row>
    <row r="754" spans="1:22" x14ac:dyDescent="0.35">
      <c r="A754" s="2" t="s">
        <v>1148</v>
      </c>
      <c r="B754">
        <f>_xlfn.XLOOKUP(A754,'Patient Demographics'!A:A,'Billing Details'!J:J,FALSE)</f>
        <v>32000</v>
      </c>
      <c r="C754" t="str">
        <f>_xlfn.XLOOKUP(A754,'Patient Demographics'!A:A,'Patient Demographics'!N:N,FALSE)</f>
        <v>South</v>
      </c>
      <c r="D754">
        <f>_xlfn.XLOOKUP(A754,'Patient Demographics'!A:A,'Patient Demographics'!I:I,FALSE)</f>
        <v>68</v>
      </c>
      <c r="E754" t="str">
        <f>_xlfn.XLOOKUP(A754,'Patient Demographics'!A:A,'Patient Demographics'!J:J,FALSE)</f>
        <v>super senior</v>
      </c>
      <c r="F754">
        <f>_xlfn.XLOOKUP(A754,'Billing Details'!A:A,'Billing Details'!U:U,FALSE)</f>
        <v>27093.279999999999</v>
      </c>
      <c r="G754">
        <f>_xlfn.XLOOKUP(A754,'Patient Health Records'!A:A,'Patient Health Records'!E:E,FALSE)</f>
        <v>68.900000000000006</v>
      </c>
      <c r="H754" t="str">
        <f>_xlfn.XLOOKUP(A754,'Patient Health Records'!A:A,'Patient Health Records'!B:B,FALSE)</f>
        <v>O-</v>
      </c>
      <c r="I754" t="b">
        <f>_xlfn.XLOOKUP(A754,'Patient Health Records'!A:A,'Patient Health Records'!J:J,FALSE)</f>
        <v>0</v>
      </c>
      <c r="J754" t="b">
        <f>_xlfn.XLOOKUP(A754,'Patient Health Records'!A:A,'Patient Health Records'!P:P,FALSE)</f>
        <v>0</v>
      </c>
      <c r="K754" s="68">
        <f>_xlfn.XLOOKUP(A754,'Patient Health Records'!A:A,'Patient Health Records'!F:F,FALSE)</f>
        <v>26.580764630994175</v>
      </c>
      <c r="L754" s="22" t="b">
        <f>_xlfn.XLOOKUP(A754,'Patient Health Records'!A:A,'Patient Health Records'!AD:AD,FALSE)</f>
        <v>0</v>
      </c>
      <c r="M754">
        <f>_xlfn.XLOOKUP(A754,'Patient Demographics'!A:A,'Patient Demographics'!K:K,FALSE)</f>
        <v>9</v>
      </c>
      <c r="N754" t="b">
        <f>_xlfn.XLOOKUP(A754,'Billing Details'!A:A,'Billing Details'!T:T,FALSE)</f>
        <v>1</v>
      </c>
      <c r="O754" t="str">
        <f>_xlfn.XLOOKUP(A754,'Patient Health Records'!A:A,'Patient Health Records'!AF:AF,FALSE)</f>
        <v>Fractured Arm</v>
      </c>
      <c r="P754" t="b">
        <f>_xlfn.XLOOKUP(A754,'Patient Health Records'!A:A,'Patient Health Records'!X:X,FALSE)</f>
        <v>0</v>
      </c>
      <c r="Q754" t="b">
        <f>_xlfn.XLOOKUP(A754,'Patient Health Records'!A:A,'Patient Health Records'!S:S,FALSE)</f>
        <v>0</v>
      </c>
      <c r="R754" t="b">
        <f>_xlfn.XLOOKUP(A754,'Patient Health Records'!A:A,'Patient Health Records'!AA:AA,FALSE)</f>
        <v>0</v>
      </c>
      <c r="S754" t="str">
        <f>_xlfn.XLOOKUP(A754,'Patient Demographics'!A:A,'Patient Demographics'!E:E,FALSE)</f>
        <v>Male</v>
      </c>
      <c r="T754" t="str">
        <f>_xlfn.XLOOKUP(A754,'Patient Education'!A:A,'Patient Education'!B:B,FALSE)</f>
        <v>School</v>
      </c>
      <c r="U754" t="str">
        <f>_xlfn.XLOOKUP('Combined Sheet'!A754,'Patient Education'!A:A,'Patient Education'!C:C,FALSE)</f>
        <v>Retail Worker</v>
      </c>
      <c r="V754">
        <f>_xlfn.XLOOKUP(A754,'Billing Details'!A:A,'Billing Details'!J:J,FALSE)</f>
        <v>32000</v>
      </c>
    </row>
    <row r="755" spans="1:22" x14ac:dyDescent="0.35">
      <c r="A755" s="2" t="s">
        <v>1150</v>
      </c>
      <c r="B755">
        <f>_xlfn.XLOOKUP(A755,'Patient Demographics'!A:A,'Billing Details'!J:J,FALSE)</f>
        <v>24000</v>
      </c>
      <c r="C755" t="str">
        <f>_xlfn.XLOOKUP(A755,'Patient Demographics'!A:A,'Patient Demographics'!N:N,FALSE)</f>
        <v>East</v>
      </c>
      <c r="D755">
        <f>_xlfn.XLOOKUP(A755,'Patient Demographics'!A:A,'Patient Demographics'!I:I,FALSE)</f>
        <v>38</v>
      </c>
      <c r="E755" t="str">
        <f>_xlfn.XLOOKUP(A755,'Patient Demographics'!A:A,'Patient Demographics'!J:J,FALSE)</f>
        <v>Adult</v>
      </c>
      <c r="F755">
        <f>_xlfn.XLOOKUP(A755,'Billing Details'!A:A,'Billing Details'!U:U,FALSE)</f>
        <v>13327.14</v>
      </c>
      <c r="G755">
        <f>_xlfn.XLOOKUP(A755,'Patient Health Records'!A:A,'Patient Health Records'!E:E,FALSE)</f>
        <v>70.7</v>
      </c>
      <c r="H755" t="str">
        <f>_xlfn.XLOOKUP(A755,'Patient Health Records'!A:A,'Patient Health Records'!B:B,FALSE)</f>
        <v>O-</v>
      </c>
      <c r="I755" t="b">
        <f>_xlfn.XLOOKUP(A755,'Patient Health Records'!A:A,'Patient Health Records'!J:J,FALSE)</f>
        <v>0</v>
      </c>
      <c r="J755" t="b">
        <f>_xlfn.XLOOKUP(A755,'Patient Health Records'!A:A,'Patient Health Records'!P:P,FALSE)</f>
        <v>0</v>
      </c>
      <c r="K755" s="68">
        <f>_xlfn.XLOOKUP(A755,'Patient Health Records'!A:A,'Patient Health Records'!F:F,FALSE)</f>
        <v>23.622573423769587</v>
      </c>
      <c r="L755" s="22" t="b">
        <f>_xlfn.XLOOKUP(A755,'Patient Health Records'!A:A,'Patient Health Records'!AD:AD,FALSE)</f>
        <v>0</v>
      </c>
      <c r="M755">
        <f>_xlfn.XLOOKUP(A755,'Patient Demographics'!A:A,'Patient Demographics'!K:K,FALSE)</f>
        <v>40</v>
      </c>
      <c r="N755" t="b">
        <f>_xlfn.XLOOKUP(A755,'Billing Details'!A:A,'Billing Details'!T:T,FALSE)</f>
        <v>1</v>
      </c>
      <c r="O755" t="str">
        <f>_xlfn.XLOOKUP(A755,'Patient Health Records'!A:A,'Patient Health Records'!AF:AF,FALSE)</f>
        <v>Osteoarthritis</v>
      </c>
      <c r="P755" t="b">
        <f>_xlfn.XLOOKUP(A755,'Patient Health Records'!A:A,'Patient Health Records'!X:X,FALSE)</f>
        <v>0</v>
      </c>
      <c r="Q755" t="b">
        <f>_xlfn.XLOOKUP(A755,'Patient Health Records'!A:A,'Patient Health Records'!S:S,FALSE)</f>
        <v>0</v>
      </c>
      <c r="R755" t="b">
        <f>_xlfn.XLOOKUP(A755,'Patient Health Records'!A:A,'Patient Health Records'!AA:AA,FALSE)</f>
        <v>0</v>
      </c>
      <c r="S755" t="str">
        <f>_xlfn.XLOOKUP(A755,'Patient Demographics'!A:A,'Patient Demographics'!E:E,FALSE)</f>
        <v>Female</v>
      </c>
      <c r="T755" t="str">
        <f>_xlfn.XLOOKUP(A755,'Patient Education'!A:A,'Patient Education'!B:B,FALSE)</f>
        <v>Post-graduate</v>
      </c>
      <c r="U755" t="str">
        <f>_xlfn.XLOOKUP('Combined Sheet'!A755,'Patient Education'!A:A,'Patient Education'!C:C,FALSE)</f>
        <v>Consultant</v>
      </c>
      <c r="V755">
        <f>_xlfn.XLOOKUP(A755,'Billing Details'!A:A,'Billing Details'!J:J,FALSE)</f>
        <v>24000</v>
      </c>
    </row>
    <row r="756" spans="1:22" x14ac:dyDescent="0.35">
      <c r="A756" s="2" t="s">
        <v>1151</v>
      </c>
      <c r="B756">
        <f>_xlfn.XLOOKUP(A756,'Patient Demographics'!A:A,'Billing Details'!J:J,FALSE)</f>
        <v>20000</v>
      </c>
      <c r="C756" t="str">
        <f>_xlfn.XLOOKUP(A756,'Patient Demographics'!A:A,'Patient Demographics'!N:N,FALSE)</f>
        <v>North</v>
      </c>
      <c r="D756">
        <f>_xlfn.XLOOKUP(A756,'Patient Demographics'!A:A,'Patient Demographics'!I:I,FALSE)</f>
        <v>53</v>
      </c>
      <c r="E756" t="str">
        <f>_xlfn.XLOOKUP(A756,'Patient Demographics'!A:A,'Patient Demographics'!J:J,FALSE)</f>
        <v>Senior</v>
      </c>
      <c r="F756">
        <f>_xlfn.XLOOKUP(A756,'Billing Details'!A:A,'Billing Details'!U:U,FALSE)</f>
        <v>11426.44</v>
      </c>
      <c r="G756">
        <f>_xlfn.XLOOKUP(A756,'Patient Health Records'!A:A,'Patient Health Records'!E:E,FALSE)</f>
        <v>60.8</v>
      </c>
      <c r="H756" t="str">
        <f>_xlfn.XLOOKUP(A756,'Patient Health Records'!A:A,'Patient Health Records'!B:B,FALSE)</f>
        <v>B-</v>
      </c>
      <c r="I756" t="b">
        <f>_xlfn.XLOOKUP(A756,'Patient Health Records'!A:A,'Patient Health Records'!J:J,FALSE)</f>
        <v>0</v>
      </c>
      <c r="J756" t="b">
        <f>_xlfn.XLOOKUP(A756,'Patient Health Records'!A:A,'Patient Health Records'!P:P,FALSE)</f>
        <v>0</v>
      </c>
      <c r="K756" s="68">
        <f>_xlfn.XLOOKUP(A756,'Patient Health Records'!A:A,'Patient Health Records'!F:F,FALSE)</f>
        <v>24.355071302675849</v>
      </c>
      <c r="L756" s="22" t="b">
        <f>_xlfn.XLOOKUP(A756,'Patient Health Records'!A:A,'Patient Health Records'!AD:AD,FALSE)</f>
        <v>0</v>
      </c>
      <c r="M756">
        <f>_xlfn.XLOOKUP(A756,'Patient Demographics'!A:A,'Patient Demographics'!K:K,FALSE)</f>
        <v>40</v>
      </c>
      <c r="N756" t="b">
        <f>_xlfn.XLOOKUP(A756,'Billing Details'!A:A,'Billing Details'!T:T,FALSE)</f>
        <v>1</v>
      </c>
      <c r="O756" t="str">
        <f>_xlfn.XLOOKUP(A756,'Patient Health Records'!A:A,'Patient Health Records'!AF:AF,FALSE)</f>
        <v>Cancer</v>
      </c>
      <c r="P756" t="b">
        <f>_xlfn.XLOOKUP(A756,'Patient Health Records'!A:A,'Patient Health Records'!X:X,FALSE)</f>
        <v>0</v>
      </c>
      <c r="Q756" t="b">
        <f>_xlfn.XLOOKUP(A756,'Patient Health Records'!A:A,'Patient Health Records'!S:S,FALSE)</f>
        <v>0</v>
      </c>
      <c r="R756" t="b">
        <f>_xlfn.XLOOKUP(A756,'Patient Health Records'!A:A,'Patient Health Records'!AA:AA,FALSE)</f>
        <v>0</v>
      </c>
      <c r="S756" t="str">
        <f>_xlfn.XLOOKUP(A756,'Patient Demographics'!A:A,'Patient Demographics'!E:E,FALSE)</f>
        <v>Female</v>
      </c>
      <c r="T756" t="str">
        <f>_xlfn.XLOOKUP(A756,'Patient Education'!A:A,'Patient Education'!B:B,FALSE)</f>
        <v>Master's Degree</v>
      </c>
      <c r="U756" t="str">
        <f>_xlfn.XLOOKUP('Combined Sheet'!A756,'Patient Education'!A:A,'Patient Education'!C:C,FALSE)</f>
        <v>Software Engineer</v>
      </c>
      <c r="V756">
        <f>_xlfn.XLOOKUP(A756,'Billing Details'!A:A,'Billing Details'!J:J,FALSE)</f>
        <v>20000</v>
      </c>
    </row>
    <row r="757" spans="1:22" x14ac:dyDescent="0.35">
      <c r="A757" s="2" t="s">
        <v>1152</v>
      </c>
      <c r="B757">
        <f>_xlfn.XLOOKUP(A757,'Patient Demographics'!A:A,'Billing Details'!J:J,FALSE)</f>
        <v>60000</v>
      </c>
      <c r="C757" t="str">
        <f>_xlfn.XLOOKUP(A757,'Patient Demographics'!A:A,'Patient Demographics'!N:N,FALSE)</f>
        <v>West</v>
      </c>
      <c r="D757">
        <f>_xlfn.XLOOKUP(A757,'Patient Demographics'!A:A,'Patient Demographics'!I:I,FALSE)</f>
        <v>58</v>
      </c>
      <c r="E757" t="str">
        <f>_xlfn.XLOOKUP(A757,'Patient Demographics'!A:A,'Patient Demographics'!J:J,FALSE)</f>
        <v>Senior</v>
      </c>
      <c r="F757" t="str">
        <f>_xlfn.XLOOKUP(A757,'Billing Details'!A:A,'Billing Details'!U:U,FALSE)</f>
        <v/>
      </c>
      <c r="G757">
        <f>_xlfn.XLOOKUP(A757,'Patient Health Records'!A:A,'Patient Health Records'!E:E,FALSE)</f>
        <v>58</v>
      </c>
      <c r="H757" t="str">
        <f>_xlfn.XLOOKUP(A757,'Patient Health Records'!A:A,'Patient Health Records'!B:B,FALSE)</f>
        <v>O-</v>
      </c>
      <c r="I757" t="b">
        <f>_xlfn.XLOOKUP(A757,'Patient Health Records'!A:A,'Patient Health Records'!J:J,FALSE)</f>
        <v>0</v>
      </c>
      <c r="J757" t="b">
        <f>_xlfn.XLOOKUP(A757,'Patient Health Records'!A:A,'Patient Health Records'!P:P,FALSE)</f>
        <v>1</v>
      </c>
      <c r="K757" s="68">
        <f>_xlfn.XLOOKUP(A757,'Patient Health Records'!A:A,'Patient Health Records'!F:F,FALSE)</f>
        <v>22.942130453700404</v>
      </c>
      <c r="L757" s="22" t="b">
        <f>_xlfn.XLOOKUP(A757,'Patient Health Records'!A:A,'Patient Health Records'!AD:AD,FALSE)</f>
        <v>0</v>
      </c>
      <c r="M757">
        <f>_xlfn.XLOOKUP(A757,'Patient Demographics'!A:A,'Patient Demographics'!K:K,FALSE)</f>
        <v>30</v>
      </c>
      <c r="N757" t="b">
        <f>_xlfn.XLOOKUP(A757,'Billing Details'!A:A,'Billing Details'!T:T,FALSE)</f>
        <v>0</v>
      </c>
      <c r="O757" t="str">
        <f>_xlfn.XLOOKUP(A757,'Patient Health Records'!A:A,'Patient Health Records'!AF:AF,FALSE)</f>
        <v>Appendicitis</v>
      </c>
      <c r="P757" t="b">
        <f>_xlfn.XLOOKUP(A757,'Patient Health Records'!A:A,'Patient Health Records'!X:X,FALSE)</f>
        <v>0</v>
      </c>
      <c r="Q757" t="b">
        <f>_xlfn.XLOOKUP(A757,'Patient Health Records'!A:A,'Patient Health Records'!S:S,FALSE)</f>
        <v>0</v>
      </c>
      <c r="R757" t="b">
        <f>_xlfn.XLOOKUP(A757,'Patient Health Records'!A:A,'Patient Health Records'!AA:AA,FALSE)</f>
        <v>0</v>
      </c>
      <c r="S757" t="str">
        <f>_xlfn.XLOOKUP(A757,'Patient Demographics'!A:A,'Patient Demographics'!E:E,FALSE)</f>
        <v>Female</v>
      </c>
      <c r="T757" t="str">
        <f>_xlfn.XLOOKUP(A757,'Patient Education'!A:A,'Patient Education'!B:B,FALSE)</f>
        <v>School</v>
      </c>
      <c r="U757" t="str">
        <f>_xlfn.XLOOKUP('Combined Sheet'!A757,'Patient Education'!A:A,'Patient Education'!C:C,FALSE)</f>
        <v>Driver</v>
      </c>
      <c r="V757">
        <f>_xlfn.XLOOKUP(A757,'Billing Details'!A:A,'Billing Details'!J:J,FALSE)</f>
        <v>60000</v>
      </c>
    </row>
    <row r="758" spans="1:22" x14ac:dyDescent="0.35">
      <c r="A758" s="2" t="s">
        <v>1153</v>
      </c>
      <c r="B758">
        <f>_xlfn.XLOOKUP(A758,'Patient Demographics'!A:A,'Billing Details'!J:J,FALSE)</f>
        <v>15000</v>
      </c>
      <c r="C758" t="str">
        <f>_xlfn.XLOOKUP(A758,'Patient Demographics'!A:A,'Patient Demographics'!N:N,FALSE)</f>
        <v>South</v>
      </c>
      <c r="D758">
        <f>_xlfn.XLOOKUP(A758,'Patient Demographics'!A:A,'Patient Demographics'!I:I,FALSE)</f>
        <v>45</v>
      </c>
      <c r="E758" t="str">
        <f>_xlfn.XLOOKUP(A758,'Patient Demographics'!A:A,'Patient Demographics'!J:J,FALSE)</f>
        <v>Adult</v>
      </c>
      <c r="F758">
        <f>_xlfn.XLOOKUP(A758,'Billing Details'!A:A,'Billing Details'!U:U,FALSE)</f>
        <v>12315.599999999999</v>
      </c>
      <c r="G758">
        <f>_xlfn.XLOOKUP(A758,'Patient Health Records'!A:A,'Patient Health Records'!E:E,FALSE)</f>
        <v>86.6</v>
      </c>
      <c r="H758" t="str">
        <f>_xlfn.XLOOKUP(A758,'Patient Health Records'!A:A,'Patient Health Records'!B:B,FALSE)</f>
        <v>AB+</v>
      </c>
      <c r="I758" t="b">
        <f>_xlfn.XLOOKUP(A758,'Patient Health Records'!A:A,'Patient Health Records'!J:J,FALSE)</f>
        <v>0</v>
      </c>
      <c r="J758" t="b">
        <f>_xlfn.XLOOKUP(A758,'Patient Health Records'!A:A,'Patient Health Records'!P:P,FALSE)</f>
        <v>0</v>
      </c>
      <c r="K758" s="68">
        <f>_xlfn.XLOOKUP(A758,'Patient Health Records'!A:A,'Patient Health Records'!F:F,FALSE)</f>
        <v>31.426912469153724</v>
      </c>
      <c r="L758" s="22" t="b">
        <f>_xlfn.XLOOKUP(A758,'Patient Health Records'!A:A,'Patient Health Records'!AD:AD,FALSE)</f>
        <v>1</v>
      </c>
      <c r="M758">
        <f>_xlfn.XLOOKUP(A758,'Patient Demographics'!A:A,'Patient Demographics'!K:K,FALSE)</f>
        <v>20</v>
      </c>
      <c r="N758" t="b">
        <f>_xlfn.XLOOKUP(A758,'Billing Details'!A:A,'Billing Details'!T:T,FALSE)</f>
        <v>1</v>
      </c>
      <c r="O758" t="str">
        <f>_xlfn.XLOOKUP(A758,'Patient Health Records'!A:A,'Patient Health Records'!AF:AF,FALSE)</f>
        <v>Heart Disease</v>
      </c>
      <c r="P758" t="b">
        <f>_xlfn.XLOOKUP(A758,'Patient Health Records'!A:A,'Patient Health Records'!X:X,FALSE)</f>
        <v>0</v>
      </c>
      <c r="Q758" t="b">
        <f>_xlfn.XLOOKUP(A758,'Patient Health Records'!A:A,'Patient Health Records'!S:S,FALSE)</f>
        <v>0</v>
      </c>
      <c r="R758" t="b">
        <f>_xlfn.XLOOKUP(A758,'Patient Health Records'!A:A,'Patient Health Records'!AA:AA,FALSE)</f>
        <v>0</v>
      </c>
      <c r="S758" t="str">
        <f>_xlfn.XLOOKUP(A758,'Patient Demographics'!A:A,'Patient Demographics'!E:E,FALSE)</f>
        <v>Female</v>
      </c>
      <c r="T758" t="str">
        <f>_xlfn.XLOOKUP(A758,'Patient Education'!A:A,'Patient Education'!B:B,FALSE)</f>
        <v>High School</v>
      </c>
      <c r="U758" t="str">
        <f>_xlfn.XLOOKUP('Combined Sheet'!A758,'Patient Education'!A:A,'Patient Education'!C:C,FALSE)</f>
        <v>Unemployed</v>
      </c>
      <c r="V758">
        <f>_xlfn.XLOOKUP(A758,'Billing Details'!A:A,'Billing Details'!J:J,FALSE)</f>
        <v>15000</v>
      </c>
    </row>
    <row r="759" spans="1:22" x14ac:dyDescent="0.35">
      <c r="A759" s="2" t="s">
        <v>1154</v>
      </c>
      <c r="B759">
        <f>_xlfn.XLOOKUP(A759,'Patient Demographics'!A:A,'Billing Details'!J:J,FALSE)</f>
        <v>12000</v>
      </c>
      <c r="C759" t="str">
        <f>_xlfn.XLOOKUP(A759,'Patient Demographics'!A:A,'Patient Demographics'!N:N,FALSE)</f>
        <v>West</v>
      </c>
      <c r="D759">
        <f>_xlfn.XLOOKUP(A759,'Patient Demographics'!A:A,'Patient Demographics'!I:I,FALSE)</f>
        <v>38</v>
      </c>
      <c r="E759" t="str">
        <f>_xlfn.XLOOKUP(A759,'Patient Demographics'!A:A,'Patient Demographics'!J:J,FALSE)</f>
        <v>Adult</v>
      </c>
      <c r="F759">
        <f>_xlfn.XLOOKUP(A759,'Billing Details'!A:A,'Billing Details'!U:U,FALSE)</f>
        <v>9147.9000000000015</v>
      </c>
      <c r="G759">
        <f>_xlfn.XLOOKUP(A759,'Patient Health Records'!A:A,'Patient Health Records'!E:E,FALSE)</f>
        <v>89.9</v>
      </c>
      <c r="H759" t="str">
        <f>_xlfn.XLOOKUP(A759,'Patient Health Records'!A:A,'Patient Health Records'!B:B,FALSE)</f>
        <v>B+</v>
      </c>
      <c r="I759" t="b">
        <f>_xlfn.XLOOKUP(A759,'Patient Health Records'!A:A,'Patient Health Records'!J:J,FALSE)</f>
        <v>1</v>
      </c>
      <c r="J759" t="b">
        <f>_xlfn.XLOOKUP(A759,'Patient Health Records'!A:A,'Patient Health Records'!P:P,FALSE)</f>
        <v>0</v>
      </c>
      <c r="K759" s="68">
        <f>_xlfn.XLOOKUP(A759,'Patient Health Records'!A:A,'Patient Health Records'!F:F,FALSE)</f>
        <v>33.021120293847574</v>
      </c>
      <c r="L759" s="22" t="b">
        <f>_xlfn.XLOOKUP(A759,'Patient Health Records'!A:A,'Patient Health Records'!AD:AD,FALSE)</f>
        <v>1</v>
      </c>
      <c r="M759">
        <f>_xlfn.XLOOKUP(A759,'Patient Demographics'!A:A,'Patient Demographics'!K:K,FALSE)</f>
        <v>25</v>
      </c>
      <c r="N759" t="b">
        <f>_xlfn.XLOOKUP(A759,'Billing Details'!A:A,'Billing Details'!T:T,FALSE)</f>
        <v>1</v>
      </c>
      <c r="O759" t="str">
        <f>_xlfn.XLOOKUP(A759,'Patient Health Records'!A:A,'Patient Health Records'!AF:AF,FALSE)</f>
        <v>Allergic Reaction</v>
      </c>
      <c r="P759" t="b">
        <f>_xlfn.XLOOKUP(A759,'Patient Health Records'!A:A,'Patient Health Records'!X:X,FALSE)</f>
        <v>0</v>
      </c>
      <c r="Q759" t="b">
        <f>_xlfn.XLOOKUP(A759,'Patient Health Records'!A:A,'Patient Health Records'!S:S,FALSE)</f>
        <v>1</v>
      </c>
      <c r="R759" t="b">
        <f>_xlfn.XLOOKUP(A759,'Patient Health Records'!A:A,'Patient Health Records'!AA:AA,FALSE)</f>
        <v>1</v>
      </c>
      <c r="S759" t="str">
        <f>_xlfn.XLOOKUP(A759,'Patient Demographics'!A:A,'Patient Demographics'!E:E,FALSE)</f>
        <v>Male</v>
      </c>
      <c r="T759" t="str">
        <f>_xlfn.XLOOKUP(A759,'Patient Education'!A:A,'Patient Education'!B:B,FALSE)</f>
        <v>Bachelor's Degree</v>
      </c>
      <c r="U759" t="str">
        <f>_xlfn.XLOOKUP('Combined Sheet'!A759,'Patient Education'!A:A,'Patient Education'!C:C,FALSE)</f>
        <v>Nurse</v>
      </c>
      <c r="V759">
        <f>_xlfn.XLOOKUP(A759,'Billing Details'!A:A,'Billing Details'!J:J,FALSE)</f>
        <v>12000</v>
      </c>
    </row>
    <row r="760" spans="1:22" x14ac:dyDescent="0.35">
      <c r="A760" s="2" t="s">
        <v>1156</v>
      </c>
      <c r="B760">
        <f>_xlfn.XLOOKUP(A760,'Patient Demographics'!A:A,'Billing Details'!J:J,FALSE)</f>
        <v>18000</v>
      </c>
      <c r="C760" t="str">
        <f>_xlfn.XLOOKUP(A760,'Patient Demographics'!A:A,'Patient Demographics'!N:N,FALSE)</f>
        <v>North</v>
      </c>
      <c r="D760">
        <f>_xlfn.XLOOKUP(A760,'Patient Demographics'!A:A,'Patient Demographics'!I:I,FALSE)</f>
        <v>58</v>
      </c>
      <c r="E760" t="str">
        <f>_xlfn.XLOOKUP(A760,'Patient Demographics'!A:A,'Patient Demographics'!J:J,FALSE)</f>
        <v>Senior</v>
      </c>
      <c r="F760" t="str">
        <f>_xlfn.XLOOKUP(A760,'Billing Details'!A:A,'Billing Details'!U:U,FALSE)</f>
        <v/>
      </c>
      <c r="G760">
        <f>_xlfn.XLOOKUP(A760,'Patient Health Records'!A:A,'Patient Health Records'!E:E,FALSE)</f>
        <v>77.8</v>
      </c>
      <c r="H760" t="str">
        <f>_xlfn.XLOOKUP(A760,'Patient Health Records'!A:A,'Patient Health Records'!B:B,FALSE)</f>
        <v>A+</v>
      </c>
      <c r="I760" t="b">
        <f>_xlfn.XLOOKUP(A760,'Patient Health Records'!A:A,'Patient Health Records'!J:J,FALSE)</f>
        <v>0</v>
      </c>
      <c r="J760" t="b">
        <f>_xlfn.XLOOKUP(A760,'Patient Health Records'!A:A,'Patient Health Records'!P:P,FALSE)</f>
        <v>1</v>
      </c>
      <c r="K760" s="68">
        <f>_xlfn.XLOOKUP(A760,'Patient Health Records'!A:A,'Patient Health Records'!F:F,FALSE)</f>
        <v>31.16487742348982</v>
      </c>
      <c r="L760" s="22" t="b">
        <f>_xlfn.XLOOKUP(A760,'Patient Health Records'!A:A,'Patient Health Records'!AD:AD,FALSE)</f>
        <v>1</v>
      </c>
      <c r="M760">
        <f>_xlfn.XLOOKUP(A760,'Patient Demographics'!A:A,'Patient Demographics'!K:K,FALSE)</f>
        <v>3</v>
      </c>
      <c r="N760" t="b">
        <f>_xlfn.XLOOKUP(A760,'Billing Details'!A:A,'Billing Details'!T:T,FALSE)</f>
        <v>0</v>
      </c>
      <c r="O760" t="str">
        <f>_xlfn.XLOOKUP(A760,'Patient Health Records'!A:A,'Patient Health Records'!AF:AF,FALSE)</f>
        <v>Cancer</v>
      </c>
      <c r="P760" t="b">
        <f>_xlfn.XLOOKUP(A760,'Patient Health Records'!A:A,'Patient Health Records'!X:X,FALSE)</f>
        <v>0</v>
      </c>
      <c r="Q760" t="b">
        <f>_xlfn.XLOOKUP(A760,'Patient Health Records'!A:A,'Patient Health Records'!S:S,FALSE)</f>
        <v>0</v>
      </c>
      <c r="R760" t="b">
        <f>_xlfn.XLOOKUP(A760,'Patient Health Records'!A:A,'Patient Health Records'!AA:AA,FALSE)</f>
        <v>1</v>
      </c>
      <c r="S760" t="str">
        <f>_xlfn.XLOOKUP(A760,'Patient Demographics'!A:A,'Patient Demographics'!E:E,FALSE)</f>
        <v>Female</v>
      </c>
      <c r="T760" t="str">
        <f>_xlfn.XLOOKUP(A760,'Patient Education'!A:A,'Patient Education'!B:B,FALSE)</f>
        <v>Master's Degree</v>
      </c>
      <c r="U760" t="str">
        <f>_xlfn.XLOOKUP('Combined Sheet'!A760,'Patient Education'!A:A,'Patient Education'!C:C,FALSE)</f>
        <v>Manager</v>
      </c>
      <c r="V760">
        <f>_xlfn.XLOOKUP(A760,'Billing Details'!A:A,'Billing Details'!J:J,FALSE)</f>
        <v>18000</v>
      </c>
    </row>
    <row r="761" spans="1:22" x14ac:dyDescent="0.35">
      <c r="A761" s="2" t="s">
        <v>1157</v>
      </c>
      <c r="B761">
        <f>_xlfn.XLOOKUP(A761,'Patient Demographics'!A:A,'Billing Details'!J:J,FALSE)</f>
        <v>240000</v>
      </c>
      <c r="C761" t="str">
        <f>_xlfn.XLOOKUP(A761,'Patient Demographics'!A:A,'Patient Demographics'!N:N,FALSE)</f>
        <v>South</v>
      </c>
      <c r="D761">
        <f>_xlfn.XLOOKUP(A761,'Patient Demographics'!A:A,'Patient Demographics'!I:I,FALSE)</f>
        <v>42</v>
      </c>
      <c r="E761" t="str">
        <f>_xlfn.XLOOKUP(A761,'Patient Demographics'!A:A,'Patient Demographics'!J:J,FALSE)</f>
        <v>Adult</v>
      </c>
      <c r="F761">
        <f>_xlfn.XLOOKUP(A761,'Billing Details'!A:A,'Billing Details'!U:U,FALSE)</f>
        <v>167045.76000000001</v>
      </c>
      <c r="G761">
        <f>_xlfn.XLOOKUP(A761,'Patient Health Records'!A:A,'Patient Health Records'!E:E,FALSE)</f>
        <v>105.8</v>
      </c>
      <c r="H761" t="str">
        <f>_xlfn.XLOOKUP(A761,'Patient Health Records'!A:A,'Patient Health Records'!B:B,FALSE)</f>
        <v>AB+</v>
      </c>
      <c r="I761" t="b">
        <f>_xlfn.XLOOKUP(A761,'Patient Health Records'!A:A,'Patient Health Records'!J:J,FALSE)</f>
        <v>0</v>
      </c>
      <c r="J761" t="b">
        <f>_xlfn.XLOOKUP(A761,'Patient Health Records'!A:A,'Patient Health Records'!P:P,FALSE)</f>
        <v>0</v>
      </c>
      <c r="K761" s="68">
        <f>_xlfn.XLOOKUP(A761,'Patient Health Records'!A:A,'Patient Health Records'!F:F,FALSE)</f>
        <v>33.392248453478096</v>
      </c>
      <c r="L761" s="22" t="b">
        <f>_xlfn.XLOOKUP(A761,'Patient Health Records'!A:A,'Patient Health Records'!AD:AD,FALSE)</f>
        <v>1</v>
      </c>
      <c r="M761">
        <f>_xlfn.XLOOKUP(A761,'Patient Demographics'!A:A,'Patient Demographics'!K:K,FALSE)</f>
        <v>2</v>
      </c>
      <c r="N761" t="b">
        <f>_xlfn.XLOOKUP(A761,'Billing Details'!A:A,'Billing Details'!T:T,FALSE)</f>
        <v>1</v>
      </c>
      <c r="O761" t="str">
        <f>_xlfn.XLOOKUP(A761,'Patient Health Records'!A:A,'Patient Health Records'!AF:AF,FALSE)</f>
        <v>Heart Attack</v>
      </c>
      <c r="P761" t="b">
        <f>_xlfn.XLOOKUP(A761,'Patient Health Records'!A:A,'Patient Health Records'!X:X,FALSE)</f>
        <v>0</v>
      </c>
      <c r="Q761" t="b">
        <f>_xlfn.XLOOKUP(A761,'Patient Health Records'!A:A,'Patient Health Records'!S:S,FALSE)</f>
        <v>0</v>
      </c>
      <c r="R761" t="b">
        <f>_xlfn.XLOOKUP(A761,'Patient Health Records'!A:A,'Patient Health Records'!AA:AA,FALSE)</f>
        <v>0</v>
      </c>
      <c r="S761" t="str">
        <f>_xlfn.XLOOKUP(A761,'Patient Demographics'!A:A,'Patient Demographics'!E:E,FALSE)</f>
        <v>Female</v>
      </c>
      <c r="T761" t="str">
        <f>_xlfn.XLOOKUP(A761,'Patient Education'!A:A,'Patient Education'!B:B,FALSE)</f>
        <v>Master's Degree</v>
      </c>
      <c r="U761" t="str">
        <f>_xlfn.XLOOKUP('Combined Sheet'!A761,'Patient Education'!A:A,'Patient Education'!C:C,FALSE)</f>
        <v>Senior Executive</v>
      </c>
      <c r="V761">
        <f>_xlfn.XLOOKUP(A761,'Billing Details'!A:A,'Billing Details'!J:J,FALSE)</f>
        <v>240000</v>
      </c>
    </row>
    <row r="762" spans="1:22" x14ac:dyDescent="0.35">
      <c r="A762" s="2" t="s">
        <v>1159</v>
      </c>
      <c r="B762">
        <f>_xlfn.XLOOKUP(A762,'Patient Demographics'!A:A,'Billing Details'!J:J,FALSE)</f>
        <v>72000</v>
      </c>
      <c r="C762" t="str">
        <f>_xlfn.XLOOKUP(A762,'Patient Demographics'!A:A,'Patient Demographics'!N:N,FALSE)</f>
        <v>East</v>
      </c>
      <c r="D762">
        <f>_xlfn.XLOOKUP(A762,'Patient Demographics'!A:A,'Patient Demographics'!I:I,FALSE)</f>
        <v>48</v>
      </c>
      <c r="E762" t="str">
        <f>_xlfn.XLOOKUP(A762,'Patient Demographics'!A:A,'Patient Demographics'!J:J,FALSE)</f>
        <v>Senior</v>
      </c>
      <c r="F762">
        <f>_xlfn.XLOOKUP(A762,'Billing Details'!A:A,'Billing Details'!U:U,FALSE)</f>
        <v>54255.64</v>
      </c>
      <c r="G762">
        <f>_xlfn.XLOOKUP(A762,'Patient Health Records'!A:A,'Patient Health Records'!E:E,FALSE)</f>
        <v>68.7</v>
      </c>
      <c r="H762" t="str">
        <f>_xlfn.XLOOKUP(A762,'Patient Health Records'!A:A,'Patient Health Records'!B:B,FALSE)</f>
        <v>O-</v>
      </c>
      <c r="I762" t="b">
        <f>_xlfn.XLOOKUP(A762,'Patient Health Records'!A:A,'Patient Health Records'!J:J,FALSE)</f>
        <v>0</v>
      </c>
      <c r="J762" t="b">
        <f>_xlfn.XLOOKUP(A762,'Patient Health Records'!A:A,'Patient Health Records'!P:P,FALSE)</f>
        <v>0</v>
      </c>
      <c r="K762" s="68">
        <f>_xlfn.XLOOKUP(A762,'Patient Health Records'!A:A,'Patient Health Records'!F:F,FALSE)</f>
        <v>26.177411979881111</v>
      </c>
      <c r="L762" s="22" t="str">
        <f>_xlfn.XLOOKUP(A762,'Patient Health Records'!A:A,'Patient Health Records'!AD:AD,FALSE)</f>
        <v>FALSE</v>
      </c>
      <c r="M762">
        <f>_xlfn.XLOOKUP(A762,'Patient Demographics'!A:A,'Patient Demographics'!K:K,FALSE)</f>
        <v>5</v>
      </c>
      <c r="N762" t="b">
        <f>_xlfn.XLOOKUP(A762,'Billing Details'!A:A,'Billing Details'!T:T,FALSE)</f>
        <v>1</v>
      </c>
      <c r="O762" t="str">
        <f>_xlfn.XLOOKUP(A762,'Patient Health Records'!A:A,'Patient Health Records'!AF:AF,FALSE)</f>
        <v>Fractured Leg</v>
      </c>
      <c r="P762" t="b">
        <f>_xlfn.XLOOKUP(A762,'Patient Health Records'!A:A,'Patient Health Records'!X:X,FALSE)</f>
        <v>0</v>
      </c>
      <c r="Q762" t="b">
        <f>_xlfn.XLOOKUP(A762,'Patient Health Records'!A:A,'Patient Health Records'!S:S,FALSE)</f>
        <v>0</v>
      </c>
      <c r="R762" t="b">
        <f>_xlfn.XLOOKUP(A762,'Patient Health Records'!A:A,'Patient Health Records'!AA:AA,FALSE)</f>
        <v>0</v>
      </c>
      <c r="S762" t="str">
        <f>_xlfn.XLOOKUP(A762,'Patient Demographics'!A:A,'Patient Demographics'!E:E,FALSE)</f>
        <v>Female</v>
      </c>
      <c r="T762" t="str">
        <f>_xlfn.XLOOKUP(A762,'Patient Education'!A:A,'Patient Education'!B:B,FALSE)</f>
        <v>Bachelor's Degree</v>
      </c>
      <c r="U762" t="str">
        <f>_xlfn.XLOOKUP('Combined Sheet'!A762,'Patient Education'!A:A,'Patient Education'!C:C,FALSE)</f>
        <v>Teacher</v>
      </c>
      <c r="V762">
        <f>_xlfn.XLOOKUP(A762,'Billing Details'!A:A,'Billing Details'!J:J,FALSE)</f>
        <v>72000</v>
      </c>
    </row>
    <row r="763" spans="1:22" x14ac:dyDescent="0.35">
      <c r="A763" s="2" t="s">
        <v>1160</v>
      </c>
      <c r="B763">
        <f>_xlfn.XLOOKUP(A763,'Patient Demographics'!A:A,'Billing Details'!J:J,FALSE)</f>
        <v>32000</v>
      </c>
      <c r="C763" t="str">
        <f>_xlfn.XLOOKUP(A763,'Patient Demographics'!A:A,'Patient Demographics'!N:N,FALSE)</f>
        <v>West</v>
      </c>
      <c r="D763">
        <f>_xlfn.XLOOKUP(A763,'Patient Demographics'!A:A,'Patient Demographics'!I:I,FALSE)</f>
        <v>68</v>
      </c>
      <c r="E763" t="str">
        <f>_xlfn.XLOOKUP(A763,'Patient Demographics'!A:A,'Patient Demographics'!J:J,FALSE)</f>
        <v>super senior</v>
      </c>
      <c r="F763">
        <f>_xlfn.XLOOKUP(A763,'Billing Details'!A:A,'Billing Details'!U:U,FALSE)</f>
        <v>28784.2</v>
      </c>
      <c r="G763">
        <f>_xlfn.XLOOKUP(A763,'Patient Health Records'!A:A,'Patient Health Records'!E:E,FALSE)</f>
        <v>47</v>
      </c>
      <c r="H763" t="str">
        <f>_xlfn.XLOOKUP(A763,'Patient Health Records'!A:A,'Patient Health Records'!B:B,FALSE)</f>
        <v>AB-</v>
      </c>
      <c r="I763" t="b">
        <f>_xlfn.XLOOKUP(A763,'Patient Health Records'!A:A,'Patient Health Records'!J:J,FALSE)</f>
        <v>0</v>
      </c>
      <c r="J763" t="b">
        <f>_xlfn.XLOOKUP(A763,'Patient Health Records'!A:A,'Patient Health Records'!P:P,FALSE)</f>
        <v>0</v>
      </c>
      <c r="K763" s="68">
        <f>_xlfn.XLOOKUP(A763,'Patient Health Records'!A:A,'Patient Health Records'!F:F,FALSE)</f>
        <v>20.077747874749029</v>
      </c>
      <c r="L763" s="22" t="b">
        <f>_xlfn.XLOOKUP(A763,'Patient Health Records'!A:A,'Patient Health Records'!AD:AD,FALSE)</f>
        <v>0</v>
      </c>
      <c r="M763">
        <f>_xlfn.XLOOKUP(A763,'Patient Demographics'!A:A,'Patient Demographics'!K:K,FALSE)</f>
        <v>7</v>
      </c>
      <c r="N763" t="b">
        <f>_xlfn.XLOOKUP(A763,'Billing Details'!A:A,'Billing Details'!T:T,FALSE)</f>
        <v>1</v>
      </c>
      <c r="O763" t="str">
        <f>_xlfn.XLOOKUP(A763,'Patient Health Records'!A:A,'Patient Health Records'!AF:AF,FALSE)</f>
        <v>Stroke</v>
      </c>
      <c r="P763" t="b">
        <f>_xlfn.XLOOKUP(A763,'Patient Health Records'!A:A,'Patient Health Records'!X:X,FALSE)</f>
        <v>0</v>
      </c>
      <c r="Q763" t="b">
        <f>_xlfn.XLOOKUP(A763,'Patient Health Records'!A:A,'Patient Health Records'!S:S,FALSE)</f>
        <v>0</v>
      </c>
      <c r="R763" t="b">
        <f>_xlfn.XLOOKUP(A763,'Patient Health Records'!A:A,'Patient Health Records'!AA:AA,FALSE)</f>
        <v>0</v>
      </c>
      <c r="S763" t="str">
        <f>_xlfn.XLOOKUP(A763,'Patient Demographics'!A:A,'Patient Demographics'!E:E,FALSE)</f>
        <v>Male</v>
      </c>
      <c r="T763" t="str">
        <f>_xlfn.XLOOKUP(A763,'Patient Education'!A:A,'Patient Education'!B:B,FALSE)</f>
        <v>PhD</v>
      </c>
      <c r="U763" t="str">
        <f>_xlfn.XLOOKUP('Combined Sheet'!A763,'Patient Education'!A:A,'Patient Education'!C:C,FALSE)</f>
        <v>CEO</v>
      </c>
      <c r="V763">
        <f>_xlfn.XLOOKUP(A763,'Billing Details'!A:A,'Billing Details'!J:J,FALSE)</f>
        <v>32000</v>
      </c>
    </row>
    <row r="764" spans="1:22" x14ac:dyDescent="0.35">
      <c r="A764" s="2" t="s">
        <v>1161</v>
      </c>
      <c r="B764">
        <f>_xlfn.XLOOKUP(A764,'Patient Demographics'!A:A,'Billing Details'!J:J,FALSE)</f>
        <v>12000</v>
      </c>
      <c r="C764" t="str">
        <f>_xlfn.XLOOKUP(A764,'Patient Demographics'!A:A,'Patient Demographics'!N:N,FALSE)</f>
        <v>West</v>
      </c>
      <c r="D764">
        <f>_xlfn.XLOOKUP(A764,'Patient Demographics'!A:A,'Patient Demographics'!I:I,FALSE)</f>
        <v>73</v>
      </c>
      <c r="E764" t="str">
        <f>_xlfn.XLOOKUP(A764,'Patient Demographics'!A:A,'Patient Demographics'!J:J,FALSE)</f>
        <v>super senior</v>
      </c>
      <c r="F764">
        <f>_xlfn.XLOOKUP(A764,'Billing Details'!A:A,'Billing Details'!U:U,FALSE)</f>
        <v>9897.48</v>
      </c>
      <c r="G764">
        <f>_xlfn.XLOOKUP(A764,'Patient Health Records'!A:A,'Patient Health Records'!E:E,FALSE)</f>
        <v>56</v>
      </c>
      <c r="H764" t="str">
        <f>_xlfn.XLOOKUP(A764,'Patient Health Records'!A:A,'Patient Health Records'!B:B,FALSE)</f>
        <v>AB+</v>
      </c>
      <c r="I764" t="b">
        <f>_xlfn.XLOOKUP(A764,'Patient Health Records'!A:A,'Patient Health Records'!J:J,FALSE)</f>
        <v>0</v>
      </c>
      <c r="J764" t="b">
        <f>_xlfn.XLOOKUP(A764,'Patient Health Records'!A:A,'Patient Health Records'!P:P,FALSE)</f>
        <v>0</v>
      </c>
      <c r="K764" s="68">
        <f>_xlfn.XLOOKUP(A764,'Patient Health Records'!A:A,'Patient Health Records'!F:F,FALSE)</f>
        <v>23.92242299970097</v>
      </c>
      <c r="L764" s="22" t="str">
        <f>_xlfn.XLOOKUP(A764,'Patient Health Records'!A:A,'Patient Health Records'!AD:AD,FALSE)</f>
        <v>FALSE</v>
      </c>
      <c r="M764">
        <f>_xlfn.XLOOKUP(A764,'Patient Demographics'!A:A,'Patient Demographics'!K:K,FALSE)</f>
        <v>30</v>
      </c>
      <c r="N764" t="b">
        <f>_xlfn.XLOOKUP(A764,'Billing Details'!A:A,'Billing Details'!T:T,FALSE)</f>
        <v>1</v>
      </c>
      <c r="O764" t="str">
        <f>_xlfn.XLOOKUP(A764,'Patient Health Records'!A:A,'Patient Health Records'!AF:AF,FALSE)</f>
        <v>Cancer</v>
      </c>
      <c r="P764" t="b">
        <f>_xlfn.XLOOKUP(A764,'Patient Health Records'!A:A,'Patient Health Records'!X:X,FALSE)</f>
        <v>0</v>
      </c>
      <c r="Q764" t="b">
        <f>_xlfn.XLOOKUP(A764,'Patient Health Records'!A:A,'Patient Health Records'!S:S,FALSE)</f>
        <v>0</v>
      </c>
      <c r="R764" t="b">
        <f>_xlfn.XLOOKUP(A764,'Patient Health Records'!A:A,'Patient Health Records'!AA:AA,FALSE)</f>
        <v>0</v>
      </c>
      <c r="S764" t="str">
        <f>_xlfn.XLOOKUP(A764,'Patient Demographics'!A:A,'Patient Demographics'!E:E,FALSE)</f>
        <v>Male</v>
      </c>
      <c r="T764" t="str">
        <f>_xlfn.XLOOKUP(A764,'Patient Education'!A:A,'Patient Education'!B:B,FALSE)</f>
        <v>Master's Degree</v>
      </c>
      <c r="U764" t="str">
        <f>_xlfn.XLOOKUP('Combined Sheet'!A764,'Patient Education'!A:A,'Patient Education'!C:C,FALSE)</f>
        <v>Doctor</v>
      </c>
      <c r="V764">
        <f>_xlfn.XLOOKUP(A764,'Billing Details'!A:A,'Billing Details'!J:J,FALSE)</f>
        <v>12000</v>
      </c>
    </row>
    <row r="765" spans="1:22" x14ac:dyDescent="0.35">
      <c r="A765" s="2" t="s">
        <v>1162</v>
      </c>
      <c r="B765">
        <f>_xlfn.XLOOKUP(A765,'Patient Demographics'!A:A,'Billing Details'!J:J,FALSE)</f>
        <v>240000</v>
      </c>
      <c r="C765" t="str">
        <f>_xlfn.XLOOKUP(A765,'Patient Demographics'!A:A,'Patient Demographics'!N:N,FALSE)</f>
        <v>West</v>
      </c>
      <c r="D765">
        <f>_xlfn.XLOOKUP(A765,'Patient Demographics'!A:A,'Patient Demographics'!I:I,FALSE)</f>
        <v>48</v>
      </c>
      <c r="E765" t="str">
        <f>_xlfn.XLOOKUP(A765,'Patient Demographics'!A:A,'Patient Demographics'!J:J,FALSE)</f>
        <v>Senior</v>
      </c>
      <c r="F765">
        <f>_xlfn.XLOOKUP(A765,'Billing Details'!A:A,'Billing Details'!U:U,FALSE)</f>
        <v>180338.76</v>
      </c>
      <c r="G765">
        <f>_xlfn.XLOOKUP(A765,'Patient Health Records'!A:A,'Patient Health Records'!E:E,FALSE)</f>
        <v>92.3</v>
      </c>
      <c r="H765" t="str">
        <f>_xlfn.XLOOKUP(A765,'Patient Health Records'!A:A,'Patient Health Records'!B:B,FALSE)</f>
        <v>AB+</v>
      </c>
      <c r="I765" t="b">
        <f>_xlfn.XLOOKUP(A765,'Patient Health Records'!A:A,'Patient Health Records'!J:J,FALSE)</f>
        <v>0</v>
      </c>
      <c r="J765" t="b">
        <f>_xlfn.XLOOKUP(A765,'Patient Health Records'!A:A,'Patient Health Records'!P:P,FALSE)</f>
        <v>1</v>
      </c>
      <c r="K765" s="68">
        <f>_xlfn.XLOOKUP(A765,'Patient Health Records'!A:A,'Patient Health Records'!F:F,FALSE)</f>
        <v>30.138775510204081</v>
      </c>
      <c r="L765" s="22" t="b">
        <f>_xlfn.XLOOKUP(A765,'Patient Health Records'!A:A,'Patient Health Records'!AD:AD,FALSE)</f>
        <v>1</v>
      </c>
      <c r="M765">
        <f>_xlfn.XLOOKUP(A765,'Patient Demographics'!A:A,'Patient Demographics'!K:K,FALSE)</f>
        <v>7</v>
      </c>
      <c r="N765" t="b">
        <f>_xlfn.XLOOKUP(A765,'Billing Details'!A:A,'Billing Details'!T:T,FALSE)</f>
        <v>1</v>
      </c>
      <c r="O765" t="str">
        <f>_xlfn.XLOOKUP(A765,'Patient Health Records'!A:A,'Patient Health Records'!AF:AF,FALSE)</f>
        <v>Cancer</v>
      </c>
      <c r="P765" t="b">
        <f>_xlfn.XLOOKUP(A765,'Patient Health Records'!A:A,'Patient Health Records'!X:X,FALSE)</f>
        <v>0</v>
      </c>
      <c r="Q765" t="b">
        <f>_xlfn.XLOOKUP(A765,'Patient Health Records'!A:A,'Patient Health Records'!S:S,FALSE)</f>
        <v>1</v>
      </c>
      <c r="R765" t="b">
        <f>_xlfn.XLOOKUP(A765,'Patient Health Records'!A:A,'Patient Health Records'!AA:AA,FALSE)</f>
        <v>0</v>
      </c>
      <c r="S765" t="str">
        <f>_xlfn.XLOOKUP(A765,'Patient Demographics'!A:A,'Patient Demographics'!E:E,FALSE)</f>
        <v>Female</v>
      </c>
      <c r="T765" t="str">
        <f>_xlfn.XLOOKUP(A765,'Patient Education'!A:A,'Patient Education'!B:B,FALSE)</f>
        <v>Bachelor's Degree</v>
      </c>
      <c r="U765" t="str">
        <f>_xlfn.XLOOKUP('Combined Sheet'!A765,'Patient Education'!A:A,'Patient Education'!C:C,FALSE)</f>
        <v>Teacher</v>
      </c>
      <c r="V765">
        <f>_xlfn.XLOOKUP(A765,'Billing Details'!A:A,'Billing Details'!J:J,FALSE)</f>
        <v>240000</v>
      </c>
    </row>
    <row r="766" spans="1:22" x14ac:dyDescent="0.35">
      <c r="A766" s="2" t="s">
        <v>1163</v>
      </c>
      <c r="B766">
        <f>_xlfn.XLOOKUP(A766,'Patient Demographics'!A:A,'Billing Details'!J:J,FALSE)</f>
        <v>200000</v>
      </c>
      <c r="C766" t="str">
        <f>_xlfn.XLOOKUP(A766,'Patient Demographics'!A:A,'Patient Demographics'!N:N,FALSE)</f>
        <v>South</v>
      </c>
      <c r="D766">
        <f>_xlfn.XLOOKUP(A766,'Patient Demographics'!A:A,'Patient Demographics'!I:I,FALSE)</f>
        <v>41</v>
      </c>
      <c r="E766" t="str">
        <f>_xlfn.XLOOKUP(A766,'Patient Demographics'!A:A,'Patient Demographics'!J:J,FALSE)</f>
        <v>Adult</v>
      </c>
      <c r="F766" t="str">
        <f>_xlfn.XLOOKUP(A766,'Billing Details'!A:A,'Billing Details'!U:U,FALSE)</f>
        <v/>
      </c>
      <c r="G766">
        <f>_xlfn.XLOOKUP(A766,'Patient Health Records'!A:A,'Patient Health Records'!E:E,FALSE)</f>
        <v>74.7</v>
      </c>
      <c r="H766" t="str">
        <f>_xlfn.XLOOKUP(A766,'Patient Health Records'!A:A,'Patient Health Records'!B:B,FALSE)</f>
        <v>AB+</v>
      </c>
      <c r="I766" t="b">
        <f>_xlfn.XLOOKUP(A766,'Patient Health Records'!A:A,'Patient Health Records'!J:J,FALSE)</f>
        <v>0</v>
      </c>
      <c r="J766" t="b">
        <f>_xlfn.XLOOKUP(A766,'Patient Health Records'!A:A,'Patient Health Records'!P:P,FALSE)</f>
        <v>1</v>
      </c>
      <c r="K766" s="68">
        <f>_xlfn.XLOOKUP(A766,'Patient Health Records'!A:A,'Patient Health Records'!F:F,FALSE)</f>
        <v>23.313879092412847</v>
      </c>
      <c r="L766" s="22" t="b">
        <f>_xlfn.XLOOKUP(A766,'Patient Health Records'!A:A,'Patient Health Records'!AD:AD,FALSE)</f>
        <v>0</v>
      </c>
      <c r="M766">
        <f>_xlfn.XLOOKUP(A766,'Patient Demographics'!A:A,'Patient Demographics'!K:K,FALSE)</f>
        <v>3</v>
      </c>
      <c r="N766" t="b">
        <f>_xlfn.XLOOKUP(A766,'Billing Details'!A:A,'Billing Details'!T:T,FALSE)</f>
        <v>0</v>
      </c>
      <c r="O766" t="str">
        <f>_xlfn.XLOOKUP(A766,'Patient Health Records'!A:A,'Patient Health Records'!AF:AF,FALSE)</f>
        <v>Stroke</v>
      </c>
      <c r="P766" t="b">
        <f>_xlfn.XLOOKUP(A766,'Patient Health Records'!A:A,'Patient Health Records'!X:X,FALSE)</f>
        <v>0</v>
      </c>
      <c r="Q766" t="b">
        <f>_xlfn.XLOOKUP(A766,'Patient Health Records'!A:A,'Patient Health Records'!S:S,FALSE)</f>
        <v>0</v>
      </c>
      <c r="R766" t="b">
        <f>_xlfn.XLOOKUP(A766,'Patient Health Records'!A:A,'Patient Health Records'!AA:AA,FALSE)</f>
        <v>0</v>
      </c>
      <c r="S766" t="str">
        <f>_xlfn.XLOOKUP(A766,'Patient Demographics'!A:A,'Patient Demographics'!E:E,FALSE)</f>
        <v>Female</v>
      </c>
      <c r="T766" t="str">
        <f>_xlfn.XLOOKUP(A766,'Patient Education'!A:A,'Patient Education'!B:B,FALSE)</f>
        <v>Master's Degree</v>
      </c>
      <c r="U766" t="str">
        <f>_xlfn.XLOOKUP('Combined Sheet'!A766,'Patient Education'!A:A,'Patient Education'!C:C,FALSE)</f>
        <v>Senior Executive</v>
      </c>
      <c r="V766">
        <f>_xlfn.XLOOKUP(A766,'Billing Details'!A:A,'Billing Details'!J:J,FALSE)</f>
        <v>200000</v>
      </c>
    </row>
    <row r="767" spans="1:22" x14ac:dyDescent="0.35">
      <c r="A767" s="2" t="s">
        <v>1164</v>
      </c>
      <c r="B767">
        <f>_xlfn.XLOOKUP(A767,'Patient Demographics'!A:A,'Billing Details'!J:J,FALSE)</f>
        <v>3000</v>
      </c>
      <c r="C767" t="str">
        <f>_xlfn.XLOOKUP(A767,'Patient Demographics'!A:A,'Patient Demographics'!N:N,FALSE)</f>
        <v>North</v>
      </c>
      <c r="D767">
        <f>_xlfn.XLOOKUP(A767,'Patient Demographics'!A:A,'Patient Demographics'!I:I,FALSE)</f>
        <v>53</v>
      </c>
      <c r="E767" t="str">
        <f>_xlfn.XLOOKUP(A767,'Patient Demographics'!A:A,'Patient Demographics'!J:J,FALSE)</f>
        <v>Senior</v>
      </c>
      <c r="F767" t="str">
        <f>_xlfn.XLOOKUP(A767,'Billing Details'!A:A,'Billing Details'!U:U,FALSE)</f>
        <v/>
      </c>
      <c r="G767">
        <f>_xlfn.XLOOKUP(A767,'Patient Health Records'!A:A,'Patient Health Records'!E:E,FALSE)</f>
        <v>69.8</v>
      </c>
      <c r="H767" t="str">
        <f>_xlfn.XLOOKUP(A767,'Patient Health Records'!A:A,'Patient Health Records'!B:B,FALSE)</f>
        <v>B-</v>
      </c>
      <c r="I767" t="b">
        <f>_xlfn.XLOOKUP(A767,'Patient Health Records'!A:A,'Patient Health Records'!J:J,FALSE)</f>
        <v>1</v>
      </c>
      <c r="J767" t="b">
        <f>_xlfn.XLOOKUP(A767,'Patient Health Records'!A:A,'Patient Health Records'!P:P,FALSE)</f>
        <v>1</v>
      </c>
      <c r="K767" s="68">
        <f>_xlfn.XLOOKUP(A767,'Patient Health Records'!A:A,'Patient Health Records'!F:F,FALSE)</f>
        <v>29.431607353685276</v>
      </c>
      <c r="L767" s="22" t="b">
        <f>_xlfn.XLOOKUP(A767,'Patient Health Records'!A:A,'Patient Health Records'!AD:AD,FALSE)</f>
        <v>1</v>
      </c>
      <c r="M767">
        <f>_xlfn.XLOOKUP(A767,'Patient Demographics'!A:A,'Patient Demographics'!K:K,FALSE)</f>
        <v>2</v>
      </c>
      <c r="N767" t="b">
        <f>_xlfn.XLOOKUP(A767,'Billing Details'!A:A,'Billing Details'!T:T,FALSE)</f>
        <v>0</v>
      </c>
      <c r="O767" t="str">
        <f>_xlfn.XLOOKUP(A767,'Patient Health Records'!A:A,'Patient Health Records'!AF:AF,FALSE)</f>
        <v>Stroke</v>
      </c>
      <c r="P767" t="b">
        <f>_xlfn.XLOOKUP(A767,'Patient Health Records'!A:A,'Patient Health Records'!X:X,FALSE)</f>
        <v>0</v>
      </c>
      <c r="Q767" t="b">
        <f>_xlfn.XLOOKUP(A767,'Patient Health Records'!A:A,'Patient Health Records'!S:S,FALSE)</f>
        <v>1</v>
      </c>
      <c r="R767" t="b">
        <f>_xlfn.XLOOKUP(A767,'Patient Health Records'!A:A,'Patient Health Records'!AA:AA,FALSE)</f>
        <v>0</v>
      </c>
      <c r="S767" t="str">
        <f>_xlfn.XLOOKUP(A767,'Patient Demographics'!A:A,'Patient Demographics'!E:E,FALSE)</f>
        <v>Male</v>
      </c>
      <c r="T767" t="str">
        <f>_xlfn.XLOOKUP(A767,'Patient Education'!A:A,'Patient Education'!B:B,FALSE)</f>
        <v>PhD</v>
      </c>
      <c r="U767" t="str">
        <f>_xlfn.XLOOKUP('Combined Sheet'!A767,'Patient Education'!A:A,'Patient Education'!C:C,FALSE)</f>
        <v>Scientist</v>
      </c>
      <c r="V767">
        <f>_xlfn.XLOOKUP(A767,'Billing Details'!A:A,'Billing Details'!J:J,FALSE)</f>
        <v>3000</v>
      </c>
    </row>
    <row r="768" spans="1:22" x14ac:dyDescent="0.35">
      <c r="A768" s="2" t="s">
        <v>1165</v>
      </c>
      <c r="B768">
        <f>_xlfn.XLOOKUP(A768,'Patient Demographics'!A:A,'Billing Details'!J:J,FALSE)</f>
        <v>20000</v>
      </c>
      <c r="C768" t="str">
        <f>_xlfn.XLOOKUP(A768,'Patient Demographics'!A:A,'Patient Demographics'!N:N,FALSE)</f>
        <v>South</v>
      </c>
      <c r="D768">
        <f>_xlfn.XLOOKUP(A768,'Patient Demographics'!A:A,'Patient Demographics'!I:I,FALSE)</f>
        <v>48</v>
      </c>
      <c r="E768" t="str">
        <f>_xlfn.XLOOKUP(A768,'Patient Demographics'!A:A,'Patient Demographics'!J:J,FALSE)</f>
        <v>Senior</v>
      </c>
      <c r="F768">
        <f>_xlfn.XLOOKUP(A768,'Billing Details'!A:A,'Billing Details'!U:U,FALSE)</f>
        <v>11516.22</v>
      </c>
      <c r="G768">
        <f>_xlfn.XLOOKUP(A768,'Patient Health Records'!A:A,'Patient Health Records'!E:E,FALSE)</f>
        <v>91</v>
      </c>
      <c r="H768" t="str">
        <f>_xlfn.XLOOKUP(A768,'Patient Health Records'!A:A,'Patient Health Records'!B:B,FALSE)</f>
        <v>B+</v>
      </c>
      <c r="I768" t="b">
        <f>_xlfn.XLOOKUP(A768,'Patient Health Records'!A:A,'Patient Health Records'!J:J,FALSE)</f>
        <v>0</v>
      </c>
      <c r="J768" t="b">
        <f>_xlfn.XLOOKUP(A768,'Patient Health Records'!A:A,'Patient Health Records'!P:P,FALSE)</f>
        <v>1</v>
      </c>
      <c r="K768" s="68">
        <f>_xlfn.XLOOKUP(A768,'Patient Health Records'!A:A,'Patient Health Records'!F:F,FALSE)</f>
        <v>33.834027364663896</v>
      </c>
      <c r="L768" s="22" t="b">
        <f>_xlfn.XLOOKUP(A768,'Patient Health Records'!A:A,'Patient Health Records'!AD:AD,FALSE)</f>
        <v>1</v>
      </c>
      <c r="M768">
        <f>_xlfn.XLOOKUP(A768,'Patient Demographics'!A:A,'Patient Demographics'!K:K,FALSE)</f>
        <v>30</v>
      </c>
      <c r="N768" t="b">
        <f>_xlfn.XLOOKUP(A768,'Billing Details'!A:A,'Billing Details'!T:T,FALSE)</f>
        <v>1</v>
      </c>
      <c r="O768" t="str">
        <f>_xlfn.XLOOKUP(A768,'Patient Health Records'!A:A,'Patient Health Records'!AF:AF,FALSE)</f>
        <v>Diabetes</v>
      </c>
      <c r="P768" t="b">
        <f>_xlfn.XLOOKUP(A768,'Patient Health Records'!A:A,'Patient Health Records'!X:X,FALSE)</f>
        <v>0</v>
      </c>
      <c r="Q768" t="b">
        <f>_xlfn.XLOOKUP(A768,'Patient Health Records'!A:A,'Patient Health Records'!S:S,FALSE)</f>
        <v>1</v>
      </c>
      <c r="R768" t="b">
        <f>_xlfn.XLOOKUP(A768,'Patient Health Records'!A:A,'Patient Health Records'!AA:AA,FALSE)</f>
        <v>0</v>
      </c>
      <c r="S768" t="str">
        <f>_xlfn.XLOOKUP(A768,'Patient Demographics'!A:A,'Patient Demographics'!E:E,FALSE)</f>
        <v>Female</v>
      </c>
      <c r="T768" t="str">
        <f>_xlfn.XLOOKUP(A768,'Patient Education'!A:A,'Patient Education'!B:B,FALSE)</f>
        <v>High School</v>
      </c>
      <c r="U768" t="str">
        <f>_xlfn.XLOOKUP('Combined Sheet'!A768,'Patient Education'!A:A,'Patient Education'!C:C,FALSE)</f>
        <v>Unemployed</v>
      </c>
      <c r="V768">
        <f>_xlfn.XLOOKUP(A768,'Billing Details'!A:A,'Billing Details'!J:J,FALSE)</f>
        <v>20000</v>
      </c>
    </row>
    <row r="769" spans="1:22" x14ac:dyDescent="0.35">
      <c r="A769" s="2" t="s">
        <v>1166</v>
      </c>
      <c r="B769">
        <f>_xlfn.XLOOKUP(A769,'Patient Demographics'!A:A,'Billing Details'!J:J,FALSE)</f>
        <v>15000</v>
      </c>
      <c r="C769" t="str">
        <f>_xlfn.XLOOKUP(A769,'Patient Demographics'!A:A,'Patient Demographics'!N:N,FALSE)</f>
        <v>South</v>
      </c>
      <c r="D769">
        <f>_xlfn.XLOOKUP(A769,'Patient Demographics'!A:A,'Patient Demographics'!I:I,FALSE)</f>
        <v>42</v>
      </c>
      <c r="E769" t="str">
        <f>_xlfn.XLOOKUP(A769,'Patient Demographics'!A:A,'Patient Demographics'!J:J,FALSE)</f>
        <v>Adult</v>
      </c>
      <c r="F769">
        <f>_xlfn.XLOOKUP(A769,'Billing Details'!A:A,'Billing Details'!U:U,FALSE)</f>
        <v>9725.4499999999989</v>
      </c>
      <c r="G769">
        <f>_xlfn.XLOOKUP(A769,'Patient Health Records'!A:A,'Patient Health Records'!E:E,FALSE)</f>
        <v>70.099999999999994</v>
      </c>
      <c r="H769" t="str">
        <f>_xlfn.XLOOKUP(A769,'Patient Health Records'!A:A,'Patient Health Records'!B:B,FALSE)</f>
        <v>A+</v>
      </c>
      <c r="I769" t="b">
        <f>_xlfn.XLOOKUP(A769,'Patient Health Records'!A:A,'Patient Health Records'!J:J,FALSE)</f>
        <v>1</v>
      </c>
      <c r="J769" t="b">
        <f>_xlfn.XLOOKUP(A769,'Patient Health Records'!A:A,'Patient Health Records'!P:P,FALSE)</f>
        <v>1</v>
      </c>
      <c r="K769" s="68">
        <f>_xlfn.XLOOKUP(A769,'Patient Health Records'!A:A,'Patient Health Records'!F:F,FALSE)</f>
        <v>23.422098967556547</v>
      </c>
      <c r="L769" s="22" t="b">
        <f>_xlfn.XLOOKUP(A769,'Patient Health Records'!A:A,'Patient Health Records'!AD:AD,FALSE)</f>
        <v>0</v>
      </c>
      <c r="M769">
        <f>_xlfn.XLOOKUP(A769,'Patient Demographics'!A:A,'Patient Demographics'!K:K,FALSE)</f>
        <v>20</v>
      </c>
      <c r="N769" t="b">
        <f>_xlfn.XLOOKUP(A769,'Billing Details'!A:A,'Billing Details'!T:T,FALSE)</f>
        <v>1</v>
      </c>
      <c r="O769" t="str">
        <f>_xlfn.XLOOKUP(A769,'Patient Health Records'!A:A,'Patient Health Records'!AF:AF,FALSE)</f>
        <v>Diabetes</v>
      </c>
      <c r="P769" t="b">
        <f>_xlfn.XLOOKUP(A769,'Patient Health Records'!A:A,'Patient Health Records'!X:X,FALSE)</f>
        <v>0</v>
      </c>
      <c r="Q769" t="b">
        <f>_xlfn.XLOOKUP(A769,'Patient Health Records'!A:A,'Patient Health Records'!S:S,FALSE)</f>
        <v>0</v>
      </c>
      <c r="R769" t="b">
        <f>_xlfn.XLOOKUP(A769,'Patient Health Records'!A:A,'Patient Health Records'!AA:AA,FALSE)</f>
        <v>0</v>
      </c>
      <c r="S769" t="str">
        <f>_xlfn.XLOOKUP(A769,'Patient Demographics'!A:A,'Patient Demographics'!E:E,FALSE)</f>
        <v>Male</v>
      </c>
      <c r="T769" t="str">
        <f>_xlfn.XLOOKUP(A769,'Patient Education'!A:A,'Patient Education'!B:B,FALSE)</f>
        <v>Bachelor's Degree</v>
      </c>
      <c r="U769" t="str">
        <f>_xlfn.XLOOKUP('Combined Sheet'!A769,'Patient Education'!A:A,'Patient Education'!C:C,FALSE)</f>
        <v>Teacher</v>
      </c>
      <c r="V769">
        <f>_xlfn.XLOOKUP(A769,'Billing Details'!A:A,'Billing Details'!J:J,FALSE)</f>
        <v>15000</v>
      </c>
    </row>
    <row r="770" spans="1:22" x14ac:dyDescent="0.35">
      <c r="A770" s="2" t="s">
        <v>1167</v>
      </c>
      <c r="B770">
        <f>_xlfn.XLOOKUP(A770,'Patient Demographics'!A:A,'Billing Details'!J:J,FALSE)</f>
        <v>72000</v>
      </c>
      <c r="C770" t="str">
        <f>_xlfn.XLOOKUP(A770,'Patient Demographics'!A:A,'Patient Demographics'!N:N,FALSE)</f>
        <v>North</v>
      </c>
      <c r="D770">
        <f>_xlfn.XLOOKUP(A770,'Patient Demographics'!A:A,'Patient Demographics'!I:I,FALSE)</f>
        <v>48</v>
      </c>
      <c r="E770" t="str">
        <f>_xlfn.XLOOKUP(A770,'Patient Demographics'!A:A,'Patient Demographics'!J:J,FALSE)</f>
        <v>Senior</v>
      </c>
      <c r="F770">
        <f>_xlfn.XLOOKUP(A770,'Billing Details'!A:A,'Billing Details'!U:U,FALSE)</f>
        <v>62499.040000000001</v>
      </c>
      <c r="G770">
        <f>_xlfn.XLOOKUP(A770,'Patient Health Records'!A:A,'Patient Health Records'!E:E,FALSE)</f>
        <v>87</v>
      </c>
      <c r="H770" t="str">
        <f>_xlfn.XLOOKUP(A770,'Patient Health Records'!A:A,'Patient Health Records'!B:B,FALSE)</f>
        <v>AB-</v>
      </c>
      <c r="I770" t="b">
        <f>_xlfn.XLOOKUP(A770,'Patient Health Records'!A:A,'Patient Health Records'!J:J,FALSE)</f>
        <v>0</v>
      </c>
      <c r="J770" t="b">
        <f>_xlfn.XLOOKUP(A770,'Patient Health Records'!A:A,'Patient Health Records'!P:P,FALSE)</f>
        <v>1</v>
      </c>
      <c r="K770" s="68">
        <f>_xlfn.XLOOKUP(A770,'Patient Health Records'!A:A,'Patient Health Records'!F:F,FALSE)</f>
        <v>33.150434385002278</v>
      </c>
      <c r="L770" s="22" t="b">
        <f>_xlfn.XLOOKUP(A770,'Patient Health Records'!A:A,'Patient Health Records'!AD:AD,FALSE)</f>
        <v>1</v>
      </c>
      <c r="M770">
        <f>_xlfn.XLOOKUP(A770,'Patient Demographics'!A:A,'Patient Demographics'!K:K,FALSE)</f>
        <v>0.5</v>
      </c>
      <c r="N770" t="b">
        <f>_xlfn.XLOOKUP(A770,'Billing Details'!A:A,'Billing Details'!T:T,FALSE)</f>
        <v>1</v>
      </c>
      <c r="O770" t="str">
        <f>_xlfn.XLOOKUP(A770,'Patient Health Records'!A:A,'Patient Health Records'!AF:AF,FALSE)</f>
        <v>Prostate Cancer</v>
      </c>
      <c r="P770" t="b">
        <f>_xlfn.XLOOKUP(A770,'Patient Health Records'!A:A,'Patient Health Records'!X:X,FALSE)</f>
        <v>0</v>
      </c>
      <c r="Q770" t="b">
        <f>_xlfn.XLOOKUP(A770,'Patient Health Records'!A:A,'Patient Health Records'!S:S,FALSE)</f>
        <v>1</v>
      </c>
      <c r="R770" t="b">
        <f>_xlfn.XLOOKUP(A770,'Patient Health Records'!A:A,'Patient Health Records'!AA:AA,FALSE)</f>
        <v>0</v>
      </c>
      <c r="S770" t="str">
        <f>_xlfn.XLOOKUP(A770,'Patient Demographics'!A:A,'Patient Demographics'!E:E,FALSE)</f>
        <v>Male</v>
      </c>
      <c r="T770" t="str">
        <f>_xlfn.XLOOKUP(A770,'Patient Education'!A:A,'Patient Education'!B:B,FALSE)</f>
        <v>Master's Degree</v>
      </c>
      <c r="U770" t="str">
        <f>_xlfn.XLOOKUP('Combined Sheet'!A770,'Patient Education'!A:A,'Patient Education'!C:C,FALSE)</f>
        <v>Senior Executive</v>
      </c>
      <c r="V770">
        <f>_xlfn.XLOOKUP(A770,'Billing Details'!A:A,'Billing Details'!J:J,FALSE)</f>
        <v>72000</v>
      </c>
    </row>
    <row r="771" spans="1:22" x14ac:dyDescent="0.35">
      <c r="A771" s="2" t="s">
        <v>1168</v>
      </c>
      <c r="B771">
        <f>_xlfn.XLOOKUP(A771,'Patient Demographics'!A:A,'Billing Details'!J:J,FALSE)</f>
        <v>12000</v>
      </c>
      <c r="C771" t="str">
        <f>_xlfn.XLOOKUP(A771,'Patient Demographics'!A:A,'Patient Demographics'!N:N,FALSE)</f>
        <v>South</v>
      </c>
      <c r="D771">
        <f>_xlfn.XLOOKUP(A771,'Patient Demographics'!A:A,'Patient Demographics'!I:I,FALSE)</f>
        <v>54</v>
      </c>
      <c r="E771" t="str">
        <f>_xlfn.XLOOKUP(A771,'Patient Demographics'!A:A,'Patient Demographics'!J:J,FALSE)</f>
        <v>Senior</v>
      </c>
      <c r="F771">
        <f>_xlfn.XLOOKUP(A771,'Billing Details'!A:A,'Billing Details'!U:U,FALSE)</f>
        <v>10477.24</v>
      </c>
      <c r="G771">
        <f>_xlfn.XLOOKUP(A771,'Patient Health Records'!A:A,'Patient Health Records'!E:E,FALSE)</f>
        <v>86.4</v>
      </c>
      <c r="H771" t="str">
        <f>_xlfn.XLOOKUP(A771,'Patient Health Records'!A:A,'Patient Health Records'!B:B,FALSE)</f>
        <v>O+</v>
      </c>
      <c r="I771" t="b">
        <f>_xlfn.XLOOKUP(A771,'Patient Health Records'!A:A,'Patient Health Records'!J:J,FALSE)</f>
        <v>0</v>
      </c>
      <c r="J771" t="b">
        <f>_xlfn.XLOOKUP(A771,'Patient Health Records'!A:A,'Patient Health Records'!P:P,FALSE)</f>
        <v>1</v>
      </c>
      <c r="K771" s="68">
        <f>_xlfn.XLOOKUP(A771,'Patient Health Records'!A:A,'Patient Health Records'!F:F,FALSE)</f>
        <v>32.123735871505062</v>
      </c>
      <c r="L771" s="22" t="b">
        <f>_xlfn.XLOOKUP(A771,'Patient Health Records'!A:A,'Patient Health Records'!AD:AD,FALSE)</f>
        <v>1</v>
      </c>
      <c r="M771">
        <f>_xlfn.XLOOKUP(A771,'Patient Demographics'!A:A,'Patient Demographics'!K:K,FALSE)</f>
        <v>15</v>
      </c>
      <c r="N771" t="b">
        <f>_xlfn.XLOOKUP(A771,'Billing Details'!A:A,'Billing Details'!T:T,FALSE)</f>
        <v>1</v>
      </c>
      <c r="O771" t="str">
        <f>_xlfn.XLOOKUP(A771,'Patient Health Records'!A:A,'Patient Health Records'!AF:AF,FALSE)</f>
        <v>Prostate Cancer</v>
      </c>
      <c r="P771" t="b">
        <f>_xlfn.XLOOKUP(A771,'Patient Health Records'!A:A,'Patient Health Records'!X:X,FALSE)</f>
        <v>0</v>
      </c>
      <c r="Q771" t="b">
        <f>_xlfn.XLOOKUP(A771,'Patient Health Records'!A:A,'Patient Health Records'!S:S,FALSE)</f>
        <v>1</v>
      </c>
      <c r="R771" t="b">
        <f>_xlfn.XLOOKUP(A771,'Patient Health Records'!A:A,'Patient Health Records'!AA:AA,FALSE)</f>
        <v>1</v>
      </c>
      <c r="S771" t="str">
        <f>_xlfn.XLOOKUP(A771,'Patient Demographics'!A:A,'Patient Demographics'!E:E,FALSE)</f>
        <v>Male</v>
      </c>
      <c r="T771" t="str">
        <f>_xlfn.XLOOKUP(A771,'Patient Education'!A:A,'Patient Education'!B:B,FALSE)</f>
        <v>Bachelor's Degree</v>
      </c>
      <c r="U771" t="str">
        <f>_xlfn.XLOOKUP('Combined Sheet'!A771,'Patient Education'!A:A,'Patient Education'!C:C,FALSE)</f>
        <v>Engineer</v>
      </c>
      <c r="V771">
        <f>_xlfn.XLOOKUP(A771,'Billing Details'!A:A,'Billing Details'!J:J,FALSE)</f>
        <v>12000</v>
      </c>
    </row>
    <row r="772" spans="1:22" x14ac:dyDescent="0.35">
      <c r="A772" s="2" t="s">
        <v>1169</v>
      </c>
      <c r="B772">
        <f>_xlfn.XLOOKUP(A772,'Patient Demographics'!A:A,'Billing Details'!J:J,FALSE)</f>
        <v>1600</v>
      </c>
      <c r="C772" t="str">
        <f>_xlfn.XLOOKUP(A772,'Patient Demographics'!A:A,'Patient Demographics'!N:N,FALSE)</f>
        <v>North</v>
      </c>
      <c r="D772">
        <f>_xlfn.XLOOKUP(A772,'Patient Demographics'!A:A,'Patient Demographics'!I:I,FALSE)</f>
        <v>38</v>
      </c>
      <c r="E772" t="str">
        <f>_xlfn.XLOOKUP(A772,'Patient Demographics'!A:A,'Patient Demographics'!J:J,FALSE)</f>
        <v>Adult</v>
      </c>
      <c r="F772" t="str">
        <f>_xlfn.XLOOKUP(A772,'Billing Details'!A:A,'Billing Details'!U:U,FALSE)</f>
        <v/>
      </c>
      <c r="G772">
        <f>_xlfn.XLOOKUP(A772,'Patient Health Records'!A:A,'Patient Health Records'!E:E,FALSE)</f>
        <v>77.400000000000006</v>
      </c>
      <c r="H772" t="str">
        <f>_xlfn.XLOOKUP(A772,'Patient Health Records'!A:A,'Patient Health Records'!B:B,FALSE)</f>
        <v>A-</v>
      </c>
      <c r="I772" t="b">
        <f>_xlfn.XLOOKUP(A772,'Patient Health Records'!A:A,'Patient Health Records'!J:J,FALSE)</f>
        <v>0</v>
      </c>
      <c r="J772" t="b">
        <f>_xlfn.XLOOKUP(A772,'Patient Health Records'!A:A,'Patient Health Records'!P:P,FALSE)</f>
        <v>0</v>
      </c>
      <c r="K772" s="68">
        <f>_xlfn.XLOOKUP(A772,'Patient Health Records'!A:A,'Patient Health Records'!F:F,FALSE)</f>
        <v>24.156549421054276</v>
      </c>
      <c r="L772" s="22" t="b">
        <f>_xlfn.XLOOKUP(A772,'Patient Health Records'!A:A,'Patient Health Records'!AD:AD,FALSE)</f>
        <v>0</v>
      </c>
      <c r="M772">
        <f>_xlfn.XLOOKUP(A772,'Patient Demographics'!A:A,'Patient Demographics'!K:K,FALSE)</f>
        <v>2</v>
      </c>
      <c r="N772" t="b">
        <f>_xlfn.XLOOKUP(A772,'Billing Details'!A:A,'Billing Details'!T:T,FALSE)</f>
        <v>0</v>
      </c>
      <c r="O772" t="str">
        <f>_xlfn.XLOOKUP(A772,'Patient Health Records'!A:A,'Patient Health Records'!AF:AF,FALSE)</f>
        <v>Fractured Leg</v>
      </c>
      <c r="P772" t="b">
        <f>_xlfn.XLOOKUP(A772,'Patient Health Records'!A:A,'Patient Health Records'!X:X,FALSE)</f>
        <v>0</v>
      </c>
      <c r="Q772" t="b">
        <f>_xlfn.XLOOKUP(A772,'Patient Health Records'!A:A,'Patient Health Records'!S:S,FALSE)</f>
        <v>0</v>
      </c>
      <c r="R772" t="b">
        <f>_xlfn.XLOOKUP(A772,'Patient Health Records'!A:A,'Patient Health Records'!AA:AA,FALSE)</f>
        <v>0</v>
      </c>
      <c r="S772" t="str">
        <f>_xlfn.XLOOKUP(A772,'Patient Demographics'!A:A,'Patient Demographics'!E:E,FALSE)</f>
        <v>Male</v>
      </c>
      <c r="T772" t="str">
        <f>_xlfn.XLOOKUP(A772,'Patient Education'!A:A,'Patient Education'!B:B,FALSE)</f>
        <v>School</v>
      </c>
      <c r="U772" t="str">
        <f>_xlfn.XLOOKUP('Combined Sheet'!A772,'Patient Education'!A:A,'Patient Education'!C:C,FALSE)</f>
        <v>Retail Worker</v>
      </c>
      <c r="V772">
        <f>_xlfn.XLOOKUP(A772,'Billing Details'!A:A,'Billing Details'!J:J,FALSE)</f>
        <v>1600</v>
      </c>
    </row>
    <row r="773" spans="1:22" x14ac:dyDescent="0.35">
      <c r="A773" s="2" t="s">
        <v>1171</v>
      </c>
      <c r="B773">
        <f>_xlfn.XLOOKUP(A773,'Patient Demographics'!A:A,'Billing Details'!J:J,FALSE)</f>
        <v>15000</v>
      </c>
      <c r="C773" t="str">
        <f>_xlfn.XLOOKUP(A773,'Patient Demographics'!A:A,'Patient Demographics'!N:N,FALSE)</f>
        <v>North</v>
      </c>
      <c r="D773">
        <f>_xlfn.XLOOKUP(A773,'Patient Demographics'!A:A,'Patient Demographics'!I:I,FALSE)</f>
        <v>58</v>
      </c>
      <c r="E773" t="str">
        <f>_xlfn.XLOOKUP(A773,'Patient Demographics'!A:A,'Patient Demographics'!J:J,FALSE)</f>
        <v>Senior</v>
      </c>
      <c r="F773">
        <f>_xlfn.XLOOKUP(A773,'Billing Details'!A:A,'Billing Details'!U:U,FALSE)</f>
        <v>8053.95</v>
      </c>
      <c r="G773">
        <f>_xlfn.XLOOKUP(A773,'Patient Health Records'!A:A,'Patient Health Records'!E:E,FALSE)</f>
        <v>50.4</v>
      </c>
      <c r="H773" t="str">
        <f>_xlfn.XLOOKUP(A773,'Patient Health Records'!A:A,'Patient Health Records'!B:B,FALSE)</f>
        <v>O-</v>
      </c>
      <c r="I773" t="b">
        <f>_xlfn.XLOOKUP(A773,'Patient Health Records'!A:A,'Patient Health Records'!J:J,FALSE)</f>
        <v>1</v>
      </c>
      <c r="J773" t="b">
        <f>_xlfn.XLOOKUP(A773,'Patient Health Records'!A:A,'Patient Health Records'!P:P,FALSE)</f>
        <v>0</v>
      </c>
      <c r="K773" s="68">
        <f>_xlfn.XLOOKUP(A773,'Patient Health Records'!A:A,'Patient Health Records'!F:F,FALSE)</f>
        <v>22.4</v>
      </c>
      <c r="L773" s="22" t="b">
        <f>_xlfn.XLOOKUP(A773,'Patient Health Records'!A:A,'Patient Health Records'!AD:AD,FALSE)</f>
        <v>0</v>
      </c>
      <c r="M773">
        <f>_xlfn.XLOOKUP(A773,'Patient Demographics'!A:A,'Patient Demographics'!K:K,FALSE)</f>
        <v>0.5</v>
      </c>
      <c r="N773" t="b">
        <f>_xlfn.XLOOKUP(A773,'Billing Details'!A:A,'Billing Details'!T:T,FALSE)</f>
        <v>1</v>
      </c>
      <c r="O773" t="str">
        <f>_xlfn.XLOOKUP(A773,'Patient Health Records'!A:A,'Patient Health Records'!AF:AF,FALSE)</f>
        <v>Allergic Reaction</v>
      </c>
      <c r="P773" t="b">
        <f>_xlfn.XLOOKUP(A773,'Patient Health Records'!A:A,'Patient Health Records'!X:X,FALSE)</f>
        <v>0</v>
      </c>
      <c r="Q773" t="b">
        <f>_xlfn.XLOOKUP(A773,'Patient Health Records'!A:A,'Patient Health Records'!S:S,FALSE)</f>
        <v>0</v>
      </c>
      <c r="R773" t="b">
        <f>_xlfn.XLOOKUP(A773,'Patient Health Records'!A:A,'Patient Health Records'!AA:AA,FALSE)</f>
        <v>0</v>
      </c>
      <c r="S773" t="str">
        <f>_xlfn.XLOOKUP(A773,'Patient Demographics'!A:A,'Patient Demographics'!E:E,FALSE)</f>
        <v>Male</v>
      </c>
      <c r="T773" t="str">
        <f>_xlfn.XLOOKUP(A773,'Patient Education'!A:A,'Patient Education'!B:B,FALSE)</f>
        <v>Post-graduate</v>
      </c>
      <c r="U773" t="str">
        <f>_xlfn.XLOOKUP('Combined Sheet'!A773,'Patient Education'!A:A,'Patient Education'!C:C,FALSE)</f>
        <v>Scientist</v>
      </c>
      <c r="V773">
        <f>_xlfn.XLOOKUP(A773,'Billing Details'!A:A,'Billing Details'!J:J,FALSE)</f>
        <v>15000</v>
      </c>
    </row>
    <row r="774" spans="1:22" x14ac:dyDescent="0.35">
      <c r="A774" s="2" t="s">
        <v>1173</v>
      </c>
      <c r="B774">
        <f>_xlfn.XLOOKUP(A774,'Patient Demographics'!A:A,'Billing Details'!J:J,FALSE)</f>
        <v>32000</v>
      </c>
      <c r="C774" t="str">
        <f>_xlfn.XLOOKUP(A774,'Patient Demographics'!A:A,'Patient Demographics'!N:N,FALSE)</f>
        <v>West</v>
      </c>
      <c r="D774">
        <f>_xlfn.XLOOKUP(A774,'Patient Demographics'!A:A,'Patient Demographics'!I:I,FALSE)</f>
        <v>73</v>
      </c>
      <c r="E774" t="str">
        <f>_xlfn.XLOOKUP(A774,'Patient Demographics'!A:A,'Patient Demographics'!J:J,FALSE)</f>
        <v>super senior</v>
      </c>
      <c r="F774">
        <f>_xlfn.XLOOKUP(A774,'Billing Details'!A:A,'Billing Details'!U:U,FALSE)</f>
        <v>22571.599999999999</v>
      </c>
      <c r="G774">
        <f>_xlfn.XLOOKUP(A774,'Patient Health Records'!A:A,'Patient Health Records'!E:E,FALSE)</f>
        <v>75.900000000000006</v>
      </c>
      <c r="H774" t="str">
        <f>_xlfn.XLOOKUP(A774,'Patient Health Records'!A:A,'Patient Health Records'!B:B,FALSE)</f>
        <v>B+</v>
      </c>
      <c r="I774" t="b">
        <f>_xlfn.XLOOKUP(A774,'Patient Health Records'!A:A,'Patient Health Records'!J:J,FALSE)</f>
        <v>1</v>
      </c>
      <c r="J774" t="b">
        <f>_xlfn.XLOOKUP(A774,'Patient Health Records'!A:A,'Patient Health Records'!P:P,FALSE)</f>
        <v>0</v>
      </c>
      <c r="K774" s="68">
        <f>_xlfn.XLOOKUP(A774,'Patient Health Records'!A:A,'Patient Health Records'!F:F,FALSE)</f>
        <v>31.18836291913215</v>
      </c>
      <c r="L774" s="22" t="b">
        <f>_xlfn.XLOOKUP(A774,'Patient Health Records'!A:A,'Patient Health Records'!AD:AD,FALSE)</f>
        <v>1</v>
      </c>
      <c r="M774">
        <f>_xlfn.XLOOKUP(A774,'Patient Demographics'!A:A,'Patient Demographics'!K:K,FALSE)</f>
        <v>9</v>
      </c>
      <c r="N774" t="b">
        <f>_xlfn.XLOOKUP(A774,'Billing Details'!A:A,'Billing Details'!T:T,FALSE)</f>
        <v>1</v>
      </c>
      <c r="O774" t="str">
        <f>_xlfn.XLOOKUP(A774,'Patient Health Records'!A:A,'Patient Health Records'!AF:AF,FALSE)</f>
        <v>Fractured Arm</v>
      </c>
      <c r="P774" t="b">
        <f>_xlfn.XLOOKUP(A774,'Patient Health Records'!A:A,'Patient Health Records'!X:X,FALSE)</f>
        <v>0</v>
      </c>
      <c r="Q774" t="b">
        <f>_xlfn.XLOOKUP(A774,'Patient Health Records'!A:A,'Patient Health Records'!S:S,FALSE)</f>
        <v>1</v>
      </c>
      <c r="R774" t="b">
        <f>_xlfn.XLOOKUP(A774,'Patient Health Records'!A:A,'Patient Health Records'!AA:AA,FALSE)</f>
        <v>1</v>
      </c>
      <c r="S774" t="str">
        <f>_xlfn.XLOOKUP(A774,'Patient Demographics'!A:A,'Patient Demographics'!E:E,FALSE)</f>
        <v>Female</v>
      </c>
      <c r="T774" t="str">
        <f>_xlfn.XLOOKUP(A774,'Patient Education'!A:A,'Patient Education'!B:B,FALSE)</f>
        <v>Bachelor's Degree</v>
      </c>
      <c r="U774" t="str">
        <f>_xlfn.XLOOKUP('Combined Sheet'!A774,'Patient Education'!A:A,'Patient Education'!C:C,FALSE)</f>
        <v>Junior Executive</v>
      </c>
      <c r="V774">
        <f>_xlfn.XLOOKUP(A774,'Billing Details'!A:A,'Billing Details'!J:J,FALSE)</f>
        <v>32000</v>
      </c>
    </row>
    <row r="775" spans="1:22" x14ac:dyDescent="0.35">
      <c r="A775" s="2" t="s">
        <v>1174</v>
      </c>
      <c r="B775">
        <f>_xlfn.XLOOKUP(A775,'Patient Demographics'!A:A,'Billing Details'!J:J,FALSE)</f>
        <v>90000</v>
      </c>
      <c r="C775" t="str">
        <f>_xlfn.XLOOKUP(A775,'Patient Demographics'!A:A,'Patient Demographics'!N:N,FALSE)</f>
        <v>West</v>
      </c>
      <c r="D775">
        <f>_xlfn.XLOOKUP(A775,'Patient Demographics'!A:A,'Patient Demographics'!I:I,FALSE)</f>
        <v>42</v>
      </c>
      <c r="E775" t="str">
        <f>_xlfn.XLOOKUP(A775,'Patient Demographics'!A:A,'Patient Demographics'!J:J,FALSE)</f>
        <v>Adult</v>
      </c>
      <c r="F775" t="str">
        <f>_xlfn.XLOOKUP(A775,'Billing Details'!A:A,'Billing Details'!U:U,FALSE)</f>
        <v/>
      </c>
      <c r="G775">
        <f>_xlfn.XLOOKUP(A775,'Patient Health Records'!A:A,'Patient Health Records'!E:E,FALSE)</f>
        <v>88.9</v>
      </c>
      <c r="H775" t="str">
        <f>_xlfn.XLOOKUP(A775,'Patient Health Records'!A:A,'Patient Health Records'!B:B,FALSE)</f>
        <v>AB+</v>
      </c>
      <c r="I775" t="b">
        <f>_xlfn.XLOOKUP(A775,'Patient Health Records'!A:A,'Patient Health Records'!J:J,FALSE)</f>
        <v>1</v>
      </c>
      <c r="J775" t="b">
        <f>_xlfn.XLOOKUP(A775,'Patient Health Records'!A:A,'Patient Health Records'!P:P,FALSE)</f>
        <v>1</v>
      </c>
      <c r="K775" s="68">
        <f>_xlfn.XLOOKUP(A775,'Patient Health Records'!A:A,'Patient Health Records'!F:F,FALSE)</f>
        <v>34.29651633810424</v>
      </c>
      <c r="L775" s="22" t="b">
        <f>_xlfn.XLOOKUP(A775,'Patient Health Records'!A:A,'Patient Health Records'!AD:AD,FALSE)</f>
        <v>1</v>
      </c>
      <c r="M775">
        <f>_xlfn.XLOOKUP(A775,'Patient Demographics'!A:A,'Patient Demographics'!K:K,FALSE)</f>
        <v>9</v>
      </c>
      <c r="N775" t="b">
        <f>_xlfn.XLOOKUP(A775,'Billing Details'!A:A,'Billing Details'!T:T,FALSE)</f>
        <v>0</v>
      </c>
      <c r="O775" t="str">
        <f>_xlfn.XLOOKUP(A775,'Patient Health Records'!A:A,'Patient Health Records'!AF:AF,FALSE)</f>
        <v>Osteoarthritis</v>
      </c>
      <c r="P775" t="b">
        <f>_xlfn.XLOOKUP(A775,'Patient Health Records'!A:A,'Patient Health Records'!X:X,FALSE)</f>
        <v>0</v>
      </c>
      <c r="Q775" t="b">
        <f>_xlfn.XLOOKUP(A775,'Patient Health Records'!A:A,'Patient Health Records'!S:S,FALSE)</f>
        <v>1</v>
      </c>
      <c r="R775" t="b">
        <f>_xlfn.XLOOKUP(A775,'Patient Health Records'!A:A,'Patient Health Records'!AA:AA,FALSE)</f>
        <v>0</v>
      </c>
      <c r="S775" t="str">
        <f>_xlfn.XLOOKUP(A775,'Patient Demographics'!A:A,'Patient Demographics'!E:E,FALSE)</f>
        <v>Female</v>
      </c>
      <c r="T775" t="str">
        <f>_xlfn.XLOOKUP(A775,'Patient Education'!A:A,'Patient Education'!B:B,FALSE)</f>
        <v>Post-graduate</v>
      </c>
      <c r="U775" t="str">
        <f>_xlfn.XLOOKUP('Combined Sheet'!A775,'Patient Education'!A:A,'Patient Education'!C:C,FALSE)</f>
        <v>Consultant</v>
      </c>
      <c r="V775">
        <f>_xlfn.XLOOKUP(A775,'Billing Details'!A:A,'Billing Details'!J:J,FALSE)</f>
        <v>90000</v>
      </c>
    </row>
    <row r="776" spans="1:22" x14ac:dyDescent="0.35">
      <c r="A776" s="2" t="s">
        <v>1175</v>
      </c>
      <c r="B776">
        <f>_xlfn.XLOOKUP(A776,'Patient Demographics'!A:A,'Billing Details'!J:J,FALSE)</f>
        <v>12000</v>
      </c>
      <c r="C776" t="str">
        <f>_xlfn.XLOOKUP(A776,'Patient Demographics'!A:A,'Patient Demographics'!N:N,FALSE)</f>
        <v>South</v>
      </c>
      <c r="D776">
        <f>_xlfn.XLOOKUP(A776,'Patient Demographics'!A:A,'Patient Demographics'!I:I,FALSE)</f>
        <v>38</v>
      </c>
      <c r="E776" t="str">
        <f>_xlfn.XLOOKUP(A776,'Patient Demographics'!A:A,'Patient Demographics'!J:J,FALSE)</f>
        <v>Adult</v>
      </c>
      <c r="F776">
        <f>_xlfn.XLOOKUP(A776,'Billing Details'!A:A,'Billing Details'!U:U,FALSE)</f>
        <v>6521.22</v>
      </c>
      <c r="G776">
        <f>_xlfn.XLOOKUP(A776,'Patient Health Records'!A:A,'Patient Health Records'!E:E,FALSE)</f>
        <v>55.4</v>
      </c>
      <c r="H776" t="str">
        <f>_xlfn.XLOOKUP(A776,'Patient Health Records'!A:A,'Patient Health Records'!B:B,FALSE)</f>
        <v>B-</v>
      </c>
      <c r="I776" t="b">
        <f>_xlfn.XLOOKUP(A776,'Patient Health Records'!A:A,'Patient Health Records'!J:J,FALSE)</f>
        <v>0</v>
      </c>
      <c r="J776" t="b">
        <f>_xlfn.XLOOKUP(A776,'Patient Health Records'!A:A,'Patient Health Records'!P:P,FALSE)</f>
        <v>1</v>
      </c>
      <c r="K776" s="68">
        <f>_xlfn.XLOOKUP(A776,'Patient Health Records'!A:A,'Patient Health Records'!F:F,FALSE)</f>
        <v>20.104514443315431</v>
      </c>
      <c r="L776" s="22" t="b">
        <f>_xlfn.XLOOKUP(A776,'Patient Health Records'!A:A,'Patient Health Records'!AD:AD,FALSE)</f>
        <v>0</v>
      </c>
      <c r="M776">
        <f>_xlfn.XLOOKUP(A776,'Patient Demographics'!A:A,'Patient Demographics'!K:K,FALSE)</f>
        <v>7</v>
      </c>
      <c r="N776" t="b">
        <f>_xlfn.XLOOKUP(A776,'Billing Details'!A:A,'Billing Details'!T:T,FALSE)</f>
        <v>1</v>
      </c>
      <c r="O776" t="str">
        <f>_xlfn.XLOOKUP(A776,'Patient Health Records'!A:A,'Patient Health Records'!AF:AF,FALSE)</f>
        <v>Fractured Arm</v>
      </c>
      <c r="P776" t="b">
        <f>_xlfn.XLOOKUP(A776,'Patient Health Records'!A:A,'Patient Health Records'!X:X,FALSE)</f>
        <v>0</v>
      </c>
      <c r="Q776" t="b">
        <f>_xlfn.XLOOKUP(A776,'Patient Health Records'!A:A,'Patient Health Records'!S:S,FALSE)</f>
        <v>0</v>
      </c>
      <c r="R776" t="b">
        <f>_xlfn.XLOOKUP(A776,'Patient Health Records'!A:A,'Patient Health Records'!AA:AA,FALSE)</f>
        <v>0</v>
      </c>
      <c r="S776" t="str">
        <f>_xlfn.XLOOKUP(A776,'Patient Demographics'!A:A,'Patient Demographics'!E:E,FALSE)</f>
        <v>Female</v>
      </c>
      <c r="T776" t="str">
        <f>_xlfn.XLOOKUP(A776,'Patient Education'!A:A,'Patient Education'!B:B,FALSE)</f>
        <v>Post-graduate</v>
      </c>
      <c r="U776" t="str">
        <f>_xlfn.XLOOKUP('Combined Sheet'!A776,'Patient Education'!A:A,'Patient Education'!C:C,FALSE)</f>
        <v>Consultant</v>
      </c>
      <c r="V776">
        <f>_xlfn.XLOOKUP(A776,'Billing Details'!A:A,'Billing Details'!J:J,FALSE)</f>
        <v>12000</v>
      </c>
    </row>
    <row r="777" spans="1:22" x14ac:dyDescent="0.35">
      <c r="A777" s="2" t="s">
        <v>1177</v>
      </c>
      <c r="B777">
        <f>_xlfn.XLOOKUP(A777,'Patient Demographics'!A:A,'Billing Details'!J:J,FALSE)</f>
        <v>12000</v>
      </c>
      <c r="C777" t="str">
        <f>_xlfn.XLOOKUP(A777,'Patient Demographics'!A:A,'Patient Demographics'!N:N,FALSE)</f>
        <v>West</v>
      </c>
      <c r="D777">
        <f>_xlfn.XLOOKUP(A777,'Patient Demographics'!A:A,'Patient Demographics'!I:I,FALSE)</f>
        <v>48</v>
      </c>
      <c r="E777" t="str">
        <f>_xlfn.XLOOKUP(A777,'Patient Demographics'!A:A,'Patient Demographics'!J:J,FALSE)</f>
        <v>Senior</v>
      </c>
      <c r="F777" t="str">
        <f>_xlfn.XLOOKUP(A777,'Billing Details'!A:A,'Billing Details'!U:U,FALSE)</f>
        <v/>
      </c>
      <c r="G777">
        <f>_xlfn.XLOOKUP(A777,'Patient Health Records'!A:A,'Patient Health Records'!E:E,FALSE)</f>
        <v>98.2</v>
      </c>
      <c r="H777" t="str">
        <f>_xlfn.XLOOKUP(A777,'Patient Health Records'!A:A,'Patient Health Records'!B:B,FALSE)</f>
        <v>B-</v>
      </c>
      <c r="I777" t="b">
        <f>_xlfn.XLOOKUP(A777,'Patient Health Records'!A:A,'Patient Health Records'!J:J,FALSE)</f>
        <v>0</v>
      </c>
      <c r="J777" t="b">
        <f>_xlfn.XLOOKUP(A777,'Patient Health Records'!A:A,'Patient Health Records'!P:P,FALSE)</f>
        <v>0</v>
      </c>
      <c r="K777" s="68">
        <f>_xlfn.XLOOKUP(A777,'Patient Health Records'!A:A,'Patient Health Records'!F:F,FALSE)</f>
        <v>31.701962809917358</v>
      </c>
      <c r="L777" s="22" t="b">
        <f>_xlfn.XLOOKUP(A777,'Patient Health Records'!A:A,'Patient Health Records'!AD:AD,FALSE)</f>
        <v>1</v>
      </c>
      <c r="M777">
        <f>_xlfn.XLOOKUP(A777,'Patient Demographics'!A:A,'Patient Demographics'!K:K,FALSE)</f>
        <v>40</v>
      </c>
      <c r="N777" t="b">
        <f>_xlfn.XLOOKUP(A777,'Billing Details'!A:A,'Billing Details'!T:T,FALSE)</f>
        <v>0</v>
      </c>
      <c r="O777" t="str">
        <f>_xlfn.XLOOKUP(A777,'Patient Health Records'!A:A,'Patient Health Records'!AF:AF,FALSE)</f>
        <v>Diabetes</v>
      </c>
      <c r="P777" t="b">
        <f>_xlfn.XLOOKUP(A777,'Patient Health Records'!A:A,'Patient Health Records'!X:X,FALSE)</f>
        <v>0</v>
      </c>
      <c r="Q777" t="b">
        <f>_xlfn.XLOOKUP(A777,'Patient Health Records'!A:A,'Patient Health Records'!S:S,FALSE)</f>
        <v>0</v>
      </c>
      <c r="R777" t="b">
        <f>_xlfn.XLOOKUP(A777,'Patient Health Records'!A:A,'Patient Health Records'!AA:AA,FALSE)</f>
        <v>1</v>
      </c>
      <c r="S777" t="str">
        <f>_xlfn.XLOOKUP(A777,'Patient Demographics'!A:A,'Patient Demographics'!E:E,FALSE)</f>
        <v>Female</v>
      </c>
      <c r="T777" t="str">
        <f>_xlfn.XLOOKUP(A777,'Patient Education'!A:A,'Patient Education'!B:B,FALSE)</f>
        <v>Master's Degree</v>
      </c>
      <c r="U777" t="str">
        <f>_xlfn.XLOOKUP('Combined Sheet'!A777,'Patient Education'!A:A,'Patient Education'!C:C,FALSE)</f>
        <v>Doctor</v>
      </c>
      <c r="V777">
        <f>_xlfn.XLOOKUP(A777,'Billing Details'!A:A,'Billing Details'!J:J,FALSE)</f>
        <v>12000</v>
      </c>
    </row>
    <row r="778" spans="1:22" x14ac:dyDescent="0.35">
      <c r="A778" s="2" t="s">
        <v>1178</v>
      </c>
      <c r="B778">
        <f>_xlfn.XLOOKUP(A778,'Patient Demographics'!A:A,'Billing Details'!J:J,FALSE)</f>
        <v>240000</v>
      </c>
      <c r="C778" t="str">
        <f>_xlfn.XLOOKUP(A778,'Patient Demographics'!A:A,'Patient Demographics'!N:N,FALSE)</f>
        <v>West</v>
      </c>
      <c r="D778">
        <f>_xlfn.XLOOKUP(A778,'Patient Demographics'!A:A,'Patient Demographics'!I:I,FALSE)</f>
        <v>48</v>
      </c>
      <c r="E778" t="str">
        <f>_xlfn.XLOOKUP(A778,'Patient Demographics'!A:A,'Patient Demographics'!J:J,FALSE)</f>
        <v>Senior</v>
      </c>
      <c r="F778">
        <f>_xlfn.XLOOKUP(A778,'Billing Details'!A:A,'Billing Details'!U:U,FALSE)</f>
        <v>194104.2</v>
      </c>
      <c r="G778">
        <f>_xlfn.XLOOKUP(A778,'Patient Health Records'!A:A,'Patient Health Records'!E:E,FALSE)</f>
        <v>86.2</v>
      </c>
      <c r="H778" t="str">
        <f>_xlfn.XLOOKUP(A778,'Patient Health Records'!A:A,'Patient Health Records'!B:B,FALSE)</f>
        <v>B+</v>
      </c>
      <c r="I778" t="b">
        <f>_xlfn.XLOOKUP(A778,'Patient Health Records'!A:A,'Patient Health Records'!J:J,FALSE)</f>
        <v>0</v>
      </c>
      <c r="J778" t="b">
        <f>_xlfn.XLOOKUP(A778,'Patient Health Records'!A:A,'Patient Health Records'!P:P,FALSE)</f>
        <v>1</v>
      </c>
      <c r="K778" s="68">
        <f>_xlfn.XLOOKUP(A778,'Patient Health Records'!A:A,'Patient Health Records'!F:F,FALSE)</f>
        <v>30.541383219954653</v>
      </c>
      <c r="L778" s="22" t="b">
        <f>_xlfn.XLOOKUP(A778,'Patient Health Records'!A:A,'Patient Health Records'!AD:AD,FALSE)</f>
        <v>1</v>
      </c>
      <c r="M778">
        <f>_xlfn.XLOOKUP(A778,'Patient Demographics'!A:A,'Patient Demographics'!K:K,FALSE)</f>
        <v>30</v>
      </c>
      <c r="N778" t="b">
        <f>_xlfn.XLOOKUP(A778,'Billing Details'!A:A,'Billing Details'!T:T,FALSE)</f>
        <v>1</v>
      </c>
      <c r="O778" t="str">
        <f>_xlfn.XLOOKUP(A778,'Patient Health Records'!A:A,'Patient Health Records'!AF:AF,FALSE)</f>
        <v>Cancer</v>
      </c>
      <c r="P778" t="b">
        <f>_xlfn.XLOOKUP(A778,'Patient Health Records'!A:A,'Patient Health Records'!X:X,FALSE)</f>
        <v>0</v>
      </c>
      <c r="Q778" t="b">
        <f>_xlfn.XLOOKUP(A778,'Patient Health Records'!A:A,'Patient Health Records'!S:S,FALSE)</f>
        <v>1</v>
      </c>
      <c r="R778" t="b">
        <f>_xlfn.XLOOKUP(A778,'Patient Health Records'!A:A,'Patient Health Records'!AA:AA,FALSE)</f>
        <v>0</v>
      </c>
      <c r="S778" t="str">
        <f>_xlfn.XLOOKUP(A778,'Patient Demographics'!A:A,'Patient Demographics'!E:E,FALSE)</f>
        <v>Female</v>
      </c>
      <c r="T778" t="str">
        <f>_xlfn.XLOOKUP(A778,'Patient Education'!A:A,'Patient Education'!B:B,FALSE)</f>
        <v>Master's Degree</v>
      </c>
      <c r="U778" t="str">
        <f>_xlfn.XLOOKUP('Combined Sheet'!A778,'Patient Education'!A:A,'Patient Education'!C:C,FALSE)</f>
        <v>Software Engineer</v>
      </c>
      <c r="V778">
        <f>_xlfn.XLOOKUP(A778,'Billing Details'!A:A,'Billing Details'!J:J,FALSE)</f>
        <v>240000</v>
      </c>
    </row>
    <row r="779" spans="1:22" x14ac:dyDescent="0.35">
      <c r="A779" s="2" t="s">
        <v>1179</v>
      </c>
      <c r="B779">
        <f>_xlfn.XLOOKUP(A779,'Patient Demographics'!A:A,'Billing Details'!J:J,FALSE)</f>
        <v>40000</v>
      </c>
      <c r="C779" t="str">
        <f>_xlfn.XLOOKUP(A779,'Patient Demographics'!A:A,'Patient Demographics'!N:N,FALSE)</f>
        <v>West</v>
      </c>
      <c r="D779">
        <f>_xlfn.XLOOKUP(A779,'Patient Demographics'!A:A,'Patient Demographics'!I:I,FALSE)</f>
        <v>58</v>
      </c>
      <c r="E779" t="str">
        <f>_xlfn.XLOOKUP(A779,'Patient Demographics'!A:A,'Patient Demographics'!J:J,FALSE)</f>
        <v>Senior</v>
      </c>
      <c r="F779" t="str">
        <f>_xlfn.XLOOKUP(A779,'Billing Details'!A:A,'Billing Details'!U:U,FALSE)</f>
        <v/>
      </c>
      <c r="G779">
        <f>_xlfn.XLOOKUP(A779,'Patient Health Records'!A:A,'Patient Health Records'!E:E,FALSE)</f>
        <v>77.7</v>
      </c>
      <c r="H779" t="str">
        <f>_xlfn.XLOOKUP(A779,'Patient Health Records'!A:A,'Patient Health Records'!B:B,FALSE)</f>
        <v>AB+</v>
      </c>
      <c r="I779" t="b">
        <f>_xlfn.XLOOKUP(A779,'Patient Health Records'!A:A,'Patient Health Records'!J:J,FALSE)</f>
        <v>1</v>
      </c>
      <c r="J779" t="b">
        <f>_xlfn.XLOOKUP(A779,'Patient Health Records'!A:A,'Patient Health Records'!P:P,FALSE)</f>
        <v>1</v>
      </c>
      <c r="K779" s="68">
        <f>_xlfn.XLOOKUP(A779,'Patient Health Records'!A:A,'Patient Health Records'!F:F,FALSE)</f>
        <v>28.197125852808828</v>
      </c>
      <c r="L779" s="22" t="b">
        <f>_xlfn.XLOOKUP(A779,'Patient Health Records'!A:A,'Patient Health Records'!AD:AD,FALSE)</f>
        <v>1</v>
      </c>
      <c r="M779">
        <f>_xlfn.XLOOKUP(A779,'Patient Demographics'!A:A,'Patient Demographics'!K:K,FALSE)</f>
        <v>5</v>
      </c>
      <c r="N779" t="b">
        <f>_xlfn.XLOOKUP(A779,'Billing Details'!A:A,'Billing Details'!T:T,FALSE)</f>
        <v>0</v>
      </c>
      <c r="O779" t="str">
        <f>_xlfn.XLOOKUP(A779,'Patient Health Records'!A:A,'Patient Health Records'!AF:AF,FALSE)</f>
        <v>Cancer</v>
      </c>
      <c r="P779" t="b">
        <f>_xlfn.XLOOKUP(A779,'Patient Health Records'!A:A,'Patient Health Records'!X:X,FALSE)</f>
        <v>0</v>
      </c>
      <c r="Q779" t="b">
        <f>_xlfn.XLOOKUP(A779,'Patient Health Records'!A:A,'Patient Health Records'!S:S,FALSE)</f>
        <v>1</v>
      </c>
      <c r="R779" t="b">
        <f>_xlfn.XLOOKUP(A779,'Patient Health Records'!A:A,'Patient Health Records'!AA:AA,FALSE)</f>
        <v>1</v>
      </c>
      <c r="S779" t="str">
        <f>_xlfn.XLOOKUP(A779,'Patient Demographics'!A:A,'Patient Demographics'!E:E,FALSE)</f>
        <v>Female</v>
      </c>
      <c r="T779" t="str">
        <f>_xlfn.XLOOKUP(A779,'Patient Education'!A:A,'Patient Education'!B:B,FALSE)</f>
        <v>Master's Degree</v>
      </c>
      <c r="U779" t="str">
        <f>_xlfn.XLOOKUP('Combined Sheet'!A779,'Patient Education'!A:A,'Patient Education'!C:C,FALSE)</f>
        <v>Senior Executive</v>
      </c>
      <c r="V779">
        <f>_xlfn.XLOOKUP(A779,'Billing Details'!A:A,'Billing Details'!J:J,FALSE)</f>
        <v>40000</v>
      </c>
    </row>
    <row r="780" spans="1:22" x14ac:dyDescent="0.35">
      <c r="A780" s="2" t="s">
        <v>1180</v>
      </c>
      <c r="B780">
        <f>_xlfn.XLOOKUP(A780,'Patient Demographics'!A:A,'Billing Details'!J:J,FALSE)</f>
        <v>240000</v>
      </c>
      <c r="C780" t="str">
        <f>_xlfn.XLOOKUP(A780,'Patient Demographics'!A:A,'Patient Demographics'!N:N,FALSE)</f>
        <v>East</v>
      </c>
      <c r="D780">
        <f>_xlfn.XLOOKUP(A780,'Patient Demographics'!A:A,'Patient Demographics'!I:I,FALSE)</f>
        <v>33</v>
      </c>
      <c r="E780" t="str">
        <f>_xlfn.XLOOKUP(A780,'Patient Demographics'!A:A,'Patient Demographics'!J:J,FALSE)</f>
        <v>Adult</v>
      </c>
      <c r="F780" t="str">
        <f>_xlfn.XLOOKUP(A780,'Billing Details'!A:A,'Billing Details'!U:U,FALSE)</f>
        <v/>
      </c>
      <c r="G780">
        <f>_xlfn.XLOOKUP(A780,'Patient Health Records'!A:A,'Patient Health Records'!E:E,FALSE)</f>
        <v>89.8</v>
      </c>
      <c r="H780" t="str">
        <f>_xlfn.XLOOKUP(A780,'Patient Health Records'!A:A,'Patient Health Records'!B:B,FALSE)</f>
        <v>A-</v>
      </c>
      <c r="I780" t="b">
        <f>_xlfn.XLOOKUP(A780,'Patient Health Records'!A:A,'Patient Health Records'!J:J,FALSE)</f>
        <v>0</v>
      </c>
      <c r="J780" t="b">
        <f>_xlfn.XLOOKUP(A780,'Patient Health Records'!A:A,'Patient Health Records'!P:P,FALSE)</f>
        <v>0</v>
      </c>
      <c r="K780" s="68">
        <f>_xlfn.XLOOKUP(A780,'Patient Health Records'!A:A,'Patient Health Records'!F:F,FALSE)</f>
        <v>28.026590930370464</v>
      </c>
      <c r="L780" s="22" t="b">
        <f>_xlfn.XLOOKUP(A780,'Patient Health Records'!A:A,'Patient Health Records'!AD:AD,FALSE)</f>
        <v>1</v>
      </c>
      <c r="M780">
        <f>_xlfn.XLOOKUP(A780,'Patient Demographics'!A:A,'Patient Demographics'!K:K,FALSE)</f>
        <v>30</v>
      </c>
      <c r="N780" t="b">
        <f>_xlfn.XLOOKUP(A780,'Billing Details'!A:A,'Billing Details'!T:T,FALSE)</f>
        <v>0</v>
      </c>
      <c r="O780" t="str">
        <f>_xlfn.XLOOKUP(A780,'Patient Health Records'!A:A,'Patient Health Records'!AF:AF,FALSE)</f>
        <v>Childbirth</v>
      </c>
      <c r="P780" t="b">
        <f>_xlfn.XLOOKUP(A780,'Patient Health Records'!A:A,'Patient Health Records'!X:X,FALSE)</f>
        <v>0</v>
      </c>
      <c r="Q780" t="b">
        <f>_xlfn.XLOOKUP(A780,'Patient Health Records'!A:A,'Patient Health Records'!S:S,FALSE)</f>
        <v>1</v>
      </c>
      <c r="R780" t="b">
        <f>_xlfn.XLOOKUP(A780,'Patient Health Records'!A:A,'Patient Health Records'!AA:AA,FALSE)</f>
        <v>0</v>
      </c>
      <c r="S780" t="str">
        <f>_xlfn.XLOOKUP(A780,'Patient Demographics'!A:A,'Patient Demographics'!E:E,FALSE)</f>
        <v>Female</v>
      </c>
      <c r="T780" t="str">
        <f>_xlfn.XLOOKUP(A780,'Patient Education'!A:A,'Patient Education'!B:B,FALSE)</f>
        <v>Bachelor's Degree</v>
      </c>
      <c r="U780" t="str">
        <f>_xlfn.XLOOKUP('Combined Sheet'!A780,'Patient Education'!A:A,'Patient Education'!C:C,FALSE)</f>
        <v>Junior Executive</v>
      </c>
      <c r="V780">
        <f>_xlfn.XLOOKUP(A780,'Billing Details'!A:A,'Billing Details'!J:J,FALSE)</f>
        <v>240000</v>
      </c>
    </row>
    <row r="781" spans="1:22" x14ac:dyDescent="0.35">
      <c r="A781" s="2" t="s">
        <v>1181</v>
      </c>
      <c r="B781">
        <f>_xlfn.XLOOKUP(A781,'Patient Demographics'!A:A,'Billing Details'!J:J,FALSE)</f>
        <v>90000</v>
      </c>
      <c r="C781" t="str">
        <f>_xlfn.XLOOKUP(A781,'Patient Demographics'!A:A,'Patient Demographics'!N:N,FALSE)</f>
        <v>South</v>
      </c>
      <c r="D781">
        <f>_xlfn.XLOOKUP(A781,'Patient Demographics'!A:A,'Patient Demographics'!I:I,FALSE)</f>
        <v>41</v>
      </c>
      <c r="E781" t="str">
        <f>_xlfn.XLOOKUP(A781,'Patient Demographics'!A:A,'Patient Demographics'!J:J,FALSE)</f>
        <v>Adult</v>
      </c>
      <c r="F781">
        <f>_xlfn.XLOOKUP(A781,'Billing Details'!A:A,'Billing Details'!U:U,FALSE)</f>
        <v>77124.45</v>
      </c>
      <c r="G781">
        <f>_xlfn.XLOOKUP(A781,'Patient Health Records'!A:A,'Patient Health Records'!E:E,FALSE)</f>
        <v>87.7</v>
      </c>
      <c r="H781" t="str">
        <f>_xlfn.XLOOKUP(A781,'Patient Health Records'!A:A,'Patient Health Records'!B:B,FALSE)</f>
        <v>AB+</v>
      </c>
      <c r="I781" t="b">
        <f>_xlfn.XLOOKUP(A781,'Patient Health Records'!A:A,'Patient Health Records'!J:J,FALSE)</f>
        <v>0</v>
      </c>
      <c r="J781" t="b">
        <f>_xlfn.XLOOKUP(A781,'Patient Health Records'!A:A,'Patient Health Records'!P:P,FALSE)</f>
        <v>0</v>
      </c>
      <c r="K781" s="68">
        <f>_xlfn.XLOOKUP(A781,'Patient Health Records'!A:A,'Patient Health Records'!F:F,FALSE)</f>
        <v>33.417162017985056</v>
      </c>
      <c r="L781" s="22" t="b">
        <f>_xlfn.XLOOKUP(A781,'Patient Health Records'!A:A,'Patient Health Records'!AD:AD,FALSE)</f>
        <v>1</v>
      </c>
      <c r="M781">
        <f>_xlfn.XLOOKUP(A781,'Patient Demographics'!A:A,'Patient Demographics'!K:K,FALSE)</f>
        <v>120</v>
      </c>
      <c r="N781" t="b">
        <f>_xlfn.XLOOKUP(A781,'Billing Details'!A:A,'Billing Details'!T:T,FALSE)</f>
        <v>1</v>
      </c>
      <c r="O781" t="str">
        <f>_xlfn.XLOOKUP(A781,'Patient Health Records'!A:A,'Patient Health Records'!AF:AF,FALSE)</f>
        <v>Heart Attack</v>
      </c>
      <c r="P781" t="b">
        <f>_xlfn.XLOOKUP(A781,'Patient Health Records'!A:A,'Patient Health Records'!X:X,FALSE)</f>
        <v>0</v>
      </c>
      <c r="Q781" t="b">
        <f>_xlfn.XLOOKUP(A781,'Patient Health Records'!A:A,'Patient Health Records'!S:S,FALSE)</f>
        <v>1</v>
      </c>
      <c r="R781" t="b">
        <f>_xlfn.XLOOKUP(A781,'Patient Health Records'!A:A,'Patient Health Records'!AA:AA,FALSE)</f>
        <v>0</v>
      </c>
      <c r="S781" t="str">
        <f>_xlfn.XLOOKUP(A781,'Patient Demographics'!A:A,'Patient Demographics'!E:E,FALSE)</f>
        <v>Female</v>
      </c>
      <c r="T781" t="str">
        <f>_xlfn.XLOOKUP(A781,'Patient Education'!A:A,'Patient Education'!B:B,FALSE)</f>
        <v>Master's Degree</v>
      </c>
      <c r="U781" t="str">
        <f>_xlfn.XLOOKUP('Combined Sheet'!A781,'Patient Education'!A:A,'Patient Education'!C:C,FALSE)</f>
        <v>Doctor</v>
      </c>
      <c r="V781">
        <f>_xlfn.XLOOKUP(A781,'Billing Details'!A:A,'Billing Details'!J:J,FALSE)</f>
        <v>90000</v>
      </c>
    </row>
    <row r="782" spans="1:22" x14ac:dyDescent="0.35">
      <c r="A782" s="2" t="s">
        <v>1182</v>
      </c>
      <c r="B782">
        <f>_xlfn.XLOOKUP(A782,'Patient Demographics'!A:A,'Billing Details'!J:J,FALSE)</f>
        <v>4000</v>
      </c>
      <c r="C782" t="str">
        <f>_xlfn.XLOOKUP(A782,'Patient Demographics'!A:A,'Patient Demographics'!N:N,FALSE)</f>
        <v>South</v>
      </c>
      <c r="D782">
        <f>_xlfn.XLOOKUP(A782,'Patient Demographics'!A:A,'Patient Demographics'!I:I,FALSE)</f>
        <v>62</v>
      </c>
      <c r="E782" t="str">
        <f>_xlfn.XLOOKUP(A782,'Patient Demographics'!A:A,'Patient Demographics'!J:J,FALSE)</f>
        <v>super senior</v>
      </c>
      <c r="F782">
        <f>_xlfn.XLOOKUP(A782,'Billing Details'!A:A,'Billing Details'!U:U,FALSE)</f>
        <v>3240.2</v>
      </c>
      <c r="G782">
        <f>_xlfn.XLOOKUP(A782,'Patient Health Records'!A:A,'Patient Health Records'!E:E,FALSE)</f>
        <v>56</v>
      </c>
      <c r="H782" t="str">
        <f>_xlfn.XLOOKUP(A782,'Patient Health Records'!A:A,'Patient Health Records'!B:B,FALSE)</f>
        <v>B+</v>
      </c>
      <c r="I782" t="b">
        <f>_xlfn.XLOOKUP(A782,'Patient Health Records'!A:A,'Patient Health Records'!J:J,FALSE)</f>
        <v>0</v>
      </c>
      <c r="J782" t="b">
        <f>_xlfn.XLOOKUP(A782,'Patient Health Records'!A:A,'Patient Health Records'!P:P,FALSE)</f>
        <v>1</v>
      </c>
      <c r="K782" s="68">
        <f>_xlfn.XLOOKUP(A782,'Patient Health Records'!A:A,'Patient Health Records'!F:F,FALSE)</f>
        <v>21.874999999999996</v>
      </c>
      <c r="L782" s="22" t="b">
        <f>_xlfn.XLOOKUP(A782,'Patient Health Records'!A:A,'Patient Health Records'!AD:AD,FALSE)</f>
        <v>0</v>
      </c>
      <c r="M782">
        <f>_xlfn.XLOOKUP(A782,'Patient Demographics'!A:A,'Patient Demographics'!K:K,FALSE)</f>
        <v>7</v>
      </c>
      <c r="N782" t="b">
        <f>_xlfn.XLOOKUP(A782,'Billing Details'!A:A,'Billing Details'!T:T,FALSE)</f>
        <v>1</v>
      </c>
      <c r="O782" t="str">
        <f>_xlfn.XLOOKUP(A782,'Patient Health Records'!A:A,'Patient Health Records'!AF:AF,FALSE)</f>
        <v>Allergic Reaction</v>
      </c>
      <c r="P782" t="b">
        <f>_xlfn.XLOOKUP(A782,'Patient Health Records'!A:A,'Patient Health Records'!X:X,FALSE)</f>
        <v>0</v>
      </c>
      <c r="Q782" t="b">
        <f>_xlfn.XLOOKUP(A782,'Patient Health Records'!A:A,'Patient Health Records'!S:S,FALSE)</f>
        <v>0</v>
      </c>
      <c r="R782" t="b">
        <f>_xlfn.XLOOKUP(A782,'Patient Health Records'!A:A,'Patient Health Records'!AA:AA,FALSE)</f>
        <v>0</v>
      </c>
      <c r="S782" t="str">
        <f>_xlfn.XLOOKUP(A782,'Patient Demographics'!A:A,'Patient Demographics'!E:E,FALSE)</f>
        <v>Male</v>
      </c>
      <c r="T782" t="str">
        <f>_xlfn.XLOOKUP(A782,'Patient Education'!A:A,'Patient Education'!B:B,FALSE)</f>
        <v>Bachelor's Degree</v>
      </c>
      <c r="U782" t="str">
        <f>_xlfn.XLOOKUP('Combined Sheet'!A782,'Patient Education'!A:A,'Patient Education'!C:C,FALSE)</f>
        <v>Engineer</v>
      </c>
      <c r="V782">
        <f>_xlfn.XLOOKUP(A782,'Billing Details'!A:A,'Billing Details'!J:J,FALSE)</f>
        <v>4000</v>
      </c>
    </row>
    <row r="783" spans="1:22" x14ac:dyDescent="0.35">
      <c r="A783" s="2" t="s">
        <v>1183</v>
      </c>
      <c r="B783">
        <f>_xlfn.XLOOKUP(A783,'Patient Demographics'!A:A,'Billing Details'!J:J,FALSE)</f>
        <v>45000</v>
      </c>
      <c r="C783" t="str">
        <f>_xlfn.XLOOKUP(A783,'Patient Demographics'!A:A,'Patient Demographics'!N:N,FALSE)</f>
        <v>South</v>
      </c>
      <c r="D783">
        <f>_xlfn.XLOOKUP(A783,'Patient Demographics'!A:A,'Patient Demographics'!I:I,FALSE)</f>
        <v>58</v>
      </c>
      <c r="E783" t="str">
        <f>_xlfn.XLOOKUP(A783,'Patient Demographics'!A:A,'Patient Demographics'!J:J,FALSE)</f>
        <v>Senior</v>
      </c>
      <c r="F783">
        <f>_xlfn.XLOOKUP(A783,'Billing Details'!A:A,'Billing Details'!U:U,FALSE)</f>
        <v>29182.86</v>
      </c>
      <c r="G783">
        <f>_xlfn.XLOOKUP(A783,'Patient Health Records'!A:A,'Patient Health Records'!E:E,FALSE)</f>
        <v>56.2</v>
      </c>
      <c r="H783" t="str">
        <f>_xlfn.XLOOKUP(A783,'Patient Health Records'!A:A,'Patient Health Records'!B:B,FALSE)</f>
        <v>O-</v>
      </c>
      <c r="I783" t="b">
        <f>_xlfn.XLOOKUP(A783,'Patient Health Records'!A:A,'Patient Health Records'!J:J,FALSE)</f>
        <v>1</v>
      </c>
      <c r="J783" t="b">
        <f>_xlfn.XLOOKUP(A783,'Patient Health Records'!A:A,'Patient Health Records'!P:P,FALSE)</f>
        <v>1</v>
      </c>
      <c r="K783" s="68">
        <f>_xlfn.XLOOKUP(A783,'Patient Health Records'!A:A,'Patient Health Records'!F:F,FALSE)</f>
        <v>24.977777777777778</v>
      </c>
      <c r="L783" s="22" t="b">
        <f>_xlfn.XLOOKUP(A783,'Patient Health Records'!A:A,'Patient Health Records'!AD:AD,FALSE)</f>
        <v>0</v>
      </c>
      <c r="M783">
        <f>_xlfn.XLOOKUP(A783,'Patient Demographics'!A:A,'Patient Demographics'!K:K,FALSE)</f>
        <v>15</v>
      </c>
      <c r="N783" t="b">
        <f>_xlfn.XLOOKUP(A783,'Billing Details'!A:A,'Billing Details'!T:T,FALSE)</f>
        <v>1</v>
      </c>
      <c r="O783" t="str">
        <f>_xlfn.XLOOKUP(A783,'Patient Health Records'!A:A,'Patient Health Records'!AF:AF,FALSE)</f>
        <v>Fractured Leg</v>
      </c>
      <c r="P783" t="b">
        <f>_xlfn.XLOOKUP(A783,'Patient Health Records'!A:A,'Patient Health Records'!X:X,FALSE)</f>
        <v>0</v>
      </c>
      <c r="Q783" t="b">
        <f>_xlfn.XLOOKUP(A783,'Patient Health Records'!A:A,'Patient Health Records'!S:S,FALSE)</f>
        <v>0</v>
      </c>
      <c r="R783" t="b">
        <f>_xlfn.XLOOKUP(A783,'Patient Health Records'!A:A,'Patient Health Records'!AA:AA,FALSE)</f>
        <v>0</v>
      </c>
      <c r="S783" t="str">
        <f>_xlfn.XLOOKUP(A783,'Patient Demographics'!A:A,'Patient Demographics'!E:E,FALSE)</f>
        <v>Female</v>
      </c>
      <c r="T783" t="str">
        <f>_xlfn.XLOOKUP(A783,'Patient Education'!A:A,'Patient Education'!B:B,FALSE)</f>
        <v>Master's Degree</v>
      </c>
      <c r="U783" t="str">
        <f>_xlfn.XLOOKUP('Combined Sheet'!A783,'Patient Education'!A:A,'Patient Education'!C:C,FALSE)</f>
        <v>Software Engineer</v>
      </c>
      <c r="V783">
        <f>_xlfn.XLOOKUP(A783,'Billing Details'!A:A,'Billing Details'!J:J,FALSE)</f>
        <v>45000</v>
      </c>
    </row>
    <row r="784" spans="1:22" x14ac:dyDescent="0.35">
      <c r="A784" s="2" t="s">
        <v>1184</v>
      </c>
      <c r="B784">
        <f>_xlfn.XLOOKUP(A784,'Patient Demographics'!A:A,'Billing Details'!J:J,FALSE)</f>
        <v>100</v>
      </c>
      <c r="C784" t="str">
        <f>_xlfn.XLOOKUP(A784,'Patient Demographics'!A:A,'Patient Demographics'!N:N,FALSE)</f>
        <v>South</v>
      </c>
      <c r="D784">
        <f>_xlfn.XLOOKUP(A784,'Patient Demographics'!A:A,'Patient Demographics'!I:I,FALSE)</f>
        <v>82</v>
      </c>
      <c r="E784" t="str">
        <f>_xlfn.XLOOKUP(A784,'Patient Demographics'!A:A,'Patient Demographics'!J:J,FALSE)</f>
        <v>super senior</v>
      </c>
      <c r="F784" t="str">
        <f>_xlfn.XLOOKUP(A784,'Billing Details'!A:A,'Billing Details'!U:U,FALSE)</f>
        <v/>
      </c>
      <c r="G784">
        <f>_xlfn.XLOOKUP(A784,'Patient Health Records'!A:A,'Patient Health Records'!E:E,FALSE)</f>
        <v>87.5</v>
      </c>
      <c r="H784" t="str">
        <f>_xlfn.XLOOKUP(A784,'Patient Health Records'!A:A,'Patient Health Records'!B:B,FALSE)</f>
        <v>AB-</v>
      </c>
      <c r="I784" t="b">
        <f>_xlfn.XLOOKUP(A784,'Patient Health Records'!A:A,'Patient Health Records'!J:J,FALSE)</f>
        <v>0</v>
      </c>
      <c r="J784" t="b">
        <f>_xlfn.XLOOKUP(A784,'Patient Health Records'!A:A,'Patient Health Records'!P:P,FALSE)</f>
        <v>0</v>
      </c>
      <c r="K784" s="68">
        <f>_xlfn.XLOOKUP(A784,'Patient Health Records'!A:A,'Patient Health Records'!F:F,FALSE)</f>
        <v>32.933117543001245</v>
      </c>
      <c r="L784" s="22" t="b">
        <f>_xlfn.XLOOKUP(A784,'Patient Health Records'!A:A,'Patient Health Records'!AD:AD,FALSE)</f>
        <v>1</v>
      </c>
      <c r="M784">
        <f>_xlfn.XLOOKUP(A784,'Patient Demographics'!A:A,'Patient Demographics'!K:K,FALSE)</f>
        <v>40</v>
      </c>
      <c r="N784" t="b">
        <f>_xlfn.XLOOKUP(A784,'Billing Details'!A:A,'Billing Details'!T:T,FALSE)</f>
        <v>0</v>
      </c>
      <c r="O784" t="str">
        <f>_xlfn.XLOOKUP(A784,'Patient Health Records'!A:A,'Patient Health Records'!AF:AF,FALSE)</f>
        <v>Stroke</v>
      </c>
      <c r="P784" t="b">
        <f>_xlfn.XLOOKUP(A784,'Patient Health Records'!A:A,'Patient Health Records'!X:X,FALSE)</f>
        <v>0</v>
      </c>
      <c r="Q784" t="b">
        <f>_xlfn.XLOOKUP(A784,'Patient Health Records'!A:A,'Patient Health Records'!S:S,FALSE)</f>
        <v>1</v>
      </c>
      <c r="R784" t="b">
        <f>_xlfn.XLOOKUP(A784,'Patient Health Records'!A:A,'Patient Health Records'!AA:AA,FALSE)</f>
        <v>0</v>
      </c>
      <c r="S784" t="str">
        <f>_xlfn.XLOOKUP(A784,'Patient Demographics'!A:A,'Patient Demographics'!E:E,FALSE)</f>
        <v>Female</v>
      </c>
      <c r="T784" t="str">
        <f>_xlfn.XLOOKUP(A784,'Patient Education'!A:A,'Patient Education'!B:B,FALSE)</f>
        <v>Bachelor's Degree</v>
      </c>
      <c r="U784" t="str">
        <f>_xlfn.XLOOKUP('Combined Sheet'!A784,'Patient Education'!A:A,'Patient Education'!C:C,FALSE)</f>
        <v>Teacher</v>
      </c>
      <c r="V784">
        <f>_xlfn.XLOOKUP(A784,'Billing Details'!A:A,'Billing Details'!J:J,FALSE)</f>
        <v>100</v>
      </c>
    </row>
    <row r="785" spans="1:22" x14ac:dyDescent="0.35">
      <c r="A785" s="2" t="s">
        <v>1185</v>
      </c>
      <c r="B785">
        <f>_xlfn.XLOOKUP(A785,'Patient Demographics'!A:A,'Billing Details'!J:J,FALSE)</f>
        <v>72000</v>
      </c>
      <c r="C785" t="str">
        <f>_xlfn.XLOOKUP(A785,'Patient Demographics'!A:A,'Patient Demographics'!N:N,FALSE)</f>
        <v>North</v>
      </c>
      <c r="D785">
        <f>_xlfn.XLOOKUP(A785,'Patient Demographics'!A:A,'Patient Demographics'!I:I,FALSE)</f>
        <v>48</v>
      </c>
      <c r="E785" t="str">
        <f>_xlfn.XLOOKUP(A785,'Patient Demographics'!A:A,'Patient Demographics'!J:J,FALSE)</f>
        <v>Senior</v>
      </c>
      <c r="F785">
        <f>_xlfn.XLOOKUP(A785,'Billing Details'!A:A,'Billing Details'!U:U,FALSE)</f>
        <v>51103.32</v>
      </c>
      <c r="G785">
        <f>_xlfn.XLOOKUP(A785,'Patient Health Records'!A:A,'Patient Health Records'!E:E,FALSE)</f>
        <v>62.5</v>
      </c>
      <c r="H785" t="str">
        <f>_xlfn.XLOOKUP(A785,'Patient Health Records'!A:A,'Patient Health Records'!B:B,FALSE)</f>
        <v>O-</v>
      </c>
      <c r="I785" t="b">
        <f>_xlfn.XLOOKUP(A785,'Patient Health Records'!A:A,'Patient Health Records'!J:J,FALSE)</f>
        <v>0</v>
      </c>
      <c r="J785" t="b">
        <f>_xlfn.XLOOKUP(A785,'Patient Health Records'!A:A,'Patient Health Records'!P:P,FALSE)</f>
        <v>0</v>
      </c>
      <c r="K785" s="68">
        <f>_xlfn.XLOOKUP(A785,'Patient Health Records'!A:A,'Patient Health Records'!F:F,FALSE)</f>
        <v>20.882755855524742</v>
      </c>
      <c r="L785" s="22" t="b">
        <f>_xlfn.XLOOKUP(A785,'Patient Health Records'!A:A,'Patient Health Records'!AD:AD,FALSE)</f>
        <v>0</v>
      </c>
      <c r="M785">
        <f>_xlfn.XLOOKUP(A785,'Patient Demographics'!A:A,'Patient Demographics'!K:K,FALSE)</f>
        <v>15</v>
      </c>
      <c r="N785" t="b">
        <f>_xlfn.XLOOKUP(A785,'Billing Details'!A:A,'Billing Details'!T:T,FALSE)</f>
        <v>1</v>
      </c>
      <c r="O785" t="str">
        <f>_xlfn.XLOOKUP(A785,'Patient Health Records'!A:A,'Patient Health Records'!AF:AF,FALSE)</f>
        <v>Fractured Leg</v>
      </c>
      <c r="P785" t="b">
        <f>_xlfn.XLOOKUP(A785,'Patient Health Records'!A:A,'Patient Health Records'!X:X,FALSE)</f>
        <v>0</v>
      </c>
      <c r="Q785" t="b">
        <f>_xlfn.XLOOKUP(A785,'Patient Health Records'!A:A,'Patient Health Records'!S:S,FALSE)</f>
        <v>0</v>
      </c>
      <c r="R785" t="b">
        <f>_xlfn.XLOOKUP(A785,'Patient Health Records'!A:A,'Patient Health Records'!AA:AA,FALSE)</f>
        <v>0</v>
      </c>
      <c r="S785" t="str">
        <f>_xlfn.XLOOKUP(A785,'Patient Demographics'!A:A,'Patient Demographics'!E:E,FALSE)</f>
        <v>Male</v>
      </c>
      <c r="T785" t="str">
        <f>_xlfn.XLOOKUP(A785,'Patient Education'!A:A,'Patient Education'!B:B,FALSE)</f>
        <v>Master's Degree</v>
      </c>
      <c r="U785" t="str">
        <f>_xlfn.XLOOKUP('Combined Sheet'!A785,'Patient Education'!A:A,'Patient Education'!C:C,FALSE)</f>
        <v>Senior Executive</v>
      </c>
      <c r="V785">
        <f>_xlfn.XLOOKUP(A785,'Billing Details'!A:A,'Billing Details'!J:J,FALSE)</f>
        <v>72000</v>
      </c>
    </row>
    <row r="786" spans="1:22" x14ac:dyDescent="0.35">
      <c r="A786" s="2" t="s">
        <v>1187</v>
      </c>
      <c r="B786">
        <f>_xlfn.XLOOKUP(A786,'Patient Demographics'!A:A,'Billing Details'!J:J,FALSE)</f>
        <v>3000</v>
      </c>
      <c r="C786" t="str">
        <f>_xlfn.XLOOKUP(A786,'Patient Demographics'!A:A,'Patient Demographics'!N:N,FALSE)</f>
        <v>North</v>
      </c>
      <c r="D786">
        <f>_xlfn.XLOOKUP(A786,'Patient Demographics'!A:A,'Patient Demographics'!I:I,FALSE)</f>
        <v>73</v>
      </c>
      <c r="E786" t="str">
        <f>_xlfn.XLOOKUP(A786,'Patient Demographics'!A:A,'Patient Demographics'!J:J,FALSE)</f>
        <v>super senior</v>
      </c>
      <c r="F786">
        <f>_xlfn.XLOOKUP(A786,'Billing Details'!A:A,'Billing Details'!U:U,FALSE)</f>
        <v>2647.71</v>
      </c>
      <c r="G786">
        <f>_xlfn.XLOOKUP(A786,'Patient Health Records'!A:A,'Patient Health Records'!E:E,FALSE)</f>
        <v>74.3</v>
      </c>
      <c r="H786" t="str">
        <f>_xlfn.XLOOKUP(A786,'Patient Health Records'!A:A,'Patient Health Records'!B:B,FALSE)</f>
        <v>A-</v>
      </c>
      <c r="I786" t="b">
        <f>_xlfn.XLOOKUP(A786,'Patient Health Records'!A:A,'Patient Health Records'!J:J,FALSE)</f>
        <v>0</v>
      </c>
      <c r="J786" t="b">
        <f>_xlfn.XLOOKUP(A786,'Patient Health Records'!A:A,'Patient Health Records'!P:P,FALSE)</f>
        <v>0</v>
      </c>
      <c r="K786" s="68">
        <f>_xlfn.XLOOKUP(A786,'Patient Health Records'!A:A,'Patient Health Records'!F:F,FALSE)</f>
        <v>31.739929087103249</v>
      </c>
      <c r="L786" s="22" t="b">
        <f>_xlfn.XLOOKUP(A786,'Patient Health Records'!A:A,'Patient Health Records'!AD:AD,FALSE)</f>
        <v>1</v>
      </c>
      <c r="M786">
        <f>_xlfn.XLOOKUP(A786,'Patient Demographics'!A:A,'Patient Demographics'!K:K,FALSE)</f>
        <v>2</v>
      </c>
      <c r="N786" t="b">
        <f>_xlfn.XLOOKUP(A786,'Billing Details'!A:A,'Billing Details'!T:T,FALSE)</f>
        <v>1</v>
      </c>
      <c r="O786" t="str">
        <f>_xlfn.XLOOKUP(A786,'Patient Health Records'!A:A,'Patient Health Records'!AF:AF,FALSE)</f>
        <v>Fractured Arm</v>
      </c>
      <c r="P786" t="b">
        <f>_xlfn.XLOOKUP(A786,'Patient Health Records'!A:A,'Patient Health Records'!X:X,FALSE)</f>
        <v>0</v>
      </c>
      <c r="Q786" t="b">
        <f>_xlfn.XLOOKUP(A786,'Patient Health Records'!A:A,'Patient Health Records'!S:S,FALSE)</f>
        <v>0</v>
      </c>
      <c r="R786" t="b">
        <f>_xlfn.XLOOKUP(A786,'Patient Health Records'!A:A,'Patient Health Records'!AA:AA,FALSE)</f>
        <v>1</v>
      </c>
      <c r="S786" t="str">
        <f>_xlfn.XLOOKUP(A786,'Patient Demographics'!A:A,'Patient Demographics'!E:E,FALSE)</f>
        <v>Female</v>
      </c>
      <c r="T786" t="str">
        <f>_xlfn.XLOOKUP(A786,'Patient Education'!A:A,'Patient Education'!B:B,FALSE)</f>
        <v>Master's Degree</v>
      </c>
      <c r="U786" t="str">
        <f>_xlfn.XLOOKUP('Combined Sheet'!A786,'Patient Education'!A:A,'Patient Education'!C:C,FALSE)</f>
        <v>Senior Executive</v>
      </c>
      <c r="V786">
        <f>_xlfn.XLOOKUP(A786,'Billing Details'!A:A,'Billing Details'!J:J,FALSE)</f>
        <v>3000</v>
      </c>
    </row>
    <row r="787" spans="1:22" x14ac:dyDescent="0.35">
      <c r="A787" s="2" t="s">
        <v>1188</v>
      </c>
      <c r="B787">
        <f>_xlfn.XLOOKUP(A787,'Patient Demographics'!A:A,'Billing Details'!J:J,FALSE)</f>
        <v>500</v>
      </c>
      <c r="C787" t="str">
        <f>_xlfn.XLOOKUP(A787,'Patient Demographics'!A:A,'Patient Demographics'!N:N,FALSE)</f>
        <v>South</v>
      </c>
      <c r="D787">
        <f>_xlfn.XLOOKUP(A787,'Patient Demographics'!A:A,'Patient Demographics'!I:I,FALSE)</f>
        <v>33</v>
      </c>
      <c r="E787" t="str">
        <f>_xlfn.XLOOKUP(A787,'Patient Demographics'!A:A,'Patient Demographics'!J:J,FALSE)</f>
        <v>Adult</v>
      </c>
      <c r="F787" t="str">
        <f>_xlfn.XLOOKUP(A787,'Billing Details'!A:A,'Billing Details'!U:U,FALSE)</f>
        <v/>
      </c>
      <c r="G787">
        <f>_xlfn.XLOOKUP(A787,'Patient Health Records'!A:A,'Patient Health Records'!E:E,FALSE)</f>
        <v>95</v>
      </c>
      <c r="H787" t="str">
        <f>_xlfn.XLOOKUP(A787,'Patient Health Records'!A:A,'Patient Health Records'!B:B,FALSE)</f>
        <v>O+</v>
      </c>
      <c r="I787" t="b">
        <f>_xlfn.XLOOKUP(A787,'Patient Health Records'!A:A,'Patient Health Records'!J:J,FALSE)</f>
        <v>1</v>
      </c>
      <c r="J787" t="b">
        <f>_xlfn.XLOOKUP(A787,'Patient Health Records'!A:A,'Patient Health Records'!P:P,FALSE)</f>
        <v>0</v>
      </c>
      <c r="K787" s="68">
        <f>_xlfn.XLOOKUP(A787,'Patient Health Records'!A:A,'Patient Health Records'!F:F,FALSE)</f>
        <v>31.37798916633637</v>
      </c>
      <c r="L787" s="22" t="b">
        <f>_xlfn.XLOOKUP(A787,'Patient Health Records'!A:A,'Patient Health Records'!AD:AD,FALSE)</f>
        <v>1</v>
      </c>
      <c r="M787">
        <f>_xlfn.XLOOKUP(A787,'Patient Demographics'!A:A,'Patient Demographics'!K:K,FALSE)</f>
        <v>30</v>
      </c>
      <c r="N787" t="b">
        <f>_xlfn.XLOOKUP(A787,'Billing Details'!A:A,'Billing Details'!T:T,FALSE)</f>
        <v>0</v>
      </c>
      <c r="O787" t="str">
        <f>_xlfn.XLOOKUP(A787,'Patient Health Records'!A:A,'Patient Health Records'!AF:AF,FALSE)</f>
        <v>Heart Disease</v>
      </c>
      <c r="P787" t="b">
        <f>_xlfn.XLOOKUP(A787,'Patient Health Records'!A:A,'Patient Health Records'!X:X,FALSE)</f>
        <v>0</v>
      </c>
      <c r="Q787" t="b">
        <f>_xlfn.XLOOKUP(A787,'Patient Health Records'!A:A,'Patient Health Records'!S:S,FALSE)</f>
        <v>1</v>
      </c>
      <c r="R787" t="b">
        <f>_xlfn.XLOOKUP(A787,'Patient Health Records'!A:A,'Patient Health Records'!AA:AA,FALSE)</f>
        <v>1</v>
      </c>
      <c r="S787" t="str">
        <f>_xlfn.XLOOKUP(A787,'Patient Demographics'!A:A,'Patient Demographics'!E:E,FALSE)</f>
        <v>Female</v>
      </c>
      <c r="T787" t="str">
        <f>_xlfn.XLOOKUP(A787,'Patient Education'!A:A,'Patient Education'!B:B,FALSE)</f>
        <v>Master's Degree</v>
      </c>
      <c r="U787" t="str">
        <f>_xlfn.XLOOKUP('Combined Sheet'!A787,'Patient Education'!A:A,'Patient Education'!C:C,FALSE)</f>
        <v>Manager</v>
      </c>
      <c r="V787">
        <f>_xlfn.XLOOKUP(A787,'Billing Details'!A:A,'Billing Details'!J:J,FALSE)</f>
        <v>500</v>
      </c>
    </row>
    <row r="788" spans="1:22" x14ac:dyDescent="0.35">
      <c r="A788" s="2" t="s">
        <v>1190</v>
      </c>
      <c r="B788">
        <f>_xlfn.XLOOKUP(A788,'Patient Demographics'!A:A,'Billing Details'!J:J,FALSE)</f>
        <v>32000</v>
      </c>
      <c r="C788" t="str">
        <f>_xlfn.XLOOKUP(A788,'Patient Demographics'!A:A,'Patient Demographics'!N:N,FALSE)</f>
        <v>South</v>
      </c>
      <c r="D788">
        <f>_xlfn.XLOOKUP(A788,'Patient Demographics'!A:A,'Patient Demographics'!I:I,FALSE)</f>
        <v>73</v>
      </c>
      <c r="E788" t="str">
        <f>_xlfn.XLOOKUP(A788,'Patient Demographics'!A:A,'Patient Demographics'!J:J,FALSE)</f>
        <v>super senior</v>
      </c>
      <c r="F788">
        <f>_xlfn.XLOOKUP(A788,'Billing Details'!A:A,'Billing Details'!U:U,FALSE)</f>
        <v>27234.04</v>
      </c>
      <c r="G788">
        <f>_xlfn.XLOOKUP(A788,'Patient Health Records'!A:A,'Patient Health Records'!E:E,FALSE)</f>
        <v>81.099999999999994</v>
      </c>
      <c r="H788" t="str">
        <f>_xlfn.XLOOKUP(A788,'Patient Health Records'!A:A,'Patient Health Records'!B:B,FALSE)</f>
        <v>O+</v>
      </c>
      <c r="I788" t="b">
        <f>_xlfn.XLOOKUP(A788,'Patient Health Records'!A:A,'Patient Health Records'!J:J,FALSE)</f>
        <v>0</v>
      </c>
      <c r="J788" t="b">
        <f>_xlfn.XLOOKUP(A788,'Patient Health Records'!A:A,'Patient Health Records'!P:P,FALSE)</f>
        <v>1</v>
      </c>
      <c r="K788" s="68">
        <f>_xlfn.XLOOKUP(A788,'Patient Health Records'!A:A,'Patient Health Records'!F:F,FALSE)</f>
        <v>29.079565420058085</v>
      </c>
      <c r="L788" s="22" t="b">
        <f>_xlfn.XLOOKUP(A788,'Patient Health Records'!A:A,'Patient Health Records'!AD:AD,FALSE)</f>
        <v>1</v>
      </c>
      <c r="M788">
        <f>_xlfn.XLOOKUP(A788,'Patient Demographics'!A:A,'Patient Demographics'!K:K,FALSE)</f>
        <v>20</v>
      </c>
      <c r="N788" t="b">
        <f>_xlfn.XLOOKUP(A788,'Billing Details'!A:A,'Billing Details'!T:T,FALSE)</f>
        <v>1</v>
      </c>
      <c r="O788" t="str">
        <f>_xlfn.XLOOKUP(A788,'Patient Health Records'!A:A,'Patient Health Records'!AF:AF,FALSE)</f>
        <v>Fractured Leg</v>
      </c>
      <c r="P788" t="b">
        <f>_xlfn.XLOOKUP(A788,'Patient Health Records'!A:A,'Patient Health Records'!X:X,FALSE)</f>
        <v>0</v>
      </c>
      <c r="Q788" t="b">
        <f>_xlfn.XLOOKUP(A788,'Patient Health Records'!A:A,'Patient Health Records'!S:S,FALSE)</f>
        <v>1</v>
      </c>
      <c r="R788" t="b">
        <f>_xlfn.XLOOKUP(A788,'Patient Health Records'!A:A,'Patient Health Records'!AA:AA,FALSE)</f>
        <v>1</v>
      </c>
      <c r="S788" t="str">
        <f>_xlfn.XLOOKUP(A788,'Patient Demographics'!A:A,'Patient Demographics'!E:E,FALSE)</f>
        <v>Male</v>
      </c>
      <c r="T788" t="str">
        <f>_xlfn.XLOOKUP(A788,'Patient Education'!A:A,'Patient Education'!B:B,FALSE)</f>
        <v>Bachelor's Degree</v>
      </c>
      <c r="U788" t="str">
        <f>_xlfn.XLOOKUP('Combined Sheet'!A788,'Patient Education'!A:A,'Patient Education'!C:C,FALSE)</f>
        <v>Junior Executive</v>
      </c>
      <c r="V788">
        <f>_xlfn.XLOOKUP(A788,'Billing Details'!A:A,'Billing Details'!J:J,FALSE)</f>
        <v>32000</v>
      </c>
    </row>
    <row r="789" spans="1:22" x14ac:dyDescent="0.35">
      <c r="A789" s="2" t="s">
        <v>1191</v>
      </c>
      <c r="B789">
        <f>_xlfn.XLOOKUP(A789,'Patient Demographics'!A:A,'Billing Details'!J:J,FALSE)</f>
        <v>40000</v>
      </c>
      <c r="C789" t="str">
        <f>_xlfn.XLOOKUP(A789,'Patient Demographics'!A:A,'Patient Demographics'!N:N,FALSE)</f>
        <v>East</v>
      </c>
      <c r="D789">
        <f>_xlfn.XLOOKUP(A789,'Patient Demographics'!A:A,'Patient Demographics'!I:I,FALSE)</f>
        <v>30</v>
      </c>
      <c r="E789" t="str">
        <f>_xlfn.XLOOKUP(A789,'Patient Demographics'!A:A,'Patient Demographics'!J:J,FALSE)</f>
        <v>Young adult</v>
      </c>
      <c r="F789" t="str">
        <f>_xlfn.XLOOKUP(A789,'Billing Details'!A:A,'Billing Details'!U:U,FALSE)</f>
        <v/>
      </c>
      <c r="G789">
        <f>_xlfn.XLOOKUP(A789,'Patient Health Records'!A:A,'Patient Health Records'!E:E,FALSE)</f>
        <v>80.2</v>
      </c>
      <c r="H789" t="str">
        <f>_xlfn.XLOOKUP(A789,'Patient Health Records'!A:A,'Patient Health Records'!B:B,FALSE)</f>
        <v>A-</v>
      </c>
      <c r="I789" t="b">
        <f>_xlfn.XLOOKUP(A789,'Patient Health Records'!A:A,'Patient Health Records'!J:J,FALSE)</f>
        <v>1</v>
      </c>
      <c r="J789" t="b">
        <f>_xlfn.XLOOKUP(A789,'Patient Health Records'!A:A,'Patient Health Records'!P:P,FALSE)</f>
        <v>0</v>
      </c>
      <c r="K789" s="68">
        <f>_xlfn.XLOOKUP(A789,'Patient Health Records'!A:A,'Patient Health Records'!F:F,FALSE)</f>
        <v>28.415532879818599</v>
      </c>
      <c r="L789" s="22" t="b">
        <f>_xlfn.XLOOKUP(A789,'Patient Health Records'!A:A,'Patient Health Records'!AD:AD,FALSE)</f>
        <v>1</v>
      </c>
      <c r="M789">
        <f>_xlfn.XLOOKUP(A789,'Patient Demographics'!A:A,'Patient Demographics'!K:K,FALSE)</f>
        <v>9</v>
      </c>
      <c r="N789" t="b">
        <f>_xlfn.XLOOKUP(A789,'Billing Details'!A:A,'Billing Details'!T:T,FALSE)</f>
        <v>0</v>
      </c>
      <c r="O789" t="str">
        <f>_xlfn.XLOOKUP(A789,'Patient Health Records'!A:A,'Patient Health Records'!AF:AF,FALSE)</f>
        <v>Heart Attack</v>
      </c>
      <c r="P789" t="b">
        <f>_xlfn.XLOOKUP(A789,'Patient Health Records'!A:A,'Patient Health Records'!X:X,FALSE)</f>
        <v>0</v>
      </c>
      <c r="Q789" t="b">
        <f>_xlfn.XLOOKUP(A789,'Patient Health Records'!A:A,'Patient Health Records'!S:S,FALSE)</f>
        <v>0</v>
      </c>
      <c r="R789" t="b">
        <f>_xlfn.XLOOKUP(A789,'Patient Health Records'!A:A,'Patient Health Records'!AA:AA,FALSE)</f>
        <v>1</v>
      </c>
      <c r="S789" t="str">
        <f>_xlfn.XLOOKUP(A789,'Patient Demographics'!A:A,'Patient Demographics'!E:E,FALSE)</f>
        <v>Male</v>
      </c>
      <c r="T789" t="str">
        <f>_xlfn.XLOOKUP(A789,'Patient Education'!A:A,'Patient Education'!B:B,FALSE)</f>
        <v>Bachelor's Degree</v>
      </c>
      <c r="U789" t="str">
        <f>_xlfn.XLOOKUP('Combined Sheet'!A789,'Patient Education'!A:A,'Patient Education'!C:C,FALSE)</f>
        <v>Teacher</v>
      </c>
      <c r="V789">
        <f>_xlfn.XLOOKUP(A789,'Billing Details'!A:A,'Billing Details'!J:J,FALSE)</f>
        <v>40000</v>
      </c>
    </row>
    <row r="790" spans="1:22" x14ac:dyDescent="0.35">
      <c r="A790" s="2" t="s">
        <v>1192</v>
      </c>
      <c r="B790">
        <f>_xlfn.XLOOKUP(A790,'Patient Demographics'!A:A,'Billing Details'!J:J,FALSE)</f>
        <v>75000</v>
      </c>
      <c r="C790" t="str">
        <f>_xlfn.XLOOKUP(A790,'Patient Demographics'!A:A,'Patient Demographics'!N:N,FALSE)</f>
        <v>North</v>
      </c>
      <c r="D790">
        <f>_xlfn.XLOOKUP(A790,'Patient Demographics'!A:A,'Patient Demographics'!I:I,FALSE)</f>
        <v>73</v>
      </c>
      <c r="E790" t="str">
        <f>_xlfn.XLOOKUP(A790,'Patient Demographics'!A:A,'Patient Demographics'!J:J,FALSE)</f>
        <v>super senior</v>
      </c>
      <c r="F790" t="str">
        <f>_xlfn.XLOOKUP(A790,'Billing Details'!A:A,'Billing Details'!U:U,FALSE)</f>
        <v/>
      </c>
      <c r="G790">
        <f>_xlfn.XLOOKUP(A790,'Patient Health Records'!A:A,'Patient Health Records'!E:E,FALSE)</f>
        <v>70.599999999999994</v>
      </c>
      <c r="H790" t="str">
        <f>_xlfn.XLOOKUP(A790,'Patient Health Records'!A:A,'Patient Health Records'!B:B,FALSE)</f>
        <v>A+</v>
      </c>
      <c r="I790" t="b">
        <f>_xlfn.XLOOKUP(A790,'Patient Health Records'!A:A,'Patient Health Records'!J:J,FALSE)</f>
        <v>1</v>
      </c>
      <c r="J790" t="b">
        <f>_xlfn.XLOOKUP(A790,'Patient Health Records'!A:A,'Patient Health Records'!P:P,FALSE)</f>
        <v>0</v>
      </c>
      <c r="K790" s="68">
        <f>_xlfn.XLOOKUP(A790,'Patient Health Records'!A:A,'Patient Health Records'!F:F,FALSE)</f>
        <v>29.010519395134775</v>
      </c>
      <c r="L790" s="22" t="b">
        <f>_xlfn.XLOOKUP(A790,'Patient Health Records'!A:A,'Patient Health Records'!AD:AD,FALSE)</f>
        <v>1</v>
      </c>
      <c r="M790">
        <f>_xlfn.XLOOKUP(A790,'Patient Demographics'!A:A,'Patient Demographics'!K:K,FALSE)</f>
        <v>3</v>
      </c>
      <c r="N790" t="b">
        <f>_xlfn.XLOOKUP(A790,'Billing Details'!A:A,'Billing Details'!T:T,FALSE)</f>
        <v>0</v>
      </c>
      <c r="O790" t="str">
        <f>_xlfn.XLOOKUP(A790,'Patient Health Records'!A:A,'Patient Health Records'!AF:AF,FALSE)</f>
        <v>Kidney Stones</v>
      </c>
      <c r="P790" t="b">
        <f>_xlfn.XLOOKUP(A790,'Patient Health Records'!A:A,'Patient Health Records'!X:X,FALSE)</f>
        <v>0</v>
      </c>
      <c r="Q790" t="b">
        <f>_xlfn.XLOOKUP(A790,'Patient Health Records'!A:A,'Patient Health Records'!S:S,FALSE)</f>
        <v>0</v>
      </c>
      <c r="R790" t="b">
        <f>_xlfn.XLOOKUP(A790,'Patient Health Records'!A:A,'Patient Health Records'!AA:AA,FALSE)</f>
        <v>1</v>
      </c>
      <c r="S790" t="str">
        <f>_xlfn.XLOOKUP(A790,'Patient Demographics'!A:A,'Patient Demographics'!E:E,FALSE)</f>
        <v>Female</v>
      </c>
      <c r="T790" t="str">
        <f>_xlfn.XLOOKUP(A790,'Patient Education'!A:A,'Patient Education'!B:B,FALSE)</f>
        <v>Master's Degree</v>
      </c>
      <c r="U790" t="str">
        <f>_xlfn.XLOOKUP('Combined Sheet'!A790,'Patient Education'!A:A,'Patient Education'!C:C,FALSE)</f>
        <v>Manager</v>
      </c>
      <c r="V790">
        <f>_xlfn.XLOOKUP(A790,'Billing Details'!A:A,'Billing Details'!J:J,FALSE)</f>
        <v>75000</v>
      </c>
    </row>
    <row r="791" spans="1:22" x14ac:dyDescent="0.35">
      <c r="A791" s="2" t="s">
        <v>1194</v>
      </c>
      <c r="B791">
        <f>_xlfn.XLOOKUP(A791,'Patient Demographics'!A:A,'Billing Details'!J:J,FALSE)</f>
        <v>12000</v>
      </c>
      <c r="C791" t="str">
        <f>_xlfn.XLOOKUP(A791,'Patient Demographics'!A:A,'Patient Demographics'!N:N,FALSE)</f>
        <v>West</v>
      </c>
      <c r="D791">
        <f>_xlfn.XLOOKUP(A791,'Patient Demographics'!A:A,'Patient Demographics'!I:I,FALSE)</f>
        <v>38</v>
      </c>
      <c r="E791" t="str">
        <f>_xlfn.XLOOKUP(A791,'Patient Demographics'!A:A,'Patient Demographics'!J:J,FALSE)</f>
        <v>Adult</v>
      </c>
      <c r="F791">
        <f>_xlfn.XLOOKUP(A791,'Billing Details'!A:A,'Billing Details'!U:U,FALSE)</f>
        <v>6106.7999999999993</v>
      </c>
      <c r="G791">
        <f>_xlfn.XLOOKUP(A791,'Patient Health Records'!A:A,'Patient Health Records'!E:E,FALSE)</f>
        <v>56.7</v>
      </c>
      <c r="H791" t="str">
        <f>_xlfn.XLOOKUP(A791,'Patient Health Records'!A:A,'Patient Health Records'!B:B,FALSE)</f>
        <v>B+</v>
      </c>
      <c r="I791" t="b">
        <f>_xlfn.XLOOKUP(A791,'Patient Health Records'!A:A,'Patient Health Records'!J:J,FALSE)</f>
        <v>0</v>
      </c>
      <c r="J791" t="b">
        <f>_xlfn.XLOOKUP(A791,'Patient Health Records'!A:A,'Patient Health Records'!P:P,FALSE)</f>
        <v>0</v>
      </c>
      <c r="K791" s="68">
        <f>_xlfn.XLOOKUP(A791,'Patient Health Records'!A:A,'Patient Health Records'!F:F,FALSE)</f>
        <v>21.604938271604937</v>
      </c>
      <c r="L791" s="22" t="b">
        <f>_xlfn.XLOOKUP(A791,'Patient Health Records'!A:A,'Patient Health Records'!AD:AD,FALSE)</f>
        <v>0</v>
      </c>
      <c r="M791">
        <f>_xlfn.XLOOKUP(A791,'Patient Demographics'!A:A,'Patient Demographics'!K:K,FALSE)</f>
        <v>5</v>
      </c>
      <c r="N791" t="b">
        <f>_xlfn.XLOOKUP(A791,'Billing Details'!A:A,'Billing Details'!T:T,FALSE)</f>
        <v>1</v>
      </c>
      <c r="O791" t="str">
        <f>_xlfn.XLOOKUP(A791,'Patient Health Records'!A:A,'Patient Health Records'!AF:AF,FALSE)</f>
        <v>Allergic Reaction</v>
      </c>
      <c r="P791" t="b">
        <f>_xlfn.XLOOKUP(A791,'Patient Health Records'!A:A,'Patient Health Records'!X:X,FALSE)</f>
        <v>0</v>
      </c>
      <c r="Q791" t="b">
        <f>_xlfn.XLOOKUP(A791,'Patient Health Records'!A:A,'Patient Health Records'!S:S,FALSE)</f>
        <v>0</v>
      </c>
      <c r="R791" t="b">
        <f>_xlfn.XLOOKUP(A791,'Patient Health Records'!A:A,'Patient Health Records'!AA:AA,FALSE)</f>
        <v>0</v>
      </c>
      <c r="S791" t="str">
        <f>_xlfn.XLOOKUP(A791,'Patient Demographics'!A:A,'Patient Demographics'!E:E,FALSE)</f>
        <v>Male</v>
      </c>
      <c r="T791" t="str">
        <f>_xlfn.XLOOKUP(A791,'Patient Education'!A:A,'Patient Education'!B:B,FALSE)</f>
        <v>PhD</v>
      </c>
      <c r="U791" t="str">
        <f>_xlfn.XLOOKUP('Combined Sheet'!A791,'Patient Education'!A:A,'Patient Education'!C:C,FALSE)</f>
        <v>Scientist</v>
      </c>
      <c r="V791">
        <f>_xlfn.XLOOKUP(A791,'Billing Details'!A:A,'Billing Details'!J:J,FALSE)</f>
        <v>12000</v>
      </c>
    </row>
    <row r="792" spans="1:22" x14ac:dyDescent="0.35">
      <c r="A792" s="2" t="s">
        <v>1196</v>
      </c>
      <c r="B792">
        <f>_xlfn.XLOOKUP(A792,'Patient Demographics'!A:A,'Billing Details'!J:J,FALSE)</f>
        <v>32000</v>
      </c>
      <c r="C792" t="str">
        <f>_xlfn.XLOOKUP(A792,'Patient Demographics'!A:A,'Patient Demographics'!N:N,FALSE)</f>
        <v>South</v>
      </c>
      <c r="D792">
        <f>_xlfn.XLOOKUP(A792,'Patient Demographics'!A:A,'Patient Demographics'!I:I,FALSE)</f>
        <v>58</v>
      </c>
      <c r="E792" t="str">
        <f>_xlfn.XLOOKUP(A792,'Patient Demographics'!A:A,'Patient Demographics'!J:J,FALSE)</f>
        <v>Senior</v>
      </c>
      <c r="F792" t="str">
        <f>_xlfn.XLOOKUP(A792,'Billing Details'!A:A,'Billing Details'!U:U,FALSE)</f>
        <v/>
      </c>
      <c r="G792">
        <f>_xlfn.XLOOKUP(A792,'Patient Health Records'!A:A,'Patient Health Records'!E:E,FALSE)</f>
        <v>55.7</v>
      </c>
      <c r="H792" t="str">
        <f>_xlfn.XLOOKUP(A792,'Patient Health Records'!A:A,'Patient Health Records'!B:B,FALSE)</f>
        <v>A-</v>
      </c>
      <c r="I792" t="b">
        <f>_xlfn.XLOOKUP(A792,'Patient Health Records'!A:A,'Patient Health Records'!J:J,FALSE)</f>
        <v>1</v>
      </c>
      <c r="J792" t="b">
        <f>_xlfn.XLOOKUP(A792,'Patient Health Records'!A:A,'Patient Health Records'!P:P,FALSE)</f>
        <v>1</v>
      </c>
      <c r="K792" s="68">
        <f>_xlfn.XLOOKUP(A792,'Patient Health Records'!A:A,'Patient Health Records'!F:F,FALSE)</f>
        <v>22.887902695595002</v>
      </c>
      <c r="L792" s="22" t="b">
        <f>_xlfn.XLOOKUP(A792,'Patient Health Records'!A:A,'Patient Health Records'!AD:AD,FALSE)</f>
        <v>0</v>
      </c>
      <c r="M792">
        <f>_xlfn.XLOOKUP(A792,'Patient Demographics'!A:A,'Patient Demographics'!K:K,FALSE)</f>
        <v>20</v>
      </c>
      <c r="N792" t="b">
        <f>_xlfn.XLOOKUP(A792,'Billing Details'!A:A,'Billing Details'!T:T,FALSE)</f>
        <v>0</v>
      </c>
      <c r="O792" t="str">
        <f>_xlfn.XLOOKUP(A792,'Patient Health Records'!A:A,'Patient Health Records'!AF:AF,FALSE)</f>
        <v>Fractured Leg</v>
      </c>
      <c r="P792" t="b">
        <f>_xlfn.XLOOKUP(A792,'Patient Health Records'!A:A,'Patient Health Records'!X:X,FALSE)</f>
        <v>0</v>
      </c>
      <c r="Q792" t="b">
        <f>_xlfn.XLOOKUP(A792,'Patient Health Records'!A:A,'Patient Health Records'!S:S,FALSE)</f>
        <v>0</v>
      </c>
      <c r="R792" t="b">
        <f>_xlfn.XLOOKUP(A792,'Patient Health Records'!A:A,'Patient Health Records'!AA:AA,FALSE)</f>
        <v>0</v>
      </c>
      <c r="S792" t="str">
        <f>_xlfn.XLOOKUP(A792,'Patient Demographics'!A:A,'Patient Demographics'!E:E,FALSE)</f>
        <v>Female</v>
      </c>
      <c r="T792" t="str">
        <f>_xlfn.XLOOKUP(A792,'Patient Education'!A:A,'Patient Education'!B:B,FALSE)</f>
        <v>Master's Degree</v>
      </c>
      <c r="U792" t="str">
        <f>_xlfn.XLOOKUP('Combined Sheet'!A792,'Patient Education'!A:A,'Patient Education'!C:C,FALSE)</f>
        <v>Doctor</v>
      </c>
      <c r="V792">
        <f>_xlfn.XLOOKUP(A792,'Billing Details'!A:A,'Billing Details'!J:J,FALSE)</f>
        <v>32000</v>
      </c>
    </row>
    <row r="793" spans="1:22" x14ac:dyDescent="0.35">
      <c r="A793" s="2" t="s">
        <v>1197</v>
      </c>
      <c r="B793">
        <f>_xlfn.XLOOKUP(A793,'Patient Demographics'!A:A,'Billing Details'!J:J,FALSE)</f>
        <v>1000</v>
      </c>
      <c r="C793" t="str">
        <f>_xlfn.XLOOKUP(A793,'Patient Demographics'!A:A,'Patient Demographics'!N:N,FALSE)</f>
        <v>South</v>
      </c>
      <c r="D793">
        <f>_xlfn.XLOOKUP(A793,'Patient Demographics'!A:A,'Patient Demographics'!I:I,FALSE)</f>
        <v>41</v>
      </c>
      <c r="E793" t="str">
        <f>_xlfn.XLOOKUP(A793,'Patient Demographics'!A:A,'Patient Demographics'!J:J,FALSE)</f>
        <v>Adult</v>
      </c>
      <c r="F793">
        <f>_xlfn.XLOOKUP(A793,'Billing Details'!A:A,'Billing Details'!U:U,FALSE)</f>
        <v>788.3</v>
      </c>
      <c r="G793">
        <f>_xlfn.XLOOKUP(A793,'Patient Health Records'!A:A,'Patient Health Records'!E:E,FALSE)</f>
        <v>91.3</v>
      </c>
      <c r="H793" t="str">
        <f>_xlfn.XLOOKUP(A793,'Patient Health Records'!A:A,'Patient Health Records'!B:B,FALSE)</f>
        <v>B+</v>
      </c>
      <c r="I793" t="b">
        <f>_xlfn.XLOOKUP(A793,'Patient Health Records'!A:A,'Patient Health Records'!J:J,FALSE)</f>
        <v>1</v>
      </c>
      <c r="J793" t="b">
        <f>_xlfn.XLOOKUP(A793,'Patient Health Records'!A:A,'Patient Health Records'!P:P,FALSE)</f>
        <v>0</v>
      </c>
      <c r="K793" s="68">
        <f>_xlfn.XLOOKUP(A793,'Patient Health Records'!A:A,'Patient Health Records'!F:F,FALSE)</f>
        <v>33.945568114217735</v>
      </c>
      <c r="L793" s="22" t="b">
        <f>_xlfn.XLOOKUP(A793,'Patient Health Records'!A:A,'Patient Health Records'!AD:AD,FALSE)</f>
        <v>1</v>
      </c>
      <c r="M793">
        <f>_xlfn.XLOOKUP(A793,'Patient Demographics'!A:A,'Patient Demographics'!K:K,FALSE)</f>
        <v>4</v>
      </c>
      <c r="N793" t="b">
        <f>_xlfn.XLOOKUP(A793,'Billing Details'!A:A,'Billing Details'!T:T,FALSE)</f>
        <v>1</v>
      </c>
      <c r="O793" t="str">
        <f>_xlfn.XLOOKUP(A793,'Patient Health Records'!A:A,'Patient Health Records'!AF:AF,FALSE)</f>
        <v>Heart Disease</v>
      </c>
      <c r="P793" t="b">
        <f>_xlfn.XLOOKUP(A793,'Patient Health Records'!A:A,'Patient Health Records'!X:X,FALSE)</f>
        <v>0</v>
      </c>
      <c r="Q793" t="b">
        <f>_xlfn.XLOOKUP(A793,'Patient Health Records'!A:A,'Patient Health Records'!S:S,FALSE)</f>
        <v>0</v>
      </c>
      <c r="R793" t="b">
        <f>_xlfn.XLOOKUP(A793,'Patient Health Records'!A:A,'Patient Health Records'!AA:AA,FALSE)</f>
        <v>1</v>
      </c>
      <c r="S793" t="str">
        <f>_xlfn.XLOOKUP(A793,'Patient Demographics'!A:A,'Patient Demographics'!E:E,FALSE)</f>
        <v>Female</v>
      </c>
      <c r="T793" t="str">
        <f>_xlfn.XLOOKUP(A793,'Patient Education'!A:A,'Patient Education'!B:B,FALSE)</f>
        <v>Master's Degree</v>
      </c>
      <c r="U793" t="str">
        <f>_xlfn.XLOOKUP('Combined Sheet'!A793,'Patient Education'!A:A,'Patient Education'!C:C,FALSE)</f>
        <v>Doctor</v>
      </c>
      <c r="V793">
        <f>_xlfn.XLOOKUP(A793,'Billing Details'!A:A,'Billing Details'!J:J,FALSE)</f>
        <v>1000</v>
      </c>
    </row>
    <row r="794" spans="1:22" x14ac:dyDescent="0.35">
      <c r="A794" s="2" t="s">
        <v>1198</v>
      </c>
      <c r="B794">
        <f>_xlfn.XLOOKUP(A794,'Patient Demographics'!A:A,'Billing Details'!J:J,FALSE)</f>
        <v>30000</v>
      </c>
      <c r="C794" t="str">
        <f>_xlfn.XLOOKUP(A794,'Patient Demographics'!A:A,'Patient Demographics'!N:N,FALSE)</f>
        <v>South</v>
      </c>
      <c r="D794">
        <f>_xlfn.XLOOKUP(A794,'Patient Demographics'!A:A,'Patient Demographics'!I:I,FALSE)</f>
        <v>82</v>
      </c>
      <c r="E794" t="str">
        <f>_xlfn.XLOOKUP(A794,'Patient Demographics'!A:A,'Patient Demographics'!J:J,FALSE)</f>
        <v>super senior</v>
      </c>
      <c r="F794">
        <f>_xlfn.XLOOKUP(A794,'Billing Details'!A:A,'Billing Details'!U:U,FALSE)</f>
        <v>23372.489999999998</v>
      </c>
      <c r="G794">
        <f>_xlfn.XLOOKUP(A794,'Patient Health Records'!A:A,'Patient Health Records'!E:E,FALSE)</f>
        <v>82</v>
      </c>
      <c r="H794" t="str">
        <f>_xlfn.XLOOKUP(A794,'Patient Health Records'!A:A,'Patient Health Records'!B:B,FALSE)</f>
        <v>O-</v>
      </c>
      <c r="I794" t="b">
        <f>_xlfn.XLOOKUP(A794,'Patient Health Records'!A:A,'Patient Health Records'!J:J,FALSE)</f>
        <v>1</v>
      </c>
      <c r="J794" t="b">
        <f>_xlfn.XLOOKUP(A794,'Patient Health Records'!A:A,'Patient Health Records'!P:P,FALSE)</f>
        <v>0</v>
      </c>
      <c r="K794" s="68">
        <f>_xlfn.XLOOKUP(A794,'Patient Health Records'!A:A,'Patient Health Records'!F:F,FALSE)</f>
        <v>32.031249999999993</v>
      </c>
      <c r="L794" s="22" t="b">
        <f>_xlfn.XLOOKUP(A794,'Patient Health Records'!A:A,'Patient Health Records'!AD:AD,FALSE)</f>
        <v>1</v>
      </c>
      <c r="M794">
        <f>_xlfn.XLOOKUP(A794,'Patient Demographics'!A:A,'Patient Demographics'!K:K,FALSE)</f>
        <v>30</v>
      </c>
      <c r="N794" t="b">
        <f>_xlfn.XLOOKUP(A794,'Billing Details'!A:A,'Billing Details'!T:T,FALSE)</f>
        <v>1</v>
      </c>
      <c r="O794" t="str">
        <f>_xlfn.XLOOKUP(A794,'Patient Health Records'!A:A,'Patient Health Records'!AF:AF,FALSE)</f>
        <v>Heart Attack</v>
      </c>
      <c r="P794" t="b">
        <f>_xlfn.XLOOKUP(A794,'Patient Health Records'!A:A,'Patient Health Records'!X:X,FALSE)</f>
        <v>0</v>
      </c>
      <c r="Q794" t="b">
        <f>_xlfn.XLOOKUP(A794,'Patient Health Records'!A:A,'Patient Health Records'!S:S,FALSE)</f>
        <v>0</v>
      </c>
      <c r="R794" t="b">
        <f>_xlfn.XLOOKUP(A794,'Patient Health Records'!A:A,'Patient Health Records'!AA:AA,FALSE)</f>
        <v>1</v>
      </c>
      <c r="S794" t="str">
        <f>_xlfn.XLOOKUP(A794,'Patient Demographics'!A:A,'Patient Demographics'!E:E,FALSE)</f>
        <v>Female</v>
      </c>
      <c r="T794" t="str">
        <f>_xlfn.XLOOKUP(A794,'Patient Education'!A:A,'Patient Education'!B:B,FALSE)</f>
        <v>Bachelor's Degree</v>
      </c>
      <c r="U794" t="str">
        <f>_xlfn.XLOOKUP('Combined Sheet'!A794,'Patient Education'!A:A,'Patient Education'!C:C,FALSE)</f>
        <v>Teacher</v>
      </c>
      <c r="V794">
        <f>_xlfn.XLOOKUP(A794,'Billing Details'!A:A,'Billing Details'!J:J,FALSE)</f>
        <v>30000</v>
      </c>
    </row>
    <row r="795" spans="1:22" x14ac:dyDescent="0.35">
      <c r="A795" s="2" t="s">
        <v>1200</v>
      </c>
      <c r="B795">
        <f>_xlfn.XLOOKUP(A795,'Patient Demographics'!A:A,'Billing Details'!J:J,FALSE)</f>
        <v>500</v>
      </c>
      <c r="C795" t="str">
        <f>_xlfn.XLOOKUP(A795,'Patient Demographics'!A:A,'Patient Demographics'!N:N,FALSE)</f>
        <v>West</v>
      </c>
      <c r="D795">
        <f>_xlfn.XLOOKUP(A795,'Patient Demographics'!A:A,'Patient Demographics'!I:I,FALSE)</f>
        <v>68</v>
      </c>
      <c r="E795" t="str">
        <f>_xlfn.XLOOKUP(A795,'Patient Demographics'!A:A,'Patient Demographics'!J:J,FALSE)</f>
        <v>super senior</v>
      </c>
      <c r="F795">
        <f>_xlfn.XLOOKUP(A795,'Billing Details'!A:A,'Billing Details'!U:U,FALSE)</f>
        <v>401.53</v>
      </c>
      <c r="G795">
        <f>_xlfn.XLOOKUP(A795,'Patient Health Records'!A:A,'Patient Health Records'!E:E,FALSE)</f>
        <v>59.9</v>
      </c>
      <c r="H795" t="str">
        <f>_xlfn.XLOOKUP(A795,'Patient Health Records'!A:A,'Patient Health Records'!B:B,FALSE)</f>
        <v>O+</v>
      </c>
      <c r="I795" t="b">
        <f>_xlfn.XLOOKUP(A795,'Patient Health Records'!A:A,'Patient Health Records'!J:J,FALSE)</f>
        <v>1</v>
      </c>
      <c r="J795" t="b">
        <f>_xlfn.XLOOKUP(A795,'Patient Health Records'!A:A,'Patient Health Records'!P:P,FALSE)</f>
        <v>0</v>
      </c>
      <c r="K795" s="68">
        <f>_xlfn.XLOOKUP(A795,'Patient Health Records'!A:A,'Patient Health Records'!F:F,FALSE)</f>
        <v>20.972655019081966</v>
      </c>
      <c r="L795" s="22" t="b">
        <f>_xlfn.XLOOKUP(A795,'Patient Health Records'!A:A,'Patient Health Records'!AD:AD,FALSE)</f>
        <v>0</v>
      </c>
      <c r="M795">
        <f>_xlfn.XLOOKUP(A795,'Patient Demographics'!A:A,'Patient Demographics'!K:K,FALSE)</f>
        <v>7</v>
      </c>
      <c r="N795" t="b">
        <f>_xlfn.XLOOKUP(A795,'Billing Details'!A:A,'Billing Details'!T:T,FALSE)</f>
        <v>1</v>
      </c>
      <c r="O795" t="str">
        <f>_xlfn.XLOOKUP(A795,'Patient Health Records'!A:A,'Patient Health Records'!AF:AF,FALSE)</f>
        <v>Diabetes</v>
      </c>
      <c r="P795" t="b">
        <f>_xlfn.XLOOKUP(A795,'Patient Health Records'!A:A,'Patient Health Records'!X:X,FALSE)</f>
        <v>0</v>
      </c>
      <c r="Q795" t="b">
        <f>_xlfn.XLOOKUP(A795,'Patient Health Records'!A:A,'Patient Health Records'!S:S,FALSE)</f>
        <v>0</v>
      </c>
      <c r="R795" t="b">
        <f>_xlfn.XLOOKUP(A795,'Patient Health Records'!A:A,'Patient Health Records'!AA:AA,FALSE)</f>
        <v>0</v>
      </c>
      <c r="S795" t="str">
        <f>_xlfn.XLOOKUP(A795,'Patient Demographics'!A:A,'Patient Demographics'!E:E,FALSE)</f>
        <v>Female</v>
      </c>
      <c r="T795" t="str">
        <f>_xlfn.XLOOKUP(A795,'Patient Education'!A:A,'Patient Education'!B:B,FALSE)</f>
        <v>High School</v>
      </c>
      <c r="U795" t="str">
        <f>_xlfn.XLOOKUP('Combined Sheet'!A795,'Patient Education'!A:A,'Patient Education'!C:C,FALSE)</f>
        <v>Unemployed</v>
      </c>
      <c r="V795">
        <f>_xlfn.XLOOKUP(A795,'Billing Details'!A:A,'Billing Details'!J:J,FALSE)</f>
        <v>500</v>
      </c>
    </row>
    <row r="796" spans="1:22" x14ac:dyDescent="0.35">
      <c r="A796" s="2" t="s">
        <v>1201</v>
      </c>
      <c r="B796">
        <f>_xlfn.XLOOKUP(A796,'Patient Demographics'!A:A,'Billing Details'!J:J,FALSE)</f>
        <v>250000</v>
      </c>
      <c r="C796" t="str">
        <f>_xlfn.XLOOKUP(A796,'Patient Demographics'!A:A,'Patient Demographics'!N:N,FALSE)</f>
        <v>South</v>
      </c>
      <c r="D796">
        <f>_xlfn.XLOOKUP(A796,'Patient Demographics'!A:A,'Patient Demographics'!I:I,FALSE)</f>
        <v>38</v>
      </c>
      <c r="E796" t="str">
        <f>_xlfn.XLOOKUP(A796,'Patient Demographics'!A:A,'Patient Demographics'!J:J,FALSE)</f>
        <v>Adult</v>
      </c>
      <c r="F796">
        <f>_xlfn.XLOOKUP(A796,'Billing Details'!A:A,'Billing Details'!U:U,FALSE)</f>
        <v>164113.4</v>
      </c>
      <c r="G796">
        <f>_xlfn.XLOOKUP(A796,'Patient Health Records'!A:A,'Patient Health Records'!E:E,FALSE)</f>
        <v>78.900000000000006</v>
      </c>
      <c r="H796" t="str">
        <f>_xlfn.XLOOKUP(A796,'Patient Health Records'!A:A,'Patient Health Records'!B:B,FALSE)</f>
        <v>AB+</v>
      </c>
      <c r="I796" t="b">
        <f>_xlfn.XLOOKUP(A796,'Patient Health Records'!A:A,'Patient Health Records'!J:J,FALSE)</f>
        <v>1</v>
      </c>
      <c r="J796" t="b">
        <f>_xlfn.XLOOKUP(A796,'Patient Health Records'!A:A,'Patient Health Records'!P:P,FALSE)</f>
        <v>0</v>
      </c>
      <c r="K796" s="68">
        <f>_xlfn.XLOOKUP(A796,'Patient Health Records'!A:A,'Patient Health Records'!F:F,FALSE)</f>
        <v>29.696262561631983</v>
      </c>
      <c r="L796" s="22" t="b">
        <f>_xlfn.XLOOKUP(A796,'Patient Health Records'!A:A,'Patient Health Records'!AD:AD,FALSE)</f>
        <v>1</v>
      </c>
      <c r="M796">
        <f>_xlfn.XLOOKUP(A796,'Patient Demographics'!A:A,'Patient Demographics'!K:K,FALSE)</f>
        <v>250</v>
      </c>
      <c r="N796" t="b">
        <f>_xlfn.XLOOKUP(A796,'Billing Details'!A:A,'Billing Details'!T:T,FALSE)</f>
        <v>1</v>
      </c>
      <c r="O796" t="str">
        <f>_xlfn.XLOOKUP(A796,'Patient Health Records'!A:A,'Patient Health Records'!AF:AF,FALSE)</f>
        <v>Heart Disease</v>
      </c>
      <c r="P796" t="b">
        <f>_xlfn.XLOOKUP(A796,'Patient Health Records'!A:A,'Patient Health Records'!X:X,FALSE)</f>
        <v>0</v>
      </c>
      <c r="Q796" t="b">
        <f>_xlfn.XLOOKUP(A796,'Patient Health Records'!A:A,'Patient Health Records'!S:S,FALSE)</f>
        <v>1</v>
      </c>
      <c r="R796" t="b">
        <f>_xlfn.XLOOKUP(A796,'Patient Health Records'!A:A,'Patient Health Records'!AA:AA,FALSE)</f>
        <v>0</v>
      </c>
      <c r="S796" t="str">
        <f>_xlfn.XLOOKUP(A796,'Patient Demographics'!A:A,'Patient Demographics'!E:E,FALSE)</f>
        <v>Male</v>
      </c>
      <c r="T796" t="str">
        <f>_xlfn.XLOOKUP(A796,'Patient Education'!A:A,'Patient Education'!B:B,FALSE)</f>
        <v>Master's Degree</v>
      </c>
      <c r="U796" t="str">
        <f>_xlfn.XLOOKUP('Combined Sheet'!A796,'Patient Education'!A:A,'Patient Education'!C:C,FALSE)</f>
        <v>Software Engineer</v>
      </c>
      <c r="V796">
        <f>_xlfn.XLOOKUP(A796,'Billing Details'!A:A,'Billing Details'!J:J,FALSE)</f>
        <v>250000</v>
      </c>
    </row>
    <row r="797" spans="1:22" x14ac:dyDescent="0.35">
      <c r="A797" s="2" t="s">
        <v>1202</v>
      </c>
      <c r="B797">
        <f>_xlfn.XLOOKUP(A797,'Patient Demographics'!A:A,'Billing Details'!J:J,FALSE)</f>
        <v>3000</v>
      </c>
      <c r="C797" t="str">
        <f>_xlfn.XLOOKUP(A797,'Patient Demographics'!A:A,'Patient Demographics'!N:N,FALSE)</f>
        <v>South</v>
      </c>
      <c r="D797">
        <f>_xlfn.XLOOKUP(A797,'Patient Demographics'!A:A,'Patient Demographics'!I:I,FALSE)</f>
        <v>45</v>
      </c>
      <c r="E797" t="str">
        <f>_xlfn.XLOOKUP(A797,'Patient Demographics'!A:A,'Patient Demographics'!J:J,FALSE)</f>
        <v>Adult</v>
      </c>
      <c r="F797">
        <f>_xlfn.XLOOKUP(A797,'Billing Details'!A:A,'Billing Details'!U:U,FALSE)</f>
        <v>1659.81</v>
      </c>
      <c r="G797">
        <f>_xlfn.XLOOKUP(A797,'Patient Health Records'!A:A,'Patient Health Records'!E:E,FALSE)</f>
        <v>84.1</v>
      </c>
      <c r="H797" t="str">
        <f>_xlfn.XLOOKUP(A797,'Patient Health Records'!A:A,'Patient Health Records'!B:B,FALSE)</f>
        <v>B+</v>
      </c>
      <c r="I797" t="b">
        <f>_xlfn.XLOOKUP(A797,'Patient Health Records'!A:A,'Patient Health Records'!J:J,FALSE)</f>
        <v>0</v>
      </c>
      <c r="J797" t="b">
        <f>_xlfn.XLOOKUP(A797,'Patient Health Records'!A:A,'Patient Health Records'!P:P,FALSE)</f>
        <v>0</v>
      </c>
      <c r="K797" s="68">
        <f>_xlfn.XLOOKUP(A797,'Patient Health Records'!A:A,'Patient Health Records'!F:F,FALSE)</f>
        <v>28.760986286378717</v>
      </c>
      <c r="L797" s="22" t="b">
        <f>_xlfn.XLOOKUP(A797,'Patient Health Records'!A:A,'Patient Health Records'!AD:AD,FALSE)</f>
        <v>1</v>
      </c>
      <c r="M797">
        <f>_xlfn.XLOOKUP(A797,'Patient Demographics'!A:A,'Patient Demographics'!K:K,FALSE)</f>
        <v>40</v>
      </c>
      <c r="N797" t="b">
        <f>_xlfn.XLOOKUP(A797,'Billing Details'!A:A,'Billing Details'!T:T,FALSE)</f>
        <v>1</v>
      </c>
      <c r="O797" t="str">
        <f>_xlfn.XLOOKUP(A797,'Patient Health Records'!A:A,'Patient Health Records'!AF:AF,FALSE)</f>
        <v>Kidney Stones</v>
      </c>
      <c r="P797" t="b">
        <f>_xlfn.XLOOKUP(A797,'Patient Health Records'!A:A,'Patient Health Records'!X:X,FALSE)</f>
        <v>0</v>
      </c>
      <c r="Q797" t="b">
        <f>_xlfn.XLOOKUP(A797,'Patient Health Records'!A:A,'Patient Health Records'!S:S,FALSE)</f>
        <v>0</v>
      </c>
      <c r="R797" t="b">
        <f>_xlfn.XLOOKUP(A797,'Patient Health Records'!A:A,'Patient Health Records'!AA:AA,FALSE)</f>
        <v>1</v>
      </c>
      <c r="S797" t="str">
        <f>_xlfn.XLOOKUP(A797,'Patient Demographics'!A:A,'Patient Demographics'!E:E,FALSE)</f>
        <v>Female</v>
      </c>
      <c r="T797" t="str">
        <f>_xlfn.XLOOKUP(A797,'Patient Education'!A:A,'Patient Education'!B:B,FALSE)</f>
        <v>Post-graduate</v>
      </c>
      <c r="U797" t="str">
        <f>_xlfn.XLOOKUP('Combined Sheet'!A797,'Patient Education'!A:A,'Patient Education'!C:C,FALSE)</f>
        <v>Professor</v>
      </c>
      <c r="V797">
        <f>_xlfn.XLOOKUP(A797,'Billing Details'!A:A,'Billing Details'!J:J,FALSE)</f>
        <v>3000</v>
      </c>
    </row>
    <row r="798" spans="1:22" x14ac:dyDescent="0.35">
      <c r="A798" s="2" t="s">
        <v>1203</v>
      </c>
      <c r="B798">
        <f>_xlfn.XLOOKUP(A798,'Patient Demographics'!A:A,'Billing Details'!J:J,FALSE)</f>
        <v>200000</v>
      </c>
      <c r="C798" t="str">
        <f>_xlfn.XLOOKUP(A798,'Patient Demographics'!A:A,'Patient Demographics'!N:N,FALSE)</f>
        <v>East</v>
      </c>
      <c r="D798">
        <f>_xlfn.XLOOKUP(A798,'Patient Demographics'!A:A,'Patient Demographics'!I:I,FALSE)</f>
        <v>38</v>
      </c>
      <c r="E798" t="str">
        <f>_xlfn.XLOOKUP(A798,'Patient Demographics'!A:A,'Patient Demographics'!J:J,FALSE)</f>
        <v>Adult</v>
      </c>
      <c r="F798">
        <f>_xlfn.XLOOKUP(A798,'Billing Details'!A:A,'Billing Details'!U:U,FALSE)</f>
        <v>138011.92000000001</v>
      </c>
      <c r="G798">
        <f>_xlfn.XLOOKUP(A798,'Patient Health Records'!A:A,'Patient Health Records'!E:E,FALSE)</f>
        <v>73.5</v>
      </c>
      <c r="H798" t="str">
        <f>_xlfn.XLOOKUP(A798,'Patient Health Records'!A:A,'Patient Health Records'!B:B,FALSE)</f>
        <v>O+</v>
      </c>
      <c r="I798" t="b">
        <f>_xlfn.XLOOKUP(A798,'Patient Health Records'!A:A,'Patient Health Records'!J:J,FALSE)</f>
        <v>0</v>
      </c>
      <c r="J798" t="b">
        <f>_xlfn.XLOOKUP(A798,'Patient Health Records'!A:A,'Patient Health Records'!P:P,FALSE)</f>
        <v>0</v>
      </c>
      <c r="K798" s="68">
        <f>_xlfn.XLOOKUP(A798,'Patient Health Records'!A:A,'Patient Health Records'!F:F,FALSE)</f>
        <v>24.558120886097097</v>
      </c>
      <c r="L798" s="22" t="b">
        <f>_xlfn.XLOOKUP(A798,'Patient Health Records'!A:A,'Patient Health Records'!AD:AD,FALSE)</f>
        <v>0</v>
      </c>
      <c r="M798">
        <f>_xlfn.XLOOKUP(A798,'Patient Demographics'!A:A,'Patient Demographics'!K:K,FALSE)</f>
        <v>25</v>
      </c>
      <c r="N798" t="b">
        <f>_xlfn.XLOOKUP(A798,'Billing Details'!A:A,'Billing Details'!T:T,FALSE)</f>
        <v>1</v>
      </c>
      <c r="O798" t="str">
        <f>_xlfn.XLOOKUP(A798,'Patient Health Records'!A:A,'Patient Health Records'!AF:AF,FALSE)</f>
        <v>Osteoarthritis</v>
      </c>
      <c r="P798" t="b">
        <f>_xlfn.XLOOKUP(A798,'Patient Health Records'!A:A,'Patient Health Records'!X:X,FALSE)</f>
        <v>0</v>
      </c>
      <c r="Q798" t="b">
        <f>_xlfn.XLOOKUP(A798,'Patient Health Records'!A:A,'Patient Health Records'!S:S,FALSE)</f>
        <v>0</v>
      </c>
      <c r="R798" t="b">
        <f>_xlfn.XLOOKUP(A798,'Patient Health Records'!A:A,'Patient Health Records'!AA:AA,FALSE)</f>
        <v>0</v>
      </c>
      <c r="S798" t="str">
        <f>_xlfn.XLOOKUP(A798,'Patient Demographics'!A:A,'Patient Demographics'!E:E,FALSE)</f>
        <v>Female</v>
      </c>
      <c r="T798" t="str">
        <f>_xlfn.XLOOKUP(A798,'Patient Education'!A:A,'Patient Education'!B:B,FALSE)</f>
        <v>Uneducated</v>
      </c>
      <c r="U798" t="str">
        <f>_xlfn.XLOOKUP('Combined Sheet'!A798,'Patient Education'!A:A,'Patient Education'!C:C,FALSE)</f>
        <v>Labourer</v>
      </c>
      <c r="V798">
        <f>_xlfn.XLOOKUP(A798,'Billing Details'!A:A,'Billing Details'!J:J,FALSE)</f>
        <v>200000</v>
      </c>
    </row>
    <row r="799" spans="1:22" x14ac:dyDescent="0.35">
      <c r="A799" s="2" t="s">
        <v>1204</v>
      </c>
      <c r="B799">
        <f>_xlfn.XLOOKUP(A799,'Patient Demographics'!A:A,'Billing Details'!J:J,FALSE)</f>
        <v>36000</v>
      </c>
      <c r="C799" t="str">
        <f>_xlfn.XLOOKUP(A799,'Patient Demographics'!A:A,'Patient Demographics'!N:N,FALSE)</f>
        <v>South</v>
      </c>
      <c r="D799">
        <f>_xlfn.XLOOKUP(A799,'Patient Demographics'!A:A,'Patient Demographics'!I:I,FALSE)</f>
        <v>54</v>
      </c>
      <c r="E799" t="str">
        <f>_xlfn.XLOOKUP(A799,'Patient Demographics'!A:A,'Patient Demographics'!J:J,FALSE)</f>
        <v>Senior</v>
      </c>
      <c r="F799">
        <f>_xlfn.XLOOKUP(A799,'Billing Details'!A:A,'Billing Details'!U:U,FALSE)</f>
        <v>27101.040000000001</v>
      </c>
      <c r="G799">
        <f>_xlfn.XLOOKUP(A799,'Patient Health Records'!A:A,'Patient Health Records'!E:E,FALSE)</f>
        <v>64.2</v>
      </c>
      <c r="H799" t="str">
        <f>_xlfn.XLOOKUP(A799,'Patient Health Records'!A:A,'Patient Health Records'!B:B,FALSE)</f>
        <v>AB-</v>
      </c>
      <c r="I799" t="b">
        <f>_xlfn.XLOOKUP(A799,'Patient Health Records'!A:A,'Patient Health Records'!J:J,FALSE)</f>
        <v>0</v>
      </c>
      <c r="J799" t="b">
        <f>_xlfn.XLOOKUP(A799,'Patient Health Records'!A:A,'Patient Health Records'!P:P,FALSE)</f>
        <v>1</v>
      </c>
      <c r="K799" s="68">
        <f>_xlfn.XLOOKUP(A799,'Patient Health Records'!A:A,'Patient Health Records'!F:F,FALSE)</f>
        <v>25.078124999999996</v>
      </c>
      <c r="L799" s="22" t="b">
        <f>_xlfn.XLOOKUP(A799,'Patient Health Records'!A:A,'Patient Health Records'!AD:AD,FALSE)</f>
        <v>0</v>
      </c>
      <c r="M799">
        <f>_xlfn.XLOOKUP(A799,'Patient Demographics'!A:A,'Patient Demographics'!K:K,FALSE)</f>
        <v>2</v>
      </c>
      <c r="N799" t="b">
        <f>_xlfn.XLOOKUP(A799,'Billing Details'!A:A,'Billing Details'!T:T,FALSE)</f>
        <v>1</v>
      </c>
      <c r="O799" t="str">
        <f>_xlfn.XLOOKUP(A799,'Patient Health Records'!A:A,'Patient Health Records'!AF:AF,FALSE)</f>
        <v>Kidney Stones</v>
      </c>
      <c r="P799" t="b">
        <f>_xlfn.XLOOKUP(A799,'Patient Health Records'!A:A,'Patient Health Records'!X:X,FALSE)</f>
        <v>0</v>
      </c>
      <c r="Q799" t="b">
        <f>_xlfn.XLOOKUP(A799,'Patient Health Records'!A:A,'Patient Health Records'!S:S,FALSE)</f>
        <v>0</v>
      </c>
      <c r="R799" t="b">
        <f>_xlfn.XLOOKUP(A799,'Patient Health Records'!A:A,'Patient Health Records'!AA:AA,FALSE)</f>
        <v>0</v>
      </c>
      <c r="S799" t="str">
        <f>_xlfn.XLOOKUP(A799,'Patient Demographics'!A:A,'Patient Demographics'!E:E,FALSE)</f>
        <v>Male</v>
      </c>
      <c r="T799" t="str">
        <f>_xlfn.XLOOKUP(A799,'Patient Education'!A:A,'Patient Education'!B:B,FALSE)</f>
        <v>Master's Degree</v>
      </c>
      <c r="U799" t="str">
        <f>_xlfn.XLOOKUP('Combined Sheet'!A799,'Patient Education'!A:A,'Patient Education'!C:C,FALSE)</f>
        <v>Senior Executive</v>
      </c>
      <c r="V799">
        <f>_xlfn.XLOOKUP(A799,'Billing Details'!A:A,'Billing Details'!J:J,FALSE)</f>
        <v>36000</v>
      </c>
    </row>
    <row r="800" spans="1:22" x14ac:dyDescent="0.35">
      <c r="A800" s="2" t="s">
        <v>1205</v>
      </c>
      <c r="B800">
        <f>_xlfn.XLOOKUP(A800,'Patient Demographics'!A:A,'Billing Details'!J:J,FALSE)</f>
        <v>12000</v>
      </c>
      <c r="C800" t="str">
        <f>_xlfn.XLOOKUP(A800,'Patient Demographics'!A:A,'Patient Demographics'!N:N,FALSE)</f>
        <v>North</v>
      </c>
      <c r="D800">
        <f>_xlfn.XLOOKUP(A800,'Patient Demographics'!A:A,'Patient Demographics'!I:I,FALSE)</f>
        <v>58</v>
      </c>
      <c r="E800" t="str">
        <f>_xlfn.XLOOKUP(A800,'Patient Demographics'!A:A,'Patient Demographics'!J:J,FALSE)</f>
        <v>Senior</v>
      </c>
      <c r="F800">
        <f>_xlfn.XLOOKUP(A800,'Billing Details'!A:A,'Billing Details'!U:U,FALSE)</f>
        <v>8430.9000000000015</v>
      </c>
      <c r="G800">
        <f>_xlfn.XLOOKUP(A800,'Patient Health Records'!A:A,'Patient Health Records'!E:E,FALSE)</f>
        <v>76.099999999999994</v>
      </c>
      <c r="H800" t="str">
        <f>_xlfn.XLOOKUP(A800,'Patient Health Records'!A:A,'Patient Health Records'!B:B,FALSE)</f>
        <v>AB-</v>
      </c>
      <c r="I800" t="b">
        <f>_xlfn.XLOOKUP(A800,'Patient Health Records'!A:A,'Patient Health Records'!J:J,FALSE)</f>
        <v>1</v>
      </c>
      <c r="J800" t="b">
        <f>_xlfn.XLOOKUP(A800,'Patient Health Records'!A:A,'Patient Health Records'!P:P,FALSE)</f>
        <v>0</v>
      </c>
      <c r="K800" s="68">
        <f>_xlfn.XLOOKUP(A800,'Patient Health Records'!A:A,'Patient Health Records'!F:F,FALSE)</f>
        <v>30.483896811408421</v>
      </c>
      <c r="L800" s="22" t="b">
        <f>_xlfn.XLOOKUP(A800,'Patient Health Records'!A:A,'Patient Health Records'!AD:AD,FALSE)</f>
        <v>1</v>
      </c>
      <c r="M800">
        <f>_xlfn.XLOOKUP(A800,'Patient Demographics'!A:A,'Patient Demographics'!K:K,FALSE)</f>
        <v>25</v>
      </c>
      <c r="N800" t="b">
        <f>_xlfn.XLOOKUP(A800,'Billing Details'!A:A,'Billing Details'!T:T,FALSE)</f>
        <v>1</v>
      </c>
      <c r="O800" t="str">
        <f>_xlfn.XLOOKUP(A800,'Patient Health Records'!A:A,'Patient Health Records'!AF:AF,FALSE)</f>
        <v>Kidney Stones</v>
      </c>
      <c r="P800" t="b">
        <f>_xlfn.XLOOKUP(A800,'Patient Health Records'!A:A,'Patient Health Records'!X:X,FALSE)</f>
        <v>0</v>
      </c>
      <c r="Q800" t="b">
        <f>_xlfn.XLOOKUP(A800,'Patient Health Records'!A:A,'Patient Health Records'!S:S,FALSE)</f>
        <v>1</v>
      </c>
      <c r="R800" t="b">
        <f>_xlfn.XLOOKUP(A800,'Patient Health Records'!A:A,'Patient Health Records'!AA:AA,FALSE)</f>
        <v>0</v>
      </c>
      <c r="S800" t="str">
        <f>_xlfn.XLOOKUP(A800,'Patient Demographics'!A:A,'Patient Demographics'!E:E,FALSE)</f>
        <v>Female</v>
      </c>
      <c r="T800" t="str">
        <f>_xlfn.XLOOKUP(A800,'Patient Education'!A:A,'Patient Education'!B:B,FALSE)</f>
        <v>Bachelor's Degree</v>
      </c>
      <c r="U800" t="str">
        <f>_xlfn.XLOOKUP('Combined Sheet'!A800,'Patient Education'!A:A,'Patient Education'!C:C,FALSE)</f>
        <v>Engineer</v>
      </c>
      <c r="V800">
        <f>_xlfn.XLOOKUP(A800,'Billing Details'!A:A,'Billing Details'!J:J,FALSE)</f>
        <v>12000</v>
      </c>
    </row>
    <row r="801" spans="1:22" x14ac:dyDescent="0.35">
      <c r="A801" s="2" t="s">
        <v>1207</v>
      </c>
      <c r="B801">
        <f>_xlfn.XLOOKUP(A801,'Patient Demographics'!A:A,'Billing Details'!J:J,FALSE)</f>
        <v>15000</v>
      </c>
      <c r="C801" t="str">
        <f>_xlfn.XLOOKUP(A801,'Patient Demographics'!A:A,'Patient Demographics'!N:N,FALSE)</f>
        <v>West</v>
      </c>
      <c r="D801">
        <f>_xlfn.XLOOKUP(A801,'Patient Demographics'!A:A,'Patient Demographics'!I:I,FALSE)</f>
        <v>53</v>
      </c>
      <c r="E801" t="str">
        <f>_xlfn.XLOOKUP(A801,'Patient Demographics'!A:A,'Patient Demographics'!J:J,FALSE)</f>
        <v>Senior</v>
      </c>
      <c r="F801">
        <f>_xlfn.XLOOKUP(A801,'Billing Details'!A:A,'Billing Details'!U:U,FALSE)</f>
        <v>7930.4</v>
      </c>
      <c r="G801">
        <f>_xlfn.XLOOKUP(A801,'Patient Health Records'!A:A,'Patient Health Records'!E:E,FALSE)</f>
        <v>57.1</v>
      </c>
      <c r="H801" t="str">
        <f>_xlfn.XLOOKUP(A801,'Patient Health Records'!A:A,'Patient Health Records'!B:B,FALSE)</f>
        <v>AB+</v>
      </c>
      <c r="I801" t="b">
        <f>_xlfn.XLOOKUP(A801,'Patient Health Records'!A:A,'Patient Health Records'!J:J,FALSE)</f>
        <v>1</v>
      </c>
      <c r="J801" t="b">
        <f>_xlfn.XLOOKUP(A801,'Patient Health Records'!A:A,'Patient Health Records'!P:P,FALSE)</f>
        <v>0</v>
      </c>
      <c r="K801" s="68">
        <f>_xlfn.XLOOKUP(A801,'Patient Health Records'!A:A,'Patient Health Records'!F:F,FALSE)</f>
        <v>25.37777777777778</v>
      </c>
      <c r="L801" s="22" t="b">
        <f>_xlfn.XLOOKUP(A801,'Patient Health Records'!A:A,'Patient Health Records'!AD:AD,FALSE)</f>
        <v>0</v>
      </c>
      <c r="M801">
        <f>_xlfn.XLOOKUP(A801,'Patient Demographics'!A:A,'Patient Demographics'!K:K,FALSE)</f>
        <v>20</v>
      </c>
      <c r="N801" t="b">
        <f>_xlfn.XLOOKUP(A801,'Billing Details'!A:A,'Billing Details'!T:T,FALSE)</f>
        <v>1</v>
      </c>
      <c r="O801" t="str">
        <f>_xlfn.XLOOKUP(A801,'Patient Health Records'!A:A,'Patient Health Records'!AF:AF,FALSE)</f>
        <v>Stroke</v>
      </c>
      <c r="P801" t="b">
        <f>_xlfn.XLOOKUP(A801,'Patient Health Records'!A:A,'Patient Health Records'!X:X,FALSE)</f>
        <v>0</v>
      </c>
      <c r="Q801" t="b">
        <f>_xlfn.XLOOKUP(A801,'Patient Health Records'!A:A,'Patient Health Records'!S:S,FALSE)</f>
        <v>0</v>
      </c>
      <c r="R801" t="b">
        <f>_xlfn.XLOOKUP(A801,'Patient Health Records'!A:A,'Patient Health Records'!AA:AA,FALSE)</f>
        <v>0</v>
      </c>
      <c r="S801" t="str">
        <f>_xlfn.XLOOKUP(A801,'Patient Demographics'!A:A,'Patient Demographics'!E:E,FALSE)</f>
        <v>Male</v>
      </c>
      <c r="T801" t="str">
        <f>_xlfn.XLOOKUP(A801,'Patient Education'!A:A,'Patient Education'!B:B,FALSE)</f>
        <v>Bachelor's Degree</v>
      </c>
      <c r="U801" t="str">
        <f>_xlfn.XLOOKUP('Combined Sheet'!A801,'Patient Education'!A:A,'Patient Education'!C:C,FALSE)</f>
        <v>Junior Executive</v>
      </c>
      <c r="V801">
        <f>_xlfn.XLOOKUP(A801,'Billing Details'!A:A,'Billing Details'!J:J,FALSE)</f>
        <v>15000</v>
      </c>
    </row>
    <row r="802" spans="1:22" x14ac:dyDescent="0.35">
      <c r="A802" s="2" t="s">
        <v>1208</v>
      </c>
      <c r="B802">
        <f>_xlfn.XLOOKUP(A802,'Patient Demographics'!A:A,'Billing Details'!J:J,FALSE)</f>
        <v>300000</v>
      </c>
      <c r="C802" t="str">
        <f>_xlfn.XLOOKUP(A802,'Patient Demographics'!A:A,'Patient Demographics'!N:N,FALSE)</f>
        <v>West</v>
      </c>
      <c r="D802">
        <f>_xlfn.XLOOKUP(A802,'Patient Demographics'!A:A,'Patient Demographics'!I:I,FALSE)</f>
        <v>38</v>
      </c>
      <c r="E802" t="str">
        <f>_xlfn.XLOOKUP(A802,'Patient Demographics'!A:A,'Patient Demographics'!J:J,FALSE)</f>
        <v>Adult</v>
      </c>
      <c r="F802" t="str">
        <f>_xlfn.XLOOKUP(A802,'Billing Details'!A:A,'Billing Details'!U:U,FALSE)</f>
        <v/>
      </c>
      <c r="G802">
        <f>_xlfn.XLOOKUP(A802,'Patient Health Records'!A:A,'Patient Health Records'!E:E,FALSE)</f>
        <v>67.5</v>
      </c>
      <c r="H802" t="str">
        <f>_xlfn.XLOOKUP(A802,'Patient Health Records'!A:A,'Patient Health Records'!B:B,FALSE)</f>
        <v>O-</v>
      </c>
      <c r="I802" t="b">
        <f>_xlfn.XLOOKUP(A802,'Patient Health Records'!A:A,'Patient Health Records'!J:J,FALSE)</f>
        <v>0</v>
      </c>
      <c r="J802" t="b">
        <f>_xlfn.XLOOKUP(A802,'Patient Health Records'!A:A,'Patient Health Records'!P:P,FALSE)</f>
        <v>0</v>
      </c>
      <c r="K802" s="68">
        <f>_xlfn.XLOOKUP(A802,'Patient Health Records'!A:A,'Patient Health Records'!F:F,FALSE)</f>
        <v>26.367187499999996</v>
      </c>
      <c r="L802" s="22" t="b">
        <f>_xlfn.XLOOKUP(A802,'Patient Health Records'!A:A,'Patient Health Records'!AD:AD,FALSE)</f>
        <v>0</v>
      </c>
      <c r="M802">
        <f>_xlfn.XLOOKUP(A802,'Patient Demographics'!A:A,'Patient Demographics'!K:K,FALSE)</f>
        <v>15</v>
      </c>
      <c r="N802" t="b">
        <f>_xlfn.XLOOKUP(A802,'Billing Details'!A:A,'Billing Details'!T:T,FALSE)</f>
        <v>0</v>
      </c>
      <c r="O802" t="str">
        <f>_xlfn.XLOOKUP(A802,'Patient Health Records'!A:A,'Patient Health Records'!AF:AF,FALSE)</f>
        <v>Stroke</v>
      </c>
      <c r="P802" t="b">
        <f>_xlfn.XLOOKUP(A802,'Patient Health Records'!A:A,'Patient Health Records'!X:X,FALSE)</f>
        <v>0</v>
      </c>
      <c r="Q802" t="b">
        <f>_xlfn.XLOOKUP(A802,'Patient Health Records'!A:A,'Patient Health Records'!S:S,FALSE)</f>
        <v>0</v>
      </c>
      <c r="R802" t="b">
        <f>_xlfn.XLOOKUP(A802,'Patient Health Records'!A:A,'Patient Health Records'!AA:AA,FALSE)</f>
        <v>0</v>
      </c>
      <c r="S802" t="str">
        <f>_xlfn.XLOOKUP(A802,'Patient Demographics'!A:A,'Patient Demographics'!E:E,FALSE)</f>
        <v>Female</v>
      </c>
      <c r="T802" t="str">
        <f>_xlfn.XLOOKUP(A802,'Patient Education'!A:A,'Patient Education'!B:B,FALSE)</f>
        <v>Post-graduate</v>
      </c>
      <c r="U802" t="str">
        <f>_xlfn.XLOOKUP('Combined Sheet'!A802,'Patient Education'!A:A,'Patient Education'!C:C,FALSE)</f>
        <v>Consultant</v>
      </c>
      <c r="V802">
        <f>_xlfn.XLOOKUP(A802,'Billing Details'!A:A,'Billing Details'!J:J,FALSE)</f>
        <v>300000</v>
      </c>
    </row>
    <row r="803" spans="1:22" x14ac:dyDescent="0.35">
      <c r="A803" s="2" t="s">
        <v>1209</v>
      </c>
      <c r="B803">
        <f>_xlfn.XLOOKUP(A803,'Patient Demographics'!A:A,'Billing Details'!J:J,FALSE)</f>
        <v>500</v>
      </c>
      <c r="C803" t="str">
        <f>_xlfn.XLOOKUP(A803,'Patient Demographics'!A:A,'Patient Demographics'!N:N,FALSE)</f>
        <v>West</v>
      </c>
      <c r="D803">
        <f>_xlfn.XLOOKUP(A803,'Patient Demographics'!A:A,'Patient Demographics'!I:I,FALSE)</f>
        <v>42</v>
      </c>
      <c r="E803" t="str">
        <f>_xlfn.XLOOKUP(A803,'Patient Demographics'!A:A,'Patient Demographics'!J:J,FALSE)</f>
        <v>Adult</v>
      </c>
      <c r="F803">
        <f>_xlfn.XLOOKUP(A803,'Billing Details'!A:A,'Billing Details'!U:U,FALSE)</f>
        <v>307.77999999999997</v>
      </c>
      <c r="G803">
        <f>_xlfn.XLOOKUP(A803,'Patient Health Records'!A:A,'Patient Health Records'!E:E,FALSE)</f>
        <v>92.2</v>
      </c>
      <c r="H803" t="str">
        <f>_xlfn.XLOOKUP(A803,'Patient Health Records'!A:A,'Patient Health Records'!B:B,FALSE)</f>
        <v>O-</v>
      </c>
      <c r="I803" t="b">
        <f>_xlfn.XLOOKUP(A803,'Patient Health Records'!A:A,'Patient Health Records'!J:J,FALSE)</f>
        <v>1</v>
      </c>
      <c r="J803" t="b">
        <f>_xlfn.XLOOKUP(A803,'Patient Health Records'!A:A,'Patient Health Records'!P:P,FALSE)</f>
        <v>0</v>
      </c>
      <c r="K803" s="68">
        <f>_xlfn.XLOOKUP(A803,'Patient Health Records'!A:A,'Patient Health Records'!F:F,FALSE)</f>
        <v>31.531069388871792</v>
      </c>
      <c r="L803" s="22" t="b">
        <f>_xlfn.XLOOKUP(A803,'Patient Health Records'!A:A,'Patient Health Records'!AD:AD,FALSE)</f>
        <v>1</v>
      </c>
      <c r="M803">
        <f>_xlfn.XLOOKUP(A803,'Patient Demographics'!A:A,'Patient Demographics'!K:K,FALSE)</f>
        <v>20</v>
      </c>
      <c r="N803" t="b">
        <f>_xlfn.XLOOKUP(A803,'Billing Details'!A:A,'Billing Details'!T:T,FALSE)</f>
        <v>1</v>
      </c>
      <c r="O803" t="str">
        <f>_xlfn.XLOOKUP(A803,'Patient Health Records'!A:A,'Patient Health Records'!AF:AF,FALSE)</f>
        <v>Respiratory Infection</v>
      </c>
      <c r="P803" t="b">
        <f>_xlfn.XLOOKUP(A803,'Patient Health Records'!A:A,'Patient Health Records'!X:X,FALSE)</f>
        <v>0</v>
      </c>
      <c r="Q803" t="b">
        <f>_xlfn.XLOOKUP(A803,'Patient Health Records'!A:A,'Patient Health Records'!S:S,FALSE)</f>
        <v>1</v>
      </c>
      <c r="R803" t="b">
        <f>_xlfn.XLOOKUP(A803,'Patient Health Records'!A:A,'Patient Health Records'!AA:AA,FALSE)</f>
        <v>0</v>
      </c>
      <c r="S803" t="str">
        <f>_xlfn.XLOOKUP(A803,'Patient Demographics'!A:A,'Patient Demographics'!E:E,FALSE)</f>
        <v>Male</v>
      </c>
      <c r="T803" t="str">
        <f>_xlfn.XLOOKUP(A803,'Patient Education'!A:A,'Patient Education'!B:B,FALSE)</f>
        <v>Master's Degree</v>
      </c>
      <c r="U803" t="str">
        <f>_xlfn.XLOOKUP('Combined Sheet'!A803,'Patient Education'!A:A,'Patient Education'!C:C,FALSE)</f>
        <v>Software Engineer</v>
      </c>
      <c r="V803">
        <f>_xlfn.XLOOKUP(A803,'Billing Details'!A:A,'Billing Details'!J:J,FALSE)</f>
        <v>500</v>
      </c>
    </row>
    <row r="804" spans="1:22" x14ac:dyDescent="0.35">
      <c r="A804" s="2" t="s">
        <v>1210</v>
      </c>
      <c r="B804">
        <f>_xlfn.XLOOKUP(A804,'Patient Demographics'!A:A,'Billing Details'!J:J,FALSE)</f>
        <v>60000</v>
      </c>
      <c r="C804" t="str">
        <f>_xlfn.XLOOKUP(A804,'Patient Demographics'!A:A,'Patient Demographics'!N:N,FALSE)</f>
        <v>East</v>
      </c>
      <c r="D804">
        <f>_xlfn.XLOOKUP(A804,'Patient Demographics'!A:A,'Patient Demographics'!I:I,FALSE)</f>
        <v>62</v>
      </c>
      <c r="E804" t="str">
        <f>_xlfn.XLOOKUP(A804,'Patient Demographics'!A:A,'Patient Demographics'!J:J,FALSE)</f>
        <v>super senior</v>
      </c>
      <c r="F804">
        <f>_xlfn.XLOOKUP(A804,'Billing Details'!A:A,'Billing Details'!U:U,FALSE)</f>
        <v>34598.1</v>
      </c>
      <c r="G804">
        <f>_xlfn.XLOOKUP(A804,'Patient Health Records'!A:A,'Patient Health Records'!E:E,FALSE)</f>
        <v>69.7</v>
      </c>
      <c r="H804" t="str">
        <f>_xlfn.XLOOKUP(A804,'Patient Health Records'!A:A,'Patient Health Records'!B:B,FALSE)</f>
        <v>O-</v>
      </c>
      <c r="I804" t="b">
        <f>_xlfn.XLOOKUP(A804,'Patient Health Records'!A:A,'Patient Health Records'!J:J,FALSE)</f>
        <v>1</v>
      </c>
      <c r="J804" t="b">
        <f>_xlfn.XLOOKUP(A804,'Patient Health Records'!A:A,'Patient Health Records'!P:P,FALSE)</f>
        <v>1</v>
      </c>
      <c r="K804" s="68">
        <f>_xlfn.XLOOKUP(A804,'Patient Health Records'!A:A,'Patient Health Records'!F:F,FALSE)</f>
        <v>25.293946871824652</v>
      </c>
      <c r="L804" s="22" t="b">
        <f>_xlfn.XLOOKUP(A804,'Patient Health Records'!A:A,'Patient Health Records'!AD:AD,FALSE)</f>
        <v>0</v>
      </c>
      <c r="M804">
        <f>_xlfn.XLOOKUP(A804,'Patient Demographics'!A:A,'Patient Demographics'!K:K,FALSE)</f>
        <v>25</v>
      </c>
      <c r="N804" t="b">
        <f>_xlfn.XLOOKUP(A804,'Billing Details'!A:A,'Billing Details'!T:T,FALSE)</f>
        <v>1</v>
      </c>
      <c r="O804" t="str">
        <f>_xlfn.XLOOKUP(A804,'Patient Health Records'!A:A,'Patient Health Records'!AF:AF,FALSE)</f>
        <v>Stroke</v>
      </c>
      <c r="P804" t="b">
        <f>_xlfn.XLOOKUP(A804,'Patient Health Records'!A:A,'Patient Health Records'!X:X,FALSE)</f>
        <v>0</v>
      </c>
      <c r="Q804" t="b">
        <f>_xlfn.XLOOKUP(A804,'Patient Health Records'!A:A,'Patient Health Records'!S:S,FALSE)</f>
        <v>0</v>
      </c>
      <c r="R804" t="b">
        <f>_xlfn.XLOOKUP(A804,'Patient Health Records'!A:A,'Patient Health Records'!AA:AA,FALSE)</f>
        <v>0</v>
      </c>
      <c r="S804" t="str">
        <f>_xlfn.XLOOKUP(A804,'Patient Demographics'!A:A,'Patient Demographics'!E:E,FALSE)</f>
        <v>Male</v>
      </c>
      <c r="T804" t="str">
        <f>_xlfn.XLOOKUP(A804,'Patient Education'!A:A,'Patient Education'!B:B,FALSE)</f>
        <v>School</v>
      </c>
      <c r="U804" t="str">
        <f>_xlfn.XLOOKUP('Combined Sheet'!A804,'Patient Education'!A:A,'Patient Education'!C:C,FALSE)</f>
        <v>Retail Worker</v>
      </c>
      <c r="V804">
        <f>_xlfn.XLOOKUP(A804,'Billing Details'!A:A,'Billing Details'!J:J,FALSE)</f>
        <v>60000</v>
      </c>
    </row>
    <row r="805" spans="1:22" x14ac:dyDescent="0.35">
      <c r="A805" s="2" t="s">
        <v>1212</v>
      </c>
      <c r="B805">
        <f>_xlfn.XLOOKUP(A805,'Patient Demographics'!A:A,'Billing Details'!J:J,FALSE)</f>
        <v>48000</v>
      </c>
      <c r="C805" t="str">
        <f>_xlfn.XLOOKUP(A805,'Patient Demographics'!A:A,'Patient Demographics'!N:N,FALSE)</f>
        <v>South</v>
      </c>
      <c r="D805">
        <f>_xlfn.XLOOKUP(A805,'Patient Demographics'!A:A,'Patient Demographics'!I:I,FALSE)</f>
        <v>28</v>
      </c>
      <c r="E805" t="str">
        <f>_xlfn.XLOOKUP(A805,'Patient Demographics'!A:A,'Patient Demographics'!J:J,FALSE)</f>
        <v>Young adult</v>
      </c>
      <c r="F805">
        <f>_xlfn.XLOOKUP(A805,'Billing Details'!A:A,'Billing Details'!U:U,FALSE)</f>
        <v>41058.559999999998</v>
      </c>
      <c r="G805">
        <f>_xlfn.XLOOKUP(A805,'Patient Health Records'!A:A,'Patient Health Records'!E:E,FALSE)</f>
        <v>75.7</v>
      </c>
      <c r="H805" t="str">
        <f>_xlfn.XLOOKUP(A805,'Patient Health Records'!A:A,'Patient Health Records'!B:B,FALSE)</f>
        <v>O-</v>
      </c>
      <c r="I805" t="b">
        <f>_xlfn.XLOOKUP(A805,'Patient Health Records'!A:A,'Patient Health Records'!J:J,FALSE)</f>
        <v>0</v>
      </c>
      <c r="J805" t="b">
        <f>_xlfn.XLOOKUP(A805,'Patient Health Records'!A:A,'Patient Health Records'!P:P,FALSE)</f>
        <v>0</v>
      </c>
      <c r="K805" s="68">
        <f>_xlfn.XLOOKUP(A805,'Patient Health Records'!A:A,'Patient Health Records'!F:F,FALSE)</f>
        <v>28.844688309708882</v>
      </c>
      <c r="L805" s="22" t="b">
        <f>_xlfn.XLOOKUP(A805,'Patient Health Records'!A:A,'Patient Health Records'!AD:AD,FALSE)</f>
        <v>1</v>
      </c>
      <c r="M805">
        <f>_xlfn.XLOOKUP(A805,'Patient Demographics'!A:A,'Patient Demographics'!K:K,FALSE)</f>
        <v>7</v>
      </c>
      <c r="N805" t="b">
        <f>_xlfn.XLOOKUP(A805,'Billing Details'!A:A,'Billing Details'!T:T,FALSE)</f>
        <v>1</v>
      </c>
      <c r="O805" t="str">
        <f>_xlfn.XLOOKUP(A805,'Patient Health Records'!A:A,'Patient Health Records'!AF:AF,FALSE)</f>
        <v>Respiratory Infection</v>
      </c>
      <c r="P805" t="b">
        <f>_xlfn.XLOOKUP(A805,'Patient Health Records'!A:A,'Patient Health Records'!X:X,FALSE)</f>
        <v>0</v>
      </c>
      <c r="Q805" t="b">
        <f>_xlfn.XLOOKUP(A805,'Patient Health Records'!A:A,'Patient Health Records'!S:S,FALSE)</f>
        <v>1</v>
      </c>
      <c r="R805" t="b">
        <f>_xlfn.XLOOKUP(A805,'Patient Health Records'!A:A,'Patient Health Records'!AA:AA,FALSE)</f>
        <v>1</v>
      </c>
      <c r="S805" t="str">
        <f>_xlfn.XLOOKUP(A805,'Patient Demographics'!A:A,'Patient Demographics'!E:E,FALSE)</f>
        <v>Female</v>
      </c>
      <c r="T805" t="str">
        <f>_xlfn.XLOOKUP(A805,'Patient Education'!A:A,'Patient Education'!B:B,FALSE)</f>
        <v>Bachelor's Degree</v>
      </c>
      <c r="U805" t="str">
        <f>_xlfn.XLOOKUP('Combined Sheet'!A805,'Patient Education'!A:A,'Patient Education'!C:C,FALSE)</f>
        <v>Nurse</v>
      </c>
      <c r="V805">
        <f>_xlfn.XLOOKUP(A805,'Billing Details'!A:A,'Billing Details'!J:J,FALSE)</f>
        <v>48000</v>
      </c>
    </row>
    <row r="806" spans="1:22" x14ac:dyDescent="0.35">
      <c r="A806" s="2" t="s">
        <v>1213</v>
      </c>
      <c r="B806">
        <f>_xlfn.XLOOKUP(A806,'Patient Demographics'!A:A,'Billing Details'!J:J,FALSE)</f>
        <v>24000</v>
      </c>
      <c r="C806" t="str">
        <f>_xlfn.XLOOKUP(A806,'Patient Demographics'!A:A,'Patient Demographics'!N:N,FALSE)</f>
        <v>North</v>
      </c>
      <c r="D806">
        <f>_xlfn.XLOOKUP(A806,'Patient Demographics'!A:A,'Patient Demographics'!I:I,FALSE)</f>
        <v>58</v>
      </c>
      <c r="E806" t="str">
        <f>_xlfn.XLOOKUP(A806,'Patient Demographics'!A:A,'Patient Demographics'!J:J,FALSE)</f>
        <v>Senior</v>
      </c>
      <c r="F806">
        <f>_xlfn.XLOOKUP(A806,'Billing Details'!A:A,'Billing Details'!U:U,FALSE)</f>
        <v>15079.59</v>
      </c>
      <c r="G806">
        <f>_xlfn.XLOOKUP(A806,'Patient Health Records'!A:A,'Patient Health Records'!E:E,FALSE)</f>
        <v>91</v>
      </c>
      <c r="H806" t="str">
        <f>_xlfn.XLOOKUP(A806,'Patient Health Records'!A:A,'Patient Health Records'!B:B,FALSE)</f>
        <v>A-</v>
      </c>
      <c r="I806" t="b">
        <f>_xlfn.XLOOKUP(A806,'Patient Health Records'!A:A,'Patient Health Records'!J:J,FALSE)</f>
        <v>1</v>
      </c>
      <c r="J806" t="b">
        <f>_xlfn.XLOOKUP(A806,'Patient Health Records'!A:A,'Patient Health Records'!P:P,FALSE)</f>
        <v>1</v>
      </c>
      <c r="K806" s="68">
        <f>_xlfn.XLOOKUP(A806,'Patient Health Records'!A:A,'Patient Health Records'!F:F,FALSE)</f>
        <v>33.425160697887975</v>
      </c>
      <c r="L806" s="22" t="b">
        <f>_xlfn.XLOOKUP(A806,'Patient Health Records'!A:A,'Patient Health Records'!AD:AD,FALSE)</f>
        <v>1</v>
      </c>
      <c r="M806">
        <f>_xlfn.XLOOKUP(A806,'Patient Demographics'!A:A,'Patient Demographics'!K:K,FALSE)</f>
        <v>40</v>
      </c>
      <c r="N806" t="b">
        <f>_xlfn.XLOOKUP(A806,'Billing Details'!A:A,'Billing Details'!T:T,FALSE)</f>
        <v>1</v>
      </c>
      <c r="O806" t="str">
        <f>_xlfn.XLOOKUP(A806,'Patient Health Records'!A:A,'Patient Health Records'!AF:AF,FALSE)</f>
        <v>Heart Disease</v>
      </c>
      <c r="P806" t="b">
        <f>_xlfn.XLOOKUP(A806,'Patient Health Records'!A:A,'Patient Health Records'!X:X,FALSE)</f>
        <v>0</v>
      </c>
      <c r="Q806" t="b">
        <f>_xlfn.XLOOKUP(A806,'Patient Health Records'!A:A,'Patient Health Records'!S:S,FALSE)</f>
        <v>0</v>
      </c>
      <c r="R806" t="b">
        <f>_xlfn.XLOOKUP(A806,'Patient Health Records'!A:A,'Patient Health Records'!AA:AA,FALSE)</f>
        <v>1</v>
      </c>
      <c r="S806" t="str">
        <f>_xlfn.XLOOKUP(A806,'Patient Demographics'!A:A,'Patient Demographics'!E:E,FALSE)</f>
        <v>Female</v>
      </c>
      <c r="T806" t="str">
        <f>_xlfn.XLOOKUP(A806,'Patient Education'!A:A,'Patient Education'!B:B,FALSE)</f>
        <v>Bachelor's Degree</v>
      </c>
      <c r="U806" t="str">
        <f>_xlfn.XLOOKUP('Combined Sheet'!A806,'Patient Education'!A:A,'Patient Education'!C:C,FALSE)</f>
        <v>Nurse</v>
      </c>
      <c r="V806">
        <f>_xlfn.XLOOKUP(A806,'Billing Details'!A:A,'Billing Details'!J:J,FALSE)</f>
        <v>24000</v>
      </c>
    </row>
    <row r="807" spans="1:22" x14ac:dyDescent="0.35">
      <c r="A807" s="2" t="s">
        <v>1214</v>
      </c>
      <c r="B807">
        <f>_xlfn.XLOOKUP(A807,'Patient Demographics'!A:A,'Billing Details'!J:J,FALSE)</f>
        <v>3000</v>
      </c>
      <c r="C807" t="str">
        <f>_xlfn.XLOOKUP(A807,'Patient Demographics'!A:A,'Patient Demographics'!N:N,FALSE)</f>
        <v>North</v>
      </c>
      <c r="D807">
        <f>_xlfn.XLOOKUP(A807,'Patient Demographics'!A:A,'Patient Demographics'!I:I,FALSE)</f>
        <v>48</v>
      </c>
      <c r="E807" t="str">
        <f>_xlfn.XLOOKUP(A807,'Patient Demographics'!A:A,'Patient Demographics'!J:J,FALSE)</f>
        <v>Senior</v>
      </c>
      <c r="F807">
        <f>_xlfn.XLOOKUP(A807,'Billing Details'!A:A,'Billing Details'!U:U,FALSE)</f>
        <v>2123.9700000000003</v>
      </c>
      <c r="G807">
        <f>_xlfn.XLOOKUP(A807,'Patient Health Records'!A:A,'Patient Health Records'!E:E,FALSE)</f>
        <v>76.400000000000006</v>
      </c>
      <c r="H807" t="str">
        <f>_xlfn.XLOOKUP(A807,'Patient Health Records'!A:A,'Patient Health Records'!B:B,FALSE)</f>
        <v>A-</v>
      </c>
      <c r="I807" t="b">
        <f>_xlfn.XLOOKUP(A807,'Patient Health Records'!A:A,'Patient Health Records'!J:J,FALSE)</f>
        <v>0</v>
      </c>
      <c r="J807" t="b">
        <f>_xlfn.XLOOKUP(A807,'Patient Health Records'!A:A,'Patient Health Records'!P:P,FALSE)</f>
        <v>1</v>
      </c>
      <c r="K807" s="68">
        <f>_xlfn.XLOOKUP(A807,'Patient Health Records'!A:A,'Patient Health Records'!F:F,FALSE)</f>
        <v>26.749763663737269</v>
      </c>
      <c r="L807" s="22" t="b">
        <f>_xlfn.XLOOKUP(A807,'Patient Health Records'!A:A,'Patient Health Records'!AD:AD,FALSE)</f>
        <v>0</v>
      </c>
      <c r="M807">
        <f>_xlfn.XLOOKUP(A807,'Patient Demographics'!A:A,'Patient Demographics'!K:K,FALSE)</f>
        <v>25</v>
      </c>
      <c r="N807" t="b">
        <f>_xlfn.XLOOKUP(A807,'Billing Details'!A:A,'Billing Details'!T:T,FALSE)</f>
        <v>1</v>
      </c>
      <c r="O807" t="str">
        <f>_xlfn.XLOOKUP(A807,'Patient Health Records'!A:A,'Patient Health Records'!AF:AF,FALSE)</f>
        <v>Diabetes</v>
      </c>
      <c r="P807" t="b">
        <f>_xlfn.XLOOKUP(A807,'Patient Health Records'!A:A,'Patient Health Records'!X:X,FALSE)</f>
        <v>0</v>
      </c>
      <c r="Q807" t="b">
        <f>_xlfn.XLOOKUP(A807,'Patient Health Records'!A:A,'Patient Health Records'!S:S,FALSE)</f>
        <v>0</v>
      </c>
      <c r="R807" t="b">
        <f>_xlfn.XLOOKUP(A807,'Patient Health Records'!A:A,'Patient Health Records'!AA:AA,FALSE)</f>
        <v>0</v>
      </c>
      <c r="S807" t="str">
        <f>_xlfn.XLOOKUP(A807,'Patient Demographics'!A:A,'Patient Demographics'!E:E,FALSE)</f>
        <v>Male</v>
      </c>
      <c r="T807" t="str">
        <f>_xlfn.XLOOKUP(A807,'Patient Education'!A:A,'Patient Education'!B:B,FALSE)</f>
        <v>Post-graduate</v>
      </c>
      <c r="U807" t="str">
        <f>_xlfn.XLOOKUP('Combined Sheet'!A807,'Patient Education'!A:A,'Patient Education'!C:C,FALSE)</f>
        <v>CEO</v>
      </c>
      <c r="V807">
        <f>_xlfn.XLOOKUP(A807,'Billing Details'!A:A,'Billing Details'!J:J,FALSE)</f>
        <v>3000</v>
      </c>
    </row>
    <row r="808" spans="1:22" x14ac:dyDescent="0.35">
      <c r="A808" s="2" t="s">
        <v>1215</v>
      </c>
      <c r="B808">
        <f>_xlfn.XLOOKUP(A808,'Patient Demographics'!A:A,'Billing Details'!J:J,FALSE)</f>
        <v>800</v>
      </c>
      <c r="C808" t="str">
        <f>_xlfn.XLOOKUP(A808,'Patient Demographics'!A:A,'Patient Demographics'!N:N,FALSE)</f>
        <v>East</v>
      </c>
      <c r="D808">
        <f>_xlfn.XLOOKUP(A808,'Patient Demographics'!A:A,'Patient Demographics'!I:I,FALSE)</f>
        <v>32</v>
      </c>
      <c r="E808" t="str">
        <f>_xlfn.XLOOKUP(A808,'Patient Demographics'!A:A,'Patient Demographics'!J:J,FALSE)</f>
        <v>Adult</v>
      </c>
      <c r="F808">
        <f>_xlfn.XLOOKUP(A808,'Billing Details'!A:A,'Billing Details'!U:U,FALSE)</f>
        <v>689.34</v>
      </c>
      <c r="G808">
        <f>_xlfn.XLOOKUP(A808,'Patient Health Records'!A:A,'Patient Health Records'!E:E,FALSE)</f>
        <v>83.8</v>
      </c>
      <c r="H808" t="str">
        <f>_xlfn.XLOOKUP(A808,'Patient Health Records'!A:A,'Patient Health Records'!B:B,FALSE)</f>
        <v>O-</v>
      </c>
      <c r="I808" t="b">
        <f>_xlfn.XLOOKUP(A808,'Patient Health Records'!A:A,'Patient Health Records'!J:J,FALSE)</f>
        <v>0</v>
      </c>
      <c r="J808" t="b">
        <f>_xlfn.XLOOKUP(A808,'Patient Health Records'!A:A,'Patient Health Records'!P:P,FALSE)</f>
        <v>0</v>
      </c>
      <c r="K808" s="68">
        <f>_xlfn.XLOOKUP(A808,'Patient Health Records'!A:A,'Patient Health Records'!F:F,FALSE)</f>
        <v>28.658390615916009</v>
      </c>
      <c r="L808" s="22" t="b">
        <f>_xlfn.XLOOKUP(A808,'Patient Health Records'!A:A,'Patient Health Records'!AD:AD,FALSE)</f>
        <v>1</v>
      </c>
      <c r="M808">
        <f>_xlfn.XLOOKUP(A808,'Patient Demographics'!A:A,'Patient Demographics'!K:K,FALSE)</f>
        <v>20</v>
      </c>
      <c r="N808" t="b">
        <f>_xlfn.XLOOKUP(A808,'Billing Details'!A:A,'Billing Details'!T:T,FALSE)</f>
        <v>1</v>
      </c>
      <c r="O808" t="str">
        <f>_xlfn.XLOOKUP(A808,'Patient Health Records'!A:A,'Patient Health Records'!AF:AF,FALSE)</f>
        <v>Osteoarthritis</v>
      </c>
      <c r="P808" t="b">
        <f>_xlfn.XLOOKUP(A808,'Patient Health Records'!A:A,'Patient Health Records'!X:X,FALSE)</f>
        <v>0</v>
      </c>
      <c r="Q808" t="b">
        <f>_xlfn.XLOOKUP(A808,'Patient Health Records'!A:A,'Patient Health Records'!S:S,FALSE)</f>
        <v>1</v>
      </c>
      <c r="R808" t="b">
        <f>_xlfn.XLOOKUP(A808,'Patient Health Records'!A:A,'Patient Health Records'!AA:AA,FALSE)</f>
        <v>0</v>
      </c>
      <c r="S808" t="str">
        <f>_xlfn.XLOOKUP(A808,'Patient Demographics'!A:A,'Patient Demographics'!E:E,FALSE)</f>
        <v>Male</v>
      </c>
      <c r="T808" t="str">
        <f>_xlfn.XLOOKUP(A808,'Patient Education'!A:A,'Patient Education'!B:B,FALSE)</f>
        <v>School</v>
      </c>
      <c r="U808" t="str">
        <f>_xlfn.XLOOKUP('Combined Sheet'!A808,'Patient Education'!A:A,'Patient Education'!C:C,FALSE)</f>
        <v>Driver</v>
      </c>
      <c r="V808">
        <f>_xlfn.XLOOKUP(A808,'Billing Details'!A:A,'Billing Details'!J:J,FALSE)</f>
        <v>800</v>
      </c>
    </row>
    <row r="809" spans="1:22" x14ac:dyDescent="0.35">
      <c r="A809" s="2" t="s">
        <v>1216</v>
      </c>
      <c r="B809">
        <f>_xlfn.XLOOKUP(A809,'Patient Demographics'!A:A,'Billing Details'!J:J,FALSE)</f>
        <v>15000</v>
      </c>
      <c r="C809" t="str">
        <f>_xlfn.XLOOKUP(A809,'Patient Demographics'!A:A,'Patient Demographics'!N:N,FALSE)</f>
        <v>South</v>
      </c>
      <c r="D809">
        <f>_xlfn.XLOOKUP(A809,'Patient Demographics'!A:A,'Patient Demographics'!I:I,FALSE)</f>
        <v>28</v>
      </c>
      <c r="E809" t="str">
        <f>_xlfn.XLOOKUP(A809,'Patient Demographics'!A:A,'Patient Demographics'!J:J,FALSE)</f>
        <v>Young adult</v>
      </c>
      <c r="F809">
        <f>_xlfn.XLOOKUP(A809,'Billing Details'!A:A,'Billing Details'!U:U,FALSE)</f>
        <v>9070.75</v>
      </c>
      <c r="G809">
        <f>_xlfn.XLOOKUP(A809,'Patient Health Records'!A:A,'Patient Health Records'!E:E,FALSE)</f>
        <v>82.5</v>
      </c>
      <c r="H809" t="str">
        <f>_xlfn.XLOOKUP(A809,'Patient Health Records'!A:A,'Patient Health Records'!B:B,FALSE)</f>
        <v>A+</v>
      </c>
      <c r="I809" t="b">
        <f>_xlfn.XLOOKUP(A809,'Patient Health Records'!A:A,'Patient Health Records'!J:J,FALSE)</f>
        <v>0</v>
      </c>
      <c r="J809" t="b">
        <f>_xlfn.XLOOKUP(A809,'Patient Health Records'!A:A,'Patient Health Records'!P:P,FALSE)</f>
        <v>0</v>
      </c>
      <c r="K809" s="68">
        <f>_xlfn.XLOOKUP(A809,'Patient Health Records'!A:A,'Patient Health Records'!F:F,FALSE)</f>
        <v>32.226562499999993</v>
      </c>
      <c r="L809" s="22" t="b">
        <f>_xlfn.XLOOKUP(A809,'Patient Health Records'!A:A,'Patient Health Records'!AD:AD,FALSE)</f>
        <v>1</v>
      </c>
      <c r="M809">
        <f>_xlfn.XLOOKUP(A809,'Patient Demographics'!A:A,'Patient Demographics'!K:K,FALSE)</f>
        <v>20</v>
      </c>
      <c r="N809" t="b">
        <f>_xlfn.XLOOKUP(A809,'Billing Details'!A:A,'Billing Details'!T:T,FALSE)</f>
        <v>1</v>
      </c>
      <c r="O809" t="str">
        <f>_xlfn.XLOOKUP(A809,'Patient Health Records'!A:A,'Patient Health Records'!AF:AF,FALSE)</f>
        <v>Childbirth</v>
      </c>
      <c r="P809" t="b">
        <f>_xlfn.XLOOKUP(A809,'Patient Health Records'!A:A,'Patient Health Records'!X:X,FALSE)</f>
        <v>0</v>
      </c>
      <c r="Q809" t="b">
        <f>_xlfn.XLOOKUP(A809,'Patient Health Records'!A:A,'Patient Health Records'!S:S,FALSE)</f>
        <v>1</v>
      </c>
      <c r="R809" t="b">
        <f>_xlfn.XLOOKUP(A809,'Patient Health Records'!A:A,'Patient Health Records'!AA:AA,FALSE)</f>
        <v>0</v>
      </c>
      <c r="S809" t="str">
        <f>_xlfn.XLOOKUP(A809,'Patient Demographics'!A:A,'Patient Demographics'!E:E,FALSE)</f>
        <v>Female</v>
      </c>
      <c r="T809" t="str">
        <f>_xlfn.XLOOKUP(A809,'Patient Education'!A:A,'Patient Education'!B:B,FALSE)</f>
        <v>Master's Degree</v>
      </c>
      <c r="U809" t="str">
        <f>_xlfn.XLOOKUP('Combined Sheet'!A809,'Patient Education'!A:A,'Patient Education'!C:C,FALSE)</f>
        <v>Senior Executive</v>
      </c>
      <c r="V809">
        <f>_xlfn.XLOOKUP(A809,'Billing Details'!A:A,'Billing Details'!J:J,FALSE)</f>
        <v>15000</v>
      </c>
    </row>
    <row r="810" spans="1:22" x14ac:dyDescent="0.35">
      <c r="A810" s="2" t="s">
        <v>1217</v>
      </c>
      <c r="B810">
        <f>_xlfn.XLOOKUP(A810,'Patient Demographics'!A:A,'Billing Details'!J:J,FALSE)</f>
        <v>12000</v>
      </c>
      <c r="C810" t="str">
        <f>_xlfn.XLOOKUP(A810,'Patient Demographics'!A:A,'Patient Demographics'!N:N,FALSE)</f>
        <v>West</v>
      </c>
      <c r="D810">
        <f>_xlfn.XLOOKUP(A810,'Patient Demographics'!A:A,'Patient Demographics'!I:I,FALSE)</f>
        <v>58</v>
      </c>
      <c r="E810" t="str">
        <f>_xlfn.XLOOKUP(A810,'Patient Demographics'!A:A,'Patient Demographics'!J:J,FALSE)</f>
        <v>Senior</v>
      </c>
      <c r="F810" t="str">
        <f>_xlfn.XLOOKUP(A810,'Billing Details'!A:A,'Billing Details'!U:U,FALSE)</f>
        <v/>
      </c>
      <c r="G810">
        <f>_xlfn.XLOOKUP(A810,'Patient Health Records'!A:A,'Patient Health Records'!E:E,FALSE)</f>
        <v>55.7</v>
      </c>
      <c r="H810" t="str">
        <f>_xlfn.XLOOKUP(A810,'Patient Health Records'!A:A,'Patient Health Records'!B:B,FALSE)</f>
        <v>A-</v>
      </c>
      <c r="I810" t="b">
        <f>_xlfn.XLOOKUP(A810,'Patient Health Records'!A:A,'Patient Health Records'!J:J,FALSE)</f>
        <v>0</v>
      </c>
      <c r="J810" t="b">
        <f>_xlfn.XLOOKUP(A810,'Patient Health Records'!A:A,'Patient Health Records'!P:P,FALSE)</f>
        <v>1</v>
      </c>
      <c r="K810" s="68">
        <f>_xlfn.XLOOKUP(A810,'Patient Health Records'!A:A,'Patient Health Records'!F:F,FALSE)</f>
        <v>21.223898795915254</v>
      </c>
      <c r="L810" s="22" t="b">
        <f>_xlfn.XLOOKUP(A810,'Patient Health Records'!A:A,'Patient Health Records'!AD:AD,FALSE)</f>
        <v>0</v>
      </c>
      <c r="M810">
        <f>_xlfn.XLOOKUP(A810,'Patient Demographics'!A:A,'Patient Demographics'!K:K,FALSE)</f>
        <v>7</v>
      </c>
      <c r="N810" t="b">
        <f>_xlfn.XLOOKUP(A810,'Billing Details'!A:A,'Billing Details'!T:T,FALSE)</f>
        <v>0</v>
      </c>
      <c r="O810" t="str">
        <f>_xlfn.XLOOKUP(A810,'Patient Health Records'!A:A,'Patient Health Records'!AF:AF,FALSE)</f>
        <v>Fractured Leg</v>
      </c>
      <c r="P810" t="b">
        <f>_xlfn.XLOOKUP(A810,'Patient Health Records'!A:A,'Patient Health Records'!X:X,FALSE)</f>
        <v>0</v>
      </c>
      <c r="Q810" t="b">
        <f>_xlfn.XLOOKUP(A810,'Patient Health Records'!A:A,'Patient Health Records'!S:S,FALSE)</f>
        <v>0</v>
      </c>
      <c r="R810" t="b">
        <f>_xlfn.XLOOKUP(A810,'Patient Health Records'!A:A,'Patient Health Records'!AA:AA,FALSE)</f>
        <v>0</v>
      </c>
      <c r="S810" t="str">
        <f>_xlfn.XLOOKUP(A810,'Patient Demographics'!A:A,'Patient Demographics'!E:E,FALSE)</f>
        <v>Male</v>
      </c>
      <c r="T810" t="str">
        <f>_xlfn.XLOOKUP(A810,'Patient Education'!A:A,'Patient Education'!B:B,FALSE)</f>
        <v>School</v>
      </c>
      <c r="U810" t="str">
        <f>_xlfn.XLOOKUP('Combined Sheet'!A810,'Patient Education'!A:A,'Patient Education'!C:C,FALSE)</f>
        <v>Driver</v>
      </c>
      <c r="V810">
        <f>_xlfn.XLOOKUP(A810,'Billing Details'!A:A,'Billing Details'!J:J,FALSE)</f>
        <v>12000</v>
      </c>
    </row>
    <row r="811" spans="1:22" x14ac:dyDescent="0.35">
      <c r="A811" s="2" t="s">
        <v>1219</v>
      </c>
      <c r="B811">
        <f>_xlfn.XLOOKUP(A811,'Patient Demographics'!A:A,'Billing Details'!J:J,FALSE)</f>
        <v>24000</v>
      </c>
      <c r="C811" t="str">
        <f>_xlfn.XLOOKUP(A811,'Patient Demographics'!A:A,'Patient Demographics'!N:N,FALSE)</f>
        <v>South</v>
      </c>
      <c r="D811">
        <f>_xlfn.XLOOKUP(A811,'Patient Demographics'!A:A,'Patient Demographics'!I:I,FALSE)</f>
        <v>42</v>
      </c>
      <c r="E811" t="str">
        <f>_xlfn.XLOOKUP(A811,'Patient Demographics'!A:A,'Patient Demographics'!J:J,FALSE)</f>
        <v>Adult</v>
      </c>
      <c r="F811">
        <f>_xlfn.XLOOKUP(A811,'Billing Details'!A:A,'Billing Details'!U:U,FALSE)</f>
        <v>21522.510000000002</v>
      </c>
      <c r="G811">
        <f>_xlfn.XLOOKUP(A811,'Patient Health Records'!A:A,'Patient Health Records'!E:E,FALSE)</f>
        <v>76.400000000000006</v>
      </c>
      <c r="H811" t="str">
        <f>_xlfn.XLOOKUP(A811,'Patient Health Records'!A:A,'Patient Health Records'!B:B,FALSE)</f>
        <v>B+</v>
      </c>
      <c r="I811" t="b">
        <f>_xlfn.XLOOKUP(A811,'Patient Health Records'!A:A,'Patient Health Records'!J:J,FALSE)</f>
        <v>1</v>
      </c>
      <c r="J811" t="b">
        <f>_xlfn.XLOOKUP(A811,'Patient Health Records'!A:A,'Patient Health Records'!P:P,FALSE)</f>
        <v>0</v>
      </c>
      <c r="K811" s="68">
        <f>_xlfn.XLOOKUP(A811,'Patient Health Records'!A:A,'Patient Health Records'!F:F,FALSE)</f>
        <v>29.474171521160446</v>
      </c>
      <c r="L811" s="22" t="b">
        <f>_xlfn.XLOOKUP(A811,'Patient Health Records'!A:A,'Patient Health Records'!AD:AD,FALSE)</f>
        <v>1</v>
      </c>
      <c r="M811">
        <f>_xlfn.XLOOKUP(A811,'Patient Demographics'!A:A,'Patient Demographics'!K:K,FALSE)</f>
        <v>12</v>
      </c>
      <c r="N811" t="b">
        <f>_xlfn.XLOOKUP(A811,'Billing Details'!A:A,'Billing Details'!T:T,FALSE)</f>
        <v>1</v>
      </c>
      <c r="O811" t="str">
        <f>_xlfn.XLOOKUP(A811,'Patient Health Records'!A:A,'Patient Health Records'!AF:AF,FALSE)</f>
        <v>Hypertension</v>
      </c>
      <c r="P811" t="b">
        <f>_xlfn.XLOOKUP(A811,'Patient Health Records'!A:A,'Patient Health Records'!X:X,FALSE)</f>
        <v>0</v>
      </c>
      <c r="Q811" t="b">
        <f>_xlfn.XLOOKUP(A811,'Patient Health Records'!A:A,'Patient Health Records'!S:S,FALSE)</f>
        <v>1</v>
      </c>
      <c r="R811" t="b">
        <f>_xlfn.XLOOKUP(A811,'Patient Health Records'!A:A,'Patient Health Records'!AA:AA,FALSE)</f>
        <v>1</v>
      </c>
      <c r="S811" t="str">
        <f>_xlfn.XLOOKUP(A811,'Patient Demographics'!A:A,'Patient Demographics'!E:E,FALSE)</f>
        <v>Female</v>
      </c>
      <c r="T811" t="str">
        <f>_xlfn.XLOOKUP(A811,'Patient Education'!A:A,'Patient Education'!B:B,FALSE)</f>
        <v>Bachelor's Degree</v>
      </c>
      <c r="U811" t="str">
        <f>_xlfn.XLOOKUP('Combined Sheet'!A811,'Patient Education'!A:A,'Patient Education'!C:C,FALSE)</f>
        <v>Teacher</v>
      </c>
      <c r="V811">
        <f>_xlfn.XLOOKUP(A811,'Billing Details'!A:A,'Billing Details'!J:J,FALSE)</f>
        <v>24000</v>
      </c>
    </row>
    <row r="812" spans="1:22" x14ac:dyDescent="0.35">
      <c r="A812" s="2" t="s">
        <v>1220</v>
      </c>
      <c r="B812">
        <f>_xlfn.XLOOKUP(A812,'Patient Demographics'!A:A,'Billing Details'!J:J,FALSE)</f>
        <v>800</v>
      </c>
      <c r="C812" t="str">
        <f>_xlfn.XLOOKUP(A812,'Patient Demographics'!A:A,'Patient Demographics'!N:N,FALSE)</f>
        <v>West</v>
      </c>
      <c r="D812">
        <f>_xlfn.XLOOKUP(A812,'Patient Demographics'!A:A,'Patient Demographics'!I:I,FALSE)</f>
        <v>53</v>
      </c>
      <c r="E812" t="str">
        <f>_xlfn.XLOOKUP(A812,'Patient Demographics'!A:A,'Patient Demographics'!J:J,FALSE)</f>
        <v>Senior</v>
      </c>
      <c r="F812">
        <f>_xlfn.XLOOKUP(A812,'Billing Details'!A:A,'Billing Details'!U:U,FALSE)</f>
        <v>641.27</v>
      </c>
      <c r="G812">
        <f>_xlfn.XLOOKUP(A812,'Patient Health Records'!A:A,'Patient Health Records'!E:E,FALSE)</f>
        <v>65.2</v>
      </c>
      <c r="H812" t="str">
        <f>_xlfn.XLOOKUP(A812,'Patient Health Records'!A:A,'Patient Health Records'!B:B,FALSE)</f>
        <v>B-</v>
      </c>
      <c r="I812" t="b">
        <f>_xlfn.XLOOKUP(A812,'Patient Health Records'!A:A,'Patient Health Records'!J:J,FALSE)</f>
        <v>0</v>
      </c>
      <c r="J812" t="b">
        <f>_xlfn.XLOOKUP(A812,'Patient Health Records'!A:A,'Patient Health Records'!P:P,FALSE)</f>
        <v>0</v>
      </c>
      <c r="K812" s="68">
        <f>_xlfn.XLOOKUP(A812,'Patient Health Records'!A:A,'Patient Health Records'!F:F,FALSE)</f>
        <v>23.100907029478464</v>
      </c>
      <c r="L812" s="22" t="str">
        <f>_xlfn.XLOOKUP(A812,'Patient Health Records'!A:A,'Patient Health Records'!AD:AD,FALSE)</f>
        <v>FALSE</v>
      </c>
      <c r="M812">
        <f>_xlfn.XLOOKUP(A812,'Patient Demographics'!A:A,'Patient Demographics'!K:K,FALSE)</f>
        <v>20</v>
      </c>
      <c r="N812" t="b">
        <f>_xlfn.XLOOKUP(A812,'Billing Details'!A:A,'Billing Details'!T:T,FALSE)</f>
        <v>1</v>
      </c>
      <c r="O812" t="str">
        <f>_xlfn.XLOOKUP(A812,'Patient Health Records'!A:A,'Patient Health Records'!AF:AF,FALSE)</f>
        <v>Stroke</v>
      </c>
      <c r="P812" t="b">
        <f>_xlfn.XLOOKUP(A812,'Patient Health Records'!A:A,'Patient Health Records'!X:X,FALSE)</f>
        <v>0</v>
      </c>
      <c r="Q812" t="b">
        <f>_xlfn.XLOOKUP(A812,'Patient Health Records'!A:A,'Patient Health Records'!S:S,FALSE)</f>
        <v>0</v>
      </c>
      <c r="R812" t="b">
        <f>_xlfn.XLOOKUP(A812,'Patient Health Records'!A:A,'Patient Health Records'!AA:AA,FALSE)</f>
        <v>0</v>
      </c>
      <c r="S812" t="str">
        <f>_xlfn.XLOOKUP(A812,'Patient Demographics'!A:A,'Patient Demographics'!E:E,FALSE)</f>
        <v>Male</v>
      </c>
      <c r="T812" t="str">
        <f>_xlfn.XLOOKUP(A812,'Patient Education'!A:A,'Patient Education'!B:B,FALSE)</f>
        <v>Bachelor's Degree</v>
      </c>
      <c r="U812" t="str">
        <f>_xlfn.XLOOKUP('Combined Sheet'!A812,'Patient Education'!A:A,'Patient Education'!C:C,FALSE)</f>
        <v>Teacher</v>
      </c>
      <c r="V812">
        <f>_xlfn.XLOOKUP(A812,'Billing Details'!A:A,'Billing Details'!J:J,FALSE)</f>
        <v>800</v>
      </c>
    </row>
    <row r="813" spans="1:22" x14ac:dyDescent="0.35">
      <c r="A813" s="2" t="s">
        <v>1222</v>
      </c>
      <c r="B813">
        <f>_xlfn.XLOOKUP(A813,'Patient Demographics'!A:A,'Billing Details'!J:J,FALSE)</f>
        <v>60000</v>
      </c>
      <c r="C813" t="str">
        <f>_xlfn.XLOOKUP(A813,'Patient Demographics'!A:A,'Patient Demographics'!N:N,FALSE)</f>
        <v>East</v>
      </c>
      <c r="D813">
        <f>_xlfn.XLOOKUP(A813,'Patient Demographics'!A:A,'Patient Demographics'!I:I,FALSE)</f>
        <v>38</v>
      </c>
      <c r="E813" t="str">
        <f>_xlfn.XLOOKUP(A813,'Patient Demographics'!A:A,'Patient Demographics'!J:J,FALSE)</f>
        <v>Adult</v>
      </c>
      <c r="F813">
        <f>_xlfn.XLOOKUP(A813,'Billing Details'!A:A,'Billing Details'!U:U,FALSE)</f>
        <v>30478.600000000002</v>
      </c>
      <c r="G813">
        <f>_xlfn.XLOOKUP(A813,'Patient Health Records'!A:A,'Patient Health Records'!E:E,FALSE)</f>
        <v>74</v>
      </c>
      <c r="H813" t="str">
        <f>_xlfn.XLOOKUP(A813,'Patient Health Records'!A:A,'Patient Health Records'!B:B,FALSE)</f>
        <v>AB-</v>
      </c>
      <c r="I813" t="b">
        <f>_xlfn.XLOOKUP(A813,'Patient Health Records'!A:A,'Patient Health Records'!J:J,FALSE)</f>
        <v>1</v>
      </c>
      <c r="J813" t="b">
        <f>_xlfn.XLOOKUP(A813,'Patient Health Records'!A:A,'Patient Health Records'!P:P,FALSE)</f>
        <v>1</v>
      </c>
      <c r="K813" s="68">
        <f>_xlfn.XLOOKUP(A813,'Patient Health Records'!A:A,'Patient Health Records'!F:F,FALSE)</f>
        <v>24.725182932941294</v>
      </c>
      <c r="L813" s="22" t="b">
        <f>_xlfn.XLOOKUP(A813,'Patient Health Records'!A:A,'Patient Health Records'!AD:AD,FALSE)</f>
        <v>0</v>
      </c>
      <c r="M813">
        <f>_xlfn.XLOOKUP(A813,'Patient Demographics'!A:A,'Patient Demographics'!K:K,FALSE)</f>
        <v>25</v>
      </c>
      <c r="N813" t="b">
        <f>_xlfn.XLOOKUP(A813,'Billing Details'!A:A,'Billing Details'!T:T,FALSE)</f>
        <v>1</v>
      </c>
      <c r="O813" t="str">
        <f>_xlfn.XLOOKUP(A813,'Patient Health Records'!A:A,'Patient Health Records'!AF:AF,FALSE)</f>
        <v>Fractured Arm</v>
      </c>
      <c r="P813" t="b">
        <f>_xlfn.XLOOKUP(A813,'Patient Health Records'!A:A,'Patient Health Records'!X:X,FALSE)</f>
        <v>0</v>
      </c>
      <c r="Q813" t="b">
        <f>_xlfn.XLOOKUP(A813,'Patient Health Records'!A:A,'Patient Health Records'!S:S,FALSE)</f>
        <v>0</v>
      </c>
      <c r="R813" t="b">
        <f>_xlfn.XLOOKUP(A813,'Patient Health Records'!A:A,'Patient Health Records'!AA:AA,FALSE)</f>
        <v>0</v>
      </c>
      <c r="S813" t="str">
        <f>_xlfn.XLOOKUP(A813,'Patient Demographics'!A:A,'Patient Demographics'!E:E,FALSE)</f>
        <v>Female</v>
      </c>
      <c r="T813" t="str">
        <f>_xlfn.XLOOKUP(A813,'Patient Education'!A:A,'Patient Education'!B:B,FALSE)</f>
        <v>Bachelor's Degree</v>
      </c>
      <c r="U813" t="str">
        <f>_xlfn.XLOOKUP('Combined Sheet'!A813,'Patient Education'!A:A,'Patient Education'!C:C,FALSE)</f>
        <v>Nurse</v>
      </c>
      <c r="V813">
        <f>_xlfn.XLOOKUP(A813,'Billing Details'!A:A,'Billing Details'!J:J,FALSE)</f>
        <v>60000</v>
      </c>
    </row>
    <row r="814" spans="1:22" x14ac:dyDescent="0.35">
      <c r="A814" s="2" t="s">
        <v>1224</v>
      </c>
      <c r="B814">
        <f>_xlfn.XLOOKUP(A814,'Patient Demographics'!A:A,'Billing Details'!J:J,FALSE)</f>
        <v>250000</v>
      </c>
      <c r="C814" t="str">
        <f>_xlfn.XLOOKUP(A814,'Patient Demographics'!A:A,'Patient Demographics'!N:N,FALSE)</f>
        <v>North</v>
      </c>
      <c r="D814">
        <f>_xlfn.XLOOKUP(A814,'Patient Demographics'!A:A,'Patient Demographics'!I:I,FALSE)</f>
        <v>32</v>
      </c>
      <c r="E814" t="str">
        <f>_xlfn.XLOOKUP(A814,'Patient Demographics'!A:A,'Patient Demographics'!J:J,FALSE)</f>
        <v>Adult</v>
      </c>
      <c r="F814">
        <f>_xlfn.XLOOKUP(A814,'Billing Details'!A:A,'Billing Details'!U:U,FALSE)</f>
        <v>148709.1</v>
      </c>
      <c r="G814">
        <f>_xlfn.XLOOKUP(A814,'Patient Health Records'!A:A,'Patient Health Records'!E:E,FALSE)</f>
        <v>109.1</v>
      </c>
      <c r="H814" t="str">
        <f>_xlfn.XLOOKUP(A814,'Patient Health Records'!A:A,'Patient Health Records'!B:B,FALSE)</f>
        <v>O-</v>
      </c>
      <c r="I814" t="b">
        <f>_xlfn.XLOOKUP(A814,'Patient Health Records'!A:A,'Patient Health Records'!J:J,FALSE)</f>
        <v>0</v>
      </c>
      <c r="J814" t="b">
        <f>_xlfn.XLOOKUP(A814,'Patient Health Records'!A:A,'Patient Health Records'!P:P,FALSE)</f>
        <v>0</v>
      </c>
      <c r="K814" s="68">
        <f>_xlfn.XLOOKUP(A814,'Patient Health Records'!A:A,'Patient Health Records'!F:F,FALSE)</f>
        <v>34.433783613180154</v>
      </c>
      <c r="L814" s="22" t="b">
        <f>_xlfn.XLOOKUP(A814,'Patient Health Records'!A:A,'Patient Health Records'!AD:AD,FALSE)</f>
        <v>1</v>
      </c>
      <c r="M814">
        <f>_xlfn.XLOOKUP(A814,'Patient Demographics'!A:A,'Patient Demographics'!K:K,FALSE)</f>
        <v>20</v>
      </c>
      <c r="N814" t="b">
        <f>_xlfn.XLOOKUP(A814,'Billing Details'!A:A,'Billing Details'!T:T,FALSE)</f>
        <v>1</v>
      </c>
      <c r="O814" t="str">
        <f>_xlfn.XLOOKUP(A814,'Patient Health Records'!A:A,'Patient Health Records'!AF:AF,FALSE)</f>
        <v>Childbirth</v>
      </c>
      <c r="P814" t="b">
        <f>_xlfn.XLOOKUP(A814,'Patient Health Records'!A:A,'Patient Health Records'!X:X,FALSE)</f>
        <v>0</v>
      </c>
      <c r="Q814" t="b">
        <f>_xlfn.XLOOKUP(A814,'Patient Health Records'!A:A,'Patient Health Records'!S:S,FALSE)</f>
        <v>0</v>
      </c>
      <c r="R814" t="b">
        <f>_xlfn.XLOOKUP(A814,'Patient Health Records'!A:A,'Patient Health Records'!AA:AA,FALSE)</f>
        <v>1</v>
      </c>
      <c r="S814" t="str">
        <f>_xlfn.XLOOKUP(A814,'Patient Demographics'!A:A,'Patient Demographics'!E:E,FALSE)</f>
        <v>Male</v>
      </c>
      <c r="T814" t="str">
        <f>_xlfn.XLOOKUP(A814,'Patient Education'!A:A,'Patient Education'!B:B,FALSE)</f>
        <v>High School</v>
      </c>
      <c r="U814" t="str">
        <f>_xlfn.XLOOKUP('Combined Sheet'!A814,'Patient Education'!A:A,'Patient Education'!C:C,FALSE)</f>
        <v>Unemployed</v>
      </c>
      <c r="V814">
        <f>_xlfn.XLOOKUP(A814,'Billing Details'!A:A,'Billing Details'!J:J,FALSE)</f>
        <v>250000</v>
      </c>
    </row>
    <row r="815" spans="1:22" x14ac:dyDescent="0.35">
      <c r="A815" s="2" t="s">
        <v>1226</v>
      </c>
      <c r="B815">
        <f>_xlfn.XLOOKUP(A815,'Patient Demographics'!A:A,'Billing Details'!J:J,FALSE)</f>
        <v>36000</v>
      </c>
      <c r="C815" t="str">
        <f>_xlfn.XLOOKUP(A815,'Patient Demographics'!A:A,'Patient Demographics'!N:N,FALSE)</f>
        <v>West</v>
      </c>
      <c r="D815">
        <f>_xlfn.XLOOKUP(A815,'Patient Demographics'!A:A,'Patient Demographics'!I:I,FALSE)</f>
        <v>62</v>
      </c>
      <c r="E815" t="str">
        <f>_xlfn.XLOOKUP(A815,'Patient Demographics'!A:A,'Patient Demographics'!J:J,FALSE)</f>
        <v>super senior</v>
      </c>
      <c r="F815">
        <f>_xlfn.XLOOKUP(A815,'Billing Details'!A:A,'Billing Details'!U:U,FALSE)</f>
        <v>28755.81</v>
      </c>
      <c r="G815">
        <f>_xlfn.XLOOKUP(A815,'Patient Health Records'!A:A,'Patient Health Records'!E:E,FALSE)</f>
        <v>95.5</v>
      </c>
      <c r="H815" t="str">
        <f>_xlfn.XLOOKUP(A815,'Patient Health Records'!A:A,'Patient Health Records'!B:B,FALSE)</f>
        <v>AB+</v>
      </c>
      <c r="I815" t="b">
        <f>_xlfn.XLOOKUP(A815,'Patient Health Records'!A:A,'Patient Health Records'!J:J,FALSE)</f>
        <v>0</v>
      </c>
      <c r="J815" t="b">
        <f>_xlfn.XLOOKUP(A815,'Patient Health Records'!A:A,'Patient Health Records'!P:P,FALSE)</f>
        <v>0</v>
      </c>
      <c r="K815" s="68">
        <f>_xlfn.XLOOKUP(A815,'Patient Health Records'!A:A,'Patient Health Records'!F:F,FALSE)</f>
        <v>34.656699085498623</v>
      </c>
      <c r="L815" s="22" t="b">
        <f>_xlfn.XLOOKUP(A815,'Patient Health Records'!A:A,'Patient Health Records'!AD:AD,FALSE)</f>
        <v>1</v>
      </c>
      <c r="M815">
        <f>_xlfn.XLOOKUP(A815,'Patient Demographics'!A:A,'Patient Demographics'!K:K,FALSE)</f>
        <v>7</v>
      </c>
      <c r="N815" t="b">
        <f>_xlfn.XLOOKUP(A815,'Billing Details'!A:A,'Billing Details'!T:T,FALSE)</f>
        <v>1</v>
      </c>
      <c r="O815" t="str">
        <f>_xlfn.XLOOKUP(A815,'Patient Health Records'!A:A,'Patient Health Records'!AF:AF,FALSE)</f>
        <v>Heart Disease</v>
      </c>
      <c r="P815" t="b">
        <f>_xlfn.XLOOKUP(A815,'Patient Health Records'!A:A,'Patient Health Records'!X:X,FALSE)</f>
        <v>0</v>
      </c>
      <c r="Q815" t="b">
        <f>_xlfn.XLOOKUP(A815,'Patient Health Records'!A:A,'Patient Health Records'!S:S,FALSE)</f>
        <v>0</v>
      </c>
      <c r="R815" t="b">
        <f>_xlfn.XLOOKUP(A815,'Patient Health Records'!A:A,'Patient Health Records'!AA:AA,FALSE)</f>
        <v>0</v>
      </c>
      <c r="S815" t="str">
        <f>_xlfn.XLOOKUP(A815,'Patient Demographics'!A:A,'Patient Demographics'!E:E,FALSE)</f>
        <v>Male</v>
      </c>
      <c r="T815" t="str">
        <f>_xlfn.XLOOKUP(A815,'Patient Education'!A:A,'Patient Education'!B:B,FALSE)</f>
        <v>Master's Degree</v>
      </c>
      <c r="U815" t="str">
        <f>_xlfn.XLOOKUP('Combined Sheet'!A815,'Patient Education'!A:A,'Patient Education'!C:C,FALSE)</f>
        <v>Manager</v>
      </c>
      <c r="V815">
        <f>_xlfn.XLOOKUP(A815,'Billing Details'!A:A,'Billing Details'!J:J,FALSE)</f>
        <v>36000</v>
      </c>
    </row>
    <row r="816" spans="1:22" x14ac:dyDescent="0.35">
      <c r="A816" s="2" t="s">
        <v>1227</v>
      </c>
      <c r="B816">
        <f>_xlfn.XLOOKUP(A816,'Patient Demographics'!A:A,'Billing Details'!J:J,FALSE)</f>
        <v>3000</v>
      </c>
      <c r="C816" t="str">
        <f>_xlfn.XLOOKUP(A816,'Patient Demographics'!A:A,'Patient Demographics'!N:N,FALSE)</f>
        <v>East</v>
      </c>
      <c r="D816">
        <f>_xlfn.XLOOKUP(A816,'Patient Demographics'!A:A,'Patient Demographics'!I:I,FALSE)</f>
        <v>58</v>
      </c>
      <c r="E816" t="str">
        <f>_xlfn.XLOOKUP(A816,'Patient Demographics'!A:A,'Patient Demographics'!J:J,FALSE)</f>
        <v>Senior</v>
      </c>
      <c r="F816">
        <f>_xlfn.XLOOKUP(A816,'Billing Details'!A:A,'Billing Details'!U:U,FALSE)</f>
        <v>2108.46</v>
      </c>
      <c r="G816">
        <f>_xlfn.XLOOKUP(A816,'Patient Health Records'!A:A,'Patient Health Records'!E:E,FALSE)</f>
        <v>61.6</v>
      </c>
      <c r="H816" t="str">
        <f>_xlfn.XLOOKUP(A816,'Patient Health Records'!A:A,'Patient Health Records'!B:B,FALSE)</f>
        <v>A-</v>
      </c>
      <c r="I816" t="b">
        <f>_xlfn.XLOOKUP(A816,'Patient Health Records'!A:A,'Patient Health Records'!J:J,FALSE)</f>
        <v>1</v>
      </c>
      <c r="J816" t="b">
        <f>_xlfn.XLOOKUP(A816,'Patient Health Records'!A:A,'Patient Health Records'!P:P,FALSE)</f>
        <v>0</v>
      </c>
      <c r="K816" s="68">
        <f>_xlfn.XLOOKUP(A816,'Patient Health Records'!A:A,'Patient Health Records'!F:F,FALSE)</f>
        <v>25.312294543063771</v>
      </c>
      <c r="L816" s="22" t="b">
        <f>_xlfn.XLOOKUP(A816,'Patient Health Records'!A:A,'Patient Health Records'!AD:AD,FALSE)</f>
        <v>0</v>
      </c>
      <c r="M816">
        <f>_xlfn.XLOOKUP(A816,'Patient Demographics'!A:A,'Patient Demographics'!K:K,FALSE)</f>
        <v>120</v>
      </c>
      <c r="N816" t="b">
        <f>_xlfn.XLOOKUP(A816,'Billing Details'!A:A,'Billing Details'!T:T,FALSE)</f>
        <v>1</v>
      </c>
      <c r="O816" t="str">
        <f>_xlfn.XLOOKUP(A816,'Patient Health Records'!A:A,'Patient Health Records'!AF:AF,FALSE)</f>
        <v>Hypertension</v>
      </c>
      <c r="P816" t="b">
        <f>_xlfn.XLOOKUP(A816,'Patient Health Records'!A:A,'Patient Health Records'!X:X,FALSE)</f>
        <v>0</v>
      </c>
      <c r="Q816" t="b">
        <f>_xlfn.XLOOKUP(A816,'Patient Health Records'!A:A,'Patient Health Records'!S:S,FALSE)</f>
        <v>0</v>
      </c>
      <c r="R816" t="b">
        <f>_xlfn.XLOOKUP(A816,'Patient Health Records'!A:A,'Patient Health Records'!AA:AA,FALSE)</f>
        <v>0</v>
      </c>
      <c r="S816" t="str">
        <f>_xlfn.XLOOKUP(A816,'Patient Demographics'!A:A,'Patient Demographics'!E:E,FALSE)</f>
        <v>Male</v>
      </c>
      <c r="T816" t="str">
        <f>_xlfn.XLOOKUP(A816,'Patient Education'!A:A,'Patient Education'!B:B,FALSE)</f>
        <v>School</v>
      </c>
      <c r="U816" t="str">
        <f>_xlfn.XLOOKUP('Combined Sheet'!A816,'Patient Education'!A:A,'Patient Education'!C:C,FALSE)</f>
        <v>Retail Worker</v>
      </c>
      <c r="V816">
        <f>_xlfn.XLOOKUP(A816,'Billing Details'!A:A,'Billing Details'!J:J,FALSE)</f>
        <v>3000</v>
      </c>
    </row>
    <row r="817" spans="1:22" x14ac:dyDescent="0.35">
      <c r="A817" s="2" t="s">
        <v>1229</v>
      </c>
      <c r="B817">
        <f>_xlfn.XLOOKUP(A817,'Patient Demographics'!A:A,'Billing Details'!J:J,FALSE)</f>
        <v>12000</v>
      </c>
      <c r="C817" t="str">
        <f>_xlfn.XLOOKUP(A817,'Patient Demographics'!A:A,'Patient Demographics'!N:N,FALSE)</f>
        <v>North</v>
      </c>
      <c r="D817">
        <f>_xlfn.XLOOKUP(A817,'Patient Demographics'!A:A,'Patient Demographics'!I:I,FALSE)</f>
        <v>33</v>
      </c>
      <c r="E817" t="str">
        <f>_xlfn.XLOOKUP(A817,'Patient Demographics'!A:A,'Patient Demographics'!J:J,FALSE)</f>
        <v>Adult</v>
      </c>
      <c r="F817" t="str">
        <f>_xlfn.XLOOKUP(A817,'Billing Details'!A:A,'Billing Details'!U:U,FALSE)</f>
        <v/>
      </c>
      <c r="G817">
        <f>_xlfn.XLOOKUP(A817,'Patient Health Records'!A:A,'Patient Health Records'!E:E,FALSE)</f>
        <v>104.7</v>
      </c>
      <c r="H817" t="str">
        <f>_xlfn.XLOOKUP(A817,'Patient Health Records'!A:A,'Patient Health Records'!B:B,FALSE)</f>
        <v>O-</v>
      </c>
      <c r="I817" t="b">
        <f>_xlfn.XLOOKUP(A817,'Patient Health Records'!A:A,'Patient Health Records'!J:J,FALSE)</f>
        <v>0</v>
      </c>
      <c r="J817" t="b">
        <f>_xlfn.XLOOKUP(A817,'Patient Health Records'!A:A,'Patient Health Records'!P:P,FALSE)</f>
        <v>0</v>
      </c>
      <c r="K817" s="68">
        <f>_xlfn.XLOOKUP(A817,'Patient Health Records'!A:A,'Patient Health Records'!F:F,FALSE)</f>
        <v>34.98279260917505</v>
      </c>
      <c r="L817" s="22" t="b">
        <f>_xlfn.XLOOKUP(A817,'Patient Health Records'!A:A,'Patient Health Records'!AD:AD,FALSE)</f>
        <v>1</v>
      </c>
      <c r="M817">
        <f>_xlfn.XLOOKUP(A817,'Patient Demographics'!A:A,'Patient Demographics'!K:K,FALSE)</f>
        <v>9</v>
      </c>
      <c r="N817" t="b">
        <f>_xlfn.XLOOKUP(A817,'Billing Details'!A:A,'Billing Details'!T:T,FALSE)</f>
        <v>0</v>
      </c>
      <c r="O817" t="str">
        <f>_xlfn.XLOOKUP(A817,'Patient Health Records'!A:A,'Patient Health Records'!AF:AF,FALSE)</f>
        <v>Kidney Stones</v>
      </c>
      <c r="P817" t="b">
        <f>_xlfn.XLOOKUP(A817,'Patient Health Records'!A:A,'Patient Health Records'!X:X,FALSE)</f>
        <v>0</v>
      </c>
      <c r="Q817" t="b">
        <f>_xlfn.XLOOKUP(A817,'Patient Health Records'!A:A,'Patient Health Records'!S:S,FALSE)</f>
        <v>0</v>
      </c>
      <c r="R817" t="b">
        <f>_xlfn.XLOOKUP(A817,'Patient Health Records'!A:A,'Patient Health Records'!AA:AA,FALSE)</f>
        <v>1</v>
      </c>
      <c r="S817" t="str">
        <f>_xlfn.XLOOKUP(A817,'Patient Demographics'!A:A,'Patient Demographics'!E:E,FALSE)</f>
        <v>Male</v>
      </c>
      <c r="T817" t="str">
        <f>_xlfn.XLOOKUP(A817,'Patient Education'!A:A,'Patient Education'!B:B,FALSE)</f>
        <v>Post-graduate</v>
      </c>
      <c r="U817" t="str">
        <f>_xlfn.XLOOKUP('Combined Sheet'!A817,'Patient Education'!A:A,'Patient Education'!C:C,FALSE)</f>
        <v>Scientist</v>
      </c>
      <c r="V817">
        <f>_xlfn.XLOOKUP(A817,'Billing Details'!A:A,'Billing Details'!J:J,FALSE)</f>
        <v>12000</v>
      </c>
    </row>
    <row r="818" spans="1:22" x14ac:dyDescent="0.35">
      <c r="A818" s="2" t="s">
        <v>1231</v>
      </c>
      <c r="B818">
        <f>_xlfn.XLOOKUP(A818,'Patient Demographics'!A:A,'Billing Details'!J:J,FALSE)</f>
        <v>32000</v>
      </c>
      <c r="C818" t="str">
        <f>_xlfn.XLOOKUP(A818,'Patient Demographics'!A:A,'Patient Demographics'!N:N,FALSE)</f>
        <v>West</v>
      </c>
      <c r="D818">
        <f>_xlfn.XLOOKUP(A818,'Patient Demographics'!A:A,'Patient Demographics'!I:I,FALSE)</f>
        <v>38</v>
      </c>
      <c r="E818" t="str">
        <f>_xlfn.XLOOKUP(A818,'Patient Demographics'!A:A,'Patient Demographics'!J:J,FALSE)</f>
        <v>Adult</v>
      </c>
      <c r="F818">
        <f>_xlfn.XLOOKUP(A818,'Billing Details'!A:A,'Billing Details'!U:U,FALSE)</f>
        <v>23164.48</v>
      </c>
      <c r="G818">
        <f>_xlfn.XLOOKUP(A818,'Patient Health Records'!A:A,'Patient Health Records'!E:E,FALSE)</f>
        <v>58.9</v>
      </c>
      <c r="H818" t="str">
        <f>_xlfn.XLOOKUP(A818,'Patient Health Records'!A:A,'Patient Health Records'!B:B,FALSE)</f>
        <v>B-</v>
      </c>
      <c r="I818" t="b">
        <f>_xlfn.XLOOKUP(A818,'Patient Health Records'!A:A,'Patient Health Records'!J:J,FALSE)</f>
        <v>0</v>
      </c>
      <c r="J818" t="b">
        <f>_xlfn.XLOOKUP(A818,'Patient Health Records'!A:A,'Patient Health Records'!P:P,FALSE)</f>
        <v>0</v>
      </c>
      <c r="K818" s="68">
        <f>_xlfn.XLOOKUP(A818,'Patient Health Records'!A:A,'Patient Health Records'!F:F,FALSE)</f>
        <v>20.868764172335602</v>
      </c>
      <c r="L818" s="22" t="str">
        <f>_xlfn.XLOOKUP(A818,'Patient Health Records'!A:A,'Patient Health Records'!AD:AD,FALSE)</f>
        <v>FALSE</v>
      </c>
      <c r="M818">
        <f>_xlfn.XLOOKUP(A818,'Patient Demographics'!A:A,'Patient Demographics'!K:K,FALSE)</f>
        <v>5</v>
      </c>
      <c r="N818" t="b">
        <f>_xlfn.XLOOKUP(A818,'Billing Details'!A:A,'Billing Details'!T:T,FALSE)</f>
        <v>1</v>
      </c>
      <c r="O818" t="str">
        <f>_xlfn.XLOOKUP(A818,'Patient Health Records'!A:A,'Patient Health Records'!AF:AF,FALSE)</f>
        <v>Fractured Leg</v>
      </c>
      <c r="P818" t="b">
        <f>_xlfn.XLOOKUP(A818,'Patient Health Records'!A:A,'Patient Health Records'!X:X,FALSE)</f>
        <v>0</v>
      </c>
      <c r="Q818" t="b">
        <f>_xlfn.XLOOKUP(A818,'Patient Health Records'!A:A,'Patient Health Records'!S:S,FALSE)</f>
        <v>0</v>
      </c>
      <c r="R818" t="b">
        <f>_xlfn.XLOOKUP(A818,'Patient Health Records'!A:A,'Patient Health Records'!AA:AA,FALSE)</f>
        <v>0</v>
      </c>
      <c r="S818" t="str">
        <f>_xlfn.XLOOKUP(A818,'Patient Demographics'!A:A,'Patient Demographics'!E:E,FALSE)</f>
        <v>Male</v>
      </c>
      <c r="T818" t="str">
        <f>_xlfn.XLOOKUP(A818,'Patient Education'!A:A,'Patient Education'!B:B,FALSE)</f>
        <v>School</v>
      </c>
      <c r="U818" t="str">
        <f>_xlfn.XLOOKUP('Combined Sheet'!A818,'Patient Education'!A:A,'Patient Education'!C:C,FALSE)</f>
        <v>Driver</v>
      </c>
      <c r="V818">
        <f>_xlfn.XLOOKUP(A818,'Billing Details'!A:A,'Billing Details'!J:J,FALSE)</f>
        <v>32000</v>
      </c>
    </row>
    <row r="819" spans="1:22" x14ac:dyDescent="0.35">
      <c r="A819" s="2" t="s">
        <v>1232</v>
      </c>
      <c r="B819">
        <f>_xlfn.XLOOKUP(A819,'Patient Demographics'!A:A,'Billing Details'!J:J,FALSE)</f>
        <v>100</v>
      </c>
      <c r="C819" t="str">
        <f>_xlfn.XLOOKUP(A819,'Patient Demographics'!A:A,'Patient Demographics'!N:N,FALSE)</f>
        <v>North</v>
      </c>
      <c r="D819">
        <f>_xlfn.XLOOKUP(A819,'Patient Demographics'!A:A,'Patient Demographics'!I:I,FALSE)</f>
        <v>53</v>
      </c>
      <c r="E819" t="str">
        <f>_xlfn.XLOOKUP(A819,'Patient Demographics'!A:A,'Patient Demographics'!J:J,FALSE)</f>
        <v>Senior</v>
      </c>
      <c r="F819">
        <f>_xlfn.XLOOKUP(A819,'Billing Details'!A:A,'Billing Details'!U:U,FALSE)</f>
        <v>83.65</v>
      </c>
      <c r="G819">
        <f>_xlfn.XLOOKUP(A819,'Patient Health Records'!A:A,'Patient Health Records'!E:E,FALSE)</f>
        <v>75.900000000000006</v>
      </c>
      <c r="H819" t="str">
        <f>_xlfn.XLOOKUP(A819,'Patient Health Records'!A:A,'Patient Health Records'!B:B,FALSE)</f>
        <v>A+</v>
      </c>
      <c r="I819" t="b">
        <f>_xlfn.XLOOKUP(A819,'Patient Health Records'!A:A,'Patient Health Records'!J:J,FALSE)</f>
        <v>0</v>
      </c>
      <c r="J819" t="b">
        <f>_xlfn.XLOOKUP(A819,'Patient Health Records'!A:A,'Patient Health Records'!P:P,FALSE)</f>
        <v>0</v>
      </c>
      <c r="K819" s="68">
        <f>_xlfn.XLOOKUP(A819,'Patient Health Records'!A:A,'Patient Health Records'!F:F,FALSE)</f>
        <v>26.892006802721095</v>
      </c>
      <c r="L819" s="22" t="b">
        <f>_xlfn.XLOOKUP(A819,'Patient Health Records'!A:A,'Patient Health Records'!AD:AD,FALSE)</f>
        <v>0</v>
      </c>
      <c r="M819">
        <f>_xlfn.XLOOKUP(A819,'Patient Demographics'!A:A,'Patient Demographics'!K:K,FALSE)</f>
        <v>9</v>
      </c>
      <c r="N819" t="b">
        <f>_xlfn.XLOOKUP(A819,'Billing Details'!A:A,'Billing Details'!T:T,FALSE)</f>
        <v>1</v>
      </c>
      <c r="O819" t="str">
        <f>_xlfn.XLOOKUP(A819,'Patient Health Records'!A:A,'Patient Health Records'!AF:AF,FALSE)</f>
        <v>Cancer</v>
      </c>
      <c r="P819" t="b">
        <f>_xlfn.XLOOKUP(A819,'Patient Health Records'!A:A,'Patient Health Records'!X:X,FALSE)</f>
        <v>0</v>
      </c>
      <c r="Q819" t="b">
        <f>_xlfn.XLOOKUP(A819,'Patient Health Records'!A:A,'Patient Health Records'!S:S,FALSE)</f>
        <v>0</v>
      </c>
      <c r="R819" t="b">
        <f>_xlfn.XLOOKUP(A819,'Patient Health Records'!A:A,'Patient Health Records'!AA:AA,FALSE)</f>
        <v>0</v>
      </c>
      <c r="S819" t="str">
        <f>_xlfn.XLOOKUP(A819,'Patient Demographics'!A:A,'Patient Demographics'!E:E,FALSE)</f>
        <v>Female</v>
      </c>
      <c r="T819" t="str">
        <f>_xlfn.XLOOKUP(A819,'Patient Education'!A:A,'Patient Education'!B:B,FALSE)</f>
        <v>Master's Degree</v>
      </c>
      <c r="U819" t="str">
        <f>_xlfn.XLOOKUP('Combined Sheet'!A819,'Patient Education'!A:A,'Patient Education'!C:C,FALSE)</f>
        <v>Senior Executive</v>
      </c>
      <c r="V819">
        <f>_xlfn.XLOOKUP(A819,'Billing Details'!A:A,'Billing Details'!J:J,FALSE)</f>
        <v>100</v>
      </c>
    </row>
    <row r="820" spans="1:22" x14ac:dyDescent="0.35">
      <c r="A820" s="2" t="s">
        <v>1234</v>
      </c>
      <c r="B820">
        <f>_xlfn.XLOOKUP(A820,'Patient Demographics'!A:A,'Billing Details'!J:J,FALSE)</f>
        <v>240000</v>
      </c>
      <c r="C820" t="str">
        <f>_xlfn.XLOOKUP(A820,'Patient Demographics'!A:A,'Patient Demographics'!N:N,FALSE)</f>
        <v>South</v>
      </c>
      <c r="D820">
        <f>_xlfn.XLOOKUP(A820,'Patient Demographics'!A:A,'Patient Demographics'!I:I,FALSE)</f>
        <v>38</v>
      </c>
      <c r="E820" t="str">
        <f>_xlfn.XLOOKUP(A820,'Patient Demographics'!A:A,'Patient Demographics'!J:J,FALSE)</f>
        <v>Adult</v>
      </c>
      <c r="F820">
        <f>_xlfn.XLOOKUP(A820,'Billing Details'!A:A,'Billing Details'!U:U,FALSE)</f>
        <v>211141.56</v>
      </c>
      <c r="G820">
        <f>_xlfn.XLOOKUP(A820,'Patient Health Records'!A:A,'Patient Health Records'!E:E,FALSE)</f>
        <v>68.3</v>
      </c>
      <c r="H820" t="str">
        <f>_xlfn.XLOOKUP(A820,'Patient Health Records'!A:A,'Patient Health Records'!B:B,FALSE)</f>
        <v>B+</v>
      </c>
      <c r="I820" t="b">
        <f>_xlfn.XLOOKUP(A820,'Patient Health Records'!A:A,'Patient Health Records'!J:J,FALSE)</f>
        <v>1</v>
      </c>
      <c r="J820" t="b">
        <f>_xlfn.XLOOKUP(A820,'Patient Health Records'!A:A,'Patient Health Records'!P:P,FALSE)</f>
        <v>0</v>
      </c>
      <c r="K820" s="68">
        <f>_xlfn.XLOOKUP(A820,'Patient Health Records'!A:A,'Patient Health Records'!F:F,FALSE)</f>
        <v>24.785890550152416</v>
      </c>
      <c r="L820" s="22" t="b">
        <f>_xlfn.XLOOKUP(A820,'Patient Health Records'!A:A,'Patient Health Records'!AD:AD,FALSE)</f>
        <v>0</v>
      </c>
      <c r="M820">
        <f>_xlfn.XLOOKUP(A820,'Patient Demographics'!A:A,'Patient Demographics'!K:K,FALSE)</f>
        <v>25</v>
      </c>
      <c r="N820" t="b">
        <f>_xlfn.XLOOKUP(A820,'Billing Details'!A:A,'Billing Details'!T:T,FALSE)</f>
        <v>1</v>
      </c>
      <c r="O820" t="str">
        <f>_xlfn.XLOOKUP(A820,'Patient Health Records'!A:A,'Patient Health Records'!AF:AF,FALSE)</f>
        <v>Appendicitis</v>
      </c>
      <c r="P820" t="b">
        <f>_xlfn.XLOOKUP(A820,'Patient Health Records'!A:A,'Patient Health Records'!X:X,FALSE)</f>
        <v>0</v>
      </c>
      <c r="Q820" t="b">
        <f>_xlfn.XLOOKUP(A820,'Patient Health Records'!A:A,'Patient Health Records'!S:S,FALSE)</f>
        <v>0</v>
      </c>
      <c r="R820" t="b">
        <f>_xlfn.XLOOKUP(A820,'Patient Health Records'!A:A,'Patient Health Records'!AA:AA,FALSE)</f>
        <v>0</v>
      </c>
      <c r="S820" t="str">
        <f>_xlfn.XLOOKUP(A820,'Patient Demographics'!A:A,'Patient Demographics'!E:E,FALSE)</f>
        <v>Male</v>
      </c>
      <c r="T820" t="str">
        <f>_xlfn.XLOOKUP(A820,'Patient Education'!A:A,'Patient Education'!B:B,FALSE)</f>
        <v>Master's Degree</v>
      </c>
      <c r="U820" t="str">
        <f>_xlfn.XLOOKUP('Combined Sheet'!A820,'Patient Education'!A:A,'Patient Education'!C:C,FALSE)</f>
        <v>Manager</v>
      </c>
      <c r="V820">
        <f>_xlfn.XLOOKUP(A820,'Billing Details'!A:A,'Billing Details'!J:J,FALSE)</f>
        <v>240000</v>
      </c>
    </row>
    <row r="821" spans="1:22" x14ac:dyDescent="0.35">
      <c r="A821" s="2" t="s">
        <v>1235</v>
      </c>
      <c r="B821">
        <f>_xlfn.XLOOKUP(A821,'Patient Demographics'!A:A,'Billing Details'!J:J,FALSE)</f>
        <v>16000</v>
      </c>
      <c r="C821" t="str">
        <f>_xlfn.XLOOKUP(A821,'Patient Demographics'!A:A,'Patient Demographics'!N:N,FALSE)</f>
        <v>East</v>
      </c>
      <c r="D821">
        <f>_xlfn.XLOOKUP(A821,'Patient Demographics'!A:A,'Patient Demographics'!I:I,FALSE)</f>
        <v>42</v>
      </c>
      <c r="E821" t="str">
        <f>_xlfn.XLOOKUP(A821,'Patient Demographics'!A:A,'Patient Demographics'!J:J,FALSE)</f>
        <v>Adult</v>
      </c>
      <c r="F821">
        <f>_xlfn.XLOOKUP(A821,'Billing Details'!A:A,'Billing Details'!U:U,FALSE)</f>
        <v>11177.24</v>
      </c>
      <c r="G821">
        <f>_xlfn.XLOOKUP(A821,'Patient Health Records'!A:A,'Patient Health Records'!E:E,FALSE)</f>
        <v>93.1</v>
      </c>
      <c r="H821" t="str">
        <f>_xlfn.XLOOKUP(A821,'Patient Health Records'!A:A,'Patient Health Records'!B:B,FALSE)</f>
        <v>A+</v>
      </c>
      <c r="I821" t="b">
        <f>_xlfn.XLOOKUP(A821,'Patient Health Records'!A:A,'Patient Health Records'!J:J,FALSE)</f>
        <v>0</v>
      </c>
      <c r="J821" t="b">
        <f>_xlfn.XLOOKUP(A821,'Patient Health Records'!A:A,'Patient Health Records'!P:P,FALSE)</f>
        <v>1</v>
      </c>
      <c r="K821" s="68">
        <f>_xlfn.XLOOKUP(A821,'Patient Health Records'!A:A,'Patient Health Records'!F:F,FALSE)</f>
        <v>31.83885640025991</v>
      </c>
      <c r="L821" s="22" t="b">
        <f>_xlfn.XLOOKUP(A821,'Patient Health Records'!A:A,'Patient Health Records'!AD:AD,FALSE)</f>
        <v>1</v>
      </c>
      <c r="M821">
        <f>_xlfn.XLOOKUP(A821,'Patient Demographics'!A:A,'Patient Demographics'!K:K,FALSE)</f>
        <v>3</v>
      </c>
      <c r="N821" t="b">
        <f>_xlfn.XLOOKUP(A821,'Billing Details'!A:A,'Billing Details'!T:T,FALSE)</f>
        <v>1</v>
      </c>
      <c r="O821" t="str">
        <f>_xlfn.XLOOKUP(A821,'Patient Health Records'!A:A,'Patient Health Records'!AF:AF,FALSE)</f>
        <v>Cancer</v>
      </c>
      <c r="P821" t="b">
        <f>_xlfn.XLOOKUP(A821,'Patient Health Records'!A:A,'Patient Health Records'!X:X,FALSE)</f>
        <v>0</v>
      </c>
      <c r="Q821" t="b">
        <f>_xlfn.XLOOKUP(A821,'Patient Health Records'!A:A,'Patient Health Records'!S:S,FALSE)</f>
        <v>0</v>
      </c>
      <c r="R821" t="b">
        <f>_xlfn.XLOOKUP(A821,'Patient Health Records'!A:A,'Patient Health Records'!AA:AA,FALSE)</f>
        <v>1</v>
      </c>
      <c r="S821" t="str">
        <f>_xlfn.XLOOKUP(A821,'Patient Demographics'!A:A,'Patient Demographics'!E:E,FALSE)</f>
        <v>Male</v>
      </c>
      <c r="T821" t="str">
        <f>_xlfn.XLOOKUP(A821,'Patient Education'!A:A,'Patient Education'!B:B,FALSE)</f>
        <v>Master's Degree</v>
      </c>
      <c r="U821" t="str">
        <f>_xlfn.XLOOKUP('Combined Sheet'!A821,'Patient Education'!A:A,'Patient Education'!C:C,FALSE)</f>
        <v>Software Engineer</v>
      </c>
      <c r="V821">
        <f>_xlfn.XLOOKUP(A821,'Billing Details'!A:A,'Billing Details'!J:J,FALSE)</f>
        <v>16000</v>
      </c>
    </row>
    <row r="822" spans="1:22" x14ac:dyDescent="0.35">
      <c r="A822" s="2" t="s">
        <v>1236</v>
      </c>
      <c r="B822">
        <f>_xlfn.XLOOKUP(A822,'Patient Demographics'!A:A,'Billing Details'!J:J,FALSE)</f>
        <v>300000</v>
      </c>
      <c r="C822" t="str">
        <f>_xlfn.XLOOKUP(A822,'Patient Demographics'!A:A,'Patient Demographics'!N:N,FALSE)</f>
        <v>South</v>
      </c>
      <c r="D822">
        <f>_xlfn.XLOOKUP(A822,'Patient Demographics'!A:A,'Patient Demographics'!I:I,FALSE)</f>
        <v>48</v>
      </c>
      <c r="E822" t="str">
        <f>_xlfn.XLOOKUP(A822,'Patient Demographics'!A:A,'Patient Demographics'!J:J,FALSE)</f>
        <v>Senior</v>
      </c>
      <c r="F822" t="str">
        <f>_xlfn.XLOOKUP(A822,'Billing Details'!A:A,'Billing Details'!U:U,FALSE)</f>
        <v/>
      </c>
      <c r="G822">
        <f>_xlfn.XLOOKUP(A822,'Patient Health Records'!A:A,'Patient Health Records'!E:E,FALSE)</f>
        <v>105</v>
      </c>
      <c r="H822" t="str">
        <f>_xlfn.XLOOKUP(A822,'Patient Health Records'!A:A,'Patient Health Records'!B:B,FALSE)</f>
        <v>AB-</v>
      </c>
      <c r="I822" t="b">
        <f>_xlfn.XLOOKUP(A822,'Patient Health Records'!A:A,'Patient Health Records'!J:J,FALSE)</f>
        <v>0</v>
      </c>
      <c r="J822" t="b">
        <f>_xlfn.XLOOKUP(A822,'Patient Health Records'!A:A,'Patient Health Records'!P:P,FALSE)</f>
        <v>0</v>
      </c>
      <c r="K822" s="68">
        <f>_xlfn.XLOOKUP(A822,'Patient Health Records'!A:A,'Patient Health Records'!F:F,FALSE)</f>
        <v>33.515273388872927</v>
      </c>
      <c r="L822" s="22" t="b">
        <f>_xlfn.XLOOKUP(A822,'Patient Health Records'!A:A,'Patient Health Records'!AD:AD,FALSE)</f>
        <v>1</v>
      </c>
      <c r="M822">
        <f>_xlfn.XLOOKUP(A822,'Patient Demographics'!A:A,'Patient Demographics'!K:K,FALSE)</f>
        <v>2</v>
      </c>
      <c r="N822" t="b">
        <f>_xlfn.XLOOKUP(A822,'Billing Details'!A:A,'Billing Details'!T:T,FALSE)</f>
        <v>0</v>
      </c>
      <c r="O822" t="str">
        <f>_xlfn.XLOOKUP(A822,'Patient Health Records'!A:A,'Patient Health Records'!AF:AF,FALSE)</f>
        <v>Diabetes</v>
      </c>
      <c r="P822" t="b">
        <f>_xlfn.XLOOKUP(A822,'Patient Health Records'!A:A,'Patient Health Records'!X:X,FALSE)</f>
        <v>0</v>
      </c>
      <c r="Q822" t="b">
        <f>_xlfn.XLOOKUP(A822,'Patient Health Records'!A:A,'Patient Health Records'!S:S,FALSE)</f>
        <v>1</v>
      </c>
      <c r="R822" t="b">
        <f>_xlfn.XLOOKUP(A822,'Patient Health Records'!A:A,'Patient Health Records'!AA:AA,FALSE)</f>
        <v>0</v>
      </c>
      <c r="S822" t="str">
        <f>_xlfn.XLOOKUP(A822,'Patient Demographics'!A:A,'Patient Demographics'!E:E,FALSE)</f>
        <v>Male</v>
      </c>
      <c r="T822" t="str">
        <f>_xlfn.XLOOKUP(A822,'Patient Education'!A:A,'Patient Education'!B:B,FALSE)</f>
        <v>Post-graduate</v>
      </c>
      <c r="U822" t="str">
        <f>_xlfn.XLOOKUP('Combined Sheet'!A822,'Patient Education'!A:A,'Patient Education'!C:C,FALSE)</f>
        <v>Consultant</v>
      </c>
      <c r="V822">
        <f>_xlfn.XLOOKUP(A822,'Billing Details'!A:A,'Billing Details'!J:J,FALSE)</f>
        <v>300000</v>
      </c>
    </row>
    <row r="823" spans="1:22" x14ac:dyDescent="0.35">
      <c r="A823" s="2" t="s">
        <v>1237</v>
      </c>
      <c r="B823">
        <f>_xlfn.XLOOKUP(A823,'Patient Demographics'!A:A,'Billing Details'!J:J,FALSE)</f>
        <v>500</v>
      </c>
      <c r="C823" t="str">
        <f>_xlfn.XLOOKUP(A823,'Patient Demographics'!A:A,'Patient Demographics'!N:N,FALSE)</f>
        <v>South</v>
      </c>
      <c r="D823">
        <f>_xlfn.XLOOKUP(A823,'Patient Demographics'!A:A,'Patient Demographics'!I:I,FALSE)</f>
        <v>58</v>
      </c>
      <c r="E823" t="str">
        <f>_xlfn.XLOOKUP(A823,'Patient Demographics'!A:A,'Patient Demographics'!J:J,FALSE)</f>
        <v>Senior</v>
      </c>
      <c r="F823">
        <f>_xlfn.XLOOKUP(A823,'Billing Details'!A:A,'Billing Details'!U:U,FALSE)</f>
        <v>358.5</v>
      </c>
      <c r="G823">
        <f>_xlfn.XLOOKUP(A823,'Patient Health Records'!A:A,'Patient Health Records'!E:E,FALSE)</f>
        <v>96.6</v>
      </c>
      <c r="H823" t="str">
        <f>_xlfn.XLOOKUP(A823,'Patient Health Records'!A:A,'Patient Health Records'!B:B,FALSE)</f>
        <v>B-</v>
      </c>
      <c r="I823" t="b">
        <f>_xlfn.XLOOKUP(A823,'Patient Health Records'!A:A,'Patient Health Records'!J:J,FALSE)</f>
        <v>1</v>
      </c>
      <c r="J823" t="b">
        <f>_xlfn.XLOOKUP(A823,'Patient Health Records'!A:A,'Patient Health Records'!P:P,FALSE)</f>
        <v>1</v>
      </c>
      <c r="K823" s="68">
        <f>_xlfn.XLOOKUP(A823,'Patient Health Records'!A:A,'Patient Health Records'!F:F,FALSE)</f>
        <v>33.822345155981935</v>
      </c>
      <c r="L823" s="22" t="b">
        <f>_xlfn.XLOOKUP(A823,'Patient Health Records'!A:A,'Patient Health Records'!AD:AD,FALSE)</f>
        <v>1</v>
      </c>
      <c r="M823">
        <f>_xlfn.XLOOKUP(A823,'Patient Demographics'!A:A,'Patient Demographics'!K:K,FALSE)</f>
        <v>25</v>
      </c>
      <c r="N823" t="b">
        <f>_xlfn.XLOOKUP(A823,'Billing Details'!A:A,'Billing Details'!T:T,FALSE)</f>
        <v>1</v>
      </c>
      <c r="O823" t="str">
        <f>_xlfn.XLOOKUP(A823,'Patient Health Records'!A:A,'Patient Health Records'!AF:AF,FALSE)</f>
        <v>Allergic Reaction</v>
      </c>
      <c r="P823" t="b">
        <f>_xlfn.XLOOKUP(A823,'Patient Health Records'!A:A,'Patient Health Records'!X:X,FALSE)</f>
        <v>0</v>
      </c>
      <c r="Q823" t="b">
        <f>_xlfn.XLOOKUP(A823,'Patient Health Records'!A:A,'Patient Health Records'!S:S,FALSE)</f>
        <v>0</v>
      </c>
      <c r="R823" t="b">
        <f>_xlfn.XLOOKUP(A823,'Patient Health Records'!A:A,'Patient Health Records'!AA:AA,FALSE)</f>
        <v>1</v>
      </c>
      <c r="S823" t="str">
        <f>_xlfn.XLOOKUP(A823,'Patient Demographics'!A:A,'Patient Demographics'!E:E,FALSE)</f>
        <v>Female</v>
      </c>
      <c r="T823" t="str">
        <f>_xlfn.XLOOKUP(A823,'Patient Education'!A:A,'Patient Education'!B:B,FALSE)</f>
        <v>High School</v>
      </c>
      <c r="U823" t="str">
        <f>_xlfn.XLOOKUP('Combined Sheet'!A823,'Patient Education'!A:A,'Patient Education'!C:C,FALSE)</f>
        <v>Unemployed</v>
      </c>
      <c r="V823">
        <f>_xlfn.XLOOKUP(A823,'Billing Details'!A:A,'Billing Details'!J:J,FALSE)</f>
        <v>500</v>
      </c>
    </row>
    <row r="824" spans="1:22" x14ac:dyDescent="0.35">
      <c r="A824" s="2" t="s">
        <v>1238</v>
      </c>
      <c r="B824">
        <f>_xlfn.XLOOKUP(A824,'Patient Demographics'!A:A,'Billing Details'!J:J,FALSE)</f>
        <v>90000</v>
      </c>
      <c r="C824" t="str">
        <f>_xlfn.XLOOKUP(A824,'Patient Demographics'!A:A,'Patient Demographics'!N:N,FALSE)</f>
        <v>East</v>
      </c>
      <c r="D824">
        <f>_xlfn.XLOOKUP(A824,'Patient Demographics'!A:A,'Patient Demographics'!I:I,FALSE)</f>
        <v>62</v>
      </c>
      <c r="E824" t="str">
        <f>_xlfn.XLOOKUP(A824,'Patient Demographics'!A:A,'Patient Demographics'!J:J,FALSE)</f>
        <v>super senior</v>
      </c>
      <c r="F824">
        <f>_xlfn.XLOOKUP(A824,'Billing Details'!A:A,'Billing Details'!U:U,FALSE)</f>
        <v>69662</v>
      </c>
      <c r="G824">
        <f>_xlfn.XLOOKUP(A824,'Patient Health Records'!A:A,'Patient Health Records'!E:E,FALSE)</f>
        <v>58.7</v>
      </c>
      <c r="H824" t="str">
        <f>_xlfn.XLOOKUP(A824,'Patient Health Records'!A:A,'Patient Health Records'!B:B,FALSE)</f>
        <v>AB-</v>
      </c>
      <c r="I824" t="b">
        <f>_xlfn.XLOOKUP(A824,'Patient Health Records'!A:A,'Patient Health Records'!J:J,FALSE)</f>
        <v>0</v>
      </c>
      <c r="J824" t="b">
        <f>_xlfn.XLOOKUP(A824,'Patient Health Records'!A:A,'Patient Health Records'!P:P,FALSE)</f>
        <v>0</v>
      </c>
      <c r="K824" s="68">
        <f>_xlfn.XLOOKUP(A824,'Patient Health Records'!A:A,'Patient Health Records'!F:F,FALSE)</f>
        <v>21.561065197428839</v>
      </c>
      <c r="L824" s="22" t="str">
        <f>_xlfn.XLOOKUP(A824,'Patient Health Records'!A:A,'Patient Health Records'!AD:AD,FALSE)</f>
        <v>FALSE</v>
      </c>
      <c r="M824">
        <f>_xlfn.XLOOKUP(A824,'Patient Demographics'!A:A,'Patient Demographics'!K:K,FALSE)</f>
        <v>40</v>
      </c>
      <c r="N824" t="b">
        <f>_xlfn.XLOOKUP(A824,'Billing Details'!A:A,'Billing Details'!T:T,FALSE)</f>
        <v>1</v>
      </c>
      <c r="O824" t="str">
        <f>_xlfn.XLOOKUP(A824,'Patient Health Records'!A:A,'Patient Health Records'!AF:AF,FALSE)</f>
        <v>Fractured Arm</v>
      </c>
      <c r="P824" t="b">
        <f>_xlfn.XLOOKUP(A824,'Patient Health Records'!A:A,'Patient Health Records'!X:X,FALSE)</f>
        <v>0</v>
      </c>
      <c r="Q824" t="b">
        <f>_xlfn.XLOOKUP(A824,'Patient Health Records'!A:A,'Patient Health Records'!S:S,FALSE)</f>
        <v>0</v>
      </c>
      <c r="R824" t="b">
        <f>_xlfn.XLOOKUP(A824,'Patient Health Records'!A:A,'Patient Health Records'!AA:AA,FALSE)</f>
        <v>0</v>
      </c>
      <c r="S824" t="str">
        <f>_xlfn.XLOOKUP(A824,'Patient Demographics'!A:A,'Patient Demographics'!E:E,FALSE)</f>
        <v>Male</v>
      </c>
      <c r="T824" t="str">
        <f>_xlfn.XLOOKUP(A824,'Patient Education'!A:A,'Patient Education'!B:B,FALSE)</f>
        <v>Bachelor's Degree</v>
      </c>
      <c r="U824" t="str">
        <f>_xlfn.XLOOKUP('Combined Sheet'!A824,'Patient Education'!A:A,'Patient Education'!C:C,FALSE)</f>
        <v>Junior Executive</v>
      </c>
      <c r="V824">
        <f>_xlfn.XLOOKUP(A824,'Billing Details'!A:A,'Billing Details'!J:J,FALSE)</f>
        <v>90000</v>
      </c>
    </row>
    <row r="825" spans="1:22" x14ac:dyDescent="0.35">
      <c r="A825" s="2" t="s">
        <v>1240</v>
      </c>
      <c r="B825">
        <f>_xlfn.XLOOKUP(A825,'Patient Demographics'!A:A,'Billing Details'!J:J,FALSE)</f>
        <v>100</v>
      </c>
      <c r="C825" t="str">
        <f>_xlfn.XLOOKUP(A825,'Patient Demographics'!A:A,'Patient Demographics'!N:N,FALSE)</f>
        <v>East</v>
      </c>
      <c r="D825">
        <f>_xlfn.XLOOKUP(A825,'Patient Demographics'!A:A,'Patient Demographics'!I:I,FALSE)</f>
        <v>38</v>
      </c>
      <c r="E825" t="str">
        <f>_xlfn.XLOOKUP(A825,'Patient Demographics'!A:A,'Patient Demographics'!J:J,FALSE)</f>
        <v>Adult</v>
      </c>
      <c r="F825">
        <f>_xlfn.XLOOKUP(A825,'Billing Details'!A:A,'Billing Details'!U:U,FALSE)</f>
        <v>67.66</v>
      </c>
      <c r="G825">
        <f>_xlfn.XLOOKUP(A825,'Patient Health Records'!A:A,'Patient Health Records'!E:E,FALSE)</f>
        <v>76.7</v>
      </c>
      <c r="H825" t="str">
        <f>_xlfn.XLOOKUP(A825,'Patient Health Records'!A:A,'Patient Health Records'!B:B,FALSE)</f>
        <v>O+</v>
      </c>
      <c r="I825" t="b">
        <f>_xlfn.XLOOKUP(A825,'Patient Health Records'!A:A,'Patient Health Records'!J:J,FALSE)</f>
        <v>1</v>
      </c>
      <c r="J825" t="b">
        <f>_xlfn.XLOOKUP(A825,'Patient Health Records'!A:A,'Patient Health Records'!P:P,FALSE)</f>
        <v>1</v>
      </c>
      <c r="K825" s="68">
        <f>_xlfn.XLOOKUP(A825,'Patient Health Records'!A:A,'Patient Health Records'!F:F,FALSE)</f>
        <v>29.225727785398561</v>
      </c>
      <c r="L825" s="22" t="b">
        <f>_xlfn.XLOOKUP(A825,'Patient Health Records'!A:A,'Patient Health Records'!AD:AD,FALSE)</f>
        <v>1</v>
      </c>
      <c r="M825">
        <f>_xlfn.XLOOKUP(A825,'Patient Demographics'!A:A,'Patient Demographics'!K:K,FALSE)</f>
        <v>12</v>
      </c>
      <c r="N825" t="b">
        <f>_xlfn.XLOOKUP(A825,'Billing Details'!A:A,'Billing Details'!T:T,FALSE)</f>
        <v>1</v>
      </c>
      <c r="O825" t="str">
        <f>_xlfn.XLOOKUP(A825,'Patient Health Records'!A:A,'Patient Health Records'!AF:AF,FALSE)</f>
        <v>Fractured Leg</v>
      </c>
      <c r="P825" t="b">
        <f>_xlfn.XLOOKUP(A825,'Patient Health Records'!A:A,'Patient Health Records'!X:X,FALSE)</f>
        <v>0</v>
      </c>
      <c r="Q825" t="b">
        <f>_xlfn.XLOOKUP(A825,'Patient Health Records'!A:A,'Patient Health Records'!S:S,FALSE)</f>
        <v>0</v>
      </c>
      <c r="R825" t="b">
        <f>_xlfn.XLOOKUP(A825,'Patient Health Records'!A:A,'Patient Health Records'!AA:AA,FALSE)</f>
        <v>1</v>
      </c>
      <c r="S825" t="str">
        <f>_xlfn.XLOOKUP(A825,'Patient Demographics'!A:A,'Patient Demographics'!E:E,FALSE)</f>
        <v>Male</v>
      </c>
      <c r="T825" t="str">
        <f>_xlfn.XLOOKUP(A825,'Patient Education'!A:A,'Patient Education'!B:B,FALSE)</f>
        <v>Master's Degree</v>
      </c>
      <c r="U825" t="str">
        <f>_xlfn.XLOOKUP('Combined Sheet'!A825,'Patient Education'!A:A,'Patient Education'!C:C,FALSE)</f>
        <v>Doctor</v>
      </c>
      <c r="V825">
        <f>_xlfn.XLOOKUP(A825,'Billing Details'!A:A,'Billing Details'!J:J,FALSE)</f>
        <v>100</v>
      </c>
    </row>
    <row r="826" spans="1:22" x14ac:dyDescent="0.35">
      <c r="A826" s="2" t="s">
        <v>1241</v>
      </c>
      <c r="B826">
        <f>_xlfn.XLOOKUP(A826,'Patient Demographics'!A:A,'Billing Details'!J:J,FALSE)</f>
        <v>240000</v>
      </c>
      <c r="C826" t="str">
        <f>_xlfn.XLOOKUP(A826,'Patient Demographics'!A:A,'Patient Demographics'!N:N,FALSE)</f>
        <v>West</v>
      </c>
      <c r="D826">
        <f>_xlfn.XLOOKUP(A826,'Patient Demographics'!A:A,'Patient Demographics'!I:I,FALSE)</f>
        <v>42</v>
      </c>
      <c r="E826" t="str">
        <f>_xlfn.XLOOKUP(A826,'Patient Demographics'!A:A,'Patient Demographics'!J:J,FALSE)</f>
        <v>Adult</v>
      </c>
      <c r="F826">
        <f>_xlfn.XLOOKUP(A826,'Billing Details'!A:A,'Billing Details'!U:U,FALSE)</f>
        <v>172631.04000000001</v>
      </c>
      <c r="G826">
        <f>_xlfn.XLOOKUP(A826,'Patient Health Records'!A:A,'Patient Health Records'!E:E,FALSE)</f>
        <v>103.1</v>
      </c>
      <c r="H826" t="str">
        <f>_xlfn.XLOOKUP(A826,'Patient Health Records'!A:A,'Patient Health Records'!B:B,FALSE)</f>
        <v>AB+</v>
      </c>
      <c r="I826" t="b">
        <f>_xlfn.XLOOKUP(A826,'Patient Health Records'!A:A,'Patient Health Records'!J:J,FALSE)</f>
        <v>0</v>
      </c>
      <c r="J826" t="b">
        <f>_xlfn.XLOOKUP(A826,'Patient Health Records'!A:A,'Patient Health Records'!P:P,FALSE)</f>
        <v>0</v>
      </c>
      <c r="K826" s="68">
        <f>_xlfn.XLOOKUP(A826,'Patient Health Records'!A:A,'Patient Health Records'!F:F,FALSE)</f>
        <v>33.283832644628099</v>
      </c>
      <c r="L826" s="22" t="b">
        <f>_xlfn.XLOOKUP(A826,'Patient Health Records'!A:A,'Patient Health Records'!AD:AD,FALSE)</f>
        <v>1</v>
      </c>
      <c r="M826">
        <f>_xlfn.XLOOKUP(A826,'Patient Demographics'!A:A,'Patient Demographics'!K:K,FALSE)</f>
        <v>40</v>
      </c>
      <c r="N826" t="b">
        <f>_xlfn.XLOOKUP(A826,'Billing Details'!A:A,'Billing Details'!T:T,FALSE)</f>
        <v>1</v>
      </c>
      <c r="O826" t="str">
        <f>_xlfn.XLOOKUP(A826,'Patient Health Records'!A:A,'Patient Health Records'!AF:AF,FALSE)</f>
        <v>Kidney Stones</v>
      </c>
      <c r="P826" t="b">
        <f>_xlfn.XLOOKUP(A826,'Patient Health Records'!A:A,'Patient Health Records'!X:X,FALSE)</f>
        <v>0</v>
      </c>
      <c r="Q826" t="b">
        <f>_xlfn.XLOOKUP(A826,'Patient Health Records'!A:A,'Patient Health Records'!S:S,FALSE)</f>
        <v>0</v>
      </c>
      <c r="R826" t="b">
        <f>_xlfn.XLOOKUP(A826,'Patient Health Records'!A:A,'Patient Health Records'!AA:AA,FALSE)</f>
        <v>1</v>
      </c>
      <c r="S826" t="str">
        <f>_xlfn.XLOOKUP(A826,'Patient Demographics'!A:A,'Patient Demographics'!E:E,FALSE)</f>
        <v>Male</v>
      </c>
      <c r="T826" t="str">
        <f>_xlfn.XLOOKUP(A826,'Patient Education'!A:A,'Patient Education'!B:B,FALSE)</f>
        <v>PhD</v>
      </c>
      <c r="U826" t="str">
        <f>_xlfn.XLOOKUP('Combined Sheet'!A826,'Patient Education'!A:A,'Patient Education'!C:C,FALSE)</f>
        <v>Consultant</v>
      </c>
      <c r="V826">
        <f>_xlfn.XLOOKUP(A826,'Billing Details'!A:A,'Billing Details'!J:J,FALSE)</f>
        <v>240000</v>
      </c>
    </row>
    <row r="827" spans="1:22" x14ac:dyDescent="0.35">
      <c r="A827" s="2" t="s">
        <v>1242</v>
      </c>
      <c r="B827">
        <f>_xlfn.XLOOKUP(A827,'Patient Demographics'!A:A,'Billing Details'!J:J,FALSE)</f>
        <v>40000</v>
      </c>
      <c r="C827" t="str">
        <f>_xlfn.XLOOKUP(A827,'Patient Demographics'!A:A,'Patient Demographics'!N:N,FALSE)</f>
        <v>South</v>
      </c>
      <c r="D827">
        <f>_xlfn.XLOOKUP(A827,'Patient Demographics'!A:A,'Patient Demographics'!I:I,FALSE)</f>
        <v>48</v>
      </c>
      <c r="E827" t="str">
        <f>_xlfn.XLOOKUP(A827,'Patient Demographics'!A:A,'Patient Demographics'!J:J,FALSE)</f>
        <v>Senior</v>
      </c>
      <c r="F827">
        <f>_xlfn.XLOOKUP(A827,'Billing Details'!A:A,'Billing Details'!U:U,FALSE)</f>
        <v>25682.5</v>
      </c>
      <c r="G827">
        <f>_xlfn.XLOOKUP(A827,'Patient Health Records'!A:A,'Patient Health Records'!E:E,FALSE)</f>
        <v>78.400000000000006</v>
      </c>
      <c r="H827" t="str">
        <f>_xlfn.XLOOKUP(A827,'Patient Health Records'!A:A,'Patient Health Records'!B:B,FALSE)</f>
        <v>B+</v>
      </c>
      <c r="I827" t="b">
        <f>_xlfn.XLOOKUP(A827,'Patient Health Records'!A:A,'Patient Health Records'!J:J,FALSE)</f>
        <v>0</v>
      </c>
      <c r="J827" t="b">
        <f>_xlfn.XLOOKUP(A827,'Patient Health Records'!A:A,'Patient Health Records'!P:P,FALSE)</f>
        <v>1</v>
      </c>
      <c r="K827" s="68">
        <f>_xlfn.XLOOKUP(A827,'Patient Health Records'!A:A,'Patient Health Records'!F:F,FALSE)</f>
        <v>26.500811249323963</v>
      </c>
      <c r="L827" s="22" t="b">
        <f>_xlfn.XLOOKUP(A827,'Patient Health Records'!A:A,'Patient Health Records'!AD:AD,FALSE)</f>
        <v>0</v>
      </c>
      <c r="M827">
        <f>_xlfn.XLOOKUP(A827,'Patient Demographics'!A:A,'Patient Demographics'!K:K,FALSE)</f>
        <v>0</v>
      </c>
      <c r="N827" t="b">
        <f>_xlfn.XLOOKUP(A827,'Billing Details'!A:A,'Billing Details'!T:T,FALSE)</f>
        <v>1</v>
      </c>
      <c r="O827" t="str">
        <f>_xlfn.XLOOKUP(A827,'Patient Health Records'!A:A,'Patient Health Records'!AF:AF,FALSE)</f>
        <v>Diabetes</v>
      </c>
      <c r="P827" t="b">
        <f>_xlfn.XLOOKUP(A827,'Patient Health Records'!A:A,'Patient Health Records'!X:X,FALSE)</f>
        <v>0</v>
      </c>
      <c r="Q827" t="b">
        <f>_xlfn.XLOOKUP(A827,'Patient Health Records'!A:A,'Patient Health Records'!S:S,FALSE)</f>
        <v>0</v>
      </c>
      <c r="R827" t="b">
        <f>_xlfn.XLOOKUP(A827,'Patient Health Records'!A:A,'Patient Health Records'!AA:AA,FALSE)</f>
        <v>0</v>
      </c>
      <c r="S827" t="str">
        <f>_xlfn.XLOOKUP(A827,'Patient Demographics'!A:A,'Patient Demographics'!E:E,FALSE)</f>
        <v>Male</v>
      </c>
      <c r="T827" t="str">
        <f>_xlfn.XLOOKUP(A827,'Patient Education'!A:A,'Patient Education'!B:B,FALSE)</f>
        <v>Master's Degree</v>
      </c>
      <c r="U827" t="str">
        <f>_xlfn.XLOOKUP('Combined Sheet'!A827,'Patient Education'!A:A,'Patient Education'!C:C,FALSE)</f>
        <v>Software Engineer</v>
      </c>
      <c r="V827">
        <f>_xlfn.XLOOKUP(A827,'Billing Details'!A:A,'Billing Details'!J:J,FALSE)</f>
        <v>40000</v>
      </c>
    </row>
    <row r="828" spans="1:22" x14ac:dyDescent="0.35">
      <c r="A828" s="2" t="s">
        <v>1243</v>
      </c>
      <c r="B828">
        <f>_xlfn.XLOOKUP(A828,'Patient Demographics'!A:A,'Billing Details'!J:J,FALSE)</f>
        <v>30000</v>
      </c>
      <c r="C828" t="str">
        <f>_xlfn.XLOOKUP(A828,'Patient Demographics'!A:A,'Patient Demographics'!N:N,FALSE)</f>
        <v>North</v>
      </c>
      <c r="D828">
        <f>_xlfn.XLOOKUP(A828,'Patient Demographics'!A:A,'Patient Demographics'!I:I,FALSE)</f>
        <v>68</v>
      </c>
      <c r="E828" t="str">
        <f>_xlfn.XLOOKUP(A828,'Patient Demographics'!A:A,'Patient Demographics'!J:J,FALSE)</f>
        <v>super senior</v>
      </c>
      <c r="F828">
        <f>_xlfn.XLOOKUP(A828,'Billing Details'!A:A,'Billing Details'!U:U,FALSE)</f>
        <v>24743.82</v>
      </c>
      <c r="G828">
        <f>_xlfn.XLOOKUP(A828,'Patient Health Records'!A:A,'Patient Health Records'!E:E,FALSE)</f>
        <v>69.900000000000006</v>
      </c>
      <c r="H828" t="str">
        <f>_xlfn.XLOOKUP(A828,'Patient Health Records'!A:A,'Patient Health Records'!B:B,FALSE)</f>
        <v>A-</v>
      </c>
      <c r="I828" t="b">
        <f>_xlfn.XLOOKUP(A828,'Patient Health Records'!A:A,'Patient Health Records'!J:J,FALSE)</f>
        <v>0</v>
      </c>
      <c r="J828" t="b">
        <f>_xlfn.XLOOKUP(A828,'Patient Health Records'!A:A,'Patient Health Records'!P:P,FALSE)</f>
        <v>0</v>
      </c>
      <c r="K828" s="68">
        <f>_xlfn.XLOOKUP(A828,'Patient Health Records'!A:A,'Patient Health Records'!F:F,FALSE)</f>
        <v>28.722879684418146</v>
      </c>
      <c r="L828" s="22" t="b">
        <f>_xlfn.XLOOKUP(A828,'Patient Health Records'!A:A,'Patient Health Records'!AD:AD,FALSE)</f>
        <v>1</v>
      </c>
      <c r="M828">
        <f>_xlfn.XLOOKUP(A828,'Patient Demographics'!A:A,'Patient Demographics'!K:K,FALSE)</f>
        <v>1</v>
      </c>
      <c r="N828" t="b">
        <f>_xlfn.XLOOKUP(A828,'Billing Details'!A:A,'Billing Details'!T:T,FALSE)</f>
        <v>1</v>
      </c>
      <c r="O828" t="str">
        <f>_xlfn.XLOOKUP(A828,'Patient Health Records'!A:A,'Patient Health Records'!AF:AF,FALSE)</f>
        <v>Childbirth</v>
      </c>
      <c r="P828" t="b">
        <f>_xlfn.XLOOKUP(A828,'Patient Health Records'!A:A,'Patient Health Records'!X:X,FALSE)</f>
        <v>0</v>
      </c>
      <c r="Q828" t="b">
        <f>_xlfn.XLOOKUP(A828,'Patient Health Records'!A:A,'Patient Health Records'!S:S,FALSE)</f>
        <v>1</v>
      </c>
      <c r="R828" t="b">
        <f>_xlfn.XLOOKUP(A828,'Patient Health Records'!A:A,'Patient Health Records'!AA:AA,FALSE)</f>
        <v>0</v>
      </c>
      <c r="S828" t="str">
        <f>_xlfn.XLOOKUP(A828,'Patient Demographics'!A:A,'Patient Demographics'!E:E,FALSE)</f>
        <v>Female</v>
      </c>
      <c r="T828" t="str">
        <f>_xlfn.XLOOKUP(A828,'Patient Education'!A:A,'Patient Education'!B:B,FALSE)</f>
        <v>Bachelor's Degree</v>
      </c>
      <c r="U828" t="str">
        <f>_xlfn.XLOOKUP('Combined Sheet'!A828,'Patient Education'!A:A,'Patient Education'!C:C,FALSE)</f>
        <v>Junior Executive</v>
      </c>
      <c r="V828">
        <f>_xlfn.XLOOKUP(A828,'Billing Details'!A:A,'Billing Details'!J:J,FALSE)</f>
        <v>30000</v>
      </c>
    </row>
    <row r="829" spans="1:22" x14ac:dyDescent="0.35">
      <c r="A829" s="2" t="s">
        <v>1244</v>
      </c>
      <c r="B829">
        <f>_xlfn.XLOOKUP(A829,'Patient Demographics'!A:A,'Billing Details'!J:J,FALSE)</f>
        <v>500</v>
      </c>
      <c r="C829" t="str">
        <f>_xlfn.XLOOKUP(A829,'Patient Demographics'!A:A,'Patient Demographics'!N:N,FALSE)</f>
        <v>South</v>
      </c>
      <c r="D829">
        <f>_xlfn.XLOOKUP(A829,'Patient Demographics'!A:A,'Patient Demographics'!I:I,FALSE)</f>
        <v>53</v>
      </c>
      <c r="E829" t="str">
        <f>_xlfn.XLOOKUP(A829,'Patient Demographics'!A:A,'Patient Demographics'!J:J,FALSE)</f>
        <v>Senior</v>
      </c>
      <c r="F829">
        <f>_xlfn.XLOOKUP(A829,'Billing Details'!A:A,'Billing Details'!U:U,FALSE)</f>
        <v>314.77999999999997</v>
      </c>
      <c r="G829">
        <f>_xlfn.XLOOKUP(A829,'Patient Health Records'!A:A,'Patient Health Records'!E:E,FALSE)</f>
        <v>75.2</v>
      </c>
      <c r="H829" t="str">
        <f>_xlfn.XLOOKUP(A829,'Patient Health Records'!A:A,'Patient Health Records'!B:B,FALSE)</f>
        <v>AB-</v>
      </c>
      <c r="I829" t="b">
        <f>_xlfn.XLOOKUP(A829,'Patient Health Records'!A:A,'Patient Health Records'!J:J,FALSE)</f>
        <v>0</v>
      </c>
      <c r="J829" t="b">
        <f>_xlfn.XLOOKUP(A829,'Patient Health Records'!A:A,'Patient Health Records'!P:P,FALSE)</f>
        <v>0</v>
      </c>
      <c r="K829" s="68">
        <f>_xlfn.XLOOKUP(A829,'Patient Health Records'!A:A,'Patient Health Records'!F:F,FALSE)</f>
        <v>30.508337052213072</v>
      </c>
      <c r="L829" s="22" t="b">
        <f>_xlfn.XLOOKUP(A829,'Patient Health Records'!A:A,'Patient Health Records'!AD:AD,FALSE)</f>
        <v>1</v>
      </c>
      <c r="M829">
        <f>_xlfn.XLOOKUP(A829,'Patient Demographics'!A:A,'Patient Demographics'!K:K,FALSE)</f>
        <v>5</v>
      </c>
      <c r="N829" t="b">
        <f>_xlfn.XLOOKUP(A829,'Billing Details'!A:A,'Billing Details'!T:T,FALSE)</f>
        <v>1</v>
      </c>
      <c r="O829" t="str">
        <f>_xlfn.XLOOKUP(A829,'Patient Health Records'!A:A,'Patient Health Records'!AF:AF,FALSE)</f>
        <v>Appendicitis</v>
      </c>
      <c r="P829" t="b">
        <f>_xlfn.XLOOKUP(A829,'Patient Health Records'!A:A,'Patient Health Records'!X:X,FALSE)</f>
        <v>0</v>
      </c>
      <c r="Q829" t="b">
        <f>_xlfn.XLOOKUP(A829,'Patient Health Records'!A:A,'Patient Health Records'!S:S,FALSE)</f>
        <v>0</v>
      </c>
      <c r="R829" t="b">
        <f>_xlfn.XLOOKUP(A829,'Patient Health Records'!A:A,'Patient Health Records'!AA:AA,FALSE)</f>
        <v>1</v>
      </c>
      <c r="S829" t="str">
        <f>_xlfn.XLOOKUP(A829,'Patient Demographics'!A:A,'Patient Demographics'!E:E,FALSE)</f>
        <v>Male</v>
      </c>
      <c r="T829" t="str">
        <f>_xlfn.XLOOKUP(A829,'Patient Education'!A:A,'Patient Education'!B:B,FALSE)</f>
        <v>Post-graduate</v>
      </c>
      <c r="U829" t="str">
        <f>_xlfn.XLOOKUP('Combined Sheet'!A829,'Patient Education'!A:A,'Patient Education'!C:C,FALSE)</f>
        <v>Scientist</v>
      </c>
      <c r="V829">
        <f>_xlfn.XLOOKUP(A829,'Billing Details'!A:A,'Billing Details'!J:J,FALSE)</f>
        <v>500</v>
      </c>
    </row>
    <row r="830" spans="1:22" x14ac:dyDescent="0.35">
      <c r="A830" s="2" t="s">
        <v>1246</v>
      </c>
      <c r="B830">
        <f>_xlfn.XLOOKUP(A830,'Patient Demographics'!A:A,'Billing Details'!J:J,FALSE)</f>
        <v>800</v>
      </c>
      <c r="C830" t="str">
        <f>_xlfn.XLOOKUP(A830,'Patient Demographics'!A:A,'Patient Demographics'!N:N,FALSE)</f>
        <v>South</v>
      </c>
      <c r="D830">
        <f>_xlfn.XLOOKUP(A830,'Patient Demographics'!A:A,'Patient Demographics'!I:I,FALSE)</f>
        <v>38</v>
      </c>
      <c r="E830" t="str">
        <f>_xlfn.XLOOKUP(A830,'Patient Demographics'!A:A,'Patient Demographics'!J:J,FALSE)</f>
        <v>Adult</v>
      </c>
      <c r="F830">
        <f>_xlfn.XLOOKUP(A830,'Billing Details'!A:A,'Billing Details'!U:U,FALSE)</f>
        <v>418.62</v>
      </c>
      <c r="G830">
        <f>_xlfn.XLOOKUP(A830,'Patient Health Records'!A:A,'Patient Health Records'!E:E,FALSE)</f>
        <v>83.9</v>
      </c>
      <c r="H830" t="str">
        <f>_xlfn.XLOOKUP(A830,'Patient Health Records'!A:A,'Patient Health Records'!B:B,FALSE)</f>
        <v>A+</v>
      </c>
      <c r="I830" t="b">
        <f>_xlfn.XLOOKUP(A830,'Patient Health Records'!A:A,'Patient Health Records'!J:J,FALSE)</f>
        <v>0</v>
      </c>
      <c r="J830" t="b">
        <f>_xlfn.XLOOKUP(A830,'Patient Health Records'!A:A,'Patient Health Records'!P:P,FALSE)</f>
        <v>1</v>
      </c>
      <c r="K830" s="68">
        <f>_xlfn.XLOOKUP(A830,'Patient Health Records'!A:A,'Patient Health Records'!F:F,FALSE)</f>
        <v>28.692589172736916</v>
      </c>
      <c r="L830" s="22" t="b">
        <f>_xlfn.XLOOKUP(A830,'Patient Health Records'!A:A,'Patient Health Records'!AD:AD,FALSE)</f>
        <v>1</v>
      </c>
      <c r="M830">
        <f>_xlfn.XLOOKUP(A830,'Patient Demographics'!A:A,'Patient Demographics'!K:K,FALSE)</f>
        <v>150</v>
      </c>
      <c r="N830" t="b">
        <f>_xlfn.XLOOKUP(A830,'Billing Details'!A:A,'Billing Details'!T:T,FALSE)</f>
        <v>1</v>
      </c>
      <c r="O830" t="str">
        <f>_xlfn.XLOOKUP(A830,'Patient Health Records'!A:A,'Patient Health Records'!AF:AF,FALSE)</f>
        <v>Prostate Cancer</v>
      </c>
      <c r="P830" t="b">
        <f>_xlfn.XLOOKUP(A830,'Patient Health Records'!A:A,'Patient Health Records'!X:X,FALSE)</f>
        <v>0</v>
      </c>
      <c r="Q830" t="b">
        <f>_xlfn.XLOOKUP(A830,'Patient Health Records'!A:A,'Patient Health Records'!S:S,FALSE)</f>
        <v>0</v>
      </c>
      <c r="R830" t="b">
        <f>_xlfn.XLOOKUP(A830,'Patient Health Records'!A:A,'Patient Health Records'!AA:AA,FALSE)</f>
        <v>1</v>
      </c>
      <c r="S830" t="str">
        <f>_xlfn.XLOOKUP(A830,'Patient Demographics'!A:A,'Patient Demographics'!E:E,FALSE)</f>
        <v>Female</v>
      </c>
      <c r="T830" t="str">
        <f>_xlfn.XLOOKUP(A830,'Patient Education'!A:A,'Patient Education'!B:B,FALSE)</f>
        <v>Post-graduate</v>
      </c>
      <c r="U830" t="str">
        <f>_xlfn.XLOOKUP('Combined Sheet'!A830,'Patient Education'!A:A,'Patient Education'!C:C,FALSE)</f>
        <v>Consultant</v>
      </c>
      <c r="V830">
        <f>_xlfn.XLOOKUP(A830,'Billing Details'!A:A,'Billing Details'!J:J,FALSE)</f>
        <v>800</v>
      </c>
    </row>
    <row r="831" spans="1:22" x14ac:dyDescent="0.35">
      <c r="A831" s="2" t="s">
        <v>1247</v>
      </c>
      <c r="B831">
        <f>_xlfn.XLOOKUP(A831,'Patient Demographics'!A:A,'Billing Details'!J:J,FALSE)</f>
        <v>500</v>
      </c>
      <c r="C831" t="str">
        <f>_xlfn.XLOOKUP(A831,'Patient Demographics'!A:A,'Patient Demographics'!N:N,FALSE)</f>
        <v>South</v>
      </c>
      <c r="D831">
        <f>_xlfn.XLOOKUP(A831,'Patient Demographics'!A:A,'Patient Demographics'!I:I,FALSE)</f>
        <v>38</v>
      </c>
      <c r="E831" t="str">
        <f>_xlfn.XLOOKUP(A831,'Patient Demographics'!A:A,'Patient Demographics'!J:J,FALSE)</f>
        <v>Adult</v>
      </c>
      <c r="F831">
        <f>_xlfn.XLOOKUP(A831,'Billing Details'!A:A,'Billing Details'!U:U,FALSE)</f>
        <v>251.3</v>
      </c>
      <c r="G831">
        <f>_xlfn.XLOOKUP(A831,'Patient Health Records'!A:A,'Patient Health Records'!E:E,FALSE)</f>
        <v>82</v>
      </c>
      <c r="H831" t="str">
        <f>_xlfn.XLOOKUP(A831,'Patient Health Records'!A:A,'Patient Health Records'!B:B,FALSE)</f>
        <v>AB-</v>
      </c>
      <c r="I831" t="b">
        <f>_xlfn.XLOOKUP(A831,'Patient Health Records'!A:A,'Patient Health Records'!J:J,FALSE)</f>
        <v>1</v>
      </c>
      <c r="J831" t="b">
        <f>_xlfn.XLOOKUP(A831,'Patient Health Records'!A:A,'Patient Health Records'!P:P,FALSE)</f>
        <v>0</v>
      </c>
      <c r="K831" s="68">
        <f>_xlfn.XLOOKUP(A831,'Patient Health Records'!A:A,'Patient Health Records'!F:F,FALSE)</f>
        <v>32.031249999999993</v>
      </c>
      <c r="L831" s="22" t="b">
        <f>_xlfn.XLOOKUP(A831,'Patient Health Records'!A:A,'Patient Health Records'!AD:AD,FALSE)</f>
        <v>1</v>
      </c>
      <c r="M831">
        <f>_xlfn.XLOOKUP(A831,'Patient Demographics'!A:A,'Patient Demographics'!K:K,FALSE)</f>
        <v>15</v>
      </c>
      <c r="N831" t="b">
        <f>_xlfn.XLOOKUP(A831,'Billing Details'!A:A,'Billing Details'!T:T,FALSE)</f>
        <v>1</v>
      </c>
      <c r="O831" t="str">
        <f>_xlfn.XLOOKUP(A831,'Patient Health Records'!A:A,'Patient Health Records'!AF:AF,FALSE)</f>
        <v>Hypertension</v>
      </c>
      <c r="P831" t="b">
        <f>_xlfn.XLOOKUP(A831,'Patient Health Records'!A:A,'Patient Health Records'!X:X,FALSE)</f>
        <v>0</v>
      </c>
      <c r="Q831" t="b">
        <f>_xlfn.XLOOKUP(A831,'Patient Health Records'!A:A,'Patient Health Records'!S:S,FALSE)</f>
        <v>1</v>
      </c>
      <c r="R831" t="b">
        <f>_xlfn.XLOOKUP(A831,'Patient Health Records'!A:A,'Patient Health Records'!AA:AA,FALSE)</f>
        <v>0</v>
      </c>
      <c r="S831" t="str">
        <f>_xlfn.XLOOKUP(A831,'Patient Demographics'!A:A,'Patient Demographics'!E:E,FALSE)</f>
        <v>Male</v>
      </c>
      <c r="T831" t="str">
        <f>_xlfn.XLOOKUP(A831,'Patient Education'!A:A,'Patient Education'!B:B,FALSE)</f>
        <v>High School</v>
      </c>
      <c r="U831" t="str">
        <f>_xlfn.XLOOKUP('Combined Sheet'!A831,'Patient Education'!A:A,'Patient Education'!C:C,FALSE)</f>
        <v>Unemployed</v>
      </c>
      <c r="V831">
        <f>_xlfn.XLOOKUP(A831,'Billing Details'!A:A,'Billing Details'!J:J,FALSE)</f>
        <v>500</v>
      </c>
    </row>
    <row r="832" spans="1:22" x14ac:dyDescent="0.35">
      <c r="A832" s="2" t="s">
        <v>1248</v>
      </c>
      <c r="B832">
        <f>_xlfn.XLOOKUP(A832,'Patient Demographics'!A:A,'Billing Details'!J:J,FALSE)</f>
        <v>30000</v>
      </c>
      <c r="C832" t="str">
        <f>_xlfn.XLOOKUP(A832,'Patient Demographics'!A:A,'Patient Demographics'!N:N,FALSE)</f>
        <v>North</v>
      </c>
      <c r="D832">
        <f>_xlfn.XLOOKUP(A832,'Patient Demographics'!A:A,'Patient Demographics'!I:I,FALSE)</f>
        <v>42</v>
      </c>
      <c r="E832" t="str">
        <f>_xlfn.XLOOKUP(A832,'Patient Demographics'!A:A,'Patient Demographics'!J:J,FALSE)</f>
        <v>Adult</v>
      </c>
      <c r="F832">
        <f>_xlfn.XLOOKUP(A832,'Billing Details'!A:A,'Billing Details'!U:U,FALSE)</f>
        <v>21453.75</v>
      </c>
      <c r="G832">
        <f>_xlfn.XLOOKUP(A832,'Patient Health Records'!A:A,'Patient Health Records'!E:E,FALSE)</f>
        <v>85.5</v>
      </c>
      <c r="H832" t="str">
        <f>_xlfn.XLOOKUP(A832,'Patient Health Records'!A:A,'Patient Health Records'!B:B,FALSE)</f>
        <v>B-</v>
      </c>
      <c r="I832" t="b">
        <f>_xlfn.XLOOKUP(A832,'Patient Health Records'!A:A,'Patient Health Records'!J:J,FALSE)</f>
        <v>0</v>
      </c>
      <c r="J832" t="b">
        <f>_xlfn.XLOOKUP(A832,'Patient Health Records'!A:A,'Patient Health Records'!P:P,FALSE)</f>
        <v>1</v>
      </c>
      <c r="K832" s="68">
        <f>_xlfn.XLOOKUP(A832,'Patient Health Records'!A:A,'Patient Health Records'!F:F,FALSE)</f>
        <v>31.789113622843551</v>
      </c>
      <c r="L832" s="22" t="b">
        <f>_xlfn.XLOOKUP(A832,'Patient Health Records'!A:A,'Patient Health Records'!AD:AD,FALSE)</f>
        <v>1</v>
      </c>
      <c r="M832">
        <f>_xlfn.XLOOKUP(A832,'Patient Demographics'!A:A,'Patient Demographics'!K:K,FALSE)</f>
        <v>2</v>
      </c>
      <c r="N832" t="b">
        <f>_xlfn.XLOOKUP(A832,'Billing Details'!A:A,'Billing Details'!T:T,FALSE)</f>
        <v>1</v>
      </c>
      <c r="O832" t="str">
        <f>_xlfn.XLOOKUP(A832,'Patient Health Records'!A:A,'Patient Health Records'!AF:AF,FALSE)</f>
        <v>Fractured Arm</v>
      </c>
      <c r="P832" t="b">
        <f>_xlfn.XLOOKUP(A832,'Patient Health Records'!A:A,'Patient Health Records'!X:X,FALSE)</f>
        <v>0</v>
      </c>
      <c r="Q832" t="b">
        <f>_xlfn.XLOOKUP(A832,'Patient Health Records'!A:A,'Patient Health Records'!S:S,FALSE)</f>
        <v>0</v>
      </c>
      <c r="R832" t="b">
        <f>_xlfn.XLOOKUP(A832,'Patient Health Records'!A:A,'Patient Health Records'!AA:AA,FALSE)</f>
        <v>1</v>
      </c>
      <c r="S832" t="str">
        <f>_xlfn.XLOOKUP(A832,'Patient Demographics'!A:A,'Patient Demographics'!E:E,FALSE)</f>
        <v>Female</v>
      </c>
      <c r="T832" t="str">
        <f>_xlfn.XLOOKUP(A832,'Patient Education'!A:A,'Patient Education'!B:B,FALSE)</f>
        <v>School</v>
      </c>
      <c r="U832" t="str">
        <f>_xlfn.XLOOKUP('Combined Sheet'!A832,'Patient Education'!A:A,'Patient Education'!C:C,FALSE)</f>
        <v>Retail Worker</v>
      </c>
      <c r="V832">
        <f>_xlfn.XLOOKUP(A832,'Billing Details'!A:A,'Billing Details'!J:J,FALSE)</f>
        <v>30000</v>
      </c>
    </row>
    <row r="833" spans="1:22" x14ac:dyDescent="0.35">
      <c r="A833" s="2" t="s">
        <v>1249</v>
      </c>
      <c r="B833">
        <f>_xlfn.XLOOKUP(A833,'Patient Demographics'!A:A,'Billing Details'!J:J,FALSE)</f>
        <v>12000</v>
      </c>
      <c r="C833" t="str">
        <f>_xlfn.XLOOKUP(A833,'Patient Demographics'!A:A,'Patient Demographics'!N:N,FALSE)</f>
        <v>South</v>
      </c>
      <c r="D833">
        <f>_xlfn.XLOOKUP(A833,'Patient Demographics'!A:A,'Patient Demographics'!I:I,FALSE)</f>
        <v>48</v>
      </c>
      <c r="E833" t="str">
        <f>_xlfn.XLOOKUP(A833,'Patient Demographics'!A:A,'Patient Demographics'!J:J,FALSE)</f>
        <v>Senior</v>
      </c>
      <c r="F833" t="str">
        <f>_xlfn.XLOOKUP(A833,'Billing Details'!A:A,'Billing Details'!U:U,FALSE)</f>
        <v/>
      </c>
      <c r="G833">
        <f>_xlfn.XLOOKUP(A833,'Patient Health Records'!A:A,'Patient Health Records'!E:E,FALSE)</f>
        <v>102.2</v>
      </c>
      <c r="H833" t="str">
        <f>_xlfn.XLOOKUP(A833,'Patient Health Records'!A:A,'Patient Health Records'!B:B,FALSE)</f>
        <v>O-</v>
      </c>
      <c r="I833" t="b">
        <f>_xlfn.XLOOKUP(A833,'Patient Health Records'!A:A,'Patient Health Records'!J:J,FALSE)</f>
        <v>1</v>
      </c>
      <c r="J833" t="b">
        <f>_xlfn.XLOOKUP(A833,'Patient Health Records'!A:A,'Patient Health Records'!P:P,FALSE)</f>
        <v>0</v>
      </c>
      <c r="K833" s="68">
        <f>_xlfn.XLOOKUP(A833,'Patient Health Records'!A:A,'Patient Health Records'!F:F,FALSE)</f>
        <v>34.545700378583021</v>
      </c>
      <c r="L833" s="22" t="b">
        <f>_xlfn.XLOOKUP(A833,'Patient Health Records'!A:A,'Patient Health Records'!AD:AD,FALSE)</f>
        <v>1</v>
      </c>
      <c r="M833">
        <f>_xlfn.XLOOKUP(A833,'Patient Demographics'!A:A,'Patient Demographics'!K:K,FALSE)</f>
        <v>25</v>
      </c>
      <c r="N833" t="b">
        <f>_xlfn.XLOOKUP(A833,'Billing Details'!A:A,'Billing Details'!T:T,FALSE)</f>
        <v>0</v>
      </c>
      <c r="O833" t="str">
        <f>_xlfn.XLOOKUP(A833,'Patient Health Records'!A:A,'Patient Health Records'!AF:AF,FALSE)</f>
        <v>Fractured Arm</v>
      </c>
      <c r="P833" t="b">
        <f>_xlfn.XLOOKUP(A833,'Patient Health Records'!A:A,'Patient Health Records'!X:X,FALSE)</f>
        <v>0</v>
      </c>
      <c r="Q833" t="b">
        <f>_xlfn.XLOOKUP(A833,'Patient Health Records'!A:A,'Patient Health Records'!S:S,FALSE)</f>
        <v>1</v>
      </c>
      <c r="R833" t="b">
        <f>_xlfn.XLOOKUP(A833,'Patient Health Records'!A:A,'Patient Health Records'!AA:AA,FALSE)</f>
        <v>0</v>
      </c>
      <c r="S833" t="str">
        <f>_xlfn.XLOOKUP(A833,'Patient Demographics'!A:A,'Patient Demographics'!E:E,FALSE)</f>
        <v>Male</v>
      </c>
      <c r="T833" t="str">
        <f>_xlfn.XLOOKUP(A833,'Patient Education'!A:A,'Patient Education'!B:B,FALSE)</f>
        <v>School</v>
      </c>
      <c r="U833" t="str">
        <f>_xlfn.XLOOKUP('Combined Sheet'!A833,'Patient Education'!A:A,'Patient Education'!C:C,FALSE)</f>
        <v>Retail Worker</v>
      </c>
      <c r="V833">
        <f>_xlfn.XLOOKUP(A833,'Billing Details'!A:A,'Billing Details'!J:J,FALSE)</f>
        <v>12000</v>
      </c>
    </row>
    <row r="834" spans="1:22" x14ac:dyDescent="0.35">
      <c r="A834" s="2" t="s">
        <v>1250</v>
      </c>
      <c r="B834">
        <f>_xlfn.XLOOKUP(A834,'Patient Demographics'!A:A,'Billing Details'!J:J,FALSE)</f>
        <v>60000</v>
      </c>
      <c r="C834" t="str">
        <f>_xlfn.XLOOKUP(A834,'Patient Demographics'!A:A,'Patient Demographics'!N:N,FALSE)</f>
        <v>South</v>
      </c>
      <c r="D834">
        <f>_xlfn.XLOOKUP(A834,'Patient Demographics'!A:A,'Patient Demographics'!I:I,FALSE)</f>
        <v>38</v>
      </c>
      <c r="E834" t="str">
        <f>_xlfn.XLOOKUP(A834,'Patient Demographics'!A:A,'Patient Demographics'!J:J,FALSE)</f>
        <v>Adult</v>
      </c>
      <c r="F834">
        <f>_xlfn.XLOOKUP(A834,'Billing Details'!A:A,'Billing Details'!U:U,FALSE)</f>
        <v>44875.9</v>
      </c>
      <c r="G834">
        <f>_xlfn.XLOOKUP(A834,'Patient Health Records'!A:A,'Patient Health Records'!E:E,FALSE)</f>
        <v>90.9</v>
      </c>
      <c r="H834" t="str">
        <f>_xlfn.XLOOKUP(A834,'Patient Health Records'!A:A,'Patient Health Records'!B:B,FALSE)</f>
        <v>B-</v>
      </c>
      <c r="I834" t="b">
        <f>_xlfn.XLOOKUP(A834,'Patient Health Records'!A:A,'Patient Health Records'!J:J,FALSE)</f>
        <v>1</v>
      </c>
      <c r="J834" t="b">
        <f>_xlfn.XLOOKUP(A834,'Patient Health Records'!A:A,'Patient Health Records'!P:P,FALSE)</f>
        <v>0</v>
      </c>
      <c r="K834" s="68">
        <f>_xlfn.XLOOKUP(A834,'Patient Health Records'!A:A,'Patient Health Records'!F:F,FALSE)</f>
        <v>28.369901064261416</v>
      </c>
      <c r="L834" s="22" t="b">
        <f>_xlfn.XLOOKUP(A834,'Patient Health Records'!A:A,'Patient Health Records'!AD:AD,FALSE)</f>
        <v>1</v>
      </c>
      <c r="M834">
        <f>_xlfn.XLOOKUP(A834,'Patient Demographics'!A:A,'Patient Demographics'!K:K,FALSE)</f>
        <v>12</v>
      </c>
      <c r="N834" t="b">
        <f>_xlfn.XLOOKUP(A834,'Billing Details'!A:A,'Billing Details'!T:T,FALSE)</f>
        <v>1</v>
      </c>
      <c r="O834" t="str">
        <f>_xlfn.XLOOKUP(A834,'Patient Health Records'!A:A,'Patient Health Records'!AF:AF,FALSE)</f>
        <v>Stroke</v>
      </c>
      <c r="P834" t="b">
        <f>_xlfn.XLOOKUP(A834,'Patient Health Records'!A:A,'Patient Health Records'!X:X,FALSE)</f>
        <v>0</v>
      </c>
      <c r="Q834" t="b">
        <f>_xlfn.XLOOKUP(A834,'Patient Health Records'!A:A,'Patient Health Records'!S:S,FALSE)</f>
        <v>1</v>
      </c>
      <c r="R834" t="b">
        <f>_xlfn.XLOOKUP(A834,'Patient Health Records'!A:A,'Patient Health Records'!AA:AA,FALSE)</f>
        <v>0</v>
      </c>
      <c r="S834" t="str">
        <f>_xlfn.XLOOKUP(A834,'Patient Demographics'!A:A,'Patient Demographics'!E:E,FALSE)</f>
        <v>Male</v>
      </c>
      <c r="T834" t="str">
        <f>_xlfn.XLOOKUP(A834,'Patient Education'!A:A,'Patient Education'!B:B,FALSE)</f>
        <v>Bachelor's Degree</v>
      </c>
      <c r="U834" t="str">
        <f>_xlfn.XLOOKUP('Combined Sheet'!A834,'Patient Education'!A:A,'Patient Education'!C:C,FALSE)</f>
        <v>Nurse</v>
      </c>
      <c r="V834">
        <f>_xlfn.XLOOKUP(A834,'Billing Details'!A:A,'Billing Details'!J:J,FALSE)</f>
        <v>60000</v>
      </c>
    </row>
    <row r="835" spans="1:22" x14ac:dyDescent="0.35">
      <c r="A835" s="2" t="s">
        <v>1251</v>
      </c>
      <c r="B835">
        <f>_xlfn.XLOOKUP(A835,'Patient Demographics'!A:A,'Billing Details'!J:J,FALSE)</f>
        <v>15000</v>
      </c>
      <c r="C835" t="str">
        <f>_xlfn.XLOOKUP(A835,'Patient Demographics'!A:A,'Patient Demographics'!N:N,FALSE)</f>
        <v>East</v>
      </c>
      <c r="D835">
        <f>_xlfn.XLOOKUP(A835,'Patient Demographics'!A:A,'Patient Demographics'!I:I,FALSE)</f>
        <v>73</v>
      </c>
      <c r="E835" t="str">
        <f>_xlfn.XLOOKUP(A835,'Patient Demographics'!A:A,'Patient Demographics'!J:J,FALSE)</f>
        <v>super senior</v>
      </c>
      <c r="F835">
        <f>_xlfn.XLOOKUP(A835,'Billing Details'!A:A,'Billing Details'!U:U,FALSE)</f>
        <v>8541.8499999999985</v>
      </c>
      <c r="G835">
        <f>_xlfn.XLOOKUP(A835,'Patient Health Records'!A:A,'Patient Health Records'!E:E,FALSE)</f>
        <v>58.8</v>
      </c>
      <c r="H835" t="str">
        <f>_xlfn.XLOOKUP(A835,'Patient Health Records'!A:A,'Patient Health Records'!B:B,FALSE)</f>
        <v>AB-</v>
      </c>
      <c r="I835" t="b">
        <f>_xlfn.XLOOKUP(A835,'Patient Health Records'!A:A,'Patient Health Records'!J:J,FALSE)</f>
        <v>0</v>
      </c>
      <c r="J835" t="b">
        <f>_xlfn.XLOOKUP(A835,'Patient Health Records'!A:A,'Patient Health Records'!P:P,FALSE)</f>
        <v>0</v>
      </c>
      <c r="K835" s="68">
        <f>_xlfn.XLOOKUP(A835,'Patient Health Records'!A:A,'Patient Health Records'!F:F,FALSE)</f>
        <v>23.258573632372133</v>
      </c>
      <c r="L835" s="22" t="b">
        <f>_xlfn.XLOOKUP(A835,'Patient Health Records'!A:A,'Patient Health Records'!AD:AD,FALSE)</f>
        <v>0</v>
      </c>
      <c r="M835">
        <f>_xlfn.XLOOKUP(A835,'Patient Demographics'!A:A,'Patient Demographics'!K:K,FALSE)</f>
        <v>120</v>
      </c>
      <c r="N835" t="b">
        <f>_xlfn.XLOOKUP(A835,'Billing Details'!A:A,'Billing Details'!T:T,FALSE)</f>
        <v>1</v>
      </c>
      <c r="O835" t="str">
        <f>_xlfn.XLOOKUP(A835,'Patient Health Records'!A:A,'Patient Health Records'!AF:AF,FALSE)</f>
        <v>Fractured Leg</v>
      </c>
      <c r="P835" t="b">
        <f>_xlfn.XLOOKUP(A835,'Patient Health Records'!A:A,'Patient Health Records'!X:X,FALSE)</f>
        <v>0</v>
      </c>
      <c r="Q835" t="b">
        <f>_xlfn.XLOOKUP(A835,'Patient Health Records'!A:A,'Patient Health Records'!S:S,FALSE)</f>
        <v>0</v>
      </c>
      <c r="R835" t="b">
        <f>_xlfn.XLOOKUP(A835,'Patient Health Records'!A:A,'Patient Health Records'!AA:AA,FALSE)</f>
        <v>0</v>
      </c>
      <c r="S835" t="str">
        <f>_xlfn.XLOOKUP(A835,'Patient Demographics'!A:A,'Patient Demographics'!E:E,FALSE)</f>
        <v>Female</v>
      </c>
      <c r="T835" t="str">
        <f>_xlfn.XLOOKUP(A835,'Patient Education'!A:A,'Patient Education'!B:B,FALSE)</f>
        <v>School</v>
      </c>
      <c r="U835" t="str">
        <f>_xlfn.XLOOKUP('Combined Sheet'!A835,'Patient Education'!A:A,'Patient Education'!C:C,FALSE)</f>
        <v>Retail Worker</v>
      </c>
      <c r="V835">
        <f>_xlfn.XLOOKUP(A835,'Billing Details'!A:A,'Billing Details'!J:J,FALSE)</f>
        <v>15000</v>
      </c>
    </row>
    <row r="836" spans="1:22" x14ac:dyDescent="0.35">
      <c r="A836" s="2" t="s">
        <v>1252</v>
      </c>
      <c r="B836">
        <f>_xlfn.XLOOKUP(A836,'Patient Demographics'!A:A,'Billing Details'!J:J,FALSE)</f>
        <v>250000</v>
      </c>
      <c r="C836" t="str">
        <f>_xlfn.XLOOKUP(A836,'Patient Demographics'!A:A,'Patient Demographics'!N:N,FALSE)</f>
        <v>South</v>
      </c>
      <c r="D836">
        <f>_xlfn.XLOOKUP(A836,'Patient Demographics'!A:A,'Patient Demographics'!I:I,FALSE)</f>
        <v>48</v>
      </c>
      <c r="E836" t="str">
        <f>_xlfn.XLOOKUP(A836,'Patient Demographics'!A:A,'Patient Demographics'!J:J,FALSE)</f>
        <v>Senior</v>
      </c>
      <c r="F836" t="str">
        <f>_xlfn.XLOOKUP(A836,'Billing Details'!A:A,'Billing Details'!U:U,FALSE)</f>
        <v/>
      </c>
      <c r="G836">
        <f>_xlfn.XLOOKUP(A836,'Patient Health Records'!A:A,'Patient Health Records'!E:E,FALSE)</f>
        <v>91.5</v>
      </c>
      <c r="H836" t="str">
        <f>_xlfn.XLOOKUP(A836,'Patient Health Records'!A:A,'Patient Health Records'!B:B,FALSE)</f>
        <v>A+</v>
      </c>
      <c r="I836" t="b">
        <f>_xlfn.XLOOKUP(A836,'Patient Health Records'!A:A,'Patient Health Records'!J:J,FALSE)</f>
        <v>0</v>
      </c>
      <c r="J836" t="b">
        <f>_xlfn.XLOOKUP(A836,'Patient Health Records'!A:A,'Patient Health Records'!P:P,FALSE)</f>
        <v>1</v>
      </c>
      <c r="K836" s="68">
        <f>_xlfn.XLOOKUP(A836,'Patient Health Records'!A:A,'Patient Health Records'!F:F,FALSE)</f>
        <v>28.878929428102513</v>
      </c>
      <c r="L836" s="22" t="b">
        <f>_xlfn.XLOOKUP(A836,'Patient Health Records'!A:A,'Patient Health Records'!AD:AD,FALSE)</f>
        <v>1</v>
      </c>
      <c r="M836">
        <f>_xlfn.XLOOKUP(A836,'Patient Demographics'!A:A,'Patient Demographics'!K:K,FALSE)</f>
        <v>40</v>
      </c>
      <c r="N836" t="b">
        <f>_xlfn.XLOOKUP(A836,'Billing Details'!A:A,'Billing Details'!T:T,FALSE)</f>
        <v>0</v>
      </c>
      <c r="O836" t="str">
        <f>_xlfn.XLOOKUP(A836,'Patient Health Records'!A:A,'Patient Health Records'!AF:AF,FALSE)</f>
        <v>Cancer</v>
      </c>
      <c r="P836" t="b">
        <f>_xlfn.XLOOKUP(A836,'Patient Health Records'!A:A,'Patient Health Records'!X:X,FALSE)</f>
        <v>0</v>
      </c>
      <c r="Q836" t="b">
        <f>_xlfn.XLOOKUP(A836,'Patient Health Records'!A:A,'Patient Health Records'!S:S,FALSE)</f>
        <v>1</v>
      </c>
      <c r="R836" t="b">
        <f>_xlfn.XLOOKUP(A836,'Patient Health Records'!A:A,'Patient Health Records'!AA:AA,FALSE)</f>
        <v>0</v>
      </c>
      <c r="S836" t="str">
        <f>_xlfn.XLOOKUP(A836,'Patient Demographics'!A:A,'Patient Demographics'!E:E,FALSE)</f>
        <v>Female</v>
      </c>
      <c r="T836" t="str">
        <f>_xlfn.XLOOKUP(A836,'Patient Education'!A:A,'Patient Education'!B:B,FALSE)</f>
        <v>Bachelor's Degree</v>
      </c>
      <c r="U836" t="str">
        <f>_xlfn.XLOOKUP('Combined Sheet'!A836,'Patient Education'!A:A,'Patient Education'!C:C,FALSE)</f>
        <v>Engineer</v>
      </c>
      <c r="V836">
        <f>_xlfn.XLOOKUP(A836,'Billing Details'!A:A,'Billing Details'!J:J,FALSE)</f>
        <v>250000</v>
      </c>
    </row>
    <row r="837" spans="1:22" x14ac:dyDescent="0.35">
      <c r="A837" s="2" t="s">
        <v>1253</v>
      </c>
      <c r="B837">
        <f>_xlfn.XLOOKUP(A837,'Patient Demographics'!A:A,'Billing Details'!J:J,FALSE)</f>
        <v>500</v>
      </c>
      <c r="C837" t="str">
        <f>_xlfn.XLOOKUP(A837,'Patient Demographics'!A:A,'Patient Demographics'!N:N,FALSE)</f>
        <v>West</v>
      </c>
      <c r="D837">
        <f>_xlfn.XLOOKUP(A837,'Patient Demographics'!A:A,'Patient Demographics'!I:I,FALSE)</f>
        <v>41</v>
      </c>
      <c r="E837" t="str">
        <f>_xlfn.XLOOKUP(A837,'Patient Demographics'!A:A,'Patient Demographics'!J:J,FALSE)</f>
        <v>Adult</v>
      </c>
      <c r="F837">
        <f>_xlfn.XLOOKUP(A837,'Billing Details'!A:A,'Billing Details'!U:U,FALSE)</f>
        <v>353.6</v>
      </c>
      <c r="G837">
        <f>_xlfn.XLOOKUP(A837,'Patient Health Records'!A:A,'Patient Health Records'!E:E,FALSE)</f>
        <v>92.6</v>
      </c>
      <c r="H837" t="str">
        <f>_xlfn.XLOOKUP(A837,'Patient Health Records'!A:A,'Patient Health Records'!B:B,FALSE)</f>
        <v>AB-</v>
      </c>
      <c r="I837" t="b">
        <f>_xlfn.XLOOKUP(A837,'Patient Health Records'!A:A,'Patient Health Records'!J:J,FALSE)</f>
        <v>0</v>
      </c>
      <c r="J837" t="b">
        <f>_xlfn.XLOOKUP(A837,'Patient Health Records'!A:A,'Patient Health Records'!P:P,FALSE)</f>
        <v>0</v>
      </c>
      <c r="K837" s="68">
        <f>_xlfn.XLOOKUP(A837,'Patient Health Records'!A:A,'Patient Health Records'!F:F,FALSE)</f>
        <v>30.236734693877548</v>
      </c>
      <c r="L837" s="22" t="b">
        <f>_xlfn.XLOOKUP(A837,'Patient Health Records'!A:A,'Patient Health Records'!AD:AD,FALSE)</f>
        <v>1</v>
      </c>
      <c r="M837">
        <f>_xlfn.XLOOKUP(A837,'Patient Demographics'!A:A,'Patient Demographics'!K:K,FALSE)</f>
        <v>20</v>
      </c>
      <c r="N837" t="b">
        <f>_xlfn.XLOOKUP(A837,'Billing Details'!A:A,'Billing Details'!T:T,FALSE)</f>
        <v>1</v>
      </c>
      <c r="O837" t="str">
        <f>_xlfn.XLOOKUP(A837,'Patient Health Records'!A:A,'Patient Health Records'!AF:AF,FALSE)</f>
        <v>Heart Disease</v>
      </c>
      <c r="P837" t="b">
        <f>_xlfn.XLOOKUP(A837,'Patient Health Records'!A:A,'Patient Health Records'!X:X,FALSE)</f>
        <v>0</v>
      </c>
      <c r="Q837" t="b">
        <f>_xlfn.XLOOKUP(A837,'Patient Health Records'!A:A,'Patient Health Records'!S:S,FALSE)</f>
        <v>0</v>
      </c>
      <c r="R837" t="b">
        <f>_xlfn.XLOOKUP(A837,'Patient Health Records'!A:A,'Patient Health Records'!AA:AA,FALSE)</f>
        <v>0</v>
      </c>
      <c r="S837" t="str">
        <f>_xlfn.XLOOKUP(A837,'Patient Demographics'!A:A,'Patient Demographics'!E:E,FALSE)</f>
        <v>Male</v>
      </c>
      <c r="T837" t="str">
        <f>_xlfn.XLOOKUP(A837,'Patient Education'!A:A,'Patient Education'!B:B,FALSE)</f>
        <v>High School</v>
      </c>
      <c r="U837" t="str">
        <f>_xlfn.XLOOKUP('Combined Sheet'!A837,'Patient Education'!A:A,'Patient Education'!C:C,FALSE)</f>
        <v>Unemployed</v>
      </c>
      <c r="V837">
        <f>_xlfn.XLOOKUP(A837,'Billing Details'!A:A,'Billing Details'!J:J,FALSE)</f>
        <v>500</v>
      </c>
    </row>
    <row r="838" spans="1:22" x14ac:dyDescent="0.35">
      <c r="A838" s="2" t="s">
        <v>1254</v>
      </c>
      <c r="B838">
        <f>_xlfn.XLOOKUP(A838,'Patient Demographics'!A:A,'Billing Details'!J:J,FALSE)</f>
        <v>1000</v>
      </c>
      <c r="C838" t="str">
        <f>_xlfn.XLOOKUP(A838,'Patient Demographics'!A:A,'Patient Demographics'!N:N,FALSE)</f>
        <v>South</v>
      </c>
      <c r="D838">
        <f>_xlfn.XLOOKUP(A838,'Patient Demographics'!A:A,'Patient Demographics'!I:I,FALSE)</f>
        <v>28</v>
      </c>
      <c r="E838" t="str">
        <f>_xlfn.XLOOKUP(A838,'Patient Demographics'!A:A,'Patient Demographics'!J:J,FALSE)</f>
        <v>Young adult</v>
      </c>
      <c r="F838" t="str">
        <f>_xlfn.XLOOKUP(A838,'Billing Details'!A:A,'Billing Details'!U:U,FALSE)</f>
        <v/>
      </c>
      <c r="G838">
        <f>_xlfn.XLOOKUP(A838,'Patient Health Records'!A:A,'Patient Health Records'!E:E,FALSE)</f>
        <v>68.099999999999994</v>
      </c>
      <c r="H838" t="str">
        <f>_xlfn.XLOOKUP(A838,'Patient Health Records'!A:A,'Patient Health Records'!B:B,FALSE)</f>
        <v>AB+</v>
      </c>
      <c r="I838" t="b">
        <f>_xlfn.XLOOKUP(A838,'Patient Health Records'!A:A,'Patient Health Records'!J:J,FALSE)</f>
        <v>0</v>
      </c>
      <c r="J838" t="b">
        <f>_xlfn.XLOOKUP(A838,'Patient Health Records'!A:A,'Patient Health Records'!P:P,FALSE)</f>
        <v>0</v>
      </c>
      <c r="K838" s="68">
        <f>_xlfn.XLOOKUP(A838,'Patient Health Records'!A:A,'Patient Health Records'!F:F,FALSE)</f>
        <v>24.418229409444582</v>
      </c>
      <c r="L838" s="22" t="b">
        <f>_xlfn.XLOOKUP(A838,'Patient Health Records'!A:A,'Patient Health Records'!AD:AD,FALSE)</f>
        <v>0</v>
      </c>
      <c r="M838">
        <f>_xlfn.XLOOKUP(A838,'Patient Demographics'!A:A,'Patient Demographics'!K:K,FALSE)</f>
        <v>25</v>
      </c>
      <c r="N838" t="b">
        <f>_xlfn.XLOOKUP(A838,'Billing Details'!A:A,'Billing Details'!T:T,FALSE)</f>
        <v>0</v>
      </c>
      <c r="O838" t="str">
        <f>_xlfn.XLOOKUP(A838,'Patient Health Records'!A:A,'Patient Health Records'!AF:AF,FALSE)</f>
        <v>Allergic Reaction</v>
      </c>
      <c r="P838" t="b">
        <f>_xlfn.XLOOKUP(A838,'Patient Health Records'!A:A,'Patient Health Records'!X:X,FALSE)</f>
        <v>0</v>
      </c>
      <c r="Q838" t="b">
        <f>_xlfn.XLOOKUP(A838,'Patient Health Records'!A:A,'Patient Health Records'!S:S,FALSE)</f>
        <v>0</v>
      </c>
      <c r="R838" t="b">
        <f>_xlfn.XLOOKUP(A838,'Patient Health Records'!A:A,'Patient Health Records'!AA:AA,FALSE)</f>
        <v>0</v>
      </c>
      <c r="S838" t="str">
        <f>_xlfn.XLOOKUP(A838,'Patient Demographics'!A:A,'Patient Demographics'!E:E,FALSE)</f>
        <v>Male</v>
      </c>
      <c r="T838" t="str">
        <f>_xlfn.XLOOKUP(A838,'Patient Education'!A:A,'Patient Education'!B:B,FALSE)</f>
        <v>High School</v>
      </c>
      <c r="U838" t="str">
        <f>_xlfn.XLOOKUP('Combined Sheet'!A838,'Patient Education'!A:A,'Patient Education'!C:C,FALSE)</f>
        <v>Unemployed</v>
      </c>
      <c r="V838">
        <f>_xlfn.XLOOKUP(A838,'Billing Details'!A:A,'Billing Details'!J:J,FALSE)</f>
        <v>1000</v>
      </c>
    </row>
    <row r="839" spans="1:22" x14ac:dyDescent="0.35">
      <c r="A839" s="2" t="s">
        <v>1255</v>
      </c>
      <c r="B839">
        <f>_xlfn.XLOOKUP(A839,'Patient Demographics'!A:A,'Billing Details'!J:J,FALSE)</f>
        <v>250000</v>
      </c>
      <c r="C839" t="str">
        <f>_xlfn.XLOOKUP(A839,'Patient Demographics'!A:A,'Patient Demographics'!N:N,FALSE)</f>
        <v>West</v>
      </c>
      <c r="D839">
        <f>_xlfn.XLOOKUP(A839,'Patient Demographics'!A:A,'Patient Demographics'!I:I,FALSE)</f>
        <v>73</v>
      </c>
      <c r="E839" t="str">
        <f>_xlfn.XLOOKUP(A839,'Patient Demographics'!A:A,'Patient Demographics'!J:J,FALSE)</f>
        <v>super senior</v>
      </c>
      <c r="F839">
        <f>_xlfn.XLOOKUP(A839,'Billing Details'!A:A,'Billing Details'!U:U,FALSE)</f>
        <v>212641.6</v>
      </c>
      <c r="G839">
        <f>_xlfn.XLOOKUP(A839,'Patient Health Records'!A:A,'Patient Health Records'!E:E,FALSE)</f>
        <v>87.2</v>
      </c>
      <c r="H839" t="str">
        <f>_xlfn.XLOOKUP(A839,'Patient Health Records'!A:A,'Patient Health Records'!B:B,FALSE)</f>
        <v>O+</v>
      </c>
      <c r="I839" t="b">
        <f>_xlfn.XLOOKUP(A839,'Patient Health Records'!A:A,'Patient Health Records'!J:J,FALSE)</f>
        <v>0</v>
      </c>
      <c r="J839" t="b">
        <f>_xlfn.XLOOKUP(A839,'Patient Health Records'!A:A,'Patient Health Records'!P:P,FALSE)</f>
        <v>1</v>
      </c>
      <c r="K839" s="68">
        <f>_xlfn.XLOOKUP(A839,'Patient Health Records'!A:A,'Patient Health Records'!F:F,FALSE)</f>
        <v>31.266807701961348</v>
      </c>
      <c r="L839" s="22" t="b">
        <f>_xlfn.XLOOKUP(A839,'Patient Health Records'!A:A,'Patient Health Records'!AD:AD,FALSE)</f>
        <v>1</v>
      </c>
      <c r="M839">
        <f>_xlfn.XLOOKUP(A839,'Patient Demographics'!A:A,'Patient Demographics'!K:K,FALSE)</f>
        <v>12</v>
      </c>
      <c r="N839" t="b">
        <f>_xlfn.XLOOKUP(A839,'Billing Details'!A:A,'Billing Details'!T:T,FALSE)</f>
        <v>1</v>
      </c>
      <c r="O839" t="str">
        <f>_xlfn.XLOOKUP(A839,'Patient Health Records'!A:A,'Patient Health Records'!AF:AF,FALSE)</f>
        <v>Fractured Leg</v>
      </c>
      <c r="P839" t="b">
        <f>_xlfn.XLOOKUP(A839,'Patient Health Records'!A:A,'Patient Health Records'!X:X,FALSE)</f>
        <v>0</v>
      </c>
      <c r="Q839" t="b">
        <f>_xlfn.XLOOKUP(A839,'Patient Health Records'!A:A,'Patient Health Records'!S:S,FALSE)</f>
        <v>0</v>
      </c>
      <c r="R839" t="b">
        <f>_xlfn.XLOOKUP(A839,'Patient Health Records'!A:A,'Patient Health Records'!AA:AA,FALSE)</f>
        <v>1</v>
      </c>
      <c r="S839" t="str">
        <f>_xlfn.XLOOKUP(A839,'Patient Demographics'!A:A,'Patient Demographics'!E:E,FALSE)</f>
        <v>Male</v>
      </c>
      <c r="T839" t="str">
        <f>_xlfn.XLOOKUP(A839,'Patient Education'!A:A,'Patient Education'!B:B,FALSE)</f>
        <v>Master's Degree</v>
      </c>
      <c r="U839" t="str">
        <f>_xlfn.XLOOKUP('Combined Sheet'!A839,'Patient Education'!A:A,'Patient Education'!C:C,FALSE)</f>
        <v>Doctor</v>
      </c>
      <c r="V839">
        <f>_xlfn.XLOOKUP(A839,'Billing Details'!A:A,'Billing Details'!J:J,FALSE)</f>
        <v>250000</v>
      </c>
    </row>
    <row r="840" spans="1:22" x14ac:dyDescent="0.35">
      <c r="A840" s="2" t="s">
        <v>1256</v>
      </c>
      <c r="B840">
        <f>_xlfn.XLOOKUP(A840,'Patient Demographics'!A:A,'Billing Details'!J:J,FALSE)</f>
        <v>15000</v>
      </c>
      <c r="C840" t="str">
        <f>_xlfn.XLOOKUP(A840,'Patient Demographics'!A:A,'Patient Demographics'!N:N,FALSE)</f>
        <v>South</v>
      </c>
      <c r="D840">
        <f>_xlfn.XLOOKUP(A840,'Patient Demographics'!A:A,'Patient Demographics'!I:I,FALSE)</f>
        <v>45</v>
      </c>
      <c r="E840" t="str">
        <f>_xlfn.XLOOKUP(A840,'Patient Demographics'!A:A,'Patient Demographics'!J:J,FALSE)</f>
        <v>Adult</v>
      </c>
      <c r="F840">
        <f>_xlfn.XLOOKUP(A840,'Billing Details'!A:A,'Billing Details'!U:U,FALSE)</f>
        <v>12903.95</v>
      </c>
      <c r="G840">
        <f>_xlfn.XLOOKUP(A840,'Patient Health Records'!A:A,'Patient Health Records'!E:E,FALSE)</f>
        <v>80</v>
      </c>
      <c r="H840" t="str">
        <f>_xlfn.XLOOKUP(A840,'Patient Health Records'!A:A,'Patient Health Records'!B:B,FALSE)</f>
        <v>A-</v>
      </c>
      <c r="I840" t="b">
        <f>_xlfn.XLOOKUP(A840,'Patient Health Records'!A:A,'Patient Health Records'!J:J,FALSE)</f>
        <v>1</v>
      </c>
      <c r="J840" t="b">
        <f>_xlfn.XLOOKUP(A840,'Patient Health Records'!A:A,'Patient Health Records'!P:P,FALSE)</f>
        <v>0</v>
      </c>
      <c r="K840" s="68">
        <f>_xlfn.XLOOKUP(A840,'Patient Health Records'!A:A,'Patient Health Records'!F:F,FALSE)</f>
        <v>28.344671201814062</v>
      </c>
      <c r="L840" s="22" t="b">
        <f>_xlfn.XLOOKUP(A840,'Patient Health Records'!A:A,'Patient Health Records'!AD:AD,FALSE)</f>
        <v>1</v>
      </c>
      <c r="M840">
        <f>_xlfn.XLOOKUP(A840,'Patient Demographics'!A:A,'Patient Demographics'!K:K,FALSE)</f>
        <v>30</v>
      </c>
      <c r="N840" t="b">
        <f>_xlfn.XLOOKUP(A840,'Billing Details'!A:A,'Billing Details'!T:T,FALSE)</f>
        <v>1</v>
      </c>
      <c r="O840" t="str">
        <f>_xlfn.XLOOKUP(A840,'Patient Health Records'!A:A,'Patient Health Records'!AF:AF,FALSE)</f>
        <v>Kidney Stones</v>
      </c>
      <c r="P840" t="b">
        <f>_xlfn.XLOOKUP(A840,'Patient Health Records'!A:A,'Patient Health Records'!X:X,FALSE)</f>
        <v>0</v>
      </c>
      <c r="Q840" t="b">
        <f>_xlfn.XLOOKUP(A840,'Patient Health Records'!A:A,'Patient Health Records'!S:S,FALSE)</f>
        <v>0</v>
      </c>
      <c r="R840" t="b">
        <f>_xlfn.XLOOKUP(A840,'Patient Health Records'!A:A,'Patient Health Records'!AA:AA,FALSE)</f>
        <v>1</v>
      </c>
      <c r="S840" t="str">
        <f>_xlfn.XLOOKUP(A840,'Patient Demographics'!A:A,'Patient Demographics'!E:E,FALSE)</f>
        <v>Male</v>
      </c>
      <c r="T840" t="str">
        <f>_xlfn.XLOOKUP(A840,'Patient Education'!A:A,'Patient Education'!B:B,FALSE)</f>
        <v>Master's Degree</v>
      </c>
      <c r="U840" t="str">
        <f>_xlfn.XLOOKUP('Combined Sheet'!A840,'Patient Education'!A:A,'Patient Education'!C:C,FALSE)</f>
        <v>Manager</v>
      </c>
      <c r="V840">
        <f>_xlfn.XLOOKUP(A840,'Billing Details'!A:A,'Billing Details'!J:J,FALSE)</f>
        <v>15000</v>
      </c>
    </row>
    <row r="841" spans="1:22" x14ac:dyDescent="0.35">
      <c r="A841" s="2" t="s">
        <v>1257</v>
      </c>
      <c r="B841">
        <f>_xlfn.XLOOKUP(A841,'Patient Demographics'!A:A,'Billing Details'!J:J,FALSE)</f>
        <v>45000</v>
      </c>
      <c r="C841" t="str">
        <f>_xlfn.XLOOKUP(A841,'Patient Demographics'!A:A,'Patient Demographics'!N:N,FALSE)</f>
        <v>South</v>
      </c>
      <c r="D841">
        <f>_xlfn.XLOOKUP(A841,'Patient Demographics'!A:A,'Patient Demographics'!I:I,FALSE)</f>
        <v>45</v>
      </c>
      <c r="E841" t="str">
        <f>_xlfn.XLOOKUP(A841,'Patient Demographics'!A:A,'Patient Demographics'!J:J,FALSE)</f>
        <v>Adult</v>
      </c>
      <c r="F841">
        <f>_xlfn.XLOOKUP(A841,'Billing Details'!A:A,'Billing Details'!U:U,FALSE)</f>
        <v>31870.590000000004</v>
      </c>
      <c r="G841">
        <f>_xlfn.XLOOKUP(A841,'Patient Health Records'!A:A,'Patient Health Records'!E:E,FALSE)</f>
        <v>102.8</v>
      </c>
      <c r="H841" t="str">
        <f>_xlfn.XLOOKUP(A841,'Patient Health Records'!A:A,'Patient Health Records'!B:B,FALSE)</f>
        <v>A-</v>
      </c>
      <c r="I841" t="b">
        <f>_xlfn.XLOOKUP(A841,'Patient Health Records'!A:A,'Patient Health Records'!J:J,FALSE)</f>
        <v>0</v>
      </c>
      <c r="J841" t="b">
        <f>_xlfn.XLOOKUP(A841,'Patient Health Records'!A:A,'Patient Health Records'!P:P,FALSE)</f>
        <v>0</v>
      </c>
      <c r="K841" s="68">
        <f>_xlfn.XLOOKUP(A841,'Patient Health Records'!A:A,'Patient Health Records'!F:F,FALSE)</f>
        <v>34.748512709572744</v>
      </c>
      <c r="L841" s="22" t="b">
        <f>_xlfn.XLOOKUP(A841,'Patient Health Records'!A:A,'Patient Health Records'!AD:AD,FALSE)</f>
        <v>1</v>
      </c>
      <c r="M841">
        <f>_xlfn.XLOOKUP(A841,'Patient Demographics'!A:A,'Patient Demographics'!K:K,FALSE)</f>
        <v>12</v>
      </c>
      <c r="N841" t="b">
        <f>_xlfn.XLOOKUP(A841,'Billing Details'!A:A,'Billing Details'!T:T,FALSE)</f>
        <v>1</v>
      </c>
      <c r="O841" t="str">
        <f>_xlfn.XLOOKUP(A841,'Patient Health Records'!A:A,'Patient Health Records'!AF:AF,FALSE)</f>
        <v>Respiratory Infection</v>
      </c>
      <c r="P841" t="b">
        <f>_xlfn.XLOOKUP(A841,'Patient Health Records'!A:A,'Patient Health Records'!X:X,FALSE)</f>
        <v>0</v>
      </c>
      <c r="Q841" t="b">
        <f>_xlfn.XLOOKUP(A841,'Patient Health Records'!A:A,'Patient Health Records'!S:S,FALSE)</f>
        <v>1</v>
      </c>
      <c r="R841" t="b">
        <f>_xlfn.XLOOKUP(A841,'Patient Health Records'!A:A,'Patient Health Records'!AA:AA,FALSE)</f>
        <v>0</v>
      </c>
      <c r="S841" t="str">
        <f>_xlfn.XLOOKUP(A841,'Patient Demographics'!A:A,'Patient Demographics'!E:E,FALSE)</f>
        <v>Male</v>
      </c>
      <c r="T841" t="str">
        <f>_xlfn.XLOOKUP(A841,'Patient Education'!A:A,'Patient Education'!B:B,FALSE)</f>
        <v>School</v>
      </c>
      <c r="U841" t="str">
        <f>_xlfn.XLOOKUP('Combined Sheet'!A841,'Patient Education'!A:A,'Patient Education'!C:C,FALSE)</f>
        <v>Retail Worker</v>
      </c>
      <c r="V841">
        <f>_xlfn.XLOOKUP(A841,'Billing Details'!A:A,'Billing Details'!J:J,FALSE)</f>
        <v>45000</v>
      </c>
    </row>
    <row r="842" spans="1:22" x14ac:dyDescent="0.35">
      <c r="A842" s="2" t="s">
        <v>1259</v>
      </c>
      <c r="B842">
        <f>_xlfn.XLOOKUP(A842,'Patient Demographics'!A:A,'Billing Details'!J:J,FALSE)</f>
        <v>240000</v>
      </c>
      <c r="C842" t="str">
        <f>_xlfn.XLOOKUP(A842,'Patient Demographics'!A:A,'Patient Demographics'!N:N,FALSE)</f>
        <v>North</v>
      </c>
      <c r="D842">
        <f>_xlfn.XLOOKUP(A842,'Patient Demographics'!A:A,'Patient Demographics'!I:I,FALSE)</f>
        <v>54</v>
      </c>
      <c r="E842" t="str">
        <f>_xlfn.XLOOKUP(A842,'Patient Demographics'!A:A,'Patient Demographics'!J:J,FALSE)</f>
        <v>Senior</v>
      </c>
      <c r="F842">
        <f>_xlfn.XLOOKUP(A842,'Billing Details'!A:A,'Billing Details'!U:U,FALSE)</f>
        <v>186596.28</v>
      </c>
      <c r="G842">
        <f>_xlfn.XLOOKUP(A842,'Patient Health Records'!A:A,'Patient Health Records'!E:E,FALSE)</f>
        <v>97.1</v>
      </c>
      <c r="H842" t="str">
        <f>_xlfn.XLOOKUP(A842,'Patient Health Records'!A:A,'Patient Health Records'!B:B,FALSE)</f>
        <v>AB-</v>
      </c>
      <c r="I842" t="b">
        <f>_xlfn.XLOOKUP(A842,'Patient Health Records'!A:A,'Patient Health Records'!J:J,FALSE)</f>
        <v>0</v>
      </c>
      <c r="J842" t="b">
        <f>_xlfn.XLOOKUP(A842,'Patient Health Records'!A:A,'Patient Health Records'!P:P,FALSE)</f>
        <v>1</v>
      </c>
      <c r="K842" s="68">
        <f>_xlfn.XLOOKUP(A842,'Patient Health Records'!A:A,'Patient Health Records'!F:F,FALSE)</f>
        <v>34.816594356197783</v>
      </c>
      <c r="L842" s="22" t="b">
        <f>_xlfn.XLOOKUP(A842,'Patient Health Records'!A:A,'Patient Health Records'!AD:AD,FALSE)</f>
        <v>1</v>
      </c>
      <c r="M842">
        <f>_xlfn.XLOOKUP(A842,'Patient Demographics'!A:A,'Patient Demographics'!K:K,FALSE)</f>
        <v>20</v>
      </c>
      <c r="N842" t="b">
        <f>_xlfn.XLOOKUP(A842,'Billing Details'!A:A,'Billing Details'!T:T,FALSE)</f>
        <v>1</v>
      </c>
      <c r="O842" t="str">
        <f>_xlfn.XLOOKUP(A842,'Patient Health Records'!A:A,'Patient Health Records'!AF:AF,FALSE)</f>
        <v>Respiratory Infection</v>
      </c>
      <c r="P842" t="b">
        <f>_xlfn.XLOOKUP(A842,'Patient Health Records'!A:A,'Patient Health Records'!X:X,FALSE)</f>
        <v>0</v>
      </c>
      <c r="Q842" t="b">
        <f>_xlfn.XLOOKUP(A842,'Patient Health Records'!A:A,'Patient Health Records'!S:S,FALSE)</f>
        <v>1</v>
      </c>
      <c r="R842" t="b">
        <f>_xlfn.XLOOKUP(A842,'Patient Health Records'!A:A,'Patient Health Records'!AA:AA,FALSE)</f>
        <v>1</v>
      </c>
      <c r="S842" t="str">
        <f>_xlfn.XLOOKUP(A842,'Patient Demographics'!A:A,'Patient Demographics'!E:E,FALSE)</f>
        <v>Male</v>
      </c>
      <c r="T842" t="str">
        <f>_xlfn.XLOOKUP(A842,'Patient Education'!A:A,'Patient Education'!B:B,FALSE)</f>
        <v>School</v>
      </c>
      <c r="U842" t="str">
        <f>_xlfn.XLOOKUP('Combined Sheet'!A842,'Patient Education'!A:A,'Patient Education'!C:C,FALSE)</f>
        <v>Clerical Staff</v>
      </c>
      <c r="V842">
        <f>_xlfn.XLOOKUP(A842,'Billing Details'!A:A,'Billing Details'!J:J,FALSE)</f>
        <v>240000</v>
      </c>
    </row>
    <row r="843" spans="1:22" x14ac:dyDescent="0.35">
      <c r="A843" s="2" t="s">
        <v>1261</v>
      </c>
      <c r="B843">
        <f>_xlfn.XLOOKUP(A843,'Patient Demographics'!A:A,'Billing Details'!J:J,FALSE)</f>
        <v>800</v>
      </c>
      <c r="C843" t="str">
        <f>_xlfn.XLOOKUP(A843,'Patient Demographics'!A:A,'Patient Demographics'!N:N,FALSE)</f>
        <v>South</v>
      </c>
      <c r="D843">
        <f>_xlfn.XLOOKUP(A843,'Patient Demographics'!A:A,'Patient Demographics'!I:I,FALSE)</f>
        <v>38</v>
      </c>
      <c r="E843" t="str">
        <f>_xlfn.XLOOKUP(A843,'Patient Demographics'!A:A,'Patient Demographics'!J:J,FALSE)</f>
        <v>Adult</v>
      </c>
      <c r="F843">
        <f>_xlfn.XLOOKUP(A843,'Billing Details'!A:A,'Billing Details'!U:U,FALSE)</f>
        <v>506.14</v>
      </c>
      <c r="G843">
        <f>_xlfn.XLOOKUP(A843,'Patient Health Records'!A:A,'Patient Health Records'!E:E,FALSE)</f>
        <v>89.8</v>
      </c>
      <c r="H843" t="str">
        <f>_xlfn.XLOOKUP(A843,'Patient Health Records'!A:A,'Patient Health Records'!B:B,FALSE)</f>
        <v>A-</v>
      </c>
      <c r="I843" t="b">
        <f>_xlfn.XLOOKUP(A843,'Patient Health Records'!A:A,'Patient Health Records'!J:J,FALSE)</f>
        <v>0</v>
      </c>
      <c r="J843" t="b">
        <f>_xlfn.XLOOKUP(A843,'Patient Health Records'!A:A,'Patient Health Records'!P:P,FALSE)</f>
        <v>0</v>
      </c>
      <c r="K843" s="68">
        <f>_xlfn.XLOOKUP(A843,'Patient Health Records'!A:A,'Patient Health Records'!F:F,FALSE)</f>
        <v>31.441476138790662</v>
      </c>
      <c r="L843" s="22" t="b">
        <f>_xlfn.XLOOKUP(A843,'Patient Health Records'!A:A,'Patient Health Records'!AD:AD,FALSE)</f>
        <v>1</v>
      </c>
      <c r="M843">
        <f>_xlfn.XLOOKUP(A843,'Patient Demographics'!A:A,'Patient Demographics'!K:K,FALSE)</f>
        <v>7</v>
      </c>
      <c r="N843" t="b">
        <f>_xlfn.XLOOKUP(A843,'Billing Details'!A:A,'Billing Details'!T:T,FALSE)</f>
        <v>1</v>
      </c>
      <c r="O843" t="str">
        <f>_xlfn.XLOOKUP(A843,'Patient Health Records'!A:A,'Patient Health Records'!AF:AF,FALSE)</f>
        <v>Allergic Reaction</v>
      </c>
      <c r="P843" t="b">
        <f>_xlfn.XLOOKUP(A843,'Patient Health Records'!A:A,'Patient Health Records'!X:X,FALSE)</f>
        <v>0</v>
      </c>
      <c r="Q843" t="b">
        <f>_xlfn.XLOOKUP(A843,'Patient Health Records'!A:A,'Patient Health Records'!S:S,FALSE)</f>
        <v>0</v>
      </c>
      <c r="R843" t="b">
        <f>_xlfn.XLOOKUP(A843,'Patient Health Records'!A:A,'Patient Health Records'!AA:AA,FALSE)</f>
        <v>1</v>
      </c>
      <c r="S843" t="str">
        <f>_xlfn.XLOOKUP(A843,'Patient Demographics'!A:A,'Patient Demographics'!E:E,FALSE)</f>
        <v>Female</v>
      </c>
      <c r="T843" t="str">
        <f>_xlfn.XLOOKUP(A843,'Patient Education'!A:A,'Patient Education'!B:B,FALSE)</f>
        <v>Master's Degree</v>
      </c>
      <c r="U843" t="str">
        <f>_xlfn.XLOOKUP('Combined Sheet'!A843,'Patient Education'!A:A,'Patient Education'!C:C,FALSE)</f>
        <v>Doctor</v>
      </c>
      <c r="V843">
        <f>_xlfn.XLOOKUP(A843,'Billing Details'!A:A,'Billing Details'!J:J,FALSE)</f>
        <v>800</v>
      </c>
    </row>
    <row r="844" spans="1:22" x14ac:dyDescent="0.35">
      <c r="A844" s="2" t="s">
        <v>1263</v>
      </c>
      <c r="B844">
        <f>_xlfn.XLOOKUP(A844,'Patient Demographics'!A:A,'Billing Details'!J:J,FALSE)</f>
        <v>800</v>
      </c>
      <c r="C844" t="str">
        <f>_xlfn.XLOOKUP(A844,'Patient Demographics'!A:A,'Patient Demographics'!N:N,FALSE)</f>
        <v>South</v>
      </c>
      <c r="D844">
        <f>_xlfn.XLOOKUP(A844,'Patient Demographics'!A:A,'Patient Demographics'!I:I,FALSE)</f>
        <v>42</v>
      </c>
      <c r="E844" t="str">
        <f>_xlfn.XLOOKUP(A844,'Patient Demographics'!A:A,'Patient Demographics'!J:J,FALSE)</f>
        <v>Adult</v>
      </c>
      <c r="F844" t="str">
        <f>_xlfn.XLOOKUP(A844,'Billing Details'!A:A,'Billing Details'!U:U,FALSE)</f>
        <v/>
      </c>
      <c r="G844">
        <f>_xlfn.XLOOKUP(A844,'Patient Health Records'!A:A,'Patient Health Records'!E:E,FALSE)</f>
        <v>70.7</v>
      </c>
      <c r="H844" t="str">
        <f>_xlfn.XLOOKUP(A844,'Patient Health Records'!A:A,'Patient Health Records'!B:B,FALSE)</f>
        <v>A+</v>
      </c>
      <c r="I844" t="b">
        <f>_xlfn.XLOOKUP(A844,'Patient Health Records'!A:A,'Patient Health Records'!J:J,FALSE)</f>
        <v>0</v>
      </c>
      <c r="J844" t="b">
        <f>_xlfn.XLOOKUP(A844,'Patient Health Records'!A:A,'Patient Health Records'!P:P,FALSE)</f>
        <v>1</v>
      </c>
      <c r="K844" s="68">
        <f>_xlfn.XLOOKUP(A844,'Patient Health Records'!A:A,'Patient Health Records'!F:F,FALSE)</f>
        <v>26.609958974745005</v>
      </c>
      <c r="L844" s="22" t="b">
        <f>_xlfn.XLOOKUP(A844,'Patient Health Records'!A:A,'Patient Health Records'!AD:AD,FALSE)</f>
        <v>0</v>
      </c>
      <c r="M844">
        <f>_xlfn.XLOOKUP(A844,'Patient Demographics'!A:A,'Patient Demographics'!K:K,FALSE)</f>
        <v>400</v>
      </c>
      <c r="N844" t="b">
        <f>_xlfn.XLOOKUP(A844,'Billing Details'!A:A,'Billing Details'!T:T,FALSE)</f>
        <v>0</v>
      </c>
      <c r="O844" t="str">
        <f>_xlfn.XLOOKUP(A844,'Patient Health Records'!A:A,'Patient Health Records'!AF:AF,FALSE)</f>
        <v>Hypertension</v>
      </c>
      <c r="P844" t="b">
        <f>_xlfn.XLOOKUP(A844,'Patient Health Records'!A:A,'Patient Health Records'!X:X,FALSE)</f>
        <v>0</v>
      </c>
      <c r="Q844" t="b">
        <f>_xlfn.XLOOKUP(A844,'Patient Health Records'!A:A,'Patient Health Records'!S:S,FALSE)</f>
        <v>0</v>
      </c>
      <c r="R844" t="b">
        <f>_xlfn.XLOOKUP(A844,'Patient Health Records'!A:A,'Patient Health Records'!AA:AA,FALSE)</f>
        <v>0</v>
      </c>
      <c r="S844" t="str">
        <f>_xlfn.XLOOKUP(A844,'Patient Demographics'!A:A,'Patient Demographics'!E:E,FALSE)</f>
        <v>Female</v>
      </c>
      <c r="T844" t="str">
        <f>_xlfn.XLOOKUP(A844,'Patient Education'!A:A,'Patient Education'!B:B,FALSE)</f>
        <v>School</v>
      </c>
      <c r="U844" t="str">
        <f>_xlfn.XLOOKUP('Combined Sheet'!A844,'Patient Education'!A:A,'Patient Education'!C:C,FALSE)</f>
        <v>Driver</v>
      </c>
      <c r="V844">
        <f>_xlfn.XLOOKUP(A844,'Billing Details'!A:A,'Billing Details'!J:J,FALSE)</f>
        <v>800</v>
      </c>
    </row>
    <row r="845" spans="1:22" x14ac:dyDescent="0.35">
      <c r="A845" s="2" t="s">
        <v>1264</v>
      </c>
      <c r="B845">
        <f>_xlfn.XLOOKUP(A845,'Patient Demographics'!A:A,'Billing Details'!J:J,FALSE)</f>
        <v>60000</v>
      </c>
      <c r="C845" t="str">
        <f>_xlfn.XLOOKUP(A845,'Patient Demographics'!A:A,'Patient Demographics'!N:N,FALSE)</f>
        <v>West</v>
      </c>
      <c r="D845">
        <f>_xlfn.XLOOKUP(A845,'Patient Demographics'!A:A,'Patient Demographics'!I:I,FALSE)</f>
        <v>73</v>
      </c>
      <c r="E845" t="str">
        <f>_xlfn.XLOOKUP(A845,'Patient Demographics'!A:A,'Patient Demographics'!J:J,FALSE)</f>
        <v>super senior</v>
      </c>
      <c r="F845" t="str">
        <f>_xlfn.XLOOKUP(A845,'Billing Details'!A:A,'Billing Details'!U:U,FALSE)</f>
        <v/>
      </c>
      <c r="G845">
        <f>_xlfn.XLOOKUP(A845,'Patient Health Records'!A:A,'Patient Health Records'!E:E,FALSE)</f>
        <v>67.599999999999994</v>
      </c>
      <c r="H845" t="str">
        <f>_xlfn.XLOOKUP(A845,'Patient Health Records'!A:A,'Patient Health Records'!B:B,FALSE)</f>
        <v>O-</v>
      </c>
      <c r="I845" t="b">
        <f>_xlfn.XLOOKUP(A845,'Patient Health Records'!A:A,'Patient Health Records'!J:J,FALSE)</f>
        <v>0</v>
      </c>
      <c r="J845" t="b">
        <f>_xlfn.XLOOKUP(A845,'Patient Health Records'!A:A,'Patient Health Records'!P:P,FALSE)</f>
        <v>0</v>
      </c>
      <c r="K845" s="68">
        <f>_xlfn.XLOOKUP(A845,'Patient Health Records'!A:A,'Patient Health Records'!F:F,FALSE)</f>
        <v>23.95124716553288</v>
      </c>
      <c r="L845" s="22" t="b">
        <f>_xlfn.XLOOKUP(A845,'Patient Health Records'!A:A,'Patient Health Records'!AD:AD,FALSE)</f>
        <v>0</v>
      </c>
      <c r="M845">
        <f>_xlfn.XLOOKUP(A845,'Patient Demographics'!A:A,'Patient Demographics'!K:K,FALSE)</f>
        <v>20</v>
      </c>
      <c r="N845" t="b">
        <f>_xlfn.XLOOKUP(A845,'Billing Details'!A:A,'Billing Details'!T:T,FALSE)</f>
        <v>0</v>
      </c>
      <c r="O845" t="str">
        <f>_xlfn.XLOOKUP(A845,'Patient Health Records'!A:A,'Patient Health Records'!AF:AF,FALSE)</f>
        <v>Fractured Leg</v>
      </c>
      <c r="P845" t="b">
        <f>_xlfn.XLOOKUP(A845,'Patient Health Records'!A:A,'Patient Health Records'!X:X,FALSE)</f>
        <v>0</v>
      </c>
      <c r="Q845" t="b">
        <f>_xlfn.XLOOKUP(A845,'Patient Health Records'!A:A,'Patient Health Records'!S:S,FALSE)</f>
        <v>0</v>
      </c>
      <c r="R845" t="b">
        <f>_xlfn.XLOOKUP(A845,'Patient Health Records'!A:A,'Patient Health Records'!AA:AA,FALSE)</f>
        <v>0</v>
      </c>
      <c r="S845" t="str">
        <f>_xlfn.XLOOKUP(A845,'Patient Demographics'!A:A,'Patient Demographics'!E:E,FALSE)</f>
        <v>Male</v>
      </c>
      <c r="T845" t="str">
        <f>_xlfn.XLOOKUP(A845,'Patient Education'!A:A,'Patient Education'!B:B,FALSE)</f>
        <v>Post-graduate</v>
      </c>
      <c r="U845" t="str">
        <f>_xlfn.XLOOKUP('Combined Sheet'!A845,'Patient Education'!A:A,'Patient Education'!C:C,FALSE)</f>
        <v>CEO</v>
      </c>
      <c r="V845">
        <f>_xlfn.XLOOKUP(A845,'Billing Details'!A:A,'Billing Details'!J:J,FALSE)</f>
        <v>60000</v>
      </c>
    </row>
    <row r="846" spans="1:22" x14ac:dyDescent="0.35">
      <c r="A846" s="2" t="s">
        <v>1265</v>
      </c>
      <c r="B846">
        <f>_xlfn.XLOOKUP(A846,'Patient Demographics'!A:A,'Billing Details'!J:J,FALSE)</f>
        <v>32000</v>
      </c>
      <c r="C846" t="str">
        <f>_xlfn.XLOOKUP(A846,'Patient Demographics'!A:A,'Patient Demographics'!N:N,FALSE)</f>
        <v>North</v>
      </c>
      <c r="D846">
        <f>_xlfn.XLOOKUP(A846,'Patient Demographics'!A:A,'Patient Demographics'!I:I,FALSE)</f>
        <v>58</v>
      </c>
      <c r="E846" t="str">
        <f>_xlfn.XLOOKUP(A846,'Patient Demographics'!A:A,'Patient Demographics'!J:J,FALSE)</f>
        <v>Senior</v>
      </c>
      <c r="F846">
        <f>_xlfn.XLOOKUP(A846,'Billing Details'!A:A,'Billing Details'!U:U,FALSE)</f>
        <v>26443.52</v>
      </c>
      <c r="G846">
        <f>_xlfn.XLOOKUP(A846,'Patient Health Records'!A:A,'Patient Health Records'!E:E,FALSE)</f>
        <v>59.9</v>
      </c>
      <c r="H846" t="str">
        <f>_xlfn.XLOOKUP(A846,'Patient Health Records'!A:A,'Patient Health Records'!B:B,FALSE)</f>
        <v>B+</v>
      </c>
      <c r="I846" t="b">
        <f>_xlfn.XLOOKUP(A846,'Patient Health Records'!A:A,'Patient Health Records'!J:J,FALSE)</f>
        <v>0</v>
      </c>
      <c r="J846" t="b">
        <f>_xlfn.XLOOKUP(A846,'Patient Health Records'!A:A,'Patient Health Records'!P:P,FALSE)</f>
        <v>0</v>
      </c>
      <c r="K846" s="68">
        <f>_xlfn.XLOOKUP(A846,'Patient Health Records'!A:A,'Patient Health Records'!F:F,FALSE)</f>
        <v>26.62222222222222</v>
      </c>
      <c r="L846" s="22" t="str">
        <f>_xlfn.XLOOKUP(A846,'Patient Health Records'!A:A,'Patient Health Records'!AD:AD,FALSE)</f>
        <v>FALSE</v>
      </c>
      <c r="M846">
        <f>_xlfn.XLOOKUP(A846,'Patient Demographics'!A:A,'Patient Demographics'!K:K,FALSE)</f>
        <v>3</v>
      </c>
      <c r="N846" t="b">
        <f>_xlfn.XLOOKUP(A846,'Billing Details'!A:A,'Billing Details'!T:T,FALSE)</f>
        <v>1</v>
      </c>
      <c r="O846" t="str">
        <f>_xlfn.XLOOKUP(A846,'Patient Health Records'!A:A,'Patient Health Records'!AF:AF,FALSE)</f>
        <v>Hypertension</v>
      </c>
      <c r="P846" t="b">
        <f>_xlfn.XLOOKUP(A846,'Patient Health Records'!A:A,'Patient Health Records'!X:X,FALSE)</f>
        <v>0</v>
      </c>
      <c r="Q846" t="b">
        <f>_xlfn.XLOOKUP(A846,'Patient Health Records'!A:A,'Patient Health Records'!S:S,FALSE)</f>
        <v>0</v>
      </c>
      <c r="R846" t="b">
        <f>_xlfn.XLOOKUP(A846,'Patient Health Records'!A:A,'Patient Health Records'!AA:AA,FALSE)</f>
        <v>0</v>
      </c>
      <c r="S846" t="str">
        <f>_xlfn.XLOOKUP(A846,'Patient Demographics'!A:A,'Patient Demographics'!E:E,FALSE)</f>
        <v>Female</v>
      </c>
      <c r="T846" t="str">
        <f>_xlfn.XLOOKUP(A846,'Patient Education'!A:A,'Patient Education'!B:B,FALSE)</f>
        <v>Uneducated</v>
      </c>
      <c r="U846" t="str">
        <f>_xlfn.XLOOKUP('Combined Sheet'!A846,'Patient Education'!A:A,'Patient Education'!C:C,FALSE)</f>
        <v>Farmer</v>
      </c>
      <c r="V846">
        <f>_xlfn.XLOOKUP(A846,'Billing Details'!A:A,'Billing Details'!J:J,FALSE)</f>
        <v>32000</v>
      </c>
    </row>
    <row r="847" spans="1:22" x14ac:dyDescent="0.35">
      <c r="A847" s="2" t="s">
        <v>1267</v>
      </c>
      <c r="B847">
        <f>_xlfn.XLOOKUP(A847,'Patient Demographics'!A:A,'Billing Details'!J:J,FALSE)</f>
        <v>250000</v>
      </c>
      <c r="C847" t="str">
        <f>_xlfn.XLOOKUP(A847,'Patient Demographics'!A:A,'Patient Demographics'!N:N,FALSE)</f>
        <v>North</v>
      </c>
      <c r="D847">
        <f>_xlfn.XLOOKUP(A847,'Patient Demographics'!A:A,'Patient Demographics'!I:I,FALSE)</f>
        <v>45</v>
      </c>
      <c r="E847" t="str">
        <f>_xlfn.XLOOKUP(A847,'Patient Demographics'!A:A,'Patient Demographics'!J:J,FALSE)</f>
        <v>Adult</v>
      </c>
      <c r="F847">
        <f>_xlfn.XLOOKUP(A847,'Billing Details'!A:A,'Billing Details'!U:U,FALSE)</f>
        <v>130103.79999999999</v>
      </c>
      <c r="G847">
        <f>_xlfn.XLOOKUP(A847,'Patient Health Records'!A:A,'Patient Health Records'!E:E,FALSE)</f>
        <v>101.2</v>
      </c>
      <c r="H847" t="str">
        <f>_xlfn.XLOOKUP(A847,'Patient Health Records'!A:A,'Patient Health Records'!B:B,FALSE)</f>
        <v>AB+</v>
      </c>
      <c r="I847" t="b">
        <f>_xlfn.XLOOKUP(A847,'Patient Health Records'!A:A,'Patient Health Records'!J:J,FALSE)</f>
        <v>0</v>
      </c>
      <c r="J847" t="b">
        <f>_xlfn.XLOOKUP(A847,'Patient Health Records'!A:A,'Patient Health Records'!P:P,FALSE)</f>
        <v>0</v>
      </c>
      <c r="K847" s="68">
        <f>_xlfn.XLOOKUP(A847,'Patient Health Records'!A:A,'Patient Health Records'!F:F,FALSE)</f>
        <v>33.044897959183672</v>
      </c>
      <c r="L847" s="22" t="b">
        <f>_xlfn.XLOOKUP(A847,'Patient Health Records'!A:A,'Patient Health Records'!AD:AD,FALSE)</f>
        <v>1</v>
      </c>
      <c r="M847">
        <f>_xlfn.XLOOKUP(A847,'Patient Demographics'!A:A,'Patient Demographics'!K:K,FALSE)</f>
        <v>15</v>
      </c>
      <c r="N847" t="b">
        <f>_xlfn.XLOOKUP(A847,'Billing Details'!A:A,'Billing Details'!T:T,FALSE)</f>
        <v>1</v>
      </c>
      <c r="O847" t="str">
        <f>_xlfn.XLOOKUP(A847,'Patient Health Records'!A:A,'Patient Health Records'!AF:AF,FALSE)</f>
        <v>Diabetes</v>
      </c>
      <c r="P847" t="b">
        <f>_xlfn.XLOOKUP(A847,'Patient Health Records'!A:A,'Patient Health Records'!X:X,FALSE)</f>
        <v>0</v>
      </c>
      <c r="Q847" t="b">
        <f>_xlfn.XLOOKUP(A847,'Patient Health Records'!A:A,'Patient Health Records'!S:S,FALSE)</f>
        <v>1</v>
      </c>
      <c r="R847" t="b">
        <f>_xlfn.XLOOKUP(A847,'Patient Health Records'!A:A,'Patient Health Records'!AA:AA,FALSE)</f>
        <v>0</v>
      </c>
      <c r="S847" t="str">
        <f>_xlfn.XLOOKUP(A847,'Patient Demographics'!A:A,'Patient Demographics'!E:E,FALSE)</f>
        <v>Male</v>
      </c>
      <c r="T847" t="str">
        <f>_xlfn.XLOOKUP(A847,'Patient Education'!A:A,'Patient Education'!B:B,FALSE)</f>
        <v>Bachelor's Degree</v>
      </c>
      <c r="U847" t="str">
        <f>_xlfn.XLOOKUP('Combined Sheet'!A847,'Patient Education'!A:A,'Patient Education'!C:C,FALSE)</f>
        <v>Engineer</v>
      </c>
      <c r="V847">
        <f>_xlfn.XLOOKUP(A847,'Billing Details'!A:A,'Billing Details'!J:J,FALSE)</f>
        <v>250000</v>
      </c>
    </row>
    <row r="848" spans="1:22" x14ac:dyDescent="0.35">
      <c r="A848" s="2" t="s">
        <v>1268</v>
      </c>
      <c r="B848">
        <f>_xlfn.XLOOKUP(A848,'Patient Demographics'!A:A,'Billing Details'!J:J,FALSE)</f>
        <v>12000</v>
      </c>
      <c r="C848" t="str">
        <f>_xlfn.XLOOKUP(A848,'Patient Demographics'!A:A,'Patient Demographics'!N:N,FALSE)</f>
        <v>North</v>
      </c>
      <c r="D848">
        <f>_xlfn.XLOOKUP(A848,'Patient Demographics'!A:A,'Patient Demographics'!I:I,FALSE)</f>
        <v>68</v>
      </c>
      <c r="E848" t="str">
        <f>_xlfn.XLOOKUP(A848,'Patient Demographics'!A:A,'Patient Demographics'!J:J,FALSE)</f>
        <v>super senior</v>
      </c>
      <c r="F848">
        <f>_xlfn.XLOOKUP(A848,'Billing Details'!A:A,'Billing Details'!U:U,FALSE)</f>
        <v>9364.9599999999991</v>
      </c>
      <c r="G848">
        <f>_xlfn.XLOOKUP(A848,'Patient Health Records'!A:A,'Patient Health Records'!E:E,FALSE)</f>
        <v>70</v>
      </c>
      <c r="H848" t="str">
        <f>_xlfn.XLOOKUP(A848,'Patient Health Records'!A:A,'Patient Health Records'!B:B,FALSE)</f>
        <v>O-</v>
      </c>
      <c r="I848" t="b">
        <f>_xlfn.XLOOKUP(A848,'Patient Health Records'!A:A,'Patient Health Records'!J:J,FALSE)</f>
        <v>0</v>
      </c>
      <c r="J848" t="b">
        <f>_xlfn.XLOOKUP(A848,'Patient Health Records'!A:A,'Patient Health Records'!P:P,FALSE)</f>
        <v>1</v>
      </c>
      <c r="K848" s="68">
        <f>_xlfn.XLOOKUP(A848,'Patient Health Records'!A:A,'Patient Health Records'!F:F,FALSE)</f>
        <v>29.136316337148799</v>
      </c>
      <c r="L848" s="22" t="b">
        <f>_xlfn.XLOOKUP(A848,'Patient Health Records'!A:A,'Patient Health Records'!AD:AD,FALSE)</f>
        <v>1</v>
      </c>
      <c r="M848">
        <f>_xlfn.XLOOKUP(A848,'Patient Demographics'!A:A,'Patient Demographics'!K:K,FALSE)</f>
        <v>3</v>
      </c>
      <c r="N848" t="b">
        <f>_xlfn.XLOOKUP(A848,'Billing Details'!A:A,'Billing Details'!T:T,FALSE)</f>
        <v>1</v>
      </c>
      <c r="O848" t="str">
        <f>_xlfn.XLOOKUP(A848,'Patient Health Records'!A:A,'Patient Health Records'!AF:AF,FALSE)</f>
        <v>Stroke</v>
      </c>
      <c r="P848" t="b">
        <f>_xlfn.XLOOKUP(A848,'Patient Health Records'!A:A,'Patient Health Records'!X:X,FALSE)</f>
        <v>0</v>
      </c>
      <c r="Q848" t="b">
        <f>_xlfn.XLOOKUP(A848,'Patient Health Records'!A:A,'Patient Health Records'!S:S,FALSE)</f>
        <v>0</v>
      </c>
      <c r="R848" t="b">
        <f>_xlfn.XLOOKUP(A848,'Patient Health Records'!A:A,'Patient Health Records'!AA:AA,FALSE)</f>
        <v>1</v>
      </c>
      <c r="S848" t="str">
        <f>_xlfn.XLOOKUP(A848,'Patient Demographics'!A:A,'Patient Demographics'!E:E,FALSE)</f>
        <v>Female</v>
      </c>
      <c r="T848" t="str">
        <f>_xlfn.XLOOKUP(A848,'Patient Education'!A:A,'Patient Education'!B:B,FALSE)</f>
        <v>Bachelor's Degree</v>
      </c>
      <c r="U848" t="str">
        <f>_xlfn.XLOOKUP('Combined Sheet'!A848,'Patient Education'!A:A,'Patient Education'!C:C,FALSE)</f>
        <v>Junior Executive</v>
      </c>
      <c r="V848">
        <f>_xlfn.XLOOKUP(A848,'Billing Details'!A:A,'Billing Details'!J:J,FALSE)</f>
        <v>12000</v>
      </c>
    </row>
    <row r="849" spans="1:22" x14ac:dyDescent="0.35">
      <c r="A849" s="2" t="s">
        <v>1269</v>
      </c>
      <c r="B849">
        <f>_xlfn.XLOOKUP(A849,'Patient Demographics'!A:A,'Billing Details'!J:J,FALSE)</f>
        <v>240000</v>
      </c>
      <c r="C849" t="str">
        <f>_xlfn.XLOOKUP(A849,'Patient Demographics'!A:A,'Patient Demographics'!N:N,FALSE)</f>
        <v>East</v>
      </c>
      <c r="D849">
        <f>_xlfn.XLOOKUP(A849,'Patient Demographics'!A:A,'Patient Demographics'!I:I,FALSE)</f>
        <v>38</v>
      </c>
      <c r="E849" t="str">
        <f>_xlfn.XLOOKUP(A849,'Patient Demographics'!A:A,'Patient Demographics'!J:J,FALSE)</f>
        <v>Adult</v>
      </c>
      <c r="F849">
        <f>_xlfn.XLOOKUP(A849,'Billing Details'!A:A,'Billing Details'!U:U,FALSE)</f>
        <v>167436.72</v>
      </c>
      <c r="G849">
        <f>_xlfn.XLOOKUP(A849,'Patient Health Records'!A:A,'Patient Health Records'!E:E,FALSE)</f>
        <v>84.9</v>
      </c>
      <c r="H849" t="str">
        <f>_xlfn.XLOOKUP(A849,'Patient Health Records'!A:A,'Patient Health Records'!B:B,FALSE)</f>
        <v>A+</v>
      </c>
      <c r="I849" t="b">
        <f>_xlfn.XLOOKUP(A849,'Patient Health Records'!A:A,'Patient Health Records'!J:J,FALSE)</f>
        <v>1</v>
      </c>
      <c r="J849" t="b">
        <f>_xlfn.XLOOKUP(A849,'Patient Health Records'!A:A,'Patient Health Records'!P:P,FALSE)</f>
        <v>1</v>
      </c>
      <c r="K849" s="68">
        <f>_xlfn.XLOOKUP(A849,'Patient Health Records'!A:A,'Patient Health Records'!F:F,FALSE)</f>
        <v>29.725849935226364</v>
      </c>
      <c r="L849" s="22" t="b">
        <f>_xlfn.XLOOKUP(A849,'Patient Health Records'!A:A,'Patient Health Records'!AD:AD,FALSE)</f>
        <v>1</v>
      </c>
      <c r="M849">
        <f>_xlfn.XLOOKUP(A849,'Patient Demographics'!A:A,'Patient Demographics'!K:K,FALSE)</f>
        <v>9</v>
      </c>
      <c r="N849" t="b">
        <f>_xlfn.XLOOKUP(A849,'Billing Details'!A:A,'Billing Details'!T:T,FALSE)</f>
        <v>1</v>
      </c>
      <c r="O849" t="str">
        <f>_xlfn.XLOOKUP(A849,'Patient Health Records'!A:A,'Patient Health Records'!AF:AF,FALSE)</f>
        <v>Allergic Reaction</v>
      </c>
      <c r="P849" t="b">
        <f>_xlfn.XLOOKUP(A849,'Patient Health Records'!A:A,'Patient Health Records'!X:X,FALSE)</f>
        <v>0</v>
      </c>
      <c r="Q849" t="b">
        <f>_xlfn.XLOOKUP(A849,'Patient Health Records'!A:A,'Patient Health Records'!S:S,FALSE)</f>
        <v>0</v>
      </c>
      <c r="R849" t="b">
        <f>_xlfn.XLOOKUP(A849,'Patient Health Records'!A:A,'Patient Health Records'!AA:AA,FALSE)</f>
        <v>1</v>
      </c>
      <c r="S849" t="str">
        <f>_xlfn.XLOOKUP(A849,'Patient Demographics'!A:A,'Patient Demographics'!E:E,FALSE)</f>
        <v>Female</v>
      </c>
      <c r="T849" t="str">
        <f>_xlfn.XLOOKUP(A849,'Patient Education'!A:A,'Patient Education'!B:B,FALSE)</f>
        <v>School</v>
      </c>
      <c r="U849" t="str">
        <f>_xlfn.XLOOKUP('Combined Sheet'!A849,'Patient Education'!A:A,'Patient Education'!C:C,FALSE)</f>
        <v>Retail Worker</v>
      </c>
      <c r="V849">
        <f>_xlfn.XLOOKUP(A849,'Billing Details'!A:A,'Billing Details'!J:J,FALSE)</f>
        <v>240000</v>
      </c>
    </row>
    <row r="850" spans="1:22" x14ac:dyDescent="0.35">
      <c r="A850" s="2" t="s">
        <v>1270</v>
      </c>
      <c r="B850">
        <f>_xlfn.XLOOKUP(A850,'Patient Demographics'!A:A,'Billing Details'!J:J,FALSE)</f>
        <v>300000</v>
      </c>
      <c r="C850" t="str">
        <f>_xlfn.XLOOKUP(A850,'Patient Demographics'!A:A,'Patient Demographics'!N:N,FALSE)</f>
        <v>East</v>
      </c>
      <c r="D850">
        <f>_xlfn.XLOOKUP(A850,'Patient Demographics'!A:A,'Patient Demographics'!I:I,FALSE)</f>
        <v>62</v>
      </c>
      <c r="E850" t="str">
        <f>_xlfn.XLOOKUP(A850,'Patient Demographics'!A:A,'Patient Demographics'!J:J,FALSE)</f>
        <v>super senior</v>
      </c>
      <c r="F850">
        <f>_xlfn.XLOOKUP(A850,'Billing Details'!A:A,'Billing Details'!U:U,FALSE)</f>
        <v>231831.84</v>
      </c>
      <c r="G850">
        <f>_xlfn.XLOOKUP(A850,'Patient Health Records'!A:A,'Patient Health Records'!E:E,FALSE)</f>
        <v>82.6</v>
      </c>
      <c r="H850" t="str">
        <f>_xlfn.XLOOKUP(A850,'Patient Health Records'!A:A,'Patient Health Records'!B:B,FALSE)</f>
        <v>O+</v>
      </c>
      <c r="I850" t="b">
        <f>_xlfn.XLOOKUP(A850,'Patient Health Records'!A:A,'Patient Health Records'!J:J,FALSE)</f>
        <v>0</v>
      </c>
      <c r="J850" t="b">
        <f>_xlfn.XLOOKUP(A850,'Patient Health Records'!A:A,'Patient Health Records'!P:P,FALSE)</f>
        <v>0</v>
      </c>
      <c r="K850" s="68">
        <f>_xlfn.XLOOKUP(A850,'Patient Health Records'!A:A,'Patient Health Records'!F:F,FALSE)</f>
        <v>31.866054550364563</v>
      </c>
      <c r="L850" s="22" t="b">
        <f>_xlfn.XLOOKUP(A850,'Patient Health Records'!A:A,'Patient Health Records'!AD:AD,FALSE)</f>
        <v>1</v>
      </c>
      <c r="M850">
        <f>_xlfn.XLOOKUP(A850,'Patient Demographics'!A:A,'Patient Demographics'!K:K,FALSE)</f>
        <v>20</v>
      </c>
      <c r="N850" t="b">
        <f>_xlfn.XLOOKUP(A850,'Billing Details'!A:A,'Billing Details'!T:T,FALSE)</f>
        <v>1</v>
      </c>
      <c r="O850" t="str">
        <f>_xlfn.XLOOKUP(A850,'Patient Health Records'!A:A,'Patient Health Records'!AF:AF,FALSE)</f>
        <v>Heart Attack</v>
      </c>
      <c r="P850" t="b">
        <f>_xlfn.XLOOKUP(A850,'Patient Health Records'!A:A,'Patient Health Records'!X:X,FALSE)</f>
        <v>0</v>
      </c>
      <c r="Q850" t="b">
        <f>_xlfn.XLOOKUP(A850,'Patient Health Records'!A:A,'Patient Health Records'!S:S,FALSE)</f>
        <v>1</v>
      </c>
      <c r="R850" t="b">
        <f>_xlfn.XLOOKUP(A850,'Patient Health Records'!A:A,'Patient Health Records'!AA:AA,FALSE)</f>
        <v>0</v>
      </c>
      <c r="S850" t="str">
        <f>_xlfn.XLOOKUP(A850,'Patient Demographics'!A:A,'Patient Demographics'!E:E,FALSE)</f>
        <v>Female</v>
      </c>
      <c r="T850" t="str">
        <f>_xlfn.XLOOKUP(A850,'Patient Education'!A:A,'Patient Education'!B:B,FALSE)</f>
        <v>Master's Degree</v>
      </c>
      <c r="U850" t="str">
        <f>_xlfn.XLOOKUP('Combined Sheet'!A850,'Patient Education'!A:A,'Patient Education'!C:C,FALSE)</f>
        <v>Manager</v>
      </c>
      <c r="V850">
        <f>_xlfn.XLOOKUP(A850,'Billing Details'!A:A,'Billing Details'!J:J,FALSE)</f>
        <v>300000</v>
      </c>
    </row>
    <row r="851" spans="1:22" x14ac:dyDescent="0.35">
      <c r="A851" s="2" t="s">
        <v>1271</v>
      </c>
      <c r="B851">
        <f>_xlfn.XLOOKUP(A851,'Patient Demographics'!A:A,'Billing Details'!J:J,FALSE)</f>
        <v>300000</v>
      </c>
      <c r="C851" t="str">
        <f>_xlfn.XLOOKUP(A851,'Patient Demographics'!A:A,'Patient Demographics'!N:N,FALSE)</f>
        <v>East</v>
      </c>
      <c r="D851">
        <f>_xlfn.XLOOKUP(A851,'Patient Demographics'!A:A,'Patient Demographics'!I:I,FALSE)</f>
        <v>38</v>
      </c>
      <c r="E851" t="str">
        <f>_xlfn.XLOOKUP(A851,'Patient Demographics'!A:A,'Patient Demographics'!J:J,FALSE)</f>
        <v>Adult</v>
      </c>
      <c r="F851">
        <f>_xlfn.XLOOKUP(A851,'Billing Details'!A:A,'Billing Details'!U:U,FALSE)</f>
        <v>201137.88</v>
      </c>
      <c r="G851">
        <f>_xlfn.XLOOKUP(A851,'Patient Health Records'!A:A,'Patient Health Records'!E:E,FALSE)</f>
        <v>62.7</v>
      </c>
      <c r="H851" t="str">
        <f>_xlfn.XLOOKUP(A851,'Patient Health Records'!A:A,'Patient Health Records'!B:B,FALSE)</f>
        <v>A+</v>
      </c>
      <c r="I851" t="b">
        <f>_xlfn.XLOOKUP(A851,'Patient Health Records'!A:A,'Patient Health Records'!J:J,FALSE)</f>
        <v>0</v>
      </c>
      <c r="J851" t="b">
        <f>_xlfn.XLOOKUP(A851,'Patient Health Records'!A:A,'Patient Health Records'!P:P,FALSE)</f>
        <v>0</v>
      </c>
      <c r="K851" s="68">
        <f>_xlfn.XLOOKUP(A851,'Patient Health Records'!A:A,'Patient Health Records'!F:F,FALSE)</f>
        <v>20.473469387755102</v>
      </c>
      <c r="L851" s="22" t="b">
        <f>_xlfn.XLOOKUP(A851,'Patient Health Records'!A:A,'Patient Health Records'!AD:AD,FALSE)</f>
        <v>0</v>
      </c>
      <c r="M851">
        <f>_xlfn.XLOOKUP(A851,'Patient Demographics'!A:A,'Patient Demographics'!K:K,FALSE)</f>
        <v>9</v>
      </c>
      <c r="N851" t="b">
        <f>_xlfn.XLOOKUP(A851,'Billing Details'!A:A,'Billing Details'!T:T,FALSE)</f>
        <v>1</v>
      </c>
      <c r="O851" t="str">
        <f>_xlfn.XLOOKUP(A851,'Patient Health Records'!A:A,'Patient Health Records'!AF:AF,FALSE)</f>
        <v>Diabetes</v>
      </c>
      <c r="P851" t="b">
        <f>_xlfn.XLOOKUP(A851,'Patient Health Records'!A:A,'Patient Health Records'!X:X,FALSE)</f>
        <v>0</v>
      </c>
      <c r="Q851" t="b">
        <f>_xlfn.XLOOKUP(A851,'Patient Health Records'!A:A,'Patient Health Records'!S:S,FALSE)</f>
        <v>0</v>
      </c>
      <c r="R851" t="b">
        <f>_xlfn.XLOOKUP(A851,'Patient Health Records'!A:A,'Patient Health Records'!AA:AA,FALSE)</f>
        <v>0</v>
      </c>
      <c r="S851" t="str">
        <f>_xlfn.XLOOKUP(A851,'Patient Demographics'!A:A,'Patient Demographics'!E:E,FALSE)</f>
        <v>Male</v>
      </c>
      <c r="T851" t="str">
        <f>_xlfn.XLOOKUP(A851,'Patient Education'!A:A,'Patient Education'!B:B,FALSE)</f>
        <v>High School</v>
      </c>
      <c r="U851" t="str">
        <f>_xlfn.XLOOKUP('Combined Sheet'!A851,'Patient Education'!A:A,'Patient Education'!C:C,FALSE)</f>
        <v>Unemployed</v>
      </c>
      <c r="V851">
        <f>_xlfn.XLOOKUP(A851,'Billing Details'!A:A,'Billing Details'!J:J,FALSE)</f>
        <v>300000</v>
      </c>
    </row>
    <row r="852" spans="1:22" x14ac:dyDescent="0.35">
      <c r="A852" s="2" t="s">
        <v>1272</v>
      </c>
      <c r="B852">
        <f>_xlfn.XLOOKUP(A852,'Patient Demographics'!A:A,'Billing Details'!J:J,FALSE)</f>
        <v>1600</v>
      </c>
      <c r="C852" t="str">
        <f>_xlfn.XLOOKUP(A852,'Patient Demographics'!A:A,'Patient Demographics'!N:N,FALSE)</f>
        <v>North</v>
      </c>
      <c r="D852">
        <f>_xlfn.XLOOKUP(A852,'Patient Demographics'!A:A,'Patient Demographics'!I:I,FALSE)</f>
        <v>53</v>
      </c>
      <c r="E852" t="str">
        <f>_xlfn.XLOOKUP(A852,'Patient Demographics'!A:A,'Patient Demographics'!J:J,FALSE)</f>
        <v>Senior</v>
      </c>
      <c r="F852" t="str">
        <f>_xlfn.XLOOKUP(A852,'Billing Details'!A:A,'Billing Details'!U:U,FALSE)</f>
        <v/>
      </c>
      <c r="G852">
        <f>_xlfn.XLOOKUP(A852,'Patient Health Records'!A:A,'Patient Health Records'!E:E,FALSE)</f>
        <v>75</v>
      </c>
      <c r="H852" t="str">
        <f>_xlfn.XLOOKUP(A852,'Patient Health Records'!A:A,'Patient Health Records'!B:B,FALSE)</f>
        <v>B-</v>
      </c>
      <c r="I852" t="b">
        <f>_xlfn.XLOOKUP(A852,'Patient Health Records'!A:A,'Patient Health Records'!J:J,FALSE)</f>
        <v>1</v>
      </c>
      <c r="J852" t="b">
        <f>_xlfn.XLOOKUP(A852,'Patient Health Records'!A:A,'Patient Health Records'!P:P,FALSE)</f>
        <v>0</v>
      </c>
      <c r="K852" s="68">
        <f>_xlfn.XLOOKUP(A852,'Patient Health Records'!A:A,'Patient Health Records'!F:F,FALSE)</f>
        <v>32.461911357340718</v>
      </c>
      <c r="L852" s="22" t="b">
        <f>_xlfn.XLOOKUP(A852,'Patient Health Records'!A:A,'Patient Health Records'!AD:AD,FALSE)</f>
        <v>1</v>
      </c>
      <c r="M852">
        <f>_xlfn.XLOOKUP(A852,'Patient Demographics'!A:A,'Patient Demographics'!K:K,FALSE)</f>
        <v>5</v>
      </c>
      <c r="N852" t="b">
        <f>_xlfn.XLOOKUP(A852,'Billing Details'!A:A,'Billing Details'!T:T,FALSE)</f>
        <v>0</v>
      </c>
      <c r="O852" t="str">
        <f>_xlfn.XLOOKUP(A852,'Patient Health Records'!A:A,'Patient Health Records'!AF:AF,FALSE)</f>
        <v>Fractured Arm</v>
      </c>
      <c r="P852" t="b">
        <f>_xlfn.XLOOKUP(A852,'Patient Health Records'!A:A,'Patient Health Records'!X:X,FALSE)</f>
        <v>0</v>
      </c>
      <c r="Q852" t="b">
        <f>_xlfn.XLOOKUP(A852,'Patient Health Records'!A:A,'Patient Health Records'!S:S,FALSE)</f>
        <v>1</v>
      </c>
      <c r="R852" t="b">
        <f>_xlfn.XLOOKUP(A852,'Patient Health Records'!A:A,'Patient Health Records'!AA:AA,FALSE)</f>
        <v>0</v>
      </c>
      <c r="S852" t="str">
        <f>_xlfn.XLOOKUP(A852,'Patient Demographics'!A:A,'Patient Demographics'!E:E,FALSE)</f>
        <v>Female</v>
      </c>
      <c r="T852" t="str">
        <f>_xlfn.XLOOKUP(A852,'Patient Education'!A:A,'Patient Education'!B:B,FALSE)</f>
        <v>School</v>
      </c>
      <c r="U852" t="str">
        <f>_xlfn.XLOOKUP('Combined Sheet'!A852,'Patient Education'!A:A,'Patient Education'!C:C,FALSE)</f>
        <v>Clerical Staff</v>
      </c>
      <c r="V852">
        <f>_xlfn.XLOOKUP(A852,'Billing Details'!A:A,'Billing Details'!J:J,FALSE)</f>
        <v>1600</v>
      </c>
    </row>
    <row r="853" spans="1:22" x14ac:dyDescent="0.35">
      <c r="A853" s="2" t="s">
        <v>1273</v>
      </c>
      <c r="B853">
        <f>_xlfn.XLOOKUP(A853,'Patient Demographics'!A:A,'Billing Details'!J:J,FALSE)</f>
        <v>200000</v>
      </c>
      <c r="C853" t="str">
        <f>_xlfn.XLOOKUP(A853,'Patient Demographics'!A:A,'Patient Demographics'!N:N,FALSE)</f>
        <v>South</v>
      </c>
      <c r="D853">
        <f>_xlfn.XLOOKUP(A853,'Patient Demographics'!A:A,'Patient Demographics'!I:I,FALSE)</f>
        <v>22</v>
      </c>
      <c r="E853" t="str">
        <f>_xlfn.XLOOKUP(A853,'Patient Demographics'!A:A,'Patient Demographics'!J:J,FALSE)</f>
        <v>Young adult</v>
      </c>
      <c r="F853">
        <f>_xlfn.XLOOKUP(A853,'Billing Details'!A:A,'Billing Details'!U:U,FALSE)</f>
        <v>124849.84</v>
      </c>
      <c r="G853">
        <f>_xlfn.XLOOKUP(A853,'Patient Health Records'!A:A,'Patient Health Records'!E:E,FALSE)</f>
        <v>57.2</v>
      </c>
      <c r="H853" t="str">
        <f>_xlfn.XLOOKUP(A853,'Patient Health Records'!A:A,'Patient Health Records'!B:B,FALSE)</f>
        <v>B-</v>
      </c>
      <c r="I853" t="b">
        <f>_xlfn.XLOOKUP(A853,'Patient Health Records'!A:A,'Patient Health Records'!J:J,FALSE)</f>
        <v>0</v>
      </c>
      <c r="J853" t="b">
        <f>_xlfn.XLOOKUP(A853,'Patient Health Records'!A:A,'Patient Health Records'!P:P,FALSE)</f>
        <v>0</v>
      </c>
      <c r="K853" s="68">
        <f>_xlfn.XLOOKUP(A853,'Patient Health Records'!A:A,'Patient Health Records'!F:F,FALSE)</f>
        <v>23.205809566311007</v>
      </c>
      <c r="L853" s="22" t="b">
        <f>_xlfn.XLOOKUP(A853,'Patient Health Records'!A:A,'Patient Health Records'!AD:AD,FALSE)</f>
        <v>0</v>
      </c>
      <c r="M853">
        <f>_xlfn.XLOOKUP(A853,'Patient Demographics'!A:A,'Patient Demographics'!K:K,FALSE)</f>
        <v>9</v>
      </c>
      <c r="N853" t="b">
        <f>_xlfn.XLOOKUP(A853,'Billing Details'!A:A,'Billing Details'!T:T,FALSE)</f>
        <v>1</v>
      </c>
      <c r="O853" t="str">
        <f>_xlfn.XLOOKUP(A853,'Patient Health Records'!A:A,'Patient Health Records'!AF:AF,FALSE)</f>
        <v>Childbirth</v>
      </c>
      <c r="P853" t="b">
        <f>_xlfn.XLOOKUP(A853,'Patient Health Records'!A:A,'Patient Health Records'!X:X,FALSE)</f>
        <v>0</v>
      </c>
      <c r="Q853" t="b">
        <f>_xlfn.XLOOKUP(A853,'Patient Health Records'!A:A,'Patient Health Records'!S:S,FALSE)</f>
        <v>0</v>
      </c>
      <c r="R853" t="b">
        <f>_xlfn.XLOOKUP(A853,'Patient Health Records'!A:A,'Patient Health Records'!AA:AA,FALSE)</f>
        <v>0</v>
      </c>
      <c r="S853" t="str">
        <f>_xlfn.XLOOKUP(A853,'Patient Demographics'!A:A,'Patient Demographics'!E:E,FALSE)</f>
        <v>Female</v>
      </c>
      <c r="T853" t="str">
        <f>_xlfn.XLOOKUP(A853,'Patient Education'!A:A,'Patient Education'!B:B,FALSE)</f>
        <v>Bachelor's Degree</v>
      </c>
      <c r="U853" t="str">
        <f>_xlfn.XLOOKUP('Combined Sheet'!A853,'Patient Education'!A:A,'Patient Education'!C:C,FALSE)</f>
        <v>Junior Executive</v>
      </c>
      <c r="V853">
        <f>_xlfn.XLOOKUP(A853,'Billing Details'!A:A,'Billing Details'!J:J,FALSE)</f>
        <v>200000</v>
      </c>
    </row>
    <row r="854" spans="1:22" x14ac:dyDescent="0.35">
      <c r="A854" s="2" t="s">
        <v>1274</v>
      </c>
      <c r="B854">
        <f>_xlfn.XLOOKUP(A854,'Patient Demographics'!A:A,'Billing Details'!J:J,FALSE)</f>
        <v>30000</v>
      </c>
      <c r="C854" t="str">
        <f>_xlfn.XLOOKUP(A854,'Patient Demographics'!A:A,'Patient Demographics'!N:N,FALSE)</f>
        <v>West</v>
      </c>
      <c r="D854">
        <f>_xlfn.XLOOKUP(A854,'Patient Demographics'!A:A,'Patient Demographics'!I:I,FALSE)</f>
        <v>45</v>
      </c>
      <c r="E854" t="str">
        <f>_xlfn.XLOOKUP(A854,'Patient Demographics'!A:A,'Patient Demographics'!J:J,FALSE)</f>
        <v>Adult</v>
      </c>
      <c r="F854">
        <f>_xlfn.XLOOKUP(A854,'Billing Details'!A:A,'Billing Details'!U:U,FALSE)</f>
        <v>16466.07</v>
      </c>
      <c r="G854">
        <f>_xlfn.XLOOKUP(A854,'Patient Health Records'!A:A,'Patient Health Records'!E:E,FALSE)</f>
        <v>68.2</v>
      </c>
      <c r="H854" t="str">
        <f>_xlfn.XLOOKUP(A854,'Patient Health Records'!A:A,'Patient Health Records'!B:B,FALSE)</f>
        <v>A-</v>
      </c>
      <c r="I854" t="b">
        <f>_xlfn.XLOOKUP(A854,'Patient Health Records'!A:A,'Patient Health Records'!J:J,FALSE)</f>
        <v>0</v>
      </c>
      <c r="J854" t="b">
        <f>_xlfn.XLOOKUP(A854,'Patient Health Records'!A:A,'Patient Health Records'!P:P,FALSE)</f>
        <v>0</v>
      </c>
      <c r="K854" s="68">
        <f>_xlfn.XLOOKUP(A854,'Patient Health Records'!A:A,'Patient Health Records'!F:F,FALSE)</f>
        <v>21.285228301239037</v>
      </c>
      <c r="L854" s="22" t="b">
        <f>_xlfn.XLOOKUP(A854,'Patient Health Records'!A:A,'Patient Health Records'!AD:AD,FALSE)</f>
        <v>0</v>
      </c>
      <c r="M854">
        <f>_xlfn.XLOOKUP(A854,'Patient Demographics'!A:A,'Patient Demographics'!K:K,FALSE)</f>
        <v>5</v>
      </c>
      <c r="N854" t="b">
        <f>_xlfn.XLOOKUP(A854,'Billing Details'!A:A,'Billing Details'!T:T,FALSE)</f>
        <v>1</v>
      </c>
      <c r="O854" t="str">
        <f>_xlfn.XLOOKUP(A854,'Patient Health Records'!A:A,'Patient Health Records'!AF:AF,FALSE)</f>
        <v>Diabetes</v>
      </c>
      <c r="P854" t="b">
        <f>_xlfn.XLOOKUP(A854,'Patient Health Records'!A:A,'Patient Health Records'!X:X,FALSE)</f>
        <v>0</v>
      </c>
      <c r="Q854" t="b">
        <f>_xlfn.XLOOKUP(A854,'Patient Health Records'!A:A,'Patient Health Records'!S:S,FALSE)</f>
        <v>0</v>
      </c>
      <c r="R854" t="b">
        <f>_xlfn.XLOOKUP(A854,'Patient Health Records'!A:A,'Patient Health Records'!AA:AA,FALSE)</f>
        <v>0</v>
      </c>
      <c r="S854" t="str">
        <f>_xlfn.XLOOKUP(A854,'Patient Demographics'!A:A,'Patient Demographics'!E:E,FALSE)</f>
        <v>Female</v>
      </c>
      <c r="T854" t="str">
        <f>_xlfn.XLOOKUP(A854,'Patient Education'!A:A,'Patient Education'!B:B,FALSE)</f>
        <v>High School</v>
      </c>
      <c r="U854" t="str">
        <f>_xlfn.XLOOKUP('Combined Sheet'!A854,'Patient Education'!A:A,'Patient Education'!C:C,FALSE)</f>
        <v>Unemployed</v>
      </c>
      <c r="V854">
        <f>_xlfn.XLOOKUP(A854,'Billing Details'!A:A,'Billing Details'!J:J,FALSE)</f>
        <v>30000</v>
      </c>
    </row>
    <row r="855" spans="1:22" x14ac:dyDescent="0.35">
      <c r="A855" s="2" t="s">
        <v>1275</v>
      </c>
      <c r="B855">
        <f>_xlfn.XLOOKUP(A855,'Patient Demographics'!A:A,'Billing Details'!J:J,FALSE)</f>
        <v>60000</v>
      </c>
      <c r="C855" t="str">
        <f>_xlfn.XLOOKUP(A855,'Patient Demographics'!A:A,'Patient Demographics'!N:N,FALSE)</f>
        <v>South</v>
      </c>
      <c r="D855">
        <f>_xlfn.XLOOKUP(A855,'Patient Demographics'!A:A,'Patient Demographics'!I:I,FALSE)</f>
        <v>42</v>
      </c>
      <c r="E855" t="str">
        <f>_xlfn.XLOOKUP(A855,'Patient Demographics'!A:A,'Patient Demographics'!J:J,FALSE)</f>
        <v>Adult</v>
      </c>
      <c r="F855" t="str">
        <f>_xlfn.XLOOKUP(A855,'Billing Details'!A:A,'Billing Details'!U:U,FALSE)</f>
        <v/>
      </c>
      <c r="G855">
        <f>_xlfn.XLOOKUP(A855,'Patient Health Records'!A:A,'Patient Health Records'!E:E,FALSE)</f>
        <v>78.2</v>
      </c>
      <c r="H855" t="str">
        <f>_xlfn.XLOOKUP(A855,'Patient Health Records'!A:A,'Patient Health Records'!B:B,FALSE)</f>
        <v>B-</v>
      </c>
      <c r="I855" t="b">
        <f>_xlfn.XLOOKUP(A855,'Patient Health Records'!A:A,'Patient Health Records'!J:J,FALSE)</f>
        <v>1</v>
      </c>
      <c r="J855" t="b">
        <f>_xlfn.XLOOKUP(A855,'Patient Health Records'!A:A,'Patient Health Records'!P:P,FALSE)</f>
        <v>0</v>
      </c>
      <c r="K855" s="68">
        <f>_xlfn.XLOOKUP(A855,'Patient Health Records'!A:A,'Patient Health Records'!F:F,FALSE)</f>
        <v>29.797286998933085</v>
      </c>
      <c r="L855" s="22" t="b">
        <f>_xlfn.XLOOKUP(A855,'Patient Health Records'!A:A,'Patient Health Records'!AD:AD,FALSE)</f>
        <v>1</v>
      </c>
      <c r="M855">
        <f>_xlfn.XLOOKUP(A855,'Patient Demographics'!A:A,'Patient Demographics'!K:K,FALSE)</f>
        <v>15</v>
      </c>
      <c r="N855" t="b">
        <f>_xlfn.XLOOKUP(A855,'Billing Details'!A:A,'Billing Details'!T:T,FALSE)</f>
        <v>0</v>
      </c>
      <c r="O855" t="str">
        <f>_xlfn.XLOOKUP(A855,'Patient Health Records'!A:A,'Patient Health Records'!AF:AF,FALSE)</f>
        <v>Childbirth</v>
      </c>
      <c r="P855" t="b">
        <f>_xlfn.XLOOKUP(A855,'Patient Health Records'!A:A,'Patient Health Records'!X:X,FALSE)</f>
        <v>0</v>
      </c>
      <c r="Q855" t="b">
        <f>_xlfn.XLOOKUP(A855,'Patient Health Records'!A:A,'Patient Health Records'!S:S,FALSE)</f>
        <v>1</v>
      </c>
      <c r="R855" t="b">
        <f>_xlfn.XLOOKUP(A855,'Patient Health Records'!A:A,'Patient Health Records'!AA:AA,FALSE)</f>
        <v>1</v>
      </c>
      <c r="S855" t="str">
        <f>_xlfn.XLOOKUP(A855,'Patient Demographics'!A:A,'Patient Demographics'!E:E,FALSE)</f>
        <v>Female</v>
      </c>
      <c r="T855" t="str">
        <f>_xlfn.XLOOKUP(A855,'Patient Education'!A:A,'Patient Education'!B:B,FALSE)</f>
        <v>Master's Degree</v>
      </c>
      <c r="U855" t="str">
        <f>_xlfn.XLOOKUP('Combined Sheet'!A855,'Patient Education'!A:A,'Patient Education'!C:C,FALSE)</f>
        <v>Doctor</v>
      </c>
      <c r="V855">
        <f>_xlfn.XLOOKUP(A855,'Billing Details'!A:A,'Billing Details'!J:J,FALSE)</f>
        <v>60000</v>
      </c>
    </row>
    <row r="856" spans="1:22" x14ac:dyDescent="0.35">
      <c r="A856" s="2" t="s">
        <v>1276</v>
      </c>
      <c r="B856">
        <f>_xlfn.XLOOKUP(A856,'Patient Demographics'!A:A,'Billing Details'!J:J,FALSE)</f>
        <v>18000</v>
      </c>
      <c r="C856" t="str">
        <f>_xlfn.XLOOKUP(A856,'Patient Demographics'!A:A,'Patient Demographics'!N:N,FALSE)</f>
        <v>South</v>
      </c>
      <c r="D856">
        <f>_xlfn.XLOOKUP(A856,'Patient Demographics'!A:A,'Patient Demographics'!I:I,FALSE)</f>
        <v>33</v>
      </c>
      <c r="E856" t="str">
        <f>_xlfn.XLOOKUP(A856,'Patient Demographics'!A:A,'Patient Demographics'!J:J,FALSE)</f>
        <v>Adult</v>
      </c>
      <c r="F856">
        <f>_xlfn.XLOOKUP(A856,'Billing Details'!A:A,'Billing Details'!U:U,FALSE)</f>
        <v>16160.939999999999</v>
      </c>
      <c r="G856">
        <f>_xlfn.XLOOKUP(A856,'Patient Health Records'!A:A,'Patient Health Records'!E:E,FALSE)</f>
        <v>81</v>
      </c>
      <c r="H856" t="str">
        <f>_xlfn.XLOOKUP(A856,'Patient Health Records'!A:A,'Patient Health Records'!B:B,FALSE)</f>
        <v>AB+</v>
      </c>
      <c r="I856" t="b">
        <f>_xlfn.XLOOKUP(A856,'Patient Health Records'!A:A,'Patient Health Records'!J:J,FALSE)</f>
        <v>1</v>
      </c>
      <c r="J856" t="b">
        <f>_xlfn.XLOOKUP(A856,'Patient Health Records'!A:A,'Patient Health Records'!P:P,FALSE)</f>
        <v>0</v>
      </c>
      <c r="K856" s="68">
        <f>_xlfn.XLOOKUP(A856,'Patient Health Records'!A:A,'Patient Health Records'!F:F,FALSE)</f>
        <v>31.248794413795761</v>
      </c>
      <c r="L856" s="22" t="b">
        <f>_xlfn.XLOOKUP(A856,'Patient Health Records'!A:A,'Patient Health Records'!AD:AD,FALSE)</f>
        <v>1</v>
      </c>
      <c r="M856">
        <f>_xlfn.XLOOKUP(A856,'Patient Demographics'!A:A,'Patient Demographics'!K:K,FALSE)</f>
        <v>250</v>
      </c>
      <c r="N856" t="b">
        <f>_xlfn.XLOOKUP(A856,'Billing Details'!A:A,'Billing Details'!T:T,FALSE)</f>
        <v>1</v>
      </c>
      <c r="O856" t="str">
        <f>_xlfn.XLOOKUP(A856,'Patient Health Records'!A:A,'Patient Health Records'!AF:AF,FALSE)</f>
        <v>Heart Disease</v>
      </c>
      <c r="P856" t="b">
        <f>_xlfn.XLOOKUP(A856,'Patient Health Records'!A:A,'Patient Health Records'!X:X,FALSE)</f>
        <v>0</v>
      </c>
      <c r="Q856" t="b">
        <f>_xlfn.XLOOKUP(A856,'Patient Health Records'!A:A,'Patient Health Records'!S:S,FALSE)</f>
        <v>1</v>
      </c>
      <c r="R856" t="b">
        <f>_xlfn.XLOOKUP(A856,'Patient Health Records'!A:A,'Patient Health Records'!AA:AA,FALSE)</f>
        <v>0</v>
      </c>
      <c r="S856" t="str">
        <f>_xlfn.XLOOKUP(A856,'Patient Demographics'!A:A,'Patient Demographics'!E:E,FALSE)</f>
        <v>Male</v>
      </c>
      <c r="T856" t="str">
        <f>_xlfn.XLOOKUP(A856,'Patient Education'!A:A,'Patient Education'!B:B,FALSE)</f>
        <v>School</v>
      </c>
      <c r="U856" t="str">
        <f>_xlfn.XLOOKUP('Combined Sheet'!A856,'Patient Education'!A:A,'Patient Education'!C:C,FALSE)</f>
        <v>Retail Worker</v>
      </c>
      <c r="V856">
        <f>_xlfn.XLOOKUP(A856,'Billing Details'!A:A,'Billing Details'!J:J,FALSE)</f>
        <v>18000</v>
      </c>
    </row>
    <row r="857" spans="1:22" x14ac:dyDescent="0.35">
      <c r="A857" s="2" t="s">
        <v>1277</v>
      </c>
      <c r="B857">
        <f>_xlfn.XLOOKUP(A857,'Patient Demographics'!A:A,'Billing Details'!J:J,FALSE)</f>
        <v>2000</v>
      </c>
      <c r="C857" t="str">
        <f>_xlfn.XLOOKUP(A857,'Patient Demographics'!A:A,'Patient Demographics'!N:N,FALSE)</f>
        <v>North</v>
      </c>
      <c r="D857">
        <f>_xlfn.XLOOKUP(A857,'Patient Demographics'!A:A,'Patient Demographics'!I:I,FALSE)</f>
        <v>88</v>
      </c>
      <c r="E857" t="str">
        <f>_xlfn.XLOOKUP(A857,'Patient Demographics'!A:A,'Patient Demographics'!J:J,FALSE)</f>
        <v>super senior</v>
      </c>
      <c r="F857" t="str">
        <f>_xlfn.XLOOKUP(A857,'Billing Details'!A:A,'Billing Details'!U:U,FALSE)</f>
        <v/>
      </c>
      <c r="G857">
        <f>_xlfn.XLOOKUP(A857,'Patient Health Records'!A:A,'Patient Health Records'!E:E,FALSE)</f>
        <v>59.8</v>
      </c>
      <c r="H857" t="str">
        <f>_xlfn.XLOOKUP(A857,'Patient Health Records'!A:A,'Patient Health Records'!B:B,FALSE)</f>
        <v>O+</v>
      </c>
      <c r="I857" t="b">
        <f>_xlfn.XLOOKUP(A857,'Patient Health Records'!A:A,'Patient Health Records'!J:J,FALSE)</f>
        <v>0</v>
      </c>
      <c r="J857" t="b">
        <f>_xlfn.XLOOKUP(A857,'Patient Health Records'!A:A,'Patient Health Records'!P:P,FALSE)</f>
        <v>0</v>
      </c>
      <c r="K857" s="68">
        <f>_xlfn.XLOOKUP(A857,'Patient Health Records'!A:A,'Patient Health Records'!F:F,FALSE)</f>
        <v>22.507433475102562</v>
      </c>
      <c r="L857" s="22" t="b">
        <f>_xlfn.XLOOKUP(A857,'Patient Health Records'!A:A,'Patient Health Records'!AD:AD,FALSE)</f>
        <v>0</v>
      </c>
      <c r="M857">
        <f>_xlfn.XLOOKUP(A857,'Patient Demographics'!A:A,'Patient Demographics'!K:K,FALSE)</f>
        <v>10</v>
      </c>
      <c r="N857" t="b">
        <f>_xlfn.XLOOKUP(A857,'Billing Details'!A:A,'Billing Details'!T:T,FALSE)</f>
        <v>0</v>
      </c>
      <c r="O857" t="str">
        <f>_xlfn.XLOOKUP(A857,'Patient Health Records'!A:A,'Patient Health Records'!AF:AF,FALSE)</f>
        <v>Kidney Stones</v>
      </c>
      <c r="P857" t="b">
        <f>_xlfn.XLOOKUP(A857,'Patient Health Records'!A:A,'Patient Health Records'!X:X,FALSE)</f>
        <v>0</v>
      </c>
      <c r="Q857" t="b">
        <f>_xlfn.XLOOKUP(A857,'Patient Health Records'!A:A,'Patient Health Records'!S:S,FALSE)</f>
        <v>0</v>
      </c>
      <c r="R857" t="b">
        <f>_xlfn.XLOOKUP(A857,'Patient Health Records'!A:A,'Patient Health Records'!AA:AA,FALSE)</f>
        <v>0</v>
      </c>
      <c r="S857" t="str">
        <f>_xlfn.XLOOKUP(A857,'Patient Demographics'!A:A,'Patient Demographics'!E:E,FALSE)</f>
        <v>Male</v>
      </c>
      <c r="T857" t="str">
        <f>_xlfn.XLOOKUP(A857,'Patient Education'!A:A,'Patient Education'!B:B,FALSE)</f>
        <v>Bachelor's Degree</v>
      </c>
      <c r="U857" t="str">
        <f>_xlfn.XLOOKUP('Combined Sheet'!A857,'Patient Education'!A:A,'Patient Education'!C:C,FALSE)</f>
        <v>Nurse</v>
      </c>
      <c r="V857">
        <f>_xlfn.XLOOKUP(A857,'Billing Details'!A:A,'Billing Details'!J:J,FALSE)</f>
        <v>2000</v>
      </c>
    </row>
    <row r="858" spans="1:22" x14ac:dyDescent="0.35">
      <c r="A858" s="2" t="s">
        <v>1278</v>
      </c>
      <c r="B858">
        <f>_xlfn.XLOOKUP(A858,'Patient Demographics'!A:A,'Billing Details'!J:J,FALSE)</f>
        <v>75000</v>
      </c>
      <c r="C858" t="str">
        <f>_xlfn.XLOOKUP(A858,'Patient Demographics'!A:A,'Patient Demographics'!N:N,FALSE)</f>
        <v>West</v>
      </c>
      <c r="D858">
        <f>_xlfn.XLOOKUP(A858,'Patient Demographics'!A:A,'Patient Demographics'!I:I,FALSE)</f>
        <v>53</v>
      </c>
      <c r="E858" t="str">
        <f>_xlfn.XLOOKUP(A858,'Patient Demographics'!A:A,'Patient Demographics'!J:J,FALSE)</f>
        <v>Senior</v>
      </c>
      <c r="F858" t="str">
        <f>_xlfn.XLOOKUP(A858,'Billing Details'!A:A,'Billing Details'!U:U,FALSE)</f>
        <v/>
      </c>
      <c r="G858">
        <f>_xlfn.XLOOKUP(A858,'Patient Health Records'!A:A,'Patient Health Records'!E:E,FALSE)</f>
        <v>50.3</v>
      </c>
      <c r="H858" t="str">
        <f>_xlfn.XLOOKUP(A858,'Patient Health Records'!A:A,'Patient Health Records'!B:B,FALSE)</f>
        <v>B-</v>
      </c>
      <c r="I858" t="b">
        <f>_xlfn.XLOOKUP(A858,'Patient Health Records'!A:A,'Patient Health Records'!J:J,FALSE)</f>
        <v>0</v>
      </c>
      <c r="J858" t="b">
        <f>_xlfn.XLOOKUP(A858,'Patient Health Records'!A:A,'Patient Health Records'!P:P,FALSE)</f>
        <v>0</v>
      </c>
      <c r="K858" s="68">
        <f>_xlfn.XLOOKUP(A858,'Patient Health Records'!A:A,'Patient Health Records'!F:F,FALSE)</f>
        <v>20.668967784352397</v>
      </c>
      <c r="L858" s="22" t="b">
        <f>_xlfn.XLOOKUP(A858,'Patient Health Records'!A:A,'Patient Health Records'!AD:AD,FALSE)</f>
        <v>0</v>
      </c>
      <c r="M858">
        <f>_xlfn.XLOOKUP(A858,'Patient Demographics'!A:A,'Patient Demographics'!K:K,FALSE)</f>
        <v>9</v>
      </c>
      <c r="N858" t="b">
        <f>_xlfn.XLOOKUP(A858,'Billing Details'!A:A,'Billing Details'!T:T,FALSE)</f>
        <v>0</v>
      </c>
      <c r="O858" t="str">
        <f>_xlfn.XLOOKUP(A858,'Patient Health Records'!A:A,'Patient Health Records'!AF:AF,FALSE)</f>
        <v>Cancer</v>
      </c>
      <c r="P858" t="b">
        <f>_xlfn.XLOOKUP(A858,'Patient Health Records'!A:A,'Patient Health Records'!X:X,FALSE)</f>
        <v>0</v>
      </c>
      <c r="Q858" t="b">
        <f>_xlfn.XLOOKUP(A858,'Patient Health Records'!A:A,'Patient Health Records'!S:S,FALSE)</f>
        <v>0</v>
      </c>
      <c r="R858" t="b">
        <f>_xlfn.XLOOKUP(A858,'Patient Health Records'!A:A,'Patient Health Records'!AA:AA,FALSE)</f>
        <v>0</v>
      </c>
      <c r="S858" t="str">
        <f>_xlfn.XLOOKUP(A858,'Patient Demographics'!A:A,'Patient Demographics'!E:E,FALSE)</f>
        <v>Female</v>
      </c>
      <c r="T858" t="str">
        <f>_xlfn.XLOOKUP(A858,'Patient Education'!A:A,'Patient Education'!B:B,FALSE)</f>
        <v>School</v>
      </c>
      <c r="U858" t="str">
        <f>_xlfn.XLOOKUP('Combined Sheet'!A858,'Patient Education'!A:A,'Patient Education'!C:C,FALSE)</f>
        <v>Retail Worker</v>
      </c>
      <c r="V858">
        <f>_xlfn.XLOOKUP(A858,'Billing Details'!A:A,'Billing Details'!J:J,FALSE)</f>
        <v>75000</v>
      </c>
    </row>
    <row r="859" spans="1:22" x14ac:dyDescent="0.35">
      <c r="A859" s="2" t="s">
        <v>1279</v>
      </c>
      <c r="B859">
        <f>_xlfn.XLOOKUP(A859,'Patient Demographics'!A:A,'Billing Details'!J:J,FALSE)</f>
        <v>800</v>
      </c>
      <c r="C859" t="str">
        <f>_xlfn.XLOOKUP(A859,'Patient Demographics'!A:A,'Patient Demographics'!N:N,FALSE)</f>
        <v>West</v>
      </c>
      <c r="D859">
        <f>_xlfn.XLOOKUP(A859,'Patient Demographics'!A:A,'Patient Demographics'!I:I,FALSE)</f>
        <v>38</v>
      </c>
      <c r="E859" t="str">
        <f>_xlfn.XLOOKUP(A859,'Patient Demographics'!A:A,'Patient Demographics'!J:J,FALSE)</f>
        <v>Adult</v>
      </c>
      <c r="F859">
        <f>_xlfn.XLOOKUP(A859,'Billing Details'!A:A,'Billing Details'!U:U,FALSE)</f>
        <v>718.38</v>
      </c>
      <c r="G859">
        <f>_xlfn.XLOOKUP(A859,'Patient Health Records'!A:A,'Patient Health Records'!E:E,FALSE)</f>
        <v>96.6</v>
      </c>
      <c r="H859" t="str">
        <f>_xlfn.XLOOKUP(A859,'Patient Health Records'!A:A,'Patient Health Records'!B:B,FALSE)</f>
        <v>AB+</v>
      </c>
      <c r="I859" t="b">
        <f>_xlfn.XLOOKUP(A859,'Patient Health Records'!A:A,'Patient Health Records'!J:J,FALSE)</f>
        <v>0</v>
      </c>
      <c r="J859" t="b">
        <f>_xlfn.XLOOKUP(A859,'Patient Health Records'!A:A,'Patient Health Records'!P:P,FALSE)</f>
        <v>0</v>
      </c>
      <c r="K859" s="68">
        <f>_xlfn.XLOOKUP(A859,'Patient Health Records'!A:A,'Patient Health Records'!F:F,FALSE)</f>
        <v>31.906460562822033</v>
      </c>
      <c r="L859" s="22" t="b">
        <f>_xlfn.XLOOKUP(A859,'Patient Health Records'!A:A,'Patient Health Records'!AD:AD,FALSE)</f>
        <v>1</v>
      </c>
      <c r="M859">
        <f>_xlfn.XLOOKUP(A859,'Patient Demographics'!A:A,'Patient Demographics'!K:K,FALSE)</f>
        <v>7</v>
      </c>
      <c r="N859" t="b">
        <f>_xlfn.XLOOKUP(A859,'Billing Details'!A:A,'Billing Details'!T:T,FALSE)</f>
        <v>1</v>
      </c>
      <c r="O859" t="str">
        <f>_xlfn.XLOOKUP(A859,'Patient Health Records'!A:A,'Patient Health Records'!AF:AF,FALSE)</f>
        <v>Childbirth</v>
      </c>
      <c r="P859" t="b">
        <f>_xlfn.XLOOKUP(A859,'Patient Health Records'!A:A,'Patient Health Records'!X:X,FALSE)</f>
        <v>0</v>
      </c>
      <c r="Q859" t="b">
        <f>_xlfn.XLOOKUP(A859,'Patient Health Records'!A:A,'Patient Health Records'!S:S,FALSE)</f>
        <v>1</v>
      </c>
      <c r="R859" t="b">
        <f>_xlfn.XLOOKUP(A859,'Patient Health Records'!A:A,'Patient Health Records'!AA:AA,FALSE)</f>
        <v>0</v>
      </c>
      <c r="S859" t="str">
        <f>_xlfn.XLOOKUP(A859,'Patient Demographics'!A:A,'Patient Demographics'!E:E,FALSE)</f>
        <v>Male</v>
      </c>
      <c r="T859" t="str">
        <f>_xlfn.XLOOKUP(A859,'Patient Education'!A:A,'Patient Education'!B:B,FALSE)</f>
        <v>Bachelor's Degree</v>
      </c>
      <c r="U859" t="str">
        <f>_xlfn.XLOOKUP('Combined Sheet'!A859,'Patient Education'!A:A,'Patient Education'!C:C,FALSE)</f>
        <v>Junior Executive</v>
      </c>
      <c r="V859">
        <f>_xlfn.XLOOKUP(A859,'Billing Details'!A:A,'Billing Details'!J:J,FALSE)</f>
        <v>800</v>
      </c>
    </row>
    <row r="860" spans="1:22" x14ac:dyDescent="0.35">
      <c r="A860" s="2" t="s">
        <v>1281</v>
      </c>
      <c r="B860">
        <f>_xlfn.XLOOKUP(A860,'Patient Demographics'!A:A,'Billing Details'!J:J,FALSE)</f>
        <v>18000</v>
      </c>
      <c r="C860" t="str">
        <f>_xlfn.XLOOKUP(A860,'Patient Demographics'!A:A,'Patient Demographics'!N:N,FALSE)</f>
        <v>North</v>
      </c>
      <c r="D860">
        <f>_xlfn.XLOOKUP(A860,'Patient Demographics'!A:A,'Patient Demographics'!I:I,FALSE)</f>
        <v>33</v>
      </c>
      <c r="E860" t="str">
        <f>_xlfn.XLOOKUP(A860,'Patient Demographics'!A:A,'Patient Demographics'!J:J,FALSE)</f>
        <v>Adult</v>
      </c>
      <c r="F860">
        <f>_xlfn.XLOOKUP(A860,'Billing Details'!A:A,'Billing Details'!U:U,FALSE)</f>
        <v>14168.43</v>
      </c>
      <c r="G860">
        <f>_xlfn.XLOOKUP(A860,'Patient Health Records'!A:A,'Patient Health Records'!E:E,FALSE)</f>
        <v>85.7</v>
      </c>
      <c r="H860" t="str">
        <f>_xlfn.XLOOKUP(A860,'Patient Health Records'!A:A,'Patient Health Records'!B:B,FALSE)</f>
        <v>A+</v>
      </c>
      <c r="I860" t="b">
        <f>_xlfn.XLOOKUP(A860,'Patient Health Records'!A:A,'Patient Health Records'!J:J,FALSE)</f>
        <v>0</v>
      </c>
      <c r="J860" t="b">
        <f>_xlfn.XLOOKUP(A860,'Patient Health Records'!A:A,'Patient Health Records'!P:P,FALSE)</f>
        <v>1</v>
      </c>
      <c r="K860" s="68">
        <f>_xlfn.XLOOKUP(A860,'Patient Health Records'!A:A,'Patient Health Records'!F:F,FALSE)</f>
        <v>32.655083066605698</v>
      </c>
      <c r="L860" s="22" t="b">
        <f>_xlfn.XLOOKUP(A860,'Patient Health Records'!A:A,'Patient Health Records'!AD:AD,FALSE)</f>
        <v>1</v>
      </c>
      <c r="M860">
        <f>_xlfn.XLOOKUP(A860,'Patient Demographics'!A:A,'Patient Demographics'!K:K,FALSE)</f>
        <v>25</v>
      </c>
      <c r="N860" t="b">
        <f>_xlfn.XLOOKUP(A860,'Billing Details'!A:A,'Billing Details'!T:T,FALSE)</f>
        <v>1</v>
      </c>
      <c r="O860" t="str">
        <f>_xlfn.XLOOKUP(A860,'Patient Health Records'!A:A,'Patient Health Records'!AF:AF,FALSE)</f>
        <v>Diabetes</v>
      </c>
      <c r="P860" t="b">
        <f>_xlfn.XLOOKUP(A860,'Patient Health Records'!A:A,'Patient Health Records'!X:X,FALSE)</f>
        <v>0</v>
      </c>
      <c r="Q860" t="b">
        <f>_xlfn.XLOOKUP(A860,'Patient Health Records'!A:A,'Patient Health Records'!S:S,FALSE)</f>
        <v>1</v>
      </c>
      <c r="R860" t="b">
        <f>_xlfn.XLOOKUP(A860,'Patient Health Records'!A:A,'Patient Health Records'!AA:AA,FALSE)</f>
        <v>1</v>
      </c>
      <c r="S860" t="str">
        <f>_xlfn.XLOOKUP(A860,'Patient Demographics'!A:A,'Patient Demographics'!E:E,FALSE)</f>
        <v>Male</v>
      </c>
      <c r="T860" t="str">
        <f>_xlfn.XLOOKUP(A860,'Patient Education'!A:A,'Patient Education'!B:B,FALSE)</f>
        <v>Master's Degree</v>
      </c>
      <c r="U860" t="str">
        <f>_xlfn.XLOOKUP('Combined Sheet'!A860,'Patient Education'!A:A,'Patient Education'!C:C,FALSE)</f>
        <v>Manager</v>
      </c>
      <c r="V860">
        <f>_xlfn.XLOOKUP(A860,'Billing Details'!A:A,'Billing Details'!J:J,FALSE)</f>
        <v>18000</v>
      </c>
    </row>
    <row r="861" spans="1:22" x14ac:dyDescent="0.35">
      <c r="A861" s="2" t="s">
        <v>1282</v>
      </c>
      <c r="B861">
        <f>_xlfn.XLOOKUP(A861,'Patient Demographics'!A:A,'Billing Details'!J:J,FALSE)</f>
        <v>18000</v>
      </c>
      <c r="C861" t="str">
        <f>_xlfn.XLOOKUP(A861,'Patient Demographics'!A:A,'Patient Demographics'!N:N,FALSE)</f>
        <v>North</v>
      </c>
      <c r="D861">
        <f>_xlfn.XLOOKUP(A861,'Patient Demographics'!A:A,'Patient Demographics'!I:I,FALSE)</f>
        <v>33</v>
      </c>
      <c r="E861" t="str">
        <f>_xlfn.XLOOKUP(A861,'Patient Demographics'!A:A,'Patient Demographics'!J:J,FALSE)</f>
        <v>Adult</v>
      </c>
      <c r="F861">
        <f>_xlfn.XLOOKUP(A861,'Billing Details'!A:A,'Billing Details'!U:U,FALSE)</f>
        <v>11696.039999999999</v>
      </c>
      <c r="G861">
        <f>_xlfn.XLOOKUP(A861,'Patient Health Records'!A:A,'Patient Health Records'!E:E,FALSE)</f>
        <v>73.2</v>
      </c>
      <c r="H861" t="str">
        <f>_xlfn.XLOOKUP(A861,'Patient Health Records'!A:A,'Patient Health Records'!B:B,FALSE)</f>
        <v>AB-</v>
      </c>
      <c r="I861" t="b">
        <f>_xlfn.XLOOKUP(A861,'Patient Health Records'!A:A,'Patient Health Records'!J:J,FALSE)</f>
        <v>0</v>
      </c>
      <c r="J861" t="b">
        <f>_xlfn.XLOOKUP(A861,'Patient Health Records'!A:A,'Patient Health Records'!P:P,FALSE)</f>
        <v>1</v>
      </c>
      <c r="K861" s="68">
        <f>_xlfn.XLOOKUP(A861,'Patient Health Records'!A:A,'Patient Health Records'!F:F,FALSE)</f>
        <v>28.593749999999996</v>
      </c>
      <c r="L861" s="22" t="b">
        <f>_xlfn.XLOOKUP(A861,'Patient Health Records'!A:A,'Patient Health Records'!AD:AD,FALSE)</f>
        <v>1</v>
      </c>
      <c r="M861">
        <f>_xlfn.XLOOKUP(A861,'Patient Demographics'!A:A,'Patient Demographics'!K:K,FALSE)</f>
        <v>12</v>
      </c>
      <c r="N861" t="b">
        <f>_xlfn.XLOOKUP(A861,'Billing Details'!A:A,'Billing Details'!T:T,FALSE)</f>
        <v>1</v>
      </c>
      <c r="O861" t="str">
        <f>_xlfn.XLOOKUP(A861,'Patient Health Records'!A:A,'Patient Health Records'!AF:AF,FALSE)</f>
        <v>Respiratory Infection</v>
      </c>
      <c r="P861" t="b">
        <f>_xlfn.XLOOKUP(A861,'Patient Health Records'!A:A,'Patient Health Records'!X:X,FALSE)</f>
        <v>0</v>
      </c>
      <c r="Q861" t="b">
        <f>_xlfn.XLOOKUP(A861,'Patient Health Records'!A:A,'Patient Health Records'!S:S,FALSE)</f>
        <v>1</v>
      </c>
      <c r="R861" t="b">
        <f>_xlfn.XLOOKUP(A861,'Patient Health Records'!A:A,'Patient Health Records'!AA:AA,FALSE)</f>
        <v>1</v>
      </c>
      <c r="S861" t="str">
        <f>_xlfn.XLOOKUP(A861,'Patient Demographics'!A:A,'Patient Demographics'!E:E,FALSE)</f>
        <v>Male</v>
      </c>
      <c r="T861" t="str">
        <f>_xlfn.XLOOKUP(A861,'Patient Education'!A:A,'Patient Education'!B:B,FALSE)</f>
        <v>Master's Degree</v>
      </c>
      <c r="U861" t="str">
        <f>_xlfn.XLOOKUP('Combined Sheet'!A861,'Patient Education'!A:A,'Patient Education'!C:C,FALSE)</f>
        <v>Manager</v>
      </c>
      <c r="V861">
        <f>_xlfn.XLOOKUP(A861,'Billing Details'!A:A,'Billing Details'!J:J,FALSE)</f>
        <v>18000</v>
      </c>
    </row>
    <row r="862" spans="1:22" x14ac:dyDescent="0.35">
      <c r="A862" s="2" t="s">
        <v>1284</v>
      </c>
      <c r="B862">
        <f>_xlfn.XLOOKUP(A862,'Patient Demographics'!A:A,'Billing Details'!J:J,FALSE)</f>
        <v>800</v>
      </c>
      <c r="C862" t="str">
        <f>_xlfn.XLOOKUP(A862,'Patient Demographics'!A:A,'Patient Demographics'!N:N,FALSE)</f>
        <v>West</v>
      </c>
      <c r="D862">
        <f>_xlfn.XLOOKUP(A862,'Patient Demographics'!A:A,'Patient Demographics'!I:I,FALSE)</f>
        <v>73</v>
      </c>
      <c r="E862" t="str">
        <f>_xlfn.XLOOKUP(A862,'Patient Demographics'!A:A,'Patient Demographics'!J:J,FALSE)</f>
        <v>super senior</v>
      </c>
      <c r="F862" t="str">
        <f>_xlfn.XLOOKUP(A862,'Billing Details'!A:A,'Billing Details'!U:U,FALSE)</f>
        <v/>
      </c>
      <c r="G862">
        <f>_xlfn.XLOOKUP(A862,'Patient Health Records'!A:A,'Patient Health Records'!E:E,FALSE)</f>
        <v>53.5</v>
      </c>
      <c r="H862" t="str">
        <f>_xlfn.XLOOKUP(A862,'Patient Health Records'!A:A,'Patient Health Records'!B:B,FALSE)</f>
        <v>O+</v>
      </c>
      <c r="I862" t="b">
        <f>_xlfn.XLOOKUP(A862,'Patient Health Records'!A:A,'Patient Health Records'!J:J,FALSE)</f>
        <v>0</v>
      </c>
      <c r="J862" t="b">
        <f>_xlfn.XLOOKUP(A862,'Patient Health Records'!A:A,'Patient Health Records'!P:P,FALSE)</f>
        <v>0</v>
      </c>
      <c r="K862" s="68">
        <f>_xlfn.XLOOKUP(A862,'Patient Health Records'!A:A,'Patient Health Records'!F:F,FALSE)</f>
        <v>20.898437499999996</v>
      </c>
      <c r="L862" s="22" t="b">
        <f>_xlfn.XLOOKUP(A862,'Patient Health Records'!A:A,'Patient Health Records'!AD:AD,FALSE)</f>
        <v>0</v>
      </c>
      <c r="M862">
        <f>_xlfn.XLOOKUP(A862,'Patient Demographics'!A:A,'Patient Demographics'!K:K,FALSE)</f>
        <v>9</v>
      </c>
      <c r="N862" t="b">
        <f>_xlfn.XLOOKUP(A862,'Billing Details'!A:A,'Billing Details'!T:T,FALSE)</f>
        <v>0</v>
      </c>
      <c r="O862" t="str">
        <f>_xlfn.XLOOKUP(A862,'Patient Health Records'!A:A,'Patient Health Records'!AF:AF,FALSE)</f>
        <v>Stroke</v>
      </c>
      <c r="P862" t="b">
        <f>_xlfn.XLOOKUP(A862,'Patient Health Records'!A:A,'Patient Health Records'!X:X,FALSE)</f>
        <v>0</v>
      </c>
      <c r="Q862" t="b">
        <f>_xlfn.XLOOKUP(A862,'Patient Health Records'!A:A,'Patient Health Records'!S:S,FALSE)</f>
        <v>0</v>
      </c>
      <c r="R862" t="b">
        <f>_xlfn.XLOOKUP(A862,'Patient Health Records'!A:A,'Patient Health Records'!AA:AA,FALSE)</f>
        <v>0</v>
      </c>
      <c r="S862" t="str">
        <f>_xlfn.XLOOKUP(A862,'Patient Demographics'!A:A,'Patient Demographics'!E:E,FALSE)</f>
        <v>Male</v>
      </c>
      <c r="T862" t="str">
        <f>_xlfn.XLOOKUP(A862,'Patient Education'!A:A,'Patient Education'!B:B,FALSE)</f>
        <v>Bachelor's Degree</v>
      </c>
      <c r="U862" t="str">
        <f>_xlfn.XLOOKUP('Combined Sheet'!A862,'Patient Education'!A:A,'Patient Education'!C:C,FALSE)</f>
        <v>Nurse</v>
      </c>
      <c r="V862">
        <f>_xlfn.XLOOKUP(A862,'Billing Details'!A:A,'Billing Details'!J:J,FALSE)</f>
        <v>800</v>
      </c>
    </row>
    <row r="863" spans="1:22" x14ac:dyDescent="0.35">
      <c r="A863" s="2" t="s">
        <v>1285</v>
      </c>
      <c r="B863">
        <f>_xlfn.XLOOKUP(A863,'Patient Demographics'!A:A,'Billing Details'!J:J,FALSE)</f>
        <v>12000</v>
      </c>
      <c r="C863" t="str">
        <f>_xlfn.XLOOKUP(A863,'Patient Demographics'!A:A,'Patient Demographics'!N:N,FALSE)</f>
        <v>North</v>
      </c>
      <c r="D863">
        <f>_xlfn.XLOOKUP(A863,'Patient Demographics'!A:A,'Patient Demographics'!I:I,FALSE)</f>
        <v>32</v>
      </c>
      <c r="E863" t="str">
        <f>_xlfn.XLOOKUP(A863,'Patient Demographics'!A:A,'Patient Demographics'!J:J,FALSE)</f>
        <v>Adult</v>
      </c>
      <c r="F863">
        <f>_xlfn.XLOOKUP(A863,'Billing Details'!A:A,'Billing Details'!U:U,FALSE)</f>
        <v>8047.14</v>
      </c>
      <c r="G863">
        <f>_xlfn.XLOOKUP(A863,'Patient Health Records'!A:A,'Patient Health Records'!E:E,FALSE)</f>
        <v>93.4</v>
      </c>
      <c r="H863" t="str">
        <f>_xlfn.XLOOKUP(A863,'Patient Health Records'!A:A,'Patient Health Records'!B:B,FALSE)</f>
        <v>A-</v>
      </c>
      <c r="I863" t="b">
        <f>_xlfn.XLOOKUP(A863,'Patient Health Records'!A:A,'Patient Health Records'!J:J,FALSE)</f>
        <v>0</v>
      </c>
      <c r="J863" t="b">
        <f>_xlfn.XLOOKUP(A863,'Patient Health Records'!A:A,'Patient Health Records'!P:P,FALSE)</f>
        <v>0</v>
      </c>
      <c r="K863" s="68">
        <f>_xlfn.XLOOKUP(A863,'Patient Health Records'!A:A,'Patient Health Records'!F:F,FALSE)</f>
        <v>34.306703397612495</v>
      </c>
      <c r="L863" s="22" t="b">
        <f>_xlfn.XLOOKUP(A863,'Patient Health Records'!A:A,'Patient Health Records'!AD:AD,FALSE)</f>
        <v>1</v>
      </c>
      <c r="M863">
        <f>_xlfn.XLOOKUP(A863,'Patient Demographics'!A:A,'Patient Demographics'!K:K,FALSE)</f>
        <v>2</v>
      </c>
      <c r="N863" t="b">
        <f>_xlfn.XLOOKUP(A863,'Billing Details'!A:A,'Billing Details'!T:T,FALSE)</f>
        <v>1</v>
      </c>
      <c r="O863" t="str">
        <f>_xlfn.XLOOKUP(A863,'Patient Health Records'!A:A,'Patient Health Records'!AF:AF,FALSE)</f>
        <v>Hypertension</v>
      </c>
      <c r="P863" t="b">
        <f>_xlfn.XLOOKUP(A863,'Patient Health Records'!A:A,'Patient Health Records'!X:X,FALSE)</f>
        <v>0</v>
      </c>
      <c r="Q863" t="b">
        <f>_xlfn.XLOOKUP(A863,'Patient Health Records'!A:A,'Patient Health Records'!S:S,FALSE)</f>
        <v>0</v>
      </c>
      <c r="R863" t="b">
        <f>_xlfn.XLOOKUP(A863,'Patient Health Records'!A:A,'Patient Health Records'!AA:AA,FALSE)</f>
        <v>1</v>
      </c>
      <c r="S863" t="str">
        <f>_xlfn.XLOOKUP(A863,'Patient Demographics'!A:A,'Patient Demographics'!E:E,FALSE)</f>
        <v>Female</v>
      </c>
      <c r="T863" t="str">
        <f>_xlfn.XLOOKUP(A863,'Patient Education'!A:A,'Patient Education'!B:B,FALSE)</f>
        <v>Bachelor's Degree</v>
      </c>
      <c r="U863" t="str">
        <f>_xlfn.XLOOKUP('Combined Sheet'!A863,'Patient Education'!A:A,'Patient Education'!C:C,FALSE)</f>
        <v>Nurse</v>
      </c>
      <c r="V863">
        <f>_xlfn.XLOOKUP(A863,'Billing Details'!A:A,'Billing Details'!J:J,FALSE)</f>
        <v>12000</v>
      </c>
    </row>
    <row r="864" spans="1:22" x14ac:dyDescent="0.35">
      <c r="A864" s="2" t="s">
        <v>1286</v>
      </c>
      <c r="B864">
        <f>_xlfn.XLOOKUP(A864,'Patient Demographics'!A:A,'Billing Details'!J:J,FALSE)</f>
        <v>30000</v>
      </c>
      <c r="C864" t="str">
        <f>_xlfn.XLOOKUP(A864,'Patient Demographics'!A:A,'Patient Demographics'!N:N,FALSE)</f>
        <v>West</v>
      </c>
      <c r="D864">
        <f>_xlfn.XLOOKUP(A864,'Patient Demographics'!A:A,'Patient Demographics'!I:I,FALSE)</f>
        <v>88</v>
      </c>
      <c r="E864" t="str">
        <f>_xlfn.XLOOKUP(A864,'Patient Demographics'!A:A,'Patient Demographics'!J:J,FALSE)</f>
        <v>super senior</v>
      </c>
      <c r="F864">
        <f>_xlfn.XLOOKUP(A864,'Billing Details'!A:A,'Billing Details'!U:U,FALSE)</f>
        <v>20406.63</v>
      </c>
      <c r="G864">
        <f>_xlfn.XLOOKUP(A864,'Patient Health Records'!A:A,'Patient Health Records'!E:E,FALSE)</f>
        <v>89.8</v>
      </c>
      <c r="H864" t="str">
        <f>_xlfn.XLOOKUP(A864,'Patient Health Records'!A:A,'Patient Health Records'!B:B,FALSE)</f>
        <v>A+</v>
      </c>
      <c r="I864" t="b">
        <f>_xlfn.XLOOKUP(A864,'Patient Health Records'!A:A,'Patient Health Records'!J:J,FALSE)</f>
        <v>0</v>
      </c>
      <c r="J864" t="b">
        <f>_xlfn.XLOOKUP(A864,'Patient Health Records'!A:A,'Patient Health Records'!P:P,FALSE)</f>
        <v>0</v>
      </c>
      <c r="K864" s="68">
        <f>_xlfn.XLOOKUP(A864,'Patient Health Records'!A:A,'Patient Health Records'!F:F,FALSE)</f>
        <v>34.643725164924184</v>
      </c>
      <c r="L864" s="22" t="b">
        <f>_xlfn.XLOOKUP(A864,'Patient Health Records'!A:A,'Patient Health Records'!AD:AD,FALSE)</f>
        <v>1</v>
      </c>
      <c r="M864">
        <f>_xlfn.XLOOKUP(A864,'Patient Demographics'!A:A,'Patient Demographics'!K:K,FALSE)</f>
        <v>12</v>
      </c>
      <c r="N864" t="b">
        <f>_xlfn.XLOOKUP(A864,'Billing Details'!A:A,'Billing Details'!T:T,FALSE)</f>
        <v>1</v>
      </c>
      <c r="O864" t="str">
        <f>_xlfn.XLOOKUP(A864,'Patient Health Records'!A:A,'Patient Health Records'!AF:AF,FALSE)</f>
        <v>Osteoarthritis</v>
      </c>
      <c r="P864" t="b">
        <f>_xlfn.XLOOKUP(A864,'Patient Health Records'!A:A,'Patient Health Records'!X:X,FALSE)</f>
        <v>0</v>
      </c>
      <c r="Q864" t="b">
        <f>_xlfn.XLOOKUP(A864,'Patient Health Records'!A:A,'Patient Health Records'!S:S,FALSE)</f>
        <v>0</v>
      </c>
      <c r="R864" t="b">
        <f>_xlfn.XLOOKUP(A864,'Patient Health Records'!A:A,'Patient Health Records'!AA:AA,FALSE)</f>
        <v>1</v>
      </c>
      <c r="S864" t="str">
        <f>_xlfn.XLOOKUP(A864,'Patient Demographics'!A:A,'Patient Demographics'!E:E,FALSE)</f>
        <v>Male</v>
      </c>
      <c r="T864" t="str">
        <f>_xlfn.XLOOKUP(A864,'Patient Education'!A:A,'Patient Education'!B:B,FALSE)</f>
        <v>Bachelor's Degree</v>
      </c>
      <c r="U864" t="str">
        <f>_xlfn.XLOOKUP('Combined Sheet'!A864,'Patient Education'!A:A,'Patient Education'!C:C,FALSE)</f>
        <v>Engineer</v>
      </c>
      <c r="V864">
        <f>_xlfn.XLOOKUP(A864,'Billing Details'!A:A,'Billing Details'!J:J,FALSE)</f>
        <v>30000</v>
      </c>
    </row>
    <row r="865" spans="1:22" x14ac:dyDescent="0.35">
      <c r="A865" s="2" t="s">
        <v>1287</v>
      </c>
      <c r="B865">
        <f>_xlfn.XLOOKUP(A865,'Patient Demographics'!A:A,'Billing Details'!J:J,FALSE)</f>
        <v>800</v>
      </c>
      <c r="C865" t="str">
        <f>_xlfn.XLOOKUP(A865,'Patient Demographics'!A:A,'Patient Demographics'!N:N,FALSE)</f>
        <v>North</v>
      </c>
      <c r="D865">
        <f>_xlfn.XLOOKUP(A865,'Patient Demographics'!A:A,'Patient Demographics'!I:I,FALSE)</f>
        <v>68</v>
      </c>
      <c r="E865" t="str">
        <f>_xlfn.XLOOKUP(A865,'Patient Demographics'!A:A,'Patient Demographics'!J:J,FALSE)</f>
        <v>super senior</v>
      </c>
      <c r="F865">
        <f>_xlfn.XLOOKUP(A865,'Billing Details'!A:A,'Billing Details'!U:U,FALSE)</f>
        <v>509.19</v>
      </c>
      <c r="G865">
        <f>_xlfn.XLOOKUP(A865,'Patient Health Records'!A:A,'Patient Health Records'!E:E,FALSE)</f>
        <v>82.2</v>
      </c>
      <c r="H865" t="str">
        <f>_xlfn.XLOOKUP(A865,'Patient Health Records'!A:A,'Patient Health Records'!B:B,FALSE)</f>
        <v>O-</v>
      </c>
      <c r="I865" t="b">
        <f>_xlfn.XLOOKUP(A865,'Patient Health Records'!A:A,'Patient Health Records'!J:J,FALSE)</f>
        <v>1</v>
      </c>
      <c r="J865" t="b">
        <f>_xlfn.XLOOKUP(A865,'Patient Health Records'!A:A,'Patient Health Records'!P:P,FALSE)</f>
        <v>0</v>
      </c>
      <c r="K865" s="68">
        <f>_xlfn.XLOOKUP(A865,'Patient Health Records'!A:A,'Patient Health Records'!F:F,FALSE)</f>
        <v>34.214360041623308</v>
      </c>
      <c r="L865" s="22" t="b">
        <f>_xlfn.XLOOKUP(A865,'Patient Health Records'!A:A,'Patient Health Records'!AD:AD,FALSE)</f>
        <v>1</v>
      </c>
      <c r="M865">
        <f>_xlfn.XLOOKUP(A865,'Patient Demographics'!A:A,'Patient Demographics'!K:K,FALSE)</f>
        <v>5</v>
      </c>
      <c r="N865" t="b">
        <f>_xlfn.XLOOKUP(A865,'Billing Details'!A:A,'Billing Details'!T:T,FALSE)</f>
        <v>1</v>
      </c>
      <c r="O865" t="str">
        <f>_xlfn.XLOOKUP(A865,'Patient Health Records'!A:A,'Patient Health Records'!AF:AF,FALSE)</f>
        <v>Diabetes</v>
      </c>
      <c r="P865" t="b">
        <f>_xlfn.XLOOKUP(A865,'Patient Health Records'!A:A,'Patient Health Records'!X:X,FALSE)</f>
        <v>0</v>
      </c>
      <c r="Q865" t="b">
        <f>_xlfn.XLOOKUP(A865,'Patient Health Records'!A:A,'Patient Health Records'!S:S,FALSE)</f>
        <v>0</v>
      </c>
      <c r="R865" t="b">
        <f>_xlfn.XLOOKUP(A865,'Patient Health Records'!A:A,'Patient Health Records'!AA:AA,FALSE)</f>
        <v>1</v>
      </c>
      <c r="S865" t="str">
        <f>_xlfn.XLOOKUP(A865,'Patient Demographics'!A:A,'Patient Demographics'!E:E,FALSE)</f>
        <v>Male</v>
      </c>
      <c r="T865" t="str">
        <f>_xlfn.XLOOKUP(A865,'Patient Education'!A:A,'Patient Education'!B:B,FALSE)</f>
        <v>School</v>
      </c>
      <c r="U865" t="str">
        <f>_xlfn.XLOOKUP('Combined Sheet'!A865,'Patient Education'!A:A,'Patient Education'!C:C,FALSE)</f>
        <v>Clerical Staff</v>
      </c>
      <c r="V865">
        <f>_xlfn.XLOOKUP(A865,'Billing Details'!A:A,'Billing Details'!J:J,FALSE)</f>
        <v>800</v>
      </c>
    </row>
    <row r="866" spans="1:22" x14ac:dyDescent="0.35">
      <c r="A866" s="2" t="s">
        <v>1289</v>
      </c>
      <c r="B866">
        <f>_xlfn.XLOOKUP(A866,'Patient Demographics'!A:A,'Billing Details'!J:J,FALSE)</f>
        <v>3000</v>
      </c>
      <c r="C866" t="str">
        <f>_xlfn.XLOOKUP(A866,'Patient Demographics'!A:A,'Patient Demographics'!N:N,FALSE)</f>
        <v>North</v>
      </c>
      <c r="D866">
        <f>_xlfn.XLOOKUP(A866,'Patient Demographics'!A:A,'Patient Demographics'!I:I,FALSE)</f>
        <v>48</v>
      </c>
      <c r="E866" t="str">
        <f>_xlfn.XLOOKUP(A866,'Patient Demographics'!A:A,'Patient Demographics'!J:J,FALSE)</f>
        <v>Senior</v>
      </c>
      <c r="F866">
        <f>_xlfn.XLOOKUP(A866,'Billing Details'!A:A,'Billing Details'!U:U,FALSE)</f>
        <v>2577.66</v>
      </c>
      <c r="G866">
        <f>_xlfn.XLOOKUP(A866,'Patient Health Records'!A:A,'Patient Health Records'!E:E,FALSE)</f>
        <v>85.5</v>
      </c>
      <c r="H866" t="str">
        <f>_xlfn.XLOOKUP(A866,'Patient Health Records'!A:A,'Patient Health Records'!B:B,FALSE)</f>
        <v>AB-</v>
      </c>
      <c r="I866" t="b">
        <f>_xlfn.XLOOKUP(A866,'Patient Health Records'!A:A,'Patient Health Records'!J:J,FALSE)</f>
        <v>1</v>
      </c>
      <c r="J866" t="b">
        <f>_xlfn.XLOOKUP(A866,'Patient Health Records'!A:A,'Patient Health Records'!P:P,FALSE)</f>
        <v>1</v>
      </c>
      <c r="K866" s="68">
        <f>_xlfn.XLOOKUP(A866,'Patient Health Records'!A:A,'Patient Health Records'!F:F,FALSE)</f>
        <v>26.684560406978559</v>
      </c>
      <c r="L866" s="22" t="b">
        <f>_xlfn.XLOOKUP(A866,'Patient Health Records'!A:A,'Patient Health Records'!AD:AD,FALSE)</f>
        <v>0</v>
      </c>
      <c r="M866">
        <f>_xlfn.XLOOKUP(A866,'Patient Demographics'!A:A,'Patient Demographics'!K:K,FALSE)</f>
        <v>3</v>
      </c>
      <c r="N866" t="b">
        <f>_xlfn.XLOOKUP(A866,'Billing Details'!A:A,'Billing Details'!T:T,FALSE)</f>
        <v>1</v>
      </c>
      <c r="O866" t="str">
        <f>_xlfn.XLOOKUP(A866,'Patient Health Records'!A:A,'Patient Health Records'!AF:AF,FALSE)</f>
        <v>Allergic Reaction</v>
      </c>
      <c r="P866" t="b">
        <f>_xlfn.XLOOKUP(A866,'Patient Health Records'!A:A,'Patient Health Records'!X:X,FALSE)</f>
        <v>0</v>
      </c>
      <c r="Q866" t="b">
        <f>_xlfn.XLOOKUP(A866,'Patient Health Records'!A:A,'Patient Health Records'!S:S,FALSE)</f>
        <v>0</v>
      </c>
      <c r="R866" t="b">
        <f>_xlfn.XLOOKUP(A866,'Patient Health Records'!A:A,'Patient Health Records'!AA:AA,FALSE)</f>
        <v>0</v>
      </c>
      <c r="S866" t="str">
        <f>_xlfn.XLOOKUP(A866,'Patient Demographics'!A:A,'Patient Demographics'!E:E,FALSE)</f>
        <v>Male</v>
      </c>
      <c r="T866" t="str">
        <f>_xlfn.XLOOKUP(A866,'Patient Education'!A:A,'Patient Education'!B:B,FALSE)</f>
        <v>Bachelor's Degree</v>
      </c>
      <c r="U866" t="str">
        <f>_xlfn.XLOOKUP('Combined Sheet'!A866,'Patient Education'!A:A,'Patient Education'!C:C,FALSE)</f>
        <v>Nurse</v>
      </c>
      <c r="V866">
        <f>_xlfn.XLOOKUP(A866,'Billing Details'!A:A,'Billing Details'!J:J,FALSE)</f>
        <v>3000</v>
      </c>
    </row>
    <row r="867" spans="1:22" x14ac:dyDescent="0.35">
      <c r="A867" s="2" t="s">
        <v>1290</v>
      </c>
      <c r="B867">
        <f>_xlfn.XLOOKUP(A867,'Patient Demographics'!A:A,'Billing Details'!J:J,FALSE)</f>
        <v>24000</v>
      </c>
      <c r="C867" t="str">
        <f>_xlfn.XLOOKUP(A867,'Patient Demographics'!A:A,'Patient Demographics'!N:N,FALSE)</f>
        <v>South</v>
      </c>
      <c r="D867">
        <f>_xlfn.XLOOKUP(A867,'Patient Demographics'!A:A,'Patient Demographics'!I:I,FALSE)</f>
        <v>68</v>
      </c>
      <c r="E867" t="str">
        <f>_xlfn.XLOOKUP(A867,'Patient Demographics'!A:A,'Patient Demographics'!J:J,FALSE)</f>
        <v>super senior</v>
      </c>
      <c r="F867">
        <f>_xlfn.XLOOKUP(A867,'Billing Details'!A:A,'Billing Details'!U:U,FALSE)</f>
        <v>12221.73</v>
      </c>
      <c r="G867">
        <f>_xlfn.XLOOKUP(A867,'Patient Health Records'!A:A,'Patient Health Records'!E:E,FALSE)</f>
        <v>79.400000000000006</v>
      </c>
      <c r="H867" t="str">
        <f>_xlfn.XLOOKUP(A867,'Patient Health Records'!A:A,'Patient Health Records'!B:B,FALSE)</f>
        <v>A-</v>
      </c>
      <c r="I867" t="b">
        <f>_xlfn.XLOOKUP(A867,'Patient Health Records'!A:A,'Patient Health Records'!J:J,FALSE)</f>
        <v>1</v>
      </c>
      <c r="J867" t="b">
        <f>_xlfn.XLOOKUP(A867,'Patient Health Records'!A:A,'Patient Health Records'!P:P,FALSE)</f>
        <v>0</v>
      </c>
      <c r="K867" s="68">
        <f>_xlfn.XLOOKUP(A867,'Patient Health Records'!A:A,'Patient Health Records'!F:F,FALSE)</f>
        <v>34.823034077452746</v>
      </c>
      <c r="L867" s="22" t="b">
        <f>_xlfn.XLOOKUP(A867,'Patient Health Records'!A:A,'Patient Health Records'!AD:AD,FALSE)</f>
        <v>1</v>
      </c>
      <c r="M867">
        <f>_xlfn.XLOOKUP(A867,'Patient Demographics'!A:A,'Patient Demographics'!K:K,FALSE)</f>
        <v>20</v>
      </c>
      <c r="N867" t="b">
        <f>_xlfn.XLOOKUP(A867,'Billing Details'!A:A,'Billing Details'!T:T,FALSE)</f>
        <v>1</v>
      </c>
      <c r="O867" t="str">
        <f>_xlfn.XLOOKUP(A867,'Patient Health Records'!A:A,'Patient Health Records'!AF:AF,FALSE)</f>
        <v>Heart Disease</v>
      </c>
      <c r="P867" t="b">
        <f>_xlfn.XLOOKUP(A867,'Patient Health Records'!A:A,'Patient Health Records'!X:X,FALSE)</f>
        <v>0</v>
      </c>
      <c r="Q867" t="b">
        <f>_xlfn.XLOOKUP(A867,'Patient Health Records'!A:A,'Patient Health Records'!S:S,FALSE)</f>
        <v>0</v>
      </c>
      <c r="R867" t="b">
        <f>_xlfn.XLOOKUP(A867,'Patient Health Records'!A:A,'Patient Health Records'!AA:AA,FALSE)</f>
        <v>0</v>
      </c>
      <c r="S867" t="str">
        <f>_xlfn.XLOOKUP(A867,'Patient Demographics'!A:A,'Patient Demographics'!E:E,FALSE)</f>
        <v>Male</v>
      </c>
      <c r="T867" t="str">
        <f>_xlfn.XLOOKUP(A867,'Patient Education'!A:A,'Patient Education'!B:B,FALSE)</f>
        <v>Master's Degree</v>
      </c>
      <c r="U867" t="str">
        <f>_xlfn.XLOOKUP('Combined Sheet'!A867,'Patient Education'!A:A,'Patient Education'!C:C,FALSE)</f>
        <v>Manager</v>
      </c>
      <c r="V867">
        <f>_xlfn.XLOOKUP(A867,'Billing Details'!A:A,'Billing Details'!J:J,FALSE)</f>
        <v>24000</v>
      </c>
    </row>
    <row r="868" spans="1:22" x14ac:dyDescent="0.35">
      <c r="A868" s="2" t="s">
        <v>1291</v>
      </c>
      <c r="B868">
        <f>_xlfn.XLOOKUP(A868,'Patient Demographics'!A:A,'Billing Details'!J:J,FALSE)</f>
        <v>100</v>
      </c>
      <c r="C868" t="str">
        <f>_xlfn.XLOOKUP(A868,'Patient Demographics'!A:A,'Patient Demographics'!N:N,FALSE)</f>
        <v>South</v>
      </c>
      <c r="D868">
        <f>_xlfn.XLOOKUP(A868,'Patient Demographics'!A:A,'Patient Demographics'!I:I,FALSE)</f>
        <v>42</v>
      </c>
      <c r="E868" t="str">
        <f>_xlfn.XLOOKUP(A868,'Patient Demographics'!A:A,'Patient Demographics'!J:J,FALSE)</f>
        <v>Adult</v>
      </c>
      <c r="F868" t="str">
        <f>_xlfn.XLOOKUP(A868,'Billing Details'!A:A,'Billing Details'!U:U,FALSE)</f>
        <v/>
      </c>
      <c r="G868">
        <f>_xlfn.XLOOKUP(A868,'Patient Health Records'!A:A,'Patient Health Records'!E:E,FALSE)</f>
        <v>72.599999999999994</v>
      </c>
      <c r="H868" t="str">
        <f>_xlfn.XLOOKUP(A868,'Patient Health Records'!A:A,'Patient Health Records'!B:B,FALSE)</f>
        <v>O-</v>
      </c>
      <c r="I868" t="b">
        <f>_xlfn.XLOOKUP(A868,'Patient Health Records'!A:A,'Patient Health Records'!J:J,FALSE)</f>
        <v>1</v>
      </c>
      <c r="J868" t="b">
        <f>_xlfn.XLOOKUP(A868,'Patient Health Records'!A:A,'Patient Health Records'!P:P,FALSE)</f>
        <v>1</v>
      </c>
      <c r="K868" s="68">
        <f>_xlfn.XLOOKUP(A868,'Patient Health Records'!A:A,'Patient Health Records'!F:F,FALSE)</f>
        <v>25.419278036483316</v>
      </c>
      <c r="L868" s="22" t="b">
        <f>_xlfn.XLOOKUP(A868,'Patient Health Records'!A:A,'Patient Health Records'!AD:AD,FALSE)</f>
        <v>0</v>
      </c>
      <c r="M868">
        <f>_xlfn.XLOOKUP(A868,'Patient Demographics'!A:A,'Patient Demographics'!K:K,FALSE)</f>
        <v>9</v>
      </c>
      <c r="N868" t="b">
        <f>_xlfn.XLOOKUP(A868,'Billing Details'!A:A,'Billing Details'!T:T,FALSE)</f>
        <v>0</v>
      </c>
      <c r="O868" t="str">
        <f>_xlfn.XLOOKUP(A868,'Patient Health Records'!A:A,'Patient Health Records'!AF:AF,FALSE)</f>
        <v>Hypertension</v>
      </c>
      <c r="P868" t="b">
        <f>_xlfn.XLOOKUP(A868,'Patient Health Records'!A:A,'Patient Health Records'!X:X,FALSE)</f>
        <v>0</v>
      </c>
      <c r="Q868" t="b">
        <f>_xlfn.XLOOKUP(A868,'Patient Health Records'!A:A,'Patient Health Records'!S:S,FALSE)</f>
        <v>0</v>
      </c>
      <c r="R868" t="b">
        <f>_xlfn.XLOOKUP(A868,'Patient Health Records'!A:A,'Patient Health Records'!AA:AA,FALSE)</f>
        <v>0</v>
      </c>
      <c r="S868" t="str">
        <f>_xlfn.XLOOKUP(A868,'Patient Demographics'!A:A,'Patient Demographics'!E:E,FALSE)</f>
        <v>Male</v>
      </c>
      <c r="T868" t="str">
        <f>_xlfn.XLOOKUP(A868,'Patient Education'!A:A,'Patient Education'!B:B,FALSE)</f>
        <v>Master's Degree</v>
      </c>
      <c r="U868" t="str">
        <f>_xlfn.XLOOKUP('Combined Sheet'!A868,'Patient Education'!A:A,'Patient Education'!C:C,FALSE)</f>
        <v>Senior Executive</v>
      </c>
      <c r="V868">
        <f>_xlfn.XLOOKUP(A868,'Billing Details'!A:A,'Billing Details'!J:J,FALSE)</f>
        <v>100</v>
      </c>
    </row>
    <row r="869" spans="1:22" x14ac:dyDescent="0.35">
      <c r="A869" s="2" t="s">
        <v>1292</v>
      </c>
      <c r="B869">
        <f>_xlfn.XLOOKUP(A869,'Patient Demographics'!A:A,'Billing Details'!J:J,FALSE)</f>
        <v>18000</v>
      </c>
      <c r="C869" t="str">
        <f>_xlfn.XLOOKUP(A869,'Patient Demographics'!A:A,'Patient Demographics'!N:N,FALSE)</f>
        <v>East</v>
      </c>
      <c r="D869">
        <f>_xlfn.XLOOKUP(A869,'Patient Demographics'!A:A,'Patient Demographics'!I:I,FALSE)</f>
        <v>53</v>
      </c>
      <c r="E869" t="str">
        <f>_xlfn.XLOOKUP(A869,'Patient Demographics'!A:A,'Patient Demographics'!J:J,FALSE)</f>
        <v>Senior</v>
      </c>
      <c r="F869">
        <f>_xlfn.XLOOKUP(A869,'Billing Details'!A:A,'Billing Details'!U:U,FALSE)</f>
        <v>9274.59</v>
      </c>
      <c r="G869">
        <f>_xlfn.XLOOKUP(A869,'Patient Health Records'!A:A,'Patient Health Records'!E:E,FALSE)</f>
        <v>72.3</v>
      </c>
      <c r="H869" t="str">
        <f>_xlfn.XLOOKUP(A869,'Patient Health Records'!A:A,'Patient Health Records'!B:B,FALSE)</f>
        <v>AB+</v>
      </c>
      <c r="I869" t="b">
        <f>_xlfn.XLOOKUP(A869,'Patient Health Records'!A:A,'Patient Health Records'!J:J,FALSE)</f>
        <v>0</v>
      </c>
      <c r="J869" t="b">
        <f>_xlfn.XLOOKUP(A869,'Patient Health Records'!A:A,'Patient Health Records'!P:P,FALSE)</f>
        <v>0</v>
      </c>
      <c r="K869" s="68">
        <f>_xlfn.XLOOKUP(A869,'Patient Health Records'!A:A,'Patient Health Records'!F:F,FALSE)</f>
        <v>28.961704854991183</v>
      </c>
      <c r="L869" s="22" t="b">
        <f>_xlfn.XLOOKUP(A869,'Patient Health Records'!A:A,'Patient Health Records'!AD:AD,FALSE)</f>
        <v>1</v>
      </c>
      <c r="M869">
        <f>_xlfn.XLOOKUP(A869,'Patient Demographics'!A:A,'Patient Demographics'!K:K,FALSE)</f>
        <v>9</v>
      </c>
      <c r="N869" t="b">
        <f>_xlfn.XLOOKUP(A869,'Billing Details'!A:A,'Billing Details'!T:T,FALSE)</f>
        <v>1</v>
      </c>
      <c r="O869" t="str">
        <f>_xlfn.XLOOKUP(A869,'Patient Health Records'!A:A,'Patient Health Records'!AF:AF,FALSE)</f>
        <v>Heart Attack</v>
      </c>
      <c r="P869" t="b">
        <f>_xlfn.XLOOKUP(A869,'Patient Health Records'!A:A,'Patient Health Records'!X:X,FALSE)</f>
        <v>0</v>
      </c>
      <c r="Q869" t="b">
        <f>_xlfn.XLOOKUP(A869,'Patient Health Records'!A:A,'Patient Health Records'!S:S,FALSE)</f>
        <v>0</v>
      </c>
      <c r="R869" t="b">
        <f>_xlfn.XLOOKUP(A869,'Patient Health Records'!A:A,'Patient Health Records'!AA:AA,FALSE)</f>
        <v>1</v>
      </c>
      <c r="S869" t="str">
        <f>_xlfn.XLOOKUP(A869,'Patient Demographics'!A:A,'Patient Demographics'!E:E,FALSE)</f>
        <v>Male</v>
      </c>
      <c r="T869" t="str">
        <f>_xlfn.XLOOKUP(A869,'Patient Education'!A:A,'Patient Education'!B:B,FALSE)</f>
        <v>Bachelor's Degree</v>
      </c>
      <c r="U869" t="str">
        <f>_xlfn.XLOOKUP('Combined Sheet'!A869,'Patient Education'!A:A,'Patient Education'!C:C,FALSE)</f>
        <v>Engineer</v>
      </c>
      <c r="V869">
        <f>_xlfn.XLOOKUP(A869,'Billing Details'!A:A,'Billing Details'!J:J,FALSE)</f>
        <v>18000</v>
      </c>
    </row>
    <row r="870" spans="1:22" x14ac:dyDescent="0.35">
      <c r="A870" s="2" t="s">
        <v>1294</v>
      </c>
      <c r="B870">
        <f>_xlfn.XLOOKUP(A870,'Patient Demographics'!A:A,'Billing Details'!J:J,FALSE)</f>
        <v>40000</v>
      </c>
      <c r="C870" t="str">
        <f>_xlfn.XLOOKUP(A870,'Patient Demographics'!A:A,'Patient Demographics'!N:N,FALSE)</f>
        <v>South</v>
      </c>
      <c r="D870">
        <f>_xlfn.XLOOKUP(A870,'Patient Demographics'!A:A,'Patient Demographics'!I:I,FALSE)</f>
        <v>38</v>
      </c>
      <c r="E870" t="str">
        <f>_xlfn.XLOOKUP(A870,'Patient Demographics'!A:A,'Patient Demographics'!J:J,FALSE)</f>
        <v>Adult</v>
      </c>
      <c r="F870">
        <f>_xlfn.XLOOKUP(A870,'Billing Details'!A:A,'Billing Details'!U:U,FALSE)</f>
        <v>29834.3</v>
      </c>
      <c r="G870">
        <f>_xlfn.XLOOKUP(A870,'Patient Health Records'!A:A,'Patient Health Records'!E:E,FALSE)</f>
        <v>57.7</v>
      </c>
      <c r="H870" t="str">
        <f>_xlfn.XLOOKUP(A870,'Patient Health Records'!A:A,'Patient Health Records'!B:B,FALSE)</f>
        <v>O-</v>
      </c>
      <c r="I870" t="b">
        <f>_xlfn.XLOOKUP(A870,'Patient Health Records'!A:A,'Patient Health Records'!J:J,FALSE)</f>
        <v>1</v>
      </c>
      <c r="J870" t="b">
        <f>_xlfn.XLOOKUP(A870,'Patient Health Records'!A:A,'Patient Health Records'!P:P,FALSE)</f>
        <v>1</v>
      </c>
      <c r="K870" s="68">
        <f>_xlfn.XLOOKUP(A870,'Patient Health Records'!A:A,'Patient Health Records'!F:F,FALSE)</f>
        <v>21.193755739210289</v>
      </c>
      <c r="L870" s="22" t="b">
        <f>_xlfn.XLOOKUP(A870,'Patient Health Records'!A:A,'Patient Health Records'!AD:AD,FALSE)</f>
        <v>0</v>
      </c>
      <c r="M870">
        <f>_xlfn.XLOOKUP(A870,'Patient Demographics'!A:A,'Patient Demographics'!K:K,FALSE)</f>
        <v>25</v>
      </c>
      <c r="N870" t="b">
        <f>_xlfn.XLOOKUP(A870,'Billing Details'!A:A,'Billing Details'!T:T,FALSE)</f>
        <v>1</v>
      </c>
      <c r="O870" t="str">
        <f>_xlfn.XLOOKUP(A870,'Patient Health Records'!A:A,'Patient Health Records'!AF:AF,FALSE)</f>
        <v>Appendicitis</v>
      </c>
      <c r="P870" t="b">
        <f>_xlfn.XLOOKUP(A870,'Patient Health Records'!A:A,'Patient Health Records'!X:X,FALSE)</f>
        <v>0</v>
      </c>
      <c r="Q870" t="b">
        <f>_xlfn.XLOOKUP(A870,'Patient Health Records'!A:A,'Patient Health Records'!S:S,FALSE)</f>
        <v>0</v>
      </c>
      <c r="R870" t="b">
        <f>_xlfn.XLOOKUP(A870,'Patient Health Records'!A:A,'Patient Health Records'!AA:AA,FALSE)</f>
        <v>0</v>
      </c>
      <c r="S870" t="str">
        <f>_xlfn.XLOOKUP(A870,'Patient Demographics'!A:A,'Patient Demographics'!E:E,FALSE)</f>
        <v>Male</v>
      </c>
      <c r="T870" t="str">
        <f>_xlfn.XLOOKUP(A870,'Patient Education'!A:A,'Patient Education'!B:B,FALSE)</f>
        <v>PhD</v>
      </c>
      <c r="U870" t="str">
        <f>_xlfn.XLOOKUP('Combined Sheet'!A870,'Patient Education'!A:A,'Patient Education'!C:C,FALSE)</f>
        <v>Professor</v>
      </c>
      <c r="V870">
        <f>_xlfn.XLOOKUP(A870,'Billing Details'!A:A,'Billing Details'!J:J,FALSE)</f>
        <v>40000</v>
      </c>
    </row>
    <row r="871" spans="1:22" x14ac:dyDescent="0.35">
      <c r="A871" s="2" t="s">
        <v>1295</v>
      </c>
      <c r="B871">
        <f>_xlfn.XLOOKUP(A871,'Patient Demographics'!A:A,'Billing Details'!J:J,FALSE)</f>
        <v>200000</v>
      </c>
      <c r="C871" t="str">
        <f>_xlfn.XLOOKUP(A871,'Patient Demographics'!A:A,'Patient Demographics'!N:N,FALSE)</f>
        <v>South</v>
      </c>
      <c r="D871">
        <f>_xlfn.XLOOKUP(A871,'Patient Demographics'!A:A,'Patient Demographics'!I:I,FALSE)</f>
        <v>38</v>
      </c>
      <c r="E871" t="str">
        <f>_xlfn.XLOOKUP(A871,'Patient Demographics'!A:A,'Patient Demographics'!J:J,FALSE)</f>
        <v>Adult</v>
      </c>
      <c r="F871">
        <f>_xlfn.XLOOKUP(A871,'Billing Details'!A:A,'Billing Details'!U:U,FALSE)</f>
        <v>169415.36</v>
      </c>
      <c r="G871">
        <f>_xlfn.XLOOKUP(A871,'Patient Health Records'!A:A,'Patient Health Records'!E:E,FALSE)</f>
        <v>81.099999999999994</v>
      </c>
      <c r="H871" t="str">
        <f>_xlfn.XLOOKUP(A871,'Patient Health Records'!A:A,'Patient Health Records'!B:B,FALSE)</f>
        <v>A+</v>
      </c>
      <c r="I871" t="b">
        <f>_xlfn.XLOOKUP(A871,'Patient Health Records'!A:A,'Patient Health Records'!J:J,FALSE)</f>
        <v>1</v>
      </c>
      <c r="J871" t="b">
        <f>_xlfn.XLOOKUP(A871,'Patient Health Records'!A:A,'Patient Health Records'!P:P,FALSE)</f>
        <v>0</v>
      </c>
      <c r="K871" s="68">
        <f>_xlfn.XLOOKUP(A871,'Patient Health Records'!A:A,'Patient Health Records'!F:F,FALSE)</f>
        <v>26.481632653061222</v>
      </c>
      <c r="L871" s="22" t="b">
        <f>_xlfn.XLOOKUP(A871,'Patient Health Records'!A:A,'Patient Health Records'!AD:AD,FALSE)</f>
        <v>0</v>
      </c>
      <c r="M871">
        <f>_xlfn.XLOOKUP(A871,'Patient Demographics'!A:A,'Patient Demographics'!K:K,FALSE)</f>
        <v>9</v>
      </c>
      <c r="N871" t="b">
        <f>_xlfn.XLOOKUP(A871,'Billing Details'!A:A,'Billing Details'!T:T,FALSE)</f>
        <v>1</v>
      </c>
      <c r="O871" t="str">
        <f>_xlfn.XLOOKUP(A871,'Patient Health Records'!A:A,'Patient Health Records'!AF:AF,FALSE)</f>
        <v>Fractured Arm</v>
      </c>
      <c r="P871" t="b">
        <f>_xlfn.XLOOKUP(A871,'Patient Health Records'!A:A,'Patient Health Records'!X:X,FALSE)</f>
        <v>0</v>
      </c>
      <c r="Q871" t="b">
        <f>_xlfn.XLOOKUP(A871,'Patient Health Records'!A:A,'Patient Health Records'!S:S,FALSE)</f>
        <v>0</v>
      </c>
      <c r="R871" t="b">
        <f>_xlfn.XLOOKUP(A871,'Patient Health Records'!A:A,'Patient Health Records'!AA:AA,FALSE)</f>
        <v>0</v>
      </c>
      <c r="S871" t="str">
        <f>_xlfn.XLOOKUP(A871,'Patient Demographics'!A:A,'Patient Demographics'!E:E,FALSE)</f>
        <v>Male</v>
      </c>
      <c r="T871" t="str">
        <f>_xlfn.XLOOKUP(A871,'Patient Education'!A:A,'Patient Education'!B:B,FALSE)</f>
        <v>Master's Degree</v>
      </c>
      <c r="U871" t="str">
        <f>_xlfn.XLOOKUP('Combined Sheet'!A871,'Patient Education'!A:A,'Patient Education'!C:C,FALSE)</f>
        <v>Manager</v>
      </c>
      <c r="V871">
        <f>_xlfn.XLOOKUP(A871,'Billing Details'!A:A,'Billing Details'!J:J,FALSE)</f>
        <v>200000</v>
      </c>
    </row>
    <row r="872" spans="1:22" x14ac:dyDescent="0.35">
      <c r="A872" s="2" t="s">
        <v>1297</v>
      </c>
      <c r="B872">
        <f>_xlfn.XLOOKUP(A872,'Patient Demographics'!A:A,'Billing Details'!J:J,FALSE)</f>
        <v>50000</v>
      </c>
      <c r="C872" t="str">
        <f>_xlfn.XLOOKUP(A872,'Patient Demographics'!A:A,'Patient Demographics'!N:N,FALSE)</f>
        <v>North</v>
      </c>
      <c r="D872">
        <f>_xlfn.XLOOKUP(A872,'Patient Demographics'!A:A,'Patient Demographics'!I:I,FALSE)</f>
        <v>58</v>
      </c>
      <c r="E872" t="str">
        <f>_xlfn.XLOOKUP(A872,'Patient Demographics'!A:A,'Patient Demographics'!J:J,FALSE)</f>
        <v>Senior</v>
      </c>
      <c r="F872">
        <f>_xlfn.XLOOKUP(A872,'Billing Details'!A:A,'Billing Details'!U:U,FALSE)</f>
        <v>37645.199999999997</v>
      </c>
      <c r="G872">
        <f>_xlfn.XLOOKUP(A872,'Patient Health Records'!A:A,'Patient Health Records'!E:E,FALSE)</f>
        <v>69.8</v>
      </c>
      <c r="H872" t="str">
        <f>_xlfn.XLOOKUP(A872,'Patient Health Records'!A:A,'Patient Health Records'!B:B,FALSE)</f>
        <v>O+</v>
      </c>
      <c r="I872" t="b">
        <f>_xlfn.XLOOKUP(A872,'Patient Health Records'!A:A,'Patient Health Records'!J:J,FALSE)</f>
        <v>0</v>
      </c>
      <c r="J872" t="b">
        <f>_xlfn.XLOOKUP(A872,'Patient Health Records'!A:A,'Patient Health Records'!P:P,FALSE)</f>
        <v>0</v>
      </c>
      <c r="K872" s="68">
        <f>_xlfn.XLOOKUP(A872,'Patient Health Records'!A:A,'Patient Health Records'!F:F,FALSE)</f>
        <v>25.027788733909425</v>
      </c>
      <c r="L872" s="22" t="b">
        <f>_xlfn.XLOOKUP(A872,'Patient Health Records'!A:A,'Patient Health Records'!AD:AD,FALSE)</f>
        <v>0</v>
      </c>
      <c r="M872">
        <f>_xlfn.XLOOKUP(A872,'Patient Demographics'!A:A,'Patient Demographics'!K:K,FALSE)</f>
        <v>15</v>
      </c>
      <c r="N872" t="b">
        <f>_xlfn.XLOOKUP(A872,'Billing Details'!A:A,'Billing Details'!T:T,FALSE)</f>
        <v>1</v>
      </c>
      <c r="O872" t="str">
        <f>_xlfn.XLOOKUP(A872,'Patient Health Records'!A:A,'Patient Health Records'!AF:AF,FALSE)</f>
        <v>Prostate Cancer</v>
      </c>
      <c r="P872" t="b">
        <f>_xlfn.XLOOKUP(A872,'Patient Health Records'!A:A,'Patient Health Records'!X:X,FALSE)</f>
        <v>0</v>
      </c>
      <c r="Q872" t="b">
        <f>_xlfn.XLOOKUP(A872,'Patient Health Records'!A:A,'Patient Health Records'!S:S,FALSE)</f>
        <v>0</v>
      </c>
      <c r="R872" t="b">
        <f>_xlfn.XLOOKUP(A872,'Patient Health Records'!A:A,'Patient Health Records'!AA:AA,FALSE)</f>
        <v>0</v>
      </c>
      <c r="S872" t="str">
        <f>_xlfn.XLOOKUP(A872,'Patient Demographics'!A:A,'Patient Demographics'!E:E,FALSE)</f>
        <v>Female</v>
      </c>
      <c r="T872" t="str">
        <f>_xlfn.XLOOKUP(A872,'Patient Education'!A:A,'Patient Education'!B:B,FALSE)</f>
        <v>Master's Degree</v>
      </c>
      <c r="U872" t="str">
        <f>_xlfn.XLOOKUP('Combined Sheet'!A872,'Patient Education'!A:A,'Patient Education'!C:C,FALSE)</f>
        <v>Senior Executive</v>
      </c>
      <c r="V872">
        <f>_xlfn.XLOOKUP(A872,'Billing Details'!A:A,'Billing Details'!J:J,FALSE)</f>
        <v>50000</v>
      </c>
    </row>
    <row r="873" spans="1:22" x14ac:dyDescent="0.35">
      <c r="A873" s="2" t="s">
        <v>1298</v>
      </c>
      <c r="B873">
        <f>_xlfn.XLOOKUP(A873,'Patient Demographics'!A:A,'Billing Details'!J:J,FALSE)</f>
        <v>32000</v>
      </c>
      <c r="C873" t="str">
        <f>_xlfn.XLOOKUP(A873,'Patient Demographics'!A:A,'Patient Demographics'!N:N,FALSE)</f>
        <v>North</v>
      </c>
      <c r="D873">
        <f>_xlfn.XLOOKUP(A873,'Patient Demographics'!A:A,'Patient Demographics'!I:I,FALSE)</f>
        <v>42</v>
      </c>
      <c r="E873" t="str">
        <f>_xlfn.XLOOKUP(A873,'Patient Demographics'!A:A,'Patient Demographics'!J:J,FALSE)</f>
        <v>Adult</v>
      </c>
      <c r="F873">
        <f>_xlfn.XLOOKUP(A873,'Billing Details'!A:A,'Billing Details'!U:U,FALSE)</f>
        <v>20805.599999999999</v>
      </c>
      <c r="G873">
        <f>_xlfn.XLOOKUP(A873,'Patient Health Records'!A:A,'Patient Health Records'!E:E,FALSE)</f>
        <v>85</v>
      </c>
      <c r="H873" t="str">
        <f>_xlfn.XLOOKUP(A873,'Patient Health Records'!A:A,'Patient Health Records'!B:B,FALSE)</f>
        <v>AB+</v>
      </c>
      <c r="I873" t="b">
        <f>_xlfn.XLOOKUP(A873,'Patient Health Records'!A:A,'Patient Health Records'!J:J,FALSE)</f>
        <v>0</v>
      </c>
      <c r="J873" t="b">
        <f>_xlfn.XLOOKUP(A873,'Patient Health Records'!A:A,'Patient Health Records'!P:P,FALSE)</f>
        <v>0</v>
      </c>
      <c r="K873" s="68">
        <f>_xlfn.XLOOKUP(A873,'Patient Health Records'!A:A,'Patient Health Records'!F:F,FALSE)</f>
        <v>31.992171327486922</v>
      </c>
      <c r="L873" s="22" t="b">
        <f>_xlfn.XLOOKUP(A873,'Patient Health Records'!A:A,'Patient Health Records'!AD:AD,FALSE)</f>
        <v>1</v>
      </c>
      <c r="M873">
        <f>_xlfn.XLOOKUP(A873,'Patient Demographics'!A:A,'Patient Demographics'!K:K,FALSE)</f>
        <v>1</v>
      </c>
      <c r="N873" t="b">
        <f>_xlfn.XLOOKUP(A873,'Billing Details'!A:A,'Billing Details'!T:T,FALSE)</f>
        <v>1</v>
      </c>
      <c r="O873" t="str">
        <f>_xlfn.XLOOKUP(A873,'Patient Health Records'!A:A,'Patient Health Records'!AF:AF,FALSE)</f>
        <v>Appendicitis</v>
      </c>
      <c r="P873" t="b">
        <f>_xlfn.XLOOKUP(A873,'Patient Health Records'!A:A,'Patient Health Records'!X:X,FALSE)</f>
        <v>0</v>
      </c>
      <c r="Q873" t="b">
        <f>_xlfn.XLOOKUP(A873,'Patient Health Records'!A:A,'Patient Health Records'!S:S,FALSE)</f>
        <v>0</v>
      </c>
      <c r="R873" t="b">
        <f>_xlfn.XLOOKUP(A873,'Patient Health Records'!A:A,'Patient Health Records'!AA:AA,FALSE)</f>
        <v>1</v>
      </c>
      <c r="S873" t="str">
        <f>_xlfn.XLOOKUP(A873,'Patient Demographics'!A:A,'Patient Demographics'!E:E,FALSE)</f>
        <v>Female</v>
      </c>
      <c r="T873" t="str">
        <f>_xlfn.XLOOKUP(A873,'Patient Education'!A:A,'Patient Education'!B:B,FALSE)</f>
        <v>School</v>
      </c>
      <c r="U873" t="str">
        <f>_xlfn.XLOOKUP('Combined Sheet'!A873,'Patient Education'!A:A,'Patient Education'!C:C,FALSE)</f>
        <v>Clerical Staff</v>
      </c>
      <c r="V873">
        <f>_xlfn.XLOOKUP(A873,'Billing Details'!A:A,'Billing Details'!J:J,FALSE)</f>
        <v>32000</v>
      </c>
    </row>
    <row r="874" spans="1:22" x14ac:dyDescent="0.35">
      <c r="A874" s="2" t="s">
        <v>1300</v>
      </c>
      <c r="B874">
        <f>_xlfn.XLOOKUP(A874,'Patient Demographics'!A:A,'Billing Details'!J:J,FALSE)</f>
        <v>500</v>
      </c>
      <c r="C874" t="str">
        <f>_xlfn.XLOOKUP(A874,'Patient Demographics'!A:A,'Patient Demographics'!N:N,FALSE)</f>
        <v>South</v>
      </c>
      <c r="D874">
        <f>_xlfn.XLOOKUP(A874,'Patient Demographics'!A:A,'Patient Demographics'!I:I,FALSE)</f>
        <v>53</v>
      </c>
      <c r="E874" t="str">
        <f>_xlfn.XLOOKUP(A874,'Patient Demographics'!A:A,'Patient Demographics'!J:J,FALSE)</f>
        <v>Senior</v>
      </c>
      <c r="F874">
        <f>_xlfn.XLOOKUP(A874,'Billing Details'!A:A,'Billing Details'!U:U,FALSE)</f>
        <v>258.39</v>
      </c>
      <c r="G874">
        <f>_xlfn.XLOOKUP(A874,'Patient Health Records'!A:A,'Patient Health Records'!E:E,FALSE)</f>
        <v>75.400000000000006</v>
      </c>
      <c r="H874" t="str">
        <f>_xlfn.XLOOKUP(A874,'Patient Health Records'!A:A,'Patient Health Records'!B:B,FALSE)</f>
        <v>A-</v>
      </c>
      <c r="I874" t="b">
        <f>_xlfn.XLOOKUP(A874,'Patient Health Records'!A:A,'Patient Health Records'!J:J,FALSE)</f>
        <v>0</v>
      </c>
      <c r="J874" t="b">
        <f>_xlfn.XLOOKUP(A874,'Patient Health Records'!A:A,'Patient Health Records'!P:P,FALSE)</f>
        <v>0</v>
      </c>
      <c r="K874" s="68">
        <f>_xlfn.XLOOKUP(A874,'Patient Health Records'!A:A,'Patient Health Records'!F:F,FALSE)</f>
        <v>26.399635867091494</v>
      </c>
      <c r="L874" s="22" t="b">
        <f>_xlfn.XLOOKUP(A874,'Patient Health Records'!A:A,'Patient Health Records'!AD:AD,FALSE)</f>
        <v>0</v>
      </c>
      <c r="M874">
        <f>_xlfn.XLOOKUP(A874,'Patient Demographics'!A:A,'Patient Demographics'!K:K,FALSE)</f>
        <v>30</v>
      </c>
      <c r="N874" t="b">
        <f>_xlfn.XLOOKUP(A874,'Billing Details'!A:A,'Billing Details'!T:T,FALSE)</f>
        <v>1</v>
      </c>
      <c r="O874" t="str">
        <f>_xlfn.XLOOKUP(A874,'Patient Health Records'!A:A,'Patient Health Records'!AF:AF,FALSE)</f>
        <v>Hypertension</v>
      </c>
      <c r="P874" t="b">
        <f>_xlfn.XLOOKUP(A874,'Patient Health Records'!A:A,'Patient Health Records'!X:X,FALSE)</f>
        <v>0</v>
      </c>
      <c r="Q874" t="b">
        <f>_xlfn.XLOOKUP(A874,'Patient Health Records'!A:A,'Patient Health Records'!S:S,FALSE)</f>
        <v>0</v>
      </c>
      <c r="R874" t="b">
        <f>_xlfn.XLOOKUP(A874,'Patient Health Records'!A:A,'Patient Health Records'!AA:AA,FALSE)</f>
        <v>0</v>
      </c>
      <c r="S874" t="str">
        <f>_xlfn.XLOOKUP(A874,'Patient Demographics'!A:A,'Patient Demographics'!E:E,FALSE)</f>
        <v>Male</v>
      </c>
      <c r="T874" t="str">
        <f>_xlfn.XLOOKUP(A874,'Patient Education'!A:A,'Patient Education'!B:B,FALSE)</f>
        <v>Master's Degree</v>
      </c>
      <c r="U874" t="str">
        <f>_xlfn.XLOOKUP('Combined Sheet'!A874,'Patient Education'!A:A,'Patient Education'!C:C,FALSE)</f>
        <v>Senior Executive</v>
      </c>
      <c r="V874">
        <f>_xlfn.XLOOKUP(A874,'Billing Details'!A:A,'Billing Details'!J:J,FALSE)</f>
        <v>500</v>
      </c>
    </row>
    <row r="875" spans="1:22" x14ac:dyDescent="0.35">
      <c r="A875" s="2" t="s">
        <v>1302</v>
      </c>
      <c r="B875">
        <f>_xlfn.XLOOKUP(A875,'Patient Demographics'!A:A,'Billing Details'!J:J,FALSE)</f>
        <v>18000</v>
      </c>
      <c r="C875" t="str">
        <f>_xlfn.XLOOKUP(A875,'Patient Demographics'!A:A,'Patient Demographics'!N:N,FALSE)</f>
        <v>South</v>
      </c>
      <c r="D875">
        <f>_xlfn.XLOOKUP(A875,'Patient Demographics'!A:A,'Patient Demographics'!I:I,FALSE)</f>
        <v>33</v>
      </c>
      <c r="E875" t="str">
        <f>_xlfn.XLOOKUP(A875,'Patient Demographics'!A:A,'Patient Demographics'!J:J,FALSE)</f>
        <v>Adult</v>
      </c>
      <c r="F875">
        <f>_xlfn.XLOOKUP(A875,'Billing Details'!A:A,'Billing Details'!U:U,FALSE)</f>
        <v>13544.46</v>
      </c>
      <c r="G875">
        <f>_xlfn.XLOOKUP(A875,'Patient Health Records'!A:A,'Patient Health Records'!E:E,FALSE)</f>
        <v>106.2</v>
      </c>
      <c r="H875" t="str">
        <f>_xlfn.XLOOKUP(A875,'Patient Health Records'!A:A,'Patient Health Records'!B:B,FALSE)</f>
        <v>B-</v>
      </c>
      <c r="I875" t="b">
        <f>_xlfn.XLOOKUP(A875,'Patient Health Records'!A:A,'Patient Health Records'!J:J,FALSE)</f>
        <v>1</v>
      </c>
      <c r="J875" t="b">
        <f>_xlfn.XLOOKUP(A875,'Patient Health Records'!A:A,'Patient Health Records'!P:P,FALSE)</f>
        <v>0</v>
      </c>
      <c r="K875" s="68">
        <f>_xlfn.XLOOKUP(A875,'Patient Health Records'!A:A,'Patient Health Records'!F:F,FALSE)</f>
        <v>34.284607438016529</v>
      </c>
      <c r="L875" s="22" t="b">
        <f>_xlfn.XLOOKUP(A875,'Patient Health Records'!A:A,'Patient Health Records'!AD:AD,FALSE)</f>
        <v>1</v>
      </c>
      <c r="M875">
        <f>_xlfn.XLOOKUP(A875,'Patient Demographics'!A:A,'Patient Demographics'!K:K,FALSE)</f>
        <v>15</v>
      </c>
      <c r="N875" t="b">
        <f>_xlfn.XLOOKUP(A875,'Billing Details'!A:A,'Billing Details'!T:T,FALSE)</f>
        <v>1</v>
      </c>
      <c r="O875" t="str">
        <f>_xlfn.XLOOKUP(A875,'Patient Health Records'!A:A,'Patient Health Records'!AF:AF,FALSE)</f>
        <v>Cancer</v>
      </c>
      <c r="P875" t="b">
        <f>_xlfn.XLOOKUP(A875,'Patient Health Records'!A:A,'Patient Health Records'!X:X,FALSE)</f>
        <v>0</v>
      </c>
      <c r="Q875" t="b">
        <f>_xlfn.XLOOKUP(A875,'Patient Health Records'!A:A,'Patient Health Records'!S:S,FALSE)</f>
        <v>1</v>
      </c>
      <c r="R875" t="b">
        <f>_xlfn.XLOOKUP(A875,'Patient Health Records'!A:A,'Patient Health Records'!AA:AA,FALSE)</f>
        <v>0</v>
      </c>
      <c r="S875" t="str">
        <f>_xlfn.XLOOKUP(A875,'Patient Demographics'!A:A,'Patient Demographics'!E:E,FALSE)</f>
        <v>Female</v>
      </c>
      <c r="T875" t="str">
        <f>_xlfn.XLOOKUP(A875,'Patient Education'!A:A,'Patient Education'!B:B,FALSE)</f>
        <v>Post-graduate</v>
      </c>
      <c r="U875" t="str">
        <f>_xlfn.XLOOKUP('Combined Sheet'!A875,'Patient Education'!A:A,'Patient Education'!C:C,FALSE)</f>
        <v>Consultant</v>
      </c>
      <c r="V875">
        <f>_xlfn.XLOOKUP(A875,'Billing Details'!A:A,'Billing Details'!J:J,FALSE)</f>
        <v>18000</v>
      </c>
    </row>
    <row r="876" spans="1:22" x14ac:dyDescent="0.35">
      <c r="A876" s="2" t="s">
        <v>1303</v>
      </c>
      <c r="B876">
        <f>_xlfn.XLOOKUP(A876,'Patient Demographics'!A:A,'Billing Details'!J:J,FALSE)</f>
        <v>16000</v>
      </c>
      <c r="C876" t="str">
        <f>_xlfn.XLOOKUP(A876,'Patient Demographics'!A:A,'Patient Demographics'!N:N,FALSE)</f>
        <v>South</v>
      </c>
      <c r="D876">
        <f>_xlfn.XLOOKUP(A876,'Patient Demographics'!A:A,'Patient Demographics'!I:I,FALSE)</f>
        <v>45</v>
      </c>
      <c r="E876" t="str">
        <f>_xlfn.XLOOKUP(A876,'Patient Demographics'!A:A,'Patient Demographics'!J:J,FALSE)</f>
        <v>Adult</v>
      </c>
      <c r="F876">
        <f>_xlfn.XLOOKUP(A876,'Billing Details'!A:A,'Billing Details'!U:U,FALSE)</f>
        <v>10448.86</v>
      </c>
      <c r="G876">
        <f>_xlfn.XLOOKUP(A876,'Patient Health Records'!A:A,'Patient Health Records'!E:E,FALSE)</f>
        <v>58.3</v>
      </c>
      <c r="H876" t="str">
        <f>_xlfn.XLOOKUP(A876,'Patient Health Records'!A:A,'Patient Health Records'!B:B,FALSE)</f>
        <v>B-</v>
      </c>
      <c r="I876" t="b">
        <f>_xlfn.XLOOKUP(A876,'Patient Health Records'!A:A,'Patient Health Records'!J:J,FALSE)</f>
        <v>1</v>
      </c>
      <c r="J876" t="b">
        <f>_xlfn.XLOOKUP(A876,'Patient Health Records'!A:A,'Patient Health Records'!P:P,FALSE)</f>
        <v>0</v>
      </c>
      <c r="K876" s="68">
        <f>_xlfn.XLOOKUP(A876,'Patient Health Records'!A:A,'Patient Health Records'!F:F,FALSE)</f>
        <v>21.94286574579397</v>
      </c>
      <c r="L876" s="22" t="b">
        <f>_xlfn.XLOOKUP(A876,'Patient Health Records'!A:A,'Patient Health Records'!AD:AD,FALSE)</f>
        <v>0</v>
      </c>
      <c r="M876">
        <f>_xlfn.XLOOKUP(A876,'Patient Demographics'!A:A,'Patient Demographics'!K:K,FALSE)</f>
        <v>12</v>
      </c>
      <c r="N876" t="b">
        <f>_xlfn.XLOOKUP(A876,'Billing Details'!A:A,'Billing Details'!T:T,FALSE)</f>
        <v>1</v>
      </c>
      <c r="O876" t="str">
        <f>_xlfn.XLOOKUP(A876,'Patient Health Records'!A:A,'Patient Health Records'!AF:AF,FALSE)</f>
        <v>Prostate Cancer</v>
      </c>
      <c r="P876" t="b">
        <f>_xlfn.XLOOKUP(A876,'Patient Health Records'!A:A,'Patient Health Records'!X:X,FALSE)</f>
        <v>0</v>
      </c>
      <c r="Q876" t="b">
        <f>_xlfn.XLOOKUP(A876,'Patient Health Records'!A:A,'Patient Health Records'!S:S,FALSE)</f>
        <v>0</v>
      </c>
      <c r="R876" t="b">
        <f>_xlfn.XLOOKUP(A876,'Patient Health Records'!A:A,'Patient Health Records'!AA:AA,FALSE)</f>
        <v>0</v>
      </c>
      <c r="S876" t="str">
        <f>_xlfn.XLOOKUP(A876,'Patient Demographics'!A:A,'Patient Demographics'!E:E,FALSE)</f>
        <v>Female</v>
      </c>
      <c r="T876" t="str">
        <f>_xlfn.XLOOKUP(A876,'Patient Education'!A:A,'Patient Education'!B:B,FALSE)</f>
        <v>School</v>
      </c>
      <c r="U876" t="str">
        <f>_xlfn.XLOOKUP('Combined Sheet'!A876,'Patient Education'!A:A,'Patient Education'!C:C,FALSE)</f>
        <v>Driver</v>
      </c>
      <c r="V876">
        <f>_xlfn.XLOOKUP(A876,'Billing Details'!A:A,'Billing Details'!J:J,FALSE)</f>
        <v>16000</v>
      </c>
    </row>
    <row r="877" spans="1:22" x14ac:dyDescent="0.35">
      <c r="A877" s="2" t="s">
        <v>1304</v>
      </c>
      <c r="B877">
        <f>_xlfn.XLOOKUP(A877,'Patient Demographics'!A:A,'Billing Details'!J:J,FALSE)</f>
        <v>14000</v>
      </c>
      <c r="C877" t="str">
        <f>_xlfn.XLOOKUP(A877,'Patient Demographics'!A:A,'Patient Demographics'!N:N,FALSE)</f>
        <v>West</v>
      </c>
      <c r="D877">
        <f>_xlfn.XLOOKUP(A877,'Patient Demographics'!A:A,'Patient Demographics'!I:I,FALSE)</f>
        <v>73</v>
      </c>
      <c r="E877" t="str">
        <f>_xlfn.XLOOKUP(A877,'Patient Demographics'!A:A,'Patient Demographics'!J:J,FALSE)</f>
        <v>super senior</v>
      </c>
      <c r="F877">
        <f>_xlfn.XLOOKUP(A877,'Billing Details'!A:A,'Billing Details'!U:U,FALSE)</f>
        <v>8981.9800000000014</v>
      </c>
      <c r="G877">
        <f>_xlfn.XLOOKUP(A877,'Patient Health Records'!A:A,'Patient Health Records'!E:E,FALSE)</f>
        <v>56.1</v>
      </c>
      <c r="H877" t="str">
        <f>_xlfn.XLOOKUP(A877,'Patient Health Records'!A:A,'Patient Health Records'!B:B,FALSE)</f>
        <v>AB-</v>
      </c>
      <c r="I877" t="b">
        <f>_xlfn.XLOOKUP(A877,'Patient Health Records'!A:A,'Patient Health Records'!J:J,FALSE)</f>
        <v>1</v>
      </c>
      <c r="J877" t="b">
        <f>_xlfn.XLOOKUP(A877,'Patient Health Records'!A:A,'Patient Health Records'!P:P,FALSE)</f>
        <v>0</v>
      </c>
      <c r="K877" s="68">
        <f>_xlfn.XLOOKUP(A877,'Patient Health Records'!A:A,'Patient Health Records'!F:F,FALSE)</f>
        <v>21.64268353844373</v>
      </c>
      <c r="L877" s="22" t="b">
        <f>_xlfn.XLOOKUP(A877,'Patient Health Records'!A:A,'Patient Health Records'!AD:AD,FALSE)</f>
        <v>0</v>
      </c>
      <c r="M877">
        <f>_xlfn.XLOOKUP(A877,'Patient Demographics'!A:A,'Patient Demographics'!K:K,FALSE)</f>
        <v>12</v>
      </c>
      <c r="N877" t="b">
        <f>_xlfn.XLOOKUP(A877,'Billing Details'!A:A,'Billing Details'!T:T,FALSE)</f>
        <v>1</v>
      </c>
      <c r="O877" t="str">
        <f>_xlfn.XLOOKUP(A877,'Patient Health Records'!A:A,'Patient Health Records'!AF:AF,FALSE)</f>
        <v>Stroke</v>
      </c>
      <c r="P877" t="b">
        <f>_xlfn.XLOOKUP(A877,'Patient Health Records'!A:A,'Patient Health Records'!X:X,FALSE)</f>
        <v>0</v>
      </c>
      <c r="Q877" t="b">
        <f>_xlfn.XLOOKUP(A877,'Patient Health Records'!A:A,'Patient Health Records'!S:S,FALSE)</f>
        <v>0</v>
      </c>
      <c r="R877" t="b">
        <f>_xlfn.XLOOKUP(A877,'Patient Health Records'!A:A,'Patient Health Records'!AA:AA,FALSE)</f>
        <v>0</v>
      </c>
      <c r="S877" t="str">
        <f>_xlfn.XLOOKUP(A877,'Patient Demographics'!A:A,'Patient Demographics'!E:E,FALSE)</f>
        <v>Female</v>
      </c>
      <c r="T877" t="str">
        <f>_xlfn.XLOOKUP(A877,'Patient Education'!A:A,'Patient Education'!B:B,FALSE)</f>
        <v>Bachelor's Degree</v>
      </c>
      <c r="U877" t="str">
        <f>_xlfn.XLOOKUP('Combined Sheet'!A877,'Patient Education'!A:A,'Patient Education'!C:C,FALSE)</f>
        <v>Engineer</v>
      </c>
      <c r="V877">
        <f>_xlfn.XLOOKUP(A877,'Billing Details'!A:A,'Billing Details'!J:J,FALSE)</f>
        <v>14000</v>
      </c>
    </row>
    <row r="878" spans="1:22" x14ac:dyDescent="0.35">
      <c r="A878" s="2" t="s">
        <v>1306</v>
      </c>
      <c r="B878">
        <f>_xlfn.XLOOKUP(A878,'Patient Demographics'!A:A,'Billing Details'!J:J,FALSE)</f>
        <v>40000</v>
      </c>
      <c r="C878" t="str">
        <f>_xlfn.XLOOKUP(A878,'Patient Demographics'!A:A,'Patient Demographics'!N:N,FALSE)</f>
        <v>South</v>
      </c>
      <c r="D878">
        <f>_xlfn.XLOOKUP(A878,'Patient Demographics'!A:A,'Patient Demographics'!I:I,FALSE)</f>
        <v>34</v>
      </c>
      <c r="E878" t="str">
        <f>_xlfn.XLOOKUP(A878,'Patient Demographics'!A:A,'Patient Demographics'!J:J,FALSE)</f>
        <v>Adult</v>
      </c>
      <c r="F878">
        <f>_xlfn.XLOOKUP(A878,'Billing Details'!A:A,'Billing Details'!U:U,FALSE)</f>
        <v>27412</v>
      </c>
      <c r="G878">
        <f>_xlfn.XLOOKUP(A878,'Patient Health Records'!A:A,'Patient Health Records'!E:E,FALSE)</f>
        <v>60.1</v>
      </c>
      <c r="H878" t="str">
        <f>_xlfn.XLOOKUP(A878,'Patient Health Records'!A:A,'Patient Health Records'!B:B,FALSE)</f>
        <v>O-</v>
      </c>
      <c r="I878" t="b">
        <f>_xlfn.XLOOKUP(A878,'Patient Health Records'!A:A,'Patient Health Records'!J:J,FALSE)</f>
        <v>0</v>
      </c>
      <c r="J878" t="b">
        <f>_xlfn.XLOOKUP(A878,'Patient Health Records'!A:A,'Patient Health Records'!P:P,FALSE)</f>
        <v>0</v>
      </c>
      <c r="K878" s="68">
        <f>_xlfn.XLOOKUP(A878,'Patient Health Records'!A:A,'Patient Health Records'!F:F,FALSE)</f>
        <v>22.620347020964285</v>
      </c>
      <c r="L878" s="22" t="b">
        <f>_xlfn.XLOOKUP(A878,'Patient Health Records'!A:A,'Patient Health Records'!AD:AD,FALSE)</f>
        <v>0</v>
      </c>
      <c r="M878">
        <f>_xlfn.XLOOKUP(A878,'Patient Demographics'!A:A,'Patient Demographics'!K:K,FALSE)</f>
        <v>9</v>
      </c>
      <c r="N878" t="b">
        <f>_xlfn.XLOOKUP(A878,'Billing Details'!A:A,'Billing Details'!T:T,FALSE)</f>
        <v>1</v>
      </c>
      <c r="O878" t="str">
        <f>_xlfn.XLOOKUP(A878,'Patient Health Records'!A:A,'Patient Health Records'!AF:AF,FALSE)</f>
        <v>Appendicitis</v>
      </c>
      <c r="P878" t="b">
        <f>_xlfn.XLOOKUP(A878,'Patient Health Records'!A:A,'Patient Health Records'!X:X,FALSE)</f>
        <v>0</v>
      </c>
      <c r="Q878" t="b">
        <f>_xlfn.XLOOKUP(A878,'Patient Health Records'!A:A,'Patient Health Records'!S:S,FALSE)</f>
        <v>0</v>
      </c>
      <c r="R878" t="b">
        <f>_xlfn.XLOOKUP(A878,'Patient Health Records'!A:A,'Patient Health Records'!AA:AA,FALSE)</f>
        <v>0</v>
      </c>
      <c r="S878" t="str">
        <f>_xlfn.XLOOKUP(A878,'Patient Demographics'!A:A,'Patient Demographics'!E:E,FALSE)</f>
        <v>Female</v>
      </c>
      <c r="T878" t="str">
        <f>_xlfn.XLOOKUP(A878,'Patient Education'!A:A,'Patient Education'!B:B,FALSE)</f>
        <v>High School</v>
      </c>
      <c r="U878" t="str">
        <f>_xlfn.XLOOKUP('Combined Sheet'!A878,'Patient Education'!A:A,'Patient Education'!C:C,FALSE)</f>
        <v>Unemployed</v>
      </c>
      <c r="V878">
        <f>_xlfn.XLOOKUP(A878,'Billing Details'!A:A,'Billing Details'!J:J,FALSE)</f>
        <v>40000</v>
      </c>
    </row>
    <row r="879" spans="1:22" x14ac:dyDescent="0.35">
      <c r="A879" s="2" t="s">
        <v>1308</v>
      </c>
      <c r="B879">
        <f>_xlfn.XLOOKUP(A879,'Patient Demographics'!A:A,'Billing Details'!J:J,FALSE)</f>
        <v>48000</v>
      </c>
      <c r="C879" t="str">
        <f>_xlfn.XLOOKUP(A879,'Patient Demographics'!A:A,'Patient Demographics'!N:N,FALSE)</f>
        <v>West</v>
      </c>
      <c r="D879">
        <f>_xlfn.XLOOKUP(A879,'Patient Demographics'!A:A,'Patient Demographics'!I:I,FALSE)</f>
        <v>33</v>
      </c>
      <c r="E879" t="str">
        <f>_xlfn.XLOOKUP(A879,'Patient Demographics'!A:A,'Patient Demographics'!J:J,FALSE)</f>
        <v>Adult</v>
      </c>
      <c r="F879">
        <f>_xlfn.XLOOKUP(A879,'Billing Details'!A:A,'Billing Details'!U:U,FALSE)</f>
        <v>33335.120000000003</v>
      </c>
      <c r="G879">
        <f>_xlfn.XLOOKUP(A879,'Patient Health Records'!A:A,'Patient Health Records'!E:E,FALSE)</f>
        <v>86</v>
      </c>
      <c r="H879" t="str">
        <f>_xlfn.XLOOKUP(A879,'Patient Health Records'!A:A,'Patient Health Records'!B:B,FALSE)</f>
        <v>A+</v>
      </c>
      <c r="I879" t="b">
        <f>_xlfn.XLOOKUP(A879,'Patient Health Records'!A:A,'Patient Health Records'!J:J,FALSE)</f>
        <v>1</v>
      </c>
      <c r="J879" t="b">
        <f>_xlfn.XLOOKUP(A879,'Patient Health Records'!A:A,'Patient Health Records'!P:P,FALSE)</f>
        <v>0</v>
      </c>
      <c r="K879" s="68">
        <f>_xlfn.XLOOKUP(A879,'Patient Health Records'!A:A,'Patient Health Records'!F:F,FALSE)</f>
        <v>32.368549813692653</v>
      </c>
      <c r="L879" s="22" t="b">
        <f>_xlfn.XLOOKUP(A879,'Patient Health Records'!A:A,'Patient Health Records'!AD:AD,FALSE)</f>
        <v>1</v>
      </c>
      <c r="M879">
        <f>_xlfn.XLOOKUP(A879,'Patient Demographics'!A:A,'Patient Demographics'!K:K,FALSE)</f>
        <v>7</v>
      </c>
      <c r="N879" t="b">
        <f>_xlfn.XLOOKUP(A879,'Billing Details'!A:A,'Billing Details'!T:T,FALSE)</f>
        <v>1</v>
      </c>
      <c r="O879" t="str">
        <f>_xlfn.XLOOKUP(A879,'Patient Health Records'!A:A,'Patient Health Records'!AF:AF,FALSE)</f>
        <v>Hypertension</v>
      </c>
      <c r="P879" t="b">
        <f>_xlfn.XLOOKUP(A879,'Patient Health Records'!A:A,'Patient Health Records'!X:X,FALSE)</f>
        <v>0</v>
      </c>
      <c r="Q879" t="b">
        <f>_xlfn.XLOOKUP(A879,'Patient Health Records'!A:A,'Patient Health Records'!S:S,FALSE)</f>
        <v>1</v>
      </c>
      <c r="R879" t="b">
        <f>_xlfn.XLOOKUP(A879,'Patient Health Records'!A:A,'Patient Health Records'!AA:AA,FALSE)</f>
        <v>0</v>
      </c>
      <c r="S879" t="str">
        <f>_xlfn.XLOOKUP(A879,'Patient Demographics'!A:A,'Patient Demographics'!E:E,FALSE)</f>
        <v>Female</v>
      </c>
      <c r="T879" t="str">
        <f>_xlfn.XLOOKUP(A879,'Patient Education'!A:A,'Patient Education'!B:B,FALSE)</f>
        <v>School</v>
      </c>
      <c r="U879" t="str">
        <f>_xlfn.XLOOKUP('Combined Sheet'!A879,'Patient Education'!A:A,'Patient Education'!C:C,FALSE)</f>
        <v>Retail Worker</v>
      </c>
      <c r="V879">
        <f>_xlfn.XLOOKUP(A879,'Billing Details'!A:A,'Billing Details'!J:J,FALSE)</f>
        <v>48000</v>
      </c>
    </row>
    <row r="880" spans="1:22" x14ac:dyDescent="0.35">
      <c r="A880" s="2" t="s">
        <v>1309</v>
      </c>
      <c r="B880">
        <f>_xlfn.XLOOKUP(A880,'Patient Demographics'!A:A,'Billing Details'!J:J,FALSE)</f>
        <v>32000</v>
      </c>
      <c r="C880" t="str">
        <f>_xlfn.XLOOKUP(A880,'Patient Demographics'!A:A,'Patient Demographics'!N:N,FALSE)</f>
        <v>East</v>
      </c>
      <c r="D880">
        <f>_xlfn.XLOOKUP(A880,'Patient Demographics'!A:A,'Patient Demographics'!I:I,FALSE)</f>
        <v>53</v>
      </c>
      <c r="E880" t="str">
        <f>_xlfn.XLOOKUP(A880,'Patient Demographics'!A:A,'Patient Demographics'!J:J,FALSE)</f>
        <v>Senior</v>
      </c>
      <c r="F880" t="str">
        <f>_xlfn.XLOOKUP(A880,'Billing Details'!A:A,'Billing Details'!U:U,FALSE)</f>
        <v/>
      </c>
      <c r="G880">
        <f>_xlfn.XLOOKUP(A880,'Patient Health Records'!A:A,'Patient Health Records'!E:E,FALSE)</f>
        <v>96.5</v>
      </c>
      <c r="H880" t="str">
        <f>_xlfn.XLOOKUP(A880,'Patient Health Records'!A:A,'Patient Health Records'!B:B,FALSE)</f>
        <v>AB+</v>
      </c>
      <c r="I880" t="b">
        <f>_xlfn.XLOOKUP(A880,'Patient Health Records'!A:A,'Patient Health Records'!J:J,FALSE)</f>
        <v>0</v>
      </c>
      <c r="J880" t="b">
        <f>_xlfn.XLOOKUP(A880,'Patient Health Records'!A:A,'Patient Health Records'!P:P,FALSE)</f>
        <v>0</v>
      </c>
      <c r="K880" s="68">
        <f>_xlfn.XLOOKUP(A880,'Patient Health Records'!A:A,'Patient Health Records'!F:F,FALSE)</f>
        <v>34.601455771092546</v>
      </c>
      <c r="L880" s="22" t="b">
        <f>_xlfn.XLOOKUP(A880,'Patient Health Records'!A:A,'Patient Health Records'!AD:AD,FALSE)</f>
        <v>1</v>
      </c>
      <c r="M880">
        <f>_xlfn.XLOOKUP(A880,'Patient Demographics'!A:A,'Patient Demographics'!K:K,FALSE)</f>
        <v>12</v>
      </c>
      <c r="N880" t="b">
        <f>_xlfn.XLOOKUP(A880,'Billing Details'!A:A,'Billing Details'!T:T,FALSE)</f>
        <v>0</v>
      </c>
      <c r="O880" t="str">
        <f>_xlfn.XLOOKUP(A880,'Patient Health Records'!A:A,'Patient Health Records'!AF:AF,FALSE)</f>
        <v>Childbirth</v>
      </c>
      <c r="P880" t="b">
        <f>_xlfn.XLOOKUP(A880,'Patient Health Records'!A:A,'Patient Health Records'!X:X,FALSE)</f>
        <v>0</v>
      </c>
      <c r="Q880" t="b">
        <f>_xlfn.XLOOKUP(A880,'Patient Health Records'!A:A,'Patient Health Records'!S:S,FALSE)</f>
        <v>0</v>
      </c>
      <c r="R880" t="b">
        <f>_xlfn.XLOOKUP(A880,'Patient Health Records'!A:A,'Patient Health Records'!AA:AA,FALSE)</f>
        <v>1</v>
      </c>
      <c r="S880" t="str">
        <f>_xlfn.XLOOKUP(A880,'Patient Demographics'!A:A,'Patient Demographics'!E:E,FALSE)</f>
        <v>Male</v>
      </c>
      <c r="T880" t="str">
        <f>_xlfn.XLOOKUP(A880,'Patient Education'!A:A,'Patient Education'!B:B,FALSE)</f>
        <v>Bachelor's Degree</v>
      </c>
      <c r="U880" t="str">
        <f>_xlfn.XLOOKUP('Combined Sheet'!A880,'Patient Education'!A:A,'Patient Education'!C:C,FALSE)</f>
        <v>Junior Executive</v>
      </c>
      <c r="V880">
        <f>_xlfn.XLOOKUP(A880,'Billing Details'!A:A,'Billing Details'!J:J,FALSE)</f>
        <v>32000</v>
      </c>
    </row>
    <row r="881" spans="1:22" x14ac:dyDescent="0.35">
      <c r="A881" s="2" t="s">
        <v>1310</v>
      </c>
      <c r="B881">
        <f>_xlfn.XLOOKUP(A881,'Patient Demographics'!A:A,'Billing Details'!J:J,FALSE)</f>
        <v>60000</v>
      </c>
      <c r="C881" t="str">
        <f>_xlfn.XLOOKUP(A881,'Patient Demographics'!A:A,'Patient Demographics'!N:N,FALSE)</f>
        <v>North</v>
      </c>
      <c r="D881">
        <f>_xlfn.XLOOKUP(A881,'Patient Demographics'!A:A,'Patient Demographics'!I:I,FALSE)</f>
        <v>42</v>
      </c>
      <c r="E881" t="str">
        <f>_xlfn.XLOOKUP(A881,'Patient Demographics'!A:A,'Patient Demographics'!J:J,FALSE)</f>
        <v>Adult</v>
      </c>
      <c r="F881" t="str">
        <f>_xlfn.XLOOKUP(A881,'Billing Details'!A:A,'Billing Details'!U:U,FALSE)</f>
        <v/>
      </c>
      <c r="G881">
        <f>_xlfn.XLOOKUP(A881,'Patient Health Records'!A:A,'Patient Health Records'!E:E,FALSE)</f>
        <v>85</v>
      </c>
      <c r="H881" t="str">
        <f>_xlfn.XLOOKUP(A881,'Patient Health Records'!A:A,'Patient Health Records'!B:B,FALSE)</f>
        <v>A+</v>
      </c>
      <c r="I881" t="b">
        <f>_xlfn.XLOOKUP(A881,'Patient Health Records'!A:A,'Patient Health Records'!J:J,FALSE)</f>
        <v>1</v>
      </c>
      <c r="J881" t="b">
        <f>_xlfn.XLOOKUP(A881,'Patient Health Records'!A:A,'Patient Health Records'!P:P,FALSE)</f>
        <v>1</v>
      </c>
      <c r="K881" s="68">
        <f>_xlfn.XLOOKUP(A881,'Patient Health Records'!A:A,'Patient Health Records'!F:F,FALSE)</f>
        <v>30.116213151927443</v>
      </c>
      <c r="L881" s="22" t="b">
        <f>_xlfn.XLOOKUP(A881,'Patient Health Records'!A:A,'Patient Health Records'!AD:AD,FALSE)</f>
        <v>1</v>
      </c>
      <c r="M881">
        <f>_xlfn.XLOOKUP(A881,'Patient Demographics'!A:A,'Patient Demographics'!K:K,FALSE)</f>
        <v>3</v>
      </c>
      <c r="N881" t="b">
        <f>_xlfn.XLOOKUP(A881,'Billing Details'!A:A,'Billing Details'!T:T,FALSE)</f>
        <v>0</v>
      </c>
      <c r="O881" t="str">
        <f>_xlfn.XLOOKUP(A881,'Patient Health Records'!A:A,'Patient Health Records'!AF:AF,FALSE)</f>
        <v>Childbirth</v>
      </c>
      <c r="P881" t="b">
        <f>_xlfn.XLOOKUP(A881,'Patient Health Records'!A:A,'Patient Health Records'!X:X,FALSE)</f>
        <v>0</v>
      </c>
      <c r="Q881" t="b">
        <f>_xlfn.XLOOKUP(A881,'Patient Health Records'!A:A,'Patient Health Records'!S:S,FALSE)</f>
        <v>1</v>
      </c>
      <c r="R881" t="b">
        <f>_xlfn.XLOOKUP(A881,'Patient Health Records'!A:A,'Patient Health Records'!AA:AA,FALSE)</f>
        <v>0</v>
      </c>
      <c r="S881" t="str">
        <f>_xlfn.XLOOKUP(A881,'Patient Demographics'!A:A,'Patient Demographics'!E:E,FALSE)</f>
        <v>Male</v>
      </c>
      <c r="T881" t="str">
        <f>_xlfn.XLOOKUP(A881,'Patient Education'!A:A,'Patient Education'!B:B,FALSE)</f>
        <v>High School</v>
      </c>
      <c r="U881" t="str">
        <f>_xlfn.XLOOKUP('Combined Sheet'!A881,'Patient Education'!A:A,'Patient Education'!C:C,FALSE)</f>
        <v>Unemployed</v>
      </c>
      <c r="V881">
        <f>_xlfn.XLOOKUP(A881,'Billing Details'!A:A,'Billing Details'!J:J,FALSE)</f>
        <v>60000</v>
      </c>
    </row>
    <row r="882" spans="1:22" x14ac:dyDescent="0.35">
      <c r="A882" s="2" t="s">
        <v>1311</v>
      </c>
      <c r="B882">
        <f>_xlfn.XLOOKUP(A882,'Patient Demographics'!A:A,'Billing Details'!J:J,FALSE)</f>
        <v>40000</v>
      </c>
      <c r="C882" t="str">
        <f>_xlfn.XLOOKUP(A882,'Patient Demographics'!A:A,'Patient Demographics'!N:N,FALSE)</f>
        <v>North</v>
      </c>
      <c r="D882">
        <f>_xlfn.XLOOKUP(A882,'Patient Demographics'!A:A,'Patient Demographics'!I:I,FALSE)</f>
        <v>38</v>
      </c>
      <c r="E882" t="str">
        <f>_xlfn.XLOOKUP(A882,'Patient Demographics'!A:A,'Patient Demographics'!J:J,FALSE)</f>
        <v>Adult</v>
      </c>
      <c r="F882">
        <f>_xlfn.XLOOKUP(A882,'Billing Details'!A:A,'Billing Details'!U:U,FALSE)</f>
        <v>28303.899999999998</v>
      </c>
      <c r="G882">
        <f>_xlfn.XLOOKUP(A882,'Patient Health Records'!A:A,'Patient Health Records'!E:E,FALSE)</f>
        <v>83.6</v>
      </c>
      <c r="H882" t="str">
        <f>_xlfn.XLOOKUP(A882,'Patient Health Records'!A:A,'Patient Health Records'!B:B,FALSE)</f>
        <v>O+</v>
      </c>
      <c r="I882" t="b">
        <f>_xlfn.XLOOKUP(A882,'Patient Health Records'!A:A,'Patient Health Records'!J:J,FALSE)</f>
        <v>1</v>
      </c>
      <c r="J882" t="b">
        <f>_xlfn.XLOOKUP(A882,'Patient Health Records'!A:A,'Patient Health Records'!P:P,FALSE)</f>
        <v>0</v>
      </c>
      <c r="K882" s="68">
        <f>_xlfn.XLOOKUP(A882,'Patient Health Records'!A:A,'Patient Health Records'!F:F,FALSE)</f>
        <v>32.251842135720068</v>
      </c>
      <c r="L882" s="22" t="b">
        <f>_xlfn.XLOOKUP(A882,'Patient Health Records'!A:A,'Patient Health Records'!AD:AD,FALSE)</f>
        <v>1</v>
      </c>
      <c r="M882">
        <f>_xlfn.XLOOKUP(A882,'Patient Demographics'!A:A,'Patient Demographics'!K:K,FALSE)</f>
        <v>4</v>
      </c>
      <c r="N882" t="b">
        <f>_xlfn.XLOOKUP(A882,'Billing Details'!A:A,'Billing Details'!T:T,FALSE)</f>
        <v>1</v>
      </c>
      <c r="O882" t="str">
        <f>_xlfn.XLOOKUP(A882,'Patient Health Records'!A:A,'Patient Health Records'!AF:AF,FALSE)</f>
        <v>Heart Attack</v>
      </c>
      <c r="P882" t="b">
        <f>_xlfn.XLOOKUP(A882,'Patient Health Records'!A:A,'Patient Health Records'!X:X,FALSE)</f>
        <v>0</v>
      </c>
      <c r="Q882" t="b">
        <f>_xlfn.XLOOKUP(A882,'Patient Health Records'!A:A,'Patient Health Records'!S:S,FALSE)</f>
        <v>0</v>
      </c>
      <c r="R882" t="b">
        <f>_xlfn.XLOOKUP(A882,'Patient Health Records'!A:A,'Patient Health Records'!AA:AA,FALSE)</f>
        <v>0</v>
      </c>
      <c r="S882" t="str">
        <f>_xlfn.XLOOKUP(A882,'Patient Demographics'!A:A,'Patient Demographics'!E:E,FALSE)</f>
        <v>Male</v>
      </c>
      <c r="T882" t="str">
        <f>_xlfn.XLOOKUP(A882,'Patient Education'!A:A,'Patient Education'!B:B,FALSE)</f>
        <v>School</v>
      </c>
      <c r="U882" t="str">
        <f>_xlfn.XLOOKUP('Combined Sheet'!A882,'Patient Education'!A:A,'Patient Education'!C:C,FALSE)</f>
        <v>Clerical Staff</v>
      </c>
      <c r="V882">
        <f>_xlfn.XLOOKUP(A882,'Billing Details'!A:A,'Billing Details'!J:J,FALSE)</f>
        <v>40000</v>
      </c>
    </row>
    <row r="883" spans="1:22" x14ac:dyDescent="0.35">
      <c r="A883" s="2" t="s">
        <v>1313</v>
      </c>
      <c r="B883">
        <f>_xlfn.XLOOKUP(A883,'Patient Demographics'!A:A,'Billing Details'!J:J,FALSE)</f>
        <v>18000</v>
      </c>
      <c r="C883" t="str">
        <f>_xlfn.XLOOKUP(A883,'Patient Demographics'!A:A,'Patient Demographics'!N:N,FALSE)</f>
        <v>West</v>
      </c>
      <c r="D883">
        <f>_xlfn.XLOOKUP(A883,'Patient Demographics'!A:A,'Patient Demographics'!I:I,FALSE)</f>
        <v>53</v>
      </c>
      <c r="E883" t="str">
        <f>_xlfn.XLOOKUP(A883,'Patient Demographics'!A:A,'Patient Demographics'!J:J,FALSE)</f>
        <v>Senior</v>
      </c>
      <c r="F883">
        <f>_xlfn.XLOOKUP(A883,'Billing Details'!A:A,'Billing Details'!U:U,FALSE)</f>
        <v>11834.49</v>
      </c>
      <c r="G883">
        <f>_xlfn.XLOOKUP(A883,'Patient Health Records'!A:A,'Patient Health Records'!E:E,FALSE)</f>
        <v>93.6</v>
      </c>
      <c r="H883" t="str">
        <f>_xlfn.XLOOKUP(A883,'Patient Health Records'!A:A,'Patient Health Records'!B:B,FALSE)</f>
        <v>B-</v>
      </c>
      <c r="I883" t="b">
        <f>_xlfn.XLOOKUP(A883,'Patient Health Records'!A:A,'Patient Health Records'!J:J,FALSE)</f>
        <v>0</v>
      </c>
      <c r="J883" t="b">
        <f>_xlfn.XLOOKUP(A883,'Patient Health Records'!A:A,'Patient Health Records'!P:P,FALSE)</f>
        <v>0</v>
      </c>
      <c r="K883" s="68">
        <f>_xlfn.XLOOKUP(A883,'Patient Health Records'!A:A,'Patient Health Records'!F:F,FALSE)</f>
        <v>34.380165289256198</v>
      </c>
      <c r="L883" s="22" t="b">
        <f>_xlfn.XLOOKUP(A883,'Patient Health Records'!A:A,'Patient Health Records'!AD:AD,FALSE)</f>
        <v>1</v>
      </c>
      <c r="M883">
        <f>_xlfn.XLOOKUP(A883,'Patient Demographics'!A:A,'Patient Demographics'!K:K,FALSE)</f>
        <v>7</v>
      </c>
      <c r="N883" t="b">
        <f>_xlfn.XLOOKUP(A883,'Billing Details'!A:A,'Billing Details'!T:T,FALSE)</f>
        <v>1</v>
      </c>
      <c r="O883" t="str">
        <f>_xlfn.XLOOKUP(A883,'Patient Health Records'!A:A,'Patient Health Records'!AF:AF,FALSE)</f>
        <v>Stroke</v>
      </c>
      <c r="P883" t="b">
        <f>_xlfn.XLOOKUP(A883,'Patient Health Records'!A:A,'Patient Health Records'!X:X,FALSE)</f>
        <v>0</v>
      </c>
      <c r="Q883" t="b">
        <f>_xlfn.XLOOKUP(A883,'Patient Health Records'!A:A,'Patient Health Records'!S:S,FALSE)</f>
        <v>0</v>
      </c>
      <c r="R883" t="b">
        <f>_xlfn.XLOOKUP(A883,'Patient Health Records'!A:A,'Patient Health Records'!AA:AA,FALSE)</f>
        <v>1</v>
      </c>
      <c r="S883" t="str">
        <f>_xlfn.XLOOKUP(A883,'Patient Demographics'!A:A,'Patient Demographics'!E:E,FALSE)</f>
        <v>Female</v>
      </c>
      <c r="T883" t="str">
        <f>_xlfn.XLOOKUP(A883,'Patient Education'!A:A,'Patient Education'!B:B,FALSE)</f>
        <v>Master's Degree</v>
      </c>
      <c r="U883" t="str">
        <f>_xlfn.XLOOKUP('Combined Sheet'!A883,'Patient Education'!A:A,'Patient Education'!C:C,FALSE)</f>
        <v>Doctor</v>
      </c>
      <c r="V883">
        <f>_xlfn.XLOOKUP(A883,'Billing Details'!A:A,'Billing Details'!J:J,FALSE)</f>
        <v>18000</v>
      </c>
    </row>
    <row r="884" spans="1:22" x14ac:dyDescent="0.35">
      <c r="A884" s="2" t="s">
        <v>1314</v>
      </c>
      <c r="B884">
        <f>_xlfn.XLOOKUP(A884,'Patient Demographics'!A:A,'Billing Details'!J:J,FALSE)</f>
        <v>18000</v>
      </c>
      <c r="C884" t="str">
        <f>_xlfn.XLOOKUP(A884,'Patient Demographics'!A:A,'Patient Demographics'!N:N,FALSE)</f>
        <v>North</v>
      </c>
      <c r="D884">
        <f>_xlfn.XLOOKUP(A884,'Patient Demographics'!A:A,'Patient Demographics'!I:I,FALSE)</f>
        <v>30</v>
      </c>
      <c r="E884" t="str">
        <f>_xlfn.XLOOKUP(A884,'Patient Demographics'!A:A,'Patient Demographics'!J:J,FALSE)</f>
        <v>Young adult</v>
      </c>
      <c r="F884">
        <f>_xlfn.XLOOKUP(A884,'Billing Details'!A:A,'Billing Details'!U:U,FALSE)</f>
        <v>13293.48</v>
      </c>
      <c r="G884">
        <f>_xlfn.XLOOKUP(A884,'Patient Health Records'!A:A,'Patient Health Records'!E:E,FALSE)</f>
        <v>91.7</v>
      </c>
      <c r="H884" t="str">
        <f>_xlfn.XLOOKUP(A884,'Patient Health Records'!A:A,'Patient Health Records'!B:B,FALSE)</f>
        <v>B-</v>
      </c>
      <c r="I884" t="b">
        <f>_xlfn.XLOOKUP(A884,'Patient Health Records'!A:A,'Patient Health Records'!J:J,FALSE)</f>
        <v>0</v>
      </c>
      <c r="J884" t="b">
        <f>_xlfn.XLOOKUP(A884,'Patient Health Records'!A:A,'Patient Health Records'!P:P,FALSE)</f>
        <v>0</v>
      </c>
      <c r="K884" s="68">
        <f>_xlfn.XLOOKUP(A884,'Patient Health Records'!A:A,'Patient Health Records'!F:F,FALSE)</f>
        <v>30.639179391225902</v>
      </c>
      <c r="L884" s="22" t="b">
        <f>_xlfn.XLOOKUP(A884,'Patient Health Records'!A:A,'Patient Health Records'!AD:AD,FALSE)</f>
        <v>1</v>
      </c>
      <c r="M884">
        <f>_xlfn.XLOOKUP(A884,'Patient Demographics'!A:A,'Patient Demographics'!K:K,FALSE)</f>
        <v>2</v>
      </c>
      <c r="N884" t="b">
        <f>_xlfn.XLOOKUP(A884,'Billing Details'!A:A,'Billing Details'!T:T,FALSE)</f>
        <v>1</v>
      </c>
      <c r="O884" t="str">
        <f>_xlfn.XLOOKUP(A884,'Patient Health Records'!A:A,'Patient Health Records'!AF:AF,FALSE)</f>
        <v>Heart Disease</v>
      </c>
      <c r="P884" t="b">
        <f>_xlfn.XLOOKUP(A884,'Patient Health Records'!A:A,'Patient Health Records'!X:X,FALSE)</f>
        <v>0</v>
      </c>
      <c r="Q884" t="b">
        <f>_xlfn.XLOOKUP(A884,'Patient Health Records'!A:A,'Patient Health Records'!S:S,FALSE)</f>
        <v>0</v>
      </c>
      <c r="R884" t="b">
        <f>_xlfn.XLOOKUP(A884,'Patient Health Records'!A:A,'Patient Health Records'!AA:AA,FALSE)</f>
        <v>0</v>
      </c>
      <c r="S884" t="str">
        <f>_xlfn.XLOOKUP(A884,'Patient Demographics'!A:A,'Patient Demographics'!E:E,FALSE)</f>
        <v>Male</v>
      </c>
      <c r="T884" t="str">
        <f>_xlfn.XLOOKUP(A884,'Patient Education'!A:A,'Patient Education'!B:B,FALSE)</f>
        <v>Bachelor's Degree</v>
      </c>
      <c r="U884" t="str">
        <f>_xlfn.XLOOKUP('Combined Sheet'!A884,'Patient Education'!A:A,'Patient Education'!C:C,FALSE)</f>
        <v>Junior Executive</v>
      </c>
      <c r="V884">
        <f>_xlfn.XLOOKUP(A884,'Billing Details'!A:A,'Billing Details'!J:J,FALSE)</f>
        <v>18000</v>
      </c>
    </row>
    <row r="885" spans="1:22" x14ac:dyDescent="0.35">
      <c r="A885" s="2" t="s">
        <v>1315</v>
      </c>
      <c r="B885">
        <f>_xlfn.XLOOKUP(A885,'Patient Demographics'!A:A,'Billing Details'!J:J,FALSE)</f>
        <v>800</v>
      </c>
      <c r="C885" t="str">
        <f>_xlfn.XLOOKUP(A885,'Patient Demographics'!A:A,'Patient Demographics'!N:N,FALSE)</f>
        <v>South</v>
      </c>
      <c r="D885">
        <f>_xlfn.XLOOKUP(A885,'Patient Demographics'!A:A,'Patient Demographics'!I:I,FALSE)</f>
        <v>48</v>
      </c>
      <c r="E885" t="str">
        <f>_xlfn.XLOOKUP(A885,'Patient Demographics'!A:A,'Patient Demographics'!J:J,FALSE)</f>
        <v>Senior</v>
      </c>
      <c r="F885">
        <f>_xlfn.XLOOKUP(A885,'Billing Details'!A:A,'Billing Details'!U:U,FALSE)</f>
        <v>514.91</v>
      </c>
      <c r="G885">
        <f>_xlfn.XLOOKUP(A885,'Patient Health Records'!A:A,'Patient Health Records'!E:E,FALSE)</f>
        <v>74.599999999999994</v>
      </c>
      <c r="H885" t="str">
        <f>_xlfn.XLOOKUP(A885,'Patient Health Records'!A:A,'Patient Health Records'!B:B,FALSE)</f>
        <v>AB-</v>
      </c>
      <c r="I885" t="b">
        <f>_xlfn.XLOOKUP(A885,'Patient Health Records'!A:A,'Patient Health Records'!J:J,FALSE)</f>
        <v>1</v>
      </c>
      <c r="J885" t="b">
        <f>_xlfn.XLOOKUP(A885,'Patient Health Records'!A:A,'Patient Health Records'!P:P,FALSE)</f>
        <v>0</v>
      </c>
      <c r="K885" s="68">
        <f>_xlfn.XLOOKUP(A885,'Patient Health Records'!A:A,'Patient Health Records'!F:F,FALSE)</f>
        <v>29.140624999999993</v>
      </c>
      <c r="L885" s="22" t="b">
        <f>_xlfn.XLOOKUP(A885,'Patient Health Records'!A:A,'Patient Health Records'!AD:AD,FALSE)</f>
        <v>1</v>
      </c>
      <c r="M885">
        <f>_xlfn.XLOOKUP(A885,'Patient Demographics'!A:A,'Patient Demographics'!K:K,FALSE)</f>
        <v>15</v>
      </c>
      <c r="N885" t="b">
        <f>_xlfn.XLOOKUP(A885,'Billing Details'!A:A,'Billing Details'!T:T,FALSE)</f>
        <v>1</v>
      </c>
      <c r="O885" t="str">
        <f>_xlfn.XLOOKUP(A885,'Patient Health Records'!A:A,'Patient Health Records'!AF:AF,FALSE)</f>
        <v>Heart Disease</v>
      </c>
      <c r="P885" t="b">
        <f>_xlfn.XLOOKUP(A885,'Patient Health Records'!A:A,'Patient Health Records'!X:X,FALSE)</f>
        <v>0</v>
      </c>
      <c r="Q885" t="b">
        <f>_xlfn.XLOOKUP(A885,'Patient Health Records'!A:A,'Patient Health Records'!S:S,FALSE)</f>
        <v>0</v>
      </c>
      <c r="R885" t="b">
        <f>_xlfn.XLOOKUP(A885,'Patient Health Records'!A:A,'Patient Health Records'!AA:AA,FALSE)</f>
        <v>0</v>
      </c>
      <c r="S885" t="str">
        <f>_xlfn.XLOOKUP(A885,'Patient Demographics'!A:A,'Patient Demographics'!E:E,FALSE)</f>
        <v>Female</v>
      </c>
      <c r="T885" t="str">
        <f>_xlfn.XLOOKUP(A885,'Patient Education'!A:A,'Patient Education'!B:B,FALSE)</f>
        <v>PhD</v>
      </c>
      <c r="U885" t="str">
        <f>_xlfn.XLOOKUP('Combined Sheet'!A885,'Patient Education'!A:A,'Patient Education'!C:C,FALSE)</f>
        <v>CEO</v>
      </c>
      <c r="V885">
        <f>_xlfn.XLOOKUP(A885,'Billing Details'!A:A,'Billing Details'!J:J,FALSE)</f>
        <v>800</v>
      </c>
    </row>
    <row r="886" spans="1:22" x14ac:dyDescent="0.35">
      <c r="A886" s="2" t="s">
        <v>1316</v>
      </c>
      <c r="B886">
        <f>_xlfn.XLOOKUP(A886,'Patient Demographics'!A:A,'Billing Details'!J:J,FALSE)</f>
        <v>12000</v>
      </c>
      <c r="C886" t="str">
        <f>_xlfn.XLOOKUP(A886,'Patient Demographics'!A:A,'Patient Demographics'!N:N,FALSE)</f>
        <v>South</v>
      </c>
      <c r="D886">
        <f>_xlfn.XLOOKUP(A886,'Patient Demographics'!A:A,'Patient Demographics'!I:I,FALSE)</f>
        <v>58</v>
      </c>
      <c r="E886" t="str">
        <f>_xlfn.XLOOKUP(A886,'Patient Demographics'!A:A,'Patient Demographics'!J:J,FALSE)</f>
        <v>Senior</v>
      </c>
      <c r="F886">
        <f>_xlfn.XLOOKUP(A886,'Billing Details'!A:A,'Billing Details'!U:U,FALSE)</f>
        <v>10234.32</v>
      </c>
      <c r="G886">
        <f>_xlfn.XLOOKUP(A886,'Patient Health Records'!A:A,'Patient Health Records'!E:E,FALSE)</f>
        <v>64</v>
      </c>
      <c r="H886" t="str">
        <f>_xlfn.XLOOKUP(A886,'Patient Health Records'!A:A,'Patient Health Records'!B:B,FALSE)</f>
        <v>AB-</v>
      </c>
      <c r="I886" t="b">
        <f>_xlfn.XLOOKUP(A886,'Patient Health Records'!A:A,'Patient Health Records'!J:J,FALSE)</f>
        <v>0</v>
      </c>
      <c r="J886" t="b">
        <f>_xlfn.XLOOKUP(A886,'Patient Health Records'!A:A,'Patient Health Records'!P:P,FALSE)</f>
        <v>1</v>
      </c>
      <c r="K886" s="68">
        <f>_xlfn.XLOOKUP(A886,'Patient Health Records'!A:A,'Patient Health Records'!F:F,FALSE)</f>
        <v>24.690405462752206</v>
      </c>
      <c r="L886" s="22" t="b">
        <f>_xlfn.XLOOKUP(A886,'Patient Health Records'!A:A,'Patient Health Records'!AD:AD,FALSE)</f>
        <v>0</v>
      </c>
      <c r="M886">
        <f>_xlfn.XLOOKUP(A886,'Patient Demographics'!A:A,'Patient Demographics'!K:K,FALSE)</f>
        <v>2</v>
      </c>
      <c r="N886" t="b">
        <f>_xlfn.XLOOKUP(A886,'Billing Details'!A:A,'Billing Details'!T:T,FALSE)</f>
        <v>1</v>
      </c>
      <c r="O886" t="str">
        <f>_xlfn.XLOOKUP(A886,'Patient Health Records'!A:A,'Patient Health Records'!AF:AF,FALSE)</f>
        <v>Allergic Reaction</v>
      </c>
      <c r="P886" t="b">
        <f>_xlfn.XLOOKUP(A886,'Patient Health Records'!A:A,'Patient Health Records'!X:X,FALSE)</f>
        <v>0</v>
      </c>
      <c r="Q886" t="b">
        <f>_xlfn.XLOOKUP(A886,'Patient Health Records'!A:A,'Patient Health Records'!S:S,FALSE)</f>
        <v>0</v>
      </c>
      <c r="R886" t="b">
        <f>_xlfn.XLOOKUP(A886,'Patient Health Records'!A:A,'Patient Health Records'!AA:AA,FALSE)</f>
        <v>0</v>
      </c>
      <c r="S886" t="str">
        <f>_xlfn.XLOOKUP(A886,'Patient Demographics'!A:A,'Patient Demographics'!E:E,FALSE)</f>
        <v>Female</v>
      </c>
      <c r="T886" t="str">
        <f>_xlfn.XLOOKUP(A886,'Patient Education'!A:A,'Patient Education'!B:B,FALSE)</f>
        <v>Bachelor's Degree</v>
      </c>
      <c r="U886" t="str">
        <f>_xlfn.XLOOKUP('Combined Sheet'!A886,'Patient Education'!A:A,'Patient Education'!C:C,FALSE)</f>
        <v>Nurse</v>
      </c>
      <c r="V886">
        <f>_xlfn.XLOOKUP(A886,'Billing Details'!A:A,'Billing Details'!J:J,FALSE)</f>
        <v>12000</v>
      </c>
    </row>
    <row r="887" spans="1:22" x14ac:dyDescent="0.35">
      <c r="A887" s="2" t="s">
        <v>1317</v>
      </c>
      <c r="B887">
        <f>_xlfn.XLOOKUP(A887,'Patient Demographics'!A:A,'Billing Details'!J:J,FALSE)</f>
        <v>30000</v>
      </c>
      <c r="C887" t="str">
        <f>_xlfn.XLOOKUP(A887,'Patient Demographics'!A:A,'Patient Demographics'!N:N,FALSE)</f>
        <v>West</v>
      </c>
      <c r="D887">
        <f>_xlfn.XLOOKUP(A887,'Patient Demographics'!A:A,'Patient Demographics'!I:I,FALSE)</f>
        <v>45</v>
      </c>
      <c r="E887" t="str">
        <f>_xlfn.XLOOKUP(A887,'Patient Demographics'!A:A,'Patient Demographics'!J:J,FALSE)</f>
        <v>Adult</v>
      </c>
      <c r="F887">
        <f>_xlfn.XLOOKUP(A887,'Billing Details'!A:A,'Billing Details'!U:U,FALSE)</f>
        <v>20923.170000000002</v>
      </c>
      <c r="G887">
        <f>_xlfn.XLOOKUP(A887,'Patient Health Records'!A:A,'Patient Health Records'!E:E,FALSE)</f>
        <v>86.1</v>
      </c>
      <c r="H887" t="str">
        <f>_xlfn.XLOOKUP(A887,'Patient Health Records'!A:A,'Patient Health Records'!B:B,FALSE)</f>
        <v>O-</v>
      </c>
      <c r="I887" t="b">
        <f>_xlfn.XLOOKUP(A887,'Patient Health Records'!A:A,'Patient Health Records'!J:J,FALSE)</f>
        <v>1</v>
      </c>
      <c r="J887" t="b">
        <f>_xlfn.XLOOKUP(A887,'Patient Health Records'!A:A,'Patient Health Records'!P:P,FALSE)</f>
        <v>1</v>
      </c>
      <c r="K887" s="68">
        <f>_xlfn.XLOOKUP(A887,'Patient Health Records'!A:A,'Patient Health Records'!F:F,FALSE)</f>
        <v>29.792387543252598</v>
      </c>
      <c r="L887" s="22" t="b">
        <f>_xlfn.XLOOKUP(A887,'Patient Health Records'!A:A,'Patient Health Records'!AD:AD,FALSE)</f>
        <v>1</v>
      </c>
      <c r="M887">
        <f>_xlfn.XLOOKUP(A887,'Patient Demographics'!A:A,'Patient Demographics'!K:K,FALSE)</f>
        <v>5</v>
      </c>
      <c r="N887" t="b">
        <f>_xlfn.XLOOKUP(A887,'Billing Details'!A:A,'Billing Details'!T:T,FALSE)</f>
        <v>1</v>
      </c>
      <c r="O887" t="str">
        <f>_xlfn.XLOOKUP(A887,'Patient Health Records'!A:A,'Patient Health Records'!AF:AF,FALSE)</f>
        <v>Heart Disease</v>
      </c>
      <c r="P887" t="b">
        <f>_xlfn.XLOOKUP(A887,'Patient Health Records'!A:A,'Patient Health Records'!X:X,FALSE)</f>
        <v>0</v>
      </c>
      <c r="Q887" t="b">
        <f>_xlfn.XLOOKUP(A887,'Patient Health Records'!A:A,'Patient Health Records'!S:S,FALSE)</f>
        <v>0</v>
      </c>
      <c r="R887" t="b">
        <f>_xlfn.XLOOKUP(A887,'Patient Health Records'!A:A,'Patient Health Records'!AA:AA,FALSE)</f>
        <v>1</v>
      </c>
      <c r="S887" t="str">
        <f>_xlfn.XLOOKUP(A887,'Patient Demographics'!A:A,'Patient Demographics'!E:E,FALSE)</f>
        <v>Female</v>
      </c>
      <c r="T887" t="str">
        <f>_xlfn.XLOOKUP(A887,'Patient Education'!A:A,'Patient Education'!B:B,FALSE)</f>
        <v>Uneducated</v>
      </c>
      <c r="U887" t="str">
        <f>_xlfn.XLOOKUP('Combined Sheet'!A887,'Patient Education'!A:A,'Patient Education'!C:C,FALSE)</f>
        <v>Unemployed</v>
      </c>
      <c r="V887">
        <f>_xlfn.XLOOKUP(A887,'Billing Details'!A:A,'Billing Details'!J:J,FALSE)</f>
        <v>30000</v>
      </c>
    </row>
    <row r="888" spans="1:22" x14ac:dyDescent="0.35">
      <c r="A888" s="2" t="s">
        <v>1318</v>
      </c>
      <c r="B888">
        <f>_xlfn.XLOOKUP(A888,'Patient Demographics'!A:A,'Billing Details'!J:J,FALSE)</f>
        <v>200000</v>
      </c>
      <c r="C888" t="str">
        <f>_xlfn.XLOOKUP(A888,'Patient Demographics'!A:A,'Patient Demographics'!N:N,FALSE)</f>
        <v>West</v>
      </c>
      <c r="D888">
        <f>_xlfn.XLOOKUP(A888,'Patient Demographics'!A:A,'Patient Demographics'!I:I,FALSE)</f>
        <v>62</v>
      </c>
      <c r="E888" t="str">
        <f>_xlfn.XLOOKUP(A888,'Patient Demographics'!A:A,'Patient Demographics'!J:J,FALSE)</f>
        <v>super senior</v>
      </c>
      <c r="F888">
        <f>_xlfn.XLOOKUP(A888,'Billing Details'!A:A,'Billing Details'!U:U,FALSE)</f>
        <v>117180.56</v>
      </c>
      <c r="G888">
        <f>_xlfn.XLOOKUP(A888,'Patient Health Records'!A:A,'Patient Health Records'!E:E,FALSE)</f>
        <v>75.8</v>
      </c>
      <c r="H888" t="str">
        <f>_xlfn.XLOOKUP(A888,'Patient Health Records'!A:A,'Patient Health Records'!B:B,FALSE)</f>
        <v>O-</v>
      </c>
      <c r="I888" t="b">
        <f>_xlfn.XLOOKUP(A888,'Patient Health Records'!A:A,'Patient Health Records'!J:J,FALSE)</f>
        <v>0</v>
      </c>
      <c r="J888" t="b">
        <f>_xlfn.XLOOKUP(A888,'Patient Health Records'!A:A,'Patient Health Records'!P:P,FALSE)</f>
        <v>1</v>
      </c>
      <c r="K888" s="68">
        <f>_xlfn.XLOOKUP(A888,'Patient Health Records'!A:A,'Patient Health Records'!F:F,FALSE)</f>
        <v>31.147271531886911</v>
      </c>
      <c r="L888" s="22" t="b">
        <f>_xlfn.XLOOKUP(A888,'Patient Health Records'!A:A,'Patient Health Records'!AD:AD,FALSE)</f>
        <v>1</v>
      </c>
      <c r="M888">
        <f>_xlfn.XLOOKUP(A888,'Patient Demographics'!A:A,'Patient Demographics'!K:K,FALSE)</f>
        <v>12</v>
      </c>
      <c r="N888" t="b">
        <f>_xlfn.XLOOKUP(A888,'Billing Details'!A:A,'Billing Details'!T:T,FALSE)</f>
        <v>1</v>
      </c>
      <c r="O888" t="str">
        <f>_xlfn.XLOOKUP(A888,'Patient Health Records'!A:A,'Patient Health Records'!AF:AF,FALSE)</f>
        <v>Osteoarthritis</v>
      </c>
      <c r="P888" t="b">
        <f>_xlfn.XLOOKUP(A888,'Patient Health Records'!A:A,'Patient Health Records'!X:X,FALSE)</f>
        <v>0</v>
      </c>
      <c r="Q888" t="b">
        <f>_xlfn.XLOOKUP(A888,'Patient Health Records'!A:A,'Patient Health Records'!S:S,FALSE)</f>
        <v>0</v>
      </c>
      <c r="R888" t="b">
        <f>_xlfn.XLOOKUP(A888,'Patient Health Records'!A:A,'Patient Health Records'!AA:AA,FALSE)</f>
        <v>1</v>
      </c>
      <c r="S888" t="str">
        <f>_xlfn.XLOOKUP(A888,'Patient Demographics'!A:A,'Patient Demographics'!E:E,FALSE)</f>
        <v>Male</v>
      </c>
      <c r="T888" t="str">
        <f>_xlfn.XLOOKUP(A888,'Patient Education'!A:A,'Patient Education'!B:B,FALSE)</f>
        <v>Master's Degree</v>
      </c>
      <c r="U888" t="str">
        <f>_xlfn.XLOOKUP('Combined Sheet'!A888,'Patient Education'!A:A,'Patient Education'!C:C,FALSE)</f>
        <v>Software Engineer</v>
      </c>
      <c r="V888">
        <f>_xlfn.XLOOKUP(A888,'Billing Details'!A:A,'Billing Details'!J:J,FALSE)</f>
        <v>200000</v>
      </c>
    </row>
    <row r="889" spans="1:22" x14ac:dyDescent="0.35">
      <c r="A889" s="2" t="s">
        <v>1319</v>
      </c>
      <c r="B889">
        <f>_xlfn.XLOOKUP(A889,'Patient Demographics'!A:A,'Billing Details'!J:J,FALSE)</f>
        <v>300000</v>
      </c>
      <c r="C889" t="str">
        <f>_xlfn.XLOOKUP(A889,'Patient Demographics'!A:A,'Patient Demographics'!N:N,FALSE)</f>
        <v>West</v>
      </c>
      <c r="D889">
        <f>_xlfn.XLOOKUP(A889,'Patient Demographics'!A:A,'Patient Demographics'!I:I,FALSE)</f>
        <v>28</v>
      </c>
      <c r="E889" t="str">
        <f>_xlfn.XLOOKUP(A889,'Patient Demographics'!A:A,'Patient Demographics'!J:J,FALSE)</f>
        <v>Young adult</v>
      </c>
      <c r="F889">
        <f>_xlfn.XLOOKUP(A889,'Billing Details'!A:A,'Billing Details'!U:U,FALSE)</f>
        <v>205470.9</v>
      </c>
      <c r="G889">
        <f>_xlfn.XLOOKUP(A889,'Patient Health Records'!A:A,'Patient Health Records'!E:E,FALSE)</f>
        <v>78.7</v>
      </c>
      <c r="H889" t="str">
        <f>_xlfn.XLOOKUP(A889,'Patient Health Records'!A:A,'Patient Health Records'!B:B,FALSE)</f>
        <v>B-</v>
      </c>
      <c r="I889" t="b">
        <f>_xlfn.XLOOKUP(A889,'Patient Health Records'!A:A,'Patient Health Records'!J:J,FALSE)</f>
        <v>0</v>
      </c>
      <c r="J889" t="b">
        <f>_xlfn.XLOOKUP(A889,'Patient Health Records'!A:A,'Patient Health Records'!P:P,FALSE)</f>
        <v>0</v>
      </c>
      <c r="K889" s="68">
        <f>_xlfn.XLOOKUP(A889,'Patient Health Records'!A:A,'Patient Health Records'!F:F,FALSE)</f>
        <v>25.406766528925623</v>
      </c>
      <c r="L889" s="22" t="b">
        <f>_xlfn.XLOOKUP(A889,'Patient Health Records'!A:A,'Patient Health Records'!AD:AD,FALSE)</f>
        <v>0</v>
      </c>
      <c r="M889">
        <f>_xlfn.XLOOKUP(A889,'Patient Demographics'!A:A,'Patient Demographics'!K:K,FALSE)</f>
        <v>12</v>
      </c>
      <c r="N889" t="b">
        <f>_xlfn.XLOOKUP(A889,'Billing Details'!A:A,'Billing Details'!T:T,FALSE)</f>
        <v>1</v>
      </c>
      <c r="O889" t="str">
        <f>_xlfn.XLOOKUP(A889,'Patient Health Records'!A:A,'Patient Health Records'!AF:AF,FALSE)</f>
        <v>Diabetes</v>
      </c>
      <c r="P889" t="b">
        <f>_xlfn.XLOOKUP(A889,'Patient Health Records'!A:A,'Patient Health Records'!X:X,FALSE)</f>
        <v>0</v>
      </c>
      <c r="Q889" t="b">
        <f>_xlfn.XLOOKUP(A889,'Patient Health Records'!A:A,'Patient Health Records'!S:S,FALSE)</f>
        <v>0</v>
      </c>
      <c r="R889" t="b">
        <f>_xlfn.XLOOKUP(A889,'Patient Health Records'!A:A,'Patient Health Records'!AA:AA,FALSE)</f>
        <v>0</v>
      </c>
      <c r="S889" t="str">
        <f>_xlfn.XLOOKUP(A889,'Patient Demographics'!A:A,'Patient Demographics'!E:E,FALSE)</f>
        <v>Female</v>
      </c>
      <c r="T889" t="str">
        <f>_xlfn.XLOOKUP(A889,'Patient Education'!A:A,'Patient Education'!B:B,FALSE)</f>
        <v>Bachelor's Degree</v>
      </c>
      <c r="U889" t="str">
        <f>_xlfn.XLOOKUP('Combined Sheet'!A889,'Patient Education'!A:A,'Patient Education'!C:C,FALSE)</f>
        <v>Junior Executive</v>
      </c>
      <c r="V889">
        <f>_xlfn.XLOOKUP(A889,'Billing Details'!A:A,'Billing Details'!J:J,FALSE)</f>
        <v>300000</v>
      </c>
    </row>
    <row r="890" spans="1:22" x14ac:dyDescent="0.35">
      <c r="A890" s="2" t="s">
        <v>1320</v>
      </c>
      <c r="B890">
        <f>_xlfn.XLOOKUP(A890,'Patient Demographics'!A:A,'Billing Details'!J:J,FALSE)</f>
        <v>72000</v>
      </c>
      <c r="C890" t="str">
        <f>_xlfn.XLOOKUP(A890,'Patient Demographics'!A:A,'Patient Demographics'!N:N,FALSE)</f>
        <v>South</v>
      </c>
      <c r="D890">
        <f>_xlfn.XLOOKUP(A890,'Patient Demographics'!A:A,'Patient Demographics'!I:I,FALSE)</f>
        <v>41</v>
      </c>
      <c r="E890" t="str">
        <f>_xlfn.XLOOKUP(A890,'Patient Demographics'!A:A,'Patient Demographics'!J:J,FALSE)</f>
        <v>Adult</v>
      </c>
      <c r="F890">
        <f>_xlfn.XLOOKUP(A890,'Billing Details'!A:A,'Billing Details'!U:U,FALSE)</f>
        <v>39537.440000000002</v>
      </c>
      <c r="G890">
        <f>_xlfn.XLOOKUP(A890,'Patient Health Records'!A:A,'Patient Health Records'!E:E,FALSE)</f>
        <v>89.3</v>
      </c>
      <c r="H890" t="str">
        <f>_xlfn.XLOOKUP(A890,'Patient Health Records'!A:A,'Patient Health Records'!B:B,FALSE)</f>
        <v>B+</v>
      </c>
      <c r="I890" t="b">
        <f>_xlfn.XLOOKUP(A890,'Patient Health Records'!A:A,'Patient Health Records'!J:J,FALSE)</f>
        <v>0</v>
      </c>
      <c r="J890" t="b">
        <f>_xlfn.XLOOKUP(A890,'Patient Health Records'!A:A,'Patient Health Records'!P:P,FALSE)</f>
        <v>1</v>
      </c>
      <c r="K890" s="68">
        <f>_xlfn.XLOOKUP(A890,'Patient Health Records'!A:A,'Patient Health Records'!F:F,FALSE)</f>
        <v>29.159183673469386</v>
      </c>
      <c r="L890" s="22" t="b">
        <f>_xlfn.XLOOKUP(A890,'Patient Health Records'!A:A,'Patient Health Records'!AD:AD,FALSE)</f>
        <v>1</v>
      </c>
      <c r="M890">
        <f>_xlfn.XLOOKUP(A890,'Patient Demographics'!A:A,'Patient Demographics'!K:K,FALSE)</f>
        <v>15</v>
      </c>
      <c r="N890" t="b">
        <f>_xlfn.XLOOKUP(A890,'Billing Details'!A:A,'Billing Details'!T:T,FALSE)</f>
        <v>1</v>
      </c>
      <c r="O890" t="str">
        <f>_xlfn.XLOOKUP(A890,'Patient Health Records'!A:A,'Patient Health Records'!AF:AF,FALSE)</f>
        <v>Stroke</v>
      </c>
      <c r="P890" t="b">
        <f>_xlfn.XLOOKUP(A890,'Patient Health Records'!A:A,'Patient Health Records'!X:X,FALSE)</f>
        <v>0</v>
      </c>
      <c r="Q890" t="b">
        <f>_xlfn.XLOOKUP(A890,'Patient Health Records'!A:A,'Patient Health Records'!S:S,FALSE)</f>
        <v>0</v>
      </c>
      <c r="R890" t="b">
        <f>_xlfn.XLOOKUP(A890,'Patient Health Records'!A:A,'Patient Health Records'!AA:AA,FALSE)</f>
        <v>1</v>
      </c>
      <c r="S890" t="str">
        <f>_xlfn.XLOOKUP(A890,'Patient Demographics'!A:A,'Patient Demographics'!E:E,FALSE)</f>
        <v>Male</v>
      </c>
      <c r="T890" t="str">
        <f>_xlfn.XLOOKUP(A890,'Patient Education'!A:A,'Patient Education'!B:B,FALSE)</f>
        <v>Master's Degree</v>
      </c>
      <c r="U890" t="str">
        <f>_xlfn.XLOOKUP('Combined Sheet'!A890,'Patient Education'!A:A,'Patient Education'!C:C,FALSE)</f>
        <v>Software Engineer</v>
      </c>
      <c r="V890">
        <f>_xlfn.XLOOKUP(A890,'Billing Details'!A:A,'Billing Details'!J:J,FALSE)</f>
        <v>72000</v>
      </c>
    </row>
    <row r="891" spans="1:22" x14ac:dyDescent="0.35">
      <c r="A891" s="2" t="s">
        <v>1321</v>
      </c>
      <c r="B891">
        <f>_xlfn.XLOOKUP(A891,'Patient Demographics'!A:A,'Billing Details'!J:J,FALSE)</f>
        <v>240000</v>
      </c>
      <c r="C891" t="str">
        <f>_xlfn.XLOOKUP(A891,'Patient Demographics'!A:A,'Patient Demographics'!N:N,FALSE)</f>
        <v>West</v>
      </c>
      <c r="D891">
        <f>_xlfn.XLOOKUP(A891,'Patient Demographics'!A:A,'Patient Demographics'!I:I,FALSE)</f>
        <v>38</v>
      </c>
      <c r="E891" t="str">
        <f>_xlfn.XLOOKUP(A891,'Patient Demographics'!A:A,'Patient Demographics'!J:J,FALSE)</f>
        <v>Adult</v>
      </c>
      <c r="F891" t="str">
        <f>_xlfn.XLOOKUP(A891,'Billing Details'!A:A,'Billing Details'!U:U,FALSE)</f>
        <v/>
      </c>
      <c r="G891">
        <f>_xlfn.XLOOKUP(A891,'Patient Health Records'!A:A,'Patient Health Records'!E:E,FALSE)</f>
        <v>63</v>
      </c>
      <c r="H891" t="str">
        <f>_xlfn.XLOOKUP(A891,'Patient Health Records'!A:A,'Patient Health Records'!B:B,FALSE)</f>
        <v>B-</v>
      </c>
      <c r="I891" t="b">
        <f>_xlfn.XLOOKUP(A891,'Patient Health Records'!A:A,'Patient Health Records'!J:J,FALSE)</f>
        <v>1</v>
      </c>
      <c r="J891" t="b">
        <f>_xlfn.XLOOKUP(A891,'Patient Health Records'!A:A,'Patient Health Records'!P:P,FALSE)</f>
        <v>0</v>
      </c>
      <c r="K891" s="68">
        <f>_xlfn.XLOOKUP(A891,'Patient Health Records'!A:A,'Patient Health Records'!F:F,FALSE)</f>
        <v>20.109164033323754</v>
      </c>
      <c r="L891" s="22" t="b">
        <f>_xlfn.XLOOKUP(A891,'Patient Health Records'!A:A,'Patient Health Records'!AD:AD,FALSE)</f>
        <v>0</v>
      </c>
      <c r="M891">
        <f>_xlfn.XLOOKUP(A891,'Patient Demographics'!A:A,'Patient Demographics'!K:K,FALSE)</f>
        <v>40</v>
      </c>
      <c r="N891" t="b">
        <f>_xlfn.XLOOKUP(A891,'Billing Details'!A:A,'Billing Details'!T:T,FALSE)</f>
        <v>0</v>
      </c>
      <c r="O891" t="str">
        <f>_xlfn.XLOOKUP(A891,'Patient Health Records'!A:A,'Patient Health Records'!AF:AF,FALSE)</f>
        <v>Diabetes</v>
      </c>
      <c r="P891" t="b">
        <f>_xlfn.XLOOKUP(A891,'Patient Health Records'!A:A,'Patient Health Records'!X:X,FALSE)</f>
        <v>0</v>
      </c>
      <c r="Q891" t="b">
        <f>_xlfn.XLOOKUP(A891,'Patient Health Records'!A:A,'Patient Health Records'!S:S,FALSE)</f>
        <v>0</v>
      </c>
      <c r="R891" t="b">
        <f>_xlfn.XLOOKUP(A891,'Patient Health Records'!A:A,'Patient Health Records'!AA:AA,FALSE)</f>
        <v>0</v>
      </c>
      <c r="S891" t="str">
        <f>_xlfn.XLOOKUP(A891,'Patient Demographics'!A:A,'Patient Demographics'!E:E,FALSE)</f>
        <v>Male</v>
      </c>
      <c r="T891" t="str">
        <f>_xlfn.XLOOKUP(A891,'Patient Education'!A:A,'Patient Education'!B:B,FALSE)</f>
        <v>PhD</v>
      </c>
      <c r="U891" t="str">
        <f>_xlfn.XLOOKUP('Combined Sheet'!A891,'Patient Education'!A:A,'Patient Education'!C:C,FALSE)</f>
        <v>Consultant</v>
      </c>
      <c r="V891">
        <f>_xlfn.XLOOKUP(A891,'Billing Details'!A:A,'Billing Details'!J:J,FALSE)</f>
        <v>240000</v>
      </c>
    </row>
    <row r="892" spans="1:22" x14ac:dyDescent="0.35">
      <c r="A892" s="2" t="s">
        <v>1323</v>
      </c>
      <c r="B892">
        <f>_xlfn.XLOOKUP(A892,'Patient Demographics'!A:A,'Billing Details'!J:J,FALSE)</f>
        <v>1600</v>
      </c>
      <c r="C892" t="str">
        <f>_xlfn.XLOOKUP(A892,'Patient Demographics'!A:A,'Patient Demographics'!N:N,FALSE)</f>
        <v>North</v>
      </c>
      <c r="D892">
        <f>_xlfn.XLOOKUP(A892,'Patient Demographics'!A:A,'Patient Demographics'!I:I,FALSE)</f>
        <v>45</v>
      </c>
      <c r="E892" t="str">
        <f>_xlfn.XLOOKUP(A892,'Patient Demographics'!A:A,'Patient Demographics'!J:J,FALSE)</f>
        <v>Adult</v>
      </c>
      <c r="F892">
        <f>_xlfn.XLOOKUP(A892,'Billing Details'!A:A,'Billing Details'!U:U,FALSE)</f>
        <v>946.72</v>
      </c>
      <c r="G892">
        <f>_xlfn.XLOOKUP(A892,'Patient Health Records'!A:A,'Patient Health Records'!E:E,FALSE)</f>
        <v>71</v>
      </c>
      <c r="H892" t="str">
        <f>_xlfn.XLOOKUP(A892,'Patient Health Records'!A:A,'Patient Health Records'!B:B,FALSE)</f>
        <v>B-</v>
      </c>
      <c r="I892" t="b">
        <f>_xlfn.XLOOKUP(A892,'Patient Health Records'!A:A,'Patient Health Records'!J:J,FALSE)</f>
        <v>0</v>
      </c>
      <c r="J892" t="b">
        <f>_xlfn.XLOOKUP(A892,'Patient Health Records'!A:A,'Patient Health Records'!P:P,FALSE)</f>
        <v>0</v>
      </c>
      <c r="K892" s="68">
        <f>_xlfn.XLOOKUP(A892,'Patient Health Records'!A:A,'Patient Health Records'!F:F,FALSE)</f>
        <v>24.567474048442911</v>
      </c>
      <c r="L892" s="22" t="str">
        <f>_xlfn.XLOOKUP(A892,'Patient Health Records'!A:A,'Patient Health Records'!AD:AD,FALSE)</f>
        <v>FALSE</v>
      </c>
      <c r="M892">
        <f>_xlfn.XLOOKUP(A892,'Patient Demographics'!A:A,'Patient Demographics'!K:K,FALSE)</f>
        <v>2</v>
      </c>
      <c r="N892" t="b">
        <f>_xlfn.XLOOKUP(A892,'Billing Details'!A:A,'Billing Details'!T:T,FALSE)</f>
        <v>1</v>
      </c>
      <c r="O892" t="str">
        <f>_xlfn.XLOOKUP(A892,'Patient Health Records'!A:A,'Patient Health Records'!AF:AF,FALSE)</f>
        <v>Cancer</v>
      </c>
      <c r="P892" t="b">
        <f>_xlfn.XLOOKUP(A892,'Patient Health Records'!A:A,'Patient Health Records'!X:X,FALSE)</f>
        <v>0</v>
      </c>
      <c r="Q892" t="b">
        <f>_xlfn.XLOOKUP(A892,'Patient Health Records'!A:A,'Patient Health Records'!S:S,FALSE)</f>
        <v>0</v>
      </c>
      <c r="R892" t="b">
        <f>_xlfn.XLOOKUP(A892,'Patient Health Records'!A:A,'Patient Health Records'!AA:AA,FALSE)</f>
        <v>0</v>
      </c>
      <c r="S892" t="str">
        <f>_xlfn.XLOOKUP(A892,'Patient Demographics'!A:A,'Patient Demographics'!E:E,FALSE)</f>
        <v>Male</v>
      </c>
      <c r="T892" t="str">
        <f>_xlfn.XLOOKUP(A892,'Patient Education'!A:A,'Patient Education'!B:B,FALSE)</f>
        <v>Bachelor's Degree</v>
      </c>
      <c r="U892" t="str">
        <f>_xlfn.XLOOKUP('Combined Sheet'!A892,'Patient Education'!A:A,'Patient Education'!C:C,FALSE)</f>
        <v>Nurse</v>
      </c>
      <c r="V892">
        <f>_xlfn.XLOOKUP(A892,'Billing Details'!A:A,'Billing Details'!J:J,FALSE)</f>
        <v>1600</v>
      </c>
    </row>
    <row r="893" spans="1:22" x14ac:dyDescent="0.35">
      <c r="A893" s="2" t="s">
        <v>1324</v>
      </c>
      <c r="B893">
        <f>_xlfn.XLOOKUP(A893,'Patient Demographics'!A:A,'Billing Details'!J:J,FALSE)</f>
        <v>40000</v>
      </c>
      <c r="C893" t="str">
        <f>_xlfn.XLOOKUP(A893,'Patient Demographics'!A:A,'Patient Demographics'!N:N,FALSE)</f>
        <v>East</v>
      </c>
      <c r="D893">
        <f>_xlfn.XLOOKUP(A893,'Patient Demographics'!A:A,'Patient Demographics'!I:I,FALSE)</f>
        <v>48</v>
      </c>
      <c r="E893" t="str">
        <f>_xlfn.XLOOKUP(A893,'Patient Demographics'!A:A,'Patient Demographics'!J:J,FALSE)</f>
        <v>Senior</v>
      </c>
      <c r="F893">
        <f>_xlfn.XLOOKUP(A893,'Billing Details'!A:A,'Billing Details'!U:U,FALSE)</f>
        <v>32585.24</v>
      </c>
      <c r="G893">
        <f>_xlfn.XLOOKUP(A893,'Patient Health Records'!A:A,'Patient Health Records'!E:E,FALSE)</f>
        <v>71.3</v>
      </c>
      <c r="H893" t="str">
        <f>_xlfn.XLOOKUP(A893,'Patient Health Records'!A:A,'Patient Health Records'!B:B,FALSE)</f>
        <v>AB+</v>
      </c>
      <c r="I893" t="b">
        <f>_xlfn.XLOOKUP(A893,'Patient Health Records'!A:A,'Patient Health Records'!J:J,FALSE)</f>
        <v>0</v>
      </c>
      <c r="J893" t="b">
        <f>_xlfn.XLOOKUP(A893,'Patient Health Records'!A:A,'Patient Health Records'!P:P,FALSE)</f>
        <v>0</v>
      </c>
      <c r="K893" s="68">
        <f>_xlfn.XLOOKUP(A893,'Patient Health Records'!A:A,'Patient Health Records'!F:F,FALSE)</f>
        <v>23.550006605892456</v>
      </c>
      <c r="L893" s="22" t="b">
        <f>_xlfn.XLOOKUP(A893,'Patient Health Records'!A:A,'Patient Health Records'!AD:AD,FALSE)</f>
        <v>0</v>
      </c>
      <c r="M893">
        <f>_xlfn.XLOOKUP(A893,'Patient Demographics'!A:A,'Patient Demographics'!K:K,FALSE)</f>
        <v>12</v>
      </c>
      <c r="N893" t="b">
        <f>_xlfn.XLOOKUP(A893,'Billing Details'!A:A,'Billing Details'!T:T,FALSE)</f>
        <v>1</v>
      </c>
      <c r="O893" t="str">
        <f>_xlfn.XLOOKUP(A893,'Patient Health Records'!A:A,'Patient Health Records'!AF:AF,FALSE)</f>
        <v>Appendicitis</v>
      </c>
      <c r="P893" t="b">
        <f>_xlfn.XLOOKUP(A893,'Patient Health Records'!A:A,'Patient Health Records'!X:X,FALSE)</f>
        <v>0</v>
      </c>
      <c r="Q893" t="b">
        <f>_xlfn.XLOOKUP(A893,'Patient Health Records'!A:A,'Patient Health Records'!S:S,FALSE)</f>
        <v>0</v>
      </c>
      <c r="R893" t="b">
        <f>_xlfn.XLOOKUP(A893,'Patient Health Records'!A:A,'Patient Health Records'!AA:AA,FALSE)</f>
        <v>0</v>
      </c>
      <c r="S893" t="str">
        <f>_xlfn.XLOOKUP(A893,'Patient Demographics'!A:A,'Patient Demographics'!E:E,FALSE)</f>
        <v>Male</v>
      </c>
      <c r="T893" t="str">
        <f>_xlfn.XLOOKUP(A893,'Patient Education'!A:A,'Patient Education'!B:B,FALSE)</f>
        <v>High School</v>
      </c>
      <c r="U893" t="str">
        <f>_xlfn.XLOOKUP('Combined Sheet'!A893,'Patient Education'!A:A,'Patient Education'!C:C,FALSE)</f>
        <v>Unemployed</v>
      </c>
      <c r="V893">
        <f>_xlfn.XLOOKUP(A893,'Billing Details'!A:A,'Billing Details'!J:J,FALSE)</f>
        <v>40000</v>
      </c>
    </row>
    <row r="894" spans="1:22" x14ac:dyDescent="0.35">
      <c r="A894" s="2" t="s">
        <v>1326</v>
      </c>
      <c r="B894">
        <f>_xlfn.XLOOKUP(A894,'Patient Demographics'!A:A,'Billing Details'!J:J,FALSE)</f>
        <v>60000</v>
      </c>
      <c r="C894" t="str">
        <f>_xlfn.XLOOKUP(A894,'Patient Demographics'!A:A,'Patient Demographics'!N:N,FALSE)</f>
        <v>South</v>
      </c>
      <c r="D894">
        <f>_xlfn.XLOOKUP(A894,'Patient Demographics'!A:A,'Patient Demographics'!I:I,FALSE)</f>
        <v>38</v>
      </c>
      <c r="E894" t="str">
        <f>_xlfn.XLOOKUP(A894,'Patient Demographics'!A:A,'Patient Demographics'!J:J,FALSE)</f>
        <v>Adult</v>
      </c>
      <c r="F894">
        <f>_xlfn.XLOOKUP(A894,'Billing Details'!A:A,'Billing Details'!U:U,FALSE)</f>
        <v>31314.45</v>
      </c>
      <c r="G894">
        <f>_xlfn.XLOOKUP(A894,'Patient Health Records'!A:A,'Patient Health Records'!E:E,FALSE)</f>
        <v>79.400000000000006</v>
      </c>
      <c r="H894" t="str">
        <f>_xlfn.XLOOKUP(A894,'Patient Health Records'!A:A,'Patient Health Records'!B:B,FALSE)</f>
        <v>O-</v>
      </c>
      <c r="I894" t="b">
        <f>_xlfn.XLOOKUP(A894,'Patient Health Records'!A:A,'Patient Health Records'!J:J,FALSE)</f>
        <v>0</v>
      </c>
      <c r="J894" t="b">
        <f>_xlfn.XLOOKUP(A894,'Patient Health Records'!A:A,'Patient Health Records'!P:P,FALSE)</f>
        <v>1</v>
      </c>
      <c r="K894" s="68">
        <f>_xlfn.XLOOKUP(A894,'Patient Health Records'!A:A,'Patient Health Records'!F:F,FALSE)</f>
        <v>30.631534277226958</v>
      </c>
      <c r="L894" s="22" t="b">
        <f>_xlfn.XLOOKUP(A894,'Patient Health Records'!A:A,'Patient Health Records'!AD:AD,FALSE)</f>
        <v>1</v>
      </c>
      <c r="M894">
        <f>_xlfn.XLOOKUP(A894,'Patient Demographics'!A:A,'Patient Demographics'!K:K,FALSE)</f>
        <v>3</v>
      </c>
      <c r="N894" t="b">
        <f>_xlfn.XLOOKUP(A894,'Billing Details'!A:A,'Billing Details'!T:T,FALSE)</f>
        <v>1</v>
      </c>
      <c r="O894" t="str">
        <f>_xlfn.XLOOKUP(A894,'Patient Health Records'!A:A,'Patient Health Records'!AF:AF,FALSE)</f>
        <v>Diabetes</v>
      </c>
      <c r="P894" t="b">
        <f>_xlfn.XLOOKUP(A894,'Patient Health Records'!A:A,'Patient Health Records'!X:X,FALSE)</f>
        <v>0</v>
      </c>
      <c r="Q894" t="b">
        <f>_xlfn.XLOOKUP(A894,'Patient Health Records'!A:A,'Patient Health Records'!S:S,FALSE)</f>
        <v>0</v>
      </c>
      <c r="R894" t="b">
        <f>_xlfn.XLOOKUP(A894,'Patient Health Records'!A:A,'Patient Health Records'!AA:AA,FALSE)</f>
        <v>1</v>
      </c>
      <c r="S894" t="str">
        <f>_xlfn.XLOOKUP(A894,'Patient Demographics'!A:A,'Patient Demographics'!E:E,FALSE)</f>
        <v>Male</v>
      </c>
      <c r="T894" t="str">
        <f>_xlfn.XLOOKUP(A894,'Patient Education'!A:A,'Patient Education'!B:B,FALSE)</f>
        <v>Bachelor's Degree</v>
      </c>
      <c r="U894" t="str">
        <f>_xlfn.XLOOKUP('Combined Sheet'!A894,'Patient Education'!A:A,'Patient Education'!C:C,FALSE)</f>
        <v>Engineer</v>
      </c>
      <c r="V894">
        <f>_xlfn.XLOOKUP(A894,'Billing Details'!A:A,'Billing Details'!J:J,FALSE)</f>
        <v>60000</v>
      </c>
    </row>
    <row r="895" spans="1:22" x14ac:dyDescent="0.35">
      <c r="A895" s="2" t="s">
        <v>1327</v>
      </c>
      <c r="B895">
        <f>_xlfn.XLOOKUP(A895,'Patient Demographics'!A:A,'Billing Details'!J:J,FALSE)</f>
        <v>18000</v>
      </c>
      <c r="C895" t="str">
        <f>_xlfn.XLOOKUP(A895,'Patient Demographics'!A:A,'Patient Demographics'!N:N,FALSE)</f>
        <v>South</v>
      </c>
      <c r="D895">
        <f>_xlfn.XLOOKUP(A895,'Patient Demographics'!A:A,'Patient Demographics'!I:I,FALSE)</f>
        <v>38</v>
      </c>
      <c r="E895" t="str">
        <f>_xlfn.XLOOKUP(A895,'Patient Demographics'!A:A,'Patient Demographics'!J:J,FALSE)</f>
        <v>Adult</v>
      </c>
      <c r="F895">
        <f>_xlfn.XLOOKUP(A895,'Billing Details'!A:A,'Billing Details'!U:U,FALSE)</f>
        <v>15437.099999999999</v>
      </c>
      <c r="G895">
        <f>_xlfn.XLOOKUP(A895,'Patient Health Records'!A:A,'Patient Health Records'!E:E,FALSE)</f>
        <v>64.099999999999994</v>
      </c>
      <c r="H895" t="str">
        <f>_xlfn.XLOOKUP(A895,'Patient Health Records'!A:A,'Patient Health Records'!B:B,FALSE)</f>
        <v>B+</v>
      </c>
      <c r="I895" t="b">
        <f>_xlfn.XLOOKUP(A895,'Patient Health Records'!A:A,'Patient Health Records'!J:J,FALSE)</f>
        <v>0</v>
      </c>
      <c r="J895" t="b">
        <f>_xlfn.XLOOKUP(A895,'Patient Health Records'!A:A,'Patient Health Records'!P:P,FALSE)</f>
        <v>0</v>
      </c>
      <c r="K895" s="68">
        <f>_xlfn.XLOOKUP(A895,'Patient Health Records'!A:A,'Patient Health Records'!F:F,FALSE)</f>
        <v>20.231031435424818</v>
      </c>
      <c r="L895" s="22" t="b">
        <f>_xlfn.XLOOKUP(A895,'Patient Health Records'!A:A,'Patient Health Records'!AD:AD,FALSE)</f>
        <v>0</v>
      </c>
      <c r="M895">
        <f>_xlfn.XLOOKUP(A895,'Patient Demographics'!A:A,'Patient Demographics'!K:K,FALSE)</f>
        <v>12</v>
      </c>
      <c r="N895" t="b">
        <f>_xlfn.XLOOKUP(A895,'Billing Details'!A:A,'Billing Details'!T:T,FALSE)</f>
        <v>1</v>
      </c>
      <c r="O895" t="str">
        <f>_xlfn.XLOOKUP(A895,'Patient Health Records'!A:A,'Patient Health Records'!AF:AF,FALSE)</f>
        <v>Fractured Arm</v>
      </c>
      <c r="P895" t="b">
        <f>_xlfn.XLOOKUP(A895,'Patient Health Records'!A:A,'Patient Health Records'!X:X,FALSE)</f>
        <v>0</v>
      </c>
      <c r="Q895" t="b">
        <f>_xlfn.XLOOKUP(A895,'Patient Health Records'!A:A,'Patient Health Records'!S:S,FALSE)</f>
        <v>0</v>
      </c>
      <c r="R895" t="b">
        <f>_xlfn.XLOOKUP(A895,'Patient Health Records'!A:A,'Patient Health Records'!AA:AA,FALSE)</f>
        <v>0</v>
      </c>
      <c r="S895" t="str">
        <f>_xlfn.XLOOKUP(A895,'Patient Demographics'!A:A,'Patient Demographics'!E:E,FALSE)</f>
        <v>Male</v>
      </c>
      <c r="T895" t="str">
        <f>_xlfn.XLOOKUP(A895,'Patient Education'!A:A,'Patient Education'!B:B,FALSE)</f>
        <v>Bachelor's Degree</v>
      </c>
      <c r="U895" t="str">
        <f>_xlfn.XLOOKUP('Combined Sheet'!A895,'Patient Education'!A:A,'Patient Education'!C:C,FALSE)</f>
        <v>Nurse</v>
      </c>
      <c r="V895">
        <f>_xlfn.XLOOKUP(A895,'Billing Details'!A:A,'Billing Details'!J:J,FALSE)</f>
        <v>18000</v>
      </c>
    </row>
    <row r="896" spans="1:22" x14ac:dyDescent="0.35">
      <c r="A896" s="2" t="s">
        <v>1328</v>
      </c>
      <c r="B896">
        <f>_xlfn.XLOOKUP(A896,'Patient Demographics'!A:A,'Billing Details'!J:J,FALSE)</f>
        <v>24000</v>
      </c>
      <c r="C896" t="str">
        <f>_xlfn.XLOOKUP(A896,'Patient Demographics'!A:A,'Patient Demographics'!N:N,FALSE)</f>
        <v>South</v>
      </c>
      <c r="D896">
        <f>_xlfn.XLOOKUP(A896,'Patient Demographics'!A:A,'Patient Demographics'!I:I,FALSE)</f>
        <v>48</v>
      </c>
      <c r="E896" t="str">
        <f>_xlfn.XLOOKUP(A896,'Patient Demographics'!A:A,'Patient Demographics'!J:J,FALSE)</f>
        <v>Senior</v>
      </c>
      <c r="F896">
        <f>_xlfn.XLOOKUP(A896,'Billing Details'!A:A,'Billing Details'!U:U,FALSE)</f>
        <v>13478.699999999999</v>
      </c>
      <c r="G896">
        <f>_xlfn.XLOOKUP(A896,'Patient Health Records'!A:A,'Patient Health Records'!E:E,FALSE)</f>
        <v>77.7</v>
      </c>
      <c r="H896" t="str">
        <f>_xlfn.XLOOKUP(A896,'Patient Health Records'!A:A,'Patient Health Records'!B:B,FALSE)</f>
        <v>B+</v>
      </c>
      <c r="I896" t="b">
        <f>_xlfn.XLOOKUP(A896,'Patient Health Records'!A:A,'Patient Health Records'!J:J,FALSE)</f>
        <v>0</v>
      </c>
      <c r="J896" t="b">
        <f>_xlfn.XLOOKUP(A896,'Patient Health Records'!A:A,'Patient Health Records'!P:P,FALSE)</f>
        <v>0</v>
      </c>
      <c r="K896" s="68">
        <f>_xlfn.XLOOKUP(A896,'Patient Health Records'!A:A,'Patient Health Records'!F:F,FALSE)</f>
        <v>29.975695382122602</v>
      </c>
      <c r="L896" s="22" t="b">
        <f>_xlfn.XLOOKUP(A896,'Patient Health Records'!A:A,'Patient Health Records'!AD:AD,FALSE)</f>
        <v>1</v>
      </c>
      <c r="M896">
        <f>_xlfn.XLOOKUP(A896,'Patient Demographics'!A:A,'Patient Demographics'!K:K,FALSE)</f>
        <v>4</v>
      </c>
      <c r="N896" t="b">
        <f>_xlfn.XLOOKUP(A896,'Billing Details'!A:A,'Billing Details'!T:T,FALSE)</f>
        <v>1</v>
      </c>
      <c r="O896" t="str">
        <f>_xlfn.XLOOKUP(A896,'Patient Health Records'!A:A,'Patient Health Records'!AF:AF,FALSE)</f>
        <v>Diabetes</v>
      </c>
      <c r="P896" t="b">
        <f>_xlfn.XLOOKUP(A896,'Patient Health Records'!A:A,'Patient Health Records'!X:X,FALSE)</f>
        <v>0</v>
      </c>
      <c r="Q896" t="b">
        <f>_xlfn.XLOOKUP(A896,'Patient Health Records'!A:A,'Patient Health Records'!S:S,FALSE)</f>
        <v>0</v>
      </c>
      <c r="R896" t="b">
        <f>_xlfn.XLOOKUP(A896,'Patient Health Records'!A:A,'Patient Health Records'!AA:AA,FALSE)</f>
        <v>1</v>
      </c>
      <c r="S896" t="str">
        <f>_xlfn.XLOOKUP(A896,'Patient Demographics'!A:A,'Patient Demographics'!E:E,FALSE)</f>
        <v>Male</v>
      </c>
      <c r="T896" t="str">
        <f>_xlfn.XLOOKUP(A896,'Patient Education'!A:A,'Patient Education'!B:B,FALSE)</f>
        <v>Post-graduate</v>
      </c>
      <c r="U896" t="str">
        <f>_xlfn.XLOOKUP('Combined Sheet'!A896,'Patient Education'!A:A,'Patient Education'!C:C,FALSE)</f>
        <v>Professor</v>
      </c>
      <c r="V896">
        <f>_xlfn.XLOOKUP(A896,'Billing Details'!A:A,'Billing Details'!J:J,FALSE)</f>
        <v>24000</v>
      </c>
    </row>
    <row r="897" spans="1:22" x14ac:dyDescent="0.35">
      <c r="A897" s="2" t="s">
        <v>1329</v>
      </c>
      <c r="B897">
        <f>_xlfn.XLOOKUP(A897,'Patient Demographics'!A:A,'Billing Details'!J:J,FALSE)</f>
        <v>240000</v>
      </c>
      <c r="C897" t="str">
        <f>_xlfn.XLOOKUP(A897,'Patient Demographics'!A:A,'Patient Demographics'!N:N,FALSE)</f>
        <v>North</v>
      </c>
      <c r="D897">
        <f>_xlfn.XLOOKUP(A897,'Patient Demographics'!A:A,'Patient Demographics'!I:I,FALSE)</f>
        <v>48</v>
      </c>
      <c r="E897" t="str">
        <f>_xlfn.XLOOKUP(A897,'Patient Demographics'!A:A,'Patient Demographics'!J:J,FALSE)</f>
        <v>Senior</v>
      </c>
      <c r="F897">
        <f>_xlfn.XLOOKUP(A897,'Billing Details'!A:A,'Billing Details'!U:U,FALSE)</f>
        <v>170806.2</v>
      </c>
      <c r="G897">
        <f>_xlfn.XLOOKUP(A897,'Patient Health Records'!A:A,'Patient Health Records'!E:E,FALSE)</f>
        <v>96.8</v>
      </c>
      <c r="H897" t="str">
        <f>_xlfn.XLOOKUP(A897,'Patient Health Records'!A:A,'Patient Health Records'!B:B,FALSE)</f>
        <v>A-</v>
      </c>
      <c r="I897" t="b">
        <f>_xlfn.XLOOKUP(A897,'Patient Health Records'!A:A,'Patient Health Records'!J:J,FALSE)</f>
        <v>1</v>
      </c>
      <c r="J897" t="b">
        <f>_xlfn.XLOOKUP(A897,'Patient Health Records'!A:A,'Patient Health Records'!P:P,FALSE)</f>
        <v>0</v>
      </c>
      <c r="K897" s="68">
        <f>_xlfn.XLOOKUP(A897,'Patient Health Records'!A:A,'Patient Health Records'!F:F,FALSE)</f>
        <v>33.892370715311095</v>
      </c>
      <c r="L897" s="22" t="b">
        <f>_xlfn.XLOOKUP(A897,'Patient Health Records'!A:A,'Patient Health Records'!AD:AD,FALSE)</f>
        <v>1</v>
      </c>
      <c r="M897">
        <f>_xlfn.XLOOKUP(A897,'Patient Demographics'!A:A,'Patient Demographics'!K:K,FALSE)</f>
        <v>1</v>
      </c>
      <c r="N897" t="b">
        <f>_xlfn.XLOOKUP(A897,'Billing Details'!A:A,'Billing Details'!T:T,FALSE)</f>
        <v>1</v>
      </c>
      <c r="O897" t="str">
        <f>_xlfn.XLOOKUP(A897,'Patient Health Records'!A:A,'Patient Health Records'!AF:AF,FALSE)</f>
        <v>Fractured Arm</v>
      </c>
      <c r="P897" t="b">
        <f>_xlfn.XLOOKUP(A897,'Patient Health Records'!A:A,'Patient Health Records'!X:X,FALSE)</f>
        <v>0</v>
      </c>
      <c r="Q897" t="b">
        <f>_xlfn.XLOOKUP(A897,'Patient Health Records'!A:A,'Patient Health Records'!S:S,FALSE)</f>
        <v>0</v>
      </c>
      <c r="R897" t="b">
        <f>_xlfn.XLOOKUP(A897,'Patient Health Records'!A:A,'Patient Health Records'!AA:AA,FALSE)</f>
        <v>1</v>
      </c>
      <c r="S897" t="str">
        <f>_xlfn.XLOOKUP(A897,'Patient Demographics'!A:A,'Patient Demographics'!E:E,FALSE)</f>
        <v>Male</v>
      </c>
      <c r="T897" t="str">
        <f>_xlfn.XLOOKUP(A897,'Patient Education'!A:A,'Patient Education'!B:B,FALSE)</f>
        <v>School</v>
      </c>
      <c r="U897" t="str">
        <f>_xlfn.XLOOKUP('Combined Sheet'!A897,'Patient Education'!A:A,'Patient Education'!C:C,FALSE)</f>
        <v>Clerical Staff</v>
      </c>
      <c r="V897">
        <f>_xlfn.XLOOKUP(A897,'Billing Details'!A:A,'Billing Details'!J:J,FALSE)</f>
        <v>240000</v>
      </c>
    </row>
    <row r="898" spans="1:22" x14ac:dyDescent="0.35">
      <c r="A898" s="2" t="s">
        <v>1330</v>
      </c>
      <c r="B898">
        <f>_xlfn.XLOOKUP(A898,'Patient Demographics'!A:A,'Billing Details'!J:J,FALSE)</f>
        <v>60000</v>
      </c>
      <c r="C898" t="str">
        <f>_xlfn.XLOOKUP(A898,'Patient Demographics'!A:A,'Patient Demographics'!N:N,FALSE)</f>
        <v>North</v>
      </c>
      <c r="D898">
        <f>_xlfn.XLOOKUP(A898,'Patient Demographics'!A:A,'Patient Demographics'!I:I,FALSE)</f>
        <v>45</v>
      </c>
      <c r="E898" t="str">
        <f>_xlfn.XLOOKUP(A898,'Patient Demographics'!A:A,'Patient Demographics'!J:J,FALSE)</f>
        <v>Adult</v>
      </c>
      <c r="F898" t="str">
        <f>_xlfn.XLOOKUP(A898,'Billing Details'!A:A,'Billing Details'!U:U,FALSE)</f>
        <v/>
      </c>
      <c r="G898">
        <f>_xlfn.XLOOKUP(A898,'Patient Health Records'!A:A,'Patient Health Records'!E:E,FALSE)</f>
        <v>88.7</v>
      </c>
      <c r="H898" t="str">
        <f>_xlfn.XLOOKUP(A898,'Patient Health Records'!A:A,'Patient Health Records'!B:B,FALSE)</f>
        <v>A+</v>
      </c>
      <c r="I898" t="b">
        <f>_xlfn.XLOOKUP(A898,'Patient Health Records'!A:A,'Patient Health Records'!J:J,FALSE)</f>
        <v>1</v>
      </c>
      <c r="J898" t="b">
        <f>_xlfn.XLOOKUP(A898,'Patient Health Records'!A:A,'Patient Health Records'!P:P,FALSE)</f>
        <v>0</v>
      </c>
      <c r="K898" s="68">
        <f>_xlfn.XLOOKUP(A898,'Patient Health Records'!A:A,'Patient Health Records'!F:F,FALSE)</f>
        <v>31.427154195011344</v>
      </c>
      <c r="L898" s="22" t="b">
        <f>_xlfn.XLOOKUP(A898,'Patient Health Records'!A:A,'Patient Health Records'!AD:AD,FALSE)</f>
        <v>1</v>
      </c>
      <c r="M898">
        <f>_xlfn.XLOOKUP(A898,'Patient Demographics'!A:A,'Patient Demographics'!K:K,FALSE)</f>
        <v>2</v>
      </c>
      <c r="N898" t="b">
        <f>_xlfn.XLOOKUP(A898,'Billing Details'!A:A,'Billing Details'!T:T,FALSE)</f>
        <v>0</v>
      </c>
      <c r="O898" t="str">
        <f>_xlfn.XLOOKUP(A898,'Patient Health Records'!A:A,'Patient Health Records'!AF:AF,FALSE)</f>
        <v>Allergic Reaction</v>
      </c>
      <c r="P898" t="b">
        <f>_xlfn.XLOOKUP(A898,'Patient Health Records'!A:A,'Patient Health Records'!X:X,FALSE)</f>
        <v>0</v>
      </c>
      <c r="Q898" t="b">
        <f>_xlfn.XLOOKUP(A898,'Patient Health Records'!A:A,'Patient Health Records'!S:S,FALSE)</f>
        <v>1</v>
      </c>
      <c r="R898" t="b">
        <f>_xlfn.XLOOKUP(A898,'Patient Health Records'!A:A,'Patient Health Records'!AA:AA,FALSE)</f>
        <v>1</v>
      </c>
      <c r="S898" t="str">
        <f>_xlfn.XLOOKUP(A898,'Patient Demographics'!A:A,'Patient Demographics'!E:E,FALSE)</f>
        <v>Female</v>
      </c>
      <c r="T898" t="str">
        <f>_xlfn.XLOOKUP(A898,'Patient Education'!A:A,'Patient Education'!B:B,FALSE)</f>
        <v>School</v>
      </c>
      <c r="U898" t="str">
        <f>_xlfn.XLOOKUP('Combined Sheet'!A898,'Patient Education'!A:A,'Patient Education'!C:C,FALSE)</f>
        <v>Clerical Staff</v>
      </c>
      <c r="V898">
        <f>_xlfn.XLOOKUP(A898,'Billing Details'!A:A,'Billing Details'!J:J,FALSE)</f>
        <v>60000</v>
      </c>
    </row>
    <row r="899" spans="1:22" x14ac:dyDescent="0.35">
      <c r="A899" s="2" t="s">
        <v>1331</v>
      </c>
      <c r="B899">
        <f>_xlfn.XLOOKUP(A899,'Patient Demographics'!A:A,'Billing Details'!J:J,FALSE)</f>
        <v>90000</v>
      </c>
      <c r="C899" t="str">
        <f>_xlfn.XLOOKUP(A899,'Patient Demographics'!A:A,'Patient Demographics'!N:N,FALSE)</f>
        <v>East</v>
      </c>
      <c r="D899">
        <f>_xlfn.XLOOKUP(A899,'Patient Demographics'!A:A,'Patient Demographics'!I:I,FALSE)</f>
        <v>68</v>
      </c>
      <c r="E899" t="str">
        <f>_xlfn.XLOOKUP(A899,'Patient Demographics'!A:A,'Patient Demographics'!J:J,FALSE)</f>
        <v>super senior</v>
      </c>
      <c r="F899">
        <f>_xlfn.XLOOKUP(A899,'Billing Details'!A:A,'Billing Details'!U:U,FALSE)</f>
        <v>52313.149999999994</v>
      </c>
      <c r="G899">
        <f>_xlfn.XLOOKUP(A899,'Patient Health Records'!A:A,'Patient Health Records'!E:E,FALSE)</f>
        <v>56</v>
      </c>
      <c r="H899" t="str">
        <f>_xlfn.XLOOKUP(A899,'Patient Health Records'!A:A,'Patient Health Records'!B:B,FALSE)</f>
        <v>A-</v>
      </c>
      <c r="I899" t="b">
        <f>_xlfn.XLOOKUP(A899,'Patient Health Records'!A:A,'Patient Health Records'!J:J,FALSE)</f>
        <v>0</v>
      </c>
      <c r="J899" t="b">
        <f>_xlfn.XLOOKUP(A899,'Patient Health Records'!A:A,'Patient Health Records'!P:P,FALSE)</f>
        <v>0</v>
      </c>
      <c r="K899" s="68">
        <f>_xlfn.XLOOKUP(A899,'Patient Health Records'!A:A,'Patient Health Records'!F:F,FALSE)</f>
        <v>23.309053069719038</v>
      </c>
      <c r="L899" s="22" t="b">
        <f>_xlfn.XLOOKUP(A899,'Patient Health Records'!A:A,'Patient Health Records'!AD:AD,FALSE)</f>
        <v>0</v>
      </c>
      <c r="M899">
        <f>_xlfn.XLOOKUP(A899,'Patient Demographics'!A:A,'Patient Demographics'!K:K,FALSE)</f>
        <v>12</v>
      </c>
      <c r="N899" t="b">
        <f>_xlfn.XLOOKUP(A899,'Billing Details'!A:A,'Billing Details'!T:T,FALSE)</f>
        <v>1</v>
      </c>
      <c r="O899" t="str">
        <f>_xlfn.XLOOKUP(A899,'Patient Health Records'!A:A,'Patient Health Records'!AF:AF,FALSE)</f>
        <v>Kidney Stones</v>
      </c>
      <c r="P899" t="b">
        <f>_xlfn.XLOOKUP(A899,'Patient Health Records'!A:A,'Patient Health Records'!X:X,FALSE)</f>
        <v>0</v>
      </c>
      <c r="Q899" t="b">
        <f>_xlfn.XLOOKUP(A899,'Patient Health Records'!A:A,'Patient Health Records'!S:S,FALSE)</f>
        <v>0</v>
      </c>
      <c r="R899" t="b">
        <f>_xlfn.XLOOKUP(A899,'Patient Health Records'!A:A,'Patient Health Records'!AA:AA,FALSE)</f>
        <v>0</v>
      </c>
      <c r="S899" t="str">
        <f>_xlfn.XLOOKUP(A899,'Patient Demographics'!A:A,'Patient Demographics'!E:E,FALSE)</f>
        <v>Female</v>
      </c>
      <c r="T899" t="str">
        <f>_xlfn.XLOOKUP(A899,'Patient Education'!A:A,'Patient Education'!B:B,FALSE)</f>
        <v>Bachelor's Degree</v>
      </c>
      <c r="U899" t="str">
        <f>_xlfn.XLOOKUP('Combined Sheet'!A899,'Patient Education'!A:A,'Patient Education'!C:C,FALSE)</f>
        <v>Teacher</v>
      </c>
      <c r="V899">
        <f>_xlfn.XLOOKUP(A899,'Billing Details'!A:A,'Billing Details'!J:J,FALSE)</f>
        <v>90000</v>
      </c>
    </row>
    <row r="900" spans="1:22" x14ac:dyDescent="0.35">
      <c r="A900" s="2" t="s">
        <v>1332</v>
      </c>
      <c r="B900">
        <f>_xlfn.XLOOKUP(A900,'Patient Demographics'!A:A,'Billing Details'!J:J,FALSE)</f>
        <v>800</v>
      </c>
      <c r="C900" t="str">
        <f>_xlfn.XLOOKUP(A900,'Patient Demographics'!A:A,'Patient Demographics'!N:N,FALSE)</f>
        <v>South</v>
      </c>
      <c r="D900">
        <f>_xlfn.XLOOKUP(A900,'Patient Demographics'!A:A,'Patient Demographics'!I:I,FALSE)</f>
        <v>45</v>
      </c>
      <c r="E900" t="str">
        <f>_xlfn.XLOOKUP(A900,'Patient Demographics'!A:A,'Patient Demographics'!J:J,FALSE)</f>
        <v>Adult</v>
      </c>
      <c r="F900">
        <f>_xlfn.XLOOKUP(A900,'Billing Details'!A:A,'Billing Details'!U:U,FALSE)</f>
        <v>629.91</v>
      </c>
      <c r="G900">
        <f>_xlfn.XLOOKUP(A900,'Patient Health Records'!A:A,'Patient Health Records'!E:E,FALSE)</f>
        <v>62.9</v>
      </c>
      <c r="H900" t="str">
        <f>_xlfn.XLOOKUP(A900,'Patient Health Records'!A:A,'Patient Health Records'!B:B,FALSE)</f>
        <v>B+</v>
      </c>
      <c r="I900" t="b">
        <f>_xlfn.XLOOKUP(A900,'Patient Health Records'!A:A,'Patient Health Records'!J:J,FALSE)</f>
        <v>0</v>
      </c>
      <c r="J900" t="b">
        <f>_xlfn.XLOOKUP(A900,'Patient Health Records'!A:A,'Patient Health Records'!P:P,FALSE)</f>
        <v>0</v>
      </c>
      <c r="K900" s="68">
        <f>_xlfn.XLOOKUP(A900,'Patient Health Records'!A:A,'Patient Health Records'!F:F,FALSE)</f>
        <v>22.826244737988098</v>
      </c>
      <c r="L900" s="22" t="b">
        <f>_xlfn.XLOOKUP(A900,'Patient Health Records'!A:A,'Patient Health Records'!AD:AD,FALSE)</f>
        <v>0</v>
      </c>
      <c r="M900">
        <f>_xlfn.XLOOKUP(A900,'Patient Demographics'!A:A,'Patient Demographics'!K:K,FALSE)</f>
        <v>20</v>
      </c>
      <c r="N900" t="b">
        <f>_xlfn.XLOOKUP(A900,'Billing Details'!A:A,'Billing Details'!T:T,FALSE)</f>
        <v>1</v>
      </c>
      <c r="O900" t="str">
        <f>_xlfn.XLOOKUP(A900,'Patient Health Records'!A:A,'Patient Health Records'!AF:AF,FALSE)</f>
        <v>Diabetes</v>
      </c>
      <c r="P900" t="b">
        <f>_xlfn.XLOOKUP(A900,'Patient Health Records'!A:A,'Patient Health Records'!X:X,FALSE)</f>
        <v>0</v>
      </c>
      <c r="Q900" t="b">
        <f>_xlfn.XLOOKUP(A900,'Patient Health Records'!A:A,'Patient Health Records'!S:S,FALSE)</f>
        <v>0</v>
      </c>
      <c r="R900" t="b">
        <f>_xlfn.XLOOKUP(A900,'Patient Health Records'!A:A,'Patient Health Records'!AA:AA,FALSE)</f>
        <v>0</v>
      </c>
      <c r="S900" t="str">
        <f>_xlfn.XLOOKUP(A900,'Patient Demographics'!A:A,'Patient Demographics'!E:E,FALSE)</f>
        <v>Female</v>
      </c>
      <c r="T900" t="str">
        <f>_xlfn.XLOOKUP(A900,'Patient Education'!A:A,'Patient Education'!B:B,FALSE)</f>
        <v>Master's Degree</v>
      </c>
      <c r="U900" t="str">
        <f>_xlfn.XLOOKUP('Combined Sheet'!A900,'Patient Education'!A:A,'Patient Education'!C:C,FALSE)</f>
        <v>Senior Executive</v>
      </c>
      <c r="V900">
        <f>_xlfn.XLOOKUP(A900,'Billing Details'!A:A,'Billing Details'!J:J,FALSE)</f>
        <v>800</v>
      </c>
    </row>
    <row r="901" spans="1:22" x14ac:dyDescent="0.35">
      <c r="A901" s="2" t="s">
        <v>1333</v>
      </c>
      <c r="B901">
        <f>_xlfn.XLOOKUP(A901,'Patient Demographics'!A:A,'Billing Details'!J:J,FALSE)</f>
        <v>90000</v>
      </c>
      <c r="C901" t="str">
        <f>_xlfn.XLOOKUP(A901,'Patient Demographics'!A:A,'Patient Demographics'!N:N,FALSE)</f>
        <v>West</v>
      </c>
      <c r="D901">
        <f>_xlfn.XLOOKUP(A901,'Patient Demographics'!A:A,'Patient Demographics'!I:I,FALSE)</f>
        <v>48</v>
      </c>
      <c r="E901" t="str">
        <f>_xlfn.XLOOKUP(A901,'Patient Demographics'!A:A,'Patient Demographics'!J:J,FALSE)</f>
        <v>Senior</v>
      </c>
      <c r="F901" t="str">
        <f>_xlfn.XLOOKUP(A901,'Billing Details'!A:A,'Billing Details'!U:U,FALSE)</f>
        <v/>
      </c>
      <c r="G901">
        <f>_xlfn.XLOOKUP(A901,'Patient Health Records'!A:A,'Patient Health Records'!E:E,FALSE)</f>
        <v>61.7</v>
      </c>
      <c r="H901" t="str">
        <f>_xlfn.XLOOKUP(A901,'Patient Health Records'!A:A,'Patient Health Records'!B:B,FALSE)</f>
        <v>AB-</v>
      </c>
      <c r="I901" t="b">
        <f>_xlfn.XLOOKUP(A901,'Patient Health Records'!A:A,'Patient Health Records'!J:J,FALSE)</f>
        <v>0</v>
      </c>
      <c r="J901" t="b">
        <f>_xlfn.XLOOKUP(A901,'Patient Health Records'!A:A,'Patient Health Records'!P:P,FALSE)</f>
        <v>1</v>
      </c>
      <c r="K901" s="68">
        <f>_xlfn.XLOOKUP(A901,'Patient Health Records'!A:A,'Patient Health Records'!F:F,FALSE)</f>
        <v>20.615456580574026</v>
      </c>
      <c r="L901" s="22" t="b">
        <f>_xlfn.XLOOKUP(A901,'Patient Health Records'!A:A,'Patient Health Records'!AD:AD,FALSE)</f>
        <v>0</v>
      </c>
      <c r="M901">
        <f>_xlfn.XLOOKUP(A901,'Patient Demographics'!A:A,'Patient Demographics'!K:K,FALSE)</f>
        <v>9</v>
      </c>
      <c r="N901" t="b">
        <f>_xlfn.XLOOKUP(A901,'Billing Details'!A:A,'Billing Details'!T:T,FALSE)</f>
        <v>0</v>
      </c>
      <c r="O901" t="str">
        <f>_xlfn.XLOOKUP(A901,'Patient Health Records'!A:A,'Patient Health Records'!AF:AF,FALSE)</f>
        <v>Allergic Reaction</v>
      </c>
      <c r="P901" t="b">
        <f>_xlfn.XLOOKUP(A901,'Patient Health Records'!A:A,'Patient Health Records'!X:X,FALSE)</f>
        <v>0</v>
      </c>
      <c r="Q901" t="b">
        <f>_xlfn.XLOOKUP(A901,'Patient Health Records'!A:A,'Patient Health Records'!S:S,FALSE)</f>
        <v>0</v>
      </c>
      <c r="R901" t="b">
        <f>_xlfn.XLOOKUP(A901,'Patient Health Records'!A:A,'Patient Health Records'!AA:AA,FALSE)</f>
        <v>0</v>
      </c>
      <c r="S901" t="str">
        <f>_xlfn.XLOOKUP(A901,'Patient Demographics'!A:A,'Patient Demographics'!E:E,FALSE)</f>
        <v>Male</v>
      </c>
      <c r="T901" t="str">
        <f>_xlfn.XLOOKUP(A901,'Patient Education'!A:A,'Patient Education'!B:B,FALSE)</f>
        <v>Master's Degree</v>
      </c>
      <c r="U901" t="str">
        <f>_xlfn.XLOOKUP('Combined Sheet'!A901,'Patient Education'!A:A,'Patient Education'!C:C,FALSE)</f>
        <v>Senior Executive</v>
      </c>
      <c r="V901">
        <f>_xlfn.XLOOKUP(A901,'Billing Details'!A:A,'Billing Details'!J:J,FALSE)</f>
        <v>90000</v>
      </c>
    </row>
    <row r="902" spans="1:22" x14ac:dyDescent="0.35">
      <c r="A902" s="2" t="s">
        <v>1334</v>
      </c>
      <c r="B902">
        <f>_xlfn.XLOOKUP(A902,'Patient Demographics'!A:A,'Billing Details'!J:J,FALSE)</f>
        <v>100</v>
      </c>
      <c r="C902" t="str">
        <f>_xlfn.XLOOKUP(A902,'Patient Demographics'!A:A,'Patient Demographics'!N:N,FALSE)</f>
        <v>East</v>
      </c>
      <c r="D902">
        <f>_xlfn.XLOOKUP(A902,'Patient Demographics'!A:A,'Patient Demographics'!I:I,FALSE)</f>
        <v>28</v>
      </c>
      <c r="E902" t="str">
        <f>_xlfn.XLOOKUP(A902,'Patient Demographics'!A:A,'Patient Demographics'!J:J,FALSE)</f>
        <v>Young adult</v>
      </c>
      <c r="F902">
        <f>_xlfn.XLOOKUP(A902,'Billing Details'!A:A,'Billing Details'!U:U,FALSE)</f>
        <v>67.22</v>
      </c>
      <c r="G902">
        <f>_xlfn.XLOOKUP(A902,'Patient Health Records'!A:A,'Patient Health Records'!E:E,FALSE)</f>
        <v>54.6</v>
      </c>
      <c r="H902" t="str">
        <f>_xlfn.XLOOKUP(A902,'Patient Health Records'!A:A,'Patient Health Records'!B:B,FALSE)</f>
        <v>AB-</v>
      </c>
      <c r="I902" t="b">
        <f>_xlfn.XLOOKUP(A902,'Patient Health Records'!A:A,'Patient Health Records'!J:J,FALSE)</f>
        <v>0</v>
      </c>
      <c r="J902" t="b">
        <f>_xlfn.XLOOKUP(A902,'Patient Health Records'!A:A,'Patient Health Records'!P:P,FALSE)</f>
        <v>0</v>
      </c>
      <c r="K902" s="68">
        <f>_xlfn.XLOOKUP(A902,'Patient Health Records'!A:A,'Patient Health Records'!F:F,FALSE)</f>
        <v>21.328124999999996</v>
      </c>
      <c r="L902" s="22" t="b">
        <f>_xlfn.XLOOKUP(A902,'Patient Health Records'!A:A,'Patient Health Records'!AD:AD,FALSE)</f>
        <v>0</v>
      </c>
      <c r="M902">
        <f>_xlfn.XLOOKUP(A902,'Patient Demographics'!A:A,'Patient Demographics'!K:K,FALSE)</f>
        <v>7</v>
      </c>
      <c r="N902" t="b">
        <f>_xlfn.XLOOKUP(A902,'Billing Details'!A:A,'Billing Details'!T:T,FALSE)</f>
        <v>1</v>
      </c>
      <c r="O902" t="str">
        <f>_xlfn.XLOOKUP(A902,'Patient Health Records'!A:A,'Patient Health Records'!AF:AF,FALSE)</f>
        <v>Allergic Reaction</v>
      </c>
      <c r="P902" t="b">
        <f>_xlfn.XLOOKUP(A902,'Patient Health Records'!A:A,'Patient Health Records'!X:X,FALSE)</f>
        <v>0</v>
      </c>
      <c r="Q902" t="b">
        <f>_xlfn.XLOOKUP(A902,'Patient Health Records'!A:A,'Patient Health Records'!S:S,FALSE)</f>
        <v>0</v>
      </c>
      <c r="R902" t="b">
        <f>_xlfn.XLOOKUP(A902,'Patient Health Records'!A:A,'Patient Health Records'!AA:AA,FALSE)</f>
        <v>0</v>
      </c>
      <c r="S902" t="str">
        <f>_xlfn.XLOOKUP(A902,'Patient Demographics'!A:A,'Patient Demographics'!E:E,FALSE)</f>
        <v>Male</v>
      </c>
      <c r="T902" t="str">
        <f>_xlfn.XLOOKUP(A902,'Patient Education'!A:A,'Patient Education'!B:B,FALSE)</f>
        <v>Bachelor's Degree</v>
      </c>
      <c r="U902" t="str">
        <f>_xlfn.XLOOKUP('Combined Sheet'!A902,'Patient Education'!A:A,'Patient Education'!C:C,FALSE)</f>
        <v>Junior Executive</v>
      </c>
      <c r="V902">
        <f>_xlfn.XLOOKUP(A902,'Billing Details'!A:A,'Billing Details'!J:J,FALSE)</f>
        <v>100</v>
      </c>
    </row>
    <row r="903" spans="1:22" x14ac:dyDescent="0.35">
      <c r="A903" s="2" t="s">
        <v>1336</v>
      </c>
      <c r="B903">
        <f>_xlfn.XLOOKUP(A903,'Patient Demographics'!A:A,'Billing Details'!J:J,FALSE)</f>
        <v>32000</v>
      </c>
      <c r="C903" t="str">
        <f>_xlfn.XLOOKUP(A903,'Patient Demographics'!A:A,'Patient Demographics'!N:N,FALSE)</f>
        <v>North</v>
      </c>
      <c r="D903">
        <f>_xlfn.XLOOKUP(A903,'Patient Demographics'!A:A,'Patient Demographics'!I:I,FALSE)</f>
        <v>38</v>
      </c>
      <c r="E903" t="str">
        <f>_xlfn.XLOOKUP(A903,'Patient Demographics'!A:A,'Patient Demographics'!J:J,FALSE)</f>
        <v>Adult</v>
      </c>
      <c r="F903">
        <f>_xlfn.XLOOKUP(A903,'Billing Details'!A:A,'Billing Details'!U:U,FALSE)</f>
        <v>24100.36</v>
      </c>
      <c r="G903">
        <f>_xlfn.XLOOKUP(A903,'Patient Health Records'!A:A,'Patient Health Records'!E:E,FALSE)</f>
        <v>88.7</v>
      </c>
      <c r="H903" t="str">
        <f>_xlfn.XLOOKUP(A903,'Patient Health Records'!A:A,'Patient Health Records'!B:B,FALSE)</f>
        <v>A+</v>
      </c>
      <c r="I903" t="b">
        <f>_xlfn.XLOOKUP(A903,'Patient Health Records'!A:A,'Patient Health Records'!J:J,FALSE)</f>
        <v>0</v>
      </c>
      <c r="J903" t="b">
        <f>_xlfn.XLOOKUP(A903,'Patient Health Records'!A:A,'Patient Health Records'!P:P,FALSE)</f>
        <v>0</v>
      </c>
      <c r="K903" s="68">
        <f>_xlfn.XLOOKUP(A903,'Patient Health Records'!A:A,'Patient Health Records'!F:F,FALSE)</f>
        <v>28.312426186600273</v>
      </c>
      <c r="L903" s="22" t="b">
        <f>_xlfn.XLOOKUP(A903,'Patient Health Records'!A:A,'Patient Health Records'!AD:AD,FALSE)</f>
        <v>1</v>
      </c>
      <c r="M903">
        <f>_xlfn.XLOOKUP(A903,'Patient Demographics'!A:A,'Patient Demographics'!K:K,FALSE)</f>
        <v>0.5</v>
      </c>
      <c r="N903" t="b">
        <f>_xlfn.XLOOKUP(A903,'Billing Details'!A:A,'Billing Details'!T:T,FALSE)</f>
        <v>1</v>
      </c>
      <c r="O903" t="str">
        <f>_xlfn.XLOOKUP(A903,'Patient Health Records'!A:A,'Patient Health Records'!AF:AF,FALSE)</f>
        <v>Heart Disease</v>
      </c>
      <c r="P903" t="b">
        <f>_xlfn.XLOOKUP(A903,'Patient Health Records'!A:A,'Patient Health Records'!X:X,FALSE)</f>
        <v>0</v>
      </c>
      <c r="Q903" t="b">
        <f>_xlfn.XLOOKUP(A903,'Patient Health Records'!A:A,'Patient Health Records'!S:S,FALSE)</f>
        <v>1</v>
      </c>
      <c r="R903" t="b">
        <f>_xlfn.XLOOKUP(A903,'Patient Health Records'!A:A,'Patient Health Records'!AA:AA,FALSE)</f>
        <v>0</v>
      </c>
      <c r="S903" t="str">
        <f>_xlfn.XLOOKUP(A903,'Patient Demographics'!A:A,'Patient Demographics'!E:E,FALSE)</f>
        <v>Female</v>
      </c>
      <c r="T903" t="str">
        <f>_xlfn.XLOOKUP(A903,'Patient Education'!A:A,'Patient Education'!B:B,FALSE)</f>
        <v>School</v>
      </c>
      <c r="U903" t="str">
        <f>_xlfn.XLOOKUP('Combined Sheet'!A903,'Patient Education'!A:A,'Patient Education'!C:C,FALSE)</f>
        <v>Clerical Staff</v>
      </c>
      <c r="V903">
        <f>_xlfn.XLOOKUP(A903,'Billing Details'!A:A,'Billing Details'!J:J,FALSE)</f>
        <v>32000</v>
      </c>
    </row>
    <row r="904" spans="1:22" x14ac:dyDescent="0.35">
      <c r="A904" s="2" t="s">
        <v>1338</v>
      </c>
      <c r="B904">
        <f>_xlfn.XLOOKUP(A904,'Patient Demographics'!A:A,'Billing Details'!J:J,FALSE)</f>
        <v>21000</v>
      </c>
      <c r="C904" t="str">
        <f>_xlfn.XLOOKUP(A904,'Patient Demographics'!A:A,'Patient Demographics'!N:N,FALSE)</f>
        <v>West</v>
      </c>
      <c r="D904">
        <f>_xlfn.XLOOKUP(A904,'Patient Demographics'!A:A,'Patient Demographics'!I:I,FALSE)</f>
        <v>45</v>
      </c>
      <c r="E904" t="str">
        <f>_xlfn.XLOOKUP(A904,'Patient Demographics'!A:A,'Patient Demographics'!J:J,FALSE)</f>
        <v>Adult</v>
      </c>
      <c r="F904">
        <f>_xlfn.XLOOKUP(A904,'Billing Details'!A:A,'Billing Details'!U:U,FALSE)</f>
        <v>17648.539999999997</v>
      </c>
      <c r="G904">
        <f>_xlfn.XLOOKUP(A904,'Patient Health Records'!A:A,'Patient Health Records'!E:E,FALSE)</f>
        <v>79.8</v>
      </c>
      <c r="H904" t="str">
        <f>_xlfn.XLOOKUP(A904,'Patient Health Records'!A:A,'Patient Health Records'!B:B,FALSE)</f>
        <v>B+</v>
      </c>
      <c r="I904" t="b">
        <f>_xlfn.XLOOKUP(A904,'Patient Health Records'!A:A,'Patient Health Records'!J:J,FALSE)</f>
        <v>0</v>
      </c>
      <c r="J904" t="b">
        <f>_xlfn.XLOOKUP(A904,'Patient Health Records'!A:A,'Patient Health Records'!P:P,FALSE)</f>
        <v>0</v>
      </c>
      <c r="K904" s="68">
        <f>_xlfn.XLOOKUP(A904,'Patient Health Records'!A:A,'Patient Health Records'!F:F,FALSE)</f>
        <v>25.186213861886124</v>
      </c>
      <c r="L904" s="22" t="b">
        <f>_xlfn.XLOOKUP(A904,'Patient Health Records'!A:A,'Patient Health Records'!AD:AD,FALSE)</f>
        <v>0</v>
      </c>
      <c r="M904">
        <f>_xlfn.XLOOKUP(A904,'Patient Demographics'!A:A,'Patient Demographics'!K:K,FALSE)</f>
        <v>5</v>
      </c>
      <c r="N904" t="b">
        <f>_xlfn.XLOOKUP(A904,'Billing Details'!A:A,'Billing Details'!T:T,FALSE)</f>
        <v>1</v>
      </c>
      <c r="O904" t="str">
        <f>_xlfn.XLOOKUP(A904,'Patient Health Records'!A:A,'Patient Health Records'!AF:AF,FALSE)</f>
        <v>Osteoarthritis</v>
      </c>
      <c r="P904" t="b">
        <f>_xlfn.XLOOKUP(A904,'Patient Health Records'!A:A,'Patient Health Records'!X:X,FALSE)</f>
        <v>0</v>
      </c>
      <c r="Q904" t="b">
        <f>_xlfn.XLOOKUP(A904,'Patient Health Records'!A:A,'Patient Health Records'!S:S,FALSE)</f>
        <v>0</v>
      </c>
      <c r="R904" t="b">
        <f>_xlfn.XLOOKUP(A904,'Patient Health Records'!A:A,'Patient Health Records'!AA:AA,FALSE)</f>
        <v>0</v>
      </c>
      <c r="S904" t="str">
        <f>_xlfn.XLOOKUP(A904,'Patient Demographics'!A:A,'Patient Demographics'!E:E,FALSE)</f>
        <v>Male</v>
      </c>
      <c r="T904" t="str">
        <f>_xlfn.XLOOKUP(A904,'Patient Education'!A:A,'Patient Education'!B:B,FALSE)</f>
        <v>PhD</v>
      </c>
      <c r="U904" t="str">
        <f>_xlfn.XLOOKUP('Combined Sheet'!A904,'Patient Education'!A:A,'Patient Education'!C:C,FALSE)</f>
        <v>Consultant</v>
      </c>
      <c r="V904">
        <f>_xlfn.XLOOKUP(A904,'Billing Details'!A:A,'Billing Details'!J:J,FALSE)</f>
        <v>21000</v>
      </c>
    </row>
    <row r="905" spans="1:22" x14ac:dyDescent="0.35">
      <c r="A905" s="2" t="s">
        <v>1340</v>
      </c>
      <c r="B905">
        <f>_xlfn.XLOOKUP(A905,'Patient Demographics'!A:A,'Billing Details'!J:J,FALSE)</f>
        <v>60000</v>
      </c>
      <c r="C905" t="str">
        <f>_xlfn.XLOOKUP(A905,'Patient Demographics'!A:A,'Patient Demographics'!N:N,FALSE)</f>
        <v>North</v>
      </c>
      <c r="D905">
        <f>_xlfn.XLOOKUP(A905,'Patient Demographics'!A:A,'Patient Demographics'!I:I,FALSE)</f>
        <v>53</v>
      </c>
      <c r="E905" t="str">
        <f>_xlfn.XLOOKUP(A905,'Patient Demographics'!A:A,'Patient Demographics'!J:J,FALSE)</f>
        <v>Senior</v>
      </c>
      <c r="F905">
        <f>_xlfn.XLOOKUP(A905,'Billing Details'!A:A,'Billing Details'!U:U,FALSE)</f>
        <v>34967.399999999994</v>
      </c>
      <c r="G905">
        <f>_xlfn.XLOOKUP(A905,'Patient Health Records'!A:A,'Patient Health Records'!E:E,FALSE)</f>
        <v>61.1</v>
      </c>
      <c r="H905" t="str">
        <f>_xlfn.XLOOKUP(A905,'Patient Health Records'!A:A,'Patient Health Records'!B:B,FALSE)</f>
        <v>AB+</v>
      </c>
      <c r="I905" t="b">
        <f>_xlfn.XLOOKUP(A905,'Patient Health Records'!A:A,'Patient Health Records'!J:J,FALSE)</f>
        <v>0</v>
      </c>
      <c r="J905" t="b">
        <f>_xlfn.XLOOKUP(A905,'Patient Health Records'!A:A,'Patient Health Records'!P:P,FALSE)</f>
        <v>0</v>
      </c>
      <c r="K905" s="68">
        <f>_xlfn.XLOOKUP(A905,'Patient Health Records'!A:A,'Patient Health Records'!F:F,FALSE)</f>
        <v>22.442607897153355</v>
      </c>
      <c r="L905" s="22" t="b">
        <f>_xlfn.XLOOKUP(A905,'Patient Health Records'!A:A,'Patient Health Records'!AD:AD,FALSE)</f>
        <v>0</v>
      </c>
      <c r="M905">
        <f>_xlfn.XLOOKUP(A905,'Patient Demographics'!A:A,'Patient Demographics'!K:K,FALSE)</f>
        <v>250</v>
      </c>
      <c r="N905" t="b">
        <f>_xlfn.XLOOKUP(A905,'Billing Details'!A:A,'Billing Details'!T:T,FALSE)</f>
        <v>1</v>
      </c>
      <c r="O905" t="str">
        <f>_xlfn.XLOOKUP(A905,'Patient Health Records'!A:A,'Patient Health Records'!AF:AF,FALSE)</f>
        <v>Childbirth</v>
      </c>
      <c r="P905" t="b">
        <f>_xlfn.XLOOKUP(A905,'Patient Health Records'!A:A,'Patient Health Records'!X:X,FALSE)</f>
        <v>0</v>
      </c>
      <c r="Q905" t="b">
        <f>_xlfn.XLOOKUP(A905,'Patient Health Records'!A:A,'Patient Health Records'!S:S,FALSE)</f>
        <v>0</v>
      </c>
      <c r="R905" t="b">
        <f>_xlfn.XLOOKUP(A905,'Patient Health Records'!A:A,'Patient Health Records'!AA:AA,FALSE)</f>
        <v>0</v>
      </c>
      <c r="S905" t="str">
        <f>_xlfn.XLOOKUP(A905,'Patient Demographics'!A:A,'Patient Demographics'!E:E,FALSE)</f>
        <v>Male</v>
      </c>
      <c r="T905" t="str">
        <f>_xlfn.XLOOKUP(A905,'Patient Education'!A:A,'Patient Education'!B:B,FALSE)</f>
        <v>Master's Degree</v>
      </c>
      <c r="U905" t="str">
        <f>_xlfn.XLOOKUP('Combined Sheet'!A905,'Patient Education'!A:A,'Patient Education'!C:C,FALSE)</f>
        <v>Manager</v>
      </c>
      <c r="V905">
        <f>_xlfn.XLOOKUP(A905,'Billing Details'!A:A,'Billing Details'!J:J,FALSE)</f>
        <v>60000</v>
      </c>
    </row>
    <row r="906" spans="1:22" x14ac:dyDescent="0.35">
      <c r="A906" s="2" t="s">
        <v>1342</v>
      </c>
      <c r="B906">
        <f>_xlfn.XLOOKUP(A906,'Patient Demographics'!A:A,'Billing Details'!J:J,FALSE)</f>
        <v>18000</v>
      </c>
      <c r="C906" t="str">
        <f>_xlfn.XLOOKUP(A906,'Patient Demographics'!A:A,'Patient Demographics'!N:N,FALSE)</f>
        <v>North</v>
      </c>
      <c r="D906">
        <f>_xlfn.XLOOKUP(A906,'Patient Demographics'!A:A,'Patient Demographics'!I:I,FALSE)</f>
        <v>53</v>
      </c>
      <c r="E906" t="str">
        <f>_xlfn.XLOOKUP(A906,'Patient Demographics'!A:A,'Patient Demographics'!J:J,FALSE)</f>
        <v>Senior</v>
      </c>
      <c r="F906" t="str">
        <f>_xlfn.XLOOKUP(A906,'Billing Details'!A:A,'Billing Details'!U:U,FALSE)</f>
        <v/>
      </c>
      <c r="G906">
        <f>_xlfn.XLOOKUP(A906,'Patient Health Records'!A:A,'Patient Health Records'!E:E,FALSE)</f>
        <v>89.8</v>
      </c>
      <c r="H906" t="str">
        <f>_xlfn.XLOOKUP(A906,'Patient Health Records'!A:A,'Patient Health Records'!B:B,FALSE)</f>
        <v>A+</v>
      </c>
      <c r="I906" t="b">
        <f>_xlfn.XLOOKUP(A906,'Patient Health Records'!A:A,'Patient Health Records'!J:J,FALSE)</f>
        <v>1</v>
      </c>
      <c r="J906" t="b">
        <f>_xlfn.XLOOKUP(A906,'Patient Health Records'!A:A,'Patient Health Records'!P:P,FALSE)</f>
        <v>0</v>
      </c>
      <c r="K906" s="68">
        <f>_xlfn.XLOOKUP(A906,'Patient Health Records'!A:A,'Patient Health Records'!F:F,FALSE)</f>
        <v>31.816893424036284</v>
      </c>
      <c r="L906" s="22" t="b">
        <f>_xlfn.XLOOKUP(A906,'Patient Health Records'!A:A,'Patient Health Records'!AD:AD,FALSE)</f>
        <v>1</v>
      </c>
      <c r="M906">
        <f>_xlfn.XLOOKUP(A906,'Patient Demographics'!A:A,'Patient Demographics'!K:K,FALSE)</f>
        <v>5</v>
      </c>
      <c r="N906" t="b">
        <f>_xlfn.XLOOKUP(A906,'Billing Details'!A:A,'Billing Details'!T:T,FALSE)</f>
        <v>0</v>
      </c>
      <c r="O906" t="str">
        <f>_xlfn.XLOOKUP(A906,'Patient Health Records'!A:A,'Patient Health Records'!AF:AF,FALSE)</f>
        <v>Hypertension</v>
      </c>
      <c r="P906" t="b">
        <f>_xlfn.XLOOKUP(A906,'Patient Health Records'!A:A,'Patient Health Records'!X:X,FALSE)</f>
        <v>0</v>
      </c>
      <c r="Q906" t="b">
        <f>_xlfn.XLOOKUP(A906,'Patient Health Records'!A:A,'Patient Health Records'!S:S,FALSE)</f>
        <v>0</v>
      </c>
      <c r="R906" t="b">
        <f>_xlfn.XLOOKUP(A906,'Patient Health Records'!A:A,'Patient Health Records'!AA:AA,FALSE)</f>
        <v>1</v>
      </c>
      <c r="S906" t="str">
        <f>_xlfn.XLOOKUP(A906,'Patient Demographics'!A:A,'Patient Demographics'!E:E,FALSE)</f>
        <v>Male</v>
      </c>
      <c r="T906" t="str">
        <f>_xlfn.XLOOKUP(A906,'Patient Education'!A:A,'Patient Education'!B:B,FALSE)</f>
        <v>Master's Degree</v>
      </c>
      <c r="U906" t="str">
        <f>_xlfn.XLOOKUP('Combined Sheet'!A906,'Patient Education'!A:A,'Patient Education'!C:C,FALSE)</f>
        <v>Doctor</v>
      </c>
      <c r="V906">
        <f>_xlfn.XLOOKUP(A906,'Billing Details'!A:A,'Billing Details'!J:J,FALSE)</f>
        <v>18000</v>
      </c>
    </row>
    <row r="907" spans="1:22" x14ac:dyDescent="0.35">
      <c r="A907" s="2" t="s">
        <v>1343</v>
      </c>
      <c r="B907">
        <f>_xlfn.XLOOKUP(A907,'Patient Demographics'!A:A,'Billing Details'!J:J,FALSE)</f>
        <v>21000</v>
      </c>
      <c r="C907" t="str">
        <f>_xlfn.XLOOKUP(A907,'Patient Demographics'!A:A,'Patient Demographics'!N:N,FALSE)</f>
        <v>South</v>
      </c>
      <c r="D907">
        <f>_xlfn.XLOOKUP(A907,'Patient Demographics'!A:A,'Patient Demographics'!I:I,FALSE)</f>
        <v>38</v>
      </c>
      <c r="E907" t="str">
        <f>_xlfn.XLOOKUP(A907,'Patient Demographics'!A:A,'Patient Demographics'!J:J,FALSE)</f>
        <v>Adult</v>
      </c>
      <c r="F907">
        <f>_xlfn.XLOOKUP(A907,'Billing Details'!A:A,'Billing Details'!U:U,FALSE)</f>
        <v>14326.13</v>
      </c>
      <c r="G907">
        <f>_xlfn.XLOOKUP(A907,'Patient Health Records'!A:A,'Patient Health Records'!E:E,FALSE)</f>
        <v>67.3</v>
      </c>
      <c r="H907" t="str">
        <f>_xlfn.XLOOKUP(A907,'Patient Health Records'!A:A,'Patient Health Records'!B:B,FALSE)</f>
        <v>A-</v>
      </c>
      <c r="I907" t="b">
        <f>_xlfn.XLOOKUP(A907,'Patient Health Records'!A:A,'Patient Health Records'!J:J,FALSE)</f>
        <v>0</v>
      </c>
      <c r="J907" t="b">
        <f>_xlfn.XLOOKUP(A907,'Patient Health Records'!A:A,'Patient Health Records'!P:P,FALSE)</f>
        <v>0</v>
      </c>
      <c r="K907" s="68">
        <f>_xlfn.XLOOKUP(A907,'Patient Health Records'!A:A,'Patient Health Records'!F:F,FALSE)</f>
        <v>25.643956713915557</v>
      </c>
      <c r="L907" s="22" t="b">
        <f>_xlfn.XLOOKUP(A907,'Patient Health Records'!A:A,'Patient Health Records'!AD:AD,FALSE)</f>
        <v>0</v>
      </c>
      <c r="M907">
        <f>_xlfn.XLOOKUP(A907,'Patient Demographics'!A:A,'Patient Demographics'!K:K,FALSE)</f>
        <v>5</v>
      </c>
      <c r="N907" t="b">
        <f>_xlfn.XLOOKUP(A907,'Billing Details'!A:A,'Billing Details'!T:T,FALSE)</f>
        <v>1</v>
      </c>
      <c r="O907" t="str">
        <f>_xlfn.XLOOKUP(A907,'Patient Health Records'!A:A,'Patient Health Records'!AF:AF,FALSE)</f>
        <v>Diabetes</v>
      </c>
      <c r="P907" t="b">
        <f>_xlfn.XLOOKUP(A907,'Patient Health Records'!A:A,'Patient Health Records'!X:X,FALSE)</f>
        <v>0</v>
      </c>
      <c r="Q907" t="b">
        <f>_xlfn.XLOOKUP(A907,'Patient Health Records'!A:A,'Patient Health Records'!S:S,FALSE)</f>
        <v>0</v>
      </c>
      <c r="R907" t="b">
        <f>_xlfn.XLOOKUP(A907,'Patient Health Records'!A:A,'Patient Health Records'!AA:AA,FALSE)</f>
        <v>0</v>
      </c>
      <c r="S907" t="str">
        <f>_xlfn.XLOOKUP(A907,'Patient Demographics'!A:A,'Patient Demographics'!E:E,FALSE)</f>
        <v>Male</v>
      </c>
      <c r="T907" t="str">
        <f>_xlfn.XLOOKUP(A907,'Patient Education'!A:A,'Patient Education'!B:B,FALSE)</f>
        <v>Bachelor's Degree</v>
      </c>
      <c r="U907" t="str">
        <f>_xlfn.XLOOKUP('Combined Sheet'!A907,'Patient Education'!A:A,'Patient Education'!C:C,FALSE)</f>
        <v>Teacher</v>
      </c>
      <c r="V907">
        <f>_xlfn.XLOOKUP(A907,'Billing Details'!A:A,'Billing Details'!J:J,FALSE)</f>
        <v>21000</v>
      </c>
    </row>
    <row r="908" spans="1:22" x14ac:dyDescent="0.35">
      <c r="A908" s="2" t="s">
        <v>1344</v>
      </c>
      <c r="B908">
        <f>_xlfn.XLOOKUP(A908,'Patient Demographics'!A:A,'Billing Details'!J:J,FALSE)</f>
        <v>45000</v>
      </c>
      <c r="C908" t="str">
        <f>_xlfn.XLOOKUP(A908,'Patient Demographics'!A:A,'Patient Demographics'!N:N,FALSE)</f>
        <v>East</v>
      </c>
      <c r="D908">
        <f>_xlfn.XLOOKUP(A908,'Patient Demographics'!A:A,'Patient Demographics'!I:I,FALSE)</f>
        <v>53</v>
      </c>
      <c r="E908" t="str">
        <f>_xlfn.XLOOKUP(A908,'Patient Demographics'!A:A,'Patient Demographics'!J:J,FALSE)</f>
        <v>Senior</v>
      </c>
      <c r="F908">
        <f>_xlfn.XLOOKUP(A908,'Billing Details'!A:A,'Billing Details'!U:U,FALSE)</f>
        <v>29029.98</v>
      </c>
      <c r="G908">
        <f>_xlfn.XLOOKUP(A908,'Patient Health Records'!A:A,'Patient Health Records'!E:E,FALSE)</f>
        <v>56.2</v>
      </c>
      <c r="H908" t="str">
        <f>_xlfn.XLOOKUP(A908,'Patient Health Records'!A:A,'Patient Health Records'!B:B,FALSE)</f>
        <v>A-</v>
      </c>
      <c r="I908" t="b">
        <f>_xlfn.XLOOKUP(A908,'Patient Health Records'!A:A,'Patient Health Records'!J:J,FALSE)</f>
        <v>0</v>
      </c>
      <c r="J908" t="b">
        <f>_xlfn.XLOOKUP(A908,'Patient Health Records'!A:A,'Patient Health Records'!P:P,FALSE)</f>
        <v>1</v>
      </c>
      <c r="K908" s="68">
        <f>_xlfn.XLOOKUP(A908,'Patient Health Records'!A:A,'Patient Health Records'!F:F,FALSE)</f>
        <v>22.800113594872002</v>
      </c>
      <c r="L908" s="22" t="b">
        <f>_xlfn.XLOOKUP(A908,'Patient Health Records'!A:A,'Patient Health Records'!AD:AD,FALSE)</f>
        <v>0</v>
      </c>
      <c r="M908">
        <f>_xlfn.XLOOKUP(A908,'Patient Demographics'!A:A,'Patient Demographics'!K:K,FALSE)</f>
        <v>9</v>
      </c>
      <c r="N908" t="b">
        <f>_xlfn.XLOOKUP(A908,'Billing Details'!A:A,'Billing Details'!T:T,FALSE)</f>
        <v>1</v>
      </c>
      <c r="O908" t="str">
        <f>_xlfn.XLOOKUP(A908,'Patient Health Records'!A:A,'Patient Health Records'!AF:AF,FALSE)</f>
        <v>Appendicitis</v>
      </c>
      <c r="P908" t="b">
        <f>_xlfn.XLOOKUP(A908,'Patient Health Records'!A:A,'Patient Health Records'!X:X,FALSE)</f>
        <v>0</v>
      </c>
      <c r="Q908" t="b">
        <f>_xlfn.XLOOKUP(A908,'Patient Health Records'!A:A,'Patient Health Records'!S:S,FALSE)</f>
        <v>0</v>
      </c>
      <c r="R908" t="b">
        <f>_xlfn.XLOOKUP(A908,'Patient Health Records'!A:A,'Patient Health Records'!AA:AA,FALSE)</f>
        <v>0</v>
      </c>
      <c r="S908" t="str">
        <f>_xlfn.XLOOKUP(A908,'Patient Demographics'!A:A,'Patient Demographics'!E:E,FALSE)</f>
        <v>Male</v>
      </c>
      <c r="T908" t="str">
        <f>_xlfn.XLOOKUP(A908,'Patient Education'!A:A,'Patient Education'!B:B,FALSE)</f>
        <v>Master's Degree</v>
      </c>
      <c r="U908" t="str">
        <f>_xlfn.XLOOKUP('Combined Sheet'!A908,'Patient Education'!A:A,'Patient Education'!C:C,FALSE)</f>
        <v>Doctor</v>
      </c>
      <c r="V908">
        <f>_xlfn.XLOOKUP(A908,'Billing Details'!A:A,'Billing Details'!J:J,FALSE)</f>
        <v>45000</v>
      </c>
    </row>
    <row r="909" spans="1:22" x14ac:dyDescent="0.35">
      <c r="A909" s="2" t="s">
        <v>1346</v>
      </c>
      <c r="B909">
        <f>_xlfn.XLOOKUP(A909,'Patient Demographics'!A:A,'Billing Details'!J:J,FALSE)</f>
        <v>800</v>
      </c>
      <c r="C909" t="str">
        <f>_xlfn.XLOOKUP(A909,'Patient Demographics'!A:A,'Patient Demographics'!N:N,FALSE)</f>
        <v>East</v>
      </c>
      <c r="D909">
        <f>_xlfn.XLOOKUP(A909,'Patient Demographics'!A:A,'Patient Demographics'!I:I,FALSE)</f>
        <v>68</v>
      </c>
      <c r="E909" t="str">
        <f>_xlfn.XLOOKUP(A909,'Patient Demographics'!A:A,'Patient Demographics'!J:J,FALSE)</f>
        <v>super senior</v>
      </c>
      <c r="F909" t="str">
        <f>_xlfn.XLOOKUP(A909,'Billing Details'!A:A,'Billing Details'!U:U,FALSE)</f>
        <v/>
      </c>
      <c r="G909">
        <f>_xlfn.XLOOKUP(A909,'Patient Health Records'!A:A,'Patient Health Records'!E:E,FALSE)</f>
        <v>47</v>
      </c>
      <c r="H909" t="str">
        <f>_xlfn.XLOOKUP(A909,'Patient Health Records'!A:A,'Patient Health Records'!B:B,FALSE)</f>
        <v>B+</v>
      </c>
      <c r="I909" t="b">
        <f>_xlfn.XLOOKUP(A909,'Patient Health Records'!A:A,'Patient Health Records'!J:J,FALSE)</f>
        <v>0</v>
      </c>
      <c r="J909" t="b">
        <f>_xlfn.XLOOKUP(A909,'Patient Health Records'!A:A,'Patient Health Records'!P:P,FALSE)</f>
        <v>0</v>
      </c>
      <c r="K909" s="68">
        <f>_xlfn.XLOOKUP(A909,'Patient Health Records'!A:A,'Patient Health Records'!F:F,FALSE)</f>
        <v>20.613131003026183</v>
      </c>
      <c r="L909" s="22" t="b">
        <f>_xlfn.XLOOKUP(A909,'Patient Health Records'!A:A,'Patient Health Records'!AD:AD,FALSE)</f>
        <v>0</v>
      </c>
      <c r="M909">
        <f>_xlfn.XLOOKUP(A909,'Patient Demographics'!A:A,'Patient Demographics'!K:K,FALSE)</f>
        <v>40</v>
      </c>
      <c r="N909" t="b">
        <f>_xlfn.XLOOKUP(A909,'Billing Details'!A:A,'Billing Details'!T:T,FALSE)</f>
        <v>0</v>
      </c>
      <c r="O909" t="str">
        <f>_xlfn.XLOOKUP(A909,'Patient Health Records'!A:A,'Patient Health Records'!AF:AF,FALSE)</f>
        <v>Appendicitis</v>
      </c>
      <c r="P909" t="b">
        <f>_xlfn.XLOOKUP(A909,'Patient Health Records'!A:A,'Patient Health Records'!X:X,FALSE)</f>
        <v>0</v>
      </c>
      <c r="Q909" t="b">
        <f>_xlfn.XLOOKUP(A909,'Patient Health Records'!A:A,'Patient Health Records'!S:S,FALSE)</f>
        <v>0</v>
      </c>
      <c r="R909" t="b">
        <f>_xlfn.XLOOKUP(A909,'Patient Health Records'!A:A,'Patient Health Records'!AA:AA,FALSE)</f>
        <v>0</v>
      </c>
      <c r="S909" t="str">
        <f>_xlfn.XLOOKUP(A909,'Patient Demographics'!A:A,'Patient Demographics'!E:E,FALSE)</f>
        <v>Female</v>
      </c>
      <c r="T909" t="str">
        <f>_xlfn.XLOOKUP(A909,'Patient Education'!A:A,'Patient Education'!B:B,FALSE)</f>
        <v>Bachelor's Degree</v>
      </c>
      <c r="U909" t="str">
        <f>_xlfn.XLOOKUP('Combined Sheet'!A909,'Patient Education'!A:A,'Patient Education'!C:C,FALSE)</f>
        <v>Teacher</v>
      </c>
      <c r="V909">
        <f>_xlfn.XLOOKUP(A909,'Billing Details'!A:A,'Billing Details'!J:J,FALSE)</f>
        <v>800</v>
      </c>
    </row>
    <row r="910" spans="1:22" x14ac:dyDescent="0.35">
      <c r="A910" s="2" t="s">
        <v>1347</v>
      </c>
      <c r="B910">
        <f>_xlfn.XLOOKUP(A910,'Patient Demographics'!A:A,'Billing Details'!J:J,FALSE)</f>
        <v>90000</v>
      </c>
      <c r="C910" t="str">
        <f>_xlfn.XLOOKUP(A910,'Patient Demographics'!A:A,'Patient Demographics'!N:N,FALSE)</f>
        <v>North</v>
      </c>
      <c r="D910">
        <f>_xlfn.XLOOKUP(A910,'Patient Demographics'!A:A,'Patient Demographics'!I:I,FALSE)</f>
        <v>46</v>
      </c>
      <c r="E910" t="str">
        <f>_xlfn.XLOOKUP(A910,'Patient Demographics'!A:A,'Patient Demographics'!J:J,FALSE)</f>
        <v>Senior</v>
      </c>
      <c r="F910">
        <f>_xlfn.XLOOKUP(A910,'Billing Details'!A:A,'Billing Details'!U:U,FALSE)</f>
        <v>73214.95</v>
      </c>
      <c r="G910">
        <f>_xlfn.XLOOKUP(A910,'Patient Health Records'!A:A,'Patient Health Records'!E:E,FALSE)</f>
        <v>101.1</v>
      </c>
      <c r="H910" t="str">
        <f>_xlfn.XLOOKUP(A910,'Patient Health Records'!A:A,'Patient Health Records'!B:B,FALSE)</f>
        <v>A-</v>
      </c>
      <c r="I910" t="b">
        <f>_xlfn.XLOOKUP(A910,'Patient Health Records'!A:A,'Patient Health Records'!J:J,FALSE)</f>
        <v>0</v>
      </c>
      <c r="J910" t="b">
        <f>_xlfn.XLOOKUP(A910,'Patient Health Records'!A:A,'Patient Health Records'!P:P,FALSE)</f>
        <v>0</v>
      </c>
      <c r="K910" s="68">
        <f>_xlfn.XLOOKUP(A910,'Patient Health Records'!A:A,'Patient Health Records'!F:F,FALSE)</f>
        <v>33.779945871896821</v>
      </c>
      <c r="L910" s="22" t="b">
        <f>_xlfn.XLOOKUP(A910,'Patient Health Records'!A:A,'Patient Health Records'!AD:AD,FALSE)</f>
        <v>1</v>
      </c>
      <c r="M910">
        <f>_xlfn.XLOOKUP(A910,'Patient Demographics'!A:A,'Patient Demographics'!K:K,FALSE)</f>
        <v>2</v>
      </c>
      <c r="N910" t="b">
        <f>_xlfn.XLOOKUP(A910,'Billing Details'!A:A,'Billing Details'!T:T,FALSE)</f>
        <v>1</v>
      </c>
      <c r="O910" t="str">
        <f>_xlfn.XLOOKUP(A910,'Patient Health Records'!A:A,'Patient Health Records'!AF:AF,FALSE)</f>
        <v>Childbirth</v>
      </c>
      <c r="P910" t="b">
        <f>_xlfn.XLOOKUP(A910,'Patient Health Records'!A:A,'Patient Health Records'!X:X,FALSE)</f>
        <v>0</v>
      </c>
      <c r="Q910" t="b">
        <f>_xlfn.XLOOKUP(A910,'Patient Health Records'!A:A,'Patient Health Records'!S:S,FALSE)</f>
        <v>1</v>
      </c>
      <c r="R910" t="b">
        <f>_xlfn.XLOOKUP(A910,'Patient Health Records'!A:A,'Patient Health Records'!AA:AA,FALSE)</f>
        <v>0</v>
      </c>
      <c r="S910" t="str">
        <f>_xlfn.XLOOKUP(A910,'Patient Demographics'!A:A,'Patient Demographics'!E:E,FALSE)</f>
        <v>Female</v>
      </c>
      <c r="T910" t="str">
        <f>_xlfn.XLOOKUP(A910,'Patient Education'!A:A,'Patient Education'!B:B,FALSE)</f>
        <v>Bachelor's Degree</v>
      </c>
      <c r="U910" t="str">
        <f>_xlfn.XLOOKUP('Combined Sheet'!A910,'Patient Education'!A:A,'Patient Education'!C:C,FALSE)</f>
        <v>Nurse</v>
      </c>
      <c r="V910">
        <f>_xlfn.XLOOKUP(A910,'Billing Details'!A:A,'Billing Details'!J:J,FALSE)</f>
        <v>90000</v>
      </c>
    </row>
    <row r="911" spans="1:22" x14ac:dyDescent="0.35">
      <c r="A911" s="2" t="s">
        <v>1348</v>
      </c>
      <c r="B911">
        <f>_xlfn.XLOOKUP(A911,'Patient Demographics'!A:A,'Billing Details'!J:J,FALSE)</f>
        <v>240000</v>
      </c>
      <c r="C911" t="str">
        <f>_xlfn.XLOOKUP(A911,'Patient Demographics'!A:A,'Patient Demographics'!N:N,FALSE)</f>
        <v>South</v>
      </c>
      <c r="D911">
        <f>_xlfn.XLOOKUP(A911,'Patient Demographics'!A:A,'Patient Demographics'!I:I,FALSE)</f>
        <v>28</v>
      </c>
      <c r="E911" t="str">
        <f>_xlfn.XLOOKUP(A911,'Patient Demographics'!A:A,'Patient Demographics'!J:J,FALSE)</f>
        <v>Young adult</v>
      </c>
      <c r="F911">
        <f>_xlfn.XLOOKUP(A911,'Billing Details'!A:A,'Billing Details'!U:U,FALSE)</f>
        <v>175275.59999999998</v>
      </c>
      <c r="G911">
        <f>_xlfn.XLOOKUP(A911,'Patient Health Records'!A:A,'Patient Health Records'!E:E,FALSE)</f>
        <v>98.8</v>
      </c>
      <c r="H911" t="str">
        <f>_xlfn.XLOOKUP(A911,'Patient Health Records'!A:A,'Patient Health Records'!B:B,FALSE)</f>
        <v>B+</v>
      </c>
      <c r="I911" t="b">
        <f>_xlfn.XLOOKUP(A911,'Patient Health Records'!A:A,'Patient Health Records'!J:J,FALSE)</f>
        <v>1</v>
      </c>
      <c r="J911" t="b">
        <f>_xlfn.XLOOKUP(A911,'Patient Health Records'!A:A,'Patient Health Records'!P:P,FALSE)</f>
        <v>0</v>
      </c>
      <c r="K911" s="68">
        <f>_xlfn.XLOOKUP(A911,'Patient Health Records'!A:A,'Patient Health Records'!F:F,FALSE)</f>
        <v>35.005668934240369</v>
      </c>
      <c r="L911" s="22" t="b">
        <f>_xlfn.XLOOKUP(A911,'Patient Health Records'!A:A,'Patient Health Records'!AD:AD,FALSE)</f>
        <v>1</v>
      </c>
      <c r="M911">
        <f>_xlfn.XLOOKUP(A911,'Patient Demographics'!A:A,'Patient Demographics'!K:K,FALSE)</f>
        <v>20</v>
      </c>
      <c r="N911" t="b">
        <f>_xlfn.XLOOKUP(A911,'Billing Details'!A:A,'Billing Details'!T:T,FALSE)</f>
        <v>1</v>
      </c>
      <c r="O911" t="str">
        <f>_xlfn.XLOOKUP(A911,'Patient Health Records'!A:A,'Patient Health Records'!AF:AF,FALSE)</f>
        <v>Kidney Stones</v>
      </c>
      <c r="P911" t="b">
        <f>_xlfn.XLOOKUP(A911,'Patient Health Records'!A:A,'Patient Health Records'!X:X,FALSE)</f>
        <v>0</v>
      </c>
      <c r="Q911" t="b">
        <f>_xlfn.XLOOKUP(A911,'Patient Health Records'!A:A,'Patient Health Records'!S:S,FALSE)</f>
        <v>0</v>
      </c>
      <c r="R911" t="b">
        <f>_xlfn.XLOOKUP(A911,'Patient Health Records'!A:A,'Patient Health Records'!AA:AA,FALSE)</f>
        <v>1</v>
      </c>
      <c r="S911" t="str">
        <f>_xlfn.XLOOKUP(A911,'Patient Demographics'!A:A,'Patient Demographics'!E:E,FALSE)</f>
        <v>Female</v>
      </c>
      <c r="T911" t="str">
        <f>_xlfn.XLOOKUP(A911,'Patient Education'!A:A,'Patient Education'!B:B,FALSE)</f>
        <v>School</v>
      </c>
      <c r="U911" t="str">
        <f>_xlfn.XLOOKUP('Combined Sheet'!A911,'Patient Education'!A:A,'Patient Education'!C:C,FALSE)</f>
        <v>Retail Worker</v>
      </c>
      <c r="V911">
        <f>_xlfn.XLOOKUP(A911,'Billing Details'!A:A,'Billing Details'!J:J,FALSE)</f>
        <v>240000</v>
      </c>
    </row>
    <row r="912" spans="1:22" x14ac:dyDescent="0.35">
      <c r="A912" s="2" t="s">
        <v>1349</v>
      </c>
      <c r="B912">
        <f>_xlfn.XLOOKUP(A912,'Patient Demographics'!A:A,'Billing Details'!J:J,FALSE)</f>
        <v>24000</v>
      </c>
      <c r="C912" t="str">
        <f>_xlfn.XLOOKUP(A912,'Patient Demographics'!A:A,'Patient Demographics'!N:N,FALSE)</f>
        <v>South</v>
      </c>
      <c r="D912">
        <f>_xlfn.XLOOKUP(A912,'Patient Demographics'!A:A,'Patient Demographics'!I:I,FALSE)</f>
        <v>33</v>
      </c>
      <c r="E912" t="str">
        <f>_xlfn.XLOOKUP(A912,'Patient Demographics'!A:A,'Patient Demographics'!J:J,FALSE)</f>
        <v>Adult</v>
      </c>
      <c r="F912">
        <f>_xlfn.XLOOKUP(A912,'Billing Details'!A:A,'Billing Details'!U:U,FALSE)</f>
        <v>17538.48</v>
      </c>
      <c r="G912">
        <f>_xlfn.XLOOKUP(A912,'Patient Health Records'!A:A,'Patient Health Records'!E:E,FALSE)</f>
        <v>88.5</v>
      </c>
      <c r="H912" t="str">
        <f>_xlfn.XLOOKUP(A912,'Patient Health Records'!A:A,'Patient Health Records'!B:B,FALSE)</f>
        <v>A+</v>
      </c>
      <c r="I912" t="b">
        <f>_xlfn.XLOOKUP(A912,'Patient Health Records'!A:A,'Patient Health Records'!J:J,FALSE)</f>
        <v>0</v>
      </c>
      <c r="J912" t="b">
        <f>_xlfn.XLOOKUP(A912,'Patient Health Records'!A:A,'Patient Health Records'!P:P,FALSE)</f>
        <v>0</v>
      </c>
      <c r="K912" s="68">
        <f>_xlfn.XLOOKUP(A912,'Patient Health Records'!A:A,'Patient Health Records'!F:F,FALSE)</f>
        <v>30.62283737024222</v>
      </c>
      <c r="L912" s="22" t="b">
        <f>_xlfn.XLOOKUP(A912,'Patient Health Records'!A:A,'Patient Health Records'!AD:AD,FALSE)</f>
        <v>1</v>
      </c>
      <c r="M912">
        <f>_xlfn.XLOOKUP(A912,'Patient Demographics'!A:A,'Patient Demographics'!K:K,FALSE)</f>
        <v>25</v>
      </c>
      <c r="N912" t="b">
        <f>_xlfn.XLOOKUP(A912,'Billing Details'!A:A,'Billing Details'!T:T,FALSE)</f>
        <v>1</v>
      </c>
      <c r="O912" t="str">
        <f>_xlfn.XLOOKUP(A912,'Patient Health Records'!A:A,'Patient Health Records'!AF:AF,FALSE)</f>
        <v>Kidney Stones</v>
      </c>
      <c r="P912" t="b">
        <f>_xlfn.XLOOKUP(A912,'Patient Health Records'!A:A,'Patient Health Records'!X:X,FALSE)</f>
        <v>0</v>
      </c>
      <c r="Q912" t="b">
        <f>_xlfn.XLOOKUP(A912,'Patient Health Records'!A:A,'Patient Health Records'!S:S,FALSE)</f>
        <v>1</v>
      </c>
      <c r="R912" t="b">
        <f>_xlfn.XLOOKUP(A912,'Patient Health Records'!A:A,'Patient Health Records'!AA:AA,FALSE)</f>
        <v>0</v>
      </c>
      <c r="S912" t="str">
        <f>_xlfn.XLOOKUP(A912,'Patient Demographics'!A:A,'Patient Demographics'!E:E,FALSE)</f>
        <v>Male</v>
      </c>
      <c r="T912" t="str">
        <f>_xlfn.XLOOKUP(A912,'Patient Education'!A:A,'Patient Education'!B:B,FALSE)</f>
        <v>Bachelor's Degree</v>
      </c>
      <c r="U912" t="str">
        <f>_xlfn.XLOOKUP('Combined Sheet'!A912,'Patient Education'!A:A,'Patient Education'!C:C,FALSE)</f>
        <v>Engineer</v>
      </c>
      <c r="V912">
        <f>_xlfn.XLOOKUP(A912,'Billing Details'!A:A,'Billing Details'!J:J,FALSE)</f>
        <v>24000</v>
      </c>
    </row>
    <row r="913" spans="1:22" x14ac:dyDescent="0.35">
      <c r="A913" s="2" t="s">
        <v>1351</v>
      </c>
      <c r="B913">
        <f>_xlfn.XLOOKUP(A913,'Patient Demographics'!A:A,'Billing Details'!J:J,FALSE)</f>
        <v>200000</v>
      </c>
      <c r="C913" t="str">
        <f>_xlfn.XLOOKUP(A913,'Patient Demographics'!A:A,'Patient Demographics'!N:N,FALSE)</f>
        <v>East</v>
      </c>
      <c r="D913">
        <f>_xlfn.XLOOKUP(A913,'Patient Demographics'!A:A,'Patient Demographics'!I:I,FALSE)</f>
        <v>53</v>
      </c>
      <c r="E913" t="str">
        <f>_xlfn.XLOOKUP(A913,'Patient Demographics'!A:A,'Patient Demographics'!J:J,FALSE)</f>
        <v>Senior</v>
      </c>
      <c r="F913">
        <f>_xlfn.XLOOKUP(A913,'Billing Details'!A:A,'Billing Details'!U:U,FALSE)</f>
        <v>167277.44</v>
      </c>
      <c r="G913">
        <f>_xlfn.XLOOKUP(A913,'Patient Health Records'!A:A,'Patient Health Records'!E:E,FALSE)</f>
        <v>64.7</v>
      </c>
      <c r="H913" t="str">
        <f>_xlfn.XLOOKUP(A913,'Patient Health Records'!A:A,'Patient Health Records'!B:B,FALSE)</f>
        <v>A-</v>
      </c>
      <c r="I913" t="b">
        <f>_xlfn.XLOOKUP(A913,'Patient Health Records'!A:A,'Patient Health Records'!J:J,FALSE)</f>
        <v>0</v>
      </c>
      <c r="J913" t="b">
        <f>_xlfn.XLOOKUP(A913,'Patient Health Records'!A:A,'Patient Health Records'!P:P,FALSE)</f>
        <v>0</v>
      </c>
      <c r="K913" s="68">
        <f>_xlfn.XLOOKUP(A913,'Patient Health Records'!A:A,'Patient Health Records'!F:F,FALSE)</f>
        <v>23.764921946740131</v>
      </c>
      <c r="L913" s="22" t="b">
        <f>_xlfn.XLOOKUP(A913,'Patient Health Records'!A:A,'Patient Health Records'!AD:AD,FALSE)</f>
        <v>0</v>
      </c>
      <c r="M913">
        <f>_xlfn.XLOOKUP(A913,'Patient Demographics'!A:A,'Patient Demographics'!K:K,FALSE)</f>
        <v>9</v>
      </c>
      <c r="N913" t="b">
        <f>_xlfn.XLOOKUP(A913,'Billing Details'!A:A,'Billing Details'!T:T,FALSE)</f>
        <v>1</v>
      </c>
      <c r="O913" t="str">
        <f>_xlfn.XLOOKUP(A913,'Patient Health Records'!A:A,'Patient Health Records'!AF:AF,FALSE)</f>
        <v>Kidney Stones</v>
      </c>
      <c r="P913" t="b">
        <f>_xlfn.XLOOKUP(A913,'Patient Health Records'!A:A,'Patient Health Records'!X:X,FALSE)</f>
        <v>0</v>
      </c>
      <c r="Q913" t="b">
        <f>_xlfn.XLOOKUP(A913,'Patient Health Records'!A:A,'Patient Health Records'!S:S,FALSE)</f>
        <v>0</v>
      </c>
      <c r="R913" t="b">
        <f>_xlfn.XLOOKUP(A913,'Patient Health Records'!A:A,'Patient Health Records'!AA:AA,FALSE)</f>
        <v>0</v>
      </c>
      <c r="S913" t="str">
        <f>_xlfn.XLOOKUP(A913,'Patient Demographics'!A:A,'Patient Demographics'!E:E,FALSE)</f>
        <v>Female</v>
      </c>
      <c r="T913" t="str">
        <f>_xlfn.XLOOKUP(A913,'Patient Education'!A:A,'Patient Education'!B:B,FALSE)</f>
        <v>Bachelor's Degree</v>
      </c>
      <c r="U913" t="str">
        <f>_xlfn.XLOOKUP('Combined Sheet'!A913,'Patient Education'!A:A,'Patient Education'!C:C,FALSE)</f>
        <v>Teacher</v>
      </c>
      <c r="V913">
        <f>_xlfn.XLOOKUP(A913,'Billing Details'!A:A,'Billing Details'!J:J,FALSE)</f>
        <v>200000</v>
      </c>
    </row>
    <row r="914" spans="1:22" x14ac:dyDescent="0.35">
      <c r="A914" s="2" t="s">
        <v>1352</v>
      </c>
      <c r="B914">
        <f>_xlfn.XLOOKUP(A914,'Patient Demographics'!A:A,'Billing Details'!J:J,FALSE)</f>
        <v>200000</v>
      </c>
      <c r="C914" t="str">
        <f>_xlfn.XLOOKUP(A914,'Patient Demographics'!A:A,'Patient Demographics'!N:N,FALSE)</f>
        <v>West</v>
      </c>
      <c r="D914">
        <f>_xlfn.XLOOKUP(A914,'Patient Demographics'!A:A,'Patient Demographics'!I:I,FALSE)</f>
        <v>48</v>
      </c>
      <c r="E914" t="str">
        <f>_xlfn.XLOOKUP(A914,'Patient Demographics'!A:A,'Patient Demographics'!J:J,FALSE)</f>
        <v>Senior</v>
      </c>
      <c r="F914">
        <f>_xlfn.XLOOKUP(A914,'Billing Details'!A:A,'Billing Details'!U:U,FALSE)</f>
        <v>122030.24</v>
      </c>
      <c r="G914">
        <f>_xlfn.XLOOKUP(A914,'Patient Health Records'!A:A,'Patient Health Records'!E:E,FALSE)</f>
        <v>61.7</v>
      </c>
      <c r="H914" t="str">
        <f>_xlfn.XLOOKUP(A914,'Patient Health Records'!A:A,'Patient Health Records'!B:B,FALSE)</f>
        <v>B+</v>
      </c>
      <c r="I914" t="b">
        <f>_xlfn.XLOOKUP(A914,'Patient Health Records'!A:A,'Patient Health Records'!J:J,FALSE)</f>
        <v>0</v>
      </c>
      <c r="J914" t="b">
        <f>_xlfn.XLOOKUP(A914,'Patient Health Records'!A:A,'Patient Health Records'!P:P,FALSE)</f>
        <v>0</v>
      </c>
      <c r="K914" s="68">
        <f>_xlfn.XLOOKUP(A914,'Patient Health Records'!A:A,'Patient Health Records'!F:F,FALSE)</f>
        <v>21.860827664399096</v>
      </c>
      <c r="L914" s="22" t="b">
        <f>_xlfn.XLOOKUP(A914,'Patient Health Records'!A:A,'Patient Health Records'!AD:AD,FALSE)</f>
        <v>0</v>
      </c>
      <c r="M914">
        <f>_xlfn.XLOOKUP(A914,'Patient Demographics'!A:A,'Patient Demographics'!K:K,FALSE)</f>
        <v>15</v>
      </c>
      <c r="N914" t="b">
        <f>_xlfn.XLOOKUP(A914,'Billing Details'!A:A,'Billing Details'!T:T,FALSE)</f>
        <v>1</v>
      </c>
      <c r="O914" t="str">
        <f>_xlfn.XLOOKUP(A914,'Patient Health Records'!A:A,'Patient Health Records'!AF:AF,FALSE)</f>
        <v>Diabetes</v>
      </c>
      <c r="P914" t="b">
        <f>_xlfn.XLOOKUP(A914,'Patient Health Records'!A:A,'Patient Health Records'!X:X,FALSE)</f>
        <v>0</v>
      </c>
      <c r="Q914" t="b">
        <f>_xlfn.XLOOKUP(A914,'Patient Health Records'!A:A,'Patient Health Records'!S:S,FALSE)</f>
        <v>0</v>
      </c>
      <c r="R914" t="b">
        <f>_xlfn.XLOOKUP(A914,'Patient Health Records'!A:A,'Patient Health Records'!AA:AA,FALSE)</f>
        <v>0</v>
      </c>
      <c r="S914" t="str">
        <f>_xlfn.XLOOKUP(A914,'Patient Demographics'!A:A,'Patient Demographics'!E:E,FALSE)</f>
        <v>Male</v>
      </c>
      <c r="T914" t="str">
        <f>_xlfn.XLOOKUP(A914,'Patient Education'!A:A,'Patient Education'!B:B,FALSE)</f>
        <v>Bachelor's Degree</v>
      </c>
      <c r="U914" t="str">
        <f>_xlfn.XLOOKUP('Combined Sheet'!A914,'Patient Education'!A:A,'Patient Education'!C:C,FALSE)</f>
        <v>Nurse</v>
      </c>
      <c r="V914">
        <f>_xlfn.XLOOKUP(A914,'Billing Details'!A:A,'Billing Details'!J:J,FALSE)</f>
        <v>200000</v>
      </c>
    </row>
    <row r="915" spans="1:22" x14ac:dyDescent="0.35">
      <c r="A915" s="2" t="s">
        <v>1353</v>
      </c>
      <c r="B915">
        <f>_xlfn.XLOOKUP(A915,'Patient Demographics'!A:A,'Billing Details'!J:J,FALSE)</f>
        <v>800</v>
      </c>
      <c r="C915" t="str">
        <f>_xlfn.XLOOKUP(A915,'Patient Demographics'!A:A,'Patient Demographics'!N:N,FALSE)</f>
        <v>North</v>
      </c>
      <c r="D915">
        <f>_xlfn.XLOOKUP(A915,'Patient Demographics'!A:A,'Patient Demographics'!I:I,FALSE)</f>
        <v>33</v>
      </c>
      <c r="E915" t="str">
        <f>_xlfn.XLOOKUP(A915,'Patient Demographics'!A:A,'Patient Demographics'!J:J,FALSE)</f>
        <v>Adult</v>
      </c>
      <c r="F915" t="str">
        <f>_xlfn.XLOOKUP(A915,'Billing Details'!A:A,'Billing Details'!U:U,FALSE)</f>
        <v/>
      </c>
      <c r="G915">
        <f>_xlfn.XLOOKUP(A915,'Patient Health Records'!A:A,'Patient Health Records'!E:E,FALSE)</f>
        <v>82.2</v>
      </c>
      <c r="H915" t="str">
        <f>_xlfn.XLOOKUP(A915,'Patient Health Records'!A:A,'Patient Health Records'!B:B,FALSE)</f>
        <v>O+</v>
      </c>
      <c r="I915" t="b">
        <f>_xlfn.XLOOKUP(A915,'Patient Health Records'!A:A,'Patient Health Records'!J:J,FALSE)</f>
        <v>1</v>
      </c>
      <c r="J915" t="b">
        <f>_xlfn.XLOOKUP(A915,'Patient Health Records'!A:A,'Patient Health Records'!P:P,FALSE)</f>
        <v>0</v>
      </c>
      <c r="K915" s="68">
        <f>_xlfn.XLOOKUP(A915,'Patient Health Records'!A:A,'Patient Health Records'!F:F,FALSE)</f>
        <v>26.237671167289093</v>
      </c>
      <c r="L915" s="22" t="b">
        <f>_xlfn.XLOOKUP(A915,'Patient Health Records'!A:A,'Patient Health Records'!AD:AD,FALSE)</f>
        <v>0</v>
      </c>
      <c r="M915">
        <f>_xlfn.XLOOKUP(A915,'Patient Demographics'!A:A,'Patient Demographics'!K:K,FALSE)</f>
        <v>30</v>
      </c>
      <c r="N915" t="b">
        <f>_xlfn.XLOOKUP(A915,'Billing Details'!A:A,'Billing Details'!T:T,FALSE)</f>
        <v>0</v>
      </c>
      <c r="O915" t="str">
        <f>_xlfn.XLOOKUP(A915,'Patient Health Records'!A:A,'Patient Health Records'!AF:AF,FALSE)</f>
        <v>Appendicitis</v>
      </c>
      <c r="P915" t="b">
        <f>_xlfn.XLOOKUP(A915,'Patient Health Records'!A:A,'Patient Health Records'!X:X,FALSE)</f>
        <v>0</v>
      </c>
      <c r="Q915" t="b">
        <f>_xlfn.XLOOKUP(A915,'Patient Health Records'!A:A,'Patient Health Records'!S:S,FALSE)</f>
        <v>0</v>
      </c>
      <c r="R915" t="b">
        <f>_xlfn.XLOOKUP(A915,'Patient Health Records'!A:A,'Patient Health Records'!AA:AA,FALSE)</f>
        <v>0</v>
      </c>
      <c r="S915" t="str">
        <f>_xlfn.XLOOKUP(A915,'Patient Demographics'!A:A,'Patient Demographics'!E:E,FALSE)</f>
        <v>Female</v>
      </c>
      <c r="T915" t="str">
        <f>_xlfn.XLOOKUP(A915,'Patient Education'!A:A,'Patient Education'!B:B,FALSE)</f>
        <v>Bachelor's Degree</v>
      </c>
      <c r="U915" t="str">
        <f>_xlfn.XLOOKUP('Combined Sheet'!A915,'Patient Education'!A:A,'Patient Education'!C:C,FALSE)</f>
        <v>Nurse</v>
      </c>
      <c r="V915">
        <f>_xlfn.XLOOKUP(A915,'Billing Details'!A:A,'Billing Details'!J:J,FALSE)</f>
        <v>800</v>
      </c>
    </row>
    <row r="916" spans="1:22" x14ac:dyDescent="0.35">
      <c r="A916" s="2" t="s">
        <v>1355</v>
      </c>
      <c r="B916">
        <f>_xlfn.XLOOKUP(A916,'Patient Demographics'!A:A,'Billing Details'!J:J,FALSE)</f>
        <v>21000</v>
      </c>
      <c r="C916" t="str">
        <f>_xlfn.XLOOKUP(A916,'Patient Demographics'!A:A,'Patient Demographics'!N:N,FALSE)</f>
        <v>North</v>
      </c>
      <c r="D916">
        <f>_xlfn.XLOOKUP(A916,'Patient Demographics'!A:A,'Patient Demographics'!I:I,FALSE)</f>
        <v>48</v>
      </c>
      <c r="E916" t="str">
        <f>_xlfn.XLOOKUP(A916,'Patient Demographics'!A:A,'Patient Demographics'!J:J,FALSE)</f>
        <v>Senior</v>
      </c>
      <c r="F916">
        <f>_xlfn.XLOOKUP(A916,'Billing Details'!A:A,'Billing Details'!U:U,FALSE)</f>
        <v>14887.179999999998</v>
      </c>
      <c r="G916">
        <f>_xlfn.XLOOKUP(A916,'Patient Health Records'!A:A,'Patient Health Records'!E:E,FALSE)</f>
        <v>104.3</v>
      </c>
      <c r="H916" t="str">
        <f>_xlfn.XLOOKUP(A916,'Patient Health Records'!A:A,'Patient Health Records'!B:B,FALSE)</f>
        <v>B-</v>
      </c>
      <c r="I916" t="b">
        <f>_xlfn.XLOOKUP(A916,'Patient Health Records'!A:A,'Patient Health Records'!J:J,FALSE)</f>
        <v>0</v>
      </c>
      <c r="J916" t="b">
        <f>_xlfn.XLOOKUP(A916,'Patient Health Records'!A:A,'Patient Health Records'!P:P,FALSE)</f>
        <v>1</v>
      </c>
      <c r="K916" s="68">
        <f>_xlfn.XLOOKUP(A916,'Patient Health Records'!A:A,'Patient Health Records'!F:F,FALSE)</f>
        <v>34.057142857142857</v>
      </c>
      <c r="L916" s="22" t="b">
        <f>_xlfn.XLOOKUP(A916,'Patient Health Records'!A:A,'Patient Health Records'!AD:AD,FALSE)</f>
        <v>1</v>
      </c>
      <c r="M916">
        <f>_xlfn.XLOOKUP(A916,'Patient Demographics'!A:A,'Patient Demographics'!K:K,FALSE)</f>
        <v>2</v>
      </c>
      <c r="N916" t="b">
        <f>_xlfn.XLOOKUP(A916,'Billing Details'!A:A,'Billing Details'!T:T,FALSE)</f>
        <v>1</v>
      </c>
      <c r="O916" t="str">
        <f>_xlfn.XLOOKUP(A916,'Patient Health Records'!A:A,'Patient Health Records'!AF:AF,FALSE)</f>
        <v>Respiratory Infection</v>
      </c>
      <c r="P916" t="b">
        <f>_xlfn.XLOOKUP(A916,'Patient Health Records'!A:A,'Patient Health Records'!X:X,FALSE)</f>
        <v>0</v>
      </c>
      <c r="Q916" t="b">
        <f>_xlfn.XLOOKUP(A916,'Patient Health Records'!A:A,'Patient Health Records'!S:S,FALSE)</f>
        <v>1</v>
      </c>
      <c r="R916" t="b">
        <f>_xlfn.XLOOKUP(A916,'Patient Health Records'!A:A,'Patient Health Records'!AA:AA,FALSE)</f>
        <v>0</v>
      </c>
      <c r="S916" t="str">
        <f>_xlfn.XLOOKUP(A916,'Patient Demographics'!A:A,'Patient Demographics'!E:E,FALSE)</f>
        <v>Female</v>
      </c>
      <c r="T916" t="str">
        <f>_xlfn.XLOOKUP(A916,'Patient Education'!A:A,'Patient Education'!B:B,FALSE)</f>
        <v>Post-graduate</v>
      </c>
      <c r="U916" t="str">
        <f>_xlfn.XLOOKUP('Combined Sheet'!A916,'Patient Education'!A:A,'Patient Education'!C:C,FALSE)</f>
        <v>CEO</v>
      </c>
      <c r="V916">
        <f>_xlfn.XLOOKUP(A916,'Billing Details'!A:A,'Billing Details'!J:J,FALSE)</f>
        <v>21000</v>
      </c>
    </row>
    <row r="917" spans="1:22" x14ac:dyDescent="0.35">
      <c r="A917" s="2" t="s">
        <v>1357</v>
      </c>
      <c r="B917">
        <f>_xlfn.XLOOKUP(A917,'Patient Demographics'!A:A,'Billing Details'!J:J,FALSE)</f>
        <v>30000</v>
      </c>
      <c r="C917" t="str">
        <f>_xlfn.XLOOKUP(A917,'Patient Demographics'!A:A,'Patient Demographics'!N:N,FALSE)</f>
        <v>South</v>
      </c>
      <c r="D917">
        <f>_xlfn.XLOOKUP(A917,'Patient Demographics'!A:A,'Patient Demographics'!I:I,FALSE)</f>
        <v>53</v>
      </c>
      <c r="E917" t="str">
        <f>_xlfn.XLOOKUP(A917,'Patient Demographics'!A:A,'Patient Demographics'!J:J,FALSE)</f>
        <v>Senior</v>
      </c>
      <c r="F917">
        <f>_xlfn.XLOOKUP(A917,'Billing Details'!A:A,'Billing Details'!U:U,FALSE)</f>
        <v>17119.650000000001</v>
      </c>
      <c r="G917">
        <f>_xlfn.XLOOKUP(A917,'Patient Health Records'!A:A,'Patient Health Records'!E:E,FALSE)</f>
        <v>75.900000000000006</v>
      </c>
      <c r="H917" t="str">
        <f>_xlfn.XLOOKUP(A917,'Patient Health Records'!A:A,'Patient Health Records'!B:B,FALSE)</f>
        <v>AB+</v>
      </c>
      <c r="I917" t="b">
        <f>_xlfn.XLOOKUP(A917,'Patient Health Records'!A:A,'Patient Health Records'!J:J,FALSE)</f>
        <v>0</v>
      </c>
      <c r="J917" t="b">
        <f>_xlfn.XLOOKUP(A917,'Patient Health Records'!A:A,'Patient Health Records'!P:P,FALSE)</f>
        <v>1</v>
      </c>
      <c r="K917" s="68">
        <f>_xlfn.XLOOKUP(A917,'Patient Health Records'!A:A,'Patient Health Records'!F:F,FALSE)</f>
        <v>32.851454293628812</v>
      </c>
      <c r="L917" s="22" t="b">
        <f>_xlfn.XLOOKUP(A917,'Patient Health Records'!A:A,'Patient Health Records'!AD:AD,FALSE)</f>
        <v>1</v>
      </c>
      <c r="M917">
        <f>_xlfn.XLOOKUP(A917,'Patient Demographics'!A:A,'Patient Demographics'!K:K,FALSE)</f>
        <v>40</v>
      </c>
      <c r="N917" t="b">
        <f>_xlfn.XLOOKUP(A917,'Billing Details'!A:A,'Billing Details'!T:T,FALSE)</f>
        <v>1</v>
      </c>
      <c r="O917" t="str">
        <f>_xlfn.XLOOKUP(A917,'Patient Health Records'!A:A,'Patient Health Records'!AF:AF,FALSE)</f>
        <v>Fractured Arm</v>
      </c>
      <c r="P917" t="b">
        <f>_xlfn.XLOOKUP(A917,'Patient Health Records'!A:A,'Patient Health Records'!X:X,FALSE)</f>
        <v>0</v>
      </c>
      <c r="Q917" t="b">
        <f>_xlfn.XLOOKUP(A917,'Patient Health Records'!A:A,'Patient Health Records'!S:S,FALSE)</f>
        <v>1</v>
      </c>
      <c r="R917" t="b">
        <f>_xlfn.XLOOKUP(A917,'Patient Health Records'!A:A,'Patient Health Records'!AA:AA,FALSE)</f>
        <v>1</v>
      </c>
      <c r="S917" t="str">
        <f>_xlfn.XLOOKUP(A917,'Patient Demographics'!A:A,'Patient Demographics'!E:E,FALSE)</f>
        <v>Male</v>
      </c>
      <c r="T917" t="str">
        <f>_xlfn.XLOOKUP(A917,'Patient Education'!A:A,'Patient Education'!B:B,FALSE)</f>
        <v>High School</v>
      </c>
      <c r="U917" t="str">
        <f>_xlfn.XLOOKUP('Combined Sheet'!A917,'Patient Education'!A:A,'Patient Education'!C:C,FALSE)</f>
        <v>Unemployed</v>
      </c>
      <c r="V917">
        <f>_xlfn.XLOOKUP(A917,'Billing Details'!A:A,'Billing Details'!J:J,FALSE)</f>
        <v>30000</v>
      </c>
    </row>
    <row r="918" spans="1:22" x14ac:dyDescent="0.35">
      <c r="A918" s="2" t="s">
        <v>1359</v>
      </c>
      <c r="B918">
        <f>_xlfn.XLOOKUP(A918,'Patient Demographics'!A:A,'Billing Details'!J:J,FALSE)</f>
        <v>800</v>
      </c>
      <c r="C918" t="str">
        <f>_xlfn.XLOOKUP(A918,'Patient Demographics'!A:A,'Patient Demographics'!N:N,FALSE)</f>
        <v>South</v>
      </c>
      <c r="D918">
        <f>_xlfn.XLOOKUP(A918,'Patient Demographics'!A:A,'Patient Demographics'!I:I,FALSE)</f>
        <v>68</v>
      </c>
      <c r="E918" t="str">
        <f>_xlfn.XLOOKUP(A918,'Patient Demographics'!A:A,'Patient Demographics'!J:J,FALSE)</f>
        <v>super senior</v>
      </c>
      <c r="F918">
        <f>_xlfn.XLOOKUP(A918,'Billing Details'!A:A,'Billing Details'!U:U,FALSE)</f>
        <v>489.64</v>
      </c>
      <c r="G918">
        <f>_xlfn.XLOOKUP(A918,'Patient Health Records'!A:A,'Patient Health Records'!E:E,FALSE)</f>
        <v>84.4</v>
      </c>
      <c r="H918" t="str">
        <f>_xlfn.XLOOKUP(A918,'Patient Health Records'!A:A,'Patient Health Records'!B:B,FALSE)</f>
        <v>O+</v>
      </c>
      <c r="I918" t="b">
        <f>_xlfn.XLOOKUP(A918,'Patient Health Records'!A:A,'Patient Health Records'!J:J,FALSE)</f>
        <v>1</v>
      </c>
      <c r="J918" t="b">
        <f>_xlfn.XLOOKUP(A918,'Patient Health Records'!A:A,'Patient Health Records'!P:P,FALSE)</f>
        <v>0</v>
      </c>
      <c r="K918" s="68">
        <f>_xlfn.XLOOKUP(A918,'Patient Health Records'!A:A,'Patient Health Records'!F:F,FALSE)</f>
        <v>31.766344235763487</v>
      </c>
      <c r="L918" s="22" t="b">
        <f>_xlfn.XLOOKUP(A918,'Patient Health Records'!A:A,'Patient Health Records'!AD:AD,FALSE)</f>
        <v>1</v>
      </c>
      <c r="M918">
        <f>_xlfn.XLOOKUP(A918,'Patient Demographics'!A:A,'Patient Demographics'!K:K,FALSE)</f>
        <v>12</v>
      </c>
      <c r="N918" t="b">
        <f>_xlfn.XLOOKUP(A918,'Billing Details'!A:A,'Billing Details'!T:T,FALSE)</f>
        <v>1</v>
      </c>
      <c r="O918" t="str">
        <f>_xlfn.XLOOKUP(A918,'Patient Health Records'!A:A,'Patient Health Records'!AF:AF,FALSE)</f>
        <v>Heart Attack</v>
      </c>
      <c r="P918" t="b">
        <f>_xlfn.XLOOKUP(A918,'Patient Health Records'!A:A,'Patient Health Records'!X:X,FALSE)</f>
        <v>0</v>
      </c>
      <c r="Q918" t="b">
        <f>_xlfn.XLOOKUP(A918,'Patient Health Records'!A:A,'Patient Health Records'!S:S,FALSE)</f>
        <v>0</v>
      </c>
      <c r="R918" t="b">
        <f>_xlfn.XLOOKUP(A918,'Patient Health Records'!A:A,'Patient Health Records'!AA:AA,FALSE)</f>
        <v>0</v>
      </c>
      <c r="S918" t="str">
        <f>_xlfn.XLOOKUP(A918,'Patient Demographics'!A:A,'Patient Demographics'!E:E,FALSE)</f>
        <v>Female</v>
      </c>
      <c r="T918" t="str">
        <f>_xlfn.XLOOKUP(A918,'Patient Education'!A:A,'Patient Education'!B:B,FALSE)</f>
        <v>Post-graduate</v>
      </c>
      <c r="U918" t="str">
        <f>_xlfn.XLOOKUP('Combined Sheet'!A918,'Patient Education'!A:A,'Patient Education'!C:C,FALSE)</f>
        <v>Consultant</v>
      </c>
      <c r="V918">
        <f>_xlfn.XLOOKUP(A918,'Billing Details'!A:A,'Billing Details'!J:J,FALSE)</f>
        <v>800</v>
      </c>
    </row>
    <row r="919" spans="1:22" x14ac:dyDescent="0.35">
      <c r="A919" s="2" t="s">
        <v>1360</v>
      </c>
      <c r="B919">
        <f>_xlfn.XLOOKUP(A919,'Patient Demographics'!A:A,'Billing Details'!J:J,FALSE)</f>
        <v>240000</v>
      </c>
      <c r="C919" t="str">
        <f>_xlfn.XLOOKUP(A919,'Patient Demographics'!A:A,'Patient Demographics'!N:N,FALSE)</f>
        <v>South</v>
      </c>
      <c r="D919">
        <f>_xlfn.XLOOKUP(A919,'Patient Demographics'!A:A,'Patient Demographics'!I:I,FALSE)</f>
        <v>53</v>
      </c>
      <c r="E919" t="str">
        <f>_xlfn.XLOOKUP(A919,'Patient Demographics'!A:A,'Patient Demographics'!J:J,FALSE)</f>
        <v>Senior</v>
      </c>
      <c r="F919">
        <f>_xlfn.XLOOKUP(A919,'Billing Details'!A:A,'Billing Details'!U:U,FALSE)</f>
        <v>141203.04</v>
      </c>
      <c r="G919">
        <f>_xlfn.XLOOKUP(A919,'Patient Health Records'!A:A,'Patient Health Records'!E:E,FALSE)</f>
        <v>90.7</v>
      </c>
      <c r="H919" t="str">
        <f>_xlfn.XLOOKUP(A919,'Patient Health Records'!A:A,'Patient Health Records'!B:B,FALSE)</f>
        <v>AB-</v>
      </c>
      <c r="I919" t="b">
        <f>_xlfn.XLOOKUP(A919,'Patient Health Records'!A:A,'Patient Health Records'!J:J,FALSE)</f>
        <v>1</v>
      </c>
      <c r="J919" t="b">
        <f>_xlfn.XLOOKUP(A919,'Patient Health Records'!A:A,'Patient Health Records'!P:P,FALSE)</f>
        <v>0</v>
      </c>
      <c r="K919" s="68">
        <f>_xlfn.XLOOKUP(A919,'Patient Health Records'!A:A,'Patient Health Records'!F:F,FALSE)</f>
        <v>32.914791696908118</v>
      </c>
      <c r="L919" s="22" t="b">
        <f>_xlfn.XLOOKUP(A919,'Patient Health Records'!A:A,'Patient Health Records'!AD:AD,FALSE)</f>
        <v>1</v>
      </c>
      <c r="M919">
        <f>_xlfn.XLOOKUP(A919,'Patient Demographics'!A:A,'Patient Demographics'!K:K,FALSE)</f>
        <v>12</v>
      </c>
      <c r="N919" t="b">
        <f>_xlfn.XLOOKUP(A919,'Billing Details'!A:A,'Billing Details'!T:T,FALSE)</f>
        <v>1</v>
      </c>
      <c r="O919" t="str">
        <f>_xlfn.XLOOKUP(A919,'Patient Health Records'!A:A,'Patient Health Records'!AF:AF,FALSE)</f>
        <v>Heart Disease</v>
      </c>
      <c r="P919" t="b">
        <f>_xlfn.XLOOKUP(A919,'Patient Health Records'!A:A,'Patient Health Records'!X:X,FALSE)</f>
        <v>0</v>
      </c>
      <c r="Q919" t="b">
        <f>_xlfn.XLOOKUP(A919,'Patient Health Records'!A:A,'Patient Health Records'!S:S,FALSE)</f>
        <v>1</v>
      </c>
      <c r="R919" t="b">
        <f>_xlfn.XLOOKUP(A919,'Patient Health Records'!A:A,'Patient Health Records'!AA:AA,FALSE)</f>
        <v>0</v>
      </c>
      <c r="S919" t="str">
        <f>_xlfn.XLOOKUP(A919,'Patient Demographics'!A:A,'Patient Demographics'!E:E,FALSE)</f>
        <v>Male</v>
      </c>
      <c r="T919" t="str">
        <f>_xlfn.XLOOKUP(A919,'Patient Education'!A:A,'Patient Education'!B:B,FALSE)</f>
        <v>Master's Degree</v>
      </c>
      <c r="U919" t="str">
        <f>_xlfn.XLOOKUP('Combined Sheet'!A919,'Patient Education'!A:A,'Patient Education'!C:C,FALSE)</f>
        <v>Senior Executive</v>
      </c>
      <c r="V919">
        <f>_xlfn.XLOOKUP(A919,'Billing Details'!A:A,'Billing Details'!J:J,FALSE)</f>
        <v>240000</v>
      </c>
    </row>
    <row r="920" spans="1:22" x14ac:dyDescent="0.35">
      <c r="A920" s="2" t="s">
        <v>1361</v>
      </c>
      <c r="B920">
        <f>_xlfn.XLOOKUP(A920,'Patient Demographics'!A:A,'Billing Details'!J:J,FALSE)</f>
        <v>18000</v>
      </c>
      <c r="C920" t="str">
        <f>_xlfn.XLOOKUP(A920,'Patient Demographics'!A:A,'Patient Demographics'!N:N,FALSE)</f>
        <v>East</v>
      </c>
      <c r="D920">
        <f>_xlfn.XLOOKUP(A920,'Patient Demographics'!A:A,'Patient Demographics'!I:I,FALSE)</f>
        <v>38</v>
      </c>
      <c r="E920" t="str">
        <f>_xlfn.XLOOKUP(A920,'Patient Demographics'!A:A,'Patient Demographics'!J:J,FALSE)</f>
        <v>Adult</v>
      </c>
      <c r="F920" t="str">
        <f>_xlfn.XLOOKUP(A920,'Billing Details'!A:A,'Billing Details'!U:U,FALSE)</f>
        <v/>
      </c>
      <c r="G920">
        <f>_xlfn.XLOOKUP(A920,'Patient Health Records'!A:A,'Patient Health Records'!E:E,FALSE)</f>
        <v>87.6</v>
      </c>
      <c r="H920" t="str">
        <f>_xlfn.XLOOKUP(A920,'Patient Health Records'!A:A,'Patient Health Records'!B:B,FALSE)</f>
        <v>O-</v>
      </c>
      <c r="I920" t="b">
        <f>_xlfn.XLOOKUP(A920,'Patient Health Records'!A:A,'Patient Health Records'!J:J,FALSE)</f>
        <v>1</v>
      </c>
      <c r="J920" t="b">
        <f>_xlfn.XLOOKUP(A920,'Patient Health Records'!A:A,'Patient Health Records'!P:P,FALSE)</f>
        <v>0</v>
      </c>
      <c r="K920" s="68">
        <f>_xlfn.XLOOKUP(A920,'Patient Health Records'!A:A,'Patient Health Records'!F:F,FALSE)</f>
        <v>33.794992477142081</v>
      </c>
      <c r="L920" s="22" t="b">
        <f>_xlfn.XLOOKUP(A920,'Patient Health Records'!A:A,'Patient Health Records'!AD:AD,FALSE)</f>
        <v>1</v>
      </c>
      <c r="M920">
        <f>_xlfn.XLOOKUP(A920,'Patient Demographics'!A:A,'Patient Demographics'!K:K,FALSE)</f>
        <v>30</v>
      </c>
      <c r="N920" t="b">
        <f>_xlfn.XLOOKUP(A920,'Billing Details'!A:A,'Billing Details'!T:T,FALSE)</f>
        <v>0</v>
      </c>
      <c r="O920" t="str">
        <f>_xlfn.XLOOKUP(A920,'Patient Health Records'!A:A,'Patient Health Records'!AF:AF,FALSE)</f>
        <v>Appendicitis</v>
      </c>
      <c r="P920" t="b">
        <f>_xlfn.XLOOKUP(A920,'Patient Health Records'!A:A,'Patient Health Records'!X:X,FALSE)</f>
        <v>0</v>
      </c>
      <c r="Q920" t="b">
        <f>_xlfn.XLOOKUP(A920,'Patient Health Records'!A:A,'Patient Health Records'!S:S,FALSE)</f>
        <v>1</v>
      </c>
      <c r="R920" t="b">
        <f>_xlfn.XLOOKUP(A920,'Patient Health Records'!A:A,'Patient Health Records'!AA:AA,FALSE)</f>
        <v>0</v>
      </c>
      <c r="S920" t="str">
        <f>_xlfn.XLOOKUP(A920,'Patient Demographics'!A:A,'Patient Demographics'!E:E,FALSE)</f>
        <v>Male</v>
      </c>
      <c r="T920" t="str">
        <f>_xlfn.XLOOKUP(A920,'Patient Education'!A:A,'Patient Education'!B:B,FALSE)</f>
        <v>Master's Degree</v>
      </c>
      <c r="U920" t="str">
        <f>_xlfn.XLOOKUP('Combined Sheet'!A920,'Patient Education'!A:A,'Patient Education'!C:C,FALSE)</f>
        <v>Doctor</v>
      </c>
      <c r="V920">
        <f>_xlfn.XLOOKUP(A920,'Billing Details'!A:A,'Billing Details'!J:J,FALSE)</f>
        <v>18000</v>
      </c>
    </row>
    <row r="921" spans="1:22" x14ac:dyDescent="0.35">
      <c r="A921" s="2" t="s">
        <v>1363</v>
      </c>
      <c r="B921">
        <f>_xlfn.XLOOKUP(A921,'Patient Demographics'!A:A,'Billing Details'!J:J,FALSE)</f>
        <v>30000</v>
      </c>
      <c r="C921" t="str">
        <f>_xlfn.XLOOKUP(A921,'Patient Demographics'!A:A,'Patient Demographics'!N:N,FALSE)</f>
        <v>East</v>
      </c>
      <c r="D921">
        <f>_xlfn.XLOOKUP(A921,'Patient Demographics'!A:A,'Patient Demographics'!I:I,FALSE)</f>
        <v>38</v>
      </c>
      <c r="E921" t="str">
        <f>_xlfn.XLOOKUP(A921,'Patient Demographics'!A:A,'Patient Demographics'!J:J,FALSE)</f>
        <v>Adult</v>
      </c>
      <c r="F921">
        <f>_xlfn.XLOOKUP(A921,'Billing Details'!A:A,'Billing Details'!U:U,FALSE)</f>
        <v>26468.73</v>
      </c>
      <c r="G921">
        <f>_xlfn.XLOOKUP(A921,'Patient Health Records'!A:A,'Patient Health Records'!E:E,FALSE)</f>
        <v>61.7</v>
      </c>
      <c r="H921" t="str">
        <f>_xlfn.XLOOKUP(A921,'Patient Health Records'!A:A,'Patient Health Records'!B:B,FALSE)</f>
        <v>AB+</v>
      </c>
      <c r="I921" t="b">
        <f>_xlfn.XLOOKUP(A921,'Patient Health Records'!A:A,'Patient Health Records'!J:J,FALSE)</f>
        <v>0</v>
      </c>
      <c r="J921" t="b">
        <f>_xlfn.XLOOKUP(A921,'Patient Health Records'!A:A,'Patient Health Records'!P:P,FALSE)</f>
        <v>1</v>
      </c>
      <c r="K921" s="68">
        <f>_xlfn.XLOOKUP(A921,'Patient Health Records'!A:A,'Patient Health Records'!F:F,FALSE)</f>
        <v>20.855868036776638</v>
      </c>
      <c r="L921" s="22" t="b">
        <f>_xlfn.XLOOKUP(A921,'Patient Health Records'!A:A,'Patient Health Records'!AD:AD,FALSE)</f>
        <v>0</v>
      </c>
      <c r="M921">
        <f>_xlfn.XLOOKUP(A921,'Patient Demographics'!A:A,'Patient Demographics'!K:K,FALSE)</f>
        <v>7</v>
      </c>
      <c r="N921" t="b">
        <f>_xlfn.XLOOKUP(A921,'Billing Details'!A:A,'Billing Details'!T:T,FALSE)</f>
        <v>1</v>
      </c>
      <c r="O921" t="str">
        <f>_xlfn.XLOOKUP(A921,'Patient Health Records'!A:A,'Patient Health Records'!AF:AF,FALSE)</f>
        <v>Kidney Stones</v>
      </c>
      <c r="P921" t="b">
        <f>_xlfn.XLOOKUP(A921,'Patient Health Records'!A:A,'Patient Health Records'!X:X,FALSE)</f>
        <v>0</v>
      </c>
      <c r="Q921" t="b">
        <f>_xlfn.XLOOKUP(A921,'Patient Health Records'!A:A,'Patient Health Records'!S:S,FALSE)</f>
        <v>0</v>
      </c>
      <c r="R921" t="b">
        <f>_xlfn.XLOOKUP(A921,'Patient Health Records'!A:A,'Patient Health Records'!AA:AA,FALSE)</f>
        <v>0</v>
      </c>
      <c r="S921" t="str">
        <f>_xlfn.XLOOKUP(A921,'Patient Demographics'!A:A,'Patient Demographics'!E:E,FALSE)</f>
        <v>Female</v>
      </c>
      <c r="T921" t="str">
        <f>_xlfn.XLOOKUP(A921,'Patient Education'!A:A,'Patient Education'!B:B,FALSE)</f>
        <v>Master's Degree</v>
      </c>
      <c r="U921" t="str">
        <f>_xlfn.XLOOKUP('Combined Sheet'!A921,'Patient Education'!A:A,'Patient Education'!C:C,FALSE)</f>
        <v>Software Engineer</v>
      </c>
      <c r="V921">
        <f>_xlfn.XLOOKUP(A921,'Billing Details'!A:A,'Billing Details'!J:J,FALSE)</f>
        <v>30000</v>
      </c>
    </row>
    <row r="922" spans="1:22" x14ac:dyDescent="0.35">
      <c r="A922" s="2" t="s">
        <v>1364</v>
      </c>
      <c r="B922">
        <f>_xlfn.XLOOKUP(A922,'Patient Demographics'!A:A,'Billing Details'!J:J,FALSE)</f>
        <v>21000</v>
      </c>
      <c r="C922" t="str">
        <f>_xlfn.XLOOKUP(A922,'Patient Demographics'!A:A,'Patient Demographics'!N:N,FALSE)</f>
        <v>South</v>
      </c>
      <c r="D922">
        <f>_xlfn.XLOOKUP(A922,'Patient Demographics'!A:A,'Patient Demographics'!I:I,FALSE)</f>
        <v>33</v>
      </c>
      <c r="E922" t="str">
        <f>_xlfn.XLOOKUP(A922,'Patient Demographics'!A:A,'Patient Demographics'!J:J,FALSE)</f>
        <v>Adult</v>
      </c>
      <c r="F922" t="str">
        <f>_xlfn.XLOOKUP(A922,'Billing Details'!A:A,'Billing Details'!U:U,FALSE)</f>
        <v/>
      </c>
      <c r="G922">
        <f>_xlfn.XLOOKUP(A922,'Patient Health Records'!A:A,'Patient Health Records'!E:E,FALSE)</f>
        <v>78.599999999999994</v>
      </c>
      <c r="H922" t="str">
        <f>_xlfn.XLOOKUP(A922,'Patient Health Records'!A:A,'Patient Health Records'!B:B,FALSE)</f>
        <v>A+</v>
      </c>
      <c r="I922" t="b">
        <f>_xlfn.XLOOKUP(A922,'Patient Health Records'!A:A,'Patient Health Records'!J:J,FALSE)</f>
        <v>0</v>
      </c>
      <c r="J922" t="b">
        <f>_xlfn.XLOOKUP(A922,'Patient Health Records'!A:A,'Patient Health Records'!P:P,FALSE)</f>
        <v>1</v>
      </c>
      <c r="K922" s="68">
        <f>_xlfn.XLOOKUP(A922,'Patient Health Records'!A:A,'Patient Health Records'!F:F,FALSE)</f>
        <v>26.262153763907911</v>
      </c>
      <c r="L922" s="22" t="b">
        <f>_xlfn.XLOOKUP(A922,'Patient Health Records'!A:A,'Patient Health Records'!AD:AD,FALSE)</f>
        <v>0</v>
      </c>
      <c r="M922">
        <f>_xlfn.XLOOKUP(A922,'Patient Demographics'!A:A,'Patient Demographics'!K:K,FALSE)</f>
        <v>20</v>
      </c>
      <c r="N922" t="b">
        <f>_xlfn.XLOOKUP(A922,'Billing Details'!A:A,'Billing Details'!T:T,FALSE)</f>
        <v>0</v>
      </c>
      <c r="O922" t="str">
        <f>_xlfn.XLOOKUP(A922,'Patient Health Records'!A:A,'Patient Health Records'!AF:AF,FALSE)</f>
        <v>Fractured Leg</v>
      </c>
      <c r="P922" t="b">
        <f>_xlfn.XLOOKUP(A922,'Patient Health Records'!A:A,'Patient Health Records'!X:X,FALSE)</f>
        <v>0</v>
      </c>
      <c r="Q922" t="b">
        <f>_xlfn.XLOOKUP(A922,'Patient Health Records'!A:A,'Patient Health Records'!S:S,FALSE)</f>
        <v>0</v>
      </c>
      <c r="R922" t="b">
        <f>_xlfn.XLOOKUP(A922,'Patient Health Records'!A:A,'Patient Health Records'!AA:AA,FALSE)</f>
        <v>0</v>
      </c>
      <c r="S922" t="str">
        <f>_xlfn.XLOOKUP(A922,'Patient Demographics'!A:A,'Patient Demographics'!E:E,FALSE)</f>
        <v>Female</v>
      </c>
      <c r="T922" t="str">
        <f>_xlfn.XLOOKUP(A922,'Patient Education'!A:A,'Patient Education'!B:B,FALSE)</f>
        <v>Master's Degree</v>
      </c>
      <c r="U922" t="str">
        <f>_xlfn.XLOOKUP('Combined Sheet'!A922,'Patient Education'!A:A,'Patient Education'!C:C,FALSE)</f>
        <v>Manager</v>
      </c>
      <c r="V922">
        <f>_xlfn.XLOOKUP(A922,'Billing Details'!A:A,'Billing Details'!J:J,FALSE)</f>
        <v>21000</v>
      </c>
    </row>
    <row r="923" spans="1:22" x14ac:dyDescent="0.35">
      <c r="A923" s="2" t="s">
        <v>1365</v>
      </c>
      <c r="B923">
        <f>_xlfn.XLOOKUP(A923,'Patient Demographics'!A:A,'Billing Details'!J:J,FALSE)</f>
        <v>30000</v>
      </c>
      <c r="C923" t="str">
        <f>_xlfn.XLOOKUP(A923,'Patient Demographics'!A:A,'Patient Demographics'!N:N,FALSE)</f>
        <v>South</v>
      </c>
      <c r="D923">
        <f>_xlfn.XLOOKUP(A923,'Patient Demographics'!A:A,'Patient Demographics'!I:I,FALSE)</f>
        <v>50</v>
      </c>
      <c r="E923" t="str">
        <f>_xlfn.XLOOKUP(A923,'Patient Demographics'!A:A,'Patient Demographics'!J:J,FALSE)</f>
        <v>Senior</v>
      </c>
      <c r="F923">
        <f>_xlfn.XLOOKUP(A923,'Billing Details'!A:A,'Billing Details'!U:U,FALSE)</f>
        <v>25596.75</v>
      </c>
      <c r="G923">
        <f>_xlfn.XLOOKUP(A923,'Patient Health Records'!A:A,'Patient Health Records'!E:E,FALSE)</f>
        <v>73.900000000000006</v>
      </c>
      <c r="H923" t="str">
        <f>_xlfn.XLOOKUP(A923,'Patient Health Records'!A:A,'Patient Health Records'!B:B,FALSE)</f>
        <v>AB-</v>
      </c>
      <c r="I923" t="b">
        <f>_xlfn.XLOOKUP(A923,'Patient Health Records'!A:A,'Patient Health Records'!J:J,FALSE)</f>
        <v>0</v>
      </c>
      <c r="J923" t="b">
        <f>_xlfn.XLOOKUP(A923,'Patient Health Records'!A:A,'Patient Health Records'!P:P,FALSE)</f>
        <v>1</v>
      </c>
      <c r="K923" s="68">
        <f>_xlfn.XLOOKUP(A923,'Patient Health Records'!A:A,'Patient Health Records'!F:F,FALSE)</f>
        <v>28.158817253467458</v>
      </c>
      <c r="L923" s="22" t="b">
        <f>_xlfn.XLOOKUP(A923,'Patient Health Records'!A:A,'Patient Health Records'!AD:AD,FALSE)</f>
        <v>1</v>
      </c>
      <c r="M923">
        <f>_xlfn.XLOOKUP(A923,'Patient Demographics'!A:A,'Patient Demographics'!K:K,FALSE)</f>
        <v>20</v>
      </c>
      <c r="N923" t="b">
        <f>_xlfn.XLOOKUP(A923,'Billing Details'!A:A,'Billing Details'!T:T,FALSE)</f>
        <v>1</v>
      </c>
      <c r="O923" t="str">
        <f>_xlfn.XLOOKUP(A923,'Patient Health Records'!A:A,'Patient Health Records'!AF:AF,FALSE)</f>
        <v>Fractured Leg</v>
      </c>
      <c r="P923" t="b">
        <f>_xlfn.XLOOKUP(A923,'Patient Health Records'!A:A,'Patient Health Records'!X:X,FALSE)</f>
        <v>0</v>
      </c>
      <c r="Q923" t="b">
        <f>_xlfn.XLOOKUP(A923,'Patient Health Records'!A:A,'Patient Health Records'!S:S,FALSE)</f>
        <v>1</v>
      </c>
      <c r="R923" t="b">
        <f>_xlfn.XLOOKUP(A923,'Patient Health Records'!A:A,'Patient Health Records'!AA:AA,FALSE)</f>
        <v>0</v>
      </c>
      <c r="S923" t="str">
        <f>_xlfn.XLOOKUP(A923,'Patient Demographics'!A:A,'Patient Demographics'!E:E,FALSE)</f>
        <v>Male</v>
      </c>
      <c r="T923" t="str">
        <f>_xlfn.XLOOKUP(A923,'Patient Education'!A:A,'Patient Education'!B:B,FALSE)</f>
        <v>Bachelor's Degree</v>
      </c>
      <c r="U923" t="str">
        <f>_xlfn.XLOOKUP('Combined Sheet'!A923,'Patient Education'!A:A,'Patient Education'!C:C,FALSE)</f>
        <v>Junior Executive</v>
      </c>
      <c r="V923">
        <f>_xlfn.XLOOKUP(A923,'Billing Details'!A:A,'Billing Details'!J:J,FALSE)</f>
        <v>30000</v>
      </c>
    </row>
    <row r="924" spans="1:22" x14ac:dyDescent="0.35">
      <c r="A924" s="2" t="s">
        <v>1366</v>
      </c>
      <c r="B924">
        <f>_xlfn.XLOOKUP(A924,'Patient Demographics'!A:A,'Billing Details'!J:J,FALSE)</f>
        <v>100</v>
      </c>
      <c r="C924" t="str">
        <f>_xlfn.XLOOKUP(A924,'Patient Demographics'!A:A,'Patient Demographics'!N:N,FALSE)</f>
        <v>South</v>
      </c>
      <c r="D924">
        <f>_xlfn.XLOOKUP(A924,'Patient Demographics'!A:A,'Patient Demographics'!I:I,FALSE)</f>
        <v>42</v>
      </c>
      <c r="E924" t="str">
        <f>_xlfn.XLOOKUP(A924,'Patient Demographics'!A:A,'Patient Demographics'!J:J,FALSE)</f>
        <v>Adult</v>
      </c>
      <c r="F924">
        <f>_xlfn.XLOOKUP(A924,'Billing Details'!A:A,'Billing Details'!U:U,FALSE)</f>
        <v>54.98</v>
      </c>
      <c r="G924">
        <f>_xlfn.XLOOKUP(A924,'Patient Health Records'!A:A,'Patient Health Records'!E:E,FALSE)</f>
        <v>92</v>
      </c>
      <c r="H924" t="str">
        <f>_xlfn.XLOOKUP(A924,'Patient Health Records'!A:A,'Patient Health Records'!B:B,FALSE)</f>
        <v>A+</v>
      </c>
      <c r="I924" t="b">
        <f>_xlfn.XLOOKUP(A924,'Patient Health Records'!A:A,'Patient Health Records'!J:J,FALSE)</f>
        <v>0</v>
      </c>
      <c r="J924" t="b">
        <f>_xlfn.XLOOKUP(A924,'Patient Health Records'!A:A,'Patient Health Records'!P:P,FALSE)</f>
        <v>0</v>
      </c>
      <c r="K924" s="68">
        <f>_xlfn.XLOOKUP(A924,'Patient Health Records'!A:A,'Patient Health Records'!F:F,FALSE)</f>
        <v>32.596371882086174</v>
      </c>
      <c r="L924" s="22" t="b">
        <f>_xlfn.XLOOKUP(A924,'Patient Health Records'!A:A,'Patient Health Records'!AD:AD,FALSE)</f>
        <v>1</v>
      </c>
      <c r="M924">
        <f>_xlfn.XLOOKUP(A924,'Patient Demographics'!A:A,'Patient Demographics'!K:K,FALSE)</f>
        <v>3</v>
      </c>
      <c r="N924" t="b">
        <f>_xlfn.XLOOKUP(A924,'Billing Details'!A:A,'Billing Details'!T:T,FALSE)</f>
        <v>1</v>
      </c>
      <c r="O924" t="str">
        <f>_xlfn.XLOOKUP(A924,'Patient Health Records'!A:A,'Patient Health Records'!AF:AF,FALSE)</f>
        <v>Allergic Reaction</v>
      </c>
      <c r="P924" t="b">
        <f>_xlfn.XLOOKUP(A924,'Patient Health Records'!A:A,'Patient Health Records'!X:X,FALSE)</f>
        <v>0</v>
      </c>
      <c r="Q924" t="b">
        <f>_xlfn.XLOOKUP(A924,'Patient Health Records'!A:A,'Patient Health Records'!S:S,FALSE)</f>
        <v>0</v>
      </c>
      <c r="R924" t="b">
        <f>_xlfn.XLOOKUP(A924,'Patient Health Records'!A:A,'Patient Health Records'!AA:AA,FALSE)</f>
        <v>1</v>
      </c>
      <c r="S924" t="str">
        <f>_xlfn.XLOOKUP(A924,'Patient Demographics'!A:A,'Patient Demographics'!E:E,FALSE)</f>
        <v>Female</v>
      </c>
      <c r="T924" t="str">
        <f>_xlfn.XLOOKUP(A924,'Patient Education'!A:A,'Patient Education'!B:B,FALSE)</f>
        <v>Bachelor's Degree</v>
      </c>
      <c r="U924" t="str">
        <f>_xlfn.XLOOKUP('Combined Sheet'!A924,'Patient Education'!A:A,'Patient Education'!C:C,FALSE)</f>
        <v>Teacher</v>
      </c>
      <c r="V924">
        <f>_xlfn.XLOOKUP(A924,'Billing Details'!A:A,'Billing Details'!J:J,FALSE)</f>
        <v>100</v>
      </c>
    </row>
    <row r="925" spans="1:22" x14ac:dyDescent="0.35">
      <c r="A925" s="2" t="s">
        <v>1367</v>
      </c>
      <c r="B925">
        <f>_xlfn.XLOOKUP(A925,'Patient Demographics'!A:A,'Billing Details'!J:J,FALSE)</f>
        <v>30000</v>
      </c>
      <c r="C925" t="str">
        <f>_xlfn.XLOOKUP(A925,'Patient Demographics'!A:A,'Patient Demographics'!N:N,FALSE)</f>
        <v>West</v>
      </c>
      <c r="D925">
        <f>_xlfn.XLOOKUP(A925,'Patient Demographics'!A:A,'Patient Demographics'!I:I,FALSE)</f>
        <v>48</v>
      </c>
      <c r="E925" t="str">
        <f>_xlfn.XLOOKUP(A925,'Patient Demographics'!A:A,'Patient Demographics'!J:J,FALSE)</f>
        <v>Senior</v>
      </c>
      <c r="F925">
        <f>_xlfn.XLOOKUP(A925,'Billing Details'!A:A,'Billing Details'!U:U,FALSE)</f>
        <v>24991.23</v>
      </c>
      <c r="G925">
        <f>_xlfn.XLOOKUP(A925,'Patient Health Records'!A:A,'Patient Health Records'!E:E,FALSE)</f>
        <v>96.2</v>
      </c>
      <c r="H925" t="str">
        <f>_xlfn.XLOOKUP(A925,'Patient Health Records'!A:A,'Patient Health Records'!B:B,FALSE)</f>
        <v>B-</v>
      </c>
      <c r="I925" t="b">
        <f>_xlfn.XLOOKUP(A925,'Patient Health Records'!A:A,'Patient Health Records'!J:J,FALSE)</f>
        <v>0</v>
      </c>
      <c r="J925" t="b">
        <f>_xlfn.XLOOKUP(A925,'Patient Health Records'!A:A,'Patient Health Records'!P:P,FALSE)</f>
        <v>1</v>
      </c>
      <c r="K925" s="68">
        <f>_xlfn.XLOOKUP(A925,'Patient Health Records'!A:A,'Patient Health Records'!F:F,FALSE)</f>
        <v>31.412244897959184</v>
      </c>
      <c r="L925" s="22" t="b">
        <f>_xlfn.XLOOKUP(A925,'Patient Health Records'!A:A,'Patient Health Records'!AD:AD,FALSE)</f>
        <v>1</v>
      </c>
      <c r="M925">
        <f>_xlfn.XLOOKUP(A925,'Patient Demographics'!A:A,'Patient Demographics'!K:K,FALSE)</f>
        <v>150</v>
      </c>
      <c r="N925" t="b">
        <f>_xlfn.XLOOKUP(A925,'Billing Details'!A:A,'Billing Details'!T:T,FALSE)</f>
        <v>1</v>
      </c>
      <c r="O925" t="str">
        <f>_xlfn.XLOOKUP(A925,'Patient Health Records'!A:A,'Patient Health Records'!AF:AF,FALSE)</f>
        <v>Appendicitis</v>
      </c>
      <c r="P925" t="b">
        <f>_xlfn.XLOOKUP(A925,'Patient Health Records'!A:A,'Patient Health Records'!X:X,FALSE)</f>
        <v>0</v>
      </c>
      <c r="Q925" t="b">
        <f>_xlfn.XLOOKUP(A925,'Patient Health Records'!A:A,'Patient Health Records'!S:S,FALSE)</f>
        <v>0</v>
      </c>
      <c r="R925" t="b">
        <f>_xlfn.XLOOKUP(A925,'Patient Health Records'!A:A,'Patient Health Records'!AA:AA,FALSE)</f>
        <v>1</v>
      </c>
      <c r="S925" t="str">
        <f>_xlfn.XLOOKUP(A925,'Patient Demographics'!A:A,'Patient Demographics'!E:E,FALSE)</f>
        <v>Male</v>
      </c>
      <c r="T925" t="str">
        <f>_xlfn.XLOOKUP(A925,'Patient Education'!A:A,'Patient Education'!B:B,FALSE)</f>
        <v>Master's Degree</v>
      </c>
      <c r="U925" t="str">
        <f>_xlfn.XLOOKUP('Combined Sheet'!A925,'Patient Education'!A:A,'Patient Education'!C:C,FALSE)</f>
        <v>Manager</v>
      </c>
      <c r="V925">
        <f>_xlfn.XLOOKUP(A925,'Billing Details'!A:A,'Billing Details'!J:J,FALSE)</f>
        <v>30000</v>
      </c>
    </row>
    <row r="926" spans="1:22" x14ac:dyDescent="0.35">
      <c r="A926" s="2" t="s">
        <v>1368</v>
      </c>
      <c r="B926">
        <f>_xlfn.XLOOKUP(A926,'Patient Demographics'!A:A,'Billing Details'!J:J,FALSE)</f>
        <v>12000</v>
      </c>
      <c r="C926" t="str">
        <f>_xlfn.XLOOKUP(A926,'Patient Demographics'!A:A,'Patient Demographics'!N:N,FALSE)</f>
        <v>West</v>
      </c>
      <c r="D926">
        <f>_xlfn.XLOOKUP(A926,'Patient Demographics'!A:A,'Patient Demographics'!I:I,FALSE)</f>
        <v>60</v>
      </c>
      <c r="E926" t="str">
        <f>_xlfn.XLOOKUP(A926,'Patient Demographics'!A:A,'Patient Demographics'!J:J,FALSE)</f>
        <v>Senior</v>
      </c>
      <c r="F926">
        <f>_xlfn.XLOOKUP(A926,'Billing Details'!A:A,'Billing Details'!U:U,FALSE)</f>
        <v>7718.94</v>
      </c>
      <c r="G926">
        <f>_xlfn.XLOOKUP(A926,'Patient Health Records'!A:A,'Patient Health Records'!E:E,FALSE)</f>
        <v>69.7</v>
      </c>
      <c r="H926" t="str">
        <f>_xlfn.XLOOKUP(A926,'Patient Health Records'!A:A,'Patient Health Records'!B:B,FALSE)</f>
        <v>B-</v>
      </c>
      <c r="I926" t="b">
        <f>_xlfn.XLOOKUP(A926,'Patient Health Records'!A:A,'Patient Health Records'!J:J,FALSE)</f>
        <v>1</v>
      </c>
      <c r="J926" t="b">
        <f>_xlfn.XLOOKUP(A926,'Patient Health Records'!A:A,'Patient Health Records'!P:P,FALSE)</f>
        <v>1</v>
      </c>
      <c r="K926" s="68">
        <f>_xlfn.XLOOKUP(A926,'Patient Health Records'!A:A,'Patient Health Records'!F:F,FALSE)</f>
        <v>26.233580488539278</v>
      </c>
      <c r="L926" s="22" t="b">
        <f>_xlfn.XLOOKUP(A926,'Patient Health Records'!A:A,'Patient Health Records'!AD:AD,FALSE)</f>
        <v>0</v>
      </c>
      <c r="M926">
        <f>_xlfn.XLOOKUP(A926,'Patient Demographics'!A:A,'Patient Demographics'!K:K,FALSE)</f>
        <v>400</v>
      </c>
      <c r="N926" t="b">
        <f>_xlfn.XLOOKUP(A926,'Billing Details'!A:A,'Billing Details'!T:T,FALSE)</f>
        <v>1</v>
      </c>
      <c r="O926" t="str">
        <f>_xlfn.XLOOKUP(A926,'Patient Health Records'!A:A,'Patient Health Records'!AF:AF,FALSE)</f>
        <v>Diabetes</v>
      </c>
      <c r="P926" t="b">
        <f>_xlfn.XLOOKUP(A926,'Patient Health Records'!A:A,'Patient Health Records'!X:X,FALSE)</f>
        <v>0</v>
      </c>
      <c r="Q926" t="b">
        <f>_xlfn.XLOOKUP(A926,'Patient Health Records'!A:A,'Patient Health Records'!S:S,FALSE)</f>
        <v>0</v>
      </c>
      <c r="R926" t="b">
        <f>_xlfn.XLOOKUP(A926,'Patient Health Records'!A:A,'Patient Health Records'!AA:AA,FALSE)</f>
        <v>0</v>
      </c>
      <c r="S926" t="str">
        <f>_xlfn.XLOOKUP(A926,'Patient Demographics'!A:A,'Patient Demographics'!E:E,FALSE)</f>
        <v>Male</v>
      </c>
      <c r="T926" t="str">
        <f>_xlfn.XLOOKUP(A926,'Patient Education'!A:A,'Patient Education'!B:B,FALSE)</f>
        <v>Post-graduate</v>
      </c>
      <c r="U926" t="str">
        <f>_xlfn.XLOOKUP('Combined Sheet'!A926,'Patient Education'!A:A,'Patient Education'!C:C,FALSE)</f>
        <v>Professor</v>
      </c>
      <c r="V926">
        <f>_xlfn.XLOOKUP(A926,'Billing Details'!A:A,'Billing Details'!J:J,FALSE)</f>
        <v>12000</v>
      </c>
    </row>
    <row r="927" spans="1:22" x14ac:dyDescent="0.35">
      <c r="A927" s="2" t="s">
        <v>1371</v>
      </c>
      <c r="B927">
        <f>_xlfn.XLOOKUP(A927,'Patient Demographics'!A:A,'Billing Details'!J:J,FALSE)</f>
        <v>30000</v>
      </c>
      <c r="C927" t="str">
        <f>_xlfn.XLOOKUP(A927,'Patient Demographics'!A:A,'Patient Demographics'!N:N,FALSE)</f>
        <v>South</v>
      </c>
      <c r="D927">
        <f>_xlfn.XLOOKUP(A927,'Patient Demographics'!A:A,'Patient Demographics'!I:I,FALSE)</f>
        <v>45</v>
      </c>
      <c r="E927" t="str">
        <f>_xlfn.XLOOKUP(A927,'Patient Demographics'!A:A,'Patient Demographics'!J:J,FALSE)</f>
        <v>Adult</v>
      </c>
      <c r="F927" t="str">
        <f>_xlfn.XLOOKUP(A927,'Billing Details'!A:A,'Billing Details'!U:U,FALSE)</f>
        <v/>
      </c>
      <c r="G927">
        <f>_xlfn.XLOOKUP(A927,'Patient Health Records'!A:A,'Patient Health Records'!E:E,FALSE)</f>
        <v>92.9</v>
      </c>
      <c r="H927" t="str">
        <f>_xlfn.XLOOKUP(A927,'Patient Health Records'!A:A,'Patient Health Records'!B:B,FALSE)</f>
        <v>B-</v>
      </c>
      <c r="I927" t="b">
        <f>_xlfn.XLOOKUP(A927,'Patient Health Records'!A:A,'Patient Health Records'!J:J,FALSE)</f>
        <v>0</v>
      </c>
      <c r="J927" t="b">
        <f>_xlfn.XLOOKUP(A927,'Patient Health Records'!A:A,'Patient Health Records'!P:P,FALSE)</f>
        <v>0</v>
      </c>
      <c r="K927" s="68">
        <f>_xlfn.XLOOKUP(A927,'Patient Health Records'!A:A,'Patient Health Records'!F:F,FALSE)</f>
        <v>28.994101307699513</v>
      </c>
      <c r="L927" s="22" t="b">
        <f>_xlfn.XLOOKUP(A927,'Patient Health Records'!A:A,'Patient Health Records'!AD:AD,FALSE)</f>
        <v>1</v>
      </c>
      <c r="M927">
        <f>_xlfn.XLOOKUP(A927,'Patient Demographics'!A:A,'Patient Demographics'!K:K,FALSE)</f>
        <v>15</v>
      </c>
      <c r="N927" t="b">
        <f>_xlfn.XLOOKUP(A927,'Billing Details'!A:A,'Billing Details'!T:T,FALSE)</f>
        <v>0</v>
      </c>
      <c r="O927" t="str">
        <f>_xlfn.XLOOKUP(A927,'Patient Health Records'!A:A,'Patient Health Records'!AF:AF,FALSE)</f>
        <v>Hypertension</v>
      </c>
      <c r="P927" t="b">
        <f>_xlfn.XLOOKUP(A927,'Patient Health Records'!A:A,'Patient Health Records'!X:X,FALSE)</f>
        <v>0</v>
      </c>
      <c r="Q927" t="b">
        <f>_xlfn.XLOOKUP(A927,'Patient Health Records'!A:A,'Patient Health Records'!S:S,FALSE)</f>
        <v>1</v>
      </c>
      <c r="R927" t="b">
        <f>_xlfn.XLOOKUP(A927,'Patient Health Records'!A:A,'Patient Health Records'!AA:AA,FALSE)</f>
        <v>1</v>
      </c>
      <c r="S927" t="str">
        <f>_xlfn.XLOOKUP(A927,'Patient Demographics'!A:A,'Patient Demographics'!E:E,FALSE)</f>
        <v>Male</v>
      </c>
      <c r="T927" t="str">
        <f>_xlfn.XLOOKUP(A927,'Patient Education'!A:A,'Patient Education'!B:B,FALSE)</f>
        <v>Post-graduate</v>
      </c>
      <c r="U927" t="str">
        <f>_xlfn.XLOOKUP('Combined Sheet'!A927,'Patient Education'!A:A,'Patient Education'!C:C,FALSE)</f>
        <v>Consultant</v>
      </c>
      <c r="V927">
        <f>_xlfn.XLOOKUP(A927,'Billing Details'!A:A,'Billing Details'!J:J,FALSE)</f>
        <v>30000</v>
      </c>
    </row>
    <row r="928" spans="1:22" x14ac:dyDescent="0.35">
      <c r="A928" s="2" t="s">
        <v>1372</v>
      </c>
      <c r="B928">
        <f>_xlfn.XLOOKUP(A928,'Patient Demographics'!A:A,'Billing Details'!J:J,FALSE)</f>
        <v>30000</v>
      </c>
      <c r="C928" t="str">
        <f>_xlfn.XLOOKUP(A928,'Patient Demographics'!A:A,'Patient Demographics'!N:N,FALSE)</f>
        <v>South</v>
      </c>
      <c r="D928">
        <f>_xlfn.XLOOKUP(A928,'Patient Demographics'!A:A,'Patient Demographics'!I:I,FALSE)</f>
        <v>53</v>
      </c>
      <c r="E928" t="str">
        <f>_xlfn.XLOOKUP(A928,'Patient Demographics'!A:A,'Patient Demographics'!J:J,FALSE)</f>
        <v>Senior</v>
      </c>
      <c r="F928">
        <f>_xlfn.XLOOKUP(A928,'Billing Details'!A:A,'Billing Details'!U:U,FALSE)</f>
        <v>20388.21</v>
      </c>
      <c r="G928">
        <f>_xlfn.XLOOKUP(A928,'Patient Health Records'!A:A,'Patient Health Records'!E:E,FALSE)</f>
        <v>75.599999999999994</v>
      </c>
      <c r="H928" t="str">
        <f>_xlfn.XLOOKUP(A928,'Patient Health Records'!A:A,'Patient Health Records'!B:B,FALSE)</f>
        <v>O-</v>
      </c>
      <c r="I928" t="b">
        <f>_xlfn.XLOOKUP(A928,'Patient Health Records'!A:A,'Patient Health Records'!J:J,FALSE)</f>
        <v>1</v>
      </c>
      <c r="J928" t="b">
        <f>_xlfn.XLOOKUP(A928,'Patient Health Records'!A:A,'Patient Health Records'!P:P,FALSE)</f>
        <v>0</v>
      </c>
      <c r="K928" s="68">
        <f>_xlfn.XLOOKUP(A928,'Patient Health Records'!A:A,'Patient Health Records'!F:F,FALSE)</f>
        <v>31.467221644120702</v>
      </c>
      <c r="L928" s="22" t="b">
        <f>_xlfn.XLOOKUP(A928,'Patient Health Records'!A:A,'Patient Health Records'!AD:AD,FALSE)</f>
        <v>1</v>
      </c>
      <c r="M928">
        <f>_xlfn.XLOOKUP(A928,'Patient Demographics'!A:A,'Patient Demographics'!K:K,FALSE)</f>
        <v>20</v>
      </c>
      <c r="N928" t="b">
        <f>_xlfn.XLOOKUP(A928,'Billing Details'!A:A,'Billing Details'!T:T,FALSE)</f>
        <v>1</v>
      </c>
      <c r="O928" t="str">
        <f>_xlfn.XLOOKUP(A928,'Patient Health Records'!A:A,'Patient Health Records'!AF:AF,FALSE)</f>
        <v>Heart Attack</v>
      </c>
      <c r="P928" t="b">
        <f>_xlfn.XLOOKUP(A928,'Patient Health Records'!A:A,'Patient Health Records'!X:X,FALSE)</f>
        <v>0</v>
      </c>
      <c r="Q928" t="b">
        <f>_xlfn.XLOOKUP(A928,'Patient Health Records'!A:A,'Patient Health Records'!S:S,FALSE)</f>
        <v>0</v>
      </c>
      <c r="R928" t="b">
        <f>_xlfn.XLOOKUP(A928,'Patient Health Records'!A:A,'Patient Health Records'!AA:AA,FALSE)</f>
        <v>0</v>
      </c>
      <c r="S928" t="str">
        <f>_xlfn.XLOOKUP(A928,'Patient Demographics'!A:A,'Patient Demographics'!E:E,FALSE)</f>
        <v>Female</v>
      </c>
      <c r="T928" t="str">
        <f>_xlfn.XLOOKUP(A928,'Patient Education'!A:A,'Patient Education'!B:B,FALSE)</f>
        <v>Master's Degree</v>
      </c>
      <c r="U928" t="str">
        <f>_xlfn.XLOOKUP('Combined Sheet'!A928,'Patient Education'!A:A,'Patient Education'!C:C,FALSE)</f>
        <v>Senior Executive</v>
      </c>
      <c r="V928">
        <f>_xlfn.XLOOKUP(A928,'Billing Details'!A:A,'Billing Details'!J:J,FALSE)</f>
        <v>30000</v>
      </c>
    </row>
    <row r="929" spans="1:22" x14ac:dyDescent="0.35">
      <c r="A929" s="2" t="s">
        <v>1373</v>
      </c>
      <c r="B929">
        <f>_xlfn.XLOOKUP(A929,'Patient Demographics'!A:A,'Billing Details'!J:J,FALSE)</f>
        <v>21000</v>
      </c>
      <c r="C929" t="str">
        <f>_xlfn.XLOOKUP(A929,'Patient Demographics'!A:A,'Patient Demographics'!N:N,FALSE)</f>
        <v>East</v>
      </c>
      <c r="D929">
        <f>_xlfn.XLOOKUP(A929,'Patient Demographics'!A:A,'Patient Demographics'!I:I,FALSE)</f>
        <v>62</v>
      </c>
      <c r="E929" t="str">
        <f>_xlfn.XLOOKUP(A929,'Patient Demographics'!A:A,'Patient Demographics'!J:J,FALSE)</f>
        <v>super senior</v>
      </c>
      <c r="F929">
        <f>_xlfn.XLOOKUP(A929,'Billing Details'!A:A,'Billing Details'!U:U,FALSE)</f>
        <v>12310.970000000001</v>
      </c>
      <c r="G929">
        <f>_xlfn.XLOOKUP(A929,'Patient Health Records'!A:A,'Patient Health Records'!E:E,FALSE)</f>
        <v>88.5</v>
      </c>
      <c r="H929" t="str">
        <f>_xlfn.XLOOKUP(A929,'Patient Health Records'!A:A,'Patient Health Records'!B:B,FALSE)</f>
        <v>AB+</v>
      </c>
      <c r="I929" t="b">
        <f>_xlfn.XLOOKUP(A929,'Patient Health Records'!A:A,'Patient Health Records'!J:J,FALSE)</f>
        <v>1</v>
      </c>
      <c r="J929" t="b">
        <f>_xlfn.XLOOKUP(A929,'Patient Health Records'!A:A,'Patient Health Records'!P:P,FALSE)</f>
        <v>0</v>
      </c>
      <c r="K929" s="68">
        <f>_xlfn.XLOOKUP(A929,'Patient Health Records'!A:A,'Patient Health Records'!F:F,FALSE)</f>
        <v>34.570312499999993</v>
      </c>
      <c r="L929" s="22" t="b">
        <f>_xlfn.XLOOKUP(A929,'Patient Health Records'!A:A,'Patient Health Records'!AD:AD,FALSE)</f>
        <v>1</v>
      </c>
      <c r="M929">
        <f>_xlfn.XLOOKUP(A929,'Patient Demographics'!A:A,'Patient Demographics'!K:K,FALSE)</f>
        <v>5</v>
      </c>
      <c r="N929" t="b">
        <f>_xlfn.XLOOKUP(A929,'Billing Details'!A:A,'Billing Details'!T:T,FALSE)</f>
        <v>1</v>
      </c>
      <c r="O929" t="str">
        <f>_xlfn.XLOOKUP(A929,'Patient Health Records'!A:A,'Patient Health Records'!AF:AF,FALSE)</f>
        <v>Diabetes</v>
      </c>
      <c r="P929" t="b">
        <f>_xlfn.XLOOKUP(A929,'Patient Health Records'!A:A,'Patient Health Records'!X:X,FALSE)</f>
        <v>0</v>
      </c>
      <c r="Q929" t="b">
        <f>_xlfn.XLOOKUP(A929,'Patient Health Records'!A:A,'Patient Health Records'!S:S,FALSE)</f>
        <v>1</v>
      </c>
      <c r="R929" t="b">
        <f>_xlfn.XLOOKUP(A929,'Patient Health Records'!A:A,'Patient Health Records'!AA:AA,FALSE)</f>
        <v>0</v>
      </c>
      <c r="S929" t="str">
        <f>_xlfn.XLOOKUP(A929,'Patient Demographics'!A:A,'Patient Demographics'!E:E,FALSE)</f>
        <v>Male</v>
      </c>
      <c r="T929" t="str">
        <f>_xlfn.XLOOKUP(A929,'Patient Education'!A:A,'Patient Education'!B:B,FALSE)</f>
        <v>Bachelor's Degree</v>
      </c>
      <c r="U929" t="str">
        <f>_xlfn.XLOOKUP('Combined Sheet'!A929,'Patient Education'!A:A,'Patient Education'!C:C,FALSE)</f>
        <v>Engineer</v>
      </c>
      <c r="V929">
        <f>_xlfn.XLOOKUP(A929,'Billing Details'!A:A,'Billing Details'!J:J,FALSE)</f>
        <v>21000</v>
      </c>
    </row>
    <row r="930" spans="1:22" x14ac:dyDescent="0.35">
      <c r="A930" s="2" t="s">
        <v>1374</v>
      </c>
      <c r="B930">
        <f>_xlfn.XLOOKUP(A930,'Patient Demographics'!A:A,'Billing Details'!J:J,FALSE)</f>
        <v>18000</v>
      </c>
      <c r="C930" t="str">
        <f>_xlfn.XLOOKUP(A930,'Patient Demographics'!A:A,'Patient Demographics'!N:N,FALSE)</f>
        <v>South</v>
      </c>
      <c r="D930">
        <f>_xlfn.XLOOKUP(A930,'Patient Demographics'!A:A,'Patient Demographics'!I:I,FALSE)</f>
        <v>53</v>
      </c>
      <c r="E930" t="str">
        <f>_xlfn.XLOOKUP(A930,'Patient Demographics'!A:A,'Patient Demographics'!J:J,FALSE)</f>
        <v>Senior</v>
      </c>
      <c r="F930">
        <f>_xlfn.XLOOKUP(A930,'Billing Details'!A:A,'Billing Details'!U:U,FALSE)</f>
        <v>12931.32</v>
      </c>
      <c r="G930">
        <f>_xlfn.XLOOKUP(A930,'Patient Health Records'!A:A,'Patient Health Records'!E:E,FALSE)</f>
        <v>67.5</v>
      </c>
      <c r="H930" t="str">
        <f>_xlfn.XLOOKUP(A930,'Patient Health Records'!A:A,'Patient Health Records'!B:B,FALSE)</f>
        <v>AB-</v>
      </c>
      <c r="I930" t="b">
        <f>_xlfn.XLOOKUP(A930,'Patient Health Records'!A:A,'Patient Health Records'!J:J,FALSE)</f>
        <v>1</v>
      </c>
      <c r="J930" t="b">
        <f>_xlfn.XLOOKUP(A930,'Patient Health Records'!A:A,'Patient Health Records'!P:P,FALSE)</f>
        <v>1</v>
      </c>
      <c r="K930" s="68">
        <f>_xlfn.XLOOKUP(A930,'Patient Health Records'!A:A,'Patient Health Records'!F:F,FALSE)</f>
        <v>28.461797942317425</v>
      </c>
      <c r="L930" s="22" t="b">
        <f>_xlfn.XLOOKUP(A930,'Patient Health Records'!A:A,'Patient Health Records'!AD:AD,FALSE)</f>
        <v>1</v>
      </c>
      <c r="M930">
        <f>_xlfn.XLOOKUP(A930,'Patient Demographics'!A:A,'Patient Demographics'!K:K,FALSE)</f>
        <v>5</v>
      </c>
      <c r="N930" t="b">
        <f>_xlfn.XLOOKUP(A930,'Billing Details'!A:A,'Billing Details'!T:T,FALSE)</f>
        <v>1</v>
      </c>
      <c r="O930" t="str">
        <f>_xlfn.XLOOKUP(A930,'Patient Health Records'!A:A,'Patient Health Records'!AF:AF,FALSE)</f>
        <v>Childbirth</v>
      </c>
      <c r="P930" t="b">
        <f>_xlfn.XLOOKUP(A930,'Patient Health Records'!A:A,'Patient Health Records'!X:X,FALSE)</f>
        <v>0</v>
      </c>
      <c r="Q930" t="b">
        <f>_xlfn.XLOOKUP(A930,'Patient Health Records'!A:A,'Patient Health Records'!S:S,FALSE)</f>
        <v>0</v>
      </c>
      <c r="R930" t="b">
        <f>_xlfn.XLOOKUP(A930,'Patient Health Records'!A:A,'Patient Health Records'!AA:AA,FALSE)</f>
        <v>1</v>
      </c>
      <c r="S930" t="str">
        <f>_xlfn.XLOOKUP(A930,'Patient Demographics'!A:A,'Patient Demographics'!E:E,FALSE)</f>
        <v>Male</v>
      </c>
      <c r="T930" t="str">
        <f>_xlfn.XLOOKUP(A930,'Patient Education'!A:A,'Patient Education'!B:B,FALSE)</f>
        <v>Master's Degree</v>
      </c>
      <c r="U930" t="str">
        <f>_xlfn.XLOOKUP('Combined Sheet'!A930,'Patient Education'!A:A,'Patient Education'!C:C,FALSE)</f>
        <v>Doctor</v>
      </c>
      <c r="V930">
        <f>_xlfn.XLOOKUP(A930,'Billing Details'!A:A,'Billing Details'!J:J,FALSE)</f>
        <v>18000</v>
      </c>
    </row>
    <row r="931" spans="1:22" x14ac:dyDescent="0.35">
      <c r="A931" s="2" t="s">
        <v>1376</v>
      </c>
      <c r="B931">
        <f>_xlfn.XLOOKUP(A931,'Patient Demographics'!A:A,'Billing Details'!J:J,FALSE)</f>
        <v>800</v>
      </c>
      <c r="C931" t="str">
        <f>_xlfn.XLOOKUP(A931,'Patient Demographics'!A:A,'Patient Demographics'!N:N,FALSE)</f>
        <v>South</v>
      </c>
      <c r="D931">
        <f>_xlfn.XLOOKUP(A931,'Patient Demographics'!A:A,'Patient Demographics'!I:I,FALSE)</f>
        <v>53</v>
      </c>
      <c r="E931" t="str">
        <f>_xlfn.XLOOKUP(A931,'Patient Demographics'!A:A,'Patient Demographics'!J:J,FALSE)</f>
        <v>Senior</v>
      </c>
      <c r="F931">
        <f>_xlfn.XLOOKUP(A931,'Billing Details'!A:A,'Billing Details'!U:U,FALSE)</f>
        <v>659.52</v>
      </c>
      <c r="G931">
        <f>_xlfn.XLOOKUP(A931,'Patient Health Records'!A:A,'Patient Health Records'!E:E,FALSE)</f>
        <v>93.5</v>
      </c>
      <c r="H931" t="str">
        <f>_xlfn.XLOOKUP(A931,'Patient Health Records'!A:A,'Patient Health Records'!B:B,FALSE)</f>
        <v>B+</v>
      </c>
      <c r="I931" t="b">
        <f>_xlfn.XLOOKUP(A931,'Patient Health Records'!A:A,'Patient Health Records'!J:J,FALSE)</f>
        <v>0</v>
      </c>
      <c r="J931" t="b">
        <f>_xlfn.XLOOKUP(A931,'Patient Health Records'!A:A,'Patient Health Records'!P:P,FALSE)</f>
        <v>0</v>
      </c>
      <c r="K931" s="68">
        <f>_xlfn.XLOOKUP(A931,'Patient Health Records'!A:A,'Patient Health Records'!F:F,FALSE)</f>
        <v>33.127834467120188</v>
      </c>
      <c r="L931" s="22" t="b">
        <f>_xlfn.XLOOKUP(A931,'Patient Health Records'!A:A,'Patient Health Records'!AD:AD,FALSE)</f>
        <v>1</v>
      </c>
      <c r="M931">
        <f>_xlfn.XLOOKUP(A931,'Patient Demographics'!A:A,'Patient Demographics'!K:K,FALSE)</f>
        <v>20</v>
      </c>
      <c r="N931" t="b">
        <f>_xlfn.XLOOKUP(A931,'Billing Details'!A:A,'Billing Details'!T:T,FALSE)</f>
        <v>1</v>
      </c>
      <c r="O931" t="str">
        <f>_xlfn.XLOOKUP(A931,'Patient Health Records'!A:A,'Patient Health Records'!AF:AF,FALSE)</f>
        <v>Stroke</v>
      </c>
      <c r="P931" t="b">
        <f>_xlfn.XLOOKUP(A931,'Patient Health Records'!A:A,'Patient Health Records'!X:X,FALSE)</f>
        <v>0</v>
      </c>
      <c r="Q931" t="b">
        <f>_xlfn.XLOOKUP(A931,'Patient Health Records'!A:A,'Patient Health Records'!S:S,FALSE)</f>
        <v>1</v>
      </c>
      <c r="R931" t="b">
        <f>_xlfn.XLOOKUP(A931,'Patient Health Records'!A:A,'Patient Health Records'!AA:AA,FALSE)</f>
        <v>0</v>
      </c>
      <c r="S931" t="str">
        <f>_xlfn.XLOOKUP(A931,'Patient Demographics'!A:A,'Patient Demographics'!E:E,FALSE)</f>
        <v>Male</v>
      </c>
      <c r="T931" t="str">
        <f>_xlfn.XLOOKUP(A931,'Patient Education'!A:A,'Patient Education'!B:B,FALSE)</f>
        <v>Master's Degree</v>
      </c>
      <c r="U931" t="str">
        <f>_xlfn.XLOOKUP('Combined Sheet'!A931,'Patient Education'!A:A,'Patient Education'!C:C,FALSE)</f>
        <v>Doctor</v>
      </c>
      <c r="V931">
        <f>_xlfn.XLOOKUP(A931,'Billing Details'!A:A,'Billing Details'!J:J,FALSE)</f>
        <v>800</v>
      </c>
    </row>
    <row r="932" spans="1:22" x14ac:dyDescent="0.35">
      <c r="A932" s="2" t="s">
        <v>1377</v>
      </c>
      <c r="B932">
        <f>_xlfn.XLOOKUP(A932,'Patient Demographics'!A:A,'Billing Details'!J:J,FALSE)</f>
        <v>45000</v>
      </c>
      <c r="C932" t="str">
        <f>_xlfn.XLOOKUP(A932,'Patient Demographics'!A:A,'Patient Demographics'!N:N,FALSE)</f>
        <v>South</v>
      </c>
      <c r="D932">
        <f>_xlfn.XLOOKUP(A932,'Patient Demographics'!A:A,'Patient Demographics'!I:I,FALSE)</f>
        <v>41</v>
      </c>
      <c r="E932" t="str">
        <f>_xlfn.XLOOKUP(A932,'Patient Demographics'!A:A,'Patient Demographics'!J:J,FALSE)</f>
        <v>Adult</v>
      </c>
      <c r="F932">
        <f>_xlfn.XLOOKUP(A932,'Billing Details'!A:A,'Billing Details'!U:U,FALSE)</f>
        <v>26108.25</v>
      </c>
      <c r="G932">
        <f>_xlfn.XLOOKUP(A932,'Patient Health Records'!A:A,'Patient Health Records'!E:E,FALSE)</f>
        <v>91.6</v>
      </c>
      <c r="H932" t="str">
        <f>_xlfn.XLOOKUP(A932,'Patient Health Records'!A:A,'Patient Health Records'!B:B,FALSE)</f>
        <v>O-</v>
      </c>
      <c r="I932" t="b">
        <f>_xlfn.XLOOKUP(A932,'Patient Health Records'!A:A,'Patient Health Records'!J:J,FALSE)</f>
        <v>1</v>
      </c>
      <c r="J932" t="b">
        <f>_xlfn.XLOOKUP(A932,'Patient Health Records'!A:A,'Patient Health Records'!P:P,FALSE)</f>
        <v>0</v>
      </c>
      <c r="K932" s="68">
        <f>_xlfn.XLOOKUP(A932,'Patient Health Records'!A:A,'Patient Health Records'!F:F,FALSE)</f>
        <v>30.605766981857059</v>
      </c>
      <c r="L932" s="22" t="b">
        <f>_xlfn.XLOOKUP(A932,'Patient Health Records'!A:A,'Patient Health Records'!AD:AD,FALSE)</f>
        <v>1</v>
      </c>
      <c r="M932">
        <f>_xlfn.XLOOKUP(A932,'Patient Demographics'!A:A,'Patient Demographics'!K:K,FALSE)</f>
        <v>7</v>
      </c>
      <c r="N932" t="b">
        <f>_xlfn.XLOOKUP(A932,'Billing Details'!A:A,'Billing Details'!T:T,FALSE)</f>
        <v>1</v>
      </c>
      <c r="O932" t="str">
        <f>_xlfn.XLOOKUP(A932,'Patient Health Records'!A:A,'Patient Health Records'!AF:AF,FALSE)</f>
        <v>Childbirth</v>
      </c>
      <c r="P932" t="b">
        <f>_xlfn.XLOOKUP(A932,'Patient Health Records'!A:A,'Patient Health Records'!X:X,FALSE)</f>
        <v>0</v>
      </c>
      <c r="Q932" t="b">
        <f>_xlfn.XLOOKUP(A932,'Patient Health Records'!A:A,'Patient Health Records'!S:S,FALSE)</f>
        <v>0</v>
      </c>
      <c r="R932" t="b">
        <f>_xlfn.XLOOKUP(A932,'Patient Health Records'!A:A,'Patient Health Records'!AA:AA,FALSE)</f>
        <v>1</v>
      </c>
      <c r="S932" t="str">
        <f>_xlfn.XLOOKUP(A932,'Patient Demographics'!A:A,'Patient Demographics'!E:E,FALSE)</f>
        <v>Female</v>
      </c>
      <c r="T932" t="str">
        <f>_xlfn.XLOOKUP(A932,'Patient Education'!A:A,'Patient Education'!B:B,FALSE)</f>
        <v>Master's Degree</v>
      </c>
      <c r="U932" t="str">
        <f>_xlfn.XLOOKUP('Combined Sheet'!A932,'Patient Education'!A:A,'Patient Education'!C:C,FALSE)</f>
        <v>Software Engineer</v>
      </c>
      <c r="V932">
        <f>_xlfn.XLOOKUP(A932,'Billing Details'!A:A,'Billing Details'!J:J,FALSE)</f>
        <v>45000</v>
      </c>
    </row>
    <row r="933" spans="1:22" x14ac:dyDescent="0.35">
      <c r="A933" s="2" t="s">
        <v>1378</v>
      </c>
      <c r="B933">
        <f>_xlfn.XLOOKUP(A933,'Patient Demographics'!A:A,'Billing Details'!J:J,FALSE)</f>
        <v>32000</v>
      </c>
      <c r="C933" t="str">
        <f>_xlfn.XLOOKUP(A933,'Patient Demographics'!A:A,'Patient Demographics'!N:N,FALSE)</f>
        <v>West</v>
      </c>
      <c r="D933">
        <f>_xlfn.XLOOKUP(A933,'Patient Demographics'!A:A,'Patient Demographics'!I:I,FALSE)</f>
        <v>88</v>
      </c>
      <c r="E933" t="str">
        <f>_xlfn.XLOOKUP(A933,'Patient Demographics'!A:A,'Patient Demographics'!J:J,FALSE)</f>
        <v>super senior</v>
      </c>
      <c r="F933">
        <f>_xlfn.XLOOKUP(A933,'Billing Details'!A:A,'Billing Details'!U:U,FALSE)</f>
        <v>24113.32</v>
      </c>
      <c r="G933">
        <f>_xlfn.XLOOKUP(A933,'Patient Health Records'!A:A,'Patient Health Records'!E:E,FALSE)</f>
        <v>67.5</v>
      </c>
      <c r="H933" t="str">
        <f>_xlfn.XLOOKUP(A933,'Patient Health Records'!A:A,'Patient Health Records'!B:B,FALSE)</f>
        <v>A+</v>
      </c>
      <c r="I933" t="b">
        <f>_xlfn.XLOOKUP(A933,'Patient Health Records'!A:A,'Patient Health Records'!J:J,FALSE)</f>
        <v>0</v>
      </c>
      <c r="J933" t="b">
        <f>_xlfn.XLOOKUP(A933,'Patient Health Records'!A:A,'Patient Health Records'!P:P,FALSE)</f>
        <v>1</v>
      </c>
      <c r="K933" s="68">
        <f>_xlfn.XLOOKUP(A933,'Patient Health Records'!A:A,'Patient Health Records'!F:F,FALSE)</f>
        <v>25.096668649613331</v>
      </c>
      <c r="L933" s="22" t="b">
        <f>_xlfn.XLOOKUP(A933,'Patient Health Records'!A:A,'Patient Health Records'!AD:AD,FALSE)</f>
        <v>0</v>
      </c>
      <c r="M933">
        <f>_xlfn.XLOOKUP(A933,'Patient Demographics'!A:A,'Patient Demographics'!K:K,FALSE)</f>
        <v>50</v>
      </c>
      <c r="N933" t="b">
        <f>_xlfn.XLOOKUP(A933,'Billing Details'!A:A,'Billing Details'!T:T,FALSE)</f>
        <v>1</v>
      </c>
      <c r="O933" t="str">
        <f>_xlfn.XLOOKUP(A933,'Patient Health Records'!A:A,'Patient Health Records'!AF:AF,FALSE)</f>
        <v>Stroke</v>
      </c>
      <c r="P933" t="b">
        <f>_xlfn.XLOOKUP(A933,'Patient Health Records'!A:A,'Patient Health Records'!X:X,FALSE)</f>
        <v>0</v>
      </c>
      <c r="Q933" t="b">
        <f>_xlfn.XLOOKUP(A933,'Patient Health Records'!A:A,'Patient Health Records'!S:S,FALSE)</f>
        <v>0</v>
      </c>
      <c r="R933" t="b">
        <f>_xlfn.XLOOKUP(A933,'Patient Health Records'!A:A,'Patient Health Records'!AA:AA,FALSE)</f>
        <v>0</v>
      </c>
      <c r="S933" t="str">
        <f>_xlfn.XLOOKUP(A933,'Patient Demographics'!A:A,'Patient Demographics'!E:E,FALSE)</f>
        <v>Male</v>
      </c>
      <c r="T933" t="str">
        <f>_xlfn.XLOOKUP(A933,'Patient Education'!A:A,'Patient Education'!B:B,FALSE)</f>
        <v>Master's Degree</v>
      </c>
      <c r="U933" t="str">
        <f>_xlfn.XLOOKUP('Combined Sheet'!A933,'Patient Education'!A:A,'Patient Education'!C:C,FALSE)</f>
        <v>Doctor</v>
      </c>
      <c r="V933">
        <f>_xlfn.XLOOKUP(A933,'Billing Details'!A:A,'Billing Details'!J:J,FALSE)</f>
        <v>32000</v>
      </c>
    </row>
    <row r="934" spans="1:22" x14ac:dyDescent="0.35">
      <c r="A934" s="2" t="s">
        <v>1379</v>
      </c>
      <c r="B934">
        <f>_xlfn.XLOOKUP(A934,'Patient Demographics'!A:A,'Billing Details'!J:J,FALSE)</f>
        <v>16000</v>
      </c>
      <c r="C934" t="str">
        <f>_xlfn.XLOOKUP(A934,'Patient Demographics'!A:A,'Patient Demographics'!N:N,FALSE)</f>
        <v>South</v>
      </c>
      <c r="D934">
        <f>_xlfn.XLOOKUP(A934,'Patient Demographics'!A:A,'Patient Demographics'!I:I,FALSE)</f>
        <v>48</v>
      </c>
      <c r="E934" t="str">
        <f>_xlfn.XLOOKUP(A934,'Patient Demographics'!A:A,'Patient Demographics'!J:J,FALSE)</f>
        <v>Senior</v>
      </c>
      <c r="F934" t="str">
        <f>_xlfn.XLOOKUP(A934,'Billing Details'!A:A,'Billing Details'!U:U,FALSE)</f>
        <v/>
      </c>
      <c r="G934">
        <f>_xlfn.XLOOKUP(A934,'Patient Health Records'!A:A,'Patient Health Records'!E:E,FALSE)</f>
        <v>89.4</v>
      </c>
      <c r="H934" t="str">
        <f>_xlfn.XLOOKUP(A934,'Patient Health Records'!A:A,'Patient Health Records'!B:B,FALSE)</f>
        <v>B+</v>
      </c>
      <c r="I934" t="b">
        <f>_xlfn.XLOOKUP(A934,'Patient Health Records'!A:A,'Patient Health Records'!J:J,FALSE)</f>
        <v>0</v>
      </c>
      <c r="J934" t="b">
        <f>_xlfn.XLOOKUP(A934,'Patient Health Records'!A:A,'Patient Health Records'!P:P,FALSE)</f>
        <v>0</v>
      </c>
      <c r="K934" s="68">
        <f>_xlfn.XLOOKUP(A934,'Patient Health Records'!A:A,'Patient Health Records'!F:F,FALSE)</f>
        <v>30.573509797886533</v>
      </c>
      <c r="L934" s="22" t="b">
        <f>_xlfn.XLOOKUP(A934,'Patient Health Records'!A:A,'Patient Health Records'!AD:AD,FALSE)</f>
        <v>1</v>
      </c>
      <c r="M934">
        <f>_xlfn.XLOOKUP(A934,'Patient Demographics'!A:A,'Patient Demographics'!K:K,FALSE)</f>
        <v>9</v>
      </c>
      <c r="N934" t="b">
        <f>_xlfn.XLOOKUP(A934,'Billing Details'!A:A,'Billing Details'!T:T,FALSE)</f>
        <v>0</v>
      </c>
      <c r="O934" t="str">
        <f>_xlfn.XLOOKUP(A934,'Patient Health Records'!A:A,'Patient Health Records'!AF:AF,FALSE)</f>
        <v>Hypertension</v>
      </c>
      <c r="P934" t="b">
        <f>_xlfn.XLOOKUP(A934,'Patient Health Records'!A:A,'Patient Health Records'!X:X,FALSE)</f>
        <v>0</v>
      </c>
      <c r="Q934" t="b">
        <f>_xlfn.XLOOKUP(A934,'Patient Health Records'!A:A,'Patient Health Records'!S:S,FALSE)</f>
        <v>1</v>
      </c>
      <c r="R934" t="b">
        <f>_xlfn.XLOOKUP(A934,'Patient Health Records'!A:A,'Patient Health Records'!AA:AA,FALSE)</f>
        <v>0</v>
      </c>
      <c r="S934" t="str">
        <f>_xlfn.XLOOKUP(A934,'Patient Demographics'!A:A,'Patient Demographics'!E:E,FALSE)</f>
        <v>Male</v>
      </c>
      <c r="T934" t="str">
        <f>_xlfn.XLOOKUP(A934,'Patient Education'!A:A,'Patient Education'!B:B,FALSE)</f>
        <v>Master's Degree</v>
      </c>
      <c r="U934" t="str">
        <f>_xlfn.XLOOKUP('Combined Sheet'!A934,'Patient Education'!A:A,'Patient Education'!C:C,FALSE)</f>
        <v>Software Engineer</v>
      </c>
      <c r="V934">
        <f>_xlfn.XLOOKUP(A934,'Billing Details'!A:A,'Billing Details'!J:J,FALSE)</f>
        <v>16000</v>
      </c>
    </row>
    <row r="935" spans="1:22" x14ac:dyDescent="0.35">
      <c r="A935" s="2" t="s">
        <v>1380</v>
      </c>
      <c r="B935">
        <f>_xlfn.XLOOKUP(A935,'Patient Demographics'!A:A,'Billing Details'!J:J,FALSE)</f>
        <v>90000</v>
      </c>
      <c r="C935" t="str">
        <f>_xlfn.XLOOKUP(A935,'Patient Demographics'!A:A,'Patient Demographics'!N:N,FALSE)</f>
        <v>South</v>
      </c>
      <c r="D935">
        <f>_xlfn.XLOOKUP(A935,'Patient Demographics'!A:A,'Patient Demographics'!I:I,FALSE)</f>
        <v>33</v>
      </c>
      <c r="E935" t="str">
        <f>_xlfn.XLOOKUP(A935,'Patient Demographics'!A:A,'Patient Demographics'!J:J,FALSE)</f>
        <v>Adult</v>
      </c>
      <c r="F935">
        <f>_xlfn.XLOOKUP(A935,'Billing Details'!A:A,'Billing Details'!U:U,FALSE)</f>
        <v>71308.7</v>
      </c>
      <c r="G935">
        <f>_xlfn.XLOOKUP(A935,'Patient Health Records'!A:A,'Patient Health Records'!E:E,FALSE)</f>
        <v>82.7</v>
      </c>
      <c r="H935" t="str">
        <f>_xlfn.XLOOKUP(A935,'Patient Health Records'!A:A,'Patient Health Records'!B:B,FALSE)</f>
        <v>O-</v>
      </c>
      <c r="I935" t="b">
        <f>_xlfn.XLOOKUP(A935,'Patient Health Records'!A:A,'Patient Health Records'!J:J,FALSE)</f>
        <v>0</v>
      </c>
      <c r="J935" t="b">
        <f>_xlfn.XLOOKUP(A935,'Patient Health Records'!A:A,'Patient Health Records'!P:P,FALSE)</f>
        <v>0</v>
      </c>
      <c r="K935" s="68">
        <f>_xlfn.XLOOKUP(A935,'Patient Health Records'!A:A,'Patient Health Records'!F:F,FALSE)</f>
        <v>30.011612715923938</v>
      </c>
      <c r="L935" s="22" t="b">
        <f>_xlfn.XLOOKUP(A935,'Patient Health Records'!A:A,'Patient Health Records'!AD:AD,FALSE)</f>
        <v>1</v>
      </c>
      <c r="M935">
        <f>_xlfn.XLOOKUP(A935,'Patient Demographics'!A:A,'Patient Demographics'!K:K,FALSE)</f>
        <v>25</v>
      </c>
      <c r="N935" t="b">
        <f>_xlfn.XLOOKUP(A935,'Billing Details'!A:A,'Billing Details'!T:T,FALSE)</f>
        <v>1</v>
      </c>
      <c r="O935" t="str">
        <f>_xlfn.XLOOKUP(A935,'Patient Health Records'!A:A,'Patient Health Records'!AF:AF,FALSE)</f>
        <v>Hypertension</v>
      </c>
      <c r="P935" t="b">
        <f>_xlfn.XLOOKUP(A935,'Patient Health Records'!A:A,'Patient Health Records'!X:X,FALSE)</f>
        <v>0</v>
      </c>
      <c r="Q935" t="b">
        <f>_xlfn.XLOOKUP(A935,'Patient Health Records'!A:A,'Patient Health Records'!S:S,FALSE)</f>
        <v>0</v>
      </c>
      <c r="R935" t="b">
        <f>_xlfn.XLOOKUP(A935,'Patient Health Records'!A:A,'Patient Health Records'!AA:AA,FALSE)</f>
        <v>1</v>
      </c>
      <c r="S935" t="str">
        <f>_xlfn.XLOOKUP(A935,'Patient Demographics'!A:A,'Patient Demographics'!E:E,FALSE)</f>
        <v>Male</v>
      </c>
      <c r="T935" t="str">
        <f>_xlfn.XLOOKUP(A935,'Patient Education'!A:A,'Patient Education'!B:B,FALSE)</f>
        <v>Master's Degree</v>
      </c>
      <c r="U935" t="str">
        <f>_xlfn.XLOOKUP('Combined Sheet'!A935,'Patient Education'!A:A,'Patient Education'!C:C,FALSE)</f>
        <v>Doctor</v>
      </c>
      <c r="V935">
        <f>_xlfn.XLOOKUP(A935,'Billing Details'!A:A,'Billing Details'!J:J,FALSE)</f>
        <v>90000</v>
      </c>
    </row>
    <row r="936" spans="1:22" x14ac:dyDescent="0.35">
      <c r="A936" s="2" t="s">
        <v>1381</v>
      </c>
      <c r="B936">
        <f>_xlfn.XLOOKUP(A936,'Patient Demographics'!A:A,'Billing Details'!J:J,FALSE)</f>
        <v>18000</v>
      </c>
      <c r="C936" t="str">
        <f>_xlfn.XLOOKUP(A936,'Patient Demographics'!A:A,'Patient Demographics'!N:N,FALSE)</f>
        <v>West</v>
      </c>
      <c r="D936">
        <f>_xlfn.XLOOKUP(A936,'Patient Demographics'!A:A,'Patient Demographics'!I:I,FALSE)</f>
        <v>50</v>
      </c>
      <c r="E936" t="str">
        <f>_xlfn.XLOOKUP(A936,'Patient Demographics'!A:A,'Patient Demographics'!J:J,FALSE)</f>
        <v>Senior</v>
      </c>
      <c r="F936">
        <f>_xlfn.XLOOKUP(A936,'Billing Details'!A:A,'Billing Details'!U:U,FALSE)</f>
        <v>11953.2</v>
      </c>
      <c r="G936">
        <f>_xlfn.XLOOKUP(A936,'Patient Health Records'!A:A,'Patient Health Records'!E:E,FALSE)</f>
        <v>98.4</v>
      </c>
      <c r="H936" t="str">
        <f>_xlfn.XLOOKUP(A936,'Patient Health Records'!A:A,'Patient Health Records'!B:B,FALSE)</f>
        <v>AB-</v>
      </c>
      <c r="I936" t="b">
        <f>_xlfn.XLOOKUP(A936,'Patient Health Records'!A:A,'Patient Health Records'!J:J,FALSE)</f>
        <v>0</v>
      </c>
      <c r="J936" t="b">
        <f>_xlfn.XLOOKUP(A936,'Patient Health Records'!A:A,'Patient Health Records'!P:P,FALSE)</f>
        <v>0</v>
      </c>
      <c r="K936" s="68">
        <f>_xlfn.XLOOKUP(A936,'Patient Health Records'!A:A,'Patient Health Records'!F:F,FALSE)</f>
        <v>34.863945578231302</v>
      </c>
      <c r="L936" s="22" t="b">
        <f>_xlfn.XLOOKUP(A936,'Patient Health Records'!A:A,'Patient Health Records'!AD:AD,FALSE)</f>
        <v>1</v>
      </c>
      <c r="M936">
        <f>_xlfn.XLOOKUP(A936,'Patient Demographics'!A:A,'Patient Demographics'!K:K,FALSE)</f>
        <v>0</v>
      </c>
      <c r="N936" t="b">
        <f>_xlfn.XLOOKUP(A936,'Billing Details'!A:A,'Billing Details'!T:T,FALSE)</f>
        <v>1</v>
      </c>
      <c r="O936" t="str">
        <f>_xlfn.XLOOKUP(A936,'Patient Health Records'!A:A,'Patient Health Records'!AF:AF,FALSE)</f>
        <v>Cancer</v>
      </c>
      <c r="P936" t="b">
        <f>_xlfn.XLOOKUP(A936,'Patient Health Records'!A:A,'Patient Health Records'!X:X,FALSE)</f>
        <v>0</v>
      </c>
      <c r="Q936" t="b">
        <f>_xlfn.XLOOKUP(A936,'Patient Health Records'!A:A,'Patient Health Records'!S:S,FALSE)</f>
        <v>0</v>
      </c>
      <c r="R936" t="b">
        <f>_xlfn.XLOOKUP(A936,'Patient Health Records'!A:A,'Patient Health Records'!AA:AA,FALSE)</f>
        <v>1</v>
      </c>
      <c r="S936" t="str">
        <f>_xlfn.XLOOKUP(A936,'Patient Demographics'!A:A,'Patient Demographics'!E:E,FALSE)</f>
        <v>Male</v>
      </c>
      <c r="T936" t="str">
        <f>_xlfn.XLOOKUP(A936,'Patient Education'!A:A,'Patient Education'!B:B,FALSE)</f>
        <v>Master's Degree</v>
      </c>
      <c r="U936" t="str">
        <f>_xlfn.XLOOKUP('Combined Sheet'!A936,'Patient Education'!A:A,'Patient Education'!C:C,FALSE)</f>
        <v>Manager</v>
      </c>
      <c r="V936">
        <f>_xlfn.XLOOKUP(A936,'Billing Details'!A:A,'Billing Details'!J:J,FALSE)</f>
        <v>18000</v>
      </c>
    </row>
    <row r="937" spans="1:22" x14ac:dyDescent="0.35">
      <c r="A937" s="2" t="s">
        <v>1382</v>
      </c>
      <c r="B937">
        <f>_xlfn.XLOOKUP(A937,'Patient Demographics'!A:A,'Billing Details'!J:J,FALSE)</f>
        <v>3000</v>
      </c>
      <c r="C937" t="str">
        <f>_xlfn.XLOOKUP(A937,'Patient Demographics'!A:A,'Patient Demographics'!N:N,FALSE)</f>
        <v>South</v>
      </c>
      <c r="D937">
        <f>_xlfn.XLOOKUP(A937,'Patient Demographics'!A:A,'Patient Demographics'!I:I,FALSE)</f>
        <v>62</v>
      </c>
      <c r="E937" t="str">
        <f>_xlfn.XLOOKUP(A937,'Patient Demographics'!A:A,'Patient Demographics'!J:J,FALSE)</f>
        <v>super senior</v>
      </c>
      <c r="F937">
        <f>_xlfn.XLOOKUP(A937,'Billing Details'!A:A,'Billing Details'!U:U,FALSE)</f>
        <v>2158.5299999999997</v>
      </c>
      <c r="G937">
        <f>_xlfn.XLOOKUP(A937,'Patient Health Records'!A:A,'Patient Health Records'!E:E,FALSE)</f>
        <v>65</v>
      </c>
      <c r="H937" t="str">
        <f>_xlfn.XLOOKUP(A937,'Patient Health Records'!A:A,'Patient Health Records'!B:B,FALSE)</f>
        <v>A+</v>
      </c>
      <c r="I937" t="b">
        <f>_xlfn.XLOOKUP(A937,'Patient Health Records'!A:A,'Patient Health Records'!J:J,FALSE)</f>
        <v>0</v>
      </c>
      <c r="J937" t="b">
        <f>_xlfn.XLOOKUP(A937,'Patient Health Records'!A:A,'Patient Health Records'!P:P,FALSE)</f>
        <v>1</v>
      </c>
      <c r="K937" s="68">
        <f>_xlfn.XLOOKUP(A937,'Patient Health Records'!A:A,'Patient Health Records'!F:F,FALSE)</f>
        <v>26.709401709401707</v>
      </c>
      <c r="L937" s="22" t="b">
        <f>_xlfn.XLOOKUP(A937,'Patient Health Records'!A:A,'Patient Health Records'!AD:AD,FALSE)</f>
        <v>0</v>
      </c>
      <c r="M937">
        <f>_xlfn.XLOOKUP(A937,'Patient Demographics'!A:A,'Patient Demographics'!K:K,FALSE)</f>
        <v>12</v>
      </c>
      <c r="N937" t="b">
        <f>_xlfn.XLOOKUP(A937,'Billing Details'!A:A,'Billing Details'!T:T,FALSE)</f>
        <v>1</v>
      </c>
      <c r="O937" t="str">
        <f>_xlfn.XLOOKUP(A937,'Patient Health Records'!A:A,'Patient Health Records'!AF:AF,FALSE)</f>
        <v>Hypertension</v>
      </c>
      <c r="P937" t="b">
        <f>_xlfn.XLOOKUP(A937,'Patient Health Records'!A:A,'Patient Health Records'!X:X,FALSE)</f>
        <v>0</v>
      </c>
      <c r="Q937" t="b">
        <f>_xlfn.XLOOKUP(A937,'Patient Health Records'!A:A,'Patient Health Records'!S:S,FALSE)</f>
        <v>0</v>
      </c>
      <c r="R937" t="b">
        <f>_xlfn.XLOOKUP(A937,'Patient Health Records'!A:A,'Patient Health Records'!AA:AA,FALSE)</f>
        <v>0</v>
      </c>
      <c r="S937" t="str">
        <f>_xlfn.XLOOKUP(A937,'Patient Demographics'!A:A,'Patient Demographics'!E:E,FALSE)</f>
        <v>Male</v>
      </c>
      <c r="T937" t="str">
        <f>_xlfn.XLOOKUP(A937,'Patient Education'!A:A,'Patient Education'!B:B,FALSE)</f>
        <v>Bachelor's Degree</v>
      </c>
      <c r="U937" t="str">
        <f>_xlfn.XLOOKUP('Combined Sheet'!A937,'Patient Education'!A:A,'Patient Education'!C:C,FALSE)</f>
        <v>Teacher</v>
      </c>
      <c r="V937">
        <f>_xlfn.XLOOKUP(A937,'Billing Details'!A:A,'Billing Details'!J:J,FALSE)</f>
        <v>3000</v>
      </c>
    </row>
    <row r="938" spans="1:22" x14ac:dyDescent="0.35">
      <c r="A938" s="2" t="s">
        <v>1383</v>
      </c>
      <c r="B938">
        <f>_xlfn.XLOOKUP(A938,'Patient Demographics'!A:A,'Billing Details'!J:J,FALSE)</f>
        <v>45000</v>
      </c>
      <c r="C938" t="str">
        <f>_xlfn.XLOOKUP(A938,'Patient Demographics'!A:A,'Patient Demographics'!N:N,FALSE)</f>
        <v>East</v>
      </c>
      <c r="D938">
        <f>_xlfn.XLOOKUP(A938,'Patient Demographics'!A:A,'Patient Demographics'!I:I,FALSE)</f>
        <v>53</v>
      </c>
      <c r="E938" t="str">
        <f>_xlfn.XLOOKUP(A938,'Patient Demographics'!A:A,'Patient Demographics'!J:J,FALSE)</f>
        <v>Senior</v>
      </c>
      <c r="F938">
        <f>_xlfn.XLOOKUP(A938,'Billing Details'!A:A,'Billing Details'!U:U,FALSE)</f>
        <v>23279.82</v>
      </c>
      <c r="G938">
        <f>_xlfn.XLOOKUP(A938,'Patient Health Records'!A:A,'Patient Health Records'!E:E,FALSE)</f>
        <v>71.3</v>
      </c>
      <c r="H938" t="str">
        <f>_xlfn.XLOOKUP(A938,'Patient Health Records'!A:A,'Patient Health Records'!B:B,FALSE)</f>
        <v>O-</v>
      </c>
      <c r="I938" t="b">
        <f>_xlfn.XLOOKUP(A938,'Patient Health Records'!A:A,'Patient Health Records'!J:J,FALSE)</f>
        <v>0</v>
      </c>
      <c r="J938" t="b">
        <f>_xlfn.XLOOKUP(A938,'Patient Health Records'!A:A,'Patient Health Records'!P:P,FALSE)</f>
        <v>1</v>
      </c>
      <c r="K938" s="68">
        <f>_xlfn.XLOOKUP(A938,'Patient Health Records'!A:A,'Patient Health Records'!F:F,FALSE)</f>
        <v>30.860457063711909</v>
      </c>
      <c r="L938" s="22" t="b">
        <f>_xlfn.XLOOKUP(A938,'Patient Health Records'!A:A,'Patient Health Records'!AD:AD,FALSE)</f>
        <v>1</v>
      </c>
      <c r="M938">
        <f>_xlfn.XLOOKUP(A938,'Patient Demographics'!A:A,'Patient Demographics'!K:K,FALSE)</f>
        <v>5</v>
      </c>
      <c r="N938" t="b">
        <f>_xlfn.XLOOKUP(A938,'Billing Details'!A:A,'Billing Details'!T:T,FALSE)</f>
        <v>1</v>
      </c>
      <c r="O938" t="str">
        <f>_xlfn.XLOOKUP(A938,'Patient Health Records'!A:A,'Patient Health Records'!AF:AF,FALSE)</f>
        <v>Appendicitis</v>
      </c>
      <c r="P938" t="b">
        <f>_xlfn.XLOOKUP(A938,'Patient Health Records'!A:A,'Patient Health Records'!X:X,FALSE)</f>
        <v>0</v>
      </c>
      <c r="Q938" t="b">
        <f>_xlfn.XLOOKUP(A938,'Patient Health Records'!A:A,'Patient Health Records'!S:S,FALSE)</f>
        <v>1</v>
      </c>
      <c r="R938" t="b">
        <f>_xlfn.XLOOKUP(A938,'Patient Health Records'!A:A,'Patient Health Records'!AA:AA,FALSE)</f>
        <v>1</v>
      </c>
      <c r="S938" t="str">
        <f>_xlfn.XLOOKUP(A938,'Patient Demographics'!A:A,'Patient Demographics'!E:E,FALSE)</f>
        <v>Male</v>
      </c>
      <c r="T938" t="str">
        <f>_xlfn.XLOOKUP(A938,'Patient Education'!A:A,'Patient Education'!B:B,FALSE)</f>
        <v>Master's Degree</v>
      </c>
      <c r="U938" t="str">
        <f>_xlfn.XLOOKUP('Combined Sheet'!A938,'Patient Education'!A:A,'Patient Education'!C:C,FALSE)</f>
        <v>Senior Executive</v>
      </c>
      <c r="V938">
        <f>_xlfn.XLOOKUP(A938,'Billing Details'!A:A,'Billing Details'!J:J,FALSE)</f>
        <v>45000</v>
      </c>
    </row>
    <row r="939" spans="1:22" x14ac:dyDescent="0.35">
      <c r="A939" s="2" t="s">
        <v>1385</v>
      </c>
      <c r="B939">
        <f>_xlfn.XLOOKUP(A939,'Patient Demographics'!A:A,'Billing Details'!J:J,FALSE)</f>
        <v>240000</v>
      </c>
      <c r="C939" t="str">
        <f>_xlfn.XLOOKUP(A939,'Patient Demographics'!A:A,'Patient Demographics'!N:N,FALSE)</f>
        <v>North</v>
      </c>
      <c r="D939">
        <f>_xlfn.XLOOKUP(A939,'Patient Demographics'!A:A,'Patient Demographics'!I:I,FALSE)</f>
        <v>38</v>
      </c>
      <c r="E939" t="str">
        <f>_xlfn.XLOOKUP(A939,'Patient Demographics'!A:A,'Patient Demographics'!J:J,FALSE)</f>
        <v>Adult</v>
      </c>
      <c r="F939">
        <f>_xlfn.XLOOKUP(A939,'Billing Details'!A:A,'Billing Details'!U:U,FALSE)</f>
        <v>121635.36000000002</v>
      </c>
      <c r="G939">
        <f>_xlfn.XLOOKUP(A939,'Patient Health Records'!A:A,'Patient Health Records'!E:E,FALSE)</f>
        <v>90.4</v>
      </c>
      <c r="H939" t="str">
        <f>_xlfn.XLOOKUP(A939,'Patient Health Records'!A:A,'Patient Health Records'!B:B,FALSE)</f>
        <v>A+</v>
      </c>
      <c r="I939" t="b">
        <f>_xlfn.XLOOKUP(A939,'Patient Health Records'!A:A,'Patient Health Records'!J:J,FALSE)</f>
        <v>0</v>
      </c>
      <c r="J939" t="b">
        <f>_xlfn.XLOOKUP(A939,'Patient Health Records'!A:A,'Patient Health Records'!P:P,FALSE)</f>
        <v>0</v>
      </c>
      <c r="K939" s="68">
        <f>_xlfn.XLOOKUP(A939,'Patient Health Records'!A:A,'Patient Health Records'!F:F,FALSE)</f>
        <v>30.204818069430988</v>
      </c>
      <c r="L939" s="22" t="b">
        <f>_xlfn.XLOOKUP(A939,'Patient Health Records'!A:A,'Patient Health Records'!AD:AD,FALSE)</f>
        <v>1</v>
      </c>
      <c r="M939">
        <f>_xlfn.XLOOKUP(A939,'Patient Demographics'!A:A,'Patient Demographics'!K:K,FALSE)</f>
        <v>15</v>
      </c>
      <c r="N939" t="b">
        <f>_xlfn.XLOOKUP(A939,'Billing Details'!A:A,'Billing Details'!T:T,FALSE)</f>
        <v>1</v>
      </c>
      <c r="O939" t="str">
        <f>_xlfn.XLOOKUP(A939,'Patient Health Records'!A:A,'Patient Health Records'!AF:AF,FALSE)</f>
        <v>Fractured Leg</v>
      </c>
      <c r="P939" t="b">
        <f>_xlfn.XLOOKUP(A939,'Patient Health Records'!A:A,'Patient Health Records'!X:X,FALSE)</f>
        <v>0</v>
      </c>
      <c r="Q939" t="b">
        <f>_xlfn.XLOOKUP(A939,'Patient Health Records'!A:A,'Patient Health Records'!S:S,FALSE)</f>
        <v>0</v>
      </c>
      <c r="R939" t="b">
        <f>_xlfn.XLOOKUP(A939,'Patient Health Records'!A:A,'Patient Health Records'!AA:AA,FALSE)</f>
        <v>1</v>
      </c>
      <c r="S939" t="str">
        <f>_xlfn.XLOOKUP(A939,'Patient Demographics'!A:A,'Patient Demographics'!E:E,FALSE)</f>
        <v>Female</v>
      </c>
      <c r="T939" t="str">
        <f>_xlfn.XLOOKUP(A939,'Patient Education'!A:A,'Patient Education'!B:B,FALSE)</f>
        <v>Post-graduate</v>
      </c>
      <c r="U939" t="str">
        <f>_xlfn.XLOOKUP('Combined Sheet'!A939,'Patient Education'!A:A,'Patient Education'!C:C,FALSE)</f>
        <v>Professor</v>
      </c>
      <c r="V939">
        <f>_xlfn.XLOOKUP(A939,'Billing Details'!A:A,'Billing Details'!J:J,FALSE)</f>
        <v>240000</v>
      </c>
    </row>
    <row r="940" spans="1:22" x14ac:dyDescent="0.35">
      <c r="A940" s="2" t="s">
        <v>1386</v>
      </c>
      <c r="B940">
        <f>_xlfn.XLOOKUP(A940,'Patient Demographics'!A:A,'Billing Details'!J:J,FALSE)</f>
        <v>12000</v>
      </c>
      <c r="C940" t="str">
        <f>_xlfn.XLOOKUP(A940,'Patient Demographics'!A:A,'Patient Demographics'!N:N,FALSE)</f>
        <v>West</v>
      </c>
      <c r="D940">
        <f>_xlfn.XLOOKUP(A940,'Patient Demographics'!A:A,'Patient Demographics'!I:I,FALSE)</f>
        <v>33</v>
      </c>
      <c r="E940" t="str">
        <f>_xlfn.XLOOKUP(A940,'Patient Demographics'!A:A,'Patient Demographics'!J:J,FALSE)</f>
        <v>Adult</v>
      </c>
      <c r="F940">
        <f>_xlfn.XLOOKUP(A940,'Billing Details'!A:A,'Billing Details'!U:U,FALSE)</f>
        <v>9631.86</v>
      </c>
      <c r="G940">
        <f>_xlfn.XLOOKUP(A940,'Patient Health Records'!A:A,'Patient Health Records'!E:E,FALSE)</f>
        <v>94.2</v>
      </c>
      <c r="H940" t="str">
        <f>_xlfn.XLOOKUP(A940,'Patient Health Records'!A:A,'Patient Health Records'!B:B,FALSE)</f>
        <v>AB-</v>
      </c>
      <c r="I940" t="b">
        <f>_xlfn.XLOOKUP(A940,'Patient Health Records'!A:A,'Patient Health Records'!J:J,FALSE)</f>
        <v>1</v>
      </c>
      <c r="J940" t="b">
        <f>_xlfn.XLOOKUP(A940,'Patient Health Records'!A:A,'Patient Health Records'!P:P,FALSE)</f>
        <v>0</v>
      </c>
      <c r="K940" s="68">
        <f>_xlfn.XLOOKUP(A940,'Patient Health Records'!A:A,'Patient Health Records'!F:F,FALSE)</f>
        <v>34.184932501088696</v>
      </c>
      <c r="L940" s="22" t="b">
        <f>_xlfn.XLOOKUP(A940,'Patient Health Records'!A:A,'Patient Health Records'!AD:AD,FALSE)</f>
        <v>1</v>
      </c>
      <c r="M940">
        <f>_xlfn.XLOOKUP(A940,'Patient Demographics'!A:A,'Patient Demographics'!K:K,FALSE)</f>
        <v>20</v>
      </c>
      <c r="N940" t="b">
        <f>_xlfn.XLOOKUP(A940,'Billing Details'!A:A,'Billing Details'!T:T,FALSE)</f>
        <v>1</v>
      </c>
      <c r="O940" t="str">
        <f>_xlfn.XLOOKUP(A940,'Patient Health Records'!A:A,'Patient Health Records'!AF:AF,FALSE)</f>
        <v>Fractured Arm</v>
      </c>
      <c r="P940" t="b">
        <f>_xlfn.XLOOKUP(A940,'Patient Health Records'!A:A,'Patient Health Records'!X:X,FALSE)</f>
        <v>0</v>
      </c>
      <c r="Q940" t="b">
        <f>_xlfn.XLOOKUP(A940,'Patient Health Records'!A:A,'Patient Health Records'!S:S,FALSE)</f>
        <v>1</v>
      </c>
      <c r="R940" t="b">
        <f>_xlfn.XLOOKUP(A940,'Patient Health Records'!A:A,'Patient Health Records'!AA:AA,FALSE)</f>
        <v>0</v>
      </c>
      <c r="S940" t="str">
        <f>_xlfn.XLOOKUP(A940,'Patient Demographics'!A:A,'Patient Demographics'!E:E,FALSE)</f>
        <v>Male</v>
      </c>
      <c r="T940" t="str">
        <f>_xlfn.XLOOKUP(A940,'Patient Education'!A:A,'Patient Education'!B:B,FALSE)</f>
        <v>Master's Degree</v>
      </c>
      <c r="U940" t="str">
        <f>_xlfn.XLOOKUP('Combined Sheet'!A940,'Patient Education'!A:A,'Patient Education'!C:C,FALSE)</f>
        <v>Manager</v>
      </c>
      <c r="V940">
        <f>_xlfn.XLOOKUP(A940,'Billing Details'!A:A,'Billing Details'!J:J,FALSE)</f>
        <v>12000</v>
      </c>
    </row>
    <row r="941" spans="1:22" x14ac:dyDescent="0.35">
      <c r="A941" s="2" t="s">
        <v>1388</v>
      </c>
      <c r="B941">
        <f>_xlfn.XLOOKUP(A941,'Patient Demographics'!A:A,'Billing Details'!J:J,FALSE)</f>
        <v>60000</v>
      </c>
      <c r="C941" t="str">
        <f>_xlfn.XLOOKUP(A941,'Patient Demographics'!A:A,'Patient Demographics'!N:N,FALSE)</f>
        <v>East</v>
      </c>
      <c r="D941">
        <f>_xlfn.XLOOKUP(A941,'Patient Demographics'!A:A,'Patient Demographics'!I:I,FALSE)</f>
        <v>53</v>
      </c>
      <c r="E941" t="str">
        <f>_xlfn.XLOOKUP(A941,'Patient Demographics'!A:A,'Patient Demographics'!J:J,FALSE)</f>
        <v>Senior</v>
      </c>
      <c r="F941">
        <f>_xlfn.XLOOKUP(A941,'Billing Details'!A:A,'Billing Details'!U:U,FALSE)</f>
        <v>51124</v>
      </c>
      <c r="G941">
        <f>_xlfn.XLOOKUP(A941,'Patient Health Records'!A:A,'Patient Health Records'!E:E,FALSE)</f>
        <v>79.900000000000006</v>
      </c>
      <c r="H941" t="str">
        <f>_xlfn.XLOOKUP(A941,'Patient Health Records'!A:A,'Patient Health Records'!B:B,FALSE)</f>
        <v>A-</v>
      </c>
      <c r="I941" t="b">
        <f>_xlfn.XLOOKUP(A941,'Patient Health Records'!A:A,'Patient Health Records'!J:J,FALSE)</f>
        <v>1</v>
      </c>
      <c r="J941" t="b">
        <f>_xlfn.XLOOKUP(A941,'Patient Health Records'!A:A,'Patient Health Records'!P:P,FALSE)</f>
        <v>0</v>
      </c>
      <c r="K941" s="68">
        <f>_xlfn.XLOOKUP(A941,'Patient Health Records'!A:A,'Patient Health Records'!F:F,FALSE)</f>
        <v>32.415108117976388</v>
      </c>
      <c r="L941" s="22" t="b">
        <f>_xlfn.XLOOKUP(A941,'Patient Health Records'!A:A,'Patient Health Records'!AD:AD,FALSE)</f>
        <v>1</v>
      </c>
      <c r="M941">
        <f>_xlfn.XLOOKUP(A941,'Patient Demographics'!A:A,'Patient Demographics'!K:K,FALSE)</f>
        <v>5</v>
      </c>
      <c r="N941" t="b">
        <f>_xlfn.XLOOKUP(A941,'Billing Details'!A:A,'Billing Details'!T:T,FALSE)</f>
        <v>1</v>
      </c>
      <c r="O941" t="str">
        <f>_xlfn.XLOOKUP(A941,'Patient Health Records'!A:A,'Patient Health Records'!AF:AF,FALSE)</f>
        <v>Heart Disease</v>
      </c>
      <c r="P941" t="b">
        <f>_xlfn.XLOOKUP(A941,'Patient Health Records'!A:A,'Patient Health Records'!X:X,FALSE)</f>
        <v>0</v>
      </c>
      <c r="Q941" t="b">
        <f>_xlfn.XLOOKUP(A941,'Patient Health Records'!A:A,'Patient Health Records'!S:S,FALSE)</f>
        <v>0</v>
      </c>
      <c r="R941" t="b">
        <f>_xlfn.XLOOKUP(A941,'Patient Health Records'!A:A,'Patient Health Records'!AA:AA,FALSE)</f>
        <v>1</v>
      </c>
      <c r="S941" t="str">
        <f>_xlfn.XLOOKUP(A941,'Patient Demographics'!A:A,'Patient Demographics'!E:E,FALSE)</f>
        <v>Male</v>
      </c>
      <c r="T941" t="str">
        <f>_xlfn.XLOOKUP(A941,'Patient Education'!A:A,'Patient Education'!B:B,FALSE)</f>
        <v>Master's Degree</v>
      </c>
      <c r="U941" t="str">
        <f>_xlfn.XLOOKUP('Combined Sheet'!A941,'Patient Education'!A:A,'Patient Education'!C:C,FALSE)</f>
        <v>Senior Executive</v>
      </c>
      <c r="V941">
        <f>_xlfn.XLOOKUP(A941,'Billing Details'!A:A,'Billing Details'!J:J,FALSE)</f>
        <v>60000</v>
      </c>
    </row>
    <row r="942" spans="1:22" x14ac:dyDescent="0.35">
      <c r="A942" s="2" t="s">
        <v>1389</v>
      </c>
      <c r="B942">
        <f>_xlfn.XLOOKUP(A942,'Patient Demographics'!A:A,'Billing Details'!J:J,FALSE)</f>
        <v>75000</v>
      </c>
      <c r="C942" t="str">
        <f>_xlfn.XLOOKUP(A942,'Patient Demographics'!A:A,'Patient Demographics'!N:N,FALSE)</f>
        <v>North</v>
      </c>
      <c r="D942">
        <f>_xlfn.XLOOKUP(A942,'Patient Demographics'!A:A,'Patient Demographics'!I:I,FALSE)</f>
        <v>53</v>
      </c>
      <c r="E942" t="str">
        <f>_xlfn.XLOOKUP(A942,'Patient Demographics'!A:A,'Patient Demographics'!J:J,FALSE)</f>
        <v>Senior</v>
      </c>
      <c r="F942">
        <f>_xlfn.XLOOKUP(A942,'Billing Details'!A:A,'Billing Details'!U:U,FALSE)</f>
        <v>39747.550000000003</v>
      </c>
      <c r="G942">
        <f>_xlfn.XLOOKUP(A942,'Patient Health Records'!A:A,'Patient Health Records'!E:E,FALSE)</f>
        <v>66.599999999999994</v>
      </c>
      <c r="H942" t="str">
        <f>_xlfn.XLOOKUP(A942,'Patient Health Records'!A:A,'Patient Health Records'!B:B,FALSE)</f>
        <v>B-</v>
      </c>
      <c r="I942" t="b">
        <f>_xlfn.XLOOKUP(A942,'Patient Health Records'!A:A,'Patient Health Records'!J:J,FALSE)</f>
        <v>0</v>
      </c>
      <c r="J942" t="b">
        <f>_xlfn.XLOOKUP(A942,'Patient Health Records'!A:A,'Patient Health Records'!P:P,FALSE)</f>
        <v>0</v>
      </c>
      <c r="K942" s="68">
        <f>_xlfn.XLOOKUP(A942,'Patient Health Records'!A:A,'Patient Health Records'!F:F,FALSE)</f>
        <v>23.880382946681486</v>
      </c>
      <c r="L942" s="22" t="b">
        <f>_xlfn.XLOOKUP(A942,'Patient Health Records'!A:A,'Patient Health Records'!AD:AD,FALSE)</f>
        <v>0</v>
      </c>
      <c r="M942">
        <f>_xlfn.XLOOKUP(A942,'Patient Demographics'!A:A,'Patient Demographics'!K:K,FALSE)</f>
        <v>20</v>
      </c>
      <c r="N942" t="b">
        <f>_xlfn.XLOOKUP(A942,'Billing Details'!A:A,'Billing Details'!T:T,FALSE)</f>
        <v>1</v>
      </c>
      <c r="O942" t="str">
        <f>_xlfn.XLOOKUP(A942,'Patient Health Records'!A:A,'Patient Health Records'!AF:AF,FALSE)</f>
        <v>Fractured Arm</v>
      </c>
      <c r="P942" t="b">
        <f>_xlfn.XLOOKUP(A942,'Patient Health Records'!A:A,'Patient Health Records'!X:X,FALSE)</f>
        <v>0</v>
      </c>
      <c r="Q942" t="b">
        <f>_xlfn.XLOOKUP(A942,'Patient Health Records'!A:A,'Patient Health Records'!S:S,FALSE)</f>
        <v>0</v>
      </c>
      <c r="R942" t="b">
        <f>_xlfn.XLOOKUP(A942,'Patient Health Records'!A:A,'Patient Health Records'!AA:AA,FALSE)</f>
        <v>0</v>
      </c>
      <c r="S942" t="str">
        <f>_xlfn.XLOOKUP(A942,'Patient Demographics'!A:A,'Patient Demographics'!E:E,FALSE)</f>
        <v>Female</v>
      </c>
      <c r="T942" t="str">
        <f>_xlfn.XLOOKUP(A942,'Patient Education'!A:A,'Patient Education'!B:B,FALSE)</f>
        <v>School</v>
      </c>
      <c r="U942" t="str">
        <f>_xlfn.XLOOKUP('Combined Sheet'!A942,'Patient Education'!A:A,'Patient Education'!C:C,FALSE)</f>
        <v>Clerical Staff</v>
      </c>
      <c r="V942">
        <f>_xlfn.XLOOKUP(A942,'Billing Details'!A:A,'Billing Details'!J:J,FALSE)</f>
        <v>75000</v>
      </c>
    </row>
    <row r="943" spans="1:22" x14ac:dyDescent="0.35">
      <c r="A943" s="2" t="s">
        <v>1390</v>
      </c>
      <c r="B943">
        <f>_xlfn.XLOOKUP(A943,'Patient Demographics'!A:A,'Billing Details'!J:J,FALSE)</f>
        <v>4000</v>
      </c>
      <c r="C943" t="str">
        <f>_xlfn.XLOOKUP(A943,'Patient Demographics'!A:A,'Patient Demographics'!N:N,FALSE)</f>
        <v>East</v>
      </c>
      <c r="D943">
        <f>_xlfn.XLOOKUP(A943,'Patient Demographics'!A:A,'Patient Demographics'!I:I,FALSE)</f>
        <v>42</v>
      </c>
      <c r="E943" t="str">
        <f>_xlfn.XLOOKUP(A943,'Patient Demographics'!A:A,'Patient Demographics'!J:J,FALSE)</f>
        <v>Adult</v>
      </c>
      <c r="F943">
        <f>_xlfn.XLOOKUP(A943,'Billing Details'!A:A,'Billing Details'!U:U,FALSE)</f>
        <v>2011.16</v>
      </c>
      <c r="G943">
        <f>_xlfn.XLOOKUP(A943,'Patient Health Records'!A:A,'Patient Health Records'!E:E,FALSE)</f>
        <v>92.8</v>
      </c>
      <c r="H943" t="str">
        <f>_xlfn.XLOOKUP(A943,'Patient Health Records'!A:A,'Patient Health Records'!B:B,FALSE)</f>
        <v>O+</v>
      </c>
      <c r="I943" t="b">
        <f>_xlfn.XLOOKUP(A943,'Patient Health Records'!A:A,'Patient Health Records'!J:J,FALSE)</f>
        <v>1</v>
      </c>
      <c r="J943" t="b">
        <f>_xlfn.XLOOKUP(A943,'Patient Health Records'!A:A,'Patient Health Records'!P:P,FALSE)</f>
        <v>0</v>
      </c>
      <c r="K943" s="68">
        <f>_xlfn.XLOOKUP(A943,'Patient Health Records'!A:A,'Patient Health Records'!F:F,FALSE)</f>
        <v>34.927923519891607</v>
      </c>
      <c r="L943" s="22" t="b">
        <f>_xlfn.XLOOKUP(A943,'Patient Health Records'!A:A,'Patient Health Records'!AD:AD,FALSE)</f>
        <v>1</v>
      </c>
      <c r="M943">
        <f>_xlfn.XLOOKUP(A943,'Patient Demographics'!A:A,'Patient Demographics'!K:K,FALSE)</f>
        <v>9</v>
      </c>
      <c r="N943" t="b">
        <f>_xlfn.XLOOKUP(A943,'Billing Details'!A:A,'Billing Details'!T:T,FALSE)</f>
        <v>1</v>
      </c>
      <c r="O943" t="str">
        <f>_xlfn.XLOOKUP(A943,'Patient Health Records'!A:A,'Patient Health Records'!AF:AF,FALSE)</f>
        <v>Respiratory Infection</v>
      </c>
      <c r="P943" t="b">
        <f>_xlfn.XLOOKUP(A943,'Patient Health Records'!A:A,'Patient Health Records'!X:X,FALSE)</f>
        <v>0</v>
      </c>
      <c r="Q943" t="b">
        <f>_xlfn.XLOOKUP(A943,'Patient Health Records'!A:A,'Patient Health Records'!S:S,FALSE)</f>
        <v>1</v>
      </c>
      <c r="R943" t="b">
        <f>_xlfn.XLOOKUP(A943,'Patient Health Records'!A:A,'Patient Health Records'!AA:AA,FALSE)</f>
        <v>0</v>
      </c>
      <c r="S943" t="str">
        <f>_xlfn.XLOOKUP(A943,'Patient Demographics'!A:A,'Patient Demographics'!E:E,FALSE)</f>
        <v>Male</v>
      </c>
      <c r="T943" t="str">
        <f>_xlfn.XLOOKUP(A943,'Patient Education'!A:A,'Patient Education'!B:B,FALSE)</f>
        <v>Bachelor's Degree</v>
      </c>
      <c r="U943" t="str">
        <f>_xlfn.XLOOKUP('Combined Sheet'!A943,'Patient Education'!A:A,'Patient Education'!C:C,FALSE)</f>
        <v>Nurse</v>
      </c>
      <c r="V943">
        <f>_xlfn.XLOOKUP(A943,'Billing Details'!A:A,'Billing Details'!J:J,FALSE)</f>
        <v>4000</v>
      </c>
    </row>
    <row r="944" spans="1:22" x14ac:dyDescent="0.35">
      <c r="A944" s="2" t="s">
        <v>1392</v>
      </c>
      <c r="B944">
        <f>_xlfn.XLOOKUP(A944,'Patient Demographics'!A:A,'Billing Details'!J:J,FALSE)</f>
        <v>240000</v>
      </c>
      <c r="C944" t="str">
        <f>_xlfn.XLOOKUP(A944,'Patient Demographics'!A:A,'Patient Demographics'!N:N,FALSE)</f>
        <v>North</v>
      </c>
      <c r="D944">
        <f>_xlfn.XLOOKUP(A944,'Patient Demographics'!A:A,'Patient Demographics'!I:I,FALSE)</f>
        <v>53</v>
      </c>
      <c r="E944" t="str">
        <f>_xlfn.XLOOKUP(A944,'Patient Demographics'!A:A,'Patient Demographics'!J:J,FALSE)</f>
        <v>Senior</v>
      </c>
      <c r="F944" t="str">
        <f>_xlfn.XLOOKUP(A944,'Billing Details'!A:A,'Billing Details'!U:U,FALSE)</f>
        <v/>
      </c>
      <c r="G944">
        <f>_xlfn.XLOOKUP(A944,'Patient Health Records'!A:A,'Patient Health Records'!E:E,FALSE)</f>
        <v>50.1</v>
      </c>
      <c r="H944" t="str">
        <f>_xlfn.XLOOKUP(A944,'Patient Health Records'!A:A,'Patient Health Records'!B:B,FALSE)</f>
        <v>AB+</v>
      </c>
      <c r="I944" t="b">
        <f>_xlfn.XLOOKUP(A944,'Patient Health Records'!A:A,'Patient Health Records'!J:J,FALSE)</f>
        <v>0</v>
      </c>
      <c r="J944" t="b">
        <f>_xlfn.XLOOKUP(A944,'Patient Health Records'!A:A,'Patient Health Records'!P:P,FALSE)</f>
        <v>1</v>
      </c>
      <c r="K944" s="68">
        <f>_xlfn.XLOOKUP(A944,'Patient Health Records'!A:A,'Patient Health Records'!F:F,FALSE)</f>
        <v>20.586785009861931</v>
      </c>
      <c r="L944" s="22" t="b">
        <f>_xlfn.XLOOKUP(A944,'Patient Health Records'!A:A,'Patient Health Records'!AD:AD,FALSE)</f>
        <v>0</v>
      </c>
      <c r="M944">
        <f>_xlfn.XLOOKUP(A944,'Patient Demographics'!A:A,'Patient Demographics'!K:K,FALSE)</f>
        <v>2</v>
      </c>
      <c r="N944" t="b">
        <f>_xlfn.XLOOKUP(A944,'Billing Details'!A:A,'Billing Details'!T:T,FALSE)</f>
        <v>0</v>
      </c>
      <c r="O944" t="str">
        <f>_xlfn.XLOOKUP(A944,'Patient Health Records'!A:A,'Patient Health Records'!AF:AF,FALSE)</f>
        <v>Diabetes</v>
      </c>
      <c r="P944" t="b">
        <f>_xlfn.XLOOKUP(A944,'Patient Health Records'!A:A,'Patient Health Records'!X:X,FALSE)</f>
        <v>0</v>
      </c>
      <c r="Q944" t="b">
        <f>_xlfn.XLOOKUP(A944,'Patient Health Records'!A:A,'Patient Health Records'!S:S,FALSE)</f>
        <v>0</v>
      </c>
      <c r="R944" t="b">
        <f>_xlfn.XLOOKUP(A944,'Patient Health Records'!A:A,'Patient Health Records'!AA:AA,FALSE)</f>
        <v>0</v>
      </c>
      <c r="S944" t="str">
        <f>_xlfn.XLOOKUP(A944,'Patient Demographics'!A:A,'Patient Demographics'!E:E,FALSE)</f>
        <v>Female</v>
      </c>
      <c r="T944" t="str">
        <f>_xlfn.XLOOKUP(A944,'Patient Education'!A:A,'Patient Education'!B:B,FALSE)</f>
        <v>Master's Degree</v>
      </c>
      <c r="U944" t="str">
        <f>_xlfn.XLOOKUP('Combined Sheet'!A944,'Patient Education'!A:A,'Patient Education'!C:C,FALSE)</f>
        <v>Senior Executive</v>
      </c>
      <c r="V944">
        <f>_xlfn.XLOOKUP(A944,'Billing Details'!A:A,'Billing Details'!J:J,FALSE)</f>
        <v>240000</v>
      </c>
    </row>
    <row r="945" spans="1:22" x14ac:dyDescent="0.35">
      <c r="A945" s="2" t="s">
        <v>1393</v>
      </c>
      <c r="B945">
        <f>_xlfn.XLOOKUP(A945,'Patient Demographics'!A:A,'Billing Details'!J:J,FALSE)</f>
        <v>3000</v>
      </c>
      <c r="C945" t="str">
        <f>_xlfn.XLOOKUP(A945,'Patient Demographics'!A:A,'Patient Demographics'!N:N,FALSE)</f>
        <v>West</v>
      </c>
      <c r="D945">
        <f>_xlfn.XLOOKUP(A945,'Patient Demographics'!A:A,'Patient Demographics'!I:I,FALSE)</f>
        <v>73</v>
      </c>
      <c r="E945" t="str">
        <f>_xlfn.XLOOKUP(A945,'Patient Demographics'!A:A,'Patient Demographics'!J:J,FALSE)</f>
        <v>super senior</v>
      </c>
      <c r="F945">
        <f>_xlfn.XLOOKUP(A945,'Billing Details'!A:A,'Billing Details'!U:U,FALSE)</f>
        <v>2174.79</v>
      </c>
      <c r="G945">
        <f>_xlfn.XLOOKUP(A945,'Patient Health Records'!A:A,'Patient Health Records'!E:E,FALSE)</f>
        <v>90.7</v>
      </c>
      <c r="H945" t="str">
        <f>_xlfn.XLOOKUP(A945,'Patient Health Records'!A:A,'Patient Health Records'!B:B,FALSE)</f>
        <v>A-</v>
      </c>
      <c r="I945" t="b">
        <f>_xlfn.XLOOKUP(A945,'Patient Health Records'!A:A,'Patient Health Records'!J:J,FALSE)</f>
        <v>0</v>
      </c>
      <c r="J945" t="b">
        <f>_xlfn.XLOOKUP(A945,'Patient Health Records'!A:A,'Patient Health Records'!P:P,FALSE)</f>
        <v>0</v>
      </c>
      <c r="K945" s="68">
        <f>_xlfn.XLOOKUP(A945,'Patient Health Records'!A:A,'Patient Health Records'!F:F,FALSE)</f>
        <v>34.990933991744143</v>
      </c>
      <c r="L945" s="22" t="b">
        <f>_xlfn.XLOOKUP(A945,'Patient Health Records'!A:A,'Patient Health Records'!AD:AD,FALSE)</f>
        <v>1</v>
      </c>
      <c r="M945">
        <f>_xlfn.XLOOKUP(A945,'Patient Demographics'!A:A,'Patient Demographics'!K:K,FALSE)</f>
        <v>12</v>
      </c>
      <c r="N945" t="b">
        <f>_xlfn.XLOOKUP(A945,'Billing Details'!A:A,'Billing Details'!T:T,FALSE)</f>
        <v>1</v>
      </c>
      <c r="O945" t="str">
        <f>_xlfn.XLOOKUP(A945,'Patient Health Records'!A:A,'Patient Health Records'!AF:AF,FALSE)</f>
        <v>Fractured Arm</v>
      </c>
      <c r="P945" t="b">
        <f>_xlfn.XLOOKUP(A945,'Patient Health Records'!A:A,'Patient Health Records'!X:X,FALSE)</f>
        <v>0</v>
      </c>
      <c r="Q945" t="b">
        <f>_xlfn.XLOOKUP(A945,'Patient Health Records'!A:A,'Patient Health Records'!S:S,FALSE)</f>
        <v>0</v>
      </c>
      <c r="R945" t="b">
        <f>_xlfn.XLOOKUP(A945,'Patient Health Records'!A:A,'Patient Health Records'!AA:AA,FALSE)</f>
        <v>1</v>
      </c>
      <c r="S945" t="str">
        <f>_xlfn.XLOOKUP(A945,'Patient Demographics'!A:A,'Patient Demographics'!E:E,FALSE)</f>
        <v>Male</v>
      </c>
      <c r="T945" t="str">
        <f>_xlfn.XLOOKUP(A945,'Patient Education'!A:A,'Patient Education'!B:B,FALSE)</f>
        <v>Uneducated</v>
      </c>
      <c r="U945" t="str">
        <f>_xlfn.XLOOKUP('Combined Sheet'!A945,'Patient Education'!A:A,'Patient Education'!C:C,FALSE)</f>
        <v>Unemployed</v>
      </c>
      <c r="V945">
        <f>_xlfn.XLOOKUP(A945,'Billing Details'!A:A,'Billing Details'!J:J,FALSE)</f>
        <v>3000</v>
      </c>
    </row>
    <row r="946" spans="1:22" x14ac:dyDescent="0.35">
      <c r="A946" s="2" t="s">
        <v>1395</v>
      </c>
      <c r="B946">
        <f>_xlfn.XLOOKUP(A946,'Patient Demographics'!A:A,'Billing Details'!J:J,FALSE)</f>
        <v>100</v>
      </c>
      <c r="C946" t="str">
        <f>_xlfn.XLOOKUP(A946,'Patient Demographics'!A:A,'Patient Demographics'!N:N,FALSE)</f>
        <v>East</v>
      </c>
      <c r="D946">
        <f>_xlfn.XLOOKUP(A946,'Patient Demographics'!A:A,'Patient Demographics'!I:I,FALSE)</f>
        <v>42</v>
      </c>
      <c r="E946" t="str">
        <f>_xlfn.XLOOKUP(A946,'Patient Demographics'!A:A,'Patient Demographics'!J:J,FALSE)</f>
        <v>Adult</v>
      </c>
      <c r="F946">
        <f>_xlfn.XLOOKUP(A946,'Billing Details'!A:A,'Billing Details'!U:U,FALSE)</f>
        <v>59.3</v>
      </c>
      <c r="G946">
        <f>_xlfn.XLOOKUP(A946,'Patient Health Records'!A:A,'Patient Health Records'!E:E,FALSE)</f>
        <v>105.5</v>
      </c>
      <c r="H946" t="str">
        <f>_xlfn.XLOOKUP(A946,'Patient Health Records'!A:A,'Patient Health Records'!B:B,FALSE)</f>
        <v>O-</v>
      </c>
      <c r="I946" t="b">
        <f>_xlfn.XLOOKUP(A946,'Patient Health Records'!A:A,'Patient Health Records'!J:J,FALSE)</f>
        <v>0</v>
      </c>
      <c r="J946" t="b">
        <f>_xlfn.XLOOKUP(A946,'Patient Health Records'!A:A,'Patient Health Records'!P:P,FALSE)</f>
        <v>0</v>
      </c>
      <c r="K946" s="68">
        <f>_xlfn.XLOOKUP(A946,'Patient Health Records'!A:A,'Patient Health Records'!F:F,FALSE)</f>
        <v>33.674869928819938</v>
      </c>
      <c r="L946" s="22" t="b">
        <f>_xlfn.XLOOKUP(A946,'Patient Health Records'!A:A,'Patient Health Records'!AD:AD,FALSE)</f>
        <v>1</v>
      </c>
      <c r="M946">
        <f>_xlfn.XLOOKUP(A946,'Patient Demographics'!A:A,'Patient Demographics'!K:K,FALSE)</f>
        <v>2</v>
      </c>
      <c r="N946" t="b">
        <f>_xlfn.XLOOKUP(A946,'Billing Details'!A:A,'Billing Details'!T:T,FALSE)</f>
        <v>1</v>
      </c>
      <c r="O946" t="str">
        <f>_xlfn.XLOOKUP(A946,'Patient Health Records'!A:A,'Patient Health Records'!AF:AF,FALSE)</f>
        <v>Childbirth</v>
      </c>
      <c r="P946" t="b">
        <f>_xlfn.XLOOKUP(A946,'Patient Health Records'!A:A,'Patient Health Records'!X:X,FALSE)</f>
        <v>0</v>
      </c>
      <c r="Q946" t="b">
        <f>_xlfn.XLOOKUP(A946,'Patient Health Records'!A:A,'Patient Health Records'!S:S,FALSE)</f>
        <v>0</v>
      </c>
      <c r="R946" t="b">
        <f>_xlfn.XLOOKUP(A946,'Patient Health Records'!A:A,'Patient Health Records'!AA:AA,FALSE)</f>
        <v>1</v>
      </c>
      <c r="S946" t="str">
        <f>_xlfn.XLOOKUP(A946,'Patient Demographics'!A:A,'Patient Demographics'!E:E,FALSE)</f>
        <v>Female</v>
      </c>
      <c r="T946" t="str">
        <f>_xlfn.XLOOKUP(A946,'Patient Education'!A:A,'Patient Education'!B:B,FALSE)</f>
        <v>Master's Degree</v>
      </c>
      <c r="U946" t="str">
        <f>_xlfn.XLOOKUP('Combined Sheet'!A946,'Patient Education'!A:A,'Patient Education'!C:C,FALSE)</f>
        <v>Software Engineer</v>
      </c>
      <c r="V946">
        <f>_xlfn.XLOOKUP(A946,'Billing Details'!A:A,'Billing Details'!J:J,FALSE)</f>
        <v>100</v>
      </c>
    </row>
    <row r="947" spans="1:22" x14ac:dyDescent="0.35">
      <c r="A947" s="2" t="s">
        <v>1397</v>
      </c>
      <c r="B947">
        <f>_xlfn.XLOOKUP(A947,'Patient Demographics'!A:A,'Billing Details'!J:J,FALSE)</f>
        <v>500</v>
      </c>
      <c r="C947" t="str">
        <f>_xlfn.XLOOKUP(A947,'Patient Demographics'!A:A,'Patient Demographics'!N:N,FALSE)</f>
        <v>North</v>
      </c>
      <c r="D947">
        <f>_xlfn.XLOOKUP(A947,'Patient Demographics'!A:A,'Patient Demographics'!I:I,FALSE)</f>
        <v>48</v>
      </c>
      <c r="E947" t="str">
        <f>_xlfn.XLOOKUP(A947,'Patient Demographics'!A:A,'Patient Demographics'!J:J,FALSE)</f>
        <v>Senior</v>
      </c>
      <c r="F947">
        <f>_xlfn.XLOOKUP(A947,'Billing Details'!A:A,'Billing Details'!U:U,FALSE)</f>
        <v>429.54</v>
      </c>
      <c r="G947">
        <f>_xlfn.XLOOKUP(A947,'Patient Health Records'!A:A,'Patient Health Records'!E:E,FALSE)</f>
        <v>78.8</v>
      </c>
      <c r="H947" t="str">
        <f>_xlfn.XLOOKUP(A947,'Patient Health Records'!A:A,'Patient Health Records'!B:B,FALSE)</f>
        <v>B-</v>
      </c>
      <c r="I947" t="b">
        <f>_xlfn.XLOOKUP(A947,'Patient Health Records'!A:A,'Patient Health Records'!J:J,FALSE)</f>
        <v>0</v>
      </c>
      <c r="J947" t="b">
        <f>_xlfn.XLOOKUP(A947,'Patient Health Records'!A:A,'Patient Health Records'!P:P,FALSE)</f>
        <v>0</v>
      </c>
      <c r="K947" s="68">
        <f>_xlfn.XLOOKUP(A947,'Patient Health Records'!A:A,'Patient Health Records'!F:F,FALSE)</f>
        <v>28.254867510488005</v>
      </c>
      <c r="L947" s="22" t="b">
        <f>_xlfn.XLOOKUP(A947,'Patient Health Records'!A:A,'Patient Health Records'!AD:AD,FALSE)</f>
        <v>1</v>
      </c>
      <c r="M947">
        <f>_xlfn.XLOOKUP(A947,'Patient Demographics'!A:A,'Patient Demographics'!K:K,FALSE)</f>
        <v>1</v>
      </c>
      <c r="N947" t="b">
        <f>_xlfn.XLOOKUP(A947,'Billing Details'!A:A,'Billing Details'!T:T,FALSE)</f>
        <v>1</v>
      </c>
      <c r="O947" t="str">
        <f>_xlfn.XLOOKUP(A947,'Patient Health Records'!A:A,'Patient Health Records'!AF:AF,FALSE)</f>
        <v>Heart Attack</v>
      </c>
      <c r="P947" t="b">
        <f>_xlfn.XLOOKUP(A947,'Patient Health Records'!A:A,'Patient Health Records'!X:X,FALSE)</f>
        <v>0</v>
      </c>
      <c r="Q947" t="b">
        <f>_xlfn.XLOOKUP(A947,'Patient Health Records'!A:A,'Patient Health Records'!S:S,FALSE)</f>
        <v>0</v>
      </c>
      <c r="R947" t="b">
        <f>_xlfn.XLOOKUP(A947,'Patient Health Records'!A:A,'Patient Health Records'!AA:AA,FALSE)</f>
        <v>0</v>
      </c>
      <c r="S947" t="str">
        <f>_xlfn.XLOOKUP(A947,'Patient Demographics'!A:A,'Patient Demographics'!E:E,FALSE)</f>
        <v>Male</v>
      </c>
      <c r="T947" t="str">
        <f>_xlfn.XLOOKUP(A947,'Patient Education'!A:A,'Patient Education'!B:B,FALSE)</f>
        <v>Post-graduate</v>
      </c>
      <c r="U947" t="str">
        <f>_xlfn.XLOOKUP('Combined Sheet'!A947,'Patient Education'!A:A,'Patient Education'!C:C,FALSE)</f>
        <v>Scientist</v>
      </c>
      <c r="V947">
        <f>_xlfn.XLOOKUP(A947,'Billing Details'!A:A,'Billing Details'!J:J,FALSE)</f>
        <v>500</v>
      </c>
    </row>
    <row r="948" spans="1:22" x14ac:dyDescent="0.35">
      <c r="A948" s="2" t="s">
        <v>1398</v>
      </c>
      <c r="B948">
        <f>_xlfn.XLOOKUP(A948,'Patient Demographics'!A:A,'Billing Details'!J:J,FALSE)</f>
        <v>40000</v>
      </c>
      <c r="C948" t="str">
        <f>_xlfn.XLOOKUP(A948,'Patient Demographics'!A:A,'Patient Demographics'!N:N,FALSE)</f>
        <v>East</v>
      </c>
      <c r="D948">
        <f>_xlfn.XLOOKUP(A948,'Patient Demographics'!A:A,'Patient Demographics'!I:I,FALSE)</f>
        <v>53</v>
      </c>
      <c r="E948" t="str">
        <f>_xlfn.XLOOKUP(A948,'Patient Demographics'!A:A,'Patient Demographics'!J:J,FALSE)</f>
        <v>Senior</v>
      </c>
      <c r="F948">
        <f>_xlfn.XLOOKUP(A948,'Billing Details'!A:A,'Billing Details'!U:U,FALSE)</f>
        <v>29043.600000000002</v>
      </c>
      <c r="G948">
        <f>_xlfn.XLOOKUP(A948,'Patient Health Records'!A:A,'Patient Health Records'!E:E,FALSE)</f>
        <v>69</v>
      </c>
      <c r="H948" t="str">
        <f>_xlfn.XLOOKUP(A948,'Patient Health Records'!A:A,'Patient Health Records'!B:B,FALSE)</f>
        <v>A+</v>
      </c>
      <c r="I948" t="b">
        <f>_xlfn.XLOOKUP(A948,'Patient Health Records'!A:A,'Patient Health Records'!J:J,FALSE)</f>
        <v>0</v>
      </c>
      <c r="J948" t="b">
        <f>_xlfn.XLOOKUP(A948,'Patient Health Records'!A:A,'Patient Health Records'!P:P,FALSE)</f>
        <v>0</v>
      </c>
      <c r="K948" s="68">
        <f>_xlfn.XLOOKUP(A948,'Patient Health Records'!A:A,'Patient Health Records'!F:F,FALSE)</f>
        <v>26.291723822588015</v>
      </c>
      <c r="L948" s="22" t="b">
        <f>_xlfn.XLOOKUP(A948,'Patient Health Records'!A:A,'Patient Health Records'!AD:AD,FALSE)</f>
        <v>0</v>
      </c>
      <c r="M948">
        <f>_xlfn.XLOOKUP(A948,'Patient Demographics'!A:A,'Patient Demographics'!K:K,FALSE)</f>
        <v>3</v>
      </c>
      <c r="N948" t="b">
        <f>_xlfn.XLOOKUP(A948,'Billing Details'!A:A,'Billing Details'!T:T,FALSE)</f>
        <v>1</v>
      </c>
      <c r="O948" t="str">
        <f>_xlfn.XLOOKUP(A948,'Patient Health Records'!A:A,'Patient Health Records'!AF:AF,FALSE)</f>
        <v>Prostate Cancer</v>
      </c>
      <c r="P948" t="b">
        <f>_xlfn.XLOOKUP(A948,'Patient Health Records'!A:A,'Patient Health Records'!X:X,FALSE)</f>
        <v>0</v>
      </c>
      <c r="Q948" t="b">
        <f>_xlfn.XLOOKUP(A948,'Patient Health Records'!A:A,'Patient Health Records'!S:S,FALSE)</f>
        <v>0</v>
      </c>
      <c r="R948" t="b">
        <f>_xlfn.XLOOKUP(A948,'Patient Health Records'!A:A,'Patient Health Records'!AA:AA,FALSE)</f>
        <v>0</v>
      </c>
      <c r="S948" t="str">
        <f>_xlfn.XLOOKUP(A948,'Patient Demographics'!A:A,'Patient Demographics'!E:E,FALSE)</f>
        <v>Female</v>
      </c>
      <c r="T948" t="str">
        <f>_xlfn.XLOOKUP(A948,'Patient Education'!A:A,'Patient Education'!B:B,FALSE)</f>
        <v>School</v>
      </c>
      <c r="U948" t="str">
        <f>_xlfn.XLOOKUP('Combined Sheet'!A948,'Patient Education'!A:A,'Patient Education'!C:C,FALSE)</f>
        <v>Driver</v>
      </c>
      <c r="V948">
        <f>_xlfn.XLOOKUP(A948,'Billing Details'!A:A,'Billing Details'!J:J,FALSE)</f>
        <v>40000</v>
      </c>
    </row>
    <row r="949" spans="1:22" x14ac:dyDescent="0.35">
      <c r="A949" s="2" t="s">
        <v>1399</v>
      </c>
      <c r="B949">
        <f>_xlfn.XLOOKUP(A949,'Patient Demographics'!A:A,'Billing Details'!J:J,FALSE)</f>
        <v>3000</v>
      </c>
      <c r="C949" t="str">
        <f>_xlfn.XLOOKUP(A949,'Patient Demographics'!A:A,'Patient Demographics'!N:N,FALSE)</f>
        <v>South</v>
      </c>
      <c r="D949">
        <f>_xlfn.XLOOKUP(A949,'Patient Demographics'!A:A,'Patient Demographics'!I:I,FALSE)</f>
        <v>38</v>
      </c>
      <c r="E949" t="str">
        <f>_xlfn.XLOOKUP(A949,'Patient Demographics'!A:A,'Patient Demographics'!J:J,FALSE)</f>
        <v>Adult</v>
      </c>
      <c r="F949" t="str">
        <f>_xlfn.XLOOKUP(A949,'Billing Details'!A:A,'Billing Details'!U:U,FALSE)</f>
        <v/>
      </c>
      <c r="G949">
        <f>_xlfn.XLOOKUP(A949,'Patient Health Records'!A:A,'Patient Health Records'!E:E,FALSE)</f>
        <v>92</v>
      </c>
      <c r="H949" t="str">
        <f>_xlfn.XLOOKUP(A949,'Patient Health Records'!A:A,'Patient Health Records'!B:B,FALSE)</f>
        <v>A+</v>
      </c>
      <c r="I949" t="b">
        <f>_xlfn.XLOOKUP(A949,'Patient Health Records'!A:A,'Patient Health Records'!J:J,FALSE)</f>
        <v>1</v>
      </c>
      <c r="J949" t="b">
        <f>_xlfn.XLOOKUP(A949,'Patient Health Records'!A:A,'Patient Health Records'!P:P,FALSE)</f>
        <v>0</v>
      </c>
      <c r="K949" s="68">
        <f>_xlfn.XLOOKUP(A949,'Patient Health Records'!A:A,'Patient Health Records'!F:F,FALSE)</f>
        <v>34.205829863176689</v>
      </c>
      <c r="L949" s="22" t="b">
        <f>_xlfn.XLOOKUP(A949,'Patient Health Records'!A:A,'Patient Health Records'!AD:AD,FALSE)</f>
        <v>1</v>
      </c>
      <c r="M949">
        <f>_xlfn.XLOOKUP(A949,'Patient Demographics'!A:A,'Patient Demographics'!K:K,FALSE)</f>
        <v>40</v>
      </c>
      <c r="N949" t="b">
        <f>_xlfn.XLOOKUP(A949,'Billing Details'!A:A,'Billing Details'!T:T,FALSE)</f>
        <v>0</v>
      </c>
      <c r="O949" t="str">
        <f>_xlfn.XLOOKUP(A949,'Patient Health Records'!A:A,'Patient Health Records'!AF:AF,FALSE)</f>
        <v>Cancer</v>
      </c>
      <c r="P949" t="b">
        <f>_xlfn.XLOOKUP(A949,'Patient Health Records'!A:A,'Patient Health Records'!X:X,FALSE)</f>
        <v>0</v>
      </c>
      <c r="Q949" t="b">
        <f>_xlfn.XLOOKUP(A949,'Patient Health Records'!A:A,'Patient Health Records'!S:S,FALSE)</f>
        <v>1</v>
      </c>
      <c r="R949" t="b">
        <f>_xlfn.XLOOKUP(A949,'Patient Health Records'!A:A,'Patient Health Records'!AA:AA,FALSE)</f>
        <v>0</v>
      </c>
      <c r="S949" t="str">
        <f>_xlfn.XLOOKUP(A949,'Patient Demographics'!A:A,'Patient Demographics'!E:E,FALSE)</f>
        <v>Male</v>
      </c>
      <c r="T949" t="str">
        <f>_xlfn.XLOOKUP(A949,'Patient Education'!A:A,'Patient Education'!B:B,FALSE)</f>
        <v>School</v>
      </c>
      <c r="U949" t="str">
        <f>_xlfn.XLOOKUP('Combined Sheet'!A949,'Patient Education'!A:A,'Patient Education'!C:C,FALSE)</f>
        <v>Driver</v>
      </c>
      <c r="V949">
        <f>_xlfn.XLOOKUP(A949,'Billing Details'!A:A,'Billing Details'!J:J,FALSE)</f>
        <v>3000</v>
      </c>
    </row>
    <row r="950" spans="1:22" x14ac:dyDescent="0.35">
      <c r="A950" s="2" t="s">
        <v>1400</v>
      </c>
      <c r="B950">
        <f>_xlfn.XLOOKUP(A950,'Patient Demographics'!A:A,'Billing Details'!J:J,FALSE)</f>
        <v>240000</v>
      </c>
      <c r="C950" t="str">
        <f>_xlfn.XLOOKUP(A950,'Patient Demographics'!A:A,'Patient Demographics'!N:N,FALSE)</f>
        <v>West</v>
      </c>
      <c r="D950">
        <f>_xlfn.XLOOKUP(A950,'Patient Demographics'!A:A,'Patient Demographics'!I:I,FALSE)</f>
        <v>58</v>
      </c>
      <c r="E950" t="str">
        <f>_xlfn.XLOOKUP(A950,'Patient Demographics'!A:A,'Patient Demographics'!J:J,FALSE)</f>
        <v>Senior</v>
      </c>
      <c r="F950">
        <f>_xlfn.XLOOKUP(A950,'Billing Details'!A:A,'Billing Details'!U:U,FALSE)</f>
        <v>167688.48000000001</v>
      </c>
      <c r="G950">
        <f>_xlfn.XLOOKUP(A950,'Patient Health Records'!A:A,'Patient Health Records'!E:E,FALSE)</f>
        <v>78.5</v>
      </c>
      <c r="H950" t="str">
        <f>_xlfn.XLOOKUP(A950,'Patient Health Records'!A:A,'Patient Health Records'!B:B,FALSE)</f>
        <v>AB-</v>
      </c>
      <c r="I950" t="b">
        <f>_xlfn.XLOOKUP(A950,'Patient Health Records'!A:A,'Patient Health Records'!J:J,FALSE)</f>
        <v>1</v>
      </c>
      <c r="J950" t="b">
        <f>_xlfn.XLOOKUP(A950,'Patient Health Records'!A:A,'Patient Health Records'!P:P,FALSE)</f>
        <v>0</v>
      </c>
      <c r="K950" s="68">
        <f>_xlfn.XLOOKUP(A950,'Patient Health Records'!A:A,'Patient Health Records'!F:F,FALSE)</f>
        <v>31.445281204935103</v>
      </c>
      <c r="L950" s="22" t="b">
        <f>_xlfn.XLOOKUP(A950,'Patient Health Records'!A:A,'Patient Health Records'!AD:AD,FALSE)</f>
        <v>1</v>
      </c>
      <c r="M950">
        <f>_xlfn.XLOOKUP(A950,'Patient Demographics'!A:A,'Patient Demographics'!K:K,FALSE)</f>
        <v>7</v>
      </c>
      <c r="N950" t="b">
        <f>_xlfn.XLOOKUP(A950,'Billing Details'!A:A,'Billing Details'!T:T,FALSE)</f>
        <v>1</v>
      </c>
      <c r="O950" t="str">
        <f>_xlfn.XLOOKUP(A950,'Patient Health Records'!A:A,'Patient Health Records'!AF:AF,FALSE)</f>
        <v>Kidney Stones</v>
      </c>
      <c r="P950" t="b">
        <f>_xlfn.XLOOKUP(A950,'Patient Health Records'!A:A,'Patient Health Records'!X:X,FALSE)</f>
        <v>0</v>
      </c>
      <c r="Q950" t="b">
        <f>_xlfn.XLOOKUP(A950,'Patient Health Records'!A:A,'Patient Health Records'!S:S,FALSE)</f>
        <v>1</v>
      </c>
      <c r="R950" t="b">
        <f>_xlfn.XLOOKUP(A950,'Patient Health Records'!A:A,'Patient Health Records'!AA:AA,FALSE)</f>
        <v>0</v>
      </c>
      <c r="S950" t="str">
        <f>_xlfn.XLOOKUP(A950,'Patient Demographics'!A:A,'Patient Demographics'!E:E,FALSE)</f>
        <v>Female</v>
      </c>
      <c r="T950" t="str">
        <f>_xlfn.XLOOKUP(A950,'Patient Education'!A:A,'Patient Education'!B:B,FALSE)</f>
        <v>PhD</v>
      </c>
      <c r="U950" t="str">
        <f>_xlfn.XLOOKUP('Combined Sheet'!A950,'Patient Education'!A:A,'Patient Education'!C:C,FALSE)</f>
        <v>CEO</v>
      </c>
      <c r="V950">
        <f>_xlfn.XLOOKUP(A950,'Billing Details'!A:A,'Billing Details'!J:J,FALSE)</f>
        <v>240000</v>
      </c>
    </row>
    <row r="951" spans="1:22" x14ac:dyDescent="0.35">
      <c r="A951" s="2" t="s">
        <v>1401</v>
      </c>
      <c r="B951">
        <f>_xlfn.XLOOKUP(A951,'Patient Demographics'!A:A,'Billing Details'!J:J,FALSE)</f>
        <v>500</v>
      </c>
      <c r="C951" t="str">
        <f>_xlfn.XLOOKUP(A951,'Patient Demographics'!A:A,'Patient Demographics'!N:N,FALSE)</f>
        <v>South</v>
      </c>
      <c r="D951">
        <f>_xlfn.XLOOKUP(A951,'Patient Demographics'!A:A,'Patient Demographics'!I:I,FALSE)</f>
        <v>45</v>
      </c>
      <c r="E951" t="str">
        <f>_xlfn.XLOOKUP(A951,'Patient Demographics'!A:A,'Patient Demographics'!J:J,FALSE)</f>
        <v>Adult</v>
      </c>
      <c r="F951" t="str">
        <f>_xlfn.XLOOKUP(A951,'Billing Details'!A:A,'Billing Details'!U:U,FALSE)</f>
        <v/>
      </c>
      <c r="G951">
        <f>_xlfn.XLOOKUP(A951,'Patient Health Records'!A:A,'Patient Health Records'!E:E,FALSE)</f>
        <v>97.8</v>
      </c>
      <c r="H951" t="str">
        <f>_xlfn.XLOOKUP(A951,'Patient Health Records'!A:A,'Patient Health Records'!B:B,FALSE)</f>
        <v>A+</v>
      </c>
      <c r="I951" t="b">
        <f>_xlfn.XLOOKUP(A951,'Patient Health Records'!A:A,'Patient Health Records'!J:J,FALSE)</f>
        <v>0</v>
      </c>
      <c r="J951" t="b">
        <f>_xlfn.XLOOKUP(A951,'Patient Health Records'!A:A,'Patient Health Records'!P:P,FALSE)</f>
        <v>1</v>
      </c>
      <c r="K951" s="68">
        <f>_xlfn.XLOOKUP(A951,'Patient Health Records'!A:A,'Patient Health Records'!F:F,FALSE)</f>
        <v>33.058409951325046</v>
      </c>
      <c r="L951" s="22" t="b">
        <f>_xlfn.XLOOKUP(A951,'Patient Health Records'!A:A,'Patient Health Records'!AD:AD,FALSE)</f>
        <v>1</v>
      </c>
      <c r="M951">
        <f>_xlfn.XLOOKUP(A951,'Patient Demographics'!A:A,'Patient Demographics'!K:K,FALSE)</f>
        <v>70</v>
      </c>
      <c r="N951" t="b">
        <f>_xlfn.XLOOKUP(A951,'Billing Details'!A:A,'Billing Details'!T:T,FALSE)</f>
        <v>0</v>
      </c>
      <c r="O951" t="str">
        <f>_xlfn.XLOOKUP(A951,'Patient Health Records'!A:A,'Patient Health Records'!AF:AF,FALSE)</f>
        <v>Respiratory Infection</v>
      </c>
      <c r="P951" t="b">
        <f>_xlfn.XLOOKUP(A951,'Patient Health Records'!A:A,'Patient Health Records'!X:X,FALSE)</f>
        <v>0</v>
      </c>
      <c r="Q951" t="b">
        <f>_xlfn.XLOOKUP(A951,'Patient Health Records'!A:A,'Patient Health Records'!S:S,FALSE)</f>
        <v>1</v>
      </c>
      <c r="R951" t="b">
        <f>_xlfn.XLOOKUP(A951,'Patient Health Records'!A:A,'Patient Health Records'!AA:AA,FALSE)</f>
        <v>0</v>
      </c>
      <c r="S951" t="str">
        <f>_xlfn.XLOOKUP(A951,'Patient Demographics'!A:A,'Patient Demographics'!E:E,FALSE)</f>
        <v>Male</v>
      </c>
      <c r="T951" t="str">
        <f>_xlfn.XLOOKUP(A951,'Patient Education'!A:A,'Patient Education'!B:B,FALSE)</f>
        <v>Master's Degree</v>
      </c>
      <c r="U951" t="str">
        <f>_xlfn.XLOOKUP('Combined Sheet'!A951,'Patient Education'!A:A,'Patient Education'!C:C,FALSE)</f>
        <v>Manager</v>
      </c>
      <c r="V951">
        <f>_xlfn.XLOOKUP(A951,'Billing Details'!A:A,'Billing Details'!J:J,FALSE)</f>
        <v>500</v>
      </c>
    </row>
    <row r="952" spans="1:22" x14ac:dyDescent="0.35">
      <c r="A952" s="2" t="s">
        <v>1402</v>
      </c>
      <c r="B952">
        <f>_xlfn.XLOOKUP(A952,'Patient Demographics'!A:A,'Billing Details'!J:J,FALSE)</f>
        <v>21000</v>
      </c>
      <c r="C952" t="str">
        <f>_xlfn.XLOOKUP(A952,'Patient Demographics'!A:A,'Patient Demographics'!N:N,FALSE)</f>
        <v>East</v>
      </c>
      <c r="D952">
        <f>_xlfn.XLOOKUP(A952,'Patient Demographics'!A:A,'Patient Demographics'!I:I,FALSE)</f>
        <v>53</v>
      </c>
      <c r="E952" t="str">
        <f>_xlfn.XLOOKUP(A952,'Patient Demographics'!A:A,'Patient Demographics'!J:J,FALSE)</f>
        <v>Senior</v>
      </c>
      <c r="F952">
        <f>_xlfn.XLOOKUP(A952,'Billing Details'!A:A,'Billing Details'!U:U,FALSE)</f>
        <v>13389.46</v>
      </c>
      <c r="G952">
        <f>_xlfn.XLOOKUP(A952,'Patient Health Records'!A:A,'Patient Health Records'!E:E,FALSE)</f>
        <v>71.5</v>
      </c>
      <c r="H952" t="str">
        <f>_xlfn.XLOOKUP(A952,'Patient Health Records'!A:A,'Patient Health Records'!B:B,FALSE)</f>
        <v>AB+</v>
      </c>
      <c r="I952" t="b">
        <f>_xlfn.XLOOKUP(A952,'Patient Health Records'!A:A,'Patient Health Records'!J:J,FALSE)</f>
        <v>0</v>
      </c>
      <c r="J952" t="b">
        <f>_xlfn.XLOOKUP(A952,'Patient Health Records'!A:A,'Patient Health Records'!P:P,FALSE)</f>
        <v>0</v>
      </c>
      <c r="K952" s="68">
        <f>_xlfn.XLOOKUP(A952,'Patient Health Records'!A:A,'Patient Health Records'!F:F,FALSE)</f>
        <v>26.583878643664491</v>
      </c>
      <c r="L952" s="22" t="b">
        <f>_xlfn.XLOOKUP(A952,'Patient Health Records'!A:A,'Patient Health Records'!AD:AD,FALSE)</f>
        <v>0</v>
      </c>
      <c r="M952">
        <f>_xlfn.XLOOKUP(A952,'Patient Demographics'!A:A,'Patient Demographics'!K:K,FALSE)</f>
        <v>5</v>
      </c>
      <c r="N952" t="b">
        <f>_xlfn.XLOOKUP(A952,'Billing Details'!A:A,'Billing Details'!T:T,FALSE)</f>
        <v>1</v>
      </c>
      <c r="O952" t="str">
        <f>_xlfn.XLOOKUP(A952,'Patient Health Records'!A:A,'Patient Health Records'!AF:AF,FALSE)</f>
        <v>Childbirth</v>
      </c>
      <c r="P952" t="b">
        <f>_xlfn.XLOOKUP(A952,'Patient Health Records'!A:A,'Patient Health Records'!X:X,FALSE)</f>
        <v>0</v>
      </c>
      <c r="Q952" t="b">
        <f>_xlfn.XLOOKUP(A952,'Patient Health Records'!A:A,'Patient Health Records'!S:S,FALSE)</f>
        <v>0</v>
      </c>
      <c r="R952" t="b">
        <f>_xlfn.XLOOKUP(A952,'Patient Health Records'!A:A,'Patient Health Records'!AA:AA,FALSE)</f>
        <v>0</v>
      </c>
      <c r="S952" t="str">
        <f>_xlfn.XLOOKUP(A952,'Patient Demographics'!A:A,'Patient Demographics'!E:E,FALSE)</f>
        <v>Male</v>
      </c>
      <c r="T952" t="str">
        <f>_xlfn.XLOOKUP(A952,'Patient Education'!A:A,'Patient Education'!B:B,FALSE)</f>
        <v>Bachelor's Degree</v>
      </c>
      <c r="U952" t="str">
        <f>_xlfn.XLOOKUP('Combined Sheet'!A952,'Patient Education'!A:A,'Patient Education'!C:C,FALSE)</f>
        <v>Nurse</v>
      </c>
      <c r="V952">
        <f>_xlfn.XLOOKUP(A952,'Billing Details'!A:A,'Billing Details'!J:J,FALSE)</f>
        <v>21000</v>
      </c>
    </row>
    <row r="953" spans="1:22" x14ac:dyDescent="0.35">
      <c r="A953" s="2" t="s">
        <v>1403</v>
      </c>
      <c r="B953">
        <f>_xlfn.XLOOKUP(A953,'Patient Demographics'!A:A,'Billing Details'!J:J,FALSE)</f>
        <v>60000</v>
      </c>
      <c r="C953" t="str">
        <f>_xlfn.XLOOKUP(A953,'Patient Demographics'!A:A,'Patient Demographics'!N:N,FALSE)</f>
        <v>West</v>
      </c>
      <c r="D953">
        <f>_xlfn.XLOOKUP(A953,'Patient Demographics'!A:A,'Patient Demographics'!I:I,FALSE)</f>
        <v>68</v>
      </c>
      <c r="E953" t="str">
        <f>_xlfn.XLOOKUP(A953,'Patient Demographics'!A:A,'Patient Demographics'!J:J,FALSE)</f>
        <v>super senior</v>
      </c>
      <c r="F953">
        <f>_xlfn.XLOOKUP(A953,'Billing Details'!A:A,'Billing Details'!U:U,FALSE)</f>
        <v>36306.879999999997</v>
      </c>
      <c r="G953">
        <f>_xlfn.XLOOKUP(A953,'Patient Health Records'!A:A,'Patient Health Records'!E:E,FALSE)</f>
        <v>77.2</v>
      </c>
      <c r="H953" t="str">
        <f>_xlfn.XLOOKUP(A953,'Patient Health Records'!A:A,'Patient Health Records'!B:B,FALSE)</f>
        <v>AB-</v>
      </c>
      <c r="I953" t="b">
        <f>_xlfn.XLOOKUP(A953,'Patient Health Records'!A:A,'Patient Health Records'!J:J,FALSE)</f>
        <v>0</v>
      </c>
      <c r="J953" t="b">
        <f>_xlfn.XLOOKUP(A953,'Patient Health Records'!A:A,'Patient Health Records'!P:P,FALSE)</f>
        <v>0</v>
      </c>
      <c r="K953" s="68">
        <f>_xlfn.XLOOKUP(A953,'Patient Health Records'!A:A,'Patient Health Records'!F:F,FALSE)</f>
        <v>32.133194588969822</v>
      </c>
      <c r="L953" s="22" t="b">
        <f>_xlfn.XLOOKUP(A953,'Patient Health Records'!A:A,'Patient Health Records'!AD:AD,FALSE)</f>
        <v>1</v>
      </c>
      <c r="M953">
        <f>_xlfn.XLOOKUP(A953,'Patient Demographics'!A:A,'Patient Demographics'!K:K,FALSE)</f>
        <v>12</v>
      </c>
      <c r="N953" t="b">
        <f>_xlfn.XLOOKUP(A953,'Billing Details'!A:A,'Billing Details'!T:T,FALSE)</f>
        <v>1</v>
      </c>
      <c r="O953" t="str">
        <f>_xlfn.XLOOKUP(A953,'Patient Health Records'!A:A,'Patient Health Records'!AF:AF,FALSE)</f>
        <v>Diabetes</v>
      </c>
      <c r="P953" t="b">
        <f>_xlfn.XLOOKUP(A953,'Patient Health Records'!A:A,'Patient Health Records'!X:X,FALSE)</f>
        <v>0</v>
      </c>
      <c r="Q953" t="b">
        <f>_xlfn.XLOOKUP(A953,'Patient Health Records'!A:A,'Patient Health Records'!S:S,FALSE)</f>
        <v>1</v>
      </c>
      <c r="R953" t="b">
        <f>_xlfn.XLOOKUP(A953,'Patient Health Records'!A:A,'Patient Health Records'!AA:AA,FALSE)</f>
        <v>0</v>
      </c>
      <c r="S953" t="str">
        <f>_xlfn.XLOOKUP(A953,'Patient Demographics'!A:A,'Patient Demographics'!E:E,FALSE)</f>
        <v>Male</v>
      </c>
      <c r="T953" t="str">
        <f>_xlfn.XLOOKUP(A953,'Patient Education'!A:A,'Patient Education'!B:B,FALSE)</f>
        <v>Bachelor's Degree</v>
      </c>
      <c r="U953" t="str">
        <f>_xlfn.XLOOKUP('Combined Sheet'!A953,'Patient Education'!A:A,'Patient Education'!C:C,FALSE)</f>
        <v>Engineer</v>
      </c>
      <c r="V953">
        <f>_xlfn.XLOOKUP(A953,'Billing Details'!A:A,'Billing Details'!J:J,FALSE)</f>
        <v>60000</v>
      </c>
    </row>
    <row r="954" spans="1:22" x14ac:dyDescent="0.35">
      <c r="A954" s="2" t="s">
        <v>1404</v>
      </c>
      <c r="B954">
        <f>_xlfn.XLOOKUP(A954,'Patient Demographics'!A:A,'Billing Details'!J:J,FALSE)</f>
        <v>3000</v>
      </c>
      <c r="C954" t="str">
        <f>_xlfn.XLOOKUP(A954,'Patient Demographics'!A:A,'Patient Demographics'!N:N,FALSE)</f>
        <v>West</v>
      </c>
      <c r="D954">
        <f>_xlfn.XLOOKUP(A954,'Patient Demographics'!A:A,'Patient Demographics'!I:I,FALSE)</f>
        <v>58</v>
      </c>
      <c r="E954" t="str">
        <f>_xlfn.XLOOKUP(A954,'Patient Demographics'!A:A,'Patient Demographics'!J:J,FALSE)</f>
        <v>Senior</v>
      </c>
      <c r="F954" t="str">
        <f>_xlfn.XLOOKUP(A954,'Billing Details'!A:A,'Billing Details'!U:U,FALSE)</f>
        <v/>
      </c>
      <c r="G954">
        <f>_xlfn.XLOOKUP(A954,'Patient Health Records'!A:A,'Patient Health Records'!E:E,FALSE)</f>
        <v>64.400000000000006</v>
      </c>
      <c r="H954" t="str">
        <f>_xlfn.XLOOKUP(A954,'Patient Health Records'!A:A,'Patient Health Records'!B:B,FALSE)</f>
        <v>O+</v>
      </c>
      <c r="I954" t="b">
        <f>_xlfn.XLOOKUP(A954,'Patient Health Records'!A:A,'Patient Health Records'!J:J,FALSE)</f>
        <v>0</v>
      </c>
      <c r="J954" t="b">
        <f>_xlfn.XLOOKUP(A954,'Patient Health Records'!A:A,'Patient Health Records'!P:P,FALSE)</f>
        <v>0</v>
      </c>
      <c r="K954" s="68">
        <f>_xlfn.XLOOKUP(A954,'Patient Health Records'!A:A,'Patient Health Records'!F:F,FALSE)</f>
        <v>26.462853385930309</v>
      </c>
      <c r="L954" s="22" t="b">
        <f>_xlfn.XLOOKUP(A954,'Patient Health Records'!A:A,'Patient Health Records'!AD:AD,FALSE)</f>
        <v>0</v>
      </c>
      <c r="M954">
        <f>_xlfn.XLOOKUP(A954,'Patient Demographics'!A:A,'Patient Demographics'!K:K,FALSE)</f>
        <v>70</v>
      </c>
      <c r="N954" t="b">
        <f>_xlfn.XLOOKUP(A954,'Billing Details'!A:A,'Billing Details'!T:T,FALSE)</f>
        <v>0</v>
      </c>
      <c r="O954" t="str">
        <f>_xlfn.XLOOKUP(A954,'Patient Health Records'!A:A,'Patient Health Records'!AF:AF,FALSE)</f>
        <v>Osteoarthritis</v>
      </c>
      <c r="P954" t="b">
        <f>_xlfn.XLOOKUP(A954,'Patient Health Records'!A:A,'Patient Health Records'!X:X,FALSE)</f>
        <v>0</v>
      </c>
      <c r="Q954" t="b">
        <f>_xlfn.XLOOKUP(A954,'Patient Health Records'!A:A,'Patient Health Records'!S:S,FALSE)</f>
        <v>0</v>
      </c>
      <c r="R954" t="b">
        <f>_xlfn.XLOOKUP(A954,'Patient Health Records'!A:A,'Patient Health Records'!AA:AA,FALSE)</f>
        <v>0</v>
      </c>
      <c r="S954" t="str">
        <f>_xlfn.XLOOKUP(A954,'Patient Demographics'!A:A,'Patient Demographics'!E:E,FALSE)</f>
        <v>Female</v>
      </c>
      <c r="T954" t="str">
        <f>_xlfn.XLOOKUP(A954,'Patient Education'!A:A,'Patient Education'!B:B,FALSE)</f>
        <v>Master's Degree</v>
      </c>
      <c r="U954" t="str">
        <f>_xlfn.XLOOKUP('Combined Sheet'!A954,'Patient Education'!A:A,'Patient Education'!C:C,FALSE)</f>
        <v>Manager</v>
      </c>
      <c r="V954">
        <f>_xlfn.XLOOKUP(A954,'Billing Details'!A:A,'Billing Details'!J:J,FALSE)</f>
        <v>3000</v>
      </c>
    </row>
    <row r="955" spans="1:22" x14ac:dyDescent="0.35">
      <c r="A955" s="2" t="s">
        <v>1405</v>
      </c>
      <c r="B955">
        <f>_xlfn.XLOOKUP(A955,'Patient Demographics'!A:A,'Billing Details'!J:J,FALSE)</f>
        <v>18000</v>
      </c>
      <c r="C955" t="str">
        <f>_xlfn.XLOOKUP(A955,'Patient Demographics'!A:A,'Patient Demographics'!N:N,FALSE)</f>
        <v>West</v>
      </c>
      <c r="D955">
        <f>_xlfn.XLOOKUP(A955,'Patient Demographics'!A:A,'Patient Demographics'!I:I,FALSE)</f>
        <v>48</v>
      </c>
      <c r="E955" t="str">
        <f>_xlfn.XLOOKUP(A955,'Patient Demographics'!A:A,'Patient Demographics'!J:J,FALSE)</f>
        <v>Senior</v>
      </c>
      <c r="F955" t="str">
        <f>_xlfn.XLOOKUP(A955,'Billing Details'!A:A,'Billing Details'!U:U,FALSE)</f>
        <v/>
      </c>
      <c r="G955">
        <f>_xlfn.XLOOKUP(A955,'Patient Health Records'!A:A,'Patient Health Records'!E:E,FALSE)</f>
        <v>68.900000000000006</v>
      </c>
      <c r="H955" t="str">
        <f>_xlfn.XLOOKUP(A955,'Patient Health Records'!A:A,'Patient Health Records'!B:B,FALSE)</f>
        <v>AB-</v>
      </c>
      <c r="I955" t="b">
        <f>_xlfn.XLOOKUP(A955,'Patient Health Records'!A:A,'Patient Health Records'!J:J,FALSE)</f>
        <v>1</v>
      </c>
      <c r="J955" t="b">
        <f>_xlfn.XLOOKUP(A955,'Patient Health Records'!A:A,'Patient Health Records'!P:P,FALSE)</f>
        <v>1</v>
      </c>
      <c r="K955" s="68">
        <f>_xlfn.XLOOKUP(A955,'Patient Health Records'!A:A,'Patient Health Records'!F:F,FALSE)</f>
        <v>23.562805649601589</v>
      </c>
      <c r="L955" s="22" t="b">
        <f>_xlfn.XLOOKUP(A955,'Patient Health Records'!A:A,'Patient Health Records'!AD:AD,FALSE)</f>
        <v>0</v>
      </c>
      <c r="M955">
        <f>_xlfn.XLOOKUP(A955,'Patient Demographics'!A:A,'Patient Demographics'!K:K,FALSE)</f>
        <v>9</v>
      </c>
      <c r="N955" t="b">
        <f>_xlfn.XLOOKUP(A955,'Billing Details'!A:A,'Billing Details'!T:T,FALSE)</f>
        <v>0</v>
      </c>
      <c r="O955" t="str">
        <f>_xlfn.XLOOKUP(A955,'Patient Health Records'!A:A,'Patient Health Records'!AF:AF,FALSE)</f>
        <v>Appendicitis</v>
      </c>
      <c r="P955" t="b">
        <f>_xlfn.XLOOKUP(A955,'Patient Health Records'!A:A,'Patient Health Records'!X:X,FALSE)</f>
        <v>0</v>
      </c>
      <c r="Q955" t="b">
        <f>_xlfn.XLOOKUP(A955,'Patient Health Records'!A:A,'Patient Health Records'!S:S,FALSE)</f>
        <v>0</v>
      </c>
      <c r="R955" t="b">
        <f>_xlfn.XLOOKUP(A955,'Patient Health Records'!A:A,'Patient Health Records'!AA:AA,FALSE)</f>
        <v>0</v>
      </c>
      <c r="S955" t="str">
        <f>_xlfn.XLOOKUP(A955,'Patient Demographics'!A:A,'Patient Demographics'!E:E,FALSE)</f>
        <v>Female</v>
      </c>
      <c r="T955" t="str">
        <f>_xlfn.XLOOKUP(A955,'Patient Education'!A:A,'Patient Education'!B:B,FALSE)</f>
        <v>High School</v>
      </c>
      <c r="U955" t="str">
        <f>_xlfn.XLOOKUP('Combined Sheet'!A955,'Patient Education'!A:A,'Patient Education'!C:C,FALSE)</f>
        <v>Unemployed</v>
      </c>
      <c r="V955">
        <f>_xlfn.XLOOKUP(A955,'Billing Details'!A:A,'Billing Details'!J:J,FALSE)</f>
        <v>18000</v>
      </c>
    </row>
    <row r="956" spans="1:22" x14ac:dyDescent="0.35">
      <c r="A956" s="2" t="s">
        <v>1406</v>
      </c>
      <c r="B956">
        <f>_xlfn.XLOOKUP(A956,'Patient Demographics'!A:A,'Billing Details'!J:J,FALSE)</f>
        <v>300000</v>
      </c>
      <c r="C956" t="str">
        <f>_xlfn.XLOOKUP(A956,'Patient Demographics'!A:A,'Patient Demographics'!N:N,FALSE)</f>
        <v>South</v>
      </c>
      <c r="D956">
        <f>_xlfn.XLOOKUP(A956,'Patient Demographics'!A:A,'Patient Demographics'!I:I,FALSE)</f>
        <v>38</v>
      </c>
      <c r="E956" t="str">
        <f>_xlfn.XLOOKUP(A956,'Patient Demographics'!A:A,'Patient Demographics'!J:J,FALSE)</f>
        <v>Adult</v>
      </c>
      <c r="F956">
        <f>_xlfn.XLOOKUP(A956,'Billing Details'!A:A,'Billing Details'!U:U,FALSE)</f>
        <v>261149.4</v>
      </c>
      <c r="G956">
        <f>_xlfn.XLOOKUP(A956,'Patient Health Records'!A:A,'Patient Health Records'!E:E,FALSE)</f>
        <v>51.9</v>
      </c>
      <c r="H956" t="str">
        <f>_xlfn.XLOOKUP(A956,'Patient Health Records'!A:A,'Patient Health Records'!B:B,FALSE)</f>
        <v>O-</v>
      </c>
      <c r="I956" t="b">
        <f>_xlfn.XLOOKUP(A956,'Patient Health Records'!A:A,'Patient Health Records'!J:J,FALSE)</f>
        <v>0</v>
      </c>
      <c r="J956" t="b">
        <f>_xlfn.XLOOKUP(A956,'Patient Health Records'!A:A,'Patient Health Records'!P:P,FALSE)</f>
        <v>1</v>
      </c>
      <c r="K956" s="68">
        <f>_xlfn.XLOOKUP(A956,'Patient Health Records'!A:A,'Patient Health Records'!F:F,FALSE)</f>
        <v>20.022375679950617</v>
      </c>
      <c r="L956" s="22" t="b">
        <f>_xlfn.XLOOKUP(A956,'Patient Health Records'!A:A,'Patient Health Records'!AD:AD,FALSE)</f>
        <v>0</v>
      </c>
      <c r="M956">
        <f>_xlfn.XLOOKUP(A956,'Patient Demographics'!A:A,'Patient Demographics'!K:K,FALSE)</f>
        <v>30</v>
      </c>
      <c r="N956" t="b">
        <f>_xlfn.XLOOKUP(A956,'Billing Details'!A:A,'Billing Details'!T:T,FALSE)</f>
        <v>1</v>
      </c>
      <c r="O956" t="str">
        <f>_xlfn.XLOOKUP(A956,'Patient Health Records'!A:A,'Patient Health Records'!AF:AF,FALSE)</f>
        <v>Cancer</v>
      </c>
      <c r="P956" t="b">
        <f>_xlfn.XLOOKUP(A956,'Patient Health Records'!A:A,'Patient Health Records'!X:X,FALSE)</f>
        <v>0</v>
      </c>
      <c r="Q956" t="b">
        <f>_xlfn.XLOOKUP(A956,'Patient Health Records'!A:A,'Patient Health Records'!S:S,FALSE)</f>
        <v>0</v>
      </c>
      <c r="R956" t="b">
        <f>_xlfn.XLOOKUP(A956,'Patient Health Records'!A:A,'Patient Health Records'!AA:AA,FALSE)</f>
        <v>0</v>
      </c>
      <c r="S956" t="str">
        <f>_xlfn.XLOOKUP(A956,'Patient Demographics'!A:A,'Patient Demographics'!E:E,FALSE)</f>
        <v>Male</v>
      </c>
      <c r="T956" t="str">
        <f>_xlfn.XLOOKUP(A956,'Patient Education'!A:A,'Patient Education'!B:B,FALSE)</f>
        <v>Master's Degree</v>
      </c>
      <c r="U956" t="str">
        <f>_xlfn.XLOOKUP('Combined Sheet'!A956,'Patient Education'!A:A,'Patient Education'!C:C,FALSE)</f>
        <v>Manager</v>
      </c>
      <c r="V956">
        <f>_xlfn.XLOOKUP(A956,'Billing Details'!A:A,'Billing Details'!J:J,FALSE)</f>
        <v>300000</v>
      </c>
    </row>
    <row r="957" spans="1:22" x14ac:dyDescent="0.35">
      <c r="A957" s="2" t="s">
        <v>1407</v>
      </c>
      <c r="B957">
        <f>_xlfn.XLOOKUP(A957,'Patient Demographics'!A:A,'Billing Details'!J:J,FALSE)</f>
        <v>200</v>
      </c>
      <c r="C957" t="str">
        <f>_xlfn.XLOOKUP(A957,'Patient Demographics'!A:A,'Patient Demographics'!N:N,FALSE)</f>
        <v>South</v>
      </c>
      <c r="D957">
        <f>_xlfn.XLOOKUP(A957,'Patient Demographics'!A:A,'Patient Demographics'!I:I,FALSE)</f>
        <v>38</v>
      </c>
      <c r="E957" t="str">
        <f>_xlfn.XLOOKUP(A957,'Patient Demographics'!A:A,'Patient Demographics'!J:J,FALSE)</f>
        <v>Adult</v>
      </c>
      <c r="F957">
        <f>_xlfn.XLOOKUP(A957,'Billing Details'!A:A,'Billing Details'!U:U,FALSE)</f>
        <v>168.02</v>
      </c>
      <c r="G957">
        <f>_xlfn.XLOOKUP(A957,'Patient Health Records'!A:A,'Patient Health Records'!E:E,FALSE)</f>
        <v>87</v>
      </c>
      <c r="H957" t="str">
        <f>_xlfn.XLOOKUP(A957,'Patient Health Records'!A:A,'Patient Health Records'!B:B,FALSE)</f>
        <v>O-</v>
      </c>
      <c r="I957" t="b">
        <f>_xlfn.XLOOKUP(A957,'Patient Health Records'!A:A,'Patient Health Records'!J:J,FALSE)</f>
        <v>0</v>
      </c>
      <c r="J957" t="b">
        <f>_xlfn.XLOOKUP(A957,'Patient Health Records'!A:A,'Patient Health Records'!P:P,FALSE)</f>
        <v>1</v>
      </c>
      <c r="K957" s="68">
        <f>_xlfn.XLOOKUP(A957,'Patient Health Records'!A:A,'Patient Health Records'!F:F,FALSE)</f>
        <v>33.150434385002278</v>
      </c>
      <c r="L957" s="22" t="b">
        <f>_xlfn.XLOOKUP(A957,'Patient Health Records'!A:A,'Patient Health Records'!AD:AD,FALSE)</f>
        <v>1</v>
      </c>
      <c r="M957">
        <f>_xlfn.XLOOKUP(A957,'Patient Demographics'!A:A,'Patient Demographics'!K:K,FALSE)</f>
        <v>15</v>
      </c>
      <c r="N957" t="b">
        <f>_xlfn.XLOOKUP(A957,'Billing Details'!A:A,'Billing Details'!T:T,FALSE)</f>
        <v>1</v>
      </c>
      <c r="O957" t="str">
        <f>_xlfn.XLOOKUP(A957,'Patient Health Records'!A:A,'Patient Health Records'!AF:AF,FALSE)</f>
        <v>Diabetes</v>
      </c>
      <c r="P957" t="b">
        <f>_xlfn.XLOOKUP(A957,'Patient Health Records'!A:A,'Patient Health Records'!X:X,FALSE)</f>
        <v>0</v>
      </c>
      <c r="Q957" t="b">
        <f>_xlfn.XLOOKUP(A957,'Patient Health Records'!A:A,'Patient Health Records'!S:S,FALSE)</f>
        <v>0</v>
      </c>
      <c r="R957" t="b">
        <f>_xlfn.XLOOKUP(A957,'Patient Health Records'!A:A,'Patient Health Records'!AA:AA,FALSE)</f>
        <v>1</v>
      </c>
      <c r="S957" t="str">
        <f>_xlfn.XLOOKUP(A957,'Patient Demographics'!A:A,'Patient Demographics'!E:E,FALSE)</f>
        <v>Female</v>
      </c>
      <c r="T957" t="str">
        <f>_xlfn.XLOOKUP(A957,'Patient Education'!A:A,'Patient Education'!B:B,FALSE)</f>
        <v>PhD</v>
      </c>
      <c r="U957" t="str">
        <f>_xlfn.XLOOKUP('Combined Sheet'!A957,'Patient Education'!A:A,'Patient Education'!C:C,FALSE)</f>
        <v>Professor</v>
      </c>
      <c r="V957">
        <f>_xlfn.XLOOKUP(A957,'Billing Details'!A:A,'Billing Details'!J:J,FALSE)</f>
        <v>200</v>
      </c>
    </row>
    <row r="958" spans="1:22" x14ac:dyDescent="0.35">
      <c r="A958" s="2" t="s">
        <v>1408</v>
      </c>
      <c r="B958">
        <f>_xlfn.XLOOKUP(A958,'Patient Demographics'!A:A,'Billing Details'!J:J,FALSE)</f>
        <v>60000</v>
      </c>
      <c r="C958" t="str">
        <f>_xlfn.XLOOKUP(A958,'Patient Demographics'!A:A,'Patient Demographics'!N:N,FALSE)</f>
        <v>East</v>
      </c>
      <c r="D958">
        <f>_xlfn.XLOOKUP(A958,'Patient Demographics'!A:A,'Patient Demographics'!I:I,FALSE)</f>
        <v>48</v>
      </c>
      <c r="E958" t="str">
        <f>_xlfn.XLOOKUP(A958,'Patient Demographics'!A:A,'Patient Demographics'!J:J,FALSE)</f>
        <v>Senior</v>
      </c>
      <c r="F958">
        <f>_xlfn.XLOOKUP(A958,'Billing Details'!A:A,'Billing Details'!U:U,FALSE)</f>
        <v>33469.15</v>
      </c>
      <c r="G958">
        <f>_xlfn.XLOOKUP(A958,'Patient Health Records'!A:A,'Patient Health Records'!E:E,FALSE)</f>
        <v>97.6</v>
      </c>
      <c r="H958" t="str">
        <f>_xlfn.XLOOKUP(A958,'Patient Health Records'!A:A,'Patient Health Records'!B:B,FALSE)</f>
        <v>AB+</v>
      </c>
      <c r="I958" t="b">
        <f>_xlfn.XLOOKUP(A958,'Patient Health Records'!A:A,'Patient Health Records'!J:J,FALSE)</f>
        <v>0</v>
      </c>
      <c r="J958" t="b">
        <f>_xlfn.XLOOKUP(A958,'Patient Health Records'!A:A,'Patient Health Records'!P:P,FALSE)</f>
        <v>1</v>
      </c>
      <c r="K958" s="68">
        <f>_xlfn.XLOOKUP(A958,'Patient Health Records'!A:A,'Patient Health Records'!F:F,FALSE)</f>
        <v>32.610511543987435</v>
      </c>
      <c r="L958" s="22" t="b">
        <f>_xlfn.XLOOKUP(A958,'Patient Health Records'!A:A,'Patient Health Records'!AD:AD,FALSE)</f>
        <v>1</v>
      </c>
      <c r="M958">
        <f>_xlfn.XLOOKUP(A958,'Patient Demographics'!A:A,'Patient Demographics'!K:K,FALSE)</f>
        <v>3</v>
      </c>
      <c r="N958" t="b">
        <f>_xlfn.XLOOKUP(A958,'Billing Details'!A:A,'Billing Details'!T:T,FALSE)</f>
        <v>1</v>
      </c>
      <c r="O958" t="str">
        <f>_xlfn.XLOOKUP(A958,'Patient Health Records'!A:A,'Patient Health Records'!AF:AF,FALSE)</f>
        <v>Fractured Leg</v>
      </c>
      <c r="P958" t="b">
        <f>_xlfn.XLOOKUP(A958,'Patient Health Records'!A:A,'Patient Health Records'!X:X,FALSE)</f>
        <v>0</v>
      </c>
      <c r="Q958" t="b">
        <f>_xlfn.XLOOKUP(A958,'Patient Health Records'!A:A,'Patient Health Records'!S:S,FALSE)</f>
        <v>0</v>
      </c>
      <c r="R958" t="b">
        <f>_xlfn.XLOOKUP(A958,'Patient Health Records'!A:A,'Patient Health Records'!AA:AA,FALSE)</f>
        <v>1</v>
      </c>
      <c r="S958" t="str">
        <f>_xlfn.XLOOKUP(A958,'Patient Demographics'!A:A,'Patient Demographics'!E:E,FALSE)</f>
        <v>Female</v>
      </c>
      <c r="T958" t="str">
        <f>_xlfn.XLOOKUP(A958,'Patient Education'!A:A,'Patient Education'!B:B,FALSE)</f>
        <v>PhD</v>
      </c>
      <c r="U958" t="str">
        <f>_xlfn.XLOOKUP('Combined Sheet'!A958,'Patient Education'!A:A,'Patient Education'!C:C,FALSE)</f>
        <v>Professor</v>
      </c>
      <c r="V958">
        <f>_xlfn.XLOOKUP(A958,'Billing Details'!A:A,'Billing Details'!J:J,FALSE)</f>
        <v>60000</v>
      </c>
    </row>
    <row r="959" spans="1:22" x14ac:dyDescent="0.35">
      <c r="A959" s="2" t="s">
        <v>1409</v>
      </c>
      <c r="B959">
        <f>_xlfn.XLOOKUP(A959,'Patient Demographics'!A:A,'Billing Details'!J:J,FALSE)</f>
        <v>18000</v>
      </c>
      <c r="C959" t="str">
        <f>_xlfn.XLOOKUP(A959,'Patient Demographics'!A:A,'Patient Demographics'!N:N,FALSE)</f>
        <v>South</v>
      </c>
      <c r="D959">
        <f>_xlfn.XLOOKUP(A959,'Patient Demographics'!A:A,'Patient Demographics'!I:I,FALSE)</f>
        <v>33</v>
      </c>
      <c r="E959" t="str">
        <f>_xlfn.XLOOKUP(A959,'Patient Demographics'!A:A,'Patient Demographics'!J:J,FALSE)</f>
        <v>Adult</v>
      </c>
      <c r="F959" t="str">
        <f>_xlfn.XLOOKUP(A959,'Billing Details'!A:A,'Billing Details'!U:U,FALSE)</f>
        <v/>
      </c>
      <c r="G959">
        <f>_xlfn.XLOOKUP(A959,'Patient Health Records'!A:A,'Patient Health Records'!E:E,FALSE)</f>
        <v>85.4</v>
      </c>
      <c r="H959" t="str">
        <f>_xlfn.XLOOKUP(A959,'Patient Health Records'!A:A,'Patient Health Records'!B:B,FALSE)</f>
        <v>A+</v>
      </c>
      <c r="I959" t="b">
        <f>_xlfn.XLOOKUP(A959,'Patient Health Records'!A:A,'Patient Health Records'!J:J,FALSE)</f>
        <v>0</v>
      </c>
      <c r="J959" t="b">
        <f>_xlfn.XLOOKUP(A959,'Patient Health Records'!A:A,'Patient Health Records'!P:P,FALSE)</f>
        <v>0</v>
      </c>
      <c r="K959" s="68">
        <f>_xlfn.XLOOKUP(A959,'Patient Health Records'!A:A,'Patient Health Records'!F:F,FALSE)</f>
        <v>28.207160787422382</v>
      </c>
      <c r="L959" s="22" t="b">
        <f>_xlfn.XLOOKUP(A959,'Patient Health Records'!A:A,'Patient Health Records'!AD:AD,FALSE)</f>
        <v>1</v>
      </c>
      <c r="M959">
        <f>_xlfn.XLOOKUP(A959,'Patient Demographics'!A:A,'Patient Demographics'!K:K,FALSE)</f>
        <v>9</v>
      </c>
      <c r="N959" t="b">
        <f>_xlfn.XLOOKUP(A959,'Billing Details'!A:A,'Billing Details'!T:T,FALSE)</f>
        <v>0</v>
      </c>
      <c r="O959" t="str">
        <f>_xlfn.XLOOKUP(A959,'Patient Health Records'!A:A,'Patient Health Records'!AF:AF,FALSE)</f>
        <v>Respiratory Infection</v>
      </c>
      <c r="P959" t="b">
        <f>_xlfn.XLOOKUP(A959,'Patient Health Records'!A:A,'Patient Health Records'!X:X,FALSE)</f>
        <v>0</v>
      </c>
      <c r="Q959" t="b">
        <f>_xlfn.XLOOKUP(A959,'Patient Health Records'!A:A,'Patient Health Records'!S:S,FALSE)</f>
        <v>1</v>
      </c>
      <c r="R959" t="b">
        <f>_xlfn.XLOOKUP(A959,'Patient Health Records'!A:A,'Patient Health Records'!AA:AA,FALSE)</f>
        <v>1</v>
      </c>
      <c r="S959" t="str">
        <f>_xlfn.XLOOKUP(A959,'Patient Demographics'!A:A,'Patient Demographics'!E:E,FALSE)</f>
        <v>Female</v>
      </c>
      <c r="T959" t="str">
        <f>_xlfn.XLOOKUP(A959,'Patient Education'!A:A,'Patient Education'!B:B,FALSE)</f>
        <v>Post-graduate</v>
      </c>
      <c r="U959" t="str">
        <f>_xlfn.XLOOKUP('Combined Sheet'!A959,'Patient Education'!A:A,'Patient Education'!C:C,FALSE)</f>
        <v>Scientist</v>
      </c>
      <c r="V959">
        <f>_xlfn.XLOOKUP(A959,'Billing Details'!A:A,'Billing Details'!J:J,FALSE)</f>
        <v>18000</v>
      </c>
    </row>
    <row r="960" spans="1:22" x14ac:dyDescent="0.35">
      <c r="A960" s="2" t="s">
        <v>1410</v>
      </c>
      <c r="B960">
        <f>_xlfn.XLOOKUP(A960,'Patient Demographics'!A:A,'Billing Details'!J:J,FALSE)</f>
        <v>250000</v>
      </c>
      <c r="C960" t="str">
        <f>_xlfn.XLOOKUP(A960,'Patient Demographics'!A:A,'Patient Demographics'!N:N,FALSE)</f>
        <v>West</v>
      </c>
      <c r="D960">
        <f>_xlfn.XLOOKUP(A960,'Patient Demographics'!A:A,'Patient Demographics'!I:I,FALSE)</f>
        <v>42</v>
      </c>
      <c r="E960" t="str">
        <f>_xlfn.XLOOKUP(A960,'Patient Demographics'!A:A,'Patient Demographics'!J:J,FALSE)</f>
        <v>Adult</v>
      </c>
      <c r="F960" t="str">
        <f>_xlfn.XLOOKUP(A960,'Billing Details'!A:A,'Billing Details'!U:U,FALSE)</f>
        <v/>
      </c>
      <c r="G960">
        <f>_xlfn.XLOOKUP(A960,'Patient Health Records'!A:A,'Patient Health Records'!E:E,FALSE)</f>
        <v>56.2</v>
      </c>
      <c r="H960" t="str">
        <f>_xlfn.XLOOKUP(A960,'Patient Health Records'!A:A,'Patient Health Records'!B:B,FALSE)</f>
        <v>O-</v>
      </c>
      <c r="I960" t="b">
        <f>_xlfn.XLOOKUP(A960,'Patient Health Records'!A:A,'Patient Health Records'!J:J,FALSE)</f>
        <v>0</v>
      </c>
      <c r="J960" t="b">
        <f>_xlfn.XLOOKUP(A960,'Patient Health Records'!A:A,'Patient Health Records'!P:P,FALSE)</f>
        <v>0</v>
      </c>
      <c r="K960" s="68">
        <f>_xlfn.XLOOKUP(A960,'Patient Health Records'!A:A,'Patient Health Records'!F:F,FALSE)</f>
        <v>21.953124999999996</v>
      </c>
      <c r="L960" s="22" t="str">
        <f>_xlfn.XLOOKUP(A960,'Patient Health Records'!A:A,'Patient Health Records'!AD:AD,FALSE)</f>
        <v>FALSE</v>
      </c>
      <c r="M960">
        <f>_xlfn.XLOOKUP(A960,'Patient Demographics'!A:A,'Patient Demographics'!K:K,FALSE)</f>
        <v>20</v>
      </c>
      <c r="N960" t="b">
        <f>_xlfn.XLOOKUP(A960,'Billing Details'!A:A,'Billing Details'!T:T,FALSE)</f>
        <v>0</v>
      </c>
      <c r="O960" t="str">
        <f>_xlfn.XLOOKUP(A960,'Patient Health Records'!A:A,'Patient Health Records'!AF:AF,FALSE)</f>
        <v>Prostate Cancer</v>
      </c>
      <c r="P960" t="b">
        <f>_xlfn.XLOOKUP(A960,'Patient Health Records'!A:A,'Patient Health Records'!X:X,FALSE)</f>
        <v>0</v>
      </c>
      <c r="Q960" t="b">
        <f>_xlfn.XLOOKUP(A960,'Patient Health Records'!A:A,'Patient Health Records'!S:S,FALSE)</f>
        <v>0</v>
      </c>
      <c r="R960" t="b">
        <f>_xlfn.XLOOKUP(A960,'Patient Health Records'!A:A,'Patient Health Records'!AA:AA,FALSE)</f>
        <v>0</v>
      </c>
      <c r="S960" t="str">
        <f>_xlfn.XLOOKUP(A960,'Patient Demographics'!A:A,'Patient Demographics'!E:E,FALSE)</f>
        <v>Male</v>
      </c>
      <c r="T960" t="str">
        <f>_xlfn.XLOOKUP(A960,'Patient Education'!A:A,'Patient Education'!B:B,FALSE)</f>
        <v>School</v>
      </c>
      <c r="U960" t="str">
        <f>_xlfn.XLOOKUP('Combined Sheet'!A960,'Patient Education'!A:A,'Patient Education'!C:C,FALSE)</f>
        <v>Retail Worker</v>
      </c>
      <c r="V960">
        <f>_xlfn.XLOOKUP(A960,'Billing Details'!A:A,'Billing Details'!J:J,FALSE)</f>
        <v>250000</v>
      </c>
    </row>
    <row r="961" spans="1:22" x14ac:dyDescent="0.35">
      <c r="A961" s="2" t="s">
        <v>1411</v>
      </c>
      <c r="B961">
        <f>_xlfn.XLOOKUP(A961,'Patient Demographics'!A:A,'Billing Details'!J:J,FALSE)</f>
        <v>2000</v>
      </c>
      <c r="C961" t="str">
        <f>_xlfn.XLOOKUP(A961,'Patient Demographics'!A:A,'Patient Demographics'!N:N,FALSE)</f>
        <v>West</v>
      </c>
      <c r="D961">
        <f>_xlfn.XLOOKUP(A961,'Patient Demographics'!A:A,'Patient Demographics'!I:I,FALSE)</f>
        <v>32</v>
      </c>
      <c r="E961" t="str">
        <f>_xlfn.XLOOKUP(A961,'Patient Demographics'!A:A,'Patient Demographics'!J:J,FALSE)</f>
        <v>Adult</v>
      </c>
      <c r="F961">
        <f>_xlfn.XLOOKUP(A961,'Billing Details'!A:A,'Billing Details'!U:U,FALSE)</f>
        <v>1221.58</v>
      </c>
      <c r="G961">
        <f>_xlfn.XLOOKUP(A961,'Patient Health Records'!A:A,'Patient Health Records'!E:E,FALSE)</f>
        <v>60.3</v>
      </c>
      <c r="H961" t="str">
        <f>_xlfn.XLOOKUP(A961,'Patient Health Records'!A:A,'Patient Health Records'!B:B,FALSE)</f>
        <v>AB+</v>
      </c>
      <c r="I961" t="b">
        <f>_xlfn.XLOOKUP(A961,'Patient Health Records'!A:A,'Patient Health Records'!J:J,FALSE)</f>
        <v>0</v>
      </c>
      <c r="J961" t="b">
        <f>_xlfn.XLOOKUP(A961,'Patient Health Records'!A:A,'Patient Health Records'!P:P,FALSE)</f>
        <v>0</v>
      </c>
      <c r="K961" s="68">
        <f>_xlfn.XLOOKUP(A961,'Patient Health Records'!A:A,'Patient Health Records'!F:F,FALSE)</f>
        <v>22.41969066032124</v>
      </c>
      <c r="L961" s="22" t="b">
        <f>_xlfn.XLOOKUP(A961,'Patient Health Records'!A:A,'Patient Health Records'!AD:AD,FALSE)</f>
        <v>0</v>
      </c>
      <c r="M961">
        <f>_xlfn.XLOOKUP(A961,'Patient Demographics'!A:A,'Patient Demographics'!K:K,FALSE)</f>
        <v>70</v>
      </c>
      <c r="N961" t="b">
        <f>_xlfn.XLOOKUP(A961,'Billing Details'!A:A,'Billing Details'!T:T,FALSE)</f>
        <v>1</v>
      </c>
      <c r="O961" t="str">
        <f>_xlfn.XLOOKUP(A961,'Patient Health Records'!A:A,'Patient Health Records'!AF:AF,FALSE)</f>
        <v>Kidney Stones</v>
      </c>
      <c r="P961" t="b">
        <f>_xlfn.XLOOKUP(A961,'Patient Health Records'!A:A,'Patient Health Records'!X:X,FALSE)</f>
        <v>0</v>
      </c>
      <c r="Q961" t="b">
        <f>_xlfn.XLOOKUP(A961,'Patient Health Records'!A:A,'Patient Health Records'!S:S,FALSE)</f>
        <v>0</v>
      </c>
      <c r="R961" t="b">
        <f>_xlfn.XLOOKUP(A961,'Patient Health Records'!A:A,'Patient Health Records'!AA:AA,FALSE)</f>
        <v>0</v>
      </c>
      <c r="S961" t="str">
        <f>_xlfn.XLOOKUP(A961,'Patient Demographics'!A:A,'Patient Demographics'!E:E,FALSE)</f>
        <v>Male</v>
      </c>
      <c r="T961" t="str">
        <f>_xlfn.XLOOKUP(A961,'Patient Education'!A:A,'Patient Education'!B:B,FALSE)</f>
        <v>Master's Degree</v>
      </c>
      <c r="U961" t="str">
        <f>_xlfn.XLOOKUP('Combined Sheet'!A961,'Patient Education'!A:A,'Patient Education'!C:C,FALSE)</f>
        <v>Doctor</v>
      </c>
      <c r="V961">
        <f>_xlfn.XLOOKUP(A961,'Billing Details'!A:A,'Billing Details'!J:J,FALSE)</f>
        <v>2000</v>
      </c>
    </row>
    <row r="962" spans="1:22" x14ac:dyDescent="0.35">
      <c r="A962" s="2" t="s">
        <v>1413</v>
      </c>
      <c r="B962">
        <f>_xlfn.XLOOKUP(A962,'Patient Demographics'!A:A,'Billing Details'!J:J,FALSE)</f>
        <v>200000</v>
      </c>
      <c r="C962" t="str">
        <f>_xlfn.XLOOKUP(A962,'Patient Demographics'!A:A,'Patient Demographics'!N:N,FALSE)</f>
        <v>West</v>
      </c>
      <c r="D962">
        <f>_xlfn.XLOOKUP(A962,'Patient Demographics'!A:A,'Patient Demographics'!I:I,FALSE)</f>
        <v>38</v>
      </c>
      <c r="E962" t="str">
        <f>_xlfn.XLOOKUP(A962,'Patient Demographics'!A:A,'Patient Demographics'!J:J,FALSE)</f>
        <v>Adult</v>
      </c>
      <c r="F962">
        <f>_xlfn.XLOOKUP(A962,'Billing Details'!A:A,'Billing Details'!U:U,FALSE)</f>
        <v>175466.69999999998</v>
      </c>
      <c r="G962">
        <f>_xlfn.XLOOKUP(A962,'Patient Health Records'!A:A,'Patient Health Records'!E:E,FALSE)</f>
        <v>83</v>
      </c>
      <c r="H962" t="str">
        <f>_xlfn.XLOOKUP(A962,'Patient Health Records'!A:A,'Patient Health Records'!B:B,FALSE)</f>
        <v>AB-</v>
      </c>
      <c r="I962" t="b">
        <f>_xlfn.XLOOKUP(A962,'Patient Health Records'!A:A,'Patient Health Records'!J:J,FALSE)</f>
        <v>0</v>
      </c>
      <c r="J962" t="b">
        <f>_xlfn.XLOOKUP(A962,'Patient Health Records'!A:A,'Patient Health Records'!P:P,FALSE)</f>
        <v>0</v>
      </c>
      <c r="K962" s="68">
        <f>_xlfn.XLOOKUP(A962,'Patient Health Records'!A:A,'Patient Health Records'!F:F,FALSE)</f>
        <v>31.239414355075468</v>
      </c>
      <c r="L962" s="22" t="b">
        <f>_xlfn.XLOOKUP(A962,'Patient Health Records'!A:A,'Patient Health Records'!AD:AD,FALSE)</f>
        <v>1</v>
      </c>
      <c r="M962">
        <f>_xlfn.XLOOKUP(A962,'Patient Demographics'!A:A,'Patient Demographics'!K:K,FALSE)</f>
        <v>7</v>
      </c>
      <c r="N962" t="b">
        <f>_xlfn.XLOOKUP(A962,'Billing Details'!A:A,'Billing Details'!T:T,FALSE)</f>
        <v>1</v>
      </c>
      <c r="O962" t="str">
        <f>_xlfn.XLOOKUP(A962,'Patient Health Records'!A:A,'Patient Health Records'!AF:AF,FALSE)</f>
        <v>Stroke</v>
      </c>
      <c r="P962" t="b">
        <f>_xlfn.XLOOKUP(A962,'Patient Health Records'!A:A,'Patient Health Records'!X:X,FALSE)</f>
        <v>0</v>
      </c>
      <c r="Q962" t="b">
        <f>_xlfn.XLOOKUP(A962,'Patient Health Records'!A:A,'Patient Health Records'!S:S,FALSE)</f>
        <v>0</v>
      </c>
      <c r="R962" t="b">
        <f>_xlfn.XLOOKUP(A962,'Patient Health Records'!A:A,'Patient Health Records'!AA:AA,FALSE)</f>
        <v>1</v>
      </c>
      <c r="S962" t="str">
        <f>_xlfn.XLOOKUP(A962,'Patient Demographics'!A:A,'Patient Demographics'!E:E,FALSE)</f>
        <v>Male</v>
      </c>
      <c r="T962" t="str">
        <f>_xlfn.XLOOKUP(A962,'Patient Education'!A:A,'Patient Education'!B:B,FALSE)</f>
        <v>School</v>
      </c>
      <c r="U962" t="str">
        <f>_xlfn.XLOOKUP('Combined Sheet'!A962,'Patient Education'!A:A,'Patient Education'!C:C,FALSE)</f>
        <v>Clerical Staff</v>
      </c>
      <c r="V962">
        <f>_xlfn.XLOOKUP(A962,'Billing Details'!A:A,'Billing Details'!J:J,FALSE)</f>
        <v>200000</v>
      </c>
    </row>
    <row r="963" spans="1:22" x14ac:dyDescent="0.35">
      <c r="A963" s="2" t="s">
        <v>1414</v>
      </c>
      <c r="B963">
        <f>_xlfn.XLOOKUP(A963,'Patient Demographics'!A:A,'Billing Details'!J:J,FALSE)</f>
        <v>32000</v>
      </c>
      <c r="C963" t="str">
        <f>_xlfn.XLOOKUP(A963,'Patient Demographics'!A:A,'Patient Demographics'!N:N,FALSE)</f>
        <v>South</v>
      </c>
      <c r="D963">
        <f>_xlfn.XLOOKUP(A963,'Patient Demographics'!A:A,'Patient Demographics'!I:I,FALSE)</f>
        <v>45</v>
      </c>
      <c r="E963" t="str">
        <f>_xlfn.XLOOKUP(A963,'Patient Demographics'!A:A,'Patient Demographics'!J:J,FALSE)</f>
        <v>Adult</v>
      </c>
      <c r="F963">
        <f>_xlfn.XLOOKUP(A963,'Billing Details'!A:A,'Billing Details'!U:U,FALSE)</f>
        <v>24734.400000000001</v>
      </c>
      <c r="G963">
        <f>_xlfn.XLOOKUP(A963,'Patient Health Records'!A:A,'Patient Health Records'!E:E,FALSE)</f>
        <v>101</v>
      </c>
      <c r="H963" t="str">
        <f>_xlfn.XLOOKUP(A963,'Patient Health Records'!A:A,'Patient Health Records'!B:B,FALSE)</f>
        <v>A-</v>
      </c>
      <c r="I963" t="b">
        <f>_xlfn.XLOOKUP(A963,'Patient Health Records'!A:A,'Patient Health Records'!J:J,FALSE)</f>
        <v>0</v>
      </c>
      <c r="J963" t="b">
        <f>_xlfn.XLOOKUP(A963,'Patient Health Records'!A:A,'Patient Health Records'!P:P,FALSE)</f>
        <v>0</v>
      </c>
      <c r="K963" s="68">
        <f>_xlfn.XLOOKUP(A963,'Patient Health Records'!A:A,'Patient Health Records'!F:F,FALSE)</f>
        <v>34.540542389111181</v>
      </c>
      <c r="L963" s="22" t="b">
        <f>_xlfn.XLOOKUP(A963,'Patient Health Records'!A:A,'Patient Health Records'!AD:AD,FALSE)</f>
        <v>1</v>
      </c>
      <c r="M963">
        <f>_xlfn.XLOOKUP(A963,'Patient Demographics'!A:A,'Patient Demographics'!K:K,FALSE)</f>
        <v>25</v>
      </c>
      <c r="N963" t="b">
        <f>_xlfn.XLOOKUP(A963,'Billing Details'!A:A,'Billing Details'!T:T,FALSE)</f>
        <v>1</v>
      </c>
      <c r="O963" t="str">
        <f>_xlfn.XLOOKUP(A963,'Patient Health Records'!A:A,'Patient Health Records'!AF:AF,FALSE)</f>
        <v>Appendicitis</v>
      </c>
      <c r="P963" t="b">
        <f>_xlfn.XLOOKUP(A963,'Patient Health Records'!A:A,'Patient Health Records'!X:X,FALSE)</f>
        <v>0</v>
      </c>
      <c r="Q963" t="b">
        <f>_xlfn.XLOOKUP(A963,'Patient Health Records'!A:A,'Patient Health Records'!S:S,FALSE)</f>
        <v>1</v>
      </c>
      <c r="R963" t="b">
        <f>_xlfn.XLOOKUP(A963,'Patient Health Records'!A:A,'Patient Health Records'!AA:AA,FALSE)</f>
        <v>1</v>
      </c>
      <c r="S963" t="str">
        <f>_xlfn.XLOOKUP(A963,'Patient Demographics'!A:A,'Patient Demographics'!E:E,FALSE)</f>
        <v>Female</v>
      </c>
      <c r="T963" t="str">
        <f>_xlfn.XLOOKUP(A963,'Patient Education'!A:A,'Patient Education'!B:B,FALSE)</f>
        <v>Master's Degree</v>
      </c>
      <c r="U963" t="str">
        <f>_xlfn.XLOOKUP('Combined Sheet'!A963,'Patient Education'!A:A,'Patient Education'!C:C,FALSE)</f>
        <v>Senior Executive</v>
      </c>
      <c r="V963">
        <f>_xlfn.XLOOKUP(A963,'Billing Details'!A:A,'Billing Details'!J:J,FALSE)</f>
        <v>32000</v>
      </c>
    </row>
    <row r="964" spans="1:22" x14ac:dyDescent="0.35">
      <c r="A964" s="2" t="s">
        <v>1415</v>
      </c>
      <c r="B964">
        <f>_xlfn.XLOOKUP(A964,'Patient Demographics'!A:A,'Billing Details'!J:J,FALSE)</f>
        <v>18000</v>
      </c>
      <c r="C964" t="str">
        <f>_xlfn.XLOOKUP(A964,'Patient Demographics'!A:A,'Patient Demographics'!N:N,FALSE)</f>
        <v>North</v>
      </c>
      <c r="D964">
        <f>_xlfn.XLOOKUP(A964,'Patient Demographics'!A:A,'Patient Demographics'!I:I,FALSE)</f>
        <v>73</v>
      </c>
      <c r="E964" t="str">
        <f>_xlfn.XLOOKUP(A964,'Patient Demographics'!A:A,'Patient Demographics'!J:J,FALSE)</f>
        <v>super senior</v>
      </c>
      <c r="F964">
        <f>_xlfn.XLOOKUP(A964,'Billing Details'!A:A,'Billing Details'!U:U,FALSE)</f>
        <v>12295.349999999999</v>
      </c>
      <c r="G964">
        <f>_xlfn.XLOOKUP(A964,'Patient Health Records'!A:A,'Patient Health Records'!E:E,FALSE)</f>
        <v>80.900000000000006</v>
      </c>
      <c r="H964" t="str">
        <f>_xlfn.XLOOKUP(A964,'Patient Health Records'!A:A,'Patient Health Records'!B:B,FALSE)</f>
        <v>B+</v>
      </c>
      <c r="I964" t="b">
        <f>_xlfn.XLOOKUP(A964,'Patient Health Records'!A:A,'Patient Health Records'!J:J,FALSE)</f>
        <v>1</v>
      </c>
      <c r="J964" t="b">
        <f>_xlfn.XLOOKUP(A964,'Patient Health Records'!A:A,'Patient Health Records'!P:P,FALSE)</f>
        <v>1</v>
      </c>
      <c r="K964" s="68">
        <f>_xlfn.XLOOKUP(A964,'Patient Health Records'!A:A,'Patient Health Records'!F:F,FALSE)</f>
        <v>30.449019534043437</v>
      </c>
      <c r="L964" s="22" t="b">
        <f>_xlfn.XLOOKUP(A964,'Patient Health Records'!A:A,'Patient Health Records'!AD:AD,FALSE)</f>
        <v>1</v>
      </c>
      <c r="M964">
        <f>_xlfn.XLOOKUP(A964,'Patient Demographics'!A:A,'Patient Demographics'!K:K,FALSE)</f>
        <v>20</v>
      </c>
      <c r="N964" t="b">
        <f>_xlfn.XLOOKUP(A964,'Billing Details'!A:A,'Billing Details'!T:T,FALSE)</f>
        <v>1</v>
      </c>
      <c r="O964" t="str">
        <f>_xlfn.XLOOKUP(A964,'Patient Health Records'!A:A,'Patient Health Records'!AF:AF,FALSE)</f>
        <v>Respiratory Infection</v>
      </c>
      <c r="P964" t="b">
        <f>_xlfn.XLOOKUP(A964,'Patient Health Records'!A:A,'Patient Health Records'!X:X,FALSE)</f>
        <v>0</v>
      </c>
      <c r="Q964" t="b">
        <f>_xlfn.XLOOKUP(A964,'Patient Health Records'!A:A,'Patient Health Records'!S:S,FALSE)</f>
        <v>1</v>
      </c>
      <c r="R964" t="b">
        <f>_xlfn.XLOOKUP(A964,'Patient Health Records'!A:A,'Patient Health Records'!AA:AA,FALSE)</f>
        <v>1</v>
      </c>
      <c r="S964" t="str">
        <f>_xlfn.XLOOKUP(A964,'Patient Demographics'!A:A,'Patient Demographics'!E:E,FALSE)</f>
        <v>Male</v>
      </c>
      <c r="T964" t="str">
        <f>_xlfn.XLOOKUP(A964,'Patient Education'!A:A,'Patient Education'!B:B,FALSE)</f>
        <v>Master's Degree</v>
      </c>
      <c r="U964" t="str">
        <f>_xlfn.XLOOKUP('Combined Sheet'!A964,'Patient Education'!A:A,'Patient Education'!C:C,FALSE)</f>
        <v>Senior Executive</v>
      </c>
      <c r="V964">
        <f>_xlfn.XLOOKUP(A964,'Billing Details'!A:A,'Billing Details'!J:J,FALSE)</f>
        <v>18000</v>
      </c>
    </row>
    <row r="965" spans="1:22" x14ac:dyDescent="0.35">
      <c r="A965" s="2" t="s">
        <v>1416</v>
      </c>
      <c r="B965">
        <f>_xlfn.XLOOKUP(A965,'Patient Demographics'!A:A,'Billing Details'!J:J,FALSE)</f>
        <v>200000</v>
      </c>
      <c r="C965" t="str">
        <f>_xlfn.XLOOKUP(A965,'Patient Demographics'!A:A,'Patient Demographics'!N:N,FALSE)</f>
        <v>North</v>
      </c>
      <c r="D965">
        <f>_xlfn.XLOOKUP(A965,'Patient Demographics'!A:A,'Patient Demographics'!I:I,FALSE)</f>
        <v>32</v>
      </c>
      <c r="E965" t="str">
        <f>_xlfn.XLOOKUP(A965,'Patient Demographics'!A:A,'Patient Demographics'!J:J,FALSE)</f>
        <v>Adult</v>
      </c>
      <c r="F965">
        <f>_xlfn.XLOOKUP(A965,'Billing Details'!A:A,'Billing Details'!U:U,FALSE)</f>
        <v>101959.59999999999</v>
      </c>
      <c r="G965">
        <f>_xlfn.XLOOKUP(A965,'Patient Health Records'!A:A,'Patient Health Records'!E:E,FALSE)</f>
        <v>61.8</v>
      </c>
      <c r="H965" t="str">
        <f>_xlfn.XLOOKUP(A965,'Patient Health Records'!A:A,'Patient Health Records'!B:B,FALSE)</f>
        <v>O+</v>
      </c>
      <c r="I965" t="b">
        <f>_xlfn.XLOOKUP(A965,'Patient Health Records'!A:A,'Patient Health Records'!J:J,FALSE)</f>
        <v>0</v>
      </c>
      <c r="J965" t="b">
        <f>_xlfn.XLOOKUP(A965,'Patient Health Records'!A:A,'Patient Health Records'!P:P,FALSE)</f>
        <v>1</v>
      </c>
      <c r="K965" s="68">
        <f>_xlfn.XLOOKUP(A965,'Patient Health Records'!A:A,'Patient Health Records'!F:F,FALSE)</f>
        <v>21.384083044982699</v>
      </c>
      <c r="L965" s="22" t="b">
        <f>_xlfn.XLOOKUP(A965,'Patient Health Records'!A:A,'Patient Health Records'!AD:AD,FALSE)</f>
        <v>0</v>
      </c>
      <c r="M965">
        <f>_xlfn.XLOOKUP(A965,'Patient Demographics'!A:A,'Patient Demographics'!K:K,FALSE)</f>
        <v>70</v>
      </c>
      <c r="N965" t="b">
        <f>_xlfn.XLOOKUP(A965,'Billing Details'!A:A,'Billing Details'!T:T,FALSE)</f>
        <v>1</v>
      </c>
      <c r="O965" t="str">
        <f>_xlfn.XLOOKUP(A965,'Patient Health Records'!A:A,'Patient Health Records'!AF:AF,FALSE)</f>
        <v>Childbirth</v>
      </c>
      <c r="P965" t="b">
        <f>_xlfn.XLOOKUP(A965,'Patient Health Records'!A:A,'Patient Health Records'!X:X,FALSE)</f>
        <v>0</v>
      </c>
      <c r="Q965" t="b">
        <f>_xlfn.XLOOKUP(A965,'Patient Health Records'!A:A,'Patient Health Records'!S:S,FALSE)</f>
        <v>0</v>
      </c>
      <c r="R965" t="b">
        <f>_xlfn.XLOOKUP(A965,'Patient Health Records'!A:A,'Patient Health Records'!AA:AA,FALSE)</f>
        <v>0</v>
      </c>
      <c r="S965" t="str">
        <f>_xlfn.XLOOKUP(A965,'Patient Demographics'!A:A,'Patient Demographics'!E:E,FALSE)</f>
        <v>Male</v>
      </c>
      <c r="T965" t="str">
        <f>_xlfn.XLOOKUP(A965,'Patient Education'!A:A,'Patient Education'!B:B,FALSE)</f>
        <v>Master's Degree</v>
      </c>
      <c r="U965" t="str">
        <f>_xlfn.XLOOKUP('Combined Sheet'!A965,'Patient Education'!A:A,'Patient Education'!C:C,FALSE)</f>
        <v>Software Engineer</v>
      </c>
      <c r="V965">
        <f>_xlfn.XLOOKUP(A965,'Billing Details'!A:A,'Billing Details'!J:J,FALSE)</f>
        <v>200000</v>
      </c>
    </row>
    <row r="966" spans="1:22" x14ac:dyDescent="0.35">
      <c r="A966" s="2" t="s">
        <v>1417</v>
      </c>
      <c r="B966">
        <f>_xlfn.XLOOKUP(A966,'Patient Demographics'!A:A,'Billing Details'!J:J,FALSE)</f>
        <v>200000</v>
      </c>
      <c r="C966" t="str">
        <f>_xlfn.XLOOKUP(A966,'Patient Demographics'!A:A,'Patient Demographics'!N:N,FALSE)</f>
        <v>South</v>
      </c>
      <c r="D966">
        <f>_xlfn.XLOOKUP(A966,'Patient Demographics'!A:A,'Patient Demographics'!I:I,FALSE)</f>
        <v>42</v>
      </c>
      <c r="E966" t="str">
        <f>_xlfn.XLOOKUP(A966,'Patient Demographics'!A:A,'Patient Demographics'!J:J,FALSE)</f>
        <v>Adult</v>
      </c>
      <c r="F966">
        <f>_xlfn.XLOOKUP(A966,'Billing Details'!A:A,'Billing Details'!U:U,FALSE)</f>
        <v>134773.5</v>
      </c>
      <c r="G966">
        <f>_xlfn.XLOOKUP(A966,'Patient Health Records'!A:A,'Patient Health Records'!E:E,FALSE)</f>
        <v>82.3</v>
      </c>
      <c r="H966" t="str">
        <f>_xlfn.XLOOKUP(A966,'Patient Health Records'!A:A,'Patient Health Records'!B:B,FALSE)</f>
        <v>A+</v>
      </c>
      <c r="I966" t="b">
        <f>_xlfn.XLOOKUP(A966,'Patient Health Records'!A:A,'Patient Health Records'!J:J,FALSE)</f>
        <v>0</v>
      </c>
      <c r="J966" t="b">
        <f>_xlfn.XLOOKUP(A966,'Patient Health Records'!A:A,'Patient Health Records'!P:P,FALSE)</f>
        <v>0</v>
      </c>
      <c r="K966" s="68">
        <f>_xlfn.XLOOKUP(A966,'Patient Health Records'!A:A,'Patient Health Records'!F:F,FALSE)</f>
        <v>29.159580498866216</v>
      </c>
      <c r="L966" s="22" t="b">
        <f>_xlfn.XLOOKUP(A966,'Patient Health Records'!A:A,'Patient Health Records'!AD:AD,FALSE)</f>
        <v>1</v>
      </c>
      <c r="M966">
        <f>_xlfn.XLOOKUP(A966,'Patient Demographics'!A:A,'Patient Demographics'!K:K,FALSE)</f>
        <v>3</v>
      </c>
      <c r="N966" t="b">
        <f>_xlfn.XLOOKUP(A966,'Billing Details'!A:A,'Billing Details'!T:T,FALSE)</f>
        <v>1</v>
      </c>
      <c r="O966" t="str">
        <f>_xlfn.XLOOKUP(A966,'Patient Health Records'!A:A,'Patient Health Records'!AF:AF,FALSE)</f>
        <v>Respiratory Infection</v>
      </c>
      <c r="P966" t="b">
        <f>_xlfn.XLOOKUP(A966,'Patient Health Records'!A:A,'Patient Health Records'!X:X,FALSE)</f>
        <v>0</v>
      </c>
      <c r="Q966" t="b">
        <f>_xlfn.XLOOKUP(A966,'Patient Health Records'!A:A,'Patient Health Records'!S:S,FALSE)</f>
        <v>1</v>
      </c>
      <c r="R966" t="b">
        <f>_xlfn.XLOOKUP(A966,'Patient Health Records'!A:A,'Patient Health Records'!AA:AA,FALSE)</f>
        <v>0</v>
      </c>
      <c r="S966" t="str">
        <f>_xlfn.XLOOKUP(A966,'Patient Demographics'!A:A,'Patient Demographics'!E:E,FALSE)</f>
        <v>Male</v>
      </c>
      <c r="T966" t="str">
        <f>_xlfn.XLOOKUP(A966,'Patient Education'!A:A,'Patient Education'!B:B,FALSE)</f>
        <v>Master's Degree</v>
      </c>
      <c r="U966" t="str">
        <f>_xlfn.XLOOKUP('Combined Sheet'!A966,'Patient Education'!A:A,'Patient Education'!C:C,FALSE)</f>
        <v>Senior Executive</v>
      </c>
      <c r="V966">
        <f>_xlfn.XLOOKUP(A966,'Billing Details'!A:A,'Billing Details'!J:J,FALSE)</f>
        <v>200000</v>
      </c>
    </row>
    <row r="967" spans="1:22" x14ac:dyDescent="0.35">
      <c r="A967" s="2" t="s">
        <v>1418</v>
      </c>
      <c r="B967">
        <f>_xlfn.XLOOKUP(A967,'Patient Demographics'!A:A,'Billing Details'!J:J,FALSE)</f>
        <v>75000</v>
      </c>
      <c r="C967" t="str">
        <f>_xlfn.XLOOKUP(A967,'Patient Demographics'!A:A,'Patient Demographics'!N:N,FALSE)</f>
        <v>South</v>
      </c>
      <c r="D967">
        <f>_xlfn.XLOOKUP(A967,'Patient Demographics'!A:A,'Patient Demographics'!I:I,FALSE)</f>
        <v>48</v>
      </c>
      <c r="E967" t="str">
        <f>_xlfn.XLOOKUP(A967,'Patient Demographics'!A:A,'Patient Demographics'!J:J,FALSE)</f>
        <v>Senior</v>
      </c>
      <c r="F967">
        <f>_xlfn.XLOOKUP(A967,'Billing Details'!A:A,'Billing Details'!U:U,FALSE)</f>
        <v>52198.75</v>
      </c>
      <c r="G967">
        <f>_xlfn.XLOOKUP(A967,'Patient Health Records'!A:A,'Patient Health Records'!E:E,FALSE)</f>
        <v>87.2</v>
      </c>
      <c r="H967" t="str">
        <f>_xlfn.XLOOKUP(A967,'Patient Health Records'!A:A,'Patient Health Records'!B:B,FALSE)</f>
        <v>B-</v>
      </c>
      <c r="I967" t="b">
        <f>_xlfn.XLOOKUP(A967,'Patient Health Records'!A:A,'Patient Health Records'!J:J,FALSE)</f>
        <v>0</v>
      </c>
      <c r="J967" t="b">
        <f>_xlfn.XLOOKUP(A967,'Patient Health Records'!A:A,'Patient Health Records'!P:P,FALSE)</f>
        <v>0</v>
      </c>
      <c r="K967" s="68">
        <f>_xlfn.XLOOKUP(A967,'Patient Health Records'!A:A,'Patient Health Records'!F:F,FALSE)</f>
        <v>30.531143867511645</v>
      </c>
      <c r="L967" s="22" t="b">
        <f>_xlfn.XLOOKUP(A967,'Patient Health Records'!A:A,'Patient Health Records'!AD:AD,FALSE)</f>
        <v>1</v>
      </c>
      <c r="M967">
        <f>_xlfn.XLOOKUP(A967,'Patient Demographics'!A:A,'Patient Demographics'!K:K,FALSE)</f>
        <v>40</v>
      </c>
      <c r="N967" t="b">
        <f>_xlfn.XLOOKUP(A967,'Billing Details'!A:A,'Billing Details'!T:T,FALSE)</f>
        <v>1</v>
      </c>
      <c r="O967" t="str">
        <f>_xlfn.XLOOKUP(A967,'Patient Health Records'!A:A,'Patient Health Records'!AF:AF,FALSE)</f>
        <v>Cancer</v>
      </c>
      <c r="P967" t="b">
        <f>_xlfn.XLOOKUP(A967,'Patient Health Records'!A:A,'Patient Health Records'!X:X,FALSE)</f>
        <v>0</v>
      </c>
      <c r="Q967" t="b">
        <f>_xlfn.XLOOKUP(A967,'Patient Health Records'!A:A,'Patient Health Records'!S:S,FALSE)</f>
        <v>1</v>
      </c>
      <c r="R967" t="b">
        <f>_xlfn.XLOOKUP(A967,'Patient Health Records'!A:A,'Patient Health Records'!AA:AA,FALSE)</f>
        <v>0</v>
      </c>
      <c r="S967" t="str">
        <f>_xlfn.XLOOKUP(A967,'Patient Demographics'!A:A,'Patient Demographics'!E:E,FALSE)</f>
        <v>Male</v>
      </c>
      <c r="T967" t="str">
        <f>_xlfn.XLOOKUP(A967,'Patient Education'!A:A,'Patient Education'!B:B,FALSE)</f>
        <v>PhD</v>
      </c>
      <c r="U967" t="str">
        <f>_xlfn.XLOOKUP('Combined Sheet'!A967,'Patient Education'!A:A,'Patient Education'!C:C,FALSE)</f>
        <v>Scientist</v>
      </c>
      <c r="V967">
        <f>_xlfn.XLOOKUP(A967,'Billing Details'!A:A,'Billing Details'!J:J,FALSE)</f>
        <v>75000</v>
      </c>
    </row>
    <row r="968" spans="1:22" x14ac:dyDescent="0.35">
      <c r="A968" s="2" t="s">
        <v>1419</v>
      </c>
      <c r="B968">
        <f>_xlfn.XLOOKUP(A968,'Patient Demographics'!A:A,'Billing Details'!J:J,FALSE)</f>
        <v>32000</v>
      </c>
      <c r="C968" t="str">
        <f>_xlfn.XLOOKUP(A968,'Patient Demographics'!A:A,'Patient Demographics'!N:N,FALSE)</f>
        <v>East</v>
      </c>
      <c r="D968">
        <f>_xlfn.XLOOKUP(A968,'Patient Demographics'!A:A,'Patient Demographics'!I:I,FALSE)</f>
        <v>48</v>
      </c>
      <c r="E968" t="str">
        <f>_xlfn.XLOOKUP(A968,'Patient Demographics'!A:A,'Patient Demographics'!J:J,FALSE)</f>
        <v>Senior</v>
      </c>
      <c r="F968">
        <f>_xlfn.XLOOKUP(A968,'Billing Details'!A:A,'Billing Details'!U:U,FALSE)</f>
        <v>24839.56</v>
      </c>
      <c r="G968">
        <f>_xlfn.XLOOKUP(A968,'Patient Health Records'!A:A,'Patient Health Records'!E:E,FALSE)</f>
        <v>85.2</v>
      </c>
      <c r="H968" t="str">
        <f>_xlfn.XLOOKUP(A968,'Patient Health Records'!A:A,'Patient Health Records'!B:B,FALSE)</f>
        <v>AB-</v>
      </c>
      <c r="I968" t="b">
        <f>_xlfn.XLOOKUP(A968,'Patient Health Records'!A:A,'Patient Health Records'!J:J,FALSE)</f>
        <v>0</v>
      </c>
      <c r="J968" t="b">
        <f>_xlfn.XLOOKUP(A968,'Patient Health Records'!A:A,'Patient Health Records'!P:P,FALSE)</f>
        <v>0</v>
      </c>
      <c r="K968" s="68">
        <f>_xlfn.XLOOKUP(A968,'Patient Health Records'!A:A,'Patient Health Records'!F:F,FALSE)</f>
        <v>31.294765840220389</v>
      </c>
      <c r="L968" s="22" t="b">
        <f>_xlfn.XLOOKUP(A968,'Patient Health Records'!A:A,'Patient Health Records'!AD:AD,FALSE)</f>
        <v>1</v>
      </c>
      <c r="M968">
        <f>_xlfn.XLOOKUP(A968,'Patient Demographics'!A:A,'Patient Demographics'!K:K,FALSE)</f>
        <v>4</v>
      </c>
      <c r="N968" t="b">
        <f>_xlfn.XLOOKUP(A968,'Billing Details'!A:A,'Billing Details'!T:T,FALSE)</f>
        <v>1</v>
      </c>
      <c r="O968" t="str">
        <f>_xlfn.XLOOKUP(A968,'Patient Health Records'!A:A,'Patient Health Records'!AF:AF,FALSE)</f>
        <v>Heart Attack</v>
      </c>
      <c r="P968" t="b">
        <f>_xlfn.XLOOKUP(A968,'Patient Health Records'!A:A,'Patient Health Records'!X:X,FALSE)</f>
        <v>0</v>
      </c>
      <c r="Q968" t="b">
        <f>_xlfn.XLOOKUP(A968,'Patient Health Records'!A:A,'Patient Health Records'!S:S,FALSE)</f>
        <v>1</v>
      </c>
      <c r="R968" t="b">
        <f>_xlfn.XLOOKUP(A968,'Patient Health Records'!A:A,'Patient Health Records'!AA:AA,FALSE)</f>
        <v>1</v>
      </c>
      <c r="S968" t="str">
        <f>_xlfn.XLOOKUP(A968,'Patient Demographics'!A:A,'Patient Demographics'!E:E,FALSE)</f>
        <v>Male</v>
      </c>
      <c r="T968" t="str">
        <f>_xlfn.XLOOKUP(A968,'Patient Education'!A:A,'Patient Education'!B:B,FALSE)</f>
        <v>PhD</v>
      </c>
      <c r="U968" t="str">
        <f>_xlfn.XLOOKUP('Combined Sheet'!A968,'Patient Education'!A:A,'Patient Education'!C:C,FALSE)</f>
        <v>CEO</v>
      </c>
      <c r="V968">
        <f>_xlfn.XLOOKUP(A968,'Billing Details'!A:A,'Billing Details'!J:J,FALSE)</f>
        <v>32000</v>
      </c>
    </row>
    <row r="969" spans="1:22" x14ac:dyDescent="0.35">
      <c r="A969" s="2" t="s">
        <v>1420</v>
      </c>
      <c r="B969">
        <f>_xlfn.XLOOKUP(A969,'Patient Demographics'!A:A,'Billing Details'!J:J,FALSE)</f>
        <v>90000</v>
      </c>
      <c r="C969" t="str">
        <f>_xlfn.XLOOKUP(A969,'Patient Demographics'!A:A,'Patient Demographics'!N:N,FALSE)</f>
        <v>West</v>
      </c>
      <c r="D969">
        <f>_xlfn.XLOOKUP(A969,'Patient Demographics'!A:A,'Patient Demographics'!I:I,FALSE)</f>
        <v>45</v>
      </c>
      <c r="E969" t="str">
        <f>_xlfn.XLOOKUP(A969,'Patient Demographics'!A:A,'Patient Demographics'!J:J,FALSE)</f>
        <v>Adult</v>
      </c>
      <c r="F969">
        <f>_xlfn.XLOOKUP(A969,'Billing Details'!A:A,'Billing Details'!U:U,FALSE)</f>
        <v>64257.700000000004</v>
      </c>
      <c r="G969">
        <f>_xlfn.XLOOKUP(A969,'Patient Health Records'!A:A,'Patient Health Records'!E:E,FALSE)</f>
        <v>59.1</v>
      </c>
      <c r="H969" t="str">
        <f>_xlfn.XLOOKUP(A969,'Patient Health Records'!A:A,'Patient Health Records'!B:B,FALSE)</f>
        <v>AB-</v>
      </c>
      <c r="I969" t="b">
        <f>_xlfn.XLOOKUP(A969,'Patient Health Records'!A:A,'Patient Health Records'!J:J,FALSE)</f>
        <v>1</v>
      </c>
      <c r="J969" t="b">
        <f>_xlfn.XLOOKUP(A969,'Patient Health Records'!A:A,'Patient Health Records'!P:P,FALSE)</f>
        <v>0</v>
      </c>
      <c r="K969" s="68">
        <f>_xlfn.XLOOKUP(A969,'Patient Health Records'!A:A,'Patient Health Records'!F:F,FALSE)</f>
        <v>22.800046294510242</v>
      </c>
      <c r="L969" s="22" t="b">
        <f>_xlfn.XLOOKUP(A969,'Patient Health Records'!A:A,'Patient Health Records'!AD:AD,FALSE)</f>
        <v>0</v>
      </c>
      <c r="M969">
        <f>_xlfn.XLOOKUP(A969,'Patient Demographics'!A:A,'Patient Demographics'!K:K,FALSE)</f>
        <v>12</v>
      </c>
      <c r="N969" t="b">
        <f>_xlfn.XLOOKUP(A969,'Billing Details'!A:A,'Billing Details'!T:T,FALSE)</f>
        <v>1</v>
      </c>
      <c r="O969" t="str">
        <f>_xlfn.XLOOKUP(A969,'Patient Health Records'!A:A,'Patient Health Records'!AF:AF,FALSE)</f>
        <v>Prostate Cancer</v>
      </c>
      <c r="P969" t="b">
        <f>_xlfn.XLOOKUP(A969,'Patient Health Records'!A:A,'Patient Health Records'!X:X,FALSE)</f>
        <v>0</v>
      </c>
      <c r="Q969" t="b">
        <f>_xlfn.XLOOKUP(A969,'Patient Health Records'!A:A,'Patient Health Records'!S:S,FALSE)</f>
        <v>0</v>
      </c>
      <c r="R969" t="b">
        <f>_xlfn.XLOOKUP(A969,'Patient Health Records'!A:A,'Patient Health Records'!AA:AA,FALSE)</f>
        <v>0</v>
      </c>
      <c r="S969" t="str">
        <f>_xlfn.XLOOKUP(A969,'Patient Demographics'!A:A,'Patient Demographics'!E:E,FALSE)</f>
        <v>Female</v>
      </c>
      <c r="T969" t="str">
        <f>_xlfn.XLOOKUP(A969,'Patient Education'!A:A,'Patient Education'!B:B,FALSE)</f>
        <v>Bachelor's Degree</v>
      </c>
      <c r="U969" t="str">
        <f>_xlfn.XLOOKUP('Combined Sheet'!A969,'Patient Education'!A:A,'Patient Education'!C:C,FALSE)</f>
        <v>Junior Executive</v>
      </c>
      <c r="V969">
        <f>_xlfn.XLOOKUP(A969,'Billing Details'!A:A,'Billing Details'!J:J,FALSE)</f>
        <v>90000</v>
      </c>
    </row>
    <row r="970" spans="1:22" x14ac:dyDescent="0.35">
      <c r="A970" s="2" t="s">
        <v>1421</v>
      </c>
      <c r="B970">
        <f>_xlfn.XLOOKUP(A970,'Patient Demographics'!A:A,'Billing Details'!J:J,FALSE)</f>
        <v>12000</v>
      </c>
      <c r="C970" t="str">
        <f>_xlfn.XLOOKUP(A970,'Patient Demographics'!A:A,'Patient Demographics'!N:N,FALSE)</f>
        <v>North</v>
      </c>
      <c r="D970">
        <f>_xlfn.XLOOKUP(A970,'Patient Demographics'!A:A,'Patient Demographics'!I:I,FALSE)</f>
        <v>48</v>
      </c>
      <c r="E970" t="str">
        <f>_xlfn.XLOOKUP(A970,'Patient Demographics'!A:A,'Patient Demographics'!J:J,FALSE)</f>
        <v>Senior</v>
      </c>
      <c r="F970">
        <f>_xlfn.XLOOKUP(A970,'Billing Details'!A:A,'Billing Details'!U:U,FALSE)</f>
        <v>7562.2800000000007</v>
      </c>
      <c r="G970">
        <f>_xlfn.XLOOKUP(A970,'Patient Health Records'!A:A,'Patient Health Records'!E:E,FALSE)</f>
        <v>82.4</v>
      </c>
      <c r="H970" t="str">
        <f>_xlfn.XLOOKUP(A970,'Patient Health Records'!A:A,'Patient Health Records'!B:B,FALSE)</f>
        <v>AB-</v>
      </c>
      <c r="I970" t="b">
        <f>_xlfn.XLOOKUP(A970,'Patient Health Records'!A:A,'Patient Health Records'!J:J,FALSE)</f>
        <v>0</v>
      </c>
      <c r="J970" t="b">
        <f>_xlfn.XLOOKUP(A970,'Patient Health Records'!A:A,'Patient Health Records'!P:P,FALSE)</f>
        <v>0</v>
      </c>
      <c r="K970" s="68">
        <f>_xlfn.XLOOKUP(A970,'Patient Health Records'!A:A,'Patient Health Records'!F:F,FALSE)</f>
        <v>31.788897033293466</v>
      </c>
      <c r="L970" s="22" t="b">
        <f>_xlfn.XLOOKUP(A970,'Patient Health Records'!A:A,'Patient Health Records'!AD:AD,FALSE)</f>
        <v>1</v>
      </c>
      <c r="M970">
        <f>_xlfn.XLOOKUP(A970,'Patient Demographics'!A:A,'Patient Demographics'!K:K,FALSE)</f>
        <v>2</v>
      </c>
      <c r="N970" t="b">
        <f>_xlfn.XLOOKUP(A970,'Billing Details'!A:A,'Billing Details'!T:T,FALSE)</f>
        <v>1</v>
      </c>
      <c r="O970" t="str">
        <f>_xlfn.XLOOKUP(A970,'Patient Health Records'!A:A,'Patient Health Records'!AF:AF,FALSE)</f>
        <v>Respiratory Infection</v>
      </c>
      <c r="P970" t="b">
        <f>_xlfn.XLOOKUP(A970,'Patient Health Records'!A:A,'Patient Health Records'!X:X,FALSE)</f>
        <v>0</v>
      </c>
      <c r="Q970" t="b">
        <f>_xlfn.XLOOKUP(A970,'Patient Health Records'!A:A,'Patient Health Records'!S:S,FALSE)</f>
        <v>1</v>
      </c>
      <c r="R970" t="b">
        <f>_xlfn.XLOOKUP(A970,'Patient Health Records'!A:A,'Patient Health Records'!AA:AA,FALSE)</f>
        <v>0</v>
      </c>
      <c r="S970" t="str">
        <f>_xlfn.XLOOKUP(A970,'Patient Demographics'!A:A,'Patient Demographics'!E:E,FALSE)</f>
        <v>Female</v>
      </c>
      <c r="T970" t="str">
        <f>_xlfn.XLOOKUP(A970,'Patient Education'!A:A,'Patient Education'!B:B,FALSE)</f>
        <v>School</v>
      </c>
      <c r="U970" t="str">
        <f>_xlfn.XLOOKUP('Combined Sheet'!A970,'Patient Education'!A:A,'Patient Education'!C:C,FALSE)</f>
        <v>Driver</v>
      </c>
      <c r="V970">
        <f>_xlfn.XLOOKUP(A970,'Billing Details'!A:A,'Billing Details'!J:J,FALSE)</f>
        <v>12000</v>
      </c>
    </row>
    <row r="971" spans="1:22" x14ac:dyDescent="0.35">
      <c r="A971" s="2" t="s">
        <v>1422</v>
      </c>
      <c r="B971">
        <f>_xlfn.XLOOKUP(A971,'Patient Demographics'!A:A,'Billing Details'!J:J,FALSE)</f>
        <v>30000</v>
      </c>
      <c r="C971" t="str">
        <f>_xlfn.XLOOKUP(A971,'Patient Demographics'!A:A,'Patient Demographics'!N:N,FALSE)</f>
        <v>South</v>
      </c>
      <c r="D971">
        <f>_xlfn.XLOOKUP(A971,'Patient Demographics'!A:A,'Patient Demographics'!I:I,FALSE)</f>
        <v>53</v>
      </c>
      <c r="E971" t="str">
        <f>_xlfn.XLOOKUP(A971,'Patient Demographics'!A:A,'Patient Demographics'!J:J,FALSE)</f>
        <v>Senior</v>
      </c>
      <c r="F971">
        <f>_xlfn.XLOOKUP(A971,'Billing Details'!A:A,'Billing Details'!U:U,FALSE)</f>
        <v>20021.16</v>
      </c>
      <c r="G971">
        <f>_xlfn.XLOOKUP(A971,'Patient Health Records'!A:A,'Patient Health Records'!E:E,FALSE)</f>
        <v>86.2</v>
      </c>
      <c r="H971" t="str">
        <f>_xlfn.XLOOKUP(A971,'Patient Health Records'!A:A,'Patient Health Records'!B:B,FALSE)</f>
        <v>A+</v>
      </c>
      <c r="I971" t="b">
        <f>_xlfn.XLOOKUP(A971,'Patient Health Records'!A:A,'Patient Health Records'!J:J,FALSE)</f>
        <v>0</v>
      </c>
      <c r="J971" t="b">
        <f>_xlfn.XLOOKUP(A971,'Patient Health Records'!A:A,'Patient Health Records'!P:P,FALSE)</f>
        <v>0</v>
      </c>
      <c r="K971" s="68">
        <f>_xlfn.XLOOKUP(A971,'Patient Health Records'!A:A,'Patient Health Records'!F:F,FALSE)</f>
        <v>33.254889857644379</v>
      </c>
      <c r="L971" s="22" t="b">
        <f>_xlfn.XLOOKUP(A971,'Patient Health Records'!A:A,'Patient Health Records'!AD:AD,FALSE)</f>
        <v>1</v>
      </c>
      <c r="M971">
        <f>_xlfn.XLOOKUP(A971,'Patient Demographics'!A:A,'Patient Demographics'!K:K,FALSE)</f>
        <v>120</v>
      </c>
      <c r="N971" t="b">
        <f>_xlfn.XLOOKUP(A971,'Billing Details'!A:A,'Billing Details'!T:T,FALSE)</f>
        <v>1</v>
      </c>
      <c r="O971" t="str">
        <f>_xlfn.XLOOKUP(A971,'Patient Health Records'!A:A,'Patient Health Records'!AF:AF,FALSE)</f>
        <v>Stroke</v>
      </c>
      <c r="P971" t="b">
        <f>_xlfn.XLOOKUP(A971,'Patient Health Records'!A:A,'Patient Health Records'!X:X,FALSE)</f>
        <v>0</v>
      </c>
      <c r="Q971" t="b">
        <f>_xlfn.XLOOKUP(A971,'Patient Health Records'!A:A,'Patient Health Records'!S:S,FALSE)</f>
        <v>1</v>
      </c>
      <c r="R971" t="b">
        <f>_xlfn.XLOOKUP(A971,'Patient Health Records'!A:A,'Patient Health Records'!AA:AA,FALSE)</f>
        <v>1</v>
      </c>
      <c r="S971" t="str">
        <f>_xlfn.XLOOKUP(A971,'Patient Demographics'!A:A,'Patient Demographics'!E:E,FALSE)</f>
        <v>Female</v>
      </c>
      <c r="T971" t="str">
        <f>_xlfn.XLOOKUP(A971,'Patient Education'!A:A,'Patient Education'!B:B,FALSE)</f>
        <v>Master's Degree</v>
      </c>
      <c r="U971" t="str">
        <f>_xlfn.XLOOKUP('Combined Sheet'!A971,'Patient Education'!A:A,'Patient Education'!C:C,FALSE)</f>
        <v>Manager</v>
      </c>
      <c r="V971">
        <f>_xlfn.XLOOKUP(A971,'Billing Details'!A:A,'Billing Details'!J:J,FALSE)</f>
        <v>30000</v>
      </c>
    </row>
    <row r="972" spans="1:22" x14ac:dyDescent="0.35">
      <c r="A972" s="2" t="s">
        <v>1423</v>
      </c>
      <c r="B972">
        <f>_xlfn.XLOOKUP(A972,'Patient Demographics'!A:A,'Billing Details'!J:J,FALSE)</f>
        <v>100</v>
      </c>
      <c r="C972" t="str">
        <f>_xlfn.XLOOKUP(A972,'Patient Demographics'!A:A,'Patient Demographics'!N:N,FALSE)</f>
        <v>West</v>
      </c>
      <c r="D972">
        <f>_xlfn.XLOOKUP(A972,'Patient Demographics'!A:A,'Patient Demographics'!I:I,FALSE)</f>
        <v>48</v>
      </c>
      <c r="E972" t="str">
        <f>_xlfn.XLOOKUP(A972,'Patient Demographics'!A:A,'Patient Demographics'!J:J,FALSE)</f>
        <v>Senior</v>
      </c>
      <c r="F972" t="str">
        <f>_xlfn.XLOOKUP(A972,'Billing Details'!A:A,'Billing Details'!U:U,FALSE)</f>
        <v/>
      </c>
      <c r="G972">
        <f>_xlfn.XLOOKUP(A972,'Patient Health Records'!A:A,'Patient Health Records'!E:E,FALSE)</f>
        <v>61.8</v>
      </c>
      <c r="H972" t="str">
        <f>_xlfn.XLOOKUP(A972,'Patient Health Records'!A:A,'Patient Health Records'!B:B,FALSE)</f>
        <v>B-</v>
      </c>
      <c r="I972" t="b">
        <f>_xlfn.XLOOKUP(A972,'Patient Health Records'!A:A,'Patient Health Records'!J:J,FALSE)</f>
        <v>0</v>
      </c>
      <c r="J972" t="b">
        <f>_xlfn.XLOOKUP(A972,'Patient Health Records'!A:A,'Patient Health Records'!P:P,FALSE)</f>
        <v>0</v>
      </c>
      <c r="K972" s="68">
        <f>_xlfn.XLOOKUP(A972,'Patient Health Records'!A:A,'Patient Health Records'!F:F,FALSE)</f>
        <v>23.26019044751402</v>
      </c>
      <c r="L972" s="22" t="b">
        <f>_xlfn.XLOOKUP(A972,'Patient Health Records'!A:A,'Patient Health Records'!AD:AD,FALSE)</f>
        <v>0</v>
      </c>
      <c r="M972">
        <f>_xlfn.XLOOKUP(A972,'Patient Demographics'!A:A,'Patient Demographics'!K:K,FALSE)</f>
        <v>30</v>
      </c>
      <c r="N972" t="b">
        <f>_xlfn.XLOOKUP(A972,'Billing Details'!A:A,'Billing Details'!T:T,FALSE)</f>
        <v>0</v>
      </c>
      <c r="O972" t="str">
        <f>_xlfn.XLOOKUP(A972,'Patient Health Records'!A:A,'Patient Health Records'!AF:AF,FALSE)</f>
        <v>Appendicitis</v>
      </c>
      <c r="P972" t="b">
        <f>_xlfn.XLOOKUP(A972,'Patient Health Records'!A:A,'Patient Health Records'!X:X,FALSE)</f>
        <v>0</v>
      </c>
      <c r="Q972" t="b">
        <f>_xlfn.XLOOKUP(A972,'Patient Health Records'!A:A,'Patient Health Records'!S:S,FALSE)</f>
        <v>0</v>
      </c>
      <c r="R972" t="b">
        <f>_xlfn.XLOOKUP(A972,'Patient Health Records'!A:A,'Patient Health Records'!AA:AA,FALSE)</f>
        <v>0</v>
      </c>
      <c r="S972" t="str">
        <f>_xlfn.XLOOKUP(A972,'Patient Demographics'!A:A,'Patient Demographics'!E:E,FALSE)</f>
        <v>Male</v>
      </c>
      <c r="T972" t="str">
        <f>_xlfn.XLOOKUP(A972,'Patient Education'!A:A,'Patient Education'!B:B,FALSE)</f>
        <v>School</v>
      </c>
      <c r="U972" t="str">
        <f>_xlfn.XLOOKUP('Combined Sheet'!A972,'Patient Education'!A:A,'Patient Education'!C:C,FALSE)</f>
        <v>Driver</v>
      </c>
      <c r="V972">
        <f>_xlfn.XLOOKUP(A972,'Billing Details'!A:A,'Billing Details'!J:J,FALSE)</f>
        <v>100</v>
      </c>
    </row>
    <row r="973" spans="1:22" x14ac:dyDescent="0.35">
      <c r="A973" s="2" t="s">
        <v>1424</v>
      </c>
      <c r="B973">
        <f>_xlfn.XLOOKUP(A973,'Patient Demographics'!A:A,'Billing Details'!J:J,FALSE)</f>
        <v>18000</v>
      </c>
      <c r="C973" t="str">
        <f>_xlfn.XLOOKUP(A973,'Patient Demographics'!A:A,'Patient Demographics'!N:N,FALSE)</f>
        <v>West</v>
      </c>
      <c r="D973">
        <f>_xlfn.XLOOKUP(A973,'Patient Demographics'!A:A,'Patient Demographics'!I:I,FALSE)</f>
        <v>53</v>
      </c>
      <c r="E973" t="str">
        <f>_xlfn.XLOOKUP(A973,'Patient Demographics'!A:A,'Patient Demographics'!J:J,FALSE)</f>
        <v>Senior</v>
      </c>
      <c r="F973">
        <f>_xlfn.XLOOKUP(A973,'Billing Details'!A:A,'Billing Details'!U:U,FALSE)</f>
        <v>10170.93</v>
      </c>
      <c r="G973">
        <f>_xlfn.XLOOKUP(A973,'Patient Health Records'!A:A,'Patient Health Records'!E:E,FALSE)</f>
        <v>55.9</v>
      </c>
      <c r="H973" t="str">
        <f>_xlfn.XLOOKUP(A973,'Patient Health Records'!A:A,'Patient Health Records'!B:B,FALSE)</f>
        <v>AB-</v>
      </c>
      <c r="I973" t="b">
        <f>_xlfn.XLOOKUP(A973,'Patient Health Records'!A:A,'Patient Health Records'!J:J,FALSE)</f>
        <v>0</v>
      </c>
      <c r="J973" t="b">
        <f>_xlfn.XLOOKUP(A973,'Patient Health Records'!A:A,'Patient Health Records'!P:P,FALSE)</f>
        <v>0</v>
      </c>
      <c r="K973" s="68">
        <f>_xlfn.XLOOKUP(A973,'Patient Health Records'!A:A,'Patient Health Records'!F:F,FALSE)</f>
        <v>23.267429760665969</v>
      </c>
      <c r="L973" s="22" t="b">
        <f>_xlfn.XLOOKUP(A973,'Patient Health Records'!A:A,'Patient Health Records'!AD:AD,FALSE)</f>
        <v>0</v>
      </c>
      <c r="M973">
        <f>_xlfn.XLOOKUP(A973,'Patient Demographics'!A:A,'Patient Demographics'!K:K,FALSE)</f>
        <v>30</v>
      </c>
      <c r="N973" t="b">
        <f>_xlfn.XLOOKUP(A973,'Billing Details'!A:A,'Billing Details'!T:T,FALSE)</f>
        <v>1</v>
      </c>
      <c r="O973" t="str">
        <f>_xlfn.XLOOKUP(A973,'Patient Health Records'!A:A,'Patient Health Records'!AF:AF,FALSE)</f>
        <v>Stroke</v>
      </c>
      <c r="P973" t="b">
        <f>_xlfn.XLOOKUP(A973,'Patient Health Records'!A:A,'Patient Health Records'!X:X,FALSE)</f>
        <v>0</v>
      </c>
      <c r="Q973" t="b">
        <f>_xlfn.XLOOKUP(A973,'Patient Health Records'!A:A,'Patient Health Records'!S:S,FALSE)</f>
        <v>0</v>
      </c>
      <c r="R973" t="b">
        <f>_xlfn.XLOOKUP(A973,'Patient Health Records'!A:A,'Patient Health Records'!AA:AA,FALSE)</f>
        <v>0</v>
      </c>
      <c r="S973" t="str">
        <f>_xlfn.XLOOKUP(A973,'Patient Demographics'!A:A,'Patient Demographics'!E:E,FALSE)</f>
        <v>Male</v>
      </c>
      <c r="T973" t="str">
        <f>_xlfn.XLOOKUP(A973,'Patient Education'!A:A,'Patient Education'!B:B,FALSE)</f>
        <v>School</v>
      </c>
      <c r="U973" t="str">
        <f>_xlfn.XLOOKUP('Combined Sheet'!A973,'Patient Education'!A:A,'Patient Education'!C:C,FALSE)</f>
        <v>Retail Worker</v>
      </c>
      <c r="V973">
        <f>_xlfn.XLOOKUP(A973,'Billing Details'!A:A,'Billing Details'!J:J,FALSE)</f>
        <v>18000</v>
      </c>
    </row>
    <row r="974" spans="1:22" x14ac:dyDescent="0.35">
      <c r="A974" s="2" t="s">
        <v>1425</v>
      </c>
      <c r="B974">
        <f>_xlfn.XLOOKUP(A974,'Patient Demographics'!A:A,'Billing Details'!J:J,FALSE)</f>
        <v>21000</v>
      </c>
      <c r="C974" t="str">
        <f>_xlfn.XLOOKUP(A974,'Patient Demographics'!A:A,'Patient Demographics'!N:N,FALSE)</f>
        <v>North</v>
      </c>
      <c r="D974">
        <f>_xlfn.XLOOKUP(A974,'Patient Demographics'!A:A,'Patient Demographics'!I:I,FALSE)</f>
        <v>38</v>
      </c>
      <c r="E974" t="str">
        <f>_xlfn.XLOOKUP(A974,'Patient Demographics'!A:A,'Patient Demographics'!J:J,FALSE)</f>
        <v>Adult</v>
      </c>
      <c r="F974">
        <f>_xlfn.XLOOKUP(A974,'Billing Details'!A:A,'Billing Details'!U:U,FALSE)</f>
        <v>18861.990000000002</v>
      </c>
      <c r="G974">
        <f>_xlfn.XLOOKUP(A974,'Patient Health Records'!A:A,'Patient Health Records'!E:E,FALSE)</f>
        <v>77.2</v>
      </c>
      <c r="H974" t="str">
        <f>_xlfn.XLOOKUP(A974,'Patient Health Records'!A:A,'Patient Health Records'!B:B,FALSE)</f>
        <v>A+</v>
      </c>
      <c r="I974" t="b">
        <f>_xlfn.XLOOKUP(A974,'Patient Health Records'!A:A,'Patient Health Records'!J:J,FALSE)</f>
        <v>0</v>
      </c>
      <c r="J974" t="b">
        <f>_xlfn.XLOOKUP(A974,'Patient Health Records'!A:A,'Patient Health Records'!P:P,FALSE)</f>
        <v>1</v>
      </c>
      <c r="K974" s="68">
        <f>_xlfn.XLOOKUP(A974,'Patient Health Records'!A:A,'Patient Health Records'!F:F,FALSE)</f>
        <v>28.015677166497316</v>
      </c>
      <c r="L974" s="22" t="b">
        <f>_xlfn.XLOOKUP(A974,'Patient Health Records'!A:A,'Patient Health Records'!AD:AD,FALSE)</f>
        <v>1</v>
      </c>
      <c r="M974">
        <f>_xlfn.XLOOKUP(A974,'Patient Demographics'!A:A,'Patient Demographics'!K:K,FALSE)</f>
        <v>15</v>
      </c>
      <c r="N974" t="b">
        <f>_xlfn.XLOOKUP(A974,'Billing Details'!A:A,'Billing Details'!T:T,FALSE)</f>
        <v>1</v>
      </c>
      <c r="O974" t="str">
        <f>_xlfn.XLOOKUP(A974,'Patient Health Records'!A:A,'Patient Health Records'!AF:AF,FALSE)</f>
        <v>Heart Disease</v>
      </c>
      <c r="P974" t="b">
        <f>_xlfn.XLOOKUP(A974,'Patient Health Records'!A:A,'Patient Health Records'!X:X,FALSE)</f>
        <v>0</v>
      </c>
      <c r="Q974" t="b">
        <f>_xlfn.XLOOKUP(A974,'Patient Health Records'!A:A,'Patient Health Records'!S:S,FALSE)</f>
        <v>1</v>
      </c>
      <c r="R974" t="b">
        <f>_xlfn.XLOOKUP(A974,'Patient Health Records'!A:A,'Patient Health Records'!AA:AA,FALSE)</f>
        <v>0</v>
      </c>
      <c r="S974" t="str">
        <f>_xlfn.XLOOKUP(A974,'Patient Demographics'!A:A,'Patient Demographics'!E:E,FALSE)</f>
        <v>Female</v>
      </c>
      <c r="T974" t="str">
        <f>_xlfn.XLOOKUP(A974,'Patient Education'!A:A,'Patient Education'!B:B,FALSE)</f>
        <v>Bachelor's Degree</v>
      </c>
      <c r="U974" t="str">
        <f>_xlfn.XLOOKUP('Combined Sheet'!A974,'Patient Education'!A:A,'Patient Education'!C:C,FALSE)</f>
        <v>Junior Executive</v>
      </c>
      <c r="V974">
        <f>_xlfn.XLOOKUP(A974,'Billing Details'!A:A,'Billing Details'!J:J,FALSE)</f>
        <v>21000</v>
      </c>
    </row>
    <row r="975" spans="1:22" x14ac:dyDescent="0.35">
      <c r="A975" s="2" t="s">
        <v>1426</v>
      </c>
      <c r="B975">
        <f>_xlfn.XLOOKUP(A975,'Patient Demographics'!A:A,'Billing Details'!J:J,FALSE)</f>
        <v>500</v>
      </c>
      <c r="C975" t="str">
        <f>_xlfn.XLOOKUP(A975,'Patient Demographics'!A:A,'Patient Demographics'!N:N,FALSE)</f>
        <v>South</v>
      </c>
      <c r="D975">
        <f>_xlfn.XLOOKUP(A975,'Patient Demographics'!A:A,'Patient Demographics'!I:I,FALSE)</f>
        <v>33</v>
      </c>
      <c r="E975" t="str">
        <f>_xlfn.XLOOKUP(A975,'Patient Demographics'!A:A,'Patient Demographics'!J:J,FALSE)</f>
        <v>Adult</v>
      </c>
      <c r="F975">
        <f>_xlfn.XLOOKUP(A975,'Billing Details'!A:A,'Billing Details'!U:U,FALSE)</f>
        <v>429.74</v>
      </c>
      <c r="G975">
        <f>_xlfn.XLOOKUP(A975,'Patient Health Records'!A:A,'Patient Health Records'!E:E,FALSE)</f>
        <v>70.7</v>
      </c>
      <c r="H975" t="str">
        <f>_xlfn.XLOOKUP(A975,'Patient Health Records'!A:A,'Patient Health Records'!B:B,FALSE)</f>
        <v>O-</v>
      </c>
      <c r="I975" t="b">
        <f>_xlfn.XLOOKUP(A975,'Patient Health Records'!A:A,'Patient Health Records'!J:J,FALSE)</f>
        <v>1</v>
      </c>
      <c r="J975" t="b">
        <f>_xlfn.XLOOKUP(A975,'Patient Health Records'!A:A,'Patient Health Records'!P:P,FALSE)</f>
        <v>0</v>
      </c>
      <c r="K975" s="68">
        <f>_xlfn.XLOOKUP(A975,'Patient Health Records'!A:A,'Patient Health Records'!F:F,FALSE)</f>
        <v>24.463667820069208</v>
      </c>
      <c r="L975" s="22" t="b">
        <f>_xlfn.XLOOKUP(A975,'Patient Health Records'!A:A,'Patient Health Records'!AD:AD,FALSE)</f>
        <v>0</v>
      </c>
      <c r="M975">
        <f>_xlfn.XLOOKUP(A975,'Patient Demographics'!A:A,'Patient Demographics'!K:K,FALSE)</f>
        <v>7</v>
      </c>
      <c r="N975" t="b">
        <f>_xlfn.XLOOKUP(A975,'Billing Details'!A:A,'Billing Details'!T:T,FALSE)</f>
        <v>1</v>
      </c>
      <c r="O975" t="str">
        <f>_xlfn.XLOOKUP(A975,'Patient Health Records'!A:A,'Patient Health Records'!AF:AF,FALSE)</f>
        <v>Osteoarthritis</v>
      </c>
      <c r="P975" t="b">
        <f>_xlfn.XLOOKUP(A975,'Patient Health Records'!A:A,'Patient Health Records'!X:X,FALSE)</f>
        <v>0</v>
      </c>
      <c r="Q975" t="b">
        <f>_xlfn.XLOOKUP(A975,'Patient Health Records'!A:A,'Patient Health Records'!S:S,FALSE)</f>
        <v>0</v>
      </c>
      <c r="R975" t="b">
        <f>_xlfn.XLOOKUP(A975,'Patient Health Records'!A:A,'Patient Health Records'!AA:AA,FALSE)</f>
        <v>0</v>
      </c>
      <c r="S975" t="str">
        <f>_xlfn.XLOOKUP(A975,'Patient Demographics'!A:A,'Patient Demographics'!E:E,FALSE)</f>
        <v>Female</v>
      </c>
      <c r="T975" t="str">
        <f>_xlfn.XLOOKUP(A975,'Patient Education'!A:A,'Patient Education'!B:B,FALSE)</f>
        <v>School</v>
      </c>
      <c r="U975" t="str">
        <f>_xlfn.XLOOKUP('Combined Sheet'!A975,'Patient Education'!A:A,'Patient Education'!C:C,FALSE)</f>
        <v>Retail Worker</v>
      </c>
      <c r="V975">
        <f>_xlfn.XLOOKUP(A975,'Billing Details'!A:A,'Billing Details'!J:J,FALSE)</f>
        <v>500</v>
      </c>
    </row>
    <row r="976" spans="1:22" x14ac:dyDescent="0.35">
      <c r="A976" s="2" t="s">
        <v>1427</v>
      </c>
      <c r="B976">
        <f>_xlfn.XLOOKUP(A976,'Patient Demographics'!A:A,'Billing Details'!J:J,FALSE)</f>
        <v>12000</v>
      </c>
      <c r="C976" t="str">
        <f>_xlfn.XLOOKUP(A976,'Patient Demographics'!A:A,'Patient Demographics'!N:N,FALSE)</f>
        <v>East</v>
      </c>
      <c r="D976">
        <f>_xlfn.XLOOKUP(A976,'Patient Demographics'!A:A,'Patient Demographics'!I:I,FALSE)</f>
        <v>45</v>
      </c>
      <c r="E976" t="str">
        <f>_xlfn.XLOOKUP(A976,'Patient Demographics'!A:A,'Patient Demographics'!J:J,FALSE)</f>
        <v>Adult</v>
      </c>
      <c r="F976">
        <f>_xlfn.XLOOKUP(A976,'Billing Details'!A:A,'Billing Details'!U:U,FALSE)</f>
        <v>7510.34</v>
      </c>
      <c r="G976">
        <f>_xlfn.XLOOKUP(A976,'Patient Health Records'!A:A,'Patient Health Records'!E:E,FALSE)</f>
        <v>91.6</v>
      </c>
      <c r="H976" t="str">
        <f>_xlfn.XLOOKUP(A976,'Patient Health Records'!A:A,'Patient Health Records'!B:B,FALSE)</f>
        <v>AB-</v>
      </c>
      <c r="I976" t="b">
        <f>_xlfn.XLOOKUP(A976,'Patient Health Records'!A:A,'Patient Health Records'!J:J,FALSE)</f>
        <v>1</v>
      </c>
      <c r="J976" t="b">
        <f>_xlfn.XLOOKUP(A976,'Patient Health Records'!A:A,'Patient Health Records'!P:P,FALSE)</f>
        <v>0</v>
      </c>
      <c r="K976" s="68">
        <f>_xlfn.XLOOKUP(A976,'Patient Health Records'!A:A,'Patient Health Records'!F:F,FALSE)</f>
        <v>28.910491099608631</v>
      </c>
      <c r="L976" s="22" t="b">
        <f>_xlfn.XLOOKUP(A976,'Patient Health Records'!A:A,'Patient Health Records'!AD:AD,FALSE)</f>
        <v>1</v>
      </c>
      <c r="M976">
        <f>_xlfn.XLOOKUP(A976,'Patient Demographics'!A:A,'Patient Demographics'!K:K,FALSE)</f>
        <v>3</v>
      </c>
      <c r="N976" t="b">
        <f>_xlfn.XLOOKUP(A976,'Billing Details'!A:A,'Billing Details'!T:T,FALSE)</f>
        <v>1</v>
      </c>
      <c r="O976" t="str">
        <f>_xlfn.XLOOKUP(A976,'Patient Health Records'!A:A,'Patient Health Records'!AF:AF,FALSE)</f>
        <v>Fractured Leg</v>
      </c>
      <c r="P976" t="b">
        <f>_xlfn.XLOOKUP(A976,'Patient Health Records'!A:A,'Patient Health Records'!X:X,FALSE)</f>
        <v>0</v>
      </c>
      <c r="Q976" t="b">
        <f>_xlfn.XLOOKUP(A976,'Patient Health Records'!A:A,'Patient Health Records'!S:S,FALSE)</f>
        <v>1</v>
      </c>
      <c r="R976" t="b">
        <f>_xlfn.XLOOKUP(A976,'Patient Health Records'!A:A,'Patient Health Records'!AA:AA,FALSE)</f>
        <v>1</v>
      </c>
      <c r="S976" t="str">
        <f>_xlfn.XLOOKUP(A976,'Patient Demographics'!A:A,'Patient Demographics'!E:E,FALSE)</f>
        <v>Female</v>
      </c>
      <c r="T976" t="str">
        <f>_xlfn.XLOOKUP(A976,'Patient Education'!A:A,'Patient Education'!B:B,FALSE)</f>
        <v>School</v>
      </c>
      <c r="U976" t="str">
        <f>_xlfn.XLOOKUP('Combined Sheet'!A976,'Patient Education'!A:A,'Patient Education'!C:C,FALSE)</f>
        <v>Clerical Staff</v>
      </c>
      <c r="V976">
        <f>_xlfn.XLOOKUP(A976,'Billing Details'!A:A,'Billing Details'!J:J,FALSE)</f>
        <v>12000</v>
      </c>
    </row>
    <row r="977" spans="1:22" x14ac:dyDescent="0.35">
      <c r="A977" s="2" t="s">
        <v>1429</v>
      </c>
      <c r="B977">
        <f>_xlfn.XLOOKUP(A977,'Patient Demographics'!A:A,'Billing Details'!J:J,FALSE)</f>
        <v>12000</v>
      </c>
      <c r="C977" t="str">
        <f>_xlfn.XLOOKUP(A977,'Patient Demographics'!A:A,'Patient Demographics'!N:N,FALSE)</f>
        <v>South</v>
      </c>
      <c r="D977">
        <f>_xlfn.XLOOKUP(A977,'Patient Demographics'!A:A,'Patient Demographics'!I:I,FALSE)</f>
        <v>33</v>
      </c>
      <c r="E977" t="str">
        <f>_xlfn.XLOOKUP(A977,'Patient Demographics'!A:A,'Patient Demographics'!J:J,FALSE)</f>
        <v>Adult</v>
      </c>
      <c r="F977">
        <f>_xlfn.XLOOKUP(A977,'Billing Details'!A:A,'Billing Details'!U:U,FALSE)</f>
        <v>7631.0999999999995</v>
      </c>
      <c r="G977">
        <f>_xlfn.XLOOKUP(A977,'Patient Health Records'!A:A,'Patient Health Records'!E:E,FALSE)</f>
        <v>84.2</v>
      </c>
      <c r="H977" t="str">
        <f>_xlfn.XLOOKUP(A977,'Patient Health Records'!A:A,'Patient Health Records'!B:B,FALSE)</f>
        <v>B-</v>
      </c>
      <c r="I977" t="b">
        <f>_xlfn.XLOOKUP(A977,'Patient Health Records'!A:A,'Patient Health Records'!J:J,FALSE)</f>
        <v>1</v>
      </c>
      <c r="J977" t="b">
        <f>_xlfn.XLOOKUP(A977,'Patient Health Records'!A:A,'Patient Health Records'!P:P,FALSE)</f>
        <v>1</v>
      </c>
      <c r="K977" s="68">
        <f>_xlfn.XLOOKUP(A977,'Patient Health Records'!A:A,'Patient Health Records'!F:F,FALSE)</f>
        <v>28.461330448891296</v>
      </c>
      <c r="L977" s="22" t="b">
        <f>_xlfn.XLOOKUP(A977,'Patient Health Records'!A:A,'Patient Health Records'!AD:AD,FALSE)</f>
        <v>1</v>
      </c>
      <c r="M977">
        <f>_xlfn.XLOOKUP(A977,'Patient Demographics'!A:A,'Patient Demographics'!K:K,FALSE)</f>
        <v>15</v>
      </c>
      <c r="N977" t="b">
        <f>_xlfn.XLOOKUP(A977,'Billing Details'!A:A,'Billing Details'!T:T,FALSE)</f>
        <v>1</v>
      </c>
      <c r="O977" t="str">
        <f>_xlfn.XLOOKUP(A977,'Patient Health Records'!A:A,'Patient Health Records'!AF:AF,FALSE)</f>
        <v>Respiratory Infection</v>
      </c>
      <c r="P977" t="b">
        <f>_xlfn.XLOOKUP(A977,'Patient Health Records'!A:A,'Patient Health Records'!X:X,FALSE)</f>
        <v>0</v>
      </c>
      <c r="Q977" t="b">
        <f>_xlfn.XLOOKUP(A977,'Patient Health Records'!A:A,'Patient Health Records'!S:S,FALSE)</f>
        <v>1</v>
      </c>
      <c r="R977" t="b">
        <f>_xlfn.XLOOKUP(A977,'Patient Health Records'!A:A,'Patient Health Records'!AA:AA,FALSE)</f>
        <v>0</v>
      </c>
      <c r="S977" t="str">
        <f>_xlfn.XLOOKUP(A977,'Patient Demographics'!A:A,'Patient Demographics'!E:E,FALSE)</f>
        <v>Female</v>
      </c>
      <c r="T977" t="str">
        <f>_xlfn.XLOOKUP(A977,'Patient Education'!A:A,'Patient Education'!B:B,FALSE)</f>
        <v>Master's Degree</v>
      </c>
      <c r="U977" t="str">
        <f>_xlfn.XLOOKUP('Combined Sheet'!A977,'Patient Education'!A:A,'Patient Education'!C:C,FALSE)</f>
        <v>Doctor</v>
      </c>
      <c r="V977">
        <f>_xlfn.XLOOKUP(A977,'Billing Details'!A:A,'Billing Details'!J:J,FALSE)</f>
        <v>12000</v>
      </c>
    </row>
    <row r="978" spans="1:22" x14ac:dyDescent="0.35">
      <c r="A978" s="2" t="s">
        <v>1431</v>
      </c>
      <c r="B978">
        <f>_xlfn.XLOOKUP(A978,'Patient Demographics'!A:A,'Billing Details'!J:J,FALSE)</f>
        <v>18000</v>
      </c>
      <c r="C978" t="str">
        <f>_xlfn.XLOOKUP(A978,'Patient Demographics'!A:A,'Patient Demographics'!N:N,FALSE)</f>
        <v>South</v>
      </c>
      <c r="D978">
        <f>_xlfn.XLOOKUP(A978,'Patient Demographics'!A:A,'Patient Demographics'!I:I,FALSE)</f>
        <v>30</v>
      </c>
      <c r="E978" t="str">
        <f>_xlfn.XLOOKUP(A978,'Patient Demographics'!A:A,'Patient Demographics'!J:J,FALSE)</f>
        <v>Young adult</v>
      </c>
      <c r="F978" t="str">
        <f>_xlfn.XLOOKUP(A978,'Billing Details'!A:A,'Billing Details'!U:U,FALSE)</f>
        <v/>
      </c>
      <c r="G978">
        <f>_xlfn.XLOOKUP(A978,'Patient Health Records'!A:A,'Patient Health Records'!E:E,FALSE)</f>
        <v>63.3</v>
      </c>
      <c r="H978" t="str">
        <f>_xlfn.XLOOKUP(A978,'Patient Health Records'!A:A,'Patient Health Records'!B:B,FALSE)</f>
        <v>B-</v>
      </c>
      <c r="I978" t="b">
        <f>_xlfn.XLOOKUP(A978,'Patient Health Records'!A:A,'Patient Health Records'!J:J,FALSE)</f>
        <v>0</v>
      </c>
      <c r="J978" t="b">
        <f>_xlfn.XLOOKUP(A978,'Patient Health Records'!A:A,'Patient Health Records'!P:P,FALSE)</f>
        <v>0</v>
      </c>
      <c r="K978" s="68">
        <f>_xlfn.XLOOKUP(A978,'Patient Health Records'!A:A,'Patient Health Records'!F:F,FALSE)</f>
        <v>22.697120728602673</v>
      </c>
      <c r="L978" s="22" t="b">
        <f>_xlfn.XLOOKUP(A978,'Patient Health Records'!A:A,'Patient Health Records'!AD:AD,FALSE)</f>
        <v>0</v>
      </c>
      <c r="M978">
        <f>_xlfn.XLOOKUP(A978,'Patient Demographics'!A:A,'Patient Demographics'!K:K,FALSE)</f>
        <v>9</v>
      </c>
      <c r="N978" t="b">
        <f>_xlfn.XLOOKUP(A978,'Billing Details'!A:A,'Billing Details'!T:T,FALSE)</f>
        <v>0</v>
      </c>
      <c r="O978" t="str">
        <f>_xlfn.XLOOKUP(A978,'Patient Health Records'!A:A,'Patient Health Records'!AF:AF,FALSE)</f>
        <v>Fractured Arm</v>
      </c>
      <c r="P978" t="b">
        <f>_xlfn.XLOOKUP(A978,'Patient Health Records'!A:A,'Patient Health Records'!X:X,FALSE)</f>
        <v>0</v>
      </c>
      <c r="Q978" t="b">
        <f>_xlfn.XLOOKUP(A978,'Patient Health Records'!A:A,'Patient Health Records'!S:S,FALSE)</f>
        <v>0</v>
      </c>
      <c r="R978" t="b">
        <f>_xlfn.XLOOKUP(A978,'Patient Health Records'!A:A,'Patient Health Records'!AA:AA,FALSE)</f>
        <v>0</v>
      </c>
      <c r="S978" t="str">
        <f>_xlfn.XLOOKUP(A978,'Patient Demographics'!A:A,'Patient Demographics'!E:E,FALSE)</f>
        <v>Female</v>
      </c>
      <c r="T978" t="str">
        <f>_xlfn.XLOOKUP(A978,'Patient Education'!A:A,'Patient Education'!B:B,FALSE)</f>
        <v>Bachelor's Degree</v>
      </c>
      <c r="U978" t="str">
        <f>_xlfn.XLOOKUP('Combined Sheet'!A978,'Patient Education'!A:A,'Patient Education'!C:C,FALSE)</f>
        <v>Engineer</v>
      </c>
      <c r="V978">
        <f>_xlfn.XLOOKUP(A978,'Billing Details'!A:A,'Billing Details'!J:J,FALSE)</f>
        <v>18000</v>
      </c>
    </row>
    <row r="979" spans="1:22" x14ac:dyDescent="0.35">
      <c r="A979" s="2" t="s">
        <v>1432</v>
      </c>
      <c r="B979">
        <f>_xlfn.XLOOKUP(A979,'Patient Demographics'!A:A,'Billing Details'!J:J,FALSE)</f>
        <v>36000</v>
      </c>
      <c r="C979" t="str">
        <f>_xlfn.XLOOKUP(A979,'Patient Demographics'!A:A,'Patient Demographics'!N:N,FALSE)</f>
        <v>North</v>
      </c>
      <c r="D979">
        <f>_xlfn.XLOOKUP(A979,'Patient Demographics'!A:A,'Patient Demographics'!I:I,FALSE)</f>
        <v>38</v>
      </c>
      <c r="E979" t="str">
        <f>_xlfn.XLOOKUP(A979,'Patient Demographics'!A:A,'Patient Demographics'!J:J,FALSE)</f>
        <v>Adult</v>
      </c>
      <c r="F979">
        <f>_xlfn.XLOOKUP(A979,'Billing Details'!A:A,'Billing Details'!U:U,FALSE)</f>
        <v>19800.36</v>
      </c>
      <c r="G979">
        <f>_xlfn.XLOOKUP(A979,'Patient Health Records'!A:A,'Patient Health Records'!E:E,FALSE)</f>
        <v>89.3</v>
      </c>
      <c r="H979" t="str">
        <f>_xlfn.XLOOKUP(A979,'Patient Health Records'!A:A,'Patient Health Records'!B:B,FALSE)</f>
        <v>AB-</v>
      </c>
      <c r="I979" t="b">
        <f>_xlfn.XLOOKUP(A979,'Patient Health Records'!A:A,'Patient Health Records'!J:J,FALSE)</f>
        <v>0</v>
      </c>
      <c r="J979" t="b">
        <f>_xlfn.XLOOKUP(A979,'Patient Health Records'!A:A,'Patient Health Records'!P:P,FALSE)</f>
        <v>1</v>
      </c>
      <c r="K979" s="68">
        <f>_xlfn.XLOOKUP(A979,'Patient Health Records'!A:A,'Patient Health Records'!F:F,FALSE)</f>
        <v>33.20196311719215</v>
      </c>
      <c r="L979" s="22" t="b">
        <f>_xlfn.XLOOKUP(A979,'Patient Health Records'!A:A,'Patient Health Records'!AD:AD,FALSE)</f>
        <v>1</v>
      </c>
      <c r="M979">
        <f>_xlfn.XLOOKUP(A979,'Patient Demographics'!A:A,'Patient Demographics'!K:K,FALSE)</f>
        <v>4</v>
      </c>
      <c r="N979" t="b">
        <f>_xlfn.XLOOKUP(A979,'Billing Details'!A:A,'Billing Details'!T:T,FALSE)</f>
        <v>1</v>
      </c>
      <c r="O979" t="str">
        <f>_xlfn.XLOOKUP(A979,'Patient Health Records'!A:A,'Patient Health Records'!AF:AF,FALSE)</f>
        <v>Hypertension</v>
      </c>
      <c r="P979" t="b">
        <f>_xlfn.XLOOKUP(A979,'Patient Health Records'!A:A,'Patient Health Records'!X:X,FALSE)</f>
        <v>0</v>
      </c>
      <c r="Q979" t="b">
        <f>_xlfn.XLOOKUP(A979,'Patient Health Records'!A:A,'Patient Health Records'!S:S,FALSE)</f>
        <v>0</v>
      </c>
      <c r="R979" t="b">
        <f>_xlfn.XLOOKUP(A979,'Patient Health Records'!A:A,'Patient Health Records'!AA:AA,FALSE)</f>
        <v>1</v>
      </c>
      <c r="S979" t="str">
        <f>_xlfn.XLOOKUP(A979,'Patient Demographics'!A:A,'Patient Demographics'!E:E,FALSE)</f>
        <v>Female</v>
      </c>
      <c r="T979" t="str">
        <f>_xlfn.XLOOKUP(A979,'Patient Education'!A:A,'Patient Education'!B:B,FALSE)</f>
        <v>Bachelor's Degree</v>
      </c>
      <c r="U979" t="str">
        <f>_xlfn.XLOOKUP('Combined Sheet'!A979,'Patient Education'!A:A,'Patient Education'!C:C,FALSE)</f>
        <v>Junior Executive</v>
      </c>
      <c r="V979">
        <f>_xlfn.XLOOKUP(A979,'Billing Details'!A:A,'Billing Details'!J:J,FALSE)</f>
        <v>36000</v>
      </c>
    </row>
    <row r="980" spans="1:22" x14ac:dyDescent="0.35">
      <c r="A980" s="2" t="s">
        <v>1433</v>
      </c>
      <c r="B980">
        <f>_xlfn.XLOOKUP(A980,'Patient Demographics'!A:A,'Billing Details'!J:J,FALSE)</f>
        <v>16000</v>
      </c>
      <c r="C980" t="str">
        <f>_xlfn.XLOOKUP(A980,'Patient Demographics'!A:A,'Patient Demographics'!N:N,FALSE)</f>
        <v>North</v>
      </c>
      <c r="D980">
        <f>_xlfn.XLOOKUP(A980,'Patient Demographics'!A:A,'Patient Demographics'!I:I,FALSE)</f>
        <v>68</v>
      </c>
      <c r="E980" t="str">
        <f>_xlfn.XLOOKUP(A980,'Patient Demographics'!A:A,'Patient Demographics'!J:J,FALSE)</f>
        <v>super senior</v>
      </c>
      <c r="F980">
        <f>_xlfn.XLOOKUP(A980,'Billing Details'!A:A,'Billing Details'!U:U,FALSE)</f>
        <v>12863.76</v>
      </c>
      <c r="G980">
        <f>_xlfn.XLOOKUP(A980,'Patient Health Records'!A:A,'Patient Health Records'!E:E,FALSE)</f>
        <v>96.5</v>
      </c>
      <c r="H980" t="str">
        <f>_xlfn.XLOOKUP(A980,'Patient Health Records'!A:A,'Patient Health Records'!B:B,FALSE)</f>
        <v>AB-</v>
      </c>
      <c r="I980" t="b">
        <f>_xlfn.XLOOKUP(A980,'Patient Health Records'!A:A,'Patient Health Records'!J:J,FALSE)</f>
        <v>1</v>
      </c>
      <c r="J980" t="b">
        <f>_xlfn.XLOOKUP(A980,'Patient Health Records'!A:A,'Patient Health Records'!P:P,FALSE)</f>
        <v>0</v>
      </c>
      <c r="K980" s="68">
        <f>_xlfn.XLOOKUP(A980,'Patient Health Records'!A:A,'Patient Health Records'!F:F,FALSE)</f>
        <v>33.787332376317359</v>
      </c>
      <c r="L980" s="22" t="b">
        <f>_xlfn.XLOOKUP(A980,'Patient Health Records'!A:A,'Patient Health Records'!AD:AD,FALSE)</f>
        <v>1</v>
      </c>
      <c r="M980">
        <f>_xlfn.XLOOKUP(A980,'Patient Demographics'!A:A,'Patient Demographics'!K:K,FALSE)</f>
        <v>2</v>
      </c>
      <c r="N980" t="b">
        <f>_xlfn.XLOOKUP(A980,'Billing Details'!A:A,'Billing Details'!T:T,FALSE)</f>
        <v>1</v>
      </c>
      <c r="O980" t="str">
        <f>_xlfn.XLOOKUP(A980,'Patient Health Records'!A:A,'Patient Health Records'!AF:AF,FALSE)</f>
        <v>Prostate Cancer</v>
      </c>
      <c r="P980" t="b">
        <f>_xlfn.XLOOKUP(A980,'Patient Health Records'!A:A,'Patient Health Records'!X:X,FALSE)</f>
        <v>0</v>
      </c>
      <c r="Q980" t="b">
        <f>_xlfn.XLOOKUP(A980,'Patient Health Records'!A:A,'Patient Health Records'!S:S,FALSE)</f>
        <v>1</v>
      </c>
      <c r="R980" t="b">
        <f>_xlfn.XLOOKUP(A980,'Patient Health Records'!A:A,'Patient Health Records'!AA:AA,FALSE)</f>
        <v>0</v>
      </c>
      <c r="S980" t="str">
        <f>_xlfn.XLOOKUP(A980,'Patient Demographics'!A:A,'Patient Demographics'!E:E,FALSE)</f>
        <v>Female</v>
      </c>
      <c r="T980" t="str">
        <f>_xlfn.XLOOKUP(A980,'Patient Education'!A:A,'Patient Education'!B:B,FALSE)</f>
        <v>PhD</v>
      </c>
      <c r="U980" t="str">
        <f>_xlfn.XLOOKUP('Combined Sheet'!A980,'Patient Education'!A:A,'Patient Education'!C:C,FALSE)</f>
        <v>Professor</v>
      </c>
      <c r="V980">
        <f>_xlfn.XLOOKUP(A980,'Billing Details'!A:A,'Billing Details'!J:J,FALSE)</f>
        <v>16000</v>
      </c>
    </row>
    <row r="981" spans="1:22" x14ac:dyDescent="0.35">
      <c r="A981" s="2" t="s">
        <v>1434</v>
      </c>
      <c r="B981">
        <f>_xlfn.XLOOKUP(A981,'Patient Demographics'!A:A,'Billing Details'!J:J,FALSE)</f>
        <v>40000</v>
      </c>
      <c r="C981" t="str">
        <f>_xlfn.XLOOKUP(A981,'Patient Demographics'!A:A,'Patient Demographics'!N:N,FALSE)</f>
        <v>South</v>
      </c>
      <c r="D981">
        <f>_xlfn.XLOOKUP(A981,'Patient Demographics'!A:A,'Patient Demographics'!I:I,FALSE)</f>
        <v>53</v>
      </c>
      <c r="E981" t="str">
        <f>_xlfn.XLOOKUP(A981,'Patient Demographics'!A:A,'Patient Demographics'!J:J,FALSE)</f>
        <v>Senior</v>
      </c>
      <c r="F981">
        <f>_xlfn.XLOOKUP(A981,'Billing Details'!A:A,'Billing Details'!U:U,FALSE)</f>
        <v>22499</v>
      </c>
      <c r="G981">
        <f>_xlfn.XLOOKUP(A981,'Patient Health Records'!A:A,'Patient Health Records'!E:E,FALSE)</f>
        <v>80.599999999999994</v>
      </c>
      <c r="H981" t="str">
        <f>_xlfn.XLOOKUP(A981,'Patient Health Records'!A:A,'Patient Health Records'!B:B,FALSE)</f>
        <v>B+</v>
      </c>
      <c r="I981" t="b">
        <f>_xlfn.XLOOKUP(A981,'Patient Health Records'!A:A,'Patient Health Records'!J:J,FALSE)</f>
        <v>0</v>
      </c>
      <c r="J981" t="b">
        <f>_xlfn.XLOOKUP(A981,'Patient Health Records'!A:A,'Patient Health Records'!P:P,FALSE)</f>
        <v>0</v>
      </c>
      <c r="K981" s="68">
        <f>_xlfn.XLOOKUP(A981,'Patient Health Records'!A:A,'Patient Health Records'!F:F,FALSE)</f>
        <v>33.548387096774185</v>
      </c>
      <c r="L981" s="22" t="b">
        <f>_xlfn.XLOOKUP(A981,'Patient Health Records'!A:A,'Patient Health Records'!AD:AD,FALSE)</f>
        <v>1</v>
      </c>
      <c r="M981">
        <f>_xlfn.XLOOKUP(A981,'Patient Demographics'!A:A,'Patient Demographics'!K:K,FALSE)</f>
        <v>15</v>
      </c>
      <c r="N981" t="b">
        <f>_xlfn.XLOOKUP(A981,'Billing Details'!A:A,'Billing Details'!T:T,FALSE)</f>
        <v>1</v>
      </c>
      <c r="O981" t="str">
        <f>_xlfn.XLOOKUP(A981,'Patient Health Records'!A:A,'Patient Health Records'!AF:AF,FALSE)</f>
        <v>Stroke</v>
      </c>
      <c r="P981" t="b">
        <f>_xlfn.XLOOKUP(A981,'Patient Health Records'!A:A,'Patient Health Records'!X:X,FALSE)</f>
        <v>0</v>
      </c>
      <c r="Q981" t="b">
        <f>_xlfn.XLOOKUP(A981,'Patient Health Records'!A:A,'Patient Health Records'!S:S,FALSE)</f>
        <v>1</v>
      </c>
      <c r="R981" t="b">
        <f>_xlfn.XLOOKUP(A981,'Patient Health Records'!A:A,'Patient Health Records'!AA:AA,FALSE)</f>
        <v>1</v>
      </c>
      <c r="S981" t="str">
        <f>_xlfn.XLOOKUP(A981,'Patient Demographics'!A:A,'Patient Demographics'!E:E,FALSE)</f>
        <v>Female</v>
      </c>
      <c r="T981" t="str">
        <f>_xlfn.XLOOKUP(A981,'Patient Education'!A:A,'Patient Education'!B:B,FALSE)</f>
        <v>PhD</v>
      </c>
      <c r="U981" t="str">
        <f>_xlfn.XLOOKUP('Combined Sheet'!A981,'Patient Education'!A:A,'Patient Education'!C:C,FALSE)</f>
        <v>CEO</v>
      </c>
      <c r="V981">
        <f>_xlfn.XLOOKUP(A981,'Billing Details'!A:A,'Billing Details'!J:J,FALSE)</f>
        <v>40000</v>
      </c>
    </row>
    <row r="982" spans="1:22" x14ac:dyDescent="0.35">
      <c r="A982" s="2" t="s">
        <v>1435</v>
      </c>
      <c r="B982">
        <f>_xlfn.XLOOKUP(A982,'Patient Demographics'!A:A,'Billing Details'!J:J,FALSE)</f>
        <v>18000</v>
      </c>
      <c r="C982" t="str">
        <f>_xlfn.XLOOKUP(A982,'Patient Demographics'!A:A,'Patient Demographics'!N:N,FALSE)</f>
        <v>South</v>
      </c>
      <c r="D982">
        <f>_xlfn.XLOOKUP(A982,'Patient Demographics'!A:A,'Patient Demographics'!I:I,FALSE)</f>
        <v>45</v>
      </c>
      <c r="E982" t="str">
        <f>_xlfn.XLOOKUP(A982,'Patient Demographics'!A:A,'Patient Demographics'!J:J,FALSE)</f>
        <v>Adult</v>
      </c>
      <c r="F982">
        <f>_xlfn.XLOOKUP(A982,'Billing Details'!A:A,'Billing Details'!U:U,FALSE)</f>
        <v>9721.619999999999</v>
      </c>
      <c r="G982">
        <f>_xlfn.XLOOKUP(A982,'Patient Health Records'!A:A,'Patient Health Records'!E:E,FALSE)</f>
        <v>67.900000000000006</v>
      </c>
      <c r="H982" t="str">
        <f>_xlfn.XLOOKUP(A982,'Patient Health Records'!A:A,'Patient Health Records'!B:B,FALSE)</f>
        <v>A+</v>
      </c>
      <c r="I982" t="b">
        <f>_xlfn.XLOOKUP(A982,'Patient Health Records'!A:A,'Patient Health Records'!J:J,FALSE)</f>
        <v>0</v>
      </c>
      <c r="J982" t="b">
        <f>_xlfn.XLOOKUP(A982,'Patient Health Records'!A:A,'Patient Health Records'!P:P,FALSE)</f>
        <v>0</v>
      </c>
      <c r="K982" s="68">
        <f>_xlfn.XLOOKUP(A982,'Patient Health Records'!A:A,'Patient Health Records'!F:F,FALSE)</f>
        <v>23.49480968858132</v>
      </c>
      <c r="L982" s="22" t="b">
        <f>_xlfn.XLOOKUP(A982,'Patient Health Records'!A:A,'Patient Health Records'!AD:AD,FALSE)</f>
        <v>0</v>
      </c>
      <c r="M982">
        <f>_xlfn.XLOOKUP(A982,'Patient Demographics'!A:A,'Patient Demographics'!K:K,FALSE)</f>
        <v>5</v>
      </c>
      <c r="N982" t="b">
        <f>_xlfn.XLOOKUP(A982,'Billing Details'!A:A,'Billing Details'!T:T,FALSE)</f>
        <v>1</v>
      </c>
      <c r="O982" t="str">
        <f>_xlfn.XLOOKUP(A982,'Patient Health Records'!A:A,'Patient Health Records'!AF:AF,FALSE)</f>
        <v>Prostate Cancer</v>
      </c>
      <c r="P982" t="b">
        <f>_xlfn.XLOOKUP(A982,'Patient Health Records'!A:A,'Patient Health Records'!X:X,FALSE)</f>
        <v>0</v>
      </c>
      <c r="Q982" t="b">
        <f>_xlfn.XLOOKUP(A982,'Patient Health Records'!A:A,'Patient Health Records'!S:S,FALSE)</f>
        <v>0</v>
      </c>
      <c r="R982" t="b">
        <f>_xlfn.XLOOKUP(A982,'Patient Health Records'!A:A,'Patient Health Records'!AA:AA,FALSE)</f>
        <v>0</v>
      </c>
      <c r="S982" t="str">
        <f>_xlfn.XLOOKUP(A982,'Patient Demographics'!A:A,'Patient Demographics'!E:E,FALSE)</f>
        <v>Female</v>
      </c>
      <c r="T982" t="str">
        <f>_xlfn.XLOOKUP(A982,'Patient Education'!A:A,'Patient Education'!B:B,FALSE)</f>
        <v>Uneducated</v>
      </c>
      <c r="U982" t="str">
        <f>_xlfn.XLOOKUP('Combined Sheet'!A982,'Patient Education'!A:A,'Patient Education'!C:C,FALSE)</f>
        <v>Unemployed</v>
      </c>
      <c r="V982">
        <f>_xlfn.XLOOKUP(A982,'Billing Details'!A:A,'Billing Details'!J:J,FALSE)</f>
        <v>18000</v>
      </c>
    </row>
    <row r="983" spans="1:22" x14ac:dyDescent="0.35">
      <c r="A983" s="2" t="s">
        <v>1437</v>
      </c>
      <c r="B983">
        <f>_xlfn.XLOOKUP(A983,'Patient Demographics'!A:A,'Billing Details'!J:J,FALSE)</f>
        <v>800</v>
      </c>
      <c r="C983" t="str">
        <f>_xlfn.XLOOKUP(A983,'Patient Demographics'!A:A,'Patient Demographics'!N:N,FALSE)</f>
        <v>South</v>
      </c>
      <c r="D983">
        <f>_xlfn.XLOOKUP(A983,'Patient Demographics'!A:A,'Patient Demographics'!I:I,FALSE)</f>
        <v>58</v>
      </c>
      <c r="E983" t="str">
        <f>_xlfn.XLOOKUP(A983,'Patient Demographics'!A:A,'Patient Demographics'!J:J,FALSE)</f>
        <v>Senior</v>
      </c>
      <c r="F983">
        <f>_xlfn.XLOOKUP(A983,'Billing Details'!A:A,'Billing Details'!U:U,FALSE)</f>
        <v>433.24</v>
      </c>
      <c r="G983">
        <f>_xlfn.XLOOKUP(A983,'Patient Health Records'!A:A,'Patient Health Records'!E:E,FALSE)</f>
        <v>80.099999999999994</v>
      </c>
      <c r="H983" t="str">
        <f>_xlfn.XLOOKUP(A983,'Patient Health Records'!A:A,'Patient Health Records'!B:B,FALSE)</f>
        <v>B+</v>
      </c>
      <c r="I983" t="b">
        <f>_xlfn.XLOOKUP(A983,'Patient Health Records'!A:A,'Patient Health Records'!J:J,FALSE)</f>
        <v>1</v>
      </c>
      <c r="J983" t="b">
        <f>_xlfn.XLOOKUP(A983,'Patient Health Records'!A:A,'Patient Health Records'!P:P,FALSE)</f>
        <v>0</v>
      </c>
      <c r="K983" s="68">
        <f>_xlfn.XLOOKUP(A983,'Patient Health Records'!A:A,'Patient Health Records'!F:F,FALSE)</f>
        <v>28.045236511326635</v>
      </c>
      <c r="L983" s="22" t="b">
        <f>_xlfn.XLOOKUP(A983,'Patient Health Records'!A:A,'Patient Health Records'!AD:AD,FALSE)</f>
        <v>1</v>
      </c>
      <c r="M983">
        <f>_xlfn.XLOOKUP(A983,'Patient Demographics'!A:A,'Patient Demographics'!K:K,FALSE)</f>
        <v>15</v>
      </c>
      <c r="N983" t="b">
        <f>_xlfn.XLOOKUP(A983,'Billing Details'!A:A,'Billing Details'!T:T,FALSE)</f>
        <v>1</v>
      </c>
      <c r="O983" t="str">
        <f>_xlfn.XLOOKUP(A983,'Patient Health Records'!A:A,'Patient Health Records'!AF:AF,FALSE)</f>
        <v>Heart Disease</v>
      </c>
      <c r="P983" t="b">
        <f>_xlfn.XLOOKUP(A983,'Patient Health Records'!A:A,'Patient Health Records'!X:X,FALSE)</f>
        <v>0</v>
      </c>
      <c r="Q983" t="b">
        <f>_xlfn.XLOOKUP(A983,'Patient Health Records'!A:A,'Patient Health Records'!S:S,FALSE)</f>
        <v>0</v>
      </c>
      <c r="R983" t="b">
        <f>_xlfn.XLOOKUP(A983,'Patient Health Records'!A:A,'Patient Health Records'!AA:AA,FALSE)</f>
        <v>0</v>
      </c>
      <c r="S983" t="str">
        <f>_xlfn.XLOOKUP(A983,'Patient Demographics'!A:A,'Patient Demographics'!E:E,FALSE)</f>
        <v>Female</v>
      </c>
      <c r="T983" t="str">
        <f>_xlfn.XLOOKUP(A983,'Patient Education'!A:A,'Patient Education'!B:B,FALSE)</f>
        <v>School</v>
      </c>
      <c r="U983" t="str">
        <f>_xlfn.XLOOKUP('Combined Sheet'!A983,'Patient Education'!A:A,'Patient Education'!C:C,FALSE)</f>
        <v>Clerical Staff</v>
      </c>
      <c r="V983">
        <f>_xlfn.XLOOKUP(A983,'Billing Details'!A:A,'Billing Details'!J:J,FALSE)</f>
        <v>800</v>
      </c>
    </row>
    <row r="984" spans="1:22" x14ac:dyDescent="0.35">
      <c r="A984" s="2" t="s">
        <v>1439</v>
      </c>
      <c r="B984">
        <f>_xlfn.XLOOKUP(A984,'Patient Demographics'!A:A,'Billing Details'!J:J,FALSE)</f>
        <v>240000</v>
      </c>
      <c r="C984" t="str">
        <f>_xlfn.XLOOKUP(A984,'Patient Demographics'!A:A,'Patient Demographics'!N:N,FALSE)</f>
        <v>South</v>
      </c>
      <c r="D984">
        <f>_xlfn.XLOOKUP(A984,'Patient Demographics'!A:A,'Patient Demographics'!I:I,FALSE)</f>
        <v>68</v>
      </c>
      <c r="E984" t="str">
        <f>_xlfn.XLOOKUP(A984,'Patient Demographics'!A:A,'Patient Demographics'!J:J,FALSE)</f>
        <v>super senior</v>
      </c>
      <c r="F984">
        <f>_xlfn.XLOOKUP(A984,'Billing Details'!A:A,'Billing Details'!U:U,FALSE)</f>
        <v>173836.79999999999</v>
      </c>
      <c r="G984">
        <f>_xlfn.XLOOKUP(A984,'Patient Health Records'!A:A,'Patient Health Records'!E:E,FALSE)</f>
        <v>68.8</v>
      </c>
      <c r="H984" t="str">
        <f>_xlfn.XLOOKUP(A984,'Patient Health Records'!A:A,'Patient Health Records'!B:B,FALSE)</f>
        <v>AB+</v>
      </c>
      <c r="I984" t="b">
        <f>_xlfn.XLOOKUP(A984,'Patient Health Records'!A:A,'Patient Health Records'!J:J,FALSE)</f>
        <v>1</v>
      </c>
      <c r="J984" t="b">
        <f>_xlfn.XLOOKUP(A984,'Patient Health Records'!A:A,'Patient Health Records'!P:P,FALSE)</f>
        <v>0</v>
      </c>
      <c r="K984" s="68">
        <f>_xlfn.XLOOKUP(A984,'Patient Health Records'!A:A,'Patient Health Records'!F:F,FALSE)</f>
        <v>28.270874424720574</v>
      </c>
      <c r="L984" s="22" t="b">
        <f>_xlfn.XLOOKUP(A984,'Patient Health Records'!A:A,'Patient Health Records'!AD:AD,FALSE)</f>
        <v>1</v>
      </c>
      <c r="M984">
        <f>_xlfn.XLOOKUP(A984,'Patient Demographics'!A:A,'Patient Demographics'!K:K,FALSE)</f>
        <v>25</v>
      </c>
      <c r="N984" t="b">
        <f>_xlfn.XLOOKUP(A984,'Billing Details'!A:A,'Billing Details'!T:T,FALSE)</f>
        <v>1</v>
      </c>
      <c r="O984" t="str">
        <f>_xlfn.XLOOKUP(A984,'Patient Health Records'!A:A,'Patient Health Records'!AF:AF,FALSE)</f>
        <v>Kidney Stones</v>
      </c>
      <c r="P984" t="b">
        <f>_xlfn.XLOOKUP(A984,'Patient Health Records'!A:A,'Patient Health Records'!X:X,FALSE)</f>
        <v>0</v>
      </c>
      <c r="Q984" t="b">
        <f>_xlfn.XLOOKUP(A984,'Patient Health Records'!A:A,'Patient Health Records'!S:S,FALSE)</f>
        <v>1</v>
      </c>
      <c r="R984" t="b">
        <f>_xlfn.XLOOKUP(A984,'Patient Health Records'!A:A,'Patient Health Records'!AA:AA,FALSE)</f>
        <v>1</v>
      </c>
      <c r="S984" t="str">
        <f>_xlfn.XLOOKUP(A984,'Patient Demographics'!A:A,'Patient Demographics'!E:E,FALSE)</f>
        <v>Female</v>
      </c>
      <c r="T984" t="str">
        <f>_xlfn.XLOOKUP(A984,'Patient Education'!A:A,'Patient Education'!B:B,FALSE)</f>
        <v>Master's Degree</v>
      </c>
      <c r="U984" t="str">
        <f>_xlfn.XLOOKUP('Combined Sheet'!A984,'Patient Education'!A:A,'Patient Education'!C:C,FALSE)</f>
        <v>Manager</v>
      </c>
      <c r="V984">
        <f>_xlfn.XLOOKUP(A984,'Billing Details'!A:A,'Billing Details'!J:J,FALSE)</f>
        <v>240000</v>
      </c>
    </row>
    <row r="985" spans="1:22" x14ac:dyDescent="0.35">
      <c r="A985" s="2" t="s">
        <v>1440</v>
      </c>
      <c r="B985">
        <f>_xlfn.XLOOKUP(A985,'Patient Demographics'!A:A,'Billing Details'!J:J,FALSE)</f>
        <v>2000</v>
      </c>
      <c r="C985" t="str">
        <f>_xlfn.XLOOKUP(A985,'Patient Demographics'!A:A,'Patient Demographics'!N:N,FALSE)</f>
        <v>West</v>
      </c>
      <c r="D985">
        <f>_xlfn.XLOOKUP(A985,'Patient Demographics'!A:A,'Patient Demographics'!I:I,FALSE)</f>
        <v>82</v>
      </c>
      <c r="E985" t="str">
        <f>_xlfn.XLOOKUP(A985,'Patient Demographics'!A:A,'Patient Demographics'!J:J,FALSE)</f>
        <v>super senior</v>
      </c>
      <c r="F985" t="str">
        <f>_xlfn.XLOOKUP(A985,'Billing Details'!A:A,'Billing Details'!U:U,FALSE)</f>
        <v/>
      </c>
      <c r="G985">
        <f>_xlfn.XLOOKUP(A985,'Patient Health Records'!A:A,'Patient Health Records'!E:E,FALSE)</f>
        <v>62.1</v>
      </c>
      <c r="H985" t="str">
        <f>_xlfn.XLOOKUP(A985,'Patient Health Records'!A:A,'Patient Health Records'!B:B,FALSE)</f>
        <v>A-</v>
      </c>
      <c r="I985" t="b">
        <f>_xlfn.XLOOKUP(A985,'Patient Health Records'!A:A,'Patient Health Records'!J:J,FALSE)</f>
        <v>0</v>
      </c>
      <c r="J985" t="b">
        <f>_xlfn.XLOOKUP(A985,'Patient Health Records'!A:A,'Patient Health Records'!P:P,FALSE)</f>
        <v>0</v>
      </c>
      <c r="K985" s="68">
        <f>_xlfn.XLOOKUP(A985,'Patient Health Records'!A:A,'Patient Health Records'!F:F,FALSE)</f>
        <v>25.848074921956293</v>
      </c>
      <c r="L985" s="22" t="b">
        <f>_xlfn.XLOOKUP(A985,'Patient Health Records'!A:A,'Patient Health Records'!AD:AD,FALSE)</f>
        <v>0</v>
      </c>
      <c r="M985">
        <f>_xlfn.XLOOKUP(A985,'Patient Demographics'!A:A,'Patient Demographics'!K:K,FALSE)</f>
        <v>20</v>
      </c>
      <c r="N985" t="b">
        <f>_xlfn.XLOOKUP(A985,'Billing Details'!A:A,'Billing Details'!T:T,FALSE)</f>
        <v>0</v>
      </c>
      <c r="O985" t="str">
        <f>_xlfn.XLOOKUP(A985,'Patient Health Records'!A:A,'Patient Health Records'!AF:AF,FALSE)</f>
        <v>Cancer</v>
      </c>
      <c r="P985" t="b">
        <f>_xlfn.XLOOKUP(A985,'Patient Health Records'!A:A,'Patient Health Records'!X:X,FALSE)</f>
        <v>0</v>
      </c>
      <c r="Q985" t="b">
        <f>_xlfn.XLOOKUP(A985,'Patient Health Records'!A:A,'Patient Health Records'!S:S,FALSE)</f>
        <v>0</v>
      </c>
      <c r="R985" t="b">
        <f>_xlfn.XLOOKUP(A985,'Patient Health Records'!A:A,'Patient Health Records'!AA:AA,FALSE)</f>
        <v>0</v>
      </c>
      <c r="S985" t="str">
        <f>_xlfn.XLOOKUP(A985,'Patient Demographics'!A:A,'Patient Demographics'!E:E,FALSE)</f>
        <v>Female</v>
      </c>
      <c r="T985" t="str">
        <f>_xlfn.XLOOKUP(A985,'Patient Education'!A:A,'Patient Education'!B:B,FALSE)</f>
        <v>Bachelor's Degree</v>
      </c>
      <c r="U985" t="str">
        <f>_xlfn.XLOOKUP('Combined Sheet'!A985,'Patient Education'!A:A,'Patient Education'!C:C,FALSE)</f>
        <v>Junior Executive</v>
      </c>
      <c r="V985">
        <f>_xlfn.XLOOKUP(A985,'Billing Details'!A:A,'Billing Details'!J:J,FALSE)</f>
        <v>2000</v>
      </c>
    </row>
    <row r="986" spans="1:22" x14ac:dyDescent="0.35">
      <c r="A986" s="2" t="s">
        <v>1441</v>
      </c>
      <c r="B986">
        <f>_xlfn.XLOOKUP(A986,'Patient Demographics'!A:A,'Billing Details'!J:J,FALSE)</f>
        <v>240000</v>
      </c>
      <c r="C986" t="str">
        <f>_xlfn.XLOOKUP(A986,'Patient Demographics'!A:A,'Patient Demographics'!N:N,FALSE)</f>
        <v>West</v>
      </c>
      <c r="D986">
        <f>_xlfn.XLOOKUP(A986,'Patient Demographics'!A:A,'Patient Demographics'!I:I,FALSE)</f>
        <v>68</v>
      </c>
      <c r="E986" t="str">
        <f>_xlfn.XLOOKUP(A986,'Patient Demographics'!A:A,'Patient Demographics'!J:J,FALSE)</f>
        <v>super senior</v>
      </c>
      <c r="F986">
        <f>_xlfn.XLOOKUP(A986,'Billing Details'!A:A,'Billing Details'!U:U,FALSE)</f>
        <v>190077.84</v>
      </c>
      <c r="G986">
        <f>_xlfn.XLOOKUP(A986,'Patient Health Records'!A:A,'Patient Health Records'!E:E,FALSE)</f>
        <v>70.2</v>
      </c>
      <c r="H986" t="str">
        <f>_xlfn.XLOOKUP(A986,'Patient Health Records'!A:A,'Patient Health Records'!B:B,FALSE)</f>
        <v>O-</v>
      </c>
      <c r="I986" t="b">
        <f>_xlfn.XLOOKUP(A986,'Patient Health Records'!A:A,'Patient Health Records'!J:J,FALSE)</f>
        <v>0</v>
      </c>
      <c r="J986" t="b">
        <f>_xlfn.XLOOKUP(A986,'Patient Health Records'!A:A,'Patient Health Records'!P:P,FALSE)</f>
        <v>0</v>
      </c>
      <c r="K986" s="68">
        <f>_xlfn.XLOOKUP(A986,'Patient Health Records'!A:A,'Patient Health Records'!F:F,FALSE)</f>
        <v>29.21956295525494</v>
      </c>
      <c r="L986" s="22" t="b">
        <f>_xlfn.XLOOKUP(A986,'Patient Health Records'!A:A,'Patient Health Records'!AD:AD,FALSE)</f>
        <v>1</v>
      </c>
      <c r="M986">
        <f>_xlfn.XLOOKUP(A986,'Patient Demographics'!A:A,'Patient Demographics'!K:K,FALSE)</f>
        <v>20</v>
      </c>
      <c r="N986" t="b">
        <f>_xlfn.XLOOKUP(A986,'Billing Details'!A:A,'Billing Details'!T:T,FALSE)</f>
        <v>1</v>
      </c>
      <c r="O986" t="str">
        <f>_xlfn.XLOOKUP(A986,'Patient Health Records'!A:A,'Patient Health Records'!AF:AF,FALSE)</f>
        <v>Respiratory Infection</v>
      </c>
      <c r="P986" t="b">
        <f>_xlfn.XLOOKUP(A986,'Patient Health Records'!A:A,'Patient Health Records'!X:X,FALSE)</f>
        <v>0</v>
      </c>
      <c r="Q986" t="b">
        <f>_xlfn.XLOOKUP(A986,'Patient Health Records'!A:A,'Patient Health Records'!S:S,FALSE)</f>
        <v>1</v>
      </c>
      <c r="R986" t="b">
        <f>_xlfn.XLOOKUP(A986,'Patient Health Records'!A:A,'Patient Health Records'!AA:AA,FALSE)</f>
        <v>0</v>
      </c>
      <c r="S986" t="str">
        <f>_xlfn.XLOOKUP(A986,'Patient Demographics'!A:A,'Patient Demographics'!E:E,FALSE)</f>
        <v>Female</v>
      </c>
      <c r="T986" t="str">
        <f>_xlfn.XLOOKUP(A986,'Patient Education'!A:A,'Patient Education'!B:B,FALSE)</f>
        <v>Bachelor's Degree</v>
      </c>
      <c r="U986" t="str">
        <f>_xlfn.XLOOKUP('Combined Sheet'!A986,'Patient Education'!A:A,'Patient Education'!C:C,FALSE)</f>
        <v>Nurse</v>
      </c>
      <c r="V986">
        <f>_xlfn.XLOOKUP(A986,'Billing Details'!A:A,'Billing Details'!J:J,FALSE)</f>
        <v>240000</v>
      </c>
    </row>
    <row r="987" spans="1:22" x14ac:dyDescent="0.35">
      <c r="A987" s="2" t="s">
        <v>1442</v>
      </c>
      <c r="B987">
        <f>_xlfn.XLOOKUP(A987,'Patient Demographics'!A:A,'Billing Details'!J:J,FALSE)</f>
        <v>21000</v>
      </c>
      <c r="C987" t="str">
        <f>_xlfn.XLOOKUP(A987,'Patient Demographics'!A:A,'Patient Demographics'!N:N,FALSE)</f>
        <v>South</v>
      </c>
      <c r="D987">
        <f>_xlfn.XLOOKUP(A987,'Patient Demographics'!A:A,'Patient Demographics'!I:I,FALSE)</f>
        <v>30</v>
      </c>
      <c r="E987" t="str">
        <f>_xlfn.XLOOKUP(A987,'Patient Demographics'!A:A,'Patient Demographics'!J:J,FALSE)</f>
        <v>Young adult</v>
      </c>
      <c r="F987">
        <f>_xlfn.XLOOKUP(A987,'Billing Details'!A:A,'Billing Details'!U:U,FALSE)</f>
        <v>17085.600000000002</v>
      </c>
      <c r="G987">
        <f>_xlfn.XLOOKUP(A987,'Patient Health Records'!A:A,'Patient Health Records'!E:E,FALSE)</f>
        <v>78.2</v>
      </c>
      <c r="H987" t="str">
        <f>_xlfn.XLOOKUP(A987,'Patient Health Records'!A:A,'Patient Health Records'!B:B,FALSE)</f>
        <v>B-</v>
      </c>
      <c r="I987" t="b">
        <f>_xlfn.XLOOKUP(A987,'Patient Health Records'!A:A,'Patient Health Records'!J:J,FALSE)</f>
        <v>0</v>
      </c>
      <c r="J987" t="b">
        <f>_xlfn.XLOOKUP(A987,'Patient Health Records'!A:A,'Patient Health Records'!P:P,FALSE)</f>
        <v>1</v>
      </c>
      <c r="K987" s="68">
        <f>_xlfn.XLOOKUP(A987,'Patient Health Records'!A:A,'Patient Health Records'!F:F,FALSE)</f>
        <v>28.37857453912034</v>
      </c>
      <c r="L987" s="22" t="b">
        <f>_xlfn.XLOOKUP(A987,'Patient Health Records'!A:A,'Patient Health Records'!AD:AD,FALSE)</f>
        <v>1</v>
      </c>
      <c r="M987">
        <f>_xlfn.XLOOKUP(A987,'Patient Demographics'!A:A,'Patient Demographics'!K:K,FALSE)</f>
        <v>5</v>
      </c>
      <c r="N987" t="b">
        <f>_xlfn.XLOOKUP(A987,'Billing Details'!A:A,'Billing Details'!T:T,FALSE)</f>
        <v>1</v>
      </c>
      <c r="O987" t="str">
        <f>_xlfn.XLOOKUP(A987,'Patient Health Records'!A:A,'Patient Health Records'!AF:AF,FALSE)</f>
        <v>Respiratory Infection</v>
      </c>
      <c r="P987" t="b">
        <f>_xlfn.XLOOKUP(A987,'Patient Health Records'!A:A,'Patient Health Records'!X:X,FALSE)</f>
        <v>0</v>
      </c>
      <c r="Q987" t="b">
        <f>_xlfn.XLOOKUP(A987,'Patient Health Records'!A:A,'Patient Health Records'!S:S,FALSE)</f>
        <v>1</v>
      </c>
      <c r="R987" t="b">
        <f>_xlfn.XLOOKUP(A987,'Patient Health Records'!A:A,'Patient Health Records'!AA:AA,FALSE)</f>
        <v>0</v>
      </c>
      <c r="S987" t="str">
        <f>_xlfn.XLOOKUP(A987,'Patient Demographics'!A:A,'Patient Demographics'!E:E,FALSE)</f>
        <v>Female</v>
      </c>
      <c r="T987" t="str">
        <f>_xlfn.XLOOKUP(A987,'Patient Education'!A:A,'Patient Education'!B:B,FALSE)</f>
        <v>Bachelor's Degree</v>
      </c>
      <c r="U987" t="str">
        <f>_xlfn.XLOOKUP('Combined Sheet'!A987,'Patient Education'!A:A,'Patient Education'!C:C,FALSE)</f>
        <v>Junior Executive</v>
      </c>
      <c r="V987">
        <f>_xlfn.XLOOKUP(A987,'Billing Details'!A:A,'Billing Details'!J:J,FALSE)</f>
        <v>21000</v>
      </c>
    </row>
    <row r="988" spans="1:22" x14ac:dyDescent="0.35">
      <c r="A988" s="2" t="s">
        <v>1443</v>
      </c>
      <c r="B988">
        <f>_xlfn.XLOOKUP(A988,'Patient Demographics'!A:A,'Billing Details'!J:J,FALSE)</f>
        <v>18000</v>
      </c>
      <c r="C988" t="str">
        <f>_xlfn.XLOOKUP(A988,'Patient Demographics'!A:A,'Patient Demographics'!N:N,FALSE)</f>
        <v>South</v>
      </c>
      <c r="D988">
        <f>_xlfn.XLOOKUP(A988,'Patient Demographics'!A:A,'Patient Demographics'!I:I,FALSE)</f>
        <v>41</v>
      </c>
      <c r="E988" t="str">
        <f>_xlfn.XLOOKUP(A988,'Patient Demographics'!A:A,'Patient Demographics'!J:J,FALSE)</f>
        <v>Adult</v>
      </c>
      <c r="F988">
        <f>_xlfn.XLOOKUP(A988,'Billing Details'!A:A,'Billing Details'!U:U,FALSE)</f>
        <v>14608.14</v>
      </c>
      <c r="G988">
        <f>_xlfn.XLOOKUP(A988,'Patient Health Records'!A:A,'Patient Health Records'!E:E,FALSE)</f>
        <v>83.8</v>
      </c>
      <c r="H988" t="str">
        <f>_xlfn.XLOOKUP(A988,'Patient Health Records'!A:A,'Patient Health Records'!B:B,FALSE)</f>
        <v>A+</v>
      </c>
      <c r="I988" t="b">
        <f>_xlfn.XLOOKUP(A988,'Patient Health Records'!A:A,'Patient Health Records'!J:J,FALSE)</f>
        <v>0</v>
      </c>
      <c r="J988" t="b">
        <f>_xlfn.XLOOKUP(A988,'Patient Health Records'!A:A,'Patient Health Records'!P:P,FALSE)</f>
        <v>0</v>
      </c>
      <c r="K988" s="68">
        <f>_xlfn.XLOOKUP(A988,'Patient Health Records'!A:A,'Patient Health Records'!F:F,FALSE)</f>
        <v>26.448680722131041</v>
      </c>
      <c r="L988" s="22" t="str">
        <f>_xlfn.XLOOKUP(A988,'Patient Health Records'!A:A,'Patient Health Records'!AD:AD,FALSE)</f>
        <v>FALSE</v>
      </c>
      <c r="M988">
        <f>_xlfn.XLOOKUP(A988,'Patient Demographics'!A:A,'Patient Demographics'!K:K,FALSE)</f>
        <v>30</v>
      </c>
      <c r="N988" t="b">
        <f>_xlfn.XLOOKUP(A988,'Billing Details'!A:A,'Billing Details'!T:T,FALSE)</f>
        <v>1</v>
      </c>
      <c r="O988" t="str">
        <f>_xlfn.XLOOKUP(A988,'Patient Health Records'!A:A,'Patient Health Records'!AF:AF,FALSE)</f>
        <v>Diabetes</v>
      </c>
      <c r="P988" t="b">
        <f>_xlfn.XLOOKUP(A988,'Patient Health Records'!A:A,'Patient Health Records'!X:X,FALSE)</f>
        <v>0</v>
      </c>
      <c r="Q988" t="b">
        <f>_xlfn.XLOOKUP(A988,'Patient Health Records'!A:A,'Patient Health Records'!S:S,FALSE)</f>
        <v>0</v>
      </c>
      <c r="R988" t="b">
        <f>_xlfn.XLOOKUP(A988,'Patient Health Records'!A:A,'Patient Health Records'!AA:AA,FALSE)</f>
        <v>0</v>
      </c>
      <c r="S988" t="str">
        <f>_xlfn.XLOOKUP(A988,'Patient Demographics'!A:A,'Patient Demographics'!E:E,FALSE)</f>
        <v>Male</v>
      </c>
      <c r="T988" t="str">
        <f>_xlfn.XLOOKUP(A988,'Patient Education'!A:A,'Patient Education'!B:B,FALSE)</f>
        <v>School</v>
      </c>
      <c r="U988" t="str">
        <f>_xlfn.XLOOKUP('Combined Sheet'!A988,'Patient Education'!A:A,'Patient Education'!C:C,FALSE)</f>
        <v>Clerical Staff</v>
      </c>
      <c r="V988">
        <f>_xlfn.XLOOKUP(A988,'Billing Details'!A:A,'Billing Details'!J:J,FALSE)</f>
        <v>18000</v>
      </c>
    </row>
    <row r="989" spans="1:22" x14ac:dyDescent="0.35">
      <c r="A989" s="2" t="s">
        <v>1444</v>
      </c>
      <c r="B989">
        <f>_xlfn.XLOOKUP(A989,'Patient Demographics'!A:A,'Billing Details'!J:J,FALSE)</f>
        <v>2000</v>
      </c>
      <c r="C989" t="str">
        <f>_xlfn.XLOOKUP(A989,'Patient Demographics'!A:A,'Patient Demographics'!N:N,FALSE)</f>
        <v>South</v>
      </c>
      <c r="D989">
        <f>_xlfn.XLOOKUP(A989,'Patient Demographics'!A:A,'Patient Demographics'!I:I,FALSE)</f>
        <v>33</v>
      </c>
      <c r="E989" t="str">
        <f>_xlfn.XLOOKUP(A989,'Patient Demographics'!A:A,'Patient Demographics'!J:J,FALSE)</f>
        <v>Adult</v>
      </c>
      <c r="F989">
        <f>_xlfn.XLOOKUP(A989,'Billing Details'!A:A,'Billing Details'!U:U,FALSE)</f>
        <v>1656.58</v>
      </c>
      <c r="G989">
        <f>_xlfn.XLOOKUP(A989,'Patient Health Records'!A:A,'Patient Health Records'!E:E,FALSE)</f>
        <v>103.7</v>
      </c>
      <c r="H989" t="str">
        <f>_xlfn.XLOOKUP(A989,'Patient Health Records'!A:A,'Patient Health Records'!B:B,FALSE)</f>
        <v>A+</v>
      </c>
      <c r="I989" t="b">
        <f>_xlfn.XLOOKUP(A989,'Patient Health Records'!A:A,'Patient Health Records'!J:J,FALSE)</f>
        <v>0</v>
      </c>
      <c r="J989" t="b">
        <f>_xlfn.XLOOKUP(A989,'Patient Health Records'!A:A,'Patient Health Records'!P:P,FALSE)</f>
        <v>1</v>
      </c>
      <c r="K989" s="68">
        <f>_xlfn.XLOOKUP(A989,'Patient Health Records'!A:A,'Patient Health Records'!F:F,FALSE)</f>
        <v>34.251552384727177</v>
      </c>
      <c r="L989" s="22" t="b">
        <f>_xlfn.XLOOKUP(A989,'Patient Health Records'!A:A,'Patient Health Records'!AD:AD,FALSE)</f>
        <v>1</v>
      </c>
      <c r="M989">
        <f>_xlfn.XLOOKUP(A989,'Patient Demographics'!A:A,'Patient Demographics'!K:K,FALSE)</f>
        <v>200</v>
      </c>
      <c r="N989" t="b">
        <f>_xlfn.XLOOKUP(A989,'Billing Details'!A:A,'Billing Details'!T:T,FALSE)</f>
        <v>1</v>
      </c>
      <c r="O989" t="str">
        <f>_xlfn.XLOOKUP(A989,'Patient Health Records'!A:A,'Patient Health Records'!AF:AF,FALSE)</f>
        <v>Prostate Cancer</v>
      </c>
      <c r="P989" t="b">
        <f>_xlfn.XLOOKUP(A989,'Patient Health Records'!A:A,'Patient Health Records'!X:X,FALSE)</f>
        <v>0</v>
      </c>
      <c r="Q989" t="b">
        <f>_xlfn.XLOOKUP(A989,'Patient Health Records'!A:A,'Patient Health Records'!S:S,FALSE)</f>
        <v>1</v>
      </c>
      <c r="R989" t="b">
        <f>_xlfn.XLOOKUP(A989,'Patient Health Records'!A:A,'Patient Health Records'!AA:AA,FALSE)</f>
        <v>0</v>
      </c>
      <c r="S989" t="str">
        <f>_xlfn.XLOOKUP(A989,'Patient Demographics'!A:A,'Patient Demographics'!E:E,FALSE)</f>
        <v>Female</v>
      </c>
      <c r="T989" t="str">
        <f>_xlfn.XLOOKUP(A989,'Patient Education'!A:A,'Patient Education'!B:B,FALSE)</f>
        <v>Uneducated</v>
      </c>
      <c r="U989" t="str">
        <f>_xlfn.XLOOKUP('Combined Sheet'!A989,'Patient Education'!A:A,'Patient Education'!C:C,FALSE)</f>
        <v>Farmer</v>
      </c>
      <c r="V989">
        <f>_xlfn.XLOOKUP(A989,'Billing Details'!A:A,'Billing Details'!J:J,FALSE)</f>
        <v>2000</v>
      </c>
    </row>
    <row r="990" spans="1:22" x14ac:dyDescent="0.35">
      <c r="A990" s="2" t="s">
        <v>1445</v>
      </c>
      <c r="B990">
        <f>_xlfn.XLOOKUP(A990,'Patient Demographics'!A:A,'Billing Details'!J:J,FALSE)</f>
        <v>60000</v>
      </c>
      <c r="C990" t="str">
        <f>_xlfn.XLOOKUP(A990,'Patient Demographics'!A:A,'Patient Demographics'!N:N,FALSE)</f>
        <v>South</v>
      </c>
      <c r="D990">
        <f>_xlfn.XLOOKUP(A990,'Patient Demographics'!A:A,'Patient Demographics'!I:I,FALSE)</f>
        <v>33</v>
      </c>
      <c r="E990" t="str">
        <f>_xlfn.XLOOKUP(A990,'Patient Demographics'!A:A,'Patient Demographics'!J:J,FALSE)</f>
        <v>Adult</v>
      </c>
      <c r="F990">
        <f>_xlfn.XLOOKUP(A990,'Billing Details'!A:A,'Billing Details'!U:U,FALSE)</f>
        <v>53236.3</v>
      </c>
      <c r="G990">
        <f>_xlfn.XLOOKUP(A990,'Patient Health Records'!A:A,'Patient Health Records'!E:E,FALSE)</f>
        <v>65.900000000000006</v>
      </c>
      <c r="H990" t="str">
        <f>_xlfn.XLOOKUP(A990,'Patient Health Records'!A:A,'Patient Health Records'!B:B,FALSE)</f>
        <v>AB+</v>
      </c>
      <c r="I990" t="b">
        <f>_xlfn.XLOOKUP(A990,'Patient Health Records'!A:A,'Patient Health Records'!J:J,FALSE)</f>
        <v>1</v>
      </c>
      <c r="J990" t="b">
        <f>_xlfn.XLOOKUP(A990,'Patient Health Records'!A:A,'Patient Health Records'!P:P,FALSE)</f>
        <v>0</v>
      </c>
      <c r="K990" s="68">
        <f>_xlfn.XLOOKUP(A990,'Patient Health Records'!A:A,'Patient Health Records'!F:F,FALSE)</f>
        <v>24.205693296602391</v>
      </c>
      <c r="L990" s="22" t="str">
        <f>_xlfn.XLOOKUP(A990,'Patient Health Records'!A:A,'Patient Health Records'!AD:AD,FALSE)</f>
        <v>FALSE</v>
      </c>
      <c r="M990">
        <f>_xlfn.XLOOKUP(A990,'Patient Demographics'!A:A,'Patient Demographics'!K:K,FALSE)</f>
        <v>15</v>
      </c>
      <c r="N990" t="b">
        <f>_xlfn.XLOOKUP(A990,'Billing Details'!A:A,'Billing Details'!T:T,FALSE)</f>
        <v>1</v>
      </c>
      <c r="O990" t="str">
        <f>_xlfn.XLOOKUP(A990,'Patient Health Records'!A:A,'Patient Health Records'!AF:AF,FALSE)</f>
        <v>Childbirth</v>
      </c>
      <c r="P990" t="b">
        <f>_xlfn.XLOOKUP(A990,'Patient Health Records'!A:A,'Patient Health Records'!X:X,FALSE)</f>
        <v>0</v>
      </c>
      <c r="Q990" t="b">
        <f>_xlfn.XLOOKUP(A990,'Patient Health Records'!A:A,'Patient Health Records'!S:S,FALSE)</f>
        <v>0</v>
      </c>
      <c r="R990" t="b">
        <f>_xlfn.XLOOKUP(A990,'Patient Health Records'!A:A,'Patient Health Records'!AA:AA,FALSE)</f>
        <v>0</v>
      </c>
      <c r="S990" t="str">
        <f>_xlfn.XLOOKUP(A990,'Patient Demographics'!A:A,'Patient Demographics'!E:E,FALSE)</f>
        <v>Female</v>
      </c>
      <c r="T990" t="str">
        <f>_xlfn.XLOOKUP(A990,'Patient Education'!A:A,'Patient Education'!B:B,FALSE)</f>
        <v>School</v>
      </c>
      <c r="U990" t="str">
        <f>_xlfn.XLOOKUP('Combined Sheet'!A990,'Patient Education'!A:A,'Patient Education'!C:C,FALSE)</f>
        <v>Retail Worker</v>
      </c>
      <c r="V990">
        <f>_xlfn.XLOOKUP(A990,'Billing Details'!A:A,'Billing Details'!J:J,FALSE)</f>
        <v>60000</v>
      </c>
    </row>
    <row r="991" spans="1:22" x14ac:dyDescent="0.35">
      <c r="A991" s="2" t="s">
        <v>1446</v>
      </c>
      <c r="B991">
        <f>_xlfn.XLOOKUP(A991,'Patient Demographics'!A:A,'Billing Details'!J:J,FALSE)</f>
        <v>100</v>
      </c>
      <c r="C991" t="str">
        <f>_xlfn.XLOOKUP(A991,'Patient Demographics'!A:A,'Patient Demographics'!N:N,FALSE)</f>
        <v>North</v>
      </c>
      <c r="D991">
        <f>_xlfn.XLOOKUP(A991,'Patient Demographics'!A:A,'Patient Demographics'!I:I,FALSE)</f>
        <v>48</v>
      </c>
      <c r="E991" t="str">
        <f>_xlfn.XLOOKUP(A991,'Patient Demographics'!A:A,'Patient Demographics'!J:J,FALSE)</f>
        <v>Senior</v>
      </c>
      <c r="F991">
        <f>_xlfn.XLOOKUP(A991,'Billing Details'!A:A,'Billing Details'!U:U,FALSE)</f>
        <v>59.34</v>
      </c>
      <c r="G991">
        <f>_xlfn.XLOOKUP(A991,'Patient Health Records'!A:A,'Patient Health Records'!E:E,FALSE)</f>
        <v>85.9</v>
      </c>
      <c r="H991" t="str">
        <f>_xlfn.XLOOKUP(A991,'Patient Health Records'!A:A,'Patient Health Records'!B:B,FALSE)</f>
        <v>A+</v>
      </c>
      <c r="I991" t="b">
        <f>_xlfn.XLOOKUP(A991,'Patient Health Records'!A:A,'Patient Health Records'!J:J,FALSE)</f>
        <v>0</v>
      </c>
      <c r="J991" t="b">
        <f>_xlfn.XLOOKUP(A991,'Patient Health Records'!A:A,'Patient Health Records'!P:P,FALSE)</f>
        <v>0</v>
      </c>
      <c r="K991" s="68">
        <f>_xlfn.XLOOKUP(A991,'Patient Health Records'!A:A,'Patient Health Records'!F:F,FALSE)</f>
        <v>30.07597773187214</v>
      </c>
      <c r="L991" s="22" t="b">
        <f>_xlfn.XLOOKUP(A991,'Patient Health Records'!A:A,'Patient Health Records'!AD:AD,FALSE)</f>
        <v>1</v>
      </c>
      <c r="M991">
        <f>_xlfn.XLOOKUP(A991,'Patient Demographics'!A:A,'Patient Demographics'!K:K,FALSE)</f>
        <v>2</v>
      </c>
      <c r="N991" t="b">
        <f>_xlfn.XLOOKUP(A991,'Billing Details'!A:A,'Billing Details'!T:T,FALSE)</f>
        <v>1</v>
      </c>
      <c r="O991" t="str">
        <f>_xlfn.XLOOKUP(A991,'Patient Health Records'!A:A,'Patient Health Records'!AF:AF,FALSE)</f>
        <v>Prostate Cancer</v>
      </c>
      <c r="P991" t="b">
        <f>_xlfn.XLOOKUP(A991,'Patient Health Records'!A:A,'Patient Health Records'!X:X,FALSE)</f>
        <v>0</v>
      </c>
      <c r="Q991" t="b">
        <f>_xlfn.XLOOKUP(A991,'Patient Health Records'!A:A,'Patient Health Records'!S:S,FALSE)</f>
        <v>0</v>
      </c>
      <c r="R991" t="b">
        <f>_xlfn.XLOOKUP(A991,'Patient Health Records'!A:A,'Patient Health Records'!AA:AA,FALSE)</f>
        <v>1</v>
      </c>
      <c r="S991" t="str">
        <f>_xlfn.XLOOKUP(A991,'Patient Demographics'!A:A,'Patient Demographics'!E:E,FALSE)</f>
        <v>Male</v>
      </c>
      <c r="T991" t="str">
        <f>_xlfn.XLOOKUP(A991,'Patient Education'!A:A,'Patient Education'!B:B,FALSE)</f>
        <v>Post-graduate</v>
      </c>
      <c r="U991" t="str">
        <f>_xlfn.XLOOKUP('Combined Sheet'!A991,'Patient Education'!A:A,'Patient Education'!C:C,FALSE)</f>
        <v>Scientist</v>
      </c>
      <c r="V991">
        <f>_xlfn.XLOOKUP(A991,'Billing Details'!A:A,'Billing Details'!J:J,FALSE)</f>
        <v>100</v>
      </c>
    </row>
    <row r="992" spans="1:22" x14ac:dyDescent="0.35">
      <c r="A992" s="2" t="s">
        <v>1447</v>
      </c>
      <c r="B992">
        <f>_xlfn.XLOOKUP(A992,'Patient Demographics'!A:A,'Billing Details'!J:J,FALSE)</f>
        <v>45000</v>
      </c>
      <c r="C992" t="str">
        <f>_xlfn.XLOOKUP(A992,'Patient Demographics'!A:A,'Patient Demographics'!N:N,FALSE)</f>
        <v>South</v>
      </c>
      <c r="D992">
        <f>_xlfn.XLOOKUP(A992,'Patient Demographics'!A:A,'Patient Demographics'!I:I,FALSE)</f>
        <v>48</v>
      </c>
      <c r="E992" t="str">
        <f>_xlfn.XLOOKUP(A992,'Patient Demographics'!A:A,'Patient Demographics'!J:J,FALSE)</f>
        <v>Senior</v>
      </c>
      <c r="F992">
        <f>_xlfn.XLOOKUP(A992,'Billing Details'!A:A,'Billing Details'!U:U,FALSE)</f>
        <v>37119.840000000004</v>
      </c>
      <c r="G992">
        <f>_xlfn.XLOOKUP(A992,'Patient Health Records'!A:A,'Patient Health Records'!E:E,FALSE)</f>
        <v>79.900000000000006</v>
      </c>
      <c r="H992" t="str">
        <f>_xlfn.XLOOKUP(A992,'Patient Health Records'!A:A,'Patient Health Records'!B:B,FALSE)</f>
        <v>B+</v>
      </c>
      <c r="I992" t="b">
        <f>_xlfn.XLOOKUP(A992,'Patient Health Records'!A:A,'Patient Health Records'!J:J,FALSE)</f>
        <v>0</v>
      </c>
      <c r="J992" t="b">
        <f>_xlfn.XLOOKUP(A992,'Patient Health Records'!A:A,'Patient Health Records'!P:P,FALSE)</f>
        <v>1</v>
      </c>
      <c r="K992" s="68">
        <f>_xlfn.XLOOKUP(A992,'Patient Health Records'!A:A,'Patient Health Records'!F:F,FALSE)</f>
        <v>26.089795918367347</v>
      </c>
      <c r="L992" s="22" t="b">
        <f>_xlfn.XLOOKUP(A992,'Patient Health Records'!A:A,'Patient Health Records'!AD:AD,FALSE)</f>
        <v>0</v>
      </c>
      <c r="M992">
        <f>_xlfn.XLOOKUP(A992,'Patient Demographics'!A:A,'Patient Demographics'!K:K,FALSE)</f>
        <v>25</v>
      </c>
      <c r="N992" t="b">
        <f>_xlfn.XLOOKUP(A992,'Billing Details'!A:A,'Billing Details'!T:T,FALSE)</f>
        <v>1</v>
      </c>
      <c r="O992" t="str">
        <f>_xlfn.XLOOKUP(A992,'Patient Health Records'!A:A,'Patient Health Records'!AF:AF,FALSE)</f>
        <v>Hypertension</v>
      </c>
      <c r="P992" t="b">
        <f>_xlfn.XLOOKUP(A992,'Patient Health Records'!A:A,'Patient Health Records'!X:X,FALSE)</f>
        <v>0</v>
      </c>
      <c r="Q992" t="b">
        <f>_xlfn.XLOOKUP(A992,'Patient Health Records'!A:A,'Patient Health Records'!S:S,FALSE)</f>
        <v>0</v>
      </c>
      <c r="R992" t="b">
        <f>_xlfn.XLOOKUP(A992,'Patient Health Records'!A:A,'Patient Health Records'!AA:AA,FALSE)</f>
        <v>0</v>
      </c>
      <c r="S992" t="str">
        <f>_xlfn.XLOOKUP(A992,'Patient Demographics'!A:A,'Patient Demographics'!E:E,FALSE)</f>
        <v>Male</v>
      </c>
      <c r="T992" t="str">
        <f>_xlfn.XLOOKUP(A992,'Patient Education'!A:A,'Patient Education'!B:B,FALSE)</f>
        <v>Master's Degree</v>
      </c>
      <c r="U992" t="str">
        <f>_xlfn.XLOOKUP('Combined Sheet'!A992,'Patient Education'!A:A,'Patient Education'!C:C,FALSE)</f>
        <v>Doctor</v>
      </c>
      <c r="V992">
        <f>_xlfn.XLOOKUP(A992,'Billing Details'!A:A,'Billing Details'!J:J,FALSE)</f>
        <v>45000</v>
      </c>
    </row>
    <row r="993" spans="1:22" x14ac:dyDescent="0.35">
      <c r="A993" s="2" t="s">
        <v>1448</v>
      </c>
      <c r="B993">
        <f>_xlfn.XLOOKUP(A993,'Patient Demographics'!A:A,'Billing Details'!J:J,FALSE)</f>
        <v>75000</v>
      </c>
      <c r="C993" t="str">
        <f>_xlfn.XLOOKUP(A993,'Patient Demographics'!A:A,'Patient Demographics'!N:N,FALSE)</f>
        <v>South</v>
      </c>
      <c r="D993">
        <f>_xlfn.XLOOKUP(A993,'Patient Demographics'!A:A,'Patient Demographics'!I:I,FALSE)</f>
        <v>53</v>
      </c>
      <c r="E993" t="str">
        <f>_xlfn.XLOOKUP(A993,'Patient Demographics'!A:A,'Patient Demographics'!J:J,FALSE)</f>
        <v>Senior</v>
      </c>
      <c r="F993" t="str">
        <f>_xlfn.XLOOKUP(A993,'Billing Details'!A:A,'Billing Details'!U:U,FALSE)</f>
        <v/>
      </c>
      <c r="G993">
        <f>_xlfn.XLOOKUP(A993,'Patient Health Records'!A:A,'Patient Health Records'!E:E,FALSE)</f>
        <v>47.9</v>
      </c>
      <c r="H993" t="str">
        <f>_xlfn.XLOOKUP(A993,'Patient Health Records'!A:A,'Patient Health Records'!B:B,FALSE)</f>
        <v>O-</v>
      </c>
      <c r="I993" t="b">
        <f>_xlfn.XLOOKUP(A993,'Patient Health Records'!A:A,'Patient Health Records'!J:J,FALSE)</f>
        <v>0</v>
      </c>
      <c r="J993" t="b">
        <f>_xlfn.XLOOKUP(A993,'Patient Health Records'!A:A,'Patient Health Records'!P:P,FALSE)</f>
        <v>1</v>
      </c>
      <c r="K993" s="68">
        <f>_xlfn.XLOOKUP(A993,'Patient Health Records'!A:A,'Patient Health Records'!F:F,FALSE)</f>
        <v>20.462215387244221</v>
      </c>
      <c r="L993" s="22" t="b">
        <f>_xlfn.XLOOKUP(A993,'Patient Health Records'!A:A,'Patient Health Records'!AD:AD,FALSE)</f>
        <v>0</v>
      </c>
      <c r="M993">
        <f>_xlfn.XLOOKUP(A993,'Patient Demographics'!A:A,'Patient Demographics'!K:K,FALSE)</f>
        <v>12</v>
      </c>
      <c r="N993" t="b">
        <f>_xlfn.XLOOKUP(A993,'Billing Details'!A:A,'Billing Details'!T:T,FALSE)</f>
        <v>0</v>
      </c>
      <c r="O993" t="str">
        <f>_xlfn.XLOOKUP(A993,'Patient Health Records'!A:A,'Patient Health Records'!AF:AF,FALSE)</f>
        <v>Diabetes</v>
      </c>
      <c r="P993" t="b">
        <f>_xlfn.XLOOKUP(A993,'Patient Health Records'!A:A,'Patient Health Records'!X:X,FALSE)</f>
        <v>0</v>
      </c>
      <c r="Q993" t="b">
        <f>_xlfn.XLOOKUP(A993,'Patient Health Records'!A:A,'Patient Health Records'!S:S,FALSE)</f>
        <v>0</v>
      </c>
      <c r="R993" t="b">
        <f>_xlfn.XLOOKUP(A993,'Patient Health Records'!A:A,'Patient Health Records'!AA:AA,FALSE)</f>
        <v>0</v>
      </c>
      <c r="S993" t="str">
        <f>_xlfn.XLOOKUP(A993,'Patient Demographics'!A:A,'Patient Demographics'!E:E,FALSE)</f>
        <v>Female</v>
      </c>
      <c r="T993" t="str">
        <f>_xlfn.XLOOKUP(A993,'Patient Education'!A:A,'Patient Education'!B:B,FALSE)</f>
        <v>Master's Degree</v>
      </c>
      <c r="U993" t="str">
        <f>_xlfn.XLOOKUP('Combined Sheet'!A993,'Patient Education'!A:A,'Patient Education'!C:C,FALSE)</f>
        <v>Software Engineer</v>
      </c>
      <c r="V993">
        <f>_xlfn.XLOOKUP(A993,'Billing Details'!A:A,'Billing Details'!J:J,FALSE)</f>
        <v>75000</v>
      </c>
    </row>
    <row r="994" spans="1:22" x14ac:dyDescent="0.35">
      <c r="A994" s="2" t="s">
        <v>1449</v>
      </c>
      <c r="B994">
        <f>_xlfn.XLOOKUP(A994,'Patient Demographics'!A:A,'Billing Details'!J:J,FALSE)</f>
        <v>10000</v>
      </c>
      <c r="C994" t="str">
        <f>_xlfn.XLOOKUP(A994,'Patient Demographics'!A:A,'Patient Demographics'!N:N,FALSE)</f>
        <v>South</v>
      </c>
      <c r="D994">
        <f>_xlfn.XLOOKUP(A994,'Patient Demographics'!A:A,'Patient Demographics'!I:I,FALSE)</f>
        <v>53</v>
      </c>
      <c r="E994" t="str">
        <f>_xlfn.XLOOKUP(A994,'Patient Demographics'!A:A,'Patient Demographics'!J:J,FALSE)</f>
        <v>Senior</v>
      </c>
      <c r="F994">
        <f>_xlfn.XLOOKUP(A994,'Billing Details'!A:A,'Billing Details'!U:U,FALSE)</f>
        <v>6685.78</v>
      </c>
      <c r="G994">
        <f>_xlfn.XLOOKUP(A994,'Patient Health Records'!A:A,'Patient Health Records'!E:E,FALSE)</f>
        <v>94.1</v>
      </c>
      <c r="H994" t="str">
        <f>_xlfn.XLOOKUP(A994,'Patient Health Records'!A:A,'Patient Health Records'!B:B,FALSE)</f>
        <v>B+</v>
      </c>
      <c r="I994" t="b">
        <f>_xlfn.XLOOKUP(A994,'Patient Health Records'!A:A,'Patient Health Records'!J:J,FALSE)</f>
        <v>0</v>
      </c>
      <c r="J994" t="b">
        <f>_xlfn.XLOOKUP(A994,'Patient Health Records'!A:A,'Patient Health Records'!P:P,FALSE)</f>
        <v>0</v>
      </c>
      <c r="K994" s="68">
        <f>_xlfn.XLOOKUP(A994,'Patient Health Records'!A:A,'Patient Health Records'!F:F,FALSE)</f>
        <v>33.740901430671592</v>
      </c>
      <c r="L994" s="22" t="b">
        <f>_xlfn.XLOOKUP(A994,'Patient Health Records'!A:A,'Patient Health Records'!AD:AD,FALSE)</f>
        <v>1</v>
      </c>
      <c r="M994">
        <f>_xlfn.XLOOKUP(A994,'Patient Demographics'!A:A,'Patient Demographics'!K:K,FALSE)</f>
        <v>5</v>
      </c>
      <c r="N994" t="b">
        <f>_xlfn.XLOOKUP(A994,'Billing Details'!A:A,'Billing Details'!T:T,FALSE)</f>
        <v>1</v>
      </c>
      <c r="O994" t="str">
        <f>_xlfn.XLOOKUP(A994,'Patient Health Records'!A:A,'Patient Health Records'!AF:AF,FALSE)</f>
        <v>Cancer</v>
      </c>
      <c r="P994" t="b">
        <f>_xlfn.XLOOKUP(A994,'Patient Health Records'!A:A,'Patient Health Records'!X:X,FALSE)</f>
        <v>0</v>
      </c>
      <c r="Q994" t="b">
        <f>_xlfn.XLOOKUP(A994,'Patient Health Records'!A:A,'Patient Health Records'!S:S,FALSE)</f>
        <v>1</v>
      </c>
      <c r="R994" t="b">
        <f>_xlfn.XLOOKUP(A994,'Patient Health Records'!A:A,'Patient Health Records'!AA:AA,FALSE)</f>
        <v>0</v>
      </c>
      <c r="S994" t="str">
        <f>_xlfn.XLOOKUP(A994,'Patient Demographics'!A:A,'Patient Demographics'!E:E,FALSE)</f>
        <v>Male</v>
      </c>
      <c r="T994" t="str">
        <f>_xlfn.XLOOKUP(A994,'Patient Education'!A:A,'Patient Education'!B:B,FALSE)</f>
        <v>Bachelor's Degree</v>
      </c>
      <c r="U994" t="str">
        <f>_xlfn.XLOOKUP('Combined Sheet'!A994,'Patient Education'!A:A,'Patient Education'!C:C,FALSE)</f>
        <v>Teacher</v>
      </c>
      <c r="V994">
        <f>_xlfn.XLOOKUP(A994,'Billing Details'!A:A,'Billing Details'!J:J,FALSE)</f>
        <v>10000</v>
      </c>
    </row>
    <row r="995" spans="1:22" x14ac:dyDescent="0.35">
      <c r="A995" s="2" t="s">
        <v>1451</v>
      </c>
      <c r="B995">
        <f>_xlfn.XLOOKUP(A995,'Patient Demographics'!A:A,'Billing Details'!J:J,FALSE)</f>
        <v>240000</v>
      </c>
      <c r="C995" t="str">
        <f>_xlfn.XLOOKUP(A995,'Patient Demographics'!A:A,'Patient Demographics'!N:N,FALSE)</f>
        <v>North</v>
      </c>
      <c r="D995">
        <f>_xlfn.XLOOKUP(A995,'Patient Demographics'!A:A,'Patient Demographics'!I:I,FALSE)</f>
        <v>38</v>
      </c>
      <c r="E995" t="str">
        <f>_xlfn.XLOOKUP(A995,'Patient Demographics'!A:A,'Patient Demographics'!J:J,FALSE)</f>
        <v>Adult</v>
      </c>
      <c r="F995" t="str">
        <f>_xlfn.XLOOKUP(A995,'Billing Details'!A:A,'Billing Details'!U:U,FALSE)</f>
        <v/>
      </c>
      <c r="G995">
        <f>_xlfn.XLOOKUP(A995,'Patient Health Records'!A:A,'Patient Health Records'!E:E,FALSE)</f>
        <v>60.8</v>
      </c>
      <c r="H995" t="str">
        <f>_xlfn.XLOOKUP(A995,'Patient Health Records'!A:A,'Patient Health Records'!B:B,FALSE)</f>
        <v>AB-</v>
      </c>
      <c r="I995" t="b">
        <f>_xlfn.XLOOKUP(A995,'Patient Health Records'!A:A,'Patient Health Records'!J:J,FALSE)</f>
        <v>0</v>
      </c>
      <c r="J995" t="b">
        <f>_xlfn.XLOOKUP(A995,'Patient Health Records'!A:A,'Patient Health Records'!P:P,FALSE)</f>
        <v>1</v>
      </c>
      <c r="K995" s="68">
        <f>_xlfn.XLOOKUP(A995,'Patient Health Records'!A:A,'Patient Health Records'!F:F,FALSE)</f>
        <v>23.749999999999993</v>
      </c>
      <c r="L995" s="22" t="b">
        <f>_xlfn.XLOOKUP(A995,'Patient Health Records'!A:A,'Patient Health Records'!AD:AD,FALSE)</f>
        <v>0</v>
      </c>
      <c r="M995">
        <f>_xlfn.XLOOKUP(A995,'Patient Demographics'!A:A,'Patient Demographics'!K:K,FALSE)</f>
        <v>5</v>
      </c>
      <c r="N995" t="b">
        <f>_xlfn.XLOOKUP(A995,'Billing Details'!A:A,'Billing Details'!T:T,FALSE)</f>
        <v>0</v>
      </c>
      <c r="O995" t="str">
        <f>_xlfn.XLOOKUP(A995,'Patient Health Records'!A:A,'Patient Health Records'!AF:AF,FALSE)</f>
        <v>Hypertension</v>
      </c>
      <c r="P995" t="b">
        <f>_xlfn.XLOOKUP(A995,'Patient Health Records'!A:A,'Patient Health Records'!X:X,FALSE)</f>
        <v>0</v>
      </c>
      <c r="Q995" t="b">
        <f>_xlfn.XLOOKUP(A995,'Patient Health Records'!A:A,'Patient Health Records'!S:S,FALSE)</f>
        <v>0</v>
      </c>
      <c r="R995" t="b">
        <f>_xlfn.XLOOKUP(A995,'Patient Health Records'!A:A,'Patient Health Records'!AA:AA,FALSE)</f>
        <v>0</v>
      </c>
      <c r="S995" t="str">
        <f>_xlfn.XLOOKUP(A995,'Patient Demographics'!A:A,'Patient Demographics'!E:E,FALSE)</f>
        <v>Female</v>
      </c>
      <c r="T995" t="str">
        <f>_xlfn.XLOOKUP(A995,'Patient Education'!A:A,'Patient Education'!B:B,FALSE)</f>
        <v>School</v>
      </c>
      <c r="U995" t="str">
        <f>_xlfn.XLOOKUP('Combined Sheet'!A995,'Patient Education'!A:A,'Patient Education'!C:C,FALSE)</f>
        <v>Driver</v>
      </c>
      <c r="V995">
        <f>_xlfn.XLOOKUP(A995,'Billing Details'!A:A,'Billing Details'!J:J,FALSE)</f>
        <v>240000</v>
      </c>
    </row>
    <row r="996" spans="1:22" x14ac:dyDescent="0.35">
      <c r="A996" s="2" t="s">
        <v>1452</v>
      </c>
      <c r="B996">
        <f>_xlfn.XLOOKUP(A996,'Patient Demographics'!A:A,'Billing Details'!J:J,FALSE)</f>
        <v>90000</v>
      </c>
      <c r="C996" t="str">
        <f>_xlfn.XLOOKUP(A996,'Patient Demographics'!A:A,'Patient Demographics'!N:N,FALSE)</f>
        <v>West</v>
      </c>
      <c r="D996">
        <f>_xlfn.XLOOKUP(A996,'Patient Demographics'!A:A,'Patient Demographics'!I:I,FALSE)</f>
        <v>48</v>
      </c>
      <c r="E996" t="str">
        <f>_xlfn.XLOOKUP(A996,'Patient Demographics'!A:A,'Patient Demographics'!J:J,FALSE)</f>
        <v>Senior</v>
      </c>
      <c r="F996">
        <f>_xlfn.XLOOKUP(A996,'Billing Details'!A:A,'Billing Details'!U:U,FALSE)</f>
        <v>53937.700000000004</v>
      </c>
      <c r="G996">
        <f>_xlfn.XLOOKUP(A996,'Patient Health Records'!A:A,'Patient Health Records'!E:E,FALSE)</f>
        <v>59</v>
      </c>
      <c r="H996" t="str">
        <f>_xlfn.XLOOKUP(A996,'Patient Health Records'!A:A,'Patient Health Records'!B:B,FALSE)</f>
        <v>AB+</v>
      </c>
      <c r="I996" t="b">
        <f>_xlfn.XLOOKUP(A996,'Patient Health Records'!A:A,'Patient Health Records'!J:J,FALSE)</f>
        <v>0</v>
      </c>
      <c r="J996" t="b">
        <f>_xlfn.XLOOKUP(A996,'Patient Health Records'!A:A,'Patient Health Records'!P:P,FALSE)</f>
        <v>0</v>
      </c>
      <c r="K996" s="68">
        <f>_xlfn.XLOOKUP(A996,'Patient Health Records'!A:A,'Patient Health Records'!F:F,FALSE)</f>
        <v>21.155294202015131</v>
      </c>
      <c r="L996" s="22" t="b">
        <f>_xlfn.XLOOKUP(A996,'Patient Health Records'!A:A,'Patient Health Records'!AD:AD,FALSE)</f>
        <v>0</v>
      </c>
      <c r="M996">
        <f>_xlfn.XLOOKUP(A996,'Patient Demographics'!A:A,'Patient Demographics'!K:K,FALSE)</f>
        <v>30</v>
      </c>
      <c r="N996" t="b">
        <f>_xlfn.XLOOKUP(A996,'Billing Details'!A:A,'Billing Details'!T:T,FALSE)</f>
        <v>1</v>
      </c>
      <c r="O996" t="str">
        <f>_xlfn.XLOOKUP(A996,'Patient Health Records'!A:A,'Patient Health Records'!AF:AF,FALSE)</f>
        <v>Fractured Arm</v>
      </c>
      <c r="P996" t="b">
        <f>_xlfn.XLOOKUP(A996,'Patient Health Records'!A:A,'Patient Health Records'!X:X,FALSE)</f>
        <v>0</v>
      </c>
      <c r="Q996" t="b">
        <f>_xlfn.XLOOKUP(A996,'Patient Health Records'!A:A,'Patient Health Records'!S:S,FALSE)</f>
        <v>0</v>
      </c>
      <c r="R996" t="b">
        <f>_xlfn.XLOOKUP(A996,'Patient Health Records'!A:A,'Patient Health Records'!AA:AA,FALSE)</f>
        <v>0</v>
      </c>
      <c r="S996" t="str">
        <f>_xlfn.XLOOKUP(A996,'Patient Demographics'!A:A,'Patient Demographics'!E:E,FALSE)</f>
        <v>Male</v>
      </c>
      <c r="T996" t="str">
        <f>_xlfn.XLOOKUP(A996,'Patient Education'!A:A,'Patient Education'!B:B,FALSE)</f>
        <v>Bachelor's Degree</v>
      </c>
      <c r="U996" t="str">
        <f>_xlfn.XLOOKUP('Combined Sheet'!A996,'Patient Education'!A:A,'Patient Education'!C:C,FALSE)</f>
        <v>Nurse</v>
      </c>
      <c r="V996">
        <f>_xlfn.XLOOKUP(A996,'Billing Details'!A:A,'Billing Details'!J:J,FALSE)</f>
        <v>90000</v>
      </c>
    </row>
    <row r="997" spans="1:22" x14ac:dyDescent="0.35">
      <c r="A997" s="2" t="s">
        <v>1453</v>
      </c>
      <c r="B997">
        <f>_xlfn.XLOOKUP(A997,'Patient Demographics'!A:A,'Billing Details'!J:J,FALSE)</f>
        <v>3000</v>
      </c>
      <c r="C997" t="str">
        <f>_xlfn.XLOOKUP(A997,'Patient Demographics'!A:A,'Patient Demographics'!N:N,FALSE)</f>
        <v>West</v>
      </c>
      <c r="D997">
        <f>_xlfn.XLOOKUP(A997,'Patient Demographics'!A:A,'Patient Demographics'!I:I,FALSE)</f>
        <v>41</v>
      </c>
      <c r="E997" t="str">
        <f>_xlfn.XLOOKUP(A997,'Patient Demographics'!A:A,'Patient Demographics'!J:J,FALSE)</f>
        <v>Adult</v>
      </c>
      <c r="F997">
        <f>_xlfn.XLOOKUP(A997,'Billing Details'!A:A,'Billing Details'!U:U,FALSE)</f>
        <v>2309.04</v>
      </c>
      <c r="G997">
        <f>_xlfn.XLOOKUP(A997,'Patient Health Records'!A:A,'Patient Health Records'!E:E,FALSE)</f>
        <v>81.599999999999994</v>
      </c>
      <c r="H997" t="str">
        <f>_xlfn.XLOOKUP(A997,'Patient Health Records'!A:A,'Patient Health Records'!B:B,FALSE)</f>
        <v>AB+</v>
      </c>
      <c r="I997" t="b">
        <f>_xlfn.XLOOKUP(A997,'Patient Health Records'!A:A,'Patient Health Records'!J:J,FALSE)</f>
        <v>0</v>
      </c>
      <c r="J997" t="b">
        <f>_xlfn.XLOOKUP(A997,'Patient Health Records'!A:A,'Patient Health Records'!P:P,FALSE)</f>
        <v>0</v>
      </c>
      <c r="K997" s="68">
        <f>_xlfn.XLOOKUP(A997,'Patient Health Records'!A:A,'Patient Health Records'!F:F,FALSE)</f>
        <v>31.874999999999993</v>
      </c>
      <c r="L997" s="22" t="b">
        <f>_xlfn.XLOOKUP(A997,'Patient Health Records'!A:A,'Patient Health Records'!AD:AD,FALSE)</f>
        <v>1</v>
      </c>
      <c r="M997">
        <f>_xlfn.XLOOKUP(A997,'Patient Demographics'!A:A,'Patient Demographics'!K:K,FALSE)</f>
        <v>20</v>
      </c>
      <c r="N997" t="b">
        <f>_xlfn.XLOOKUP(A997,'Billing Details'!A:A,'Billing Details'!T:T,FALSE)</f>
        <v>1</v>
      </c>
      <c r="O997" t="str">
        <f>_xlfn.XLOOKUP(A997,'Patient Health Records'!A:A,'Patient Health Records'!AF:AF,FALSE)</f>
        <v>Allergic Reaction</v>
      </c>
      <c r="P997" t="b">
        <f>_xlfn.XLOOKUP(A997,'Patient Health Records'!A:A,'Patient Health Records'!X:X,FALSE)</f>
        <v>0</v>
      </c>
      <c r="Q997" t="b">
        <f>_xlfn.XLOOKUP(A997,'Patient Health Records'!A:A,'Patient Health Records'!S:S,FALSE)</f>
        <v>1</v>
      </c>
      <c r="R997" t="b">
        <f>_xlfn.XLOOKUP(A997,'Patient Health Records'!A:A,'Patient Health Records'!AA:AA,FALSE)</f>
        <v>0</v>
      </c>
      <c r="S997" t="str">
        <f>_xlfn.XLOOKUP(A997,'Patient Demographics'!A:A,'Patient Demographics'!E:E,FALSE)</f>
        <v>Male</v>
      </c>
      <c r="T997" t="str">
        <f>_xlfn.XLOOKUP(A997,'Patient Education'!A:A,'Patient Education'!B:B,FALSE)</f>
        <v>Bachelor's Degree</v>
      </c>
      <c r="U997" t="str">
        <f>_xlfn.XLOOKUP('Combined Sheet'!A997,'Patient Education'!A:A,'Patient Education'!C:C,FALSE)</f>
        <v>Junior Executive</v>
      </c>
      <c r="V997">
        <f>_xlfn.XLOOKUP(A997,'Billing Details'!A:A,'Billing Details'!J:J,FALSE)</f>
        <v>3000</v>
      </c>
    </row>
    <row r="998" spans="1:22" x14ac:dyDescent="0.35">
      <c r="A998" s="2" t="s">
        <v>1454</v>
      </c>
      <c r="B998">
        <f>_xlfn.XLOOKUP(A998,'Patient Demographics'!A:A,'Billing Details'!J:J,FALSE)</f>
        <v>200000</v>
      </c>
      <c r="C998" t="str">
        <f>_xlfn.XLOOKUP(A998,'Patient Demographics'!A:A,'Patient Demographics'!N:N,FALSE)</f>
        <v>South</v>
      </c>
      <c r="D998">
        <f>_xlfn.XLOOKUP(A998,'Patient Demographics'!A:A,'Patient Demographics'!I:I,FALSE)</f>
        <v>68</v>
      </c>
      <c r="E998" t="str">
        <f>_xlfn.XLOOKUP(A998,'Patient Demographics'!A:A,'Patient Demographics'!J:J,FALSE)</f>
        <v>super senior</v>
      </c>
      <c r="F998">
        <f>_xlfn.XLOOKUP(A998,'Billing Details'!A:A,'Billing Details'!U:U,FALSE)</f>
        <v>129857.09999999999</v>
      </c>
      <c r="G998">
        <f>_xlfn.XLOOKUP(A998,'Patient Health Records'!A:A,'Patient Health Records'!E:E,FALSE)</f>
        <v>60.1</v>
      </c>
      <c r="H998" t="str">
        <f>_xlfn.XLOOKUP(A998,'Patient Health Records'!A:A,'Patient Health Records'!B:B,FALSE)</f>
        <v>B-</v>
      </c>
      <c r="I998" t="b">
        <f>_xlfn.XLOOKUP(A998,'Patient Health Records'!A:A,'Patient Health Records'!J:J,FALSE)</f>
        <v>0</v>
      </c>
      <c r="J998" t="b">
        <f>_xlfn.XLOOKUP(A998,'Patient Health Records'!A:A,'Patient Health Records'!P:P,FALSE)</f>
        <v>0</v>
      </c>
      <c r="K998" s="68">
        <f>_xlfn.XLOOKUP(A998,'Patient Health Records'!A:A,'Patient Health Records'!F:F,FALSE)</f>
        <v>21.810132094643638</v>
      </c>
      <c r="L998" s="22" t="b">
        <f>_xlfn.XLOOKUP(A998,'Patient Health Records'!A:A,'Patient Health Records'!AD:AD,FALSE)</f>
        <v>0</v>
      </c>
      <c r="M998">
        <f>_xlfn.XLOOKUP(A998,'Patient Demographics'!A:A,'Patient Demographics'!K:K,FALSE)</f>
        <v>9</v>
      </c>
      <c r="N998" t="b">
        <f>_xlfn.XLOOKUP(A998,'Billing Details'!A:A,'Billing Details'!T:T,FALSE)</f>
        <v>1</v>
      </c>
      <c r="O998" t="str">
        <f>_xlfn.XLOOKUP(A998,'Patient Health Records'!A:A,'Patient Health Records'!AF:AF,FALSE)</f>
        <v>Kidney Stones</v>
      </c>
      <c r="P998" t="b">
        <f>_xlfn.XLOOKUP(A998,'Patient Health Records'!A:A,'Patient Health Records'!X:X,FALSE)</f>
        <v>0</v>
      </c>
      <c r="Q998" t="b">
        <f>_xlfn.XLOOKUP(A998,'Patient Health Records'!A:A,'Patient Health Records'!S:S,FALSE)</f>
        <v>0</v>
      </c>
      <c r="R998" t="b">
        <f>_xlfn.XLOOKUP(A998,'Patient Health Records'!A:A,'Patient Health Records'!AA:AA,FALSE)</f>
        <v>0</v>
      </c>
      <c r="S998" t="str">
        <f>_xlfn.XLOOKUP(A998,'Patient Demographics'!A:A,'Patient Demographics'!E:E,FALSE)</f>
        <v>Female</v>
      </c>
      <c r="T998" t="str">
        <f>_xlfn.XLOOKUP(A998,'Patient Education'!A:A,'Patient Education'!B:B,FALSE)</f>
        <v>School</v>
      </c>
      <c r="U998" t="str">
        <f>_xlfn.XLOOKUP('Combined Sheet'!A998,'Patient Education'!A:A,'Patient Education'!C:C,FALSE)</f>
        <v>Clerical Staff</v>
      </c>
      <c r="V998">
        <f>_xlfn.XLOOKUP(A998,'Billing Details'!A:A,'Billing Details'!J:J,FALSE)</f>
        <v>200000</v>
      </c>
    </row>
    <row r="999" spans="1:22" x14ac:dyDescent="0.35">
      <c r="A999" s="2" t="s">
        <v>1455</v>
      </c>
      <c r="B999">
        <f>_xlfn.XLOOKUP(A999,'Patient Demographics'!A:A,'Billing Details'!J:J,FALSE)</f>
        <v>40000</v>
      </c>
      <c r="C999" t="str">
        <f>_xlfn.XLOOKUP(A999,'Patient Demographics'!A:A,'Patient Demographics'!N:N,FALSE)</f>
        <v>North</v>
      </c>
      <c r="D999">
        <f>_xlfn.XLOOKUP(A999,'Patient Demographics'!A:A,'Patient Demographics'!I:I,FALSE)</f>
        <v>41</v>
      </c>
      <c r="E999" t="str">
        <f>_xlfn.XLOOKUP(A999,'Patient Demographics'!A:A,'Patient Demographics'!J:J,FALSE)</f>
        <v>Adult</v>
      </c>
      <c r="F999">
        <f>_xlfn.XLOOKUP(A999,'Billing Details'!A:A,'Billing Details'!U:U,FALSE)</f>
        <v>22019.699999999997</v>
      </c>
      <c r="G999">
        <f>_xlfn.XLOOKUP(A999,'Patient Health Records'!A:A,'Patient Health Records'!E:E,FALSE)</f>
        <v>97.6</v>
      </c>
      <c r="H999" t="str">
        <f>_xlfn.XLOOKUP(A999,'Patient Health Records'!A:A,'Patient Health Records'!B:B,FALSE)</f>
        <v>A-</v>
      </c>
      <c r="I999" t="b">
        <f>_xlfn.XLOOKUP(A999,'Patient Health Records'!A:A,'Patient Health Records'!J:J,FALSE)</f>
        <v>0</v>
      </c>
      <c r="J999" t="b">
        <f>_xlfn.XLOOKUP(A999,'Patient Health Records'!A:A,'Patient Health Records'!P:P,FALSE)</f>
        <v>1</v>
      </c>
      <c r="K999" s="68">
        <f>_xlfn.XLOOKUP(A999,'Patient Health Records'!A:A,'Patient Health Records'!F:F,FALSE)</f>
        <v>30.460971879779031</v>
      </c>
      <c r="L999" s="22" t="b">
        <f>_xlfn.XLOOKUP(A999,'Patient Health Records'!A:A,'Patient Health Records'!AD:AD,FALSE)</f>
        <v>1</v>
      </c>
      <c r="M999">
        <f>_xlfn.XLOOKUP(A999,'Patient Demographics'!A:A,'Patient Demographics'!K:K,FALSE)</f>
        <v>4</v>
      </c>
      <c r="N999" t="b">
        <f>_xlfn.XLOOKUP(A999,'Billing Details'!A:A,'Billing Details'!T:T,FALSE)</f>
        <v>1</v>
      </c>
      <c r="O999" t="str">
        <f>_xlfn.XLOOKUP(A999,'Patient Health Records'!A:A,'Patient Health Records'!AF:AF,FALSE)</f>
        <v>Stroke</v>
      </c>
      <c r="P999" t="b">
        <f>_xlfn.XLOOKUP(A999,'Patient Health Records'!A:A,'Patient Health Records'!X:X,FALSE)</f>
        <v>0</v>
      </c>
      <c r="Q999" t="b">
        <f>_xlfn.XLOOKUP(A999,'Patient Health Records'!A:A,'Patient Health Records'!S:S,FALSE)</f>
        <v>1</v>
      </c>
      <c r="R999" t="b">
        <f>_xlfn.XLOOKUP(A999,'Patient Health Records'!A:A,'Patient Health Records'!AA:AA,FALSE)</f>
        <v>0</v>
      </c>
      <c r="S999" t="str">
        <f>_xlfn.XLOOKUP(A999,'Patient Demographics'!A:A,'Patient Demographics'!E:E,FALSE)</f>
        <v>Female</v>
      </c>
      <c r="T999" t="str">
        <f>_xlfn.XLOOKUP(A999,'Patient Education'!A:A,'Patient Education'!B:B,FALSE)</f>
        <v>Master's Degree</v>
      </c>
      <c r="U999" t="str">
        <f>_xlfn.XLOOKUP('Combined Sheet'!A999,'Patient Education'!A:A,'Patient Education'!C:C,FALSE)</f>
        <v>Doctor</v>
      </c>
      <c r="V999">
        <f>_xlfn.XLOOKUP(A999,'Billing Details'!A:A,'Billing Details'!J:J,FALSE)</f>
        <v>40000</v>
      </c>
    </row>
    <row r="1000" spans="1:22" x14ac:dyDescent="0.35">
      <c r="A1000" s="2" t="s">
        <v>1457</v>
      </c>
      <c r="B1000">
        <f>_xlfn.XLOOKUP(A1000,'Patient Demographics'!A:A,'Billing Details'!J:J,FALSE)</f>
        <v>12000</v>
      </c>
      <c r="C1000" t="str">
        <f>_xlfn.XLOOKUP(A1000,'Patient Demographics'!A:A,'Patient Demographics'!N:N,FALSE)</f>
        <v>North</v>
      </c>
      <c r="D1000">
        <f>_xlfn.XLOOKUP(A1000,'Patient Demographics'!A:A,'Patient Demographics'!I:I,FALSE)</f>
        <v>68</v>
      </c>
      <c r="E1000" t="str">
        <f>_xlfn.XLOOKUP(A1000,'Patient Demographics'!A:A,'Patient Demographics'!J:J,FALSE)</f>
        <v>super senior</v>
      </c>
      <c r="F1000">
        <f>_xlfn.XLOOKUP(A1000,'Billing Details'!A:A,'Billing Details'!U:U,FALSE)</f>
        <v>10652.34</v>
      </c>
      <c r="G1000">
        <f>_xlfn.XLOOKUP(A1000,'Patient Health Records'!A:A,'Patient Health Records'!E:E,FALSE)</f>
        <v>74.5</v>
      </c>
      <c r="H1000" t="str">
        <f>_xlfn.XLOOKUP(A1000,'Patient Health Records'!A:A,'Patient Health Records'!B:B,FALSE)</f>
        <v>O-</v>
      </c>
      <c r="I1000" t="b">
        <f>_xlfn.XLOOKUP(A1000,'Patient Health Records'!A:A,'Patient Health Records'!J:J,FALSE)</f>
        <v>0</v>
      </c>
      <c r="J1000" t="b">
        <f>_xlfn.XLOOKUP(A1000,'Patient Health Records'!A:A,'Patient Health Records'!P:P,FALSE)</f>
        <v>1</v>
      </c>
      <c r="K1000" s="68">
        <f>_xlfn.XLOOKUP(A1000,'Patient Health Records'!A:A,'Patient Health Records'!F:F,FALSE)</f>
        <v>29.842973882390638</v>
      </c>
      <c r="L1000" s="22" t="b">
        <f>_xlfn.XLOOKUP(A1000,'Patient Health Records'!A:A,'Patient Health Records'!AD:AD,FALSE)</f>
        <v>1</v>
      </c>
      <c r="M1000">
        <f>_xlfn.XLOOKUP(A1000,'Patient Demographics'!A:A,'Patient Demographics'!K:K,FALSE)</f>
        <v>0.5</v>
      </c>
      <c r="N1000" t="b">
        <f>_xlfn.XLOOKUP(A1000,'Billing Details'!A:A,'Billing Details'!T:T,FALSE)</f>
        <v>1</v>
      </c>
      <c r="O1000" t="str">
        <f>_xlfn.XLOOKUP(A1000,'Patient Health Records'!A:A,'Patient Health Records'!AF:AF,FALSE)</f>
        <v>Heart Attack</v>
      </c>
      <c r="P1000" t="b">
        <f>_xlfn.XLOOKUP(A1000,'Patient Health Records'!A:A,'Patient Health Records'!X:X,FALSE)</f>
        <v>0</v>
      </c>
      <c r="Q1000" t="b">
        <f>_xlfn.XLOOKUP(A1000,'Patient Health Records'!A:A,'Patient Health Records'!S:S,FALSE)</f>
        <v>0</v>
      </c>
      <c r="R1000" t="b">
        <f>_xlfn.XLOOKUP(A1000,'Patient Health Records'!A:A,'Patient Health Records'!AA:AA,FALSE)</f>
        <v>1</v>
      </c>
      <c r="S1000" t="str">
        <f>_xlfn.XLOOKUP(A1000,'Patient Demographics'!A:A,'Patient Demographics'!E:E,FALSE)</f>
        <v>Male</v>
      </c>
      <c r="T1000" t="str">
        <f>_xlfn.XLOOKUP(A1000,'Patient Education'!A:A,'Patient Education'!B:B,FALSE)</f>
        <v>Master's Degree</v>
      </c>
      <c r="U1000" t="str">
        <f>_xlfn.XLOOKUP('Combined Sheet'!A1000,'Patient Education'!A:A,'Patient Education'!C:C,FALSE)</f>
        <v>Software Engineer</v>
      </c>
      <c r="V1000">
        <f>_xlfn.XLOOKUP(A1000,'Billing Details'!A:A,'Billing Details'!J:J,FALSE)</f>
        <v>12000</v>
      </c>
    </row>
    <row r="1001" spans="1:22" x14ac:dyDescent="0.35">
      <c r="A1001" s="2" t="s">
        <v>1458</v>
      </c>
      <c r="B1001">
        <f>_xlfn.XLOOKUP(A1001,'Patient Demographics'!A:A,'Billing Details'!J:J,FALSE)</f>
        <v>36000</v>
      </c>
      <c r="C1001" t="str">
        <f>_xlfn.XLOOKUP(A1001,'Patient Demographics'!A:A,'Patient Demographics'!N:N,FALSE)</f>
        <v>West</v>
      </c>
      <c r="D1001">
        <f>_xlfn.XLOOKUP(A1001,'Patient Demographics'!A:A,'Patient Demographics'!I:I,FALSE)</f>
        <v>45</v>
      </c>
      <c r="E1001" t="str">
        <f>_xlfn.XLOOKUP(A1001,'Patient Demographics'!A:A,'Patient Demographics'!J:J,FALSE)</f>
        <v>Adult</v>
      </c>
      <c r="F1001" t="str">
        <f>_xlfn.XLOOKUP(A1001,'Billing Details'!A:A,'Billing Details'!U:U,FALSE)</f>
        <v/>
      </c>
      <c r="G1001">
        <f>_xlfn.XLOOKUP(A1001,'Patient Health Records'!A:A,'Patient Health Records'!E:E,FALSE)</f>
        <v>63.2</v>
      </c>
      <c r="H1001" t="str">
        <f>_xlfn.XLOOKUP(A1001,'Patient Health Records'!A:A,'Patient Health Records'!B:B,FALSE)</f>
        <v>O-</v>
      </c>
      <c r="I1001" t="b">
        <f>_xlfn.XLOOKUP(A1001,'Patient Health Records'!A:A,'Patient Health Records'!J:J,FALSE)</f>
        <v>0</v>
      </c>
      <c r="J1001" t="b">
        <f>_xlfn.XLOOKUP(A1001,'Patient Health Records'!A:A,'Patient Health Records'!P:P,FALSE)</f>
        <v>0</v>
      </c>
      <c r="K1001" s="68">
        <f>_xlfn.XLOOKUP(A1001,'Patient Health Records'!A:A,'Patient Health Records'!F:F,FALSE)</f>
        <v>23.497917906008333</v>
      </c>
      <c r="L1001" s="22" t="b">
        <f>_xlfn.XLOOKUP(A1001,'Patient Health Records'!A:A,'Patient Health Records'!AD:AD,FALSE)</f>
        <v>0</v>
      </c>
      <c r="M1001">
        <f>_xlfn.XLOOKUP(A1001,'Patient Demographics'!A:A,'Patient Demographics'!K:K,FALSE)</f>
        <v>5</v>
      </c>
      <c r="N1001" t="b">
        <f>_xlfn.XLOOKUP(A1001,'Billing Details'!A:A,'Billing Details'!T:T,FALSE)</f>
        <v>0</v>
      </c>
      <c r="O1001" t="str">
        <f>_xlfn.XLOOKUP(A1001,'Patient Health Records'!A:A,'Patient Health Records'!AF:AF,FALSE)</f>
        <v>Appendicitis</v>
      </c>
      <c r="P1001" t="b">
        <f>_xlfn.XLOOKUP(A1001,'Patient Health Records'!A:A,'Patient Health Records'!X:X,FALSE)</f>
        <v>0</v>
      </c>
      <c r="Q1001" t="b">
        <f>_xlfn.XLOOKUP(A1001,'Patient Health Records'!A:A,'Patient Health Records'!S:S,FALSE)</f>
        <v>0</v>
      </c>
      <c r="R1001" t="b">
        <f>_xlfn.XLOOKUP(A1001,'Patient Health Records'!A:A,'Patient Health Records'!AA:AA,FALSE)</f>
        <v>0</v>
      </c>
      <c r="S1001" t="str">
        <f>_xlfn.XLOOKUP(A1001,'Patient Demographics'!A:A,'Patient Demographics'!E:E,FALSE)</f>
        <v>Female</v>
      </c>
      <c r="T1001" t="str">
        <f>_xlfn.XLOOKUP(A1001,'Patient Education'!A:A,'Patient Education'!B:B,FALSE)</f>
        <v>Bachelor's Degree</v>
      </c>
      <c r="U1001" t="str">
        <f>_xlfn.XLOOKUP('Combined Sheet'!A1001,'Patient Education'!A:A,'Patient Education'!C:C,FALSE)</f>
        <v>Teacher</v>
      </c>
      <c r="V1001">
        <f>_xlfn.XLOOKUP(A1001,'Billing Details'!A:A,'Billing Details'!J:J,FALSE)</f>
        <v>36000</v>
      </c>
    </row>
  </sheetData>
  <conditionalFormatting sqref="A2:A1001">
    <cfRule type="containsBlanks" dxfId="3" priority="3">
      <formula>LEN(TRIM(A2))=0</formula>
    </cfRule>
    <cfRule type="duplicateValues" dxfId="2" priority="4"/>
  </conditionalFormatting>
  <dataValidations count="2">
    <dataValidation type="list" showDropDown="1" showInputMessage="1" showErrorMessage="1" sqref="X1" xr:uid="{FB7E30D1-F846-44C9-8887-7E65CABCB5D8}">
      <formula1>$A$1:$V$1</formula1>
    </dataValidation>
    <dataValidation type="list" showDropDown="1" showInputMessage="1" showErrorMessage="1" sqref="X2" xr:uid="{3C3F88A6-B20C-4B11-9A9A-ACFFC299837E}">
      <formula1>$A:$A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94F0-F3B1-4F14-8651-57D9E553A543}">
  <dimension ref="B4:F14"/>
  <sheetViews>
    <sheetView workbookViewId="0">
      <selection activeCell="J18" sqref="J18"/>
    </sheetView>
  </sheetViews>
  <sheetFormatPr defaultRowHeight="14.5" x14ac:dyDescent="0.35"/>
  <sheetData>
    <row r="4" spans="2:6" x14ac:dyDescent="0.35">
      <c r="B4" s="97" t="s">
        <v>2124</v>
      </c>
      <c r="C4" t="s">
        <v>2122</v>
      </c>
    </row>
    <row r="5" spans="2:6" x14ac:dyDescent="0.35">
      <c r="B5" s="98" t="s">
        <v>2119</v>
      </c>
      <c r="C5" s="98" t="s">
        <v>2120</v>
      </c>
      <c r="D5" s="98" t="s">
        <v>2121</v>
      </c>
      <c r="E5" s="98" t="s">
        <v>2122</v>
      </c>
      <c r="F5" s="98" t="s">
        <v>2123</v>
      </c>
    </row>
    <row r="6" spans="2:6" x14ac:dyDescent="0.35">
      <c r="B6" s="23">
        <v>200</v>
      </c>
      <c r="C6" s="23">
        <v>250</v>
      </c>
      <c r="D6" s="23">
        <v>300</v>
      </c>
      <c r="E6" s="23">
        <v>350</v>
      </c>
      <c r="F6" s="23">
        <v>400</v>
      </c>
    </row>
    <row r="7" spans="2:6" x14ac:dyDescent="0.35">
      <c r="B7" s="23">
        <v>210</v>
      </c>
      <c r="C7" s="23">
        <v>260</v>
      </c>
      <c r="D7" s="23">
        <v>270</v>
      </c>
      <c r="E7" s="23">
        <v>280</v>
      </c>
      <c r="F7" s="98">
        <v>290</v>
      </c>
    </row>
    <row r="8" spans="2:6" x14ac:dyDescent="0.35">
      <c r="B8" s="23">
        <v>220</v>
      </c>
      <c r="C8" s="23">
        <v>270</v>
      </c>
      <c r="D8" s="23">
        <v>240</v>
      </c>
      <c r="E8" s="23">
        <v>210</v>
      </c>
      <c r="F8" s="23">
        <v>180</v>
      </c>
    </row>
    <row r="9" spans="2:6" x14ac:dyDescent="0.35">
      <c r="B9" s="23">
        <v>230</v>
      </c>
      <c r="C9" s="23">
        <v>280</v>
      </c>
      <c r="D9" s="23">
        <v>210</v>
      </c>
      <c r="E9" s="23">
        <v>140</v>
      </c>
      <c r="F9" s="98">
        <v>70</v>
      </c>
    </row>
    <row r="10" spans="2:6" x14ac:dyDescent="0.35">
      <c r="B10" s="23">
        <v>240</v>
      </c>
      <c r="C10" s="23">
        <v>290</v>
      </c>
      <c r="D10" s="23">
        <v>180</v>
      </c>
      <c r="E10" s="23">
        <v>70</v>
      </c>
      <c r="F10" s="23">
        <v>-40</v>
      </c>
    </row>
    <row r="11" spans="2:6" x14ac:dyDescent="0.35">
      <c r="B11" s="23">
        <v>250</v>
      </c>
      <c r="C11" s="23">
        <v>300</v>
      </c>
      <c r="D11" s="23">
        <v>150</v>
      </c>
      <c r="E11" s="23">
        <v>0</v>
      </c>
      <c r="F11" s="98">
        <v>-150</v>
      </c>
    </row>
    <row r="12" spans="2:6" x14ac:dyDescent="0.35">
      <c r="B12" s="23">
        <v>260</v>
      </c>
      <c r="C12" s="23">
        <v>310</v>
      </c>
      <c r="D12" s="23">
        <v>120</v>
      </c>
      <c r="E12" s="23">
        <v>-70</v>
      </c>
      <c r="F12" s="23">
        <v>-260</v>
      </c>
    </row>
    <row r="13" spans="2:6" x14ac:dyDescent="0.35">
      <c r="B13" s="23">
        <v>270</v>
      </c>
      <c r="C13" s="23">
        <v>320</v>
      </c>
      <c r="D13" s="23">
        <v>90</v>
      </c>
      <c r="E13" s="23">
        <v>-140</v>
      </c>
      <c r="F13" s="98">
        <v>-370</v>
      </c>
    </row>
    <row r="14" spans="2:6" x14ac:dyDescent="0.35">
      <c r="B14" s="23">
        <v>280</v>
      </c>
      <c r="C14" s="23">
        <v>330</v>
      </c>
      <c r="D14" s="23">
        <v>60</v>
      </c>
      <c r="E14" s="23">
        <v>-210</v>
      </c>
      <c r="F14" s="23">
        <v>-480</v>
      </c>
    </row>
  </sheetData>
  <conditionalFormatting sqref="B6:F14">
    <cfRule type="expression" dxfId="1" priority="1">
      <formula>B$5=$C$4</formula>
    </cfRule>
    <cfRule type="expression" dxfId="0" priority="2">
      <formula>B$6=$C$4</formula>
    </cfRule>
  </conditionalFormatting>
  <dataValidations count="2">
    <dataValidation type="list" showDropDown="1" showInputMessage="1" showErrorMessage="1" sqref="B4" xr:uid="{B4FFF676-A3DD-45CE-84DF-D77F427D3135}">
      <formula1>$B$5:$F$5</formula1>
    </dataValidation>
    <dataValidation type="list" allowBlank="1" showInputMessage="1" showErrorMessage="1" sqref="C4" xr:uid="{1D2574C7-E3FD-45A2-87D8-F5E45871671A}">
      <formula1>$B$5:$F$5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0DC1-2825-4EA7-B33E-0CBA5D1BC8D6}">
  <dimension ref="A10:F113"/>
  <sheetViews>
    <sheetView topLeftCell="A100" workbookViewId="0">
      <selection activeCell="A7" sqref="A7:K20"/>
    </sheetView>
  </sheetViews>
  <sheetFormatPr defaultRowHeight="14.5" x14ac:dyDescent="0.35"/>
  <cols>
    <col min="1" max="1" width="17.36328125" bestFit="1" customWidth="1"/>
    <col min="2" max="2" width="15.26953125" bestFit="1" customWidth="1"/>
    <col min="3" max="3" width="5.1796875" bestFit="1" customWidth="1"/>
    <col min="4" max="7" width="10.7265625" bestFit="1" customWidth="1"/>
    <col min="8" max="9" width="5.7265625" bestFit="1" customWidth="1"/>
    <col min="10" max="10" width="5.1796875" bestFit="1" customWidth="1"/>
    <col min="11" max="11" width="10.36328125" bestFit="1" customWidth="1"/>
    <col min="12" max="12" width="7" bestFit="1" customWidth="1"/>
    <col min="13" max="14" width="5.7265625" bestFit="1" customWidth="1"/>
    <col min="15" max="15" width="5.1796875" bestFit="1" customWidth="1"/>
    <col min="16" max="16" width="9.90625" bestFit="1" customWidth="1"/>
    <col min="17" max="17" width="10.7265625" bestFit="1" customWidth="1"/>
    <col min="18" max="18" width="11.453125" bestFit="1" customWidth="1"/>
    <col min="19" max="19" width="10.7265625" bestFit="1" customWidth="1"/>
  </cols>
  <sheetData>
    <row r="10" spans="1:4" x14ac:dyDescent="0.35">
      <c r="A10" s="58" t="s">
        <v>2052</v>
      </c>
      <c r="B10" s="58" t="s">
        <v>2033</v>
      </c>
    </row>
    <row r="11" spans="1:4" x14ac:dyDescent="0.35">
      <c r="A11" s="58" t="s">
        <v>2021</v>
      </c>
      <c r="B11" t="s">
        <v>2043</v>
      </c>
      <c r="C11" t="s">
        <v>2044</v>
      </c>
      <c r="D11" t="s">
        <v>2023</v>
      </c>
    </row>
    <row r="12" spans="1:4" x14ac:dyDescent="0.35">
      <c r="A12" s="59" t="s">
        <v>38</v>
      </c>
      <c r="B12" s="16">
        <v>23.675884444473013</v>
      </c>
      <c r="C12" s="16">
        <v>31.482812344023333</v>
      </c>
      <c r="D12" s="16">
        <v>28.422496607399616</v>
      </c>
    </row>
    <row r="13" spans="1:4" x14ac:dyDescent="0.35">
      <c r="A13" s="59" t="s">
        <v>21</v>
      </c>
      <c r="B13" s="16">
        <v>23.548492783511229</v>
      </c>
      <c r="C13" s="16">
        <v>31.499738041310181</v>
      </c>
      <c r="D13" s="16">
        <v>29.023120665930161</v>
      </c>
    </row>
    <row r="14" spans="1:4" x14ac:dyDescent="0.35">
      <c r="A14" s="59" t="s">
        <v>12</v>
      </c>
      <c r="B14" s="16">
        <v>23.655092927844706</v>
      </c>
      <c r="C14" s="16">
        <v>31.372525142961685</v>
      </c>
      <c r="D14" s="16">
        <v>28.547989433106217</v>
      </c>
    </row>
    <row r="15" spans="1:4" x14ac:dyDescent="0.35">
      <c r="A15" s="59" t="s">
        <v>71</v>
      </c>
      <c r="B15" s="16">
        <v>23.3608923005431</v>
      </c>
      <c r="C15" s="16">
        <v>31.353981637924957</v>
      </c>
      <c r="D15" s="16">
        <v>28.23063160272951</v>
      </c>
    </row>
    <row r="16" spans="1:4" x14ac:dyDescent="0.35">
      <c r="A16" s="59" t="s">
        <v>2023</v>
      </c>
      <c r="B16" s="16">
        <v>23.55525673945743</v>
      </c>
      <c r="C16" s="16">
        <v>31.41696649923907</v>
      </c>
      <c r="D16" s="16">
        <v>28.573895359695378</v>
      </c>
    </row>
    <row r="26" spans="1:2" x14ac:dyDescent="0.35">
      <c r="A26" s="58" t="s">
        <v>2021</v>
      </c>
      <c r="B26" t="s">
        <v>2041</v>
      </c>
    </row>
    <row r="27" spans="1:2" x14ac:dyDescent="0.35">
      <c r="A27" s="59" t="s">
        <v>38</v>
      </c>
      <c r="B27">
        <v>136</v>
      </c>
    </row>
    <row r="28" spans="1:2" x14ac:dyDescent="0.35">
      <c r="A28" s="61" t="s">
        <v>1572</v>
      </c>
      <c r="B28">
        <v>7</v>
      </c>
    </row>
    <row r="29" spans="1:2" x14ac:dyDescent="0.35">
      <c r="A29" s="61" t="s">
        <v>1527</v>
      </c>
      <c r="B29">
        <v>10</v>
      </c>
    </row>
    <row r="30" spans="1:2" x14ac:dyDescent="0.35">
      <c r="A30" s="61" t="s">
        <v>1570</v>
      </c>
      <c r="B30">
        <v>5</v>
      </c>
    </row>
    <row r="31" spans="1:2" x14ac:dyDescent="0.35">
      <c r="A31" s="61" t="s">
        <v>1533</v>
      </c>
      <c r="B31">
        <v>7</v>
      </c>
    </row>
    <row r="32" spans="1:2" x14ac:dyDescent="0.35">
      <c r="A32" s="61" t="s">
        <v>1502</v>
      </c>
      <c r="B32">
        <v>14</v>
      </c>
    </row>
    <row r="33" spans="1:2" x14ac:dyDescent="0.35">
      <c r="A33" s="61" t="s">
        <v>1530</v>
      </c>
      <c r="B33">
        <v>6</v>
      </c>
    </row>
    <row r="34" spans="1:2" x14ac:dyDescent="0.35">
      <c r="A34" s="61" t="s">
        <v>1509</v>
      </c>
      <c r="B34">
        <v>9</v>
      </c>
    </row>
    <row r="35" spans="1:2" x14ac:dyDescent="0.35">
      <c r="A35" s="61" t="s">
        <v>1524</v>
      </c>
      <c r="B35">
        <v>10</v>
      </c>
    </row>
    <row r="36" spans="1:2" x14ac:dyDescent="0.35">
      <c r="A36" s="61" t="s">
        <v>1552</v>
      </c>
      <c r="B36">
        <v>12</v>
      </c>
    </row>
    <row r="37" spans="1:2" x14ac:dyDescent="0.35">
      <c r="A37" s="61" t="s">
        <v>1549</v>
      </c>
      <c r="B37">
        <v>14</v>
      </c>
    </row>
    <row r="38" spans="1:2" x14ac:dyDescent="0.35">
      <c r="A38" s="61" t="s">
        <v>1559</v>
      </c>
      <c r="B38">
        <v>14</v>
      </c>
    </row>
    <row r="39" spans="1:2" x14ac:dyDescent="0.35">
      <c r="A39" s="61" t="s">
        <v>1544</v>
      </c>
      <c r="B39">
        <v>8</v>
      </c>
    </row>
    <row r="40" spans="1:2" x14ac:dyDescent="0.35">
      <c r="A40" s="61" t="s">
        <v>1584</v>
      </c>
      <c r="B40">
        <v>9</v>
      </c>
    </row>
    <row r="41" spans="1:2" x14ac:dyDescent="0.35">
      <c r="A41" s="61" t="s">
        <v>1538</v>
      </c>
      <c r="B41">
        <v>5</v>
      </c>
    </row>
    <row r="42" spans="1:2" x14ac:dyDescent="0.35">
      <c r="A42" s="61" t="s">
        <v>1520</v>
      </c>
      <c r="B42">
        <v>6</v>
      </c>
    </row>
    <row r="43" spans="1:2" x14ac:dyDescent="0.35">
      <c r="A43" s="59" t="s">
        <v>21</v>
      </c>
      <c r="B43">
        <v>252</v>
      </c>
    </row>
    <row r="44" spans="1:2" x14ac:dyDescent="0.35">
      <c r="A44" s="61" t="s">
        <v>1572</v>
      </c>
      <c r="B44">
        <v>16</v>
      </c>
    </row>
    <row r="45" spans="1:2" x14ac:dyDescent="0.35">
      <c r="A45" s="61" t="s">
        <v>1527</v>
      </c>
      <c r="B45">
        <v>20</v>
      </c>
    </row>
    <row r="46" spans="1:2" x14ac:dyDescent="0.35">
      <c r="A46" s="61" t="s">
        <v>1570</v>
      </c>
      <c r="B46">
        <v>18</v>
      </c>
    </row>
    <row r="47" spans="1:2" x14ac:dyDescent="0.35">
      <c r="A47" s="61" t="s">
        <v>1533</v>
      </c>
      <c r="B47">
        <v>17</v>
      </c>
    </row>
    <row r="48" spans="1:2" x14ac:dyDescent="0.35">
      <c r="A48" s="61" t="s">
        <v>1502</v>
      </c>
      <c r="B48">
        <v>16</v>
      </c>
    </row>
    <row r="49" spans="1:2" x14ac:dyDescent="0.35">
      <c r="A49" s="61" t="s">
        <v>1530</v>
      </c>
      <c r="B49">
        <v>14</v>
      </c>
    </row>
    <row r="50" spans="1:2" x14ac:dyDescent="0.35">
      <c r="A50" s="61" t="s">
        <v>1509</v>
      </c>
      <c r="B50">
        <v>21</v>
      </c>
    </row>
    <row r="51" spans="1:2" x14ac:dyDescent="0.35">
      <c r="A51" s="61" t="s">
        <v>1524</v>
      </c>
      <c r="B51">
        <v>20</v>
      </c>
    </row>
    <row r="52" spans="1:2" x14ac:dyDescent="0.35">
      <c r="A52" s="61" t="s">
        <v>1552</v>
      </c>
      <c r="B52">
        <v>18</v>
      </c>
    </row>
    <row r="53" spans="1:2" x14ac:dyDescent="0.35">
      <c r="A53" s="61" t="s">
        <v>1549</v>
      </c>
      <c r="B53">
        <v>16</v>
      </c>
    </row>
    <row r="54" spans="1:2" x14ac:dyDescent="0.35">
      <c r="A54" s="61" t="s">
        <v>1559</v>
      </c>
      <c r="B54">
        <v>20</v>
      </c>
    </row>
    <row r="55" spans="1:2" x14ac:dyDescent="0.35">
      <c r="A55" s="61" t="s">
        <v>1544</v>
      </c>
      <c r="B55">
        <v>7</v>
      </c>
    </row>
    <row r="56" spans="1:2" x14ac:dyDescent="0.35">
      <c r="A56" s="61" t="s">
        <v>1584</v>
      </c>
      <c r="B56">
        <v>20</v>
      </c>
    </row>
    <row r="57" spans="1:2" x14ac:dyDescent="0.35">
      <c r="A57" s="61" t="s">
        <v>1538</v>
      </c>
      <c r="B57">
        <v>19</v>
      </c>
    </row>
    <row r="58" spans="1:2" x14ac:dyDescent="0.35">
      <c r="A58" s="61" t="s">
        <v>1520</v>
      </c>
      <c r="B58">
        <v>10</v>
      </c>
    </row>
    <row r="59" spans="1:2" x14ac:dyDescent="0.35">
      <c r="A59" s="59" t="s">
        <v>12</v>
      </c>
      <c r="B59">
        <v>363</v>
      </c>
    </row>
    <row r="60" spans="1:2" x14ac:dyDescent="0.35">
      <c r="A60" s="61" t="s">
        <v>1572</v>
      </c>
      <c r="B60">
        <v>20</v>
      </c>
    </row>
    <row r="61" spans="1:2" x14ac:dyDescent="0.35">
      <c r="A61" s="61" t="s">
        <v>1527</v>
      </c>
      <c r="B61">
        <v>18</v>
      </c>
    </row>
    <row r="62" spans="1:2" x14ac:dyDescent="0.35">
      <c r="A62" s="61" t="s">
        <v>1570</v>
      </c>
      <c r="B62">
        <v>27</v>
      </c>
    </row>
    <row r="63" spans="1:2" x14ac:dyDescent="0.35">
      <c r="A63" s="61" t="s">
        <v>1533</v>
      </c>
      <c r="B63">
        <v>29</v>
      </c>
    </row>
    <row r="64" spans="1:2" x14ac:dyDescent="0.35">
      <c r="A64" s="61" t="s">
        <v>1502</v>
      </c>
      <c r="B64">
        <v>32</v>
      </c>
    </row>
    <row r="65" spans="1:2" x14ac:dyDescent="0.35">
      <c r="A65" s="61" t="s">
        <v>1530</v>
      </c>
      <c r="B65">
        <v>24</v>
      </c>
    </row>
    <row r="66" spans="1:2" x14ac:dyDescent="0.35">
      <c r="A66" s="61" t="s">
        <v>1509</v>
      </c>
      <c r="B66">
        <v>28</v>
      </c>
    </row>
    <row r="67" spans="1:2" x14ac:dyDescent="0.35">
      <c r="A67" s="61" t="s">
        <v>1524</v>
      </c>
      <c r="B67">
        <v>30</v>
      </c>
    </row>
    <row r="68" spans="1:2" x14ac:dyDescent="0.35">
      <c r="A68" s="61" t="s">
        <v>1552</v>
      </c>
      <c r="B68">
        <v>24</v>
      </c>
    </row>
    <row r="69" spans="1:2" x14ac:dyDescent="0.35">
      <c r="A69" s="61" t="s">
        <v>1549</v>
      </c>
      <c r="B69">
        <v>25</v>
      </c>
    </row>
    <row r="70" spans="1:2" x14ac:dyDescent="0.35">
      <c r="A70" s="61" t="s">
        <v>1559</v>
      </c>
      <c r="B70">
        <v>23</v>
      </c>
    </row>
    <row r="71" spans="1:2" x14ac:dyDescent="0.35">
      <c r="A71" s="61" t="s">
        <v>1544</v>
      </c>
      <c r="B71">
        <v>15</v>
      </c>
    </row>
    <row r="72" spans="1:2" x14ac:dyDescent="0.35">
      <c r="A72" s="61" t="s">
        <v>1584</v>
      </c>
      <c r="B72">
        <v>22</v>
      </c>
    </row>
    <row r="73" spans="1:2" x14ac:dyDescent="0.35">
      <c r="A73" s="61" t="s">
        <v>1538</v>
      </c>
      <c r="B73">
        <v>24</v>
      </c>
    </row>
    <row r="74" spans="1:2" x14ac:dyDescent="0.35">
      <c r="A74" s="61" t="s">
        <v>1520</v>
      </c>
      <c r="B74">
        <v>22</v>
      </c>
    </row>
    <row r="75" spans="1:2" x14ac:dyDescent="0.35">
      <c r="A75" s="59" t="s">
        <v>71</v>
      </c>
      <c r="B75">
        <v>249</v>
      </c>
    </row>
    <row r="76" spans="1:2" x14ac:dyDescent="0.35">
      <c r="A76" s="61" t="s">
        <v>1572</v>
      </c>
      <c r="B76">
        <v>11</v>
      </c>
    </row>
    <row r="77" spans="1:2" x14ac:dyDescent="0.35">
      <c r="A77" s="61" t="s">
        <v>1527</v>
      </c>
      <c r="B77">
        <v>17</v>
      </c>
    </row>
    <row r="78" spans="1:2" x14ac:dyDescent="0.35">
      <c r="A78" s="61" t="s">
        <v>1570</v>
      </c>
      <c r="B78">
        <v>20</v>
      </c>
    </row>
    <row r="79" spans="1:2" x14ac:dyDescent="0.35">
      <c r="A79" s="61" t="s">
        <v>1533</v>
      </c>
      <c r="B79">
        <v>13</v>
      </c>
    </row>
    <row r="80" spans="1:2" x14ac:dyDescent="0.35">
      <c r="A80" s="61" t="s">
        <v>1502</v>
      </c>
      <c r="B80">
        <v>19</v>
      </c>
    </row>
    <row r="81" spans="1:6" x14ac:dyDescent="0.35">
      <c r="A81" s="61" t="s">
        <v>1530</v>
      </c>
      <c r="B81">
        <v>16</v>
      </c>
    </row>
    <row r="82" spans="1:6" x14ac:dyDescent="0.35">
      <c r="A82" s="61" t="s">
        <v>1509</v>
      </c>
      <c r="B82">
        <v>11</v>
      </c>
    </row>
    <row r="83" spans="1:6" x14ac:dyDescent="0.35">
      <c r="A83" s="61" t="s">
        <v>1524</v>
      </c>
      <c r="B83">
        <v>11</v>
      </c>
    </row>
    <row r="84" spans="1:6" x14ac:dyDescent="0.35">
      <c r="A84" s="61" t="s">
        <v>1552</v>
      </c>
      <c r="B84">
        <v>17</v>
      </c>
    </row>
    <row r="85" spans="1:6" x14ac:dyDescent="0.35">
      <c r="A85" s="61" t="s">
        <v>1549</v>
      </c>
      <c r="B85">
        <v>14</v>
      </c>
    </row>
    <row r="86" spans="1:6" x14ac:dyDescent="0.35">
      <c r="A86" s="61" t="s">
        <v>1559</v>
      </c>
      <c r="B86">
        <v>16</v>
      </c>
    </row>
    <row r="87" spans="1:6" x14ac:dyDescent="0.35">
      <c r="A87" s="61" t="s">
        <v>1544</v>
      </c>
      <c r="B87">
        <v>21</v>
      </c>
    </row>
    <row r="88" spans="1:6" x14ac:dyDescent="0.35">
      <c r="A88" s="61" t="s">
        <v>1584</v>
      </c>
      <c r="B88">
        <v>23</v>
      </c>
    </row>
    <row r="89" spans="1:6" x14ac:dyDescent="0.35">
      <c r="A89" s="61" t="s">
        <v>1538</v>
      </c>
      <c r="B89">
        <v>16</v>
      </c>
    </row>
    <row r="90" spans="1:6" x14ac:dyDescent="0.35">
      <c r="A90" s="61" t="s">
        <v>1520</v>
      </c>
      <c r="B90">
        <v>24</v>
      </c>
    </row>
    <row r="91" spans="1:6" x14ac:dyDescent="0.35">
      <c r="A91" s="59" t="s">
        <v>2023</v>
      </c>
      <c r="B91">
        <v>1000</v>
      </c>
    </row>
    <row r="94" spans="1:6" x14ac:dyDescent="0.35">
      <c r="A94" s="58" t="s">
        <v>2041</v>
      </c>
      <c r="B94" s="58" t="s">
        <v>2033</v>
      </c>
    </row>
    <row r="95" spans="1:6" x14ac:dyDescent="0.35">
      <c r="A95" s="58" t="s">
        <v>2021</v>
      </c>
      <c r="B95" t="s">
        <v>38</v>
      </c>
      <c r="C95" t="s">
        <v>21</v>
      </c>
      <c r="D95" t="s">
        <v>12</v>
      </c>
      <c r="E95" t="s">
        <v>71</v>
      </c>
      <c r="F95" t="s">
        <v>2023</v>
      </c>
    </row>
    <row r="96" spans="1:6" x14ac:dyDescent="0.35">
      <c r="A96" s="59" t="s">
        <v>2043</v>
      </c>
      <c r="B96">
        <v>135</v>
      </c>
      <c r="C96">
        <v>252</v>
      </c>
      <c r="D96">
        <v>362</v>
      </c>
      <c r="E96">
        <v>247</v>
      </c>
      <c r="F96">
        <v>996</v>
      </c>
    </row>
    <row r="97" spans="1:6" x14ac:dyDescent="0.35">
      <c r="A97" s="59" t="s">
        <v>2044</v>
      </c>
      <c r="B97">
        <v>1</v>
      </c>
      <c r="D97">
        <v>1</v>
      </c>
      <c r="E97">
        <v>2</v>
      </c>
      <c r="F97">
        <v>4</v>
      </c>
    </row>
    <row r="98" spans="1:6" ht="28.5" customHeight="1" x14ac:dyDescent="0.35">
      <c r="A98" s="59" t="s">
        <v>2023</v>
      </c>
      <c r="B98">
        <v>136</v>
      </c>
      <c r="C98">
        <v>252</v>
      </c>
      <c r="D98">
        <v>363</v>
      </c>
      <c r="E98">
        <v>249</v>
      </c>
      <c r="F98">
        <v>1000</v>
      </c>
    </row>
    <row r="100" spans="1:6" x14ac:dyDescent="0.35">
      <c r="A100" s="58" t="s">
        <v>2041</v>
      </c>
      <c r="B100" s="58" t="s">
        <v>2033</v>
      </c>
    </row>
    <row r="101" spans="1:6" x14ac:dyDescent="0.35">
      <c r="A101" s="58" t="s">
        <v>2021</v>
      </c>
      <c r="B101" t="s">
        <v>2043</v>
      </c>
      <c r="C101" t="s">
        <v>2044</v>
      </c>
      <c r="D101" t="s">
        <v>2023</v>
      </c>
    </row>
    <row r="102" spans="1:6" x14ac:dyDescent="0.35">
      <c r="A102" s="59" t="s">
        <v>38</v>
      </c>
      <c r="B102">
        <v>99</v>
      </c>
      <c r="C102">
        <v>37</v>
      </c>
      <c r="D102">
        <v>136</v>
      </c>
    </row>
    <row r="103" spans="1:6" x14ac:dyDescent="0.35">
      <c r="A103" s="61" t="s">
        <v>2043</v>
      </c>
      <c r="B103">
        <v>98</v>
      </c>
      <c r="C103">
        <v>37</v>
      </c>
      <c r="D103">
        <v>135</v>
      </c>
    </row>
    <row r="104" spans="1:6" x14ac:dyDescent="0.35">
      <c r="A104" s="61" t="s">
        <v>2044</v>
      </c>
      <c r="B104">
        <v>1</v>
      </c>
      <c r="D104">
        <v>1</v>
      </c>
    </row>
    <row r="105" spans="1:6" x14ac:dyDescent="0.35">
      <c r="A105" s="59" t="s">
        <v>21</v>
      </c>
      <c r="B105">
        <v>152</v>
      </c>
      <c r="C105">
        <v>100</v>
      </c>
      <c r="D105">
        <v>252</v>
      </c>
    </row>
    <row r="106" spans="1:6" x14ac:dyDescent="0.35">
      <c r="A106" s="61" t="s">
        <v>2043</v>
      </c>
      <c r="B106">
        <v>152</v>
      </c>
      <c r="C106">
        <v>100</v>
      </c>
      <c r="D106">
        <v>252</v>
      </c>
    </row>
    <row r="107" spans="1:6" x14ac:dyDescent="0.35">
      <c r="A107" s="59" t="s">
        <v>12</v>
      </c>
      <c r="B107">
        <v>240</v>
      </c>
      <c r="C107">
        <v>123</v>
      </c>
      <c r="D107">
        <v>363</v>
      </c>
    </row>
    <row r="108" spans="1:6" x14ac:dyDescent="0.35">
      <c r="A108" s="61" t="s">
        <v>2043</v>
      </c>
      <c r="B108">
        <v>240</v>
      </c>
      <c r="C108">
        <v>122</v>
      </c>
      <c r="D108">
        <v>362</v>
      </c>
    </row>
    <row r="109" spans="1:6" x14ac:dyDescent="0.35">
      <c r="A109" s="61" t="s">
        <v>2044</v>
      </c>
      <c r="C109">
        <v>1</v>
      </c>
      <c r="D109">
        <v>1</v>
      </c>
    </row>
    <row r="110" spans="1:6" x14ac:dyDescent="0.35">
      <c r="A110" s="59" t="s">
        <v>71</v>
      </c>
      <c r="B110">
        <v>172</v>
      </c>
      <c r="C110">
        <v>77</v>
      </c>
      <c r="D110">
        <v>249</v>
      </c>
    </row>
    <row r="111" spans="1:6" x14ac:dyDescent="0.35">
      <c r="A111" s="61" t="s">
        <v>2043</v>
      </c>
      <c r="B111">
        <v>172</v>
      </c>
      <c r="C111">
        <v>75</v>
      </c>
      <c r="D111">
        <v>247</v>
      </c>
    </row>
    <row r="112" spans="1:6" x14ac:dyDescent="0.35">
      <c r="A112" s="61" t="s">
        <v>2044</v>
      </c>
      <c r="C112">
        <v>2</v>
      </c>
      <c r="D112">
        <v>2</v>
      </c>
    </row>
    <row r="113" spans="1:4" x14ac:dyDescent="0.35">
      <c r="A113" s="59" t="s">
        <v>2023</v>
      </c>
      <c r="B113">
        <v>663</v>
      </c>
      <c r="C113">
        <v>337</v>
      </c>
      <c r="D113">
        <v>1000</v>
      </c>
    </row>
  </sheetData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8E95-9F91-476A-A92A-6E9FA6E00E18}">
  <dimension ref="A3:F20"/>
  <sheetViews>
    <sheetView topLeftCell="M2" workbookViewId="0">
      <selection activeCell="Q8" sqref="Q8:Q9"/>
    </sheetView>
  </sheetViews>
  <sheetFormatPr defaultRowHeight="14.5" x14ac:dyDescent="0.35"/>
  <cols>
    <col min="1" max="1" width="20.90625" bestFit="1" customWidth="1"/>
    <col min="2" max="2" width="15.26953125" bestFit="1" customWidth="1"/>
    <col min="3" max="5" width="11.81640625" bestFit="1" customWidth="1"/>
    <col min="6" max="7" width="10.7265625" bestFit="1" customWidth="1"/>
  </cols>
  <sheetData>
    <row r="3" spans="1:6" x14ac:dyDescent="0.35">
      <c r="A3" s="62" t="s">
        <v>2050</v>
      </c>
      <c r="B3" s="62" t="s">
        <v>2033</v>
      </c>
      <c r="C3" s="63"/>
      <c r="D3" s="63"/>
      <c r="E3" s="63"/>
      <c r="F3" s="63"/>
    </row>
    <row r="4" spans="1:6" x14ac:dyDescent="0.35">
      <c r="A4" s="62" t="s">
        <v>2021</v>
      </c>
      <c r="B4" s="63" t="s">
        <v>2029</v>
      </c>
      <c r="C4" s="63" t="s">
        <v>2030</v>
      </c>
      <c r="D4" s="63" t="s">
        <v>2031</v>
      </c>
      <c r="E4" s="63" t="s">
        <v>2032</v>
      </c>
      <c r="F4" s="63" t="s">
        <v>2023</v>
      </c>
    </row>
    <row r="5" spans="1:6" x14ac:dyDescent="0.35">
      <c r="A5" s="64" t="s">
        <v>38</v>
      </c>
      <c r="B5" s="63">
        <v>21.795454545454547</v>
      </c>
      <c r="C5" s="63">
        <v>19.210526315789473</v>
      </c>
      <c r="D5" s="63">
        <v>26.233333333333334</v>
      </c>
      <c r="E5" s="63">
        <v>7.8</v>
      </c>
      <c r="F5" s="63">
        <v>21.176470588235293</v>
      </c>
    </row>
    <row r="6" spans="1:6" x14ac:dyDescent="0.35">
      <c r="A6" s="64" t="s">
        <v>21</v>
      </c>
      <c r="B6" s="63">
        <v>13.472222222222221</v>
      </c>
      <c r="C6" s="63">
        <v>19.357142857142858</v>
      </c>
      <c r="D6" s="63">
        <v>18.882978723404257</v>
      </c>
      <c r="E6" s="63">
        <v>9.9166666666666661</v>
      </c>
      <c r="F6" s="63">
        <v>16.521825396825395</v>
      </c>
    </row>
    <row r="7" spans="1:6" x14ac:dyDescent="0.35">
      <c r="A7" s="64" t="s">
        <v>12</v>
      </c>
      <c r="B7" s="63">
        <v>34.132075471698116</v>
      </c>
      <c r="C7" s="63">
        <v>18.474074074074075</v>
      </c>
      <c r="D7" s="63">
        <v>37.185185185185183</v>
      </c>
      <c r="E7" s="63">
        <v>11.6</v>
      </c>
      <c r="F7" s="63">
        <v>27.831955922865014</v>
      </c>
    </row>
    <row r="8" spans="1:6" x14ac:dyDescent="0.35">
      <c r="A8" s="64" t="s">
        <v>71</v>
      </c>
      <c r="B8" s="63">
        <v>27.955357142857142</v>
      </c>
      <c r="C8" s="63">
        <v>35.95774647887324</v>
      </c>
      <c r="D8" s="63">
        <v>30.466666666666665</v>
      </c>
      <c r="E8" s="63">
        <v>23.166666666666668</v>
      </c>
      <c r="F8" s="63">
        <v>30.726907630522089</v>
      </c>
    </row>
    <row r="9" spans="1:6" x14ac:dyDescent="0.35">
      <c r="A9" s="64" t="s">
        <v>2023</v>
      </c>
      <c r="B9" s="63">
        <v>25.938534278959811</v>
      </c>
      <c r="C9" s="63">
        <v>22.326271186440678</v>
      </c>
      <c r="D9" s="63">
        <v>28.850785340314136</v>
      </c>
      <c r="E9" s="63">
        <v>12.859375</v>
      </c>
      <c r="F9" s="63">
        <v>24.797499999999999</v>
      </c>
    </row>
    <row r="16" spans="1:6" x14ac:dyDescent="0.35">
      <c r="A16" s="62" t="s">
        <v>2050</v>
      </c>
      <c r="B16" s="62" t="s">
        <v>2033</v>
      </c>
      <c r="C16" s="63"/>
      <c r="D16" s="63"/>
      <c r="E16" s="63"/>
      <c r="F16" s="63"/>
    </row>
    <row r="17" spans="1:6" x14ac:dyDescent="0.35">
      <c r="A17" s="62" t="s">
        <v>2021</v>
      </c>
      <c r="B17" s="63" t="s">
        <v>38</v>
      </c>
      <c r="C17" s="63" t="s">
        <v>21</v>
      </c>
      <c r="D17" s="63" t="s">
        <v>12</v>
      </c>
      <c r="E17" s="63" t="s">
        <v>71</v>
      </c>
      <c r="F17" s="63" t="s">
        <v>2023</v>
      </c>
    </row>
    <row r="18" spans="1:6" x14ac:dyDescent="0.35">
      <c r="A18" s="64" t="s">
        <v>9</v>
      </c>
      <c r="B18" s="63">
        <v>19.147540983606557</v>
      </c>
      <c r="C18" s="63">
        <v>14.102272727272727</v>
      </c>
      <c r="D18" s="63">
        <v>29.568421052631578</v>
      </c>
      <c r="E18" s="63">
        <v>31.547008547008549</v>
      </c>
      <c r="F18" s="63">
        <v>24.677</v>
      </c>
    </row>
    <row r="19" spans="1:6" x14ac:dyDescent="0.35">
      <c r="A19" s="64" t="s">
        <v>24</v>
      </c>
      <c r="B19" s="63">
        <v>22.826666666666668</v>
      </c>
      <c r="C19" s="63">
        <v>19.183333333333334</v>
      </c>
      <c r="D19" s="63">
        <v>25.924855491329481</v>
      </c>
      <c r="E19" s="63">
        <v>30</v>
      </c>
      <c r="F19" s="63">
        <v>24.917999999999999</v>
      </c>
    </row>
    <row r="20" spans="1:6" x14ac:dyDescent="0.35">
      <c r="A20" s="64" t="s">
        <v>2023</v>
      </c>
      <c r="B20" s="63">
        <v>21.176470588235293</v>
      </c>
      <c r="C20" s="63">
        <v>16.521825396825395</v>
      </c>
      <c r="D20" s="63">
        <v>27.831955922865014</v>
      </c>
      <c r="E20" s="63">
        <v>30.726907630522089</v>
      </c>
      <c r="F20" s="63">
        <v>24.797499999999999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02A1-C68B-4635-9219-AE6A85BAF94E}">
  <dimension ref="A2:E19"/>
  <sheetViews>
    <sheetView topLeftCell="C1" workbookViewId="0">
      <selection activeCell="N26" sqref="N26"/>
    </sheetView>
  </sheetViews>
  <sheetFormatPr defaultRowHeight="14.5" x14ac:dyDescent="0.35"/>
  <cols>
    <col min="1" max="1" width="12.36328125" bestFit="1" customWidth="1"/>
    <col min="2" max="2" width="17.54296875" bestFit="1" customWidth="1"/>
    <col min="3" max="3" width="15.6328125" customWidth="1"/>
    <col min="4" max="4" width="12.36328125" bestFit="1" customWidth="1"/>
    <col min="5" max="5" width="17.54296875" bestFit="1" customWidth="1"/>
  </cols>
  <sheetData>
    <row r="2" spans="1:5" x14ac:dyDescent="0.35">
      <c r="A2" s="58" t="s">
        <v>2041</v>
      </c>
      <c r="B2" s="58" t="s">
        <v>2033</v>
      </c>
    </row>
    <row r="3" spans="1:5" x14ac:dyDescent="0.35">
      <c r="A3" s="58" t="s">
        <v>2021</v>
      </c>
      <c r="B3" t="s">
        <v>2044</v>
      </c>
      <c r="C3" t="s">
        <v>2023</v>
      </c>
    </row>
    <row r="4" spans="1:5" x14ac:dyDescent="0.35">
      <c r="A4" s="59" t="s">
        <v>38</v>
      </c>
      <c r="B4" s="66">
        <v>0.14249999999999999</v>
      </c>
      <c r="C4" s="66">
        <v>0.14249999999999999</v>
      </c>
    </row>
    <row r="5" spans="1:5" x14ac:dyDescent="0.35">
      <c r="A5" s="59" t="s">
        <v>21</v>
      </c>
      <c r="B5" s="66">
        <v>0.25374999999999998</v>
      </c>
      <c r="C5" s="66">
        <v>0.25374999999999998</v>
      </c>
    </row>
    <row r="6" spans="1:5" x14ac:dyDescent="0.35">
      <c r="A6" s="59" t="s">
        <v>12</v>
      </c>
      <c r="B6" s="66">
        <v>0.36125000000000002</v>
      </c>
      <c r="C6" s="66">
        <v>0.36125000000000002</v>
      </c>
    </row>
    <row r="7" spans="1:5" x14ac:dyDescent="0.35">
      <c r="A7" s="59" t="s">
        <v>71</v>
      </c>
      <c r="B7" s="66">
        <v>0.24249999999999999</v>
      </c>
      <c r="C7" s="66">
        <v>0.24249999999999999</v>
      </c>
    </row>
    <row r="8" spans="1:5" x14ac:dyDescent="0.35">
      <c r="A8" s="59" t="s">
        <v>2023</v>
      </c>
      <c r="B8" s="66">
        <v>1</v>
      </c>
      <c r="C8" s="66">
        <v>1</v>
      </c>
    </row>
    <row r="14" spans="1:5" x14ac:dyDescent="0.35">
      <c r="D14" s="58" t="s">
        <v>2021</v>
      </c>
      <c r="E14" t="s">
        <v>2034</v>
      </c>
    </row>
    <row r="15" spans="1:5" x14ac:dyDescent="0.35">
      <c r="D15" s="59" t="s">
        <v>38</v>
      </c>
      <c r="E15" s="63">
        <v>61180.882352941175</v>
      </c>
    </row>
    <row r="16" spans="1:5" x14ac:dyDescent="0.35">
      <c r="D16" s="59" t="s">
        <v>21</v>
      </c>
      <c r="E16" s="63">
        <v>54700.793650793654</v>
      </c>
    </row>
    <row r="17" spans="4:5" x14ac:dyDescent="0.35">
      <c r="D17" s="59" t="s">
        <v>12</v>
      </c>
      <c r="E17" s="63">
        <v>47541.873278236912</v>
      </c>
    </row>
    <row r="18" spans="4:5" x14ac:dyDescent="0.35">
      <c r="D18" s="59" t="s">
        <v>71</v>
      </c>
      <c r="E18" s="63">
        <v>62654.618473895585</v>
      </c>
    </row>
    <row r="19" spans="4:5" x14ac:dyDescent="0.35">
      <c r="D19" s="59" t="s">
        <v>2023</v>
      </c>
      <c r="E19">
        <v>54963.9</v>
      </c>
    </row>
  </sheetData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2F3D-D525-4D1C-A989-375EFABF39F4}">
  <dimension ref="A1:C6"/>
  <sheetViews>
    <sheetView workbookViewId="0">
      <selection activeCell="D23" sqref="D23"/>
    </sheetView>
  </sheetViews>
  <sheetFormatPr defaultRowHeight="14.5" x14ac:dyDescent="0.35"/>
  <cols>
    <col min="1" max="1" width="18.90625" bestFit="1" customWidth="1"/>
    <col min="2" max="2" width="15.26953125" bestFit="1" customWidth="1"/>
    <col min="3" max="3" width="10.7265625" bestFit="1" customWidth="1"/>
    <col min="4" max="4" width="11.453125" bestFit="1" customWidth="1"/>
    <col min="5" max="5" width="10.7265625" bestFit="1" customWidth="1"/>
    <col min="6" max="6" width="5.90625" bestFit="1" customWidth="1"/>
    <col min="7" max="7" width="8.08984375" bestFit="1" customWidth="1"/>
    <col min="8" max="8" width="6.81640625" bestFit="1" customWidth="1"/>
    <col min="9" max="9" width="14.36328125" bestFit="1" customWidth="1"/>
    <col min="10" max="10" width="8.36328125" bestFit="1" customWidth="1"/>
    <col min="11" max="11" width="8.26953125" bestFit="1" customWidth="1"/>
    <col min="12" max="12" width="5.7265625" bestFit="1" customWidth="1"/>
    <col min="13" max="13" width="8.81640625" bestFit="1" customWidth="1"/>
    <col min="14" max="14" width="12.36328125" bestFit="1" customWidth="1"/>
    <col min="15" max="15" width="7.81640625" bestFit="1" customWidth="1"/>
    <col min="16" max="16" width="14.54296875" bestFit="1" customWidth="1"/>
    <col min="17" max="17" width="16.1796875" bestFit="1" customWidth="1"/>
    <col min="18" max="18" width="7.453125" bestFit="1" customWidth="1"/>
    <col min="19" max="19" width="11.453125" bestFit="1" customWidth="1"/>
    <col min="20" max="20" width="6.7265625" bestFit="1" customWidth="1"/>
    <col min="21" max="22" width="10.7265625" bestFit="1" customWidth="1"/>
  </cols>
  <sheetData>
    <row r="1" spans="1:3" x14ac:dyDescent="0.35">
      <c r="A1" s="58" t="s">
        <v>2051</v>
      </c>
      <c r="B1" t="s">
        <v>2044</v>
      </c>
    </row>
    <row r="3" spans="1:3" x14ac:dyDescent="0.35">
      <c r="A3" s="58" t="s">
        <v>2041</v>
      </c>
      <c r="B3" s="58" t="s">
        <v>2033</v>
      </c>
    </row>
    <row r="4" spans="1:3" x14ac:dyDescent="0.35">
      <c r="A4" s="58" t="s">
        <v>2021</v>
      </c>
      <c r="B4" t="s">
        <v>1477</v>
      </c>
      <c r="C4" t="s">
        <v>2023</v>
      </c>
    </row>
    <row r="5" spans="1:3" x14ac:dyDescent="0.35">
      <c r="A5" s="59" t="s">
        <v>1476</v>
      </c>
      <c r="B5">
        <v>10</v>
      </c>
      <c r="C5">
        <v>10</v>
      </c>
    </row>
    <row r="6" spans="1:3" x14ac:dyDescent="0.35">
      <c r="A6" s="59" t="s">
        <v>2023</v>
      </c>
      <c r="B6">
        <v>10</v>
      </c>
      <c r="C6">
        <v>10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5C2B-C8AB-4652-AC50-31E150417B9D}">
  <dimension ref="A1:AU72"/>
  <sheetViews>
    <sheetView showGridLines="0" showRowColHeaders="0" topLeftCell="E1" zoomScale="59" workbookViewId="0">
      <selection activeCell="X22" sqref="X22"/>
    </sheetView>
  </sheetViews>
  <sheetFormatPr defaultRowHeight="14.5" x14ac:dyDescent="0.35"/>
  <cols>
    <col min="2" max="2" width="12.36328125" bestFit="1" customWidth="1"/>
    <col min="3" max="3" width="15.26953125" bestFit="1" customWidth="1"/>
    <col min="4" max="4" width="10.7265625" bestFit="1" customWidth="1"/>
    <col min="26" max="26" width="13.81640625" bestFit="1" customWidth="1"/>
    <col min="27" max="27" width="15.6328125" bestFit="1" customWidth="1"/>
    <col min="28" max="28" width="6.7265625" bestFit="1" customWidth="1"/>
    <col min="29" max="29" width="6.6328125" bestFit="1" customWidth="1"/>
    <col min="30" max="30" width="6.1796875" bestFit="1" customWidth="1"/>
    <col min="31" max="31" width="11.6328125" bestFit="1" customWidth="1"/>
  </cols>
  <sheetData>
    <row r="1" spans="1:47" ht="15" thickBot="1" x14ac:dyDescent="0.4"/>
    <row r="2" spans="1:47" x14ac:dyDescent="0.3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Q2" s="104" t="s">
        <v>2080</v>
      </c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6"/>
      <c r="AH2" s="78"/>
    </row>
    <row r="3" spans="1:47" ht="14.5" customHeight="1" x14ac:dyDescent="0.6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H3" s="86"/>
    </row>
    <row r="4" spans="1:47" ht="14.5" customHeight="1" thickBot="1" x14ac:dyDescent="0.65">
      <c r="Q4" s="110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2"/>
      <c r="AH4" s="86"/>
    </row>
    <row r="5" spans="1:47" ht="15" thickBot="1" x14ac:dyDescent="0.4">
      <c r="G5" s="77"/>
      <c r="H5" s="78"/>
      <c r="I5" s="78"/>
      <c r="Q5" s="87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9"/>
      <c r="AH5" s="78"/>
    </row>
    <row r="6" spans="1:47" x14ac:dyDescent="0.35">
      <c r="C6" s="118"/>
      <c r="D6" s="118"/>
      <c r="E6" s="118"/>
      <c r="G6" s="77"/>
      <c r="H6" s="78"/>
      <c r="I6" s="113" t="s">
        <v>2054</v>
      </c>
      <c r="J6" s="114"/>
      <c r="K6" s="114"/>
      <c r="L6" s="114"/>
      <c r="W6" s="78"/>
      <c r="X6" s="78"/>
      <c r="Y6" s="78"/>
      <c r="Z6" s="78"/>
      <c r="AG6" s="113" t="s">
        <v>2081</v>
      </c>
      <c r="AH6" s="114"/>
      <c r="AI6" s="114"/>
      <c r="AJ6" s="114"/>
    </row>
    <row r="7" spans="1:47" ht="15" thickBot="1" x14ac:dyDescent="0.4">
      <c r="C7" s="118"/>
      <c r="D7" s="118"/>
      <c r="E7" s="118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</row>
    <row r="8" spans="1:47" ht="15" thickBot="1" x14ac:dyDescent="0.4">
      <c r="A8" s="79"/>
      <c r="B8" s="80"/>
      <c r="C8" s="80"/>
      <c r="D8" s="80"/>
      <c r="E8" s="80"/>
      <c r="F8" s="90"/>
      <c r="G8" s="80"/>
      <c r="H8" s="80"/>
      <c r="I8" s="116" t="s">
        <v>2079</v>
      </c>
      <c r="J8" s="116"/>
      <c r="K8" s="116"/>
      <c r="L8" s="116"/>
      <c r="M8" s="116"/>
      <c r="N8" s="80"/>
      <c r="O8" s="80"/>
      <c r="P8" s="80"/>
      <c r="Q8" s="80"/>
      <c r="R8" s="80"/>
      <c r="S8" s="80"/>
      <c r="T8" s="80"/>
      <c r="U8" s="80"/>
      <c r="V8" s="82"/>
      <c r="Y8" s="79"/>
      <c r="Z8" s="80"/>
      <c r="AA8" s="80"/>
      <c r="AB8" s="80"/>
      <c r="AC8" s="80"/>
      <c r="AD8" s="117"/>
      <c r="AE8" s="117"/>
      <c r="AF8" s="117"/>
      <c r="AG8" s="116" t="s">
        <v>2078</v>
      </c>
      <c r="AH8" s="116"/>
      <c r="AI8" s="116"/>
      <c r="AJ8" s="116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2"/>
    </row>
    <row r="9" spans="1:47" x14ac:dyDescent="0.35">
      <c r="A9" s="70"/>
      <c r="V9" s="71"/>
      <c r="Y9" s="70"/>
      <c r="AU9" s="71"/>
    </row>
    <row r="10" spans="1:47" ht="18.5" x14ac:dyDescent="0.45">
      <c r="A10" s="70"/>
      <c r="Q10" s="94"/>
      <c r="R10" s="94"/>
      <c r="S10" s="94"/>
      <c r="T10" s="94"/>
      <c r="U10" s="94"/>
      <c r="V10" s="71"/>
      <c r="Y10" s="70"/>
      <c r="Z10" s="58" t="s">
        <v>2041</v>
      </c>
      <c r="AA10" s="58" t="s">
        <v>2033</v>
      </c>
      <c r="AL10" s="85"/>
      <c r="AM10" s="85"/>
      <c r="AN10" s="94" t="s">
        <v>2082</v>
      </c>
      <c r="AO10" s="96"/>
      <c r="AP10" s="96"/>
      <c r="AQ10" s="94"/>
      <c r="AR10" s="94"/>
      <c r="AS10" s="94"/>
      <c r="AT10" s="94"/>
      <c r="AU10" s="95"/>
    </row>
    <row r="11" spans="1:47" ht="18.5" x14ac:dyDescent="0.45">
      <c r="A11" s="70"/>
      <c r="B11" s="58" t="s">
        <v>2052</v>
      </c>
      <c r="C11" s="58" t="s">
        <v>2033</v>
      </c>
      <c r="Q11" s="94" t="s">
        <v>2058</v>
      </c>
      <c r="R11" s="94"/>
      <c r="S11" s="94"/>
      <c r="T11" s="94"/>
      <c r="U11" s="94"/>
      <c r="V11" s="71"/>
      <c r="Y11" s="70"/>
      <c r="Z11" s="58" t="s">
        <v>2021</v>
      </c>
      <c r="AA11" t="s">
        <v>2043</v>
      </c>
      <c r="AB11" t="s">
        <v>2044</v>
      </c>
      <c r="AC11" t="s">
        <v>2023</v>
      </c>
      <c r="AL11" s="84"/>
      <c r="AM11" s="84"/>
      <c r="AN11" s="94" t="s">
        <v>2083</v>
      </c>
      <c r="AO11" s="94"/>
      <c r="AP11" s="94"/>
      <c r="AQ11" s="94"/>
      <c r="AR11" s="94"/>
      <c r="AS11" s="94"/>
      <c r="AT11" s="94"/>
      <c r="AU11" s="95"/>
    </row>
    <row r="12" spans="1:47" ht="18.5" x14ac:dyDescent="0.45">
      <c r="A12" s="70"/>
      <c r="B12" s="58" t="s">
        <v>2021</v>
      </c>
      <c r="C12" t="s">
        <v>2043</v>
      </c>
      <c r="D12" t="s">
        <v>2044</v>
      </c>
      <c r="E12" t="s">
        <v>2023</v>
      </c>
      <c r="Q12" s="94" t="s">
        <v>2059</v>
      </c>
      <c r="R12" s="94"/>
      <c r="S12" s="94"/>
      <c r="T12" s="94"/>
      <c r="U12" s="94"/>
      <c r="V12" s="71"/>
      <c r="Y12" s="70"/>
      <c r="Z12" s="59" t="s">
        <v>38</v>
      </c>
      <c r="AA12">
        <v>99</v>
      </c>
      <c r="AB12">
        <v>37</v>
      </c>
      <c r="AC12">
        <v>136</v>
      </c>
      <c r="AL12" s="84"/>
      <c r="AM12" s="84"/>
      <c r="AN12" s="94" t="s">
        <v>2084</v>
      </c>
      <c r="AO12" s="94"/>
      <c r="AP12" s="94"/>
      <c r="AQ12" s="94"/>
      <c r="AR12" s="94"/>
      <c r="AS12" s="94"/>
      <c r="AT12" s="94"/>
      <c r="AU12" s="95"/>
    </row>
    <row r="13" spans="1:47" ht="18.5" x14ac:dyDescent="0.45">
      <c r="A13" s="70"/>
      <c r="B13" s="59" t="s">
        <v>38</v>
      </c>
      <c r="C13" s="16">
        <v>23.675884444473013</v>
      </c>
      <c r="D13" s="16">
        <v>31.482812344023333</v>
      </c>
      <c r="E13" s="16">
        <v>28.422496607399616</v>
      </c>
      <c r="Q13" s="94" t="s">
        <v>2060</v>
      </c>
      <c r="R13" s="94"/>
      <c r="S13" s="94"/>
      <c r="T13" s="94"/>
      <c r="U13" s="94"/>
      <c r="V13" s="71"/>
      <c r="Y13" s="70"/>
      <c r="Z13" s="61" t="s">
        <v>2043</v>
      </c>
      <c r="AA13">
        <v>98</v>
      </c>
      <c r="AB13">
        <v>37</v>
      </c>
      <c r="AC13">
        <v>135</v>
      </c>
      <c r="AL13" s="84"/>
      <c r="AM13" s="84"/>
      <c r="AN13" s="94" t="s">
        <v>2085</v>
      </c>
      <c r="AO13" s="94"/>
      <c r="AP13" s="94"/>
      <c r="AQ13" s="94"/>
      <c r="AR13" s="94"/>
      <c r="AS13" s="94"/>
      <c r="AT13" s="94"/>
      <c r="AU13" s="95"/>
    </row>
    <row r="14" spans="1:47" ht="18.5" x14ac:dyDescent="0.45">
      <c r="A14" s="70"/>
      <c r="B14" s="59" t="s">
        <v>21</v>
      </c>
      <c r="C14" s="16">
        <v>23.548492783511229</v>
      </c>
      <c r="D14" s="16">
        <v>31.499738041310181</v>
      </c>
      <c r="E14" s="16">
        <v>29.023120665930161</v>
      </c>
      <c r="Q14" s="94" t="s">
        <v>2061</v>
      </c>
      <c r="R14" s="94"/>
      <c r="S14" s="94"/>
      <c r="T14" s="94"/>
      <c r="U14" s="94"/>
      <c r="V14" s="71"/>
      <c r="Y14" s="70"/>
      <c r="Z14" s="61" t="s">
        <v>2044</v>
      </c>
      <c r="AA14">
        <v>1</v>
      </c>
      <c r="AC14">
        <v>1</v>
      </c>
      <c r="AL14" s="84"/>
      <c r="AM14" s="84"/>
      <c r="AN14" s="94" t="s">
        <v>2087</v>
      </c>
      <c r="AO14" s="94"/>
      <c r="AP14" s="94"/>
      <c r="AQ14" s="94"/>
      <c r="AR14" s="94"/>
      <c r="AS14" s="94"/>
      <c r="AT14" s="94"/>
      <c r="AU14" s="95"/>
    </row>
    <row r="15" spans="1:47" ht="18.5" x14ac:dyDescent="0.45">
      <c r="A15" s="70"/>
      <c r="B15" s="59" t="s">
        <v>12</v>
      </c>
      <c r="C15" s="16">
        <v>23.655092927844706</v>
      </c>
      <c r="D15" s="16">
        <v>31.372525142961685</v>
      </c>
      <c r="E15" s="16">
        <v>28.547989433106217</v>
      </c>
      <c r="Q15" s="94" t="s">
        <v>2062</v>
      </c>
      <c r="R15" s="94"/>
      <c r="S15" s="94"/>
      <c r="T15" s="94"/>
      <c r="U15" s="94"/>
      <c r="V15" s="71"/>
      <c r="Y15" s="70"/>
      <c r="Z15" s="59" t="s">
        <v>21</v>
      </c>
      <c r="AA15">
        <v>152</v>
      </c>
      <c r="AB15">
        <v>100</v>
      </c>
      <c r="AC15">
        <v>252</v>
      </c>
      <c r="AL15" s="85"/>
      <c r="AM15" s="84"/>
      <c r="AN15" s="94" t="s">
        <v>2086</v>
      </c>
      <c r="AO15" s="94"/>
      <c r="AP15" s="94"/>
      <c r="AQ15" s="94"/>
      <c r="AR15" s="94"/>
      <c r="AS15" s="94"/>
      <c r="AT15" s="94"/>
      <c r="AU15" s="95"/>
    </row>
    <row r="16" spans="1:47" ht="18.5" x14ac:dyDescent="0.45">
      <c r="A16" s="70"/>
      <c r="B16" s="59" t="s">
        <v>71</v>
      </c>
      <c r="C16" s="16">
        <v>23.3608923005431</v>
      </c>
      <c r="D16" s="16">
        <v>31.353981637924957</v>
      </c>
      <c r="E16" s="16">
        <v>28.23063160272951</v>
      </c>
      <c r="Q16" s="94" t="s">
        <v>2063</v>
      </c>
      <c r="R16" s="94"/>
      <c r="S16" s="94"/>
      <c r="T16" s="94"/>
      <c r="U16" s="94"/>
      <c r="V16" s="71"/>
      <c r="Y16" s="70"/>
      <c r="Z16" s="61" t="s">
        <v>2043</v>
      </c>
      <c r="AA16">
        <v>152</v>
      </c>
      <c r="AB16">
        <v>100</v>
      </c>
      <c r="AC16">
        <v>252</v>
      </c>
      <c r="AL16" s="84"/>
      <c r="AM16" s="84"/>
      <c r="AN16" s="94" t="s">
        <v>2088</v>
      </c>
      <c r="AO16" s="94"/>
      <c r="AP16" s="94"/>
      <c r="AQ16" s="94"/>
      <c r="AR16" s="94"/>
      <c r="AS16" s="94"/>
      <c r="AT16" s="94"/>
      <c r="AU16" s="95"/>
    </row>
    <row r="17" spans="1:47" ht="18.5" x14ac:dyDescent="0.45">
      <c r="A17" s="70"/>
      <c r="B17" s="59" t="s">
        <v>2023</v>
      </c>
      <c r="C17" s="16">
        <v>23.55525673945743</v>
      </c>
      <c r="D17" s="16">
        <v>31.41696649923907</v>
      </c>
      <c r="E17" s="16">
        <v>28.573895359695378</v>
      </c>
      <c r="Q17" s="94" t="s">
        <v>2064</v>
      </c>
      <c r="R17" s="94"/>
      <c r="S17" s="94"/>
      <c r="T17" s="94"/>
      <c r="U17" s="94"/>
      <c r="V17" s="71"/>
      <c r="Y17" s="70"/>
      <c r="Z17" s="59" t="s">
        <v>12</v>
      </c>
      <c r="AA17">
        <v>240</v>
      </c>
      <c r="AB17">
        <v>123</v>
      </c>
      <c r="AC17">
        <v>363</v>
      </c>
      <c r="AL17" s="84"/>
      <c r="AM17" s="84"/>
      <c r="AN17" s="94" t="s">
        <v>2089</v>
      </c>
      <c r="AO17" s="94"/>
      <c r="AP17" s="94"/>
      <c r="AQ17" s="94"/>
      <c r="AR17" s="94"/>
      <c r="AS17" s="94"/>
      <c r="AT17" s="94"/>
      <c r="AU17" s="95"/>
    </row>
    <row r="18" spans="1:47" ht="18.5" x14ac:dyDescent="0.45">
      <c r="A18" s="70"/>
      <c r="Q18" s="94" t="s">
        <v>2065</v>
      </c>
      <c r="R18" s="94"/>
      <c r="S18" s="94"/>
      <c r="T18" s="94"/>
      <c r="U18" s="94"/>
      <c r="V18" s="71"/>
      <c r="Y18" s="70"/>
      <c r="Z18" s="61" t="s">
        <v>2043</v>
      </c>
      <c r="AA18">
        <v>240</v>
      </c>
      <c r="AB18">
        <v>122</v>
      </c>
      <c r="AC18">
        <v>362</v>
      </c>
      <c r="AL18" s="84"/>
      <c r="AM18" s="84"/>
      <c r="AN18" s="94" t="s">
        <v>2090</v>
      </c>
      <c r="AO18" s="94"/>
      <c r="AP18" s="94"/>
      <c r="AQ18" s="94"/>
      <c r="AR18" s="94"/>
      <c r="AS18" s="94"/>
      <c r="AT18" s="94"/>
      <c r="AU18" s="95"/>
    </row>
    <row r="19" spans="1:47" ht="18.5" x14ac:dyDescent="0.45">
      <c r="A19" s="70"/>
      <c r="Q19" s="94" t="s">
        <v>2066</v>
      </c>
      <c r="R19" s="94"/>
      <c r="S19" s="94"/>
      <c r="T19" s="94"/>
      <c r="U19" s="94"/>
      <c r="V19" s="71"/>
      <c r="Y19" s="70"/>
      <c r="Z19" s="61" t="s">
        <v>2044</v>
      </c>
      <c r="AB19">
        <v>1</v>
      </c>
      <c r="AC19">
        <v>1</v>
      </c>
      <c r="AL19" s="84"/>
      <c r="AM19" s="84"/>
      <c r="AN19" s="94"/>
      <c r="AO19" s="94"/>
      <c r="AP19" s="94"/>
      <c r="AQ19" s="94"/>
      <c r="AR19" s="94"/>
      <c r="AS19" s="94"/>
      <c r="AT19" s="94"/>
      <c r="AU19" s="95"/>
    </row>
    <row r="20" spans="1:47" ht="18.5" x14ac:dyDescent="0.45">
      <c r="A20" s="70"/>
      <c r="Q20" s="94" t="s">
        <v>2067</v>
      </c>
      <c r="R20" s="94"/>
      <c r="S20" s="94"/>
      <c r="T20" s="94"/>
      <c r="U20" s="94"/>
      <c r="V20" s="71"/>
      <c r="Y20" s="70"/>
      <c r="Z20" s="59" t="s">
        <v>71</v>
      </c>
      <c r="AA20">
        <v>172</v>
      </c>
      <c r="AB20">
        <v>77</v>
      </c>
      <c r="AC20">
        <v>249</v>
      </c>
      <c r="AL20" s="84"/>
      <c r="AM20" s="84"/>
      <c r="AN20" s="84"/>
      <c r="AO20" s="84"/>
      <c r="AU20" s="71"/>
    </row>
    <row r="21" spans="1:47" ht="15.5" x14ac:dyDescent="0.35">
      <c r="A21" s="70"/>
      <c r="Q21" s="94" t="s">
        <v>2068</v>
      </c>
      <c r="R21" s="94"/>
      <c r="S21" s="94"/>
      <c r="T21" s="94"/>
      <c r="U21" s="94"/>
      <c r="V21" s="71"/>
      <c r="Y21" s="70"/>
      <c r="Z21" s="61" t="s">
        <v>2043</v>
      </c>
      <c r="AA21">
        <v>172</v>
      </c>
      <c r="AB21">
        <v>75</v>
      </c>
      <c r="AC21">
        <v>247</v>
      </c>
      <c r="AU21" s="71"/>
    </row>
    <row r="22" spans="1:47" ht="15.5" x14ac:dyDescent="0.35">
      <c r="A22" s="70"/>
      <c r="Q22" s="94"/>
      <c r="R22" s="94"/>
      <c r="S22" s="94"/>
      <c r="T22" s="94"/>
      <c r="U22" s="94"/>
      <c r="V22" s="71"/>
      <c r="Y22" s="70"/>
      <c r="Z22" s="61" t="s">
        <v>2044</v>
      </c>
      <c r="AB22">
        <v>2</v>
      </c>
      <c r="AC22">
        <v>2</v>
      </c>
      <c r="AU22" s="71"/>
    </row>
    <row r="23" spans="1:47" x14ac:dyDescent="0.35">
      <c r="A23" s="70"/>
      <c r="G23" s="77"/>
      <c r="H23" s="78"/>
      <c r="I23" s="78"/>
      <c r="J23" s="78"/>
      <c r="V23" s="71"/>
      <c r="Y23" s="70"/>
      <c r="Z23" s="59" t="s">
        <v>2023</v>
      </c>
      <c r="AA23">
        <v>663</v>
      </c>
      <c r="AB23">
        <v>337</v>
      </c>
      <c r="AC23">
        <v>1000</v>
      </c>
      <c r="AU23" s="71"/>
    </row>
    <row r="24" spans="1:47" x14ac:dyDescent="0.35">
      <c r="A24" s="70"/>
      <c r="V24" s="71"/>
      <c r="Y24" s="70"/>
      <c r="AU24" s="71"/>
    </row>
    <row r="25" spans="1:47" ht="15" thickBot="1" x14ac:dyDescent="0.4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4"/>
      <c r="Y25" s="72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4"/>
    </row>
    <row r="27" spans="1:47" x14ac:dyDescent="0.35">
      <c r="G27" s="78"/>
      <c r="H27" s="78"/>
      <c r="I27" s="113" t="s">
        <v>2055</v>
      </c>
      <c r="J27" s="114"/>
      <c r="K27" s="114"/>
      <c r="L27" s="114"/>
      <c r="AG27" s="114" t="s">
        <v>2112</v>
      </c>
      <c r="AH27" s="114"/>
      <c r="AI27" s="114"/>
      <c r="AJ27" s="114"/>
      <c r="AK27" s="114"/>
    </row>
    <row r="28" spans="1:47" ht="15" thickBot="1" x14ac:dyDescent="0.4"/>
    <row r="29" spans="1:47" ht="15" thickBot="1" x14ac:dyDescent="0.4">
      <c r="A29" s="79"/>
      <c r="B29" s="80"/>
      <c r="C29" s="80"/>
      <c r="D29" s="80"/>
      <c r="E29" s="80"/>
      <c r="F29" s="116" t="s">
        <v>2057</v>
      </c>
      <c r="G29" s="116"/>
      <c r="H29" s="116"/>
      <c r="I29" s="116"/>
      <c r="J29" s="116"/>
      <c r="K29" s="80"/>
      <c r="L29" s="80"/>
      <c r="M29" s="80"/>
      <c r="N29" s="80"/>
      <c r="O29" s="80"/>
      <c r="P29" s="81"/>
      <c r="Q29" s="80"/>
      <c r="R29" s="80"/>
      <c r="S29" s="80"/>
      <c r="T29" s="80"/>
      <c r="U29" s="80"/>
      <c r="V29" s="82"/>
      <c r="Y29" s="79"/>
      <c r="Z29" s="80"/>
      <c r="AA29" s="80"/>
      <c r="AB29" s="80"/>
      <c r="AC29" s="80"/>
      <c r="AD29" s="80"/>
      <c r="AE29" s="117" t="s">
        <v>2113</v>
      </c>
      <c r="AF29" s="117"/>
      <c r="AG29" s="117"/>
      <c r="AH29" s="117"/>
      <c r="AI29" s="117"/>
      <c r="AJ29" s="117"/>
      <c r="AK29" s="117"/>
      <c r="AL29" s="117"/>
      <c r="AM29" s="117"/>
      <c r="AN29" s="117"/>
      <c r="AO29" s="80"/>
      <c r="AP29" s="80"/>
      <c r="AQ29" s="80"/>
      <c r="AR29" s="80"/>
      <c r="AS29" s="80"/>
      <c r="AT29" s="80"/>
      <c r="AU29" s="82"/>
    </row>
    <row r="30" spans="1:47" ht="15.5" x14ac:dyDescent="0.35">
      <c r="A30" s="70"/>
      <c r="V30" s="71"/>
      <c r="Y30" s="75" t="s">
        <v>2051</v>
      </c>
      <c r="Z30" t="s">
        <v>2044</v>
      </c>
      <c r="AL30" s="94"/>
      <c r="AM30" s="94"/>
      <c r="AN30" s="94"/>
      <c r="AO30" s="94"/>
      <c r="AP30" s="94"/>
      <c r="AQ30" s="94"/>
      <c r="AR30" s="94"/>
      <c r="AS30" s="94"/>
      <c r="AT30" s="94"/>
      <c r="AU30" s="71"/>
    </row>
    <row r="31" spans="1:47" ht="15.5" x14ac:dyDescent="0.35">
      <c r="A31" s="75" t="s">
        <v>2041</v>
      </c>
      <c r="B31" s="58" t="s">
        <v>2033</v>
      </c>
      <c r="K31" s="83"/>
      <c r="P31" s="94"/>
      <c r="Q31" s="94"/>
      <c r="R31" s="94"/>
      <c r="S31" s="94"/>
      <c r="T31" s="94"/>
      <c r="U31" s="94"/>
      <c r="V31" s="95"/>
      <c r="Y31" s="70"/>
      <c r="AL31" s="94" t="s">
        <v>2114</v>
      </c>
      <c r="AM31" s="94"/>
      <c r="AN31" s="94"/>
      <c r="AO31" s="94"/>
      <c r="AP31" s="94"/>
      <c r="AQ31" s="94"/>
      <c r="AR31" s="94"/>
      <c r="AS31" s="94"/>
      <c r="AT31" s="94"/>
      <c r="AU31" s="71"/>
    </row>
    <row r="32" spans="1:47" ht="18.5" x14ac:dyDescent="0.45">
      <c r="A32" s="75" t="s">
        <v>2021</v>
      </c>
      <c r="B32" t="s">
        <v>2044</v>
      </c>
      <c r="C32" t="s">
        <v>2023</v>
      </c>
      <c r="K32" s="83"/>
      <c r="O32" s="84"/>
      <c r="P32" s="94" t="s">
        <v>2077</v>
      </c>
      <c r="Q32" s="94"/>
      <c r="R32" s="94"/>
      <c r="S32" s="94"/>
      <c r="T32" s="94"/>
      <c r="U32" s="94"/>
      <c r="V32" s="95"/>
      <c r="Y32" s="75" t="s">
        <v>2041</v>
      </c>
      <c r="Z32" s="58" t="s">
        <v>2033</v>
      </c>
      <c r="AL32" s="94" t="s">
        <v>2115</v>
      </c>
      <c r="AM32" s="94"/>
      <c r="AN32" s="94"/>
      <c r="AO32" s="94"/>
      <c r="AP32" s="94"/>
      <c r="AQ32" s="94"/>
      <c r="AR32" s="94"/>
      <c r="AS32" s="94"/>
      <c r="AT32" s="94"/>
      <c r="AU32" s="71"/>
    </row>
    <row r="33" spans="1:47" ht="18.5" x14ac:dyDescent="0.45">
      <c r="A33" s="76" t="s">
        <v>38</v>
      </c>
      <c r="B33" s="66">
        <v>0.14249999999999999</v>
      </c>
      <c r="C33" s="66">
        <v>0.14249999999999999</v>
      </c>
      <c r="K33" s="83"/>
      <c r="O33" s="84"/>
      <c r="P33" s="94" t="s">
        <v>2069</v>
      </c>
      <c r="Q33" s="94"/>
      <c r="R33" s="94"/>
      <c r="S33" s="94"/>
      <c r="T33" s="94"/>
      <c r="U33" s="94"/>
      <c r="V33" s="95"/>
      <c r="Y33" s="75" t="s">
        <v>2021</v>
      </c>
      <c r="Z33" t="s">
        <v>1477</v>
      </c>
      <c r="AA33" t="s">
        <v>2023</v>
      </c>
      <c r="AL33" s="94"/>
      <c r="AM33" s="94"/>
      <c r="AN33" s="94"/>
      <c r="AO33" s="94"/>
      <c r="AP33" s="94"/>
      <c r="AQ33" s="94"/>
      <c r="AR33" s="94"/>
      <c r="AS33" s="94"/>
      <c r="AT33" s="94"/>
      <c r="AU33" s="71"/>
    </row>
    <row r="34" spans="1:47" ht="18.5" x14ac:dyDescent="0.45">
      <c r="A34" s="76" t="s">
        <v>21</v>
      </c>
      <c r="B34" s="66">
        <v>0.25374999999999998</v>
      </c>
      <c r="C34" s="66">
        <v>0.25374999999999998</v>
      </c>
      <c r="K34" s="83"/>
      <c r="O34" s="84"/>
      <c r="P34" s="94" t="s">
        <v>2070</v>
      </c>
      <c r="Q34" s="94"/>
      <c r="R34" s="94"/>
      <c r="S34" s="94"/>
      <c r="T34" s="94"/>
      <c r="U34" s="94"/>
      <c r="V34" s="95"/>
      <c r="Y34" s="76" t="s">
        <v>1476</v>
      </c>
      <c r="Z34">
        <v>10</v>
      </c>
      <c r="AA34">
        <v>10</v>
      </c>
      <c r="AL34" s="94" t="s">
        <v>2116</v>
      </c>
      <c r="AM34" s="94"/>
      <c r="AN34" s="94"/>
      <c r="AO34" s="94"/>
      <c r="AP34" s="94"/>
      <c r="AQ34" s="94"/>
      <c r="AR34" s="94"/>
      <c r="AS34" s="94"/>
      <c r="AT34" s="94"/>
      <c r="AU34" s="71"/>
    </row>
    <row r="35" spans="1:47" ht="18.5" x14ac:dyDescent="0.45">
      <c r="A35" s="76" t="s">
        <v>12</v>
      </c>
      <c r="B35" s="66">
        <v>0.36125000000000002</v>
      </c>
      <c r="C35" s="66">
        <v>0.36125000000000002</v>
      </c>
      <c r="K35" s="83"/>
      <c r="O35" s="84"/>
      <c r="P35" s="94" t="s">
        <v>2071</v>
      </c>
      <c r="Q35" s="94"/>
      <c r="R35" s="94"/>
      <c r="S35" s="94"/>
      <c r="T35" s="94"/>
      <c r="U35" s="94"/>
      <c r="V35" s="95"/>
      <c r="Y35" s="76" t="s">
        <v>2023</v>
      </c>
      <c r="Z35">
        <v>10</v>
      </c>
      <c r="AA35">
        <v>10</v>
      </c>
      <c r="AL35" s="94"/>
      <c r="AM35" s="94"/>
      <c r="AN35" s="94"/>
      <c r="AO35" s="94"/>
      <c r="AP35" s="94"/>
      <c r="AQ35" s="94"/>
      <c r="AR35" s="94"/>
      <c r="AS35" s="94"/>
      <c r="AT35" s="94"/>
      <c r="AU35" s="71"/>
    </row>
    <row r="36" spans="1:47" ht="18.5" x14ac:dyDescent="0.45">
      <c r="A36" s="76" t="s">
        <v>71</v>
      </c>
      <c r="B36" s="66">
        <v>0.24249999999999999</v>
      </c>
      <c r="C36" s="66">
        <v>0.24249999999999999</v>
      </c>
      <c r="K36" s="83"/>
      <c r="O36" s="84"/>
      <c r="P36" s="94" t="s">
        <v>2072</v>
      </c>
      <c r="Q36" s="94"/>
      <c r="R36" s="94"/>
      <c r="S36" s="94"/>
      <c r="T36" s="94"/>
      <c r="U36" s="94"/>
      <c r="V36" s="95"/>
      <c r="Y36" s="70"/>
      <c r="AL36" s="94" t="s">
        <v>2117</v>
      </c>
      <c r="AM36" s="94"/>
      <c r="AN36" s="94"/>
      <c r="AO36" s="94"/>
      <c r="AP36" s="94"/>
      <c r="AQ36" s="94"/>
      <c r="AR36" s="94"/>
      <c r="AS36" s="94"/>
      <c r="AT36" s="94"/>
      <c r="AU36" s="71"/>
    </row>
    <row r="37" spans="1:47" ht="18.5" x14ac:dyDescent="0.45">
      <c r="A37" s="76" t="s">
        <v>2023</v>
      </c>
      <c r="B37" s="66">
        <v>1</v>
      </c>
      <c r="C37" s="66">
        <v>1</v>
      </c>
      <c r="K37" s="83"/>
      <c r="O37" s="84"/>
      <c r="P37" s="94" t="s">
        <v>2073</v>
      </c>
      <c r="Q37" s="94"/>
      <c r="R37" s="94"/>
      <c r="S37" s="94"/>
      <c r="T37" s="94"/>
      <c r="U37" s="94"/>
      <c r="V37" s="95"/>
      <c r="Y37" s="70"/>
      <c r="AL37" s="94"/>
      <c r="AM37" s="94"/>
      <c r="AN37" s="94"/>
      <c r="AO37" s="94"/>
      <c r="AP37" s="94"/>
      <c r="AQ37" s="94"/>
      <c r="AR37" s="94"/>
      <c r="AS37" s="94"/>
      <c r="AT37" s="94"/>
      <c r="AU37" s="71"/>
    </row>
    <row r="38" spans="1:47" ht="18.5" x14ac:dyDescent="0.45">
      <c r="A38" s="70"/>
      <c r="K38" s="83"/>
      <c r="O38" s="84"/>
      <c r="P38" s="94" t="s">
        <v>2074</v>
      </c>
      <c r="Q38" s="94"/>
      <c r="R38" s="94"/>
      <c r="S38" s="94"/>
      <c r="T38" s="94"/>
      <c r="U38" s="94"/>
      <c r="V38" s="95"/>
      <c r="Y38" s="70"/>
      <c r="AL38" s="84"/>
      <c r="AM38" s="84"/>
      <c r="AN38" s="84"/>
      <c r="AO38" s="84"/>
      <c r="AP38" s="84"/>
      <c r="AQ38" s="84"/>
      <c r="AR38" s="84"/>
      <c r="AS38" s="84"/>
      <c r="AT38" s="84"/>
      <c r="AU38" s="71"/>
    </row>
    <row r="39" spans="1:47" ht="18.5" x14ac:dyDescent="0.45">
      <c r="A39" s="70"/>
      <c r="K39" s="83"/>
      <c r="O39" s="84"/>
      <c r="P39" s="94" t="s">
        <v>2075</v>
      </c>
      <c r="Q39" s="94"/>
      <c r="R39" s="94"/>
      <c r="S39" s="94"/>
      <c r="T39" s="94"/>
      <c r="U39" s="94"/>
      <c r="V39" s="95"/>
      <c r="Y39" s="70"/>
      <c r="AL39" s="84"/>
      <c r="AM39" s="84"/>
      <c r="AN39" s="84"/>
      <c r="AO39" s="84"/>
      <c r="AP39" s="84"/>
      <c r="AQ39" s="84"/>
      <c r="AR39" s="84"/>
      <c r="AS39" s="84"/>
      <c r="AT39" s="84"/>
      <c r="AU39" s="71"/>
    </row>
    <row r="40" spans="1:47" ht="18.5" x14ac:dyDescent="0.45">
      <c r="A40" s="70"/>
      <c r="O40" s="84"/>
      <c r="P40" s="94" t="s">
        <v>2076</v>
      </c>
      <c r="Q40" s="94"/>
      <c r="R40" s="94"/>
      <c r="S40" s="94"/>
      <c r="T40" s="94"/>
      <c r="U40" s="94"/>
      <c r="V40" s="95"/>
      <c r="Y40" s="70"/>
      <c r="AL40" s="84"/>
      <c r="AM40" s="84"/>
      <c r="AN40" s="84"/>
      <c r="AO40" s="84"/>
      <c r="AP40" s="84"/>
      <c r="AQ40" s="84"/>
      <c r="AR40" s="84"/>
      <c r="AS40" s="84"/>
      <c r="AT40" s="84"/>
      <c r="AU40" s="71"/>
    </row>
    <row r="41" spans="1:47" ht="18.5" x14ac:dyDescent="0.45">
      <c r="A41" s="70"/>
      <c r="O41" s="84"/>
      <c r="P41" s="94"/>
      <c r="Q41" s="94"/>
      <c r="R41" s="94"/>
      <c r="S41" s="94"/>
      <c r="T41" s="94"/>
      <c r="U41" s="94"/>
      <c r="V41" s="95"/>
      <c r="Y41" s="70"/>
      <c r="AL41" s="84"/>
      <c r="AM41" s="84"/>
      <c r="AN41" s="84"/>
      <c r="AO41" s="84"/>
      <c r="AP41" s="84"/>
      <c r="AQ41" s="84"/>
      <c r="AR41" s="84"/>
      <c r="AS41" s="84"/>
      <c r="AT41" s="84"/>
      <c r="AU41" s="71"/>
    </row>
    <row r="42" spans="1:47" ht="18.5" x14ac:dyDescent="0.45">
      <c r="A42" s="70"/>
      <c r="O42" s="84"/>
      <c r="P42" s="94"/>
      <c r="Q42" s="94"/>
      <c r="R42" s="94"/>
      <c r="S42" s="94"/>
      <c r="T42" s="94"/>
      <c r="U42" s="94"/>
      <c r="V42" s="95"/>
      <c r="Y42" s="70"/>
      <c r="AL42" s="84"/>
      <c r="AM42" s="84"/>
      <c r="AN42" s="84"/>
      <c r="AO42" s="84"/>
      <c r="AP42" s="84"/>
      <c r="AQ42" s="84"/>
      <c r="AR42" s="84"/>
      <c r="AS42" s="84"/>
      <c r="AT42" s="84"/>
      <c r="AU42" s="71"/>
    </row>
    <row r="43" spans="1:47" ht="18.5" x14ac:dyDescent="0.45">
      <c r="A43" s="70"/>
      <c r="O43" s="84"/>
      <c r="P43" s="94"/>
      <c r="Q43" s="94"/>
      <c r="R43" s="94"/>
      <c r="S43" s="94"/>
      <c r="T43" s="94"/>
      <c r="U43" s="94"/>
      <c r="V43" s="95"/>
      <c r="Y43" s="70"/>
      <c r="AL43" s="84"/>
      <c r="AM43" s="84"/>
      <c r="AN43" s="84"/>
      <c r="AO43" s="84"/>
      <c r="AP43" s="84"/>
      <c r="AQ43" s="84"/>
      <c r="AR43" s="84"/>
      <c r="AS43" s="84"/>
      <c r="AT43" s="84"/>
      <c r="AU43" s="71"/>
    </row>
    <row r="44" spans="1:47" ht="18.5" x14ac:dyDescent="0.45">
      <c r="A44" s="70"/>
      <c r="O44" s="84"/>
      <c r="P44" s="84"/>
      <c r="Q44" s="84"/>
      <c r="R44" s="84"/>
      <c r="S44" s="84"/>
      <c r="T44" s="84"/>
      <c r="U44" s="84"/>
      <c r="V44" s="71"/>
      <c r="Y44" s="70"/>
      <c r="AL44" s="84"/>
      <c r="AM44" s="84"/>
      <c r="AN44" s="84"/>
      <c r="AO44" s="84"/>
      <c r="AP44" s="84"/>
      <c r="AQ44" s="84"/>
      <c r="AR44" s="84"/>
      <c r="AS44" s="84"/>
      <c r="AT44" s="84"/>
      <c r="AU44" s="71"/>
    </row>
    <row r="45" spans="1:47" x14ac:dyDescent="0.35">
      <c r="A45" s="70"/>
      <c r="V45" s="71"/>
      <c r="Y45" s="70"/>
      <c r="AU45" s="71"/>
    </row>
    <row r="46" spans="1:47" x14ac:dyDescent="0.35">
      <c r="A46" s="70"/>
      <c r="V46" s="71"/>
      <c r="Y46" s="70"/>
      <c r="AU46" s="71"/>
    </row>
    <row r="47" spans="1:47" ht="15" thickBot="1" x14ac:dyDescent="0.4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4"/>
      <c r="Y47" s="72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4"/>
    </row>
    <row r="50" spans="1:47" x14ac:dyDescent="0.35">
      <c r="I50" s="113" t="s">
        <v>2101</v>
      </c>
      <c r="J50" s="114"/>
      <c r="K50" s="114"/>
      <c r="L50" s="114"/>
      <c r="M50" s="114"/>
      <c r="AI50" s="113" t="s">
        <v>2101</v>
      </c>
      <c r="AJ50" s="114"/>
      <c r="AK50" s="114"/>
      <c r="AL50" s="114"/>
    </row>
    <row r="51" spans="1:47" ht="15" thickBot="1" x14ac:dyDescent="0.4"/>
    <row r="52" spans="1:47" ht="15" thickBot="1" x14ac:dyDescent="0.4">
      <c r="A52" s="79"/>
      <c r="B52" s="80"/>
      <c r="C52" s="80"/>
      <c r="D52" s="80"/>
      <c r="E52" s="80"/>
      <c r="F52" s="80"/>
      <c r="G52" s="80"/>
      <c r="H52" s="116" t="s">
        <v>2100</v>
      </c>
      <c r="I52" s="116"/>
      <c r="J52" s="116"/>
      <c r="K52" s="116"/>
      <c r="L52" s="116"/>
      <c r="M52" s="116"/>
      <c r="N52" s="116"/>
      <c r="O52" s="80"/>
      <c r="P52" s="80"/>
      <c r="Q52" s="80"/>
      <c r="R52" s="80"/>
      <c r="S52" s="80"/>
      <c r="T52" s="80"/>
      <c r="U52" s="80"/>
      <c r="V52" s="82"/>
      <c r="Y52" s="79"/>
      <c r="Z52" s="80"/>
      <c r="AA52" s="80"/>
      <c r="AB52" s="80"/>
      <c r="AC52" s="80"/>
      <c r="AD52" s="80"/>
      <c r="AE52" s="80"/>
      <c r="AF52" s="80"/>
      <c r="AG52" s="80"/>
      <c r="AH52" s="116" t="s">
        <v>2110</v>
      </c>
      <c r="AI52" s="117"/>
      <c r="AJ52" s="117"/>
      <c r="AK52" s="117"/>
      <c r="AL52" s="117"/>
      <c r="AM52" s="117"/>
      <c r="AN52" s="80"/>
      <c r="AO52" s="80"/>
      <c r="AP52" s="80"/>
      <c r="AQ52" s="80"/>
      <c r="AR52" s="80"/>
      <c r="AS52" s="80"/>
      <c r="AT52" s="80"/>
      <c r="AU52" s="82"/>
    </row>
    <row r="53" spans="1:47" ht="15.5" x14ac:dyDescent="0.35">
      <c r="A53" s="70"/>
      <c r="P53" s="94"/>
      <c r="Q53" s="94"/>
      <c r="R53" s="94"/>
      <c r="S53" s="94"/>
      <c r="T53" s="94"/>
      <c r="U53" s="94"/>
      <c r="V53" s="95"/>
      <c r="Y53" s="70"/>
      <c r="AU53" s="71"/>
    </row>
    <row r="54" spans="1:47" ht="15.5" x14ac:dyDescent="0.35">
      <c r="A54" s="70"/>
      <c r="P54" s="94" t="s">
        <v>2091</v>
      </c>
      <c r="Q54" s="94"/>
      <c r="R54" s="94"/>
      <c r="S54" s="94"/>
      <c r="T54" s="94"/>
      <c r="U54" s="94"/>
      <c r="V54" s="95"/>
      <c r="Y54" s="70"/>
      <c r="AO54" s="94" t="s">
        <v>2102</v>
      </c>
      <c r="AP54" s="94"/>
      <c r="AQ54" s="94"/>
      <c r="AR54" s="94"/>
      <c r="AS54" s="94"/>
      <c r="AT54" s="94"/>
      <c r="AU54" s="95"/>
    </row>
    <row r="55" spans="1:47" ht="15.5" x14ac:dyDescent="0.35">
      <c r="A55" s="92" t="s">
        <v>2050</v>
      </c>
      <c r="B55" s="62" t="s">
        <v>2033</v>
      </c>
      <c r="C55" s="63"/>
      <c r="D55" s="63"/>
      <c r="E55" s="63"/>
      <c r="F55" s="63"/>
      <c r="P55" s="94" t="s">
        <v>2092</v>
      </c>
      <c r="Q55" s="94"/>
      <c r="R55" s="94"/>
      <c r="S55" s="94"/>
      <c r="T55" s="94"/>
      <c r="U55" s="94"/>
      <c r="V55" s="95"/>
      <c r="Y55" s="70"/>
      <c r="Z55" s="62" t="s">
        <v>2050</v>
      </c>
      <c r="AA55" s="62" t="s">
        <v>2033</v>
      </c>
      <c r="AB55" s="63"/>
      <c r="AC55" s="63"/>
      <c r="AD55" s="63"/>
      <c r="AE55" s="63"/>
      <c r="AO55" s="94" t="s">
        <v>2103</v>
      </c>
      <c r="AP55" s="94"/>
      <c r="AQ55" s="94"/>
      <c r="AR55" s="94"/>
      <c r="AS55" s="94"/>
      <c r="AT55" s="94"/>
      <c r="AU55" s="95"/>
    </row>
    <row r="56" spans="1:47" ht="15.5" x14ac:dyDescent="0.35">
      <c r="A56" s="92" t="s">
        <v>2021</v>
      </c>
      <c r="B56" s="63" t="s">
        <v>2029</v>
      </c>
      <c r="C56" s="63" t="s">
        <v>2030</v>
      </c>
      <c r="D56" s="63" t="s">
        <v>2031</v>
      </c>
      <c r="E56" s="63" t="s">
        <v>2032</v>
      </c>
      <c r="F56" s="63" t="s">
        <v>2023</v>
      </c>
      <c r="P56" s="94" t="s">
        <v>2093</v>
      </c>
      <c r="Q56" s="94"/>
      <c r="R56" s="94"/>
      <c r="S56" s="94"/>
      <c r="T56" s="94"/>
      <c r="U56" s="94"/>
      <c r="V56" s="95"/>
      <c r="Y56" s="70"/>
      <c r="Z56" s="62" t="s">
        <v>2021</v>
      </c>
      <c r="AA56" s="63" t="s">
        <v>38</v>
      </c>
      <c r="AB56" s="63" t="s">
        <v>21</v>
      </c>
      <c r="AC56" s="63" t="s">
        <v>12</v>
      </c>
      <c r="AD56" s="63" t="s">
        <v>71</v>
      </c>
      <c r="AE56" s="63" t="s">
        <v>2023</v>
      </c>
      <c r="AO56" s="94" t="s">
        <v>2104</v>
      </c>
      <c r="AP56" s="94"/>
      <c r="AQ56" s="94"/>
      <c r="AR56" s="94"/>
      <c r="AS56" s="94"/>
      <c r="AT56" s="94"/>
      <c r="AU56" s="95"/>
    </row>
    <row r="57" spans="1:47" ht="15.5" x14ac:dyDescent="0.35">
      <c r="A57" s="93" t="s">
        <v>38</v>
      </c>
      <c r="B57" s="63">
        <v>21.795454545454547</v>
      </c>
      <c r="C57" s="63">
        <v>19.210526315789473</v>
      </c>
      <c r="D57" s="63">
        <v>26.233333333333334</v>
      </c>
      <c r="E57" s="63">
        <v>7.8</v>
      </c>
      <c r="F57" s="63">
        <v>21.176470588235293</v>
      </c>
      <c r="P57" s="94" t="s">
        <v>2094</v>
      </c>
      <c r="Q57" s="94"/>
      <c r="R57" s="94"/>
      <c r="S57" s="94"/>
      <c r="T57" s="94"/>
      <c r="U57" s="94"/>
      <c r="V57" s="95"/>
      <c r="Y57" s="70"/>
      <c r="Z57" s="64" t="s">
        <v>9</v>
      </c>
      <c r="AA57" s="63">
        <v>19.147540983606557</v>
      </c>
      <c r="AB57" s="63">
        <v>14.102272727272727</v>
      </c>
      <c r="AC57" s="63">
        <v>29.568421052631578</v>
      </c>
      <c r="AD57" s="63">
        <v>31.547008547008549</v>
      </c>
      <c r="AE57" s="63">
        <v>24.677</v>
      </c>
      <c r="AO57" s="94" t="s">
        <v>2105</v>
      </c>
      <c r="AP57" s="94"/>
      <c r="AQ57" s="94"/>
      <c r="AR57" s="94"/>
      <c r="AS57" s="94"/>
      <c r="AT57" s="94"/>
      <c r="AU57" s="95"/>
    </row>
    <row r="58" spans="1:47" ht="15.5" x14ac:dyDescent="0.35">
      <c r="A58" s="93" t="s">
        <v>21</v>
      </c>
      <c r="B58" s="63">
        <v>13.472222222222221</v>
      </c>
      <c r="C58" s="63">
        <v>19.357142857142858</v>
      </c>
      <c r="D58" s="63">
        <v>18.882978723404257</v>
      </c>
      <c r="E58" s="63">
        <v>9.9166666666666661</v>
      </c>
      <c r="F58" s="63">
        <v>16.521825396825395</v>
      </c>
      <c r="P58" s="94" t="s">
        <v>2095</v>
      </c>
      <c r="Q58" s="94"/>
      <c r="R58" s="94"/>
      <c r="S58" s="94"/>
      <c r="T58" s="94"/>
      <c r="U58" s="94"/>
      <c r="V58" s="95"/>
      <c r="Y58" s="70"/>
      <c r="Z58" s="64" t="s">
        <v>24</v>
      </c>
      <c r="AA58" s="63">
        <v>22.826666666666668</v>
      </c>
      <c r="AB58" s="63">
        <v>19.183333333333334</v>
      </c>
      <c r="AC58" s="63">
        <v>25.924855491329481</v>
      </c>
      <c r="AD58" s="63">
        <v>30</v>
      </c>
      <c r="AE58" s="63">
        <v>24.917999999999999</v>
      </c>
      <c r="AO58" s="94" t="s">
        <v>2106</v>
      </c>
      <c r="AP58" s="94"/>
      <c r="AQ58" s="94"/>
      <c r="AR58" s="94"/>
      <c r="AS58" s="94"/>
      <c r="AT58" s="94"/>
      <c r="AU58" s="95"/>
    </row>
    <row r="59" spans="1:47" ht="15.5" x14ac:dyDescent="0.35">
      <c r="A59" s="93" t="s">
        <v>12</v>
      </c>
      <c r="B59" s="63">
        <v>34.132075471698116</v>
      </c>
      <c r="C59" s="63">
        <v>18.474074074074075</v>
      </c>
      <c r="D59" s="63">
        <v>37.185185185185183</v>
      </c>
      <c r="E59" s="63">
        <v>11.6</v>
      </c>
      <c r="F59" s="63">
        <v>27.831955922865014</v>
      </c>
      <c r="P59" s="94" t="s">
        <v>2096</v>
      </c>
      <c r="Q59" s="94"/>
      <c r="R59" s="94"/>
      <c r="S59" s="94"/>
      <c r="T59" s="94"/>
      <c r="U59" s="94"/>
      <c r="V59" s="95"/>
      <c r="Y59" s="70"/>
      <c r="Z59" s="64" t="s">
        <v>2023</v>
      </c>
      <c r="AA59" s="63">
        <v>21.176470588235293</v>
      </c>
      <c r="AB59" s="63">
        <v>16.521825396825395</v>
      </c>
      <c r="AC59" s="63">
        <v>27.831955922865014</v>
      </c>
      <c r="AD59" s="63">
        <v>30.726907630522089</v>
      </c>
      <c r="AE59" s="63">
        <v>24.797499999999999</v>
      </c>
      <c r="AO59" s="94" t="s">
        <v>2107</v>
      </c>
      <c r="AP59" s="94"/>
      <c r="AQ59" s="94"/>
      <c r="AR59" s="94"/>
      <c r="AS59" s="94"/>
      <c r="AT59" s="94"/>
      <c r="AU59" s="95"/>
    </row>
    <row r="60" spans="1:47" ht="15.5" x14ac:dyDescent="0.35">
      <c r="A60" s="93" t="s">
        <v>71</v>
      </c>
      <c r="B60" s="63">
        <v>27.955357142857142</v>
      </c>
      <c r="C60" s="63">
        <v>35.95774647887324</v>
      </c>
      <c r="D60" s="63">
        <v>30.466666666666665</v>
      </c>
      <c r="E60" s="63">
        <v>23.166666666666668</v>
      </c>
      <c r="F60" s="63">
        <v>30.726907630522089</v>
      </c>
      <c r="P60" s="94" t="s">
        <v>2097</v>
      </c>
      <c r="Q60" s="94"/>
      <c r="R60" s="94"/>
      <c r="S60" s="94"/>
      <c r="T60" s="94"/>
      <c r="U60" s="94"/>
      <c r="V60" s="95"/>
      <c r="Y60" s="70"/>
      <c r="AO60" s="94" t="s">
        <v>2108</v>
      </c>
      <c r="AP60" s="94"/>
      <c r="AQ60" s="94"/>
      <c r="AR60" s="94"/>
      <c r="AS60" s="94"/>
      <c r="AT60" s="94"/>
      <c r="AU60" s="95"/>
    </row>
    <row r="61" spans="1:47" ht="15.5" x14ac:dyDescent="0.35">
      <c r="A61" s="93" t="s">
        <v>2023</v>
      </c>
      <c r="B61" s="63">
        <v>25.938534278959811</v>
      </c>
      <c r="C61" s="63">
        <v>22.326271186440678</v>
      </c>
      <c r="D61" s="63">
        <v>28.850785340314136</v>
      </c>
      <c r="E61" s="63">
        <v>12.859375</v>
      </c>
      <c r="F61" s="63">
        <v>24.797499999999999</v>
      </c>
      <c r="P61" s="94" t="s">
        <v>2098</v>
      </c>
      <c r="Q61" s="94"/>
      <c r="R61" s="94"/>
      <c r="S61" s="94"/>
      <c r="T61" s="94"/>
      <c r="U61" s="94"/>
      <c r="V61" s="95"/>
      <c r="Y61" s="70"/>
      <c r="AO61" s="94" t="s">
        <v>2109</v>
      </c>
      <c r="AP61" s="94"/>
      <c r="AQ61" s="94"/>
      <c r="AR61" s="94"/>
      <c r="AS61" s="94"/>
      <c r="AT61" s="94"/>
      <c r="AU61" s="95"/>
    </row>
    <row r="62" spans="1:47" ht="18.5" x14ac:dyDescent="0.45">
      <c r="A62" s="70"/>
      <c r="P62" s="94" t="s">
        <v>2099</v>
      </c>
      <c r="Q62" s="94"/>
      <c r="R62" s="94"/>
      <c r="S62" s="94"/>
      <c r="T62" s="94"/>
      <c r="U62" s="94"/>
      <c r="V62" s="95"/>
      <c r="Y62" s="70"/>
      <c r="AO62" s="84"/>
      <c r="AP62" s="84"/>
      <c r="AQ62" s="84"/>
      <c r="AR62" s="84"/>
      <c r="AS62" s="84"/>
      <c r="AT62" s="84"/>
      <c r="AU62" s="91"/>
    </row>
    <row r="63" spans="1:47" ht="18.5" x14ac:dyDescent="0.45">
      <c r="A63" s="70"/>
      <c r="P63" s="94"/>
      <c r="Q63" s="94"/>
      <c r="R63" s="94"/>
      <c r="S63" s="94"/>
      <c r="T63" s="94"/>
      <c r="U63" s="94"/>
      <c r="V63" s="95"/>
      <c r="Y63" s="70"/>
      <c r="AO63" s="84"/>
      <c r="AP63" s="84"/>
      <c r="AQ63" s="84"/>
      <c r="AR63" s="84"/>
      <c r="AS63" s="84"/>
      <c r="AT63" s="84"/>
      <c r="AU63" s="91"/>
    </row>
    <row r="64" spans="1:47" ht="18.5" x14ac:dyDescent="0.45">
      <c r="A64" s="70"/>
      <c r="P64" s="84"/>
      <c r="Q64" s="84"/>
      <c r="R64" s="84"/>
      <c r="S64" s="84"/>
      <c r="T64" s="84"/>
      <c r="U64" s="84"/>
      <c r="V64" s="91"/>
      <c r="Y64" s="70"/>
      <c r="AO64" s="84"/>
      <c r="AP64" s="84"/>
      <c r="AQ64" s="84"/>
      <c r="AR64" s="84"/>
      <c r="AS64" s="84"/>
      <c r="AT64" s="84"/>
      <c r="AU64" s="91"/>
    </row>
    <row r="65" spans="1:47" ht="18.5" x14ac:dyDescent="0.45">
      <c r="A65" s="70"/>
      <c r="P65" s="84"/>
      <c r="Q65" s="84"/>
      <c r="R65" s="84"/>
      <c r="S65" s="84"/>
      <c r="T65" s="84"/>
      <c r="U65" s="84"/>
      <c r="V65" s="91"/>
      <c r="Y65" s="70"/>
      <c r="AO65" s="84"/>
      <c r="AP65" s="84"/>
      <c r="AQ65" s="84"/>
      <c r="AR65" s="84"/>
      <c r="AS65" s="84"/>
      <c r="AT65" s="84"/>
      <c r="AU65" s="91"/>
    </row>
    <row r="66" spans="1:47" ht="18.5" x14ac:dyDescent="0.45">
      <c r="A66" s="70"/>
      <c r="P66" s="84"/>
      <c r="Q66" s="84"/>
      <c r="R66" s="84"/>
      <c r="S66" s="84"/>
      <c r="T66" s="84"/>
      <c r="U66" s="84"/>
      <c r="V66" s="91"/>
      <c r="Y66" s="70"/>
      <c r="AO66" s="84"/>
      <c r="AP66" s="84"/>
      <c r="AQ66" s="84"/>
      <c r="AR66" s="84"/>
      <c r="AS66" s="84"/>
      <c r="AT66" s="84"/>
      <c r="AU66" s="91"/>
    </row>
    <row r="67" spans="1:47" ht="18.5" x14ac:dyDescent="0.45">
      <c r="A67" s="70"/>
      <c r="P67" s="84"/>
      <c r="Q67" s="84"/>
      <c r="R67" s="84"/>
      <c r="S67" s="84"/>
      <c r="T67" s="84"/>
      <c r="U67" s="84"/>
      <c r="V67" s="91"/>
      <c r="Y67" s="70"/>
      <c r="AO67" s="84"/>
      <c r="AP67" s="84"/>
      <c r="AQ67" s="84"/>
      <c r="AR67" s="84"/>
      <c r="AS67" s="84"/>
      <c r="AT67" s="84"/>
      <c r="AU67" s="91"/>
    </row>
    <row r="68" spans="1:47" ht="18.5" x14ac:dyDescent="0.45">
      <c r="A68" s="70"/>
      <c r="P68" s="84"/>
      <c r="Q68" s="84"/>
      <c r="R68" s="84"/>
      <c r="S68" s="84"/>
      <c r="T68" s="84"/>
      <c r="U68" s="84"/>
      <c r="V68" s="91"/>
      <c r="Y68" s="70"/>
      <c r="AO68" s="84"/>
      <c r="AP68" s="84"/>
      <c r="AQ68" s="84"/>
      <c r="AR68" s="84"/>
      <c r="AS68" s="84"/>
      <c r="AT68" s="84"/>
      <c r="AU68" s="91"/>
    </row>
    <row r="69" spans="1:47" ht="18.5" x14ac:dyDescent="0.45">
      <c r="A69" s="70"/>
      <c r="P69" s="84"/>
      <c r="Q69" s="84"/>
      <c r="R69" s="84"/>
      <c r="S69" s="84"/>
      <c r="T69" s="84"/>
      <c r="U69" s="84"/>
      <c r="V69" s="91"/>
      <c r="Y69" s="70"/>
      <c r="AO69" s="84"/>
      <c r="AP69" s="84"/>
      <c r="AQ69" s="84"/>
      <c r="AR69" s="84"/>
      <c r="AS69" s="84"/>
      <c r="AT69" s="84"/>
      <c r="AU69" s="91"/>
    </row>
    <row r="70" spans="1:47" ht="18.5" x14ac:dyDescent="0.45">
      <c r="A70" s="70"/>
      <c r="P70" s="84"/>
      <c r="Q70" s="84"/>
      <c r="R70" s="84"/>
      <c r="S70" s="84"/>
      <c r="T70" s="84"/>
      <c r="U70" s="84"/>
      <c r="V70" s="91"/>
      <c r="Y70" s="70"/>
      <c r="AO70" s="84"/>
      <c r="AP70" s="84"/>
      <c r="AQ70" s="84"/>
      <c r="AR70" s="84"/>
      <c r="AS70" s="84"/>
      <c r="AT70" s="84"/>
      <c r="AU70" s="91"/>
    </row>
    <row r="71" spans="1:47" ht="18.5" x14ac:dyDescent="0.45">
      <c r="A71" s="70"/>
      <c r="P71" s="84"/>
      <c r="Q71" s="84"/>
      <c r="R71" s="84"/>
      <c r="S71" s="84"/>
      <c r="T71" s="84"/>
      <c r="U71" s="84"/>
      <c r="V71" s="91"/>
      <c r="Y71" s="70"/>
      <c r="AU71" s="71"/>
    </row>
    <row r="72" spans="1:47" ht="15" thickBot="1" x14ac:dyDescent="0.4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4"/>
      <c r="Y72" s="72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4"/>
    </row>
  </sheetData>
  <mergeCells count="16">
    <mergeCell ref="C6:E7"/>
    <mergeCell ref="I6:L6"/>
    <mergeCell ref="AD8:AF8"/>
    <mergeCell ref="AG8:AJ8"/>
    <mergeCell ref="I8:M8"/>
    <mergeCell ref="Q2:AD4"/>
    <mergeCell ref="AG6:AJ6"/>
    <mergeCell ref="Q7:AE7"/>
    <mergeCell ref="H52:N52"/>
    <mergeCell ref="I50:M50"/>
    <mergeCell ref="AH52:AM52"/>
    <mergeCell ref="AI50:AL50"/>
    <mergeCell ref="AG27:AK27"/>
    <mergeCell ref="AE29:AN29"/>
    <mergeCell ref="F29:J29"/>
    <mergeCell ref="I27:L27"/>
  </mergeCell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ADAF16-1933-45A4-BDAF-5630FA93EB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 tables</vt:lpstr>
      <vt:lpstr>Interactive dashboard</vt:lpstr>
      <vt:lpstr>Patient Education</vt:lpstr>
      <vt:lpstr>Facts</vt:lpstr>
      <vt:lpstr>Patient Demographics</vt:lpstr>
      <vt:lpstr>Patient Health Records</vt:lpstr>
      <vt:lpstr>Billing Details</vt:lpstr>
      <vt:lpstr>Combined Sheet</vt:lpstr>
      <vt:lpstr>Sheet12</vt:lpstr>
      <vt:lpstr>Health report</vt:lpstr>
      <vt:lpstr>Demographic report</vt:lpstr>
      <vt:lpstr>Insurance report</vt:lpstr>
      <vt:lpstr>education report</vt:lpstr>
      <vt:lpstr>Final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Kumar Kolla</dc:creator>
  <cp:lastModifiedBy>Ramesh Kumar Kolla</cp:lastModifiedBy>
  <dcterms:created xsi:type="dcterms:W3CDTF">2024-08-30T11:40:36Z</dcterms:created>
  <dcterms:modified xsi:type="dcterms:W3CDTF">2026-02-28T03:08:05Z</dcterms:modified>
</cp:coreProperties>
</file>